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zps99632\Desktop\食研所114年JFM版\"/>
    </mc:Choice>
  </mc:AlternateContent>
  <xr:revisionPtr revIDLastSave="0" documentId="13_ncr:1_{7AEE5392-2C00-4B1E-886B-06F2F13829B0}" xr6:coauthVersionLast="47" xr6:coauthVersionMax="47" xr10:uidLastSave="{00000000-0000-0000-0000-000000000000}"/>
  <bookViews>
    <workbookView xWindow="-120" yWindow="-120" windowWidth="29040" windowHeight="15720" tabRatio="866" activeTab="22" xr2:uid="{00000000-000D-0000-FFFF-FFFF00000000}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(18℃-飯糰)" sheetId="44" r:id="rId7"/>
    <sheet name="（５-2）品群別人時生產性(18℃-壽司手卷)" sheetId="45" r:id="rId8"/>
    <sheet name="（５-3）品群別人時生產性(4℃-飯糰)" sheetId="46" r:id="rId9"/>
    <sheet name="（５-4）品群別人時生產性(4℃-壽司手卷)" sheetId="47" r:id="rId10"/>
    <sheet name="（５-5）品群別人時生產性(微波主食) " sheetId="48" r:id="rId11"/>
    <sheet name="（５-6）品群別人時生產性(便當)" sheetId="49" r:id="rId12"/>
    <sheet name="（５-7）品群別人時生產性(熱食義麵) " sheetId="50" r:id="rId13"/>
    <sheet name="（５-8）品群別人時生產性(季節調理麵) " sheetId="51" r:id="rId14"/>
    <sheet name="（５-9）品群別人時生產性(微波小吃)" sheetId="52" r:id="rId15"/>
    <sheet name="生產管理報表 6-1" sheetId="15" r:id="rId16"/>
    <sheet name="生產管理報表 6-2" sheetId="22" r:id="rId17"/>
    <sheet name="生產管理報表 6-3" sheetId="23" r:id="rId18"/>
    <sheet name="生產管理報表 6-4" sheetId="24" r:id="rId19"/>
    <sheet name="生產管理報表 6-5" sheetId="25" r:id="rId20"/>
    <sheet name="生產管理報表 7-1(月)" sheetId="40" r:id="rId21"/>
    <sheet name="生產管理報表 8-1(月報廢)" sheetId="57" r:id="rId22"/>
    <sheet name="生產管理報表 8-2(月報廢)" sheetId="58" r:id="rId23"/>
    <sheet name="生產管理報表 8-3(月超用)" sheetId="59" r:id="rId24"/>
    <sheet name="生產管理報表 8-4(月超用)" sheetId="60" r:id="rId25"/>
    <sheet name="生產管理報表 7-1 (週)" sheetId="41" r:id="rId26"/>
    <sheet name="生產管理報表 8-5(週報廢)" sheetId="19" r:id="rId27"/>
    <sheet name="生產管理報表 8-6(週報廢)" sheetId="20" r:id="rId28"/>
    <sheet name="生產管理報表 8-7(週超用)" sheetId="61" r:id="rId29"/>
    <sheet name="生產管理報表 8-8(週超用) " sheetId="62" r:id="rId30"/>
    <sheet name="生產管理報表 9" sheetId="21" r:id="rId31"/>
    <sheet name="日別報廢率總表" sheetId="56" r:id="rId32"/>
    <sheet name="報廢－原因別分析" sheetId="29" r:id="rId33"/>
    <sheet name="超用－原因別分析" sheetId="43" r:id="rId34"/>
    <sheet name="填寫舉例" sheetId="1" r:id="rId35"/>
    <sheet name="鮮食品群番" sheetId="38" r:id="rId36"/>
    <sheet name="下拉式選單" sheetId="54" r:id="rId37"/>
  </sheets>
  <externalReferences>
    <externalReference r:id="rId38"/>
    <externalReference r:id="rId39"/>
  </externalReferences>
  <definedNames>
    <definedName name="_xlnm._FilterDatabase" localSheetId="6" hidden="1">'（５-1）品群別人時生產性(18℃-飯糰)'!#REF!</definedName>
    <definedName name="_xlnm._FilterDatabase" localSheetId="7" hidden="1">'（５-2）品群別人時生產性(18℃-壽司手卷)'!#REF!</definedName>
    <definedName name="_xlnm._FilterDatabase" localSheetId="8" hidden="1">'（５-3）品群別人時生產性(4℃-飯糰)'!#REF!</definedName>
    <definedName name="_xlnm._FilterDatabase" localSheetId="9" hidden="1">'（５-4）品群別人時生產性(4℃-壽司手卷)'!#REF!</definedName>
    <definedName name="_xlnm._FilterDatabase" localSheetId="10" hidden="1">'（５-5）品群別人時生產性(微波主食) '!#REF!</definedName>
    <definedName name="_xlnm._FilterDatabase" localSheetId="11" hidden="1">'（５-6）品群別人時生產性(便當)'!#REF!</definedName>
    <definedName name="_xlnm._FilterDatabase" localSheetId="12" hidden="1">'（５-7）品群別人時生產性(熱食義麵) '!#REF!</definedName>
    <definedName name="_xlnm._FilterDatabase" localSheetId="13" hidden="1">'（５-8）品群別人時生產性(季節調理麵) '!#REF!</definedName>
    <definedName name="_xlnm._FilterDatabase" localSheetId="14" hidden="1">'（５-9）品群別人時生產性(微波小吃)'!#REF!</definedName>
    <definedName name="_xlnm._FilterDatabase" localSheetId="21" hidden="1">#REF!</definedName>
    <definedName name="_xlnm._FilterDatabase" localSheetId="23" hidden="1">#REF!</definedName>
    <definedName name="_xlnm._FilterDatabase" localSheetId="26" hidden="1">#REF!</definedName>
    <definedName name="_xlnm._FilterDatabase" localSheetId="28" hidden="1">#REF!</definedName>
    <definedName name="_xlnm._FilterDatabase" localSheetId="32" hidden="1">'報廢－原因別分析'!$B$6:$AH$306</definedName>
    <definedName name="_xlnm._FilterDatabase" localSheetId="33" hidden="1">'超用－原因別分析'!$B$6:$AJ$466</definedName>
    <definedName name="_xlnm.Print_Area" localSheetId="15">'生產管理報表 6-1'!$A$1:$L$132</definedName>
    <definedName name="_xlnm.Print_Area" localSheetId="16">'生產管理報表 6-2'!$A$1:$L$132</definedName>
    <definedName name="_xlnm.Print_Area" localSheetId="17">'生產管理報表 6-3'!$A$1:$L$132</definedName>
    <definedName name="_xlnm.Print_Area" localSheetId="18">'生產管理報表 6-4'!$A$1:$L$132</definedName>
    <definedName name="_xlnm.Print_Area" localSheetId="19">'生產管理報表 6-5'!$A$1:$L$132</definedName>
    <definedName name="_xlnm.Print_Area" localSheetId="25">'生產管理報表 7-1 (週)'!$A$1:$M$202</definedName>
    <definedName name="_xlnm.Print_Area" localSheetId="20">'生產管理報表 7-1(月)'!$A$1:$M$15</definedName>
    <definedName name="_xlnm.Print_Area" localSheetId="21">'生產管理報表 8-1(月報廢)'!$A$1:$P$30</definedName>
    <definedName name="_xlnm.Print_Area" localSheetId="22">'生產管理報表 8-2(月報廢)'!$A$1:$P$38</definedName>
    <definedName name="_xlnm.Print_Area" localSheetId="23">'生產管理報表 8-3(月超用)'!$A$1:$Q$30</definedName>
    <definedName name="_xlnm.Print_Area" localSheetId="24">'生產管理報表 8-4(月超用)'!$A$1:$P$38</definedName>
    <definedName name="_xlnm.Print_Area" localSheetId="26">'生產管理報表 8-5(週報廢)'!$A$1:$Q$142</definedName>
    <definedName name="_xlnm.Print_Area" localSheetId="27">'生產管理報表 8-6(週報廢)'!$A$1:$P$182</definedName>
    <definedName name="_xlnm.Print_Area" localSheetId="28">'生產管理報表 8-7(週超用)'!$A$1:$Q$142</definedName>
    <definedName name="_xlnm.Print_Area" localSheetId="29">'生產管理報表 8-8(週超用) '!$A$1:$P$182</definedName>
    <definedName name="_xlnm.Print_Area" localSheetId="30">'生產管理報表 9'!#REF!</definedName>
    <definedName name="_xlnm.Print_Area" localSheetId="0">'生產管理報表(月)'!$A$1:$K$36</definedName>
    <definedName name="_xlnm.Print_Area" localSheetId="1">'生產管理報表(週) '!$A$1:$K$36</definedName>
    <definedName name="_xlnm.Print_Area" localSheetId="35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9" i="60" l="1"/>
  <c r="M22" i="58"/>
  <c r="I14" i="40" l="1"/>
  <c r="G14" i="40"/>
  <c r="M9" i="40"/>
  <c r="K9" i="40"/>
  <c r="I9" i="40"/>
  <c r="G9" i="40"/>
  <c r="AH25" i="29"/>
  <c r="AG25" i="29"/>
  <c r="AF25" i="29"/>
  <c r="AE25" i="29"/>
  <c r="AD25" i="29"/>
  <c r="AC25" i="29"/>
  <c r="AB25" i="29"/>
  <c r="AA25" i="29"/>
  <c r="H9" i="40"/>
  <c r="AA24" i="29"/>
  <c r="F9" i="40" s="1"/>
  <c r="B10" i="40"/>
  <c r="B9" i="40"/>
  <c r="B5" i="40"/>
  <c r="K182" i="62"/>
  <c r="M179" i="62"/>
  <c r="M178" i="62"/>
  <c r="M177" i="62"/>
  <c r="M182" i="62" s="1"/>
  <c r="M173" i="62"/>
  <c r="M172" i="62"/>
  <c r="M171" i="62"/>
  <c r="M170" i="62"/>
  <c r="M169" i="62"/>
  <c r="M165" i="62"/>
  <c r="M164" i="62"/>
  <c r="M163" i="62"/>
  <c r="M162" i="62"/>
  <c r="M161" i="62"/>
  <c r="M157" i="62"/>
  <c r="M156" i="62"/>
  <c r="M155" i="62"/>
  <c r="M154" i="62"/>
  <c r="M153" i="62"/>
  <c r="M158" i="62" s="1"/>
  <c r="K158" i="62" s="1"/>
  <c r="K142" i="61"/>
  <c r="K134" i="61"/>
  <c r="K126" i="61"/>
  <c r="M142" i="61"/>
  <c r="M141" i="61"/>
  <c r="M140" i="61"/>
  <c r="M139" i="61"/>
  <c r="M138" i="61"/>
  <c r="M137" i="61"/>
  <c r="M133" i="61"/>
  <c r="M132" i="61"/>
  <c r="M131" i="61"/>
  <c r="M130" i="61"/>
  <c r="M129" i="61"/>
  <c r="M134" i="61" s="1"/>
  <c r="M125" i="61"/>
  <c r="M124" i="61"/>
  <c r="M123" i="61"/>
  <c r="M122" i="61"/>
  <c r="M121" i="61"/>
  <c r="M126" i="61" s="1"/>
  <c r="K182" i="20"/>
  <c r="K174" i="20"/>
  <c r="M179" i="20"/>
  <c r="M178" i="20"/>
  <c r="M177" i="20"/>
  <c r="M182" i="20" s="1"/>
  <c r="M169" i="20"/>
  <c r="M174" i="20" s="1"/>
  <c r="M165" i="20"/>
  <c r="M164" i="20"/>
  <c r="M163" i="20"/>
  <c r="M162" i="20"/>
  <c r="M161" i="20"/>
  <c r="M166" i="20" s="1"/>
  <c r="K166" i="20" s="1"/>
  <c r="M157" i="20"/>
  <c r="M156" i="20"/>
  <c r="M155" i="20"/>
  <c r="M154" i="20"/>
  <c r="M153" i="20"/>
  <c r="K142" i="19"/>
  <c r="K126" i="19"/>
  <c r="M141" i="19"/>
  <c r="M140" i="19"/>
  <c r="M139" i="19"/>
  <c r="M138" i="19"/>
  <c r="M137" i="19"/>
  <c r="M142" i="19" s="1"/>
  <c r="M133" i="19"/>
  <c r="M132" i="19"/>
  <c r="M131" i="19"/>
  <c r="M130" i="19"/>
  <c r="M129" i="19"/>
  <c r="M125" i="19"/>
  <c r="M124" i="19"/>
  <c r="M123" i="19"/>
  <c r="M122" i="19"/>
  <c r="M121" i="19"/>
  <c r="M126" i="19" s="1"/>
  <c r="I201" i="41"/>
  <c r="G201" i="41"/>
  <c r="M196" i="41"/>
  <c r="K196" i="41"/>
  <c r="I196" i="41"/>
  <c r="L201" i="41"/>
  <c r="J201" i="41"/>
  <c r="H201" i="41"/>
  <c r="F201" i="41"/>
  <c r="L196" i="41"/>
  <c r="J196" i="41"/>
  <c r="H196" i="41"/>
  <c r="F196" i="41"/>
  <c r="C197" i="41"/>
  <c r="C196" i="41"/>
  <c r="B197" i="41"/>
  <c r="B196" i="41"/>
  <c r="J114" i="25"/>
  <c r="J113" i="25"/>
  <c r="J112" i="25"/>
  <c r="J131" i="24"/>
  <c r="J128" i="24"/>
  <c r="J127" i="24"/>
  <c r="J126" i="24"/>
  <c r="J125" i="24"/>
  <c r="J123" i="24"/>
  <c r="J113" i="24"/>
  <c r="J132" i="23"/>
  <c r="J130" i="23"/>
  <c r="J129" i="23"/>
  <c r="J128" i="23"/>
  <c r="J127" i="23"/>
  <c r="J126" i="23"/>
  <c r="J125" i="23"/>
  <c r="J124" i="23"/>
  <c r="J123" i="23"/>
  <c r="J121" i="23"/>
  <c r="J120" i="23"/>
  <c r="J119" i="23"/>
  <c r="J118" i="23"/>
  <c r="J117" i="23"/>
  <c r="J116" i="23"/>
  <c r="J115" i="23"/>
  <c r="J114" i="23"/>
  <c r="J113" i="23"/>
  <c r="J112" i="23"/>
  <c r="J124" i="22"/>
  <c r="J123" i="22"/>
  <c r="J120" i="22"/>
  <c r="J119" i="22"/>
  <c r="J118" i="22"/>
  <c r="J116" i="22"/>
  <c r="J115" i="22"/>
  <c r="J113" i="22"/>
  <c r="J112" i="22"/>
  <c r="J117" i="22"/>
  <c r="J132" i="15"/>
  <c r="J131" i="15"/>
  <c r="J130" i="15"/>
  <c r="J129" i="15"/>
  <c r="J128" i="15"/>
  <c r="J125" i="15"/>
  <c r="J127" i="15"/>
  <c r="J126" i="15"/>
  <c r="J124" i="15"/>
  <c r="J123" i="15"/>
  <c r="J121" i="15"/>
  <c r="J120" i="15"/>
  <c r="J119" i="15"/>
  <c r="J118" i="15"/>
  <c r="J117" i="15"/>
  <c r="J116" i="15"/>
  <c r="J115" i="15"/>
  <c r="J112" i="15"/>
  <c r="J114" i="15"/>
  <c r="J113" i="15"/>
  <c r="M174" i="62" l="1"/>
  <c r="K174" i="62" s="1"/>
  <c r="M134" i="19"/>
  <c r="K134" i="19" s="1"/>
  <c r="M166" i="62"/>
  <c r="K166" i="62" s="1"/>
  <c r="M158" i="20"/>
  <c r="K158" i="20" s="1"/>
  <c r="AF3" i="56" l="1"/>
  <c r="AC3" i="56"/>
  <c r="N120" i="56"/>
  <c r="M120" i="56"/>
  <c r="L126" i="56"/>
  <c r="J126" i="56"/>
  <c r="H126" i="56"/>
  <c r="F126" i="56"/>
  <c r="D126" i="56"/>
  <c r="H98" i="5" l="1"/>
  <c r="B28" i="39"/>
  <c r="L120" i="56"/>
  <c r="L121" i="56"/>
  <c r="L122" i="56"/>
  <c r="L123" i="56"/>
  <c r="L124" i="56"/>
  <c r="L125" i="56"/>
  <c r="J120" i="56"/>
  <c r="J121" i="56"/>
  <c r="J122" i="56"/>
  <c r="J123" i="56"/>
  <c r="J124" i="56"/>
  <c r="J125" i="56"/>
  <c r="H120" i="56"/>
  <c r="H121" i="56"/>
  <c r="H122" i="56"/>
  <c r="H123" i="56"/>
  <c r="H124" i="56"/>
  <c r="H125" i="56"/>
  <c r="F120" i="56"/>
  <c r="F121" i="56"/>
  <c r="F122" i="56"/>
  <c r="F123" i="56"/>
  <c r="F124" i="56"/>
  <c r="F125" i="56"/>
  <c r="D120" i="56"/>
  <c r="D121" i="56"/>
  <c r="D122" i="56"/>
  <c r="D123" i="56"/>
  <c r="D124" i="56"/>
  <c r="D125" i="56"/>
  <c r="B112" i="25" l="1"/>
  <c r="A112" i="25"/>
  <c r="C1" i="52"/>
  <c r="AV401" i="52"/>
  <c r="AW401" i="52" s="1"/>
  <c r="AR401" i="52"/>
  <c r="AQ401" i="52"/>
  <c r="AM401" i="52"/>
  <c r="AL401" i="52"/>
  <c r="AH401" i="52"/>
  <c r="AG401" i="52"/>
  <c r="AC401" i="52"/>
  <c r="AB401" i="52"/>
  <c r="W401" i="52"/>
  <c r="X401" i="52" s="1"/>
  <c r="R401" i="52"/>
  <c r="S401" i="52" s="1"/>
  <c r="K401" i="52"/>
  <c r="M401" i="52" s="1"/>
  <c r="J401" i="52"/>
  <c r="I401" i="52"/>
  <c r="G401" i="52"/>
  <c r="AW400" i="52"/>
  <c r="AV400" i="52"/>
  <c r="AQ400" i="52"/>
  <c r="AR400" i="52" s="1"/>
  <c r="AL400" i="52"/>
  <c r="AM400" i="52" s="1"/>
  <c r="AH400" i="52"/>
  <c r="AG400" i="52"/>
  <c r="AB400" i="52"/>
  <c r="AC400" i="52" s="1"/>
  <c r="W400" i="52"/>
  <c r="X400" i="52" s="1"/>
  <c r="R400" i="52"/>
  <c r="S400" i="52" s="1"/>
  <c r="K400" i="52"/>
  <c r="M400" i="52" s="1"/>
  <c r="J400" i="52"/>
  <c r="I400" i="52"/>
  <c r="G400" i="52"/>
  <c r="AV399" i="52"/>
  <c r="AW399" i="52" s="1"/>
  <c r="AQ399" i="52"/>
  <c r="AR399" i="52" s="1"/>
  <c r="AM399" i="52"/>
  <c r="AL399" i="52"/>
  <c r="AG399" i="52"/>
  <c r="AH399" i="52" s="1"/>
  <c r="AC399" i="52"/>
  <c r="AB399" i="52"/>
  <c r="X399" i="52"/>
  <c r="W399" i="52"/>
  <c r="R399" i="52"/>
  <c r="S399" i="52" s="1"/>
  <c r="K399" i="52"/>
  <c r="M399" i="52" s="1"/>
  <c r="J399" i="52"/>
  <c r="I399" i="52"/>
  <c r="G399" i="52"/>
  <c r="AV398" i="52"/>
  <c r="AW398" i="52" s="1"/>
  <c r="AR398" i="52"/>
  <c r="AQ398" i="52"/>
  <c r="AL398" i="52"/>
  <c r="AM398" i="52" s="1"/>
  <c r="AG398" i="52"/>
  <c r="AH398" i="52" s="1"/>
  <c r="AC398" i="52"/>
  <c r="AB398" i="52"/>
  <c r="W398" i="52"/>
  <c r="X398" i="52" s="1"/>
  <c r="R398" i="52"/>
  <c r="S398" i="52" s="1"/>
  <c r="K398" i="52"/>
  <c r="M398" i="52" s="1"/>
  <c r="J398" i="52"/>
  <c r="I398" i="52"/>
  <c r="G398" i="52"/>
  <c r="AW397" i="52"/>
  <c r="AV397" i="52"/>
  <c r="AQ397" i="52"/>
  <c r="AR397" i="52" s="1"/>
  <c r="AL397" i="52"/>
  <c r="AM397" i="52" s="1"/>
  <c r="AH397" i="52"/>
  <c r="AG397" i="52"/>
  <c r="AB397" i="52"/>
  <c r="AC397" i="52" s="1"/>
  <c r="X397" i="52"/>
  <c r="W397" i="52"/>
  <c r="S397" i="52"/>
  <c r="R397" i="52"/>
  <c r="K397" i="52"/>
  <c r="M397" i="52" s="1"/>
  <c r="J397" i="52"/>
  <c r="I397" i="52"/>
  <c r="G397" i="52"/>
  <c r="AV396" i="52"/>
  <c r="AW396" i="52" s="1"/>
  <c r="AQ396" i="52"/>
  <c r="AR396" i="52" s="1"/>
  <c r="AM396" i="52"/>
  <c r="AL396" i="52"/>
  <c r="AG396" i="52"/>
  <c r="AH396" i="52" s="1"/>
  <c r="AB396" i="52"/>
  <c r="AC396" i="52" s="1"/>
  <c r="X396" i="52"/>
  <c r="W396" i="52"/>
  <c r="R396" i="52"/>
  <c r="S396" i="52" s="1"/>
  <c r="J396" i="52"/>
  <c r="I396" i="52"/>
  <c r="G396" i="52"/>
  <c r="AV395" i="52"/>
  <c r="AW395" i="52" s="1"/>
  <c r="AR395" i="52"/>
  <c r="AQ395" i="52"/>
  <c r="AL395" i="52"/>
  <c r="AM395" i="52" s="1"/>
  <c r="AG395" i="52"/>
  <c r="AH395" i="52" s="1"/>
  <c r="AC395" i="52"/>
  <c r="AB395" i="52"/>
  <c r="W395" i="52"/>
  <c r="X395" i="52" s="1"/>
  <c r="S395" i="52"/>
  <c r="R395" i="52"/>
  <c r="M395" i="52"/>
  <c r="K395" i="52"/>
  <c r="J395" i="52"/>
  <c r="I395" i="52"/>
  <c r="G395" i="52"/>
  <c r="AV394" i="52"/>
  <c r="AW394" i="52" s="1"/>
  <c r="AQ394" i="52"/>
  <c r="AR394" i="52" s="1"/>
  <c r="AL394" i="52"/>
  <c r="AM394" i="52" s="1"/>
  <c r="AH394" i="52"/>
  <c r="AG394" i="52"/>
  <c r="AB394" i="52"/>
  <c r="AC394" i="52" s="1"/>
  <c r="W394" i="52"/>
  <c r="X394" i="52" s="1"/>
  <c r="S394" i="52"/>
  <c r="R394" i="52"/>
  <c r="K394" i="52"/>
  <c r="M394" i="52" s="1"/>
  <c r="J394" i="52"/>
  <c r="I394" i="52"/>
  <c r="G394" i="52"/>
  <c r="AV393" i="52"/>
  <c r="AW393" i="52" s="1"/>
  <c r="AQ393" i="52"/>
  <c r="AR393" i="52" s="1"/>
  <c r="AM393" i="52"/>
  <c r="AL393" i="52"/>
  <c r="AG393" i="52"/>
  <c r="AH393" i="52" s="1"/>
  <c r="AB393" i="52"/>
  <c r="AC393" i="52" s="1"/>
  <c r="X393" i="52"/>
  <c r="W393" i="52"/>
  <c r="R393" i="52"/>
  <c r="S393" i="52" s="1"/>
  <c r="J393" i="52"/>
  <c r="I393" i="52"/>
  <c r="G393" i="52"/>
  <c r="AV392" i="52"/>
  <c r="AW392" i="52" s="1"/>
  <c r="AQ392" i="52"/>
  <c r="AR392" i="52" s="1"/>
  <c r="AL392" i="52"/>
  <c r="AM392" i="52" s="1"/>
  <c r="AG392" i="52"/>
  <c r="AH392" i="52" s="1"/>
  <c r="AC392" i="52"/>
  <c r="AB392" i="52"/>
  <c r="W392" i="52"/>
  <c r="X392" i="52" s="1"/>
  <c r="R392" i="52"/>
  <c r="S392" i="52" s="1"/>
  <c r="J392" i="52"/>
  <c r="I392" i="52"/>
  <c r="G392" i="52"/>
  <c r="AV391" i="52"/>
  <c r="AW391" i="52" s="1"/>
  <c r="AQ391" i="52"/>
  <c r="AR391" i="52" s="1"/>
  <c r="AL391" i="52"/>
  <c r="AM391" i="52" s="1"/>
  <c r="AH391" i="52"/>
  <c r="AG391" i="52"/>
  <c r="AB391" i="52"/>
  <c r="AC391" i="52" s="1"/>
  <c r="W391" i="52"/>
  <c r="X391" i="52" s="1"/>
  <c r="S391" i="52"/>
  <c r="R391" i="52"/>
  <c r="K391" i="52"/>
  <c r="M391" i="52" s="1"/>
  <c r="J391" i="52"/>
  <c r="I391" i="52"/>
  <c r="G391" i="52"/>
  <c r="AV390" i="52"/>
  <c r="AW390" i="52" s="1"/>
  <c r="AQ390" i="52"/>
  <c r="AR390" i="52" s="1"/>
  <c r="AL390" i="52"/>
  <c r="AM390" i="52" s="1"/>
  <c r="AG390" i="52"/>
  <c r="AH390" i="52" s="1"/>
  <c r="AB390" i="52"/>
  <c r="AC390" i="52" s="1"/>
  <c r="X390" i="52"/>
  <c r="W390" i="52"/>
  <c r="R390" i="52"/>
  <c r="S390" i="52" s="1"/>
  <c r="K390" i="52"/>
  <c r="M390" i="52" s="1"/>
  <c r="J390" i="52"/>
  <c r="I390" i="52"/>
  <c r="G390" i="52"/>
  <c r="AW389" i="52"/>
  <c r="AV389" i="52"/>
  <c r="AQ389" i="52"/>
  <c r="AR389" i="52" s="1"/>
  <c r="AL389" i="52"/>
  <c r="AM389" i="52" s="1"/>
  <c r="AG389" i="52"/>
  <c r="AH389" i="52" s="1"/>
  <c r="AC389" i="52"/>
  <c r="AB389" i="52"/>
  <c r="W389" i="52"/>
  <c r="X389" i="52" s="1"/>
  <c r="R389" i="52"/>
  <c r="S389" i="52" s="1"/>
  <c r="J389" i="52"/>
  <c r="I389" i="52"/>
  <c r="G389" i="52"/>
  <c r="AV388" i="52"/>
  <c r="AW388" i="52" s="1"/>
  <c r="AQ388" i="52"/>
  <c r="AR388" i="52" s="1"/>
  <c r="AL388" i="52"/>
  <c r="AM388" i="52" s="1"/>
  <c r="AG388" i="52"/>
  <c r="AH388" i="52" s="1"/>
  <c r="AB388" i="52"/>
  <c r="AC388" i="52" s="1"/>
  <c r="W388" i="52"/>
  <c r="X388" i="52" s="1"/>
  <c r="S388" i="52"/>
  <c r="R388" i="52"/>
  <c r="K388" i="52"/>
  <c r="M388" i="52" s="1"/>
  <c r="J388" i="52"/>
  <c r="I388" i="52"/>
  <c r="G388" i="52"/>
  <c r="AV387" i="52"/>
  <c r="AX387" i="52" s="1"/>
  <c r="AQ387" i="52"/>
  <c r="AS387" i="52" s="1"/>
  <c r="AL387" i="52"/>
  <c r="AN387" i="52" s="1"/>
  <c r="AI387" i="52"/>
  <c r="AH387" i="52"/>
  <c r="AG387" i="52"/>
  <c r="AD387" i="52"/>
  <c r="AC387" i="52"/>
  <c r="AB387" i="52"/>
  <c r="Y387" i="52"/>
  <c r="X387" i="52"/>
  <c r="W387" i="52"/>
  <c r="T387" i="52"/>
  <c r="S387" i="52"/>
  <c r="R387" i="52"/>
  <c r="L387" i="52"/>
  <c r="K387" i="52"/>
  <c r="M387" i="52" s="1"/>
  <c r="J387" i="52"/>
  <c r="I387" i="52"/>
  <c r="G387" i="52"/>
  <c r="H387" i="52" s="1"/>
  <c r="AW381" i="52"/>
  <c r="AV381" i="52"/>
  <c r="AQ381" i="52"/>
  <c r="AR381" i="52" s="1"/>
  <c r="AL381" i="52"/>
  <c r="AM381" i="52" s="1"/>
  <c r="AG381" i="52"/>
  <c r="AH381" i="52" s="1"/>
  <c r="AC381" i="52"/>
  <c r="AB381" i="52"/>
  <c r="W381" i="52"/>
  <c r="X381" i="52" s="1"/>
  <c r="R381" i="52"/>
  <c r="S381" i="52" s="1"/>
  <c r="J381" i="52"/>
  <c r="I381" i="52"/>
  <c r="G381" i="52"/>
  <c r="AV380" i="52"/>
  <c r="AW380" i="52" s="1"/>
  <c r="AQ380" i="52"/>
  <c r="AR380" i="52" s="1"/>
  <c r="AL380" i="52"/>
  <c r="AM380" i="52" s="1"/>
  <c r="AG380" i="52"/>
  <c r="AH380" i="52" s="1"/>
  <c r="AB380" i="52"/>
  <c r="AC380" i="52" s="1"/>
  <c r="W380" i="52"/>
  <c r="X380" i="52" s="1"/>
  <c r="S380" i="52"/>
  <c r="R380" i="52"/>
  <c r="K380" i="52"/>
  <c r="M380" i="52" s="1"/>
  <c r="J380" i="52"/>
  <c r="I380" i="52"/>
  <c r="G380" i="52"/>
  <c r="AW379" i="52"/>
  <c r="AV379" i="52"/>
  <c r="AR379" i="52"/>
  <c r="AQ379" i="52"/>
  <c r="AL379" i="52"/>
  <c r="AM379" i="52" s="1"/>
  <c r="AG379" i="52"/>
  <c r="AH379" i="52" s="1"/>
  <c r="AB379" i="52"/>
  <c r="AC379" i="52" s="1"/>
  <c r="X379" i="52"/>
  <c r="W379" i="52"/>
  <c r="R379" i="52"/>
  <c r="K379" i="52" s="1"/>
  <c r="M379" i="52" s="1"/>
  <c r="J379" i="52"/>
  <c r="I379" i="52"/>
  <c r="G379" i="52"/>
  <c r="AW378" i="52"/>
  <c r="AV378" i="52"/>
  <c r="AQ378" i="52"/>
  <c r="AR378" i="52" s="1"/>
  <c r="AL378" i="52"/>
  <c r="AM378" i="52" s="1"/>
  <c r="AG378" i="52"/>
  <c r="AH378" i="52" s="1"/>
  <c r="AB378" i="52"/>
  <c r="AC378" i="52" s="1"/>
  <c r="W378" i="52"/>
  <c r="X378" i="52" s="1"/>
  <c r="R378" i="52"/>
  <c r="K378" i="52" s="1"/>
  <c r="M378" i="52" s="1"/>
  <c r="J378" i="52"/>
  <c r="I378" i="52"/>
  <c r="G378" i="52"/>
  <c r="AV377" i="52"/>
  <c r="AW377" i="52" s="1"/>
  <c r="AR377" i="52"/>
  <c r="AQ377" i="52"/>
  <c r="AM377" i="52"/>
  <c r="AL377" i="52"/>
  <c r="AG377" i="52"/>
  <c r="AH377" i="52" s="1"/>
  <c r="AB377" i="52"/>
  <c r="AC377" i="52" s="1"/>
  <c r="W377" i="52"/>
  <c r="X377" i="52" s="1"/>
  <c r="S377" i="52"/>
  <c r="R377" i="52"/>
  <c r="K377" i="52"/>
  <c r="M377" i="52" s="1"/>
  <c r="J377" i="52"/>
  <c r="I377" i="52"/>
  <c r="G377" i="52"/>
  <c r="AV376" i="52"/>
  <c r="AW376" i="52" s="1"/>
  <c r="AR376" i="52"/>
  <c r="AQ376" i="52"/>
  <c r="AL376" i="52"/>
  <c r="AM376" i="52" s="1"/>
  <c r="AG376" i="52"/>
  <c r="AH376" i="52" s="1"/>
  <c r="AB376" i="52"/>
  <c r="AC376" i="52" s="1"/>
  <c r="W376" i="52"/>
  <c r="X376" i="52" s="1"/>
  <c r="R376" i="52"/>
  <c r="S376" i="52" s="1"/>
  <c r="J376" i="52"/>
  <c r="I376" i="52"/>
  <c r="G376" i="52"/>
  <c r="AW375" i="52"/>
  <c r="AV375" i="52"/>
  <c r="AQ375" i="52"/>
  <c r="AR375" i="52" s="1"/>
  <c r="AM375" i="52"/>
  <c r="AL375" i="52"/>
  <c r="AH375" i="52"/>
  <c r="AG375" i="52"/>
  <c r="AB375" i="52"/>
  <c r="AC375" i="52" s="1"/>
  <c r="W375" i="52"/>
  <c r="X375" i="52" s="1"/>
  <c r="R375" i="52"/>
  <c r="S375" i="52" s="1"/>
  <c r="J375" i="52"/>
  <c r="I375" i="52"/>
  <c r="G375" i="52"/>
  <c r="AV374" i="52"/>
  <c r="AW374" i="52" s="1"/>
  <c r="AQ374" i="52"/>
  <c r="AR374" i="52" s="1"/>
  <c r="AM374" i="52"/>
  <c r="AL374" i="52"/>
  <c r="AG374" i="52"/>
  <c r="AH374" i="52" s="1"/>
  <c r="AB374" i="52"/>
  <c r="AC374" i="52" s="1"/>
  <c r="W374" i="52"/>
  <c r="X374" i="52" s="1"/>
  <c r="R374" i="52"/>
  <c r="S374" i="52" s="1"/>
  <c r="K374" i="52"/>
  <c r="M374" i="52" s="1"/>
  <c r="J374" i="52"/>
  <c r="I374" i="52"/>
  <c r="G374" i="52"/>
  <c r="AV373" i="52"/>
  <c r="AW373" i="52" s="1"/>
  <c r="AR373" i="52"/>
  <c r="AQ373" i="52"/>
  <c r="AL373" i="52"/>
  <c r="AM373" i="52" s="1"/>
  <c r="AH373" i="52"/>
  <c r="AG373" i="52"/>
  <c r="AC373" i="52"/>
  <c r="AB373" i="52"/>
  <c r="W373" i="52"/>
  <c r="X373" i="52" s="1"/>
  <c r="R373" i="52"/>
  <c r="S373" i="52" s="1"/>
  <c r="K373" i="52"/>
  <c r="M373" i="52" s="1"/>
  <c r="J373" i="52"/>
  <c r="I373" i="52"/>
  <c r="G373" i="52"/>
  <c r="AW372" i="52"/>
  <c r="AV372" i="52"/>
  <c r="AQ372" i="52"/>
  <c r="AR372" i="52" s="1"/>
  <c r="AL372" i="52"/>
  <c r="AM372" i="52" s="1"/>
  <c r="AH372" i="52"/>
  <c r="AG372" i="52"/>
  <c r="AB372" i="52"/>
  <c r="AC372" i="52" s="1"/>
  <c r="W372" i="52"/>
  <c r="X372" i="52" s="1"/>
  <c r="R372" i="52"/>
  <c r="S372" i="52" s="1"/>
  <c r="K372" i="52"/>
  <c r="M372" i="52" s="1"/>
  <c r="J372" i="52"/>
  <c r="I372" i="52"/>
  <c r="G372" i="52"/>
  <c r="AV371" i="52"/>
  <c r="AW371" i="52" s="1"/>
  <c r="AQ371" i="52"/>
  <c r="AR371" i="52" s="1"/>
  <c r="AM371" i="52"/>
  <c r="AL371" i="52"/>
  <c r="AG371" i="52"/>
  <c r="AH371" i="52" s="1"/>
  <c r="AC371" i="52"/>
  <c r="AB371" i="52"/>
  <c r="X371" i="52"/>
  <c r="W371" i="52"/>
  <c r="R371" i="52"/>
  <c r="S371" i="52" s="1"/>
  <c r="K371" i="52"/>
  <c r="M371" i="52" s="1"/>
  <c r="J371" i="52"/>
  <c r="I371" i="52"/>
  <c r="G371" i="52"/>
  <c r="AV370" i="52"/>
  <c r="AW370" i="52" s="1"/>
  <c r="AR370" i="52"/>
  <c r="AQ370" i="52"/>
  <c r="AL370" i="52"/>
  <c r="AM370" i="52" s="1"/>
  <c r="AG370" i="52"/>
  <c r="AH370" i="52" s="1"/>
  <c r="AC370" i="52"/>
  <c r="AB370" i="52"/>
  <c r="W370" i="52"/>
  <c r="X370" i="52" s="1"/>
  <c r="R370" i="52"/>
  <c r="S370" i="52" s="1"/>
  <c r="K370" i="52"/>
  <c r="M370" i="52" s="1"/>
  <c r="J370" i="52"/>
  <c r="I370" i="52"/>
  <c r="G370" i="52"/>
  <c r="AW369" i="52"/>
  <c r="AV369" i="52"/>
  <c r="AQ369" i="52"/>
  <c r="AR369" i="52" s="1"/>
  <c r="AL369" i="52"/>
  <c r="AM369" i="52" s="1"/>
  <c r="AH369" i="52"/>
  <c r="AG369" i="52"/>
  <c r="AB369" i="52"/>
  <c r="AC369" i="52" s="1"/>
  <c r="X369" i="52"/>
  <c r="W369" i="52"/>
  <c r="S369" i="52"/>
  <c r="R369" i="52"/>
  <c r="K369" i="52"/>
  <c r="M369" i="52" s="1"/>
  <c r="J369" i="52"/>
  <c r="I369" i="52"/>
  <c r="G369" i="52"/>
  <c r="AV368" i="52"/>
  <c r="AW368" i="52" s="1"/>
  <c r="AQ368" i="52"/>
  <c r="AR368" i="52" s="1"/>
  <c r="AM368" i="52"/>
  <c r="AL368" i="52"/>
  <c r="AG368" i="52"/>
  <c r="AH368" i="52" s="1"/>
  <c r="AB368" i="52"/>
  <c r="AC368" i="52" s="1"/>
  <c r="X368" i="52"/>
  <c r="W368" i="52"/>
  <c r="R368" i="52"/>
  <c r="S368" i="52" s="1"/>
  <c r="J368" i="52"/>
  <c r="I368" i="52"/>
  <c r="G368" i="52"/>
  <c r="AV367" i="52"/>
  <c r="AW367" i="52" s="1"/>
  <c r="AQ367" i="52"/>
  <c r="AS367" i="52" s="1"/>
  <c r="AL367" i="52"/>
  <c r="AN367" i="52" s="1"/>
  <c r="AG367" i="52"/>
  <c r="AH367" i="52" s="1"/>
  <c r="AB367" i="52"/>
  <c r="AD367" i="52" s="1"/>
  <c r="W367" i="52"/>
  <c r="Y367" i="52" s="1"/>
  <c r="R367" i="52"/>
  <c r="T367" i="52" s="1"/>
  <c r="J367" i="52"/>
  <c r="I367" i="52"/>
  <c r="G367" i="52"/>
  <c r="H367" i="52" s="1"/>
  <c r="AV349" i="52"/>
  <c r="AQ349" i="52"/>
  <c r="K349" i="52" s="1"/>
  <c r="AL349" i="52"/>
  <c r="AM349" i="52" s="1"/>
  <c r="AG349" i="52"/>
  <c r="AB349" i="52"/>
  <c r="AC349" i="52" s="1"/>
  <c r="W349" i="52"/>
  <c r="R349" i="52"/>
  <c r="J349" i="52"/>
  <c r="I349" i="52"/>
  <c r="G349" i="52"/>
  <c r="AV348" i="52"/>
  <c r="AW348" i="52" s="1"/>
  <c r="AQ348" i="52"/>
  <c r="AR348" i="52" s="1"/>
  <c r="AM348" i="52"/>
  <c r="AL348" i="52"/>
  <c r="AG348" i="52"/>
  <c r="AH348" i="52" s="1"/>
  <c r="AB348" i="52"/>
  <c r="AC348" i="52" s="1"/>
  <c r="W348" i="52"/>
  <c r="R348" i="52"/>
  <c r="S348" i="52" s="1"/>
  <c r="J348" i="52"/>
  <c r="I348" i="52"/>
  <c r="G348" i="52"/>
  <c r="AV347" i="52"/>
  <c r="AX347" i="52" s="1"/>
  <c r="AQ347" i="52"/>
  <c r="AS347" i="52" s="1"/>
  <c r="AL347" i="52"/>
  <c r="AN347" i="52" s="1"/>
  <c r="AG347" i="52"/>
  <c r="AH349" i="52" s="1"/>
  <c r="AB347" i="52"/>
  <c r="AD347" i="52" s="1"/>
  <c r="W347" i="52"/>
  <c r="X348" i="52" s="1"/>
  <c r="R347" i="52"/>
  <c r="S349" i="52" s="1"/>
  <c r="J347" i="52"/>
  <c r="I347" i="52"/>
  <c r="G347" i="52"/>
  <c r="H347" i="52" s="1"/>
  <c r="P342" i="52"/>
  <c r="P343" i="52" s="1"/>
  <c r="AV401" i="51"/>
  <c r="AW401" i="51" s="1"/>
  <c r="AR401" i="51"/>
  <c r="AQ401" i="51"/>
  <c r="AL401" i="51"/>
  <c r="AM401" i="51" s="1"/>
  <c r="AH401" i="51"/>
  <c r="AG401" i="51"/>
  <c r="AC401" i="51"/>
  <c r="AB401" i="51"/>
  <c r="W401" i="51"/>
  <c r="X401" i="51" s="1"/>
  <c r="S401" i="51"/>
  <c r="R401" i="51"/>
  <c r="K401" i="51"/>
  <c r="M401" i="51" s="1"/>
  <c r="J401" i="51"/>
  <c r="I401" i="51"/>
  <c r="G401" i="51"/>
  <c r="AW400" i="51"/>
  <c r="AV400" i="51"/>
  <c r="AQ400" i="51"/>
  <c r="AR400" i="51" s="1"/>
  <c r="AL400" i="51"/>
  <c r="AM400" i="51" s="1"/>
  <c r="AG400" i="51"/>
  <c r="AH400" i="51" s="1"/>
  <c r="AB400" i="51"/>
  <c r="AC400" i="51" s="1"/>
  <c r="X400" i="51"/>
  <c r="W400" i="51"/>
  <c r="R400" i="51"/>
  <c r="S400" i="51" s="1"/>
  <c r="J400" i="51"/>
  <c r="I400" i="51"/>
  <c r="G400" i="51"/>
  <c r="AV399" i="51"/>
  <c r="AW399" i="51" s="1"/>
  <c r="AQ399" i="51"/>
  <c r="AR399" i="51" s="1"/>
  <c r="AM399" i="51"/>
  <c r="AL399" i="51"/>
  <c r="AG399" i="51"/>
  <c r="AH399" i="51" s="1"/>
  <c r="AC399" i="51"/>
  <c r="AB399" i="51"/>
  <c r="X399" i="51"/>
  <c r="W399" i="51"/>
  <c r="R399" i="51"/>
  <c r="S399" i="51" s="1"/>
  <c r="J399" i="51"/>
  <c r="I399" i="51"/>
  <c r="G399" i="51"/>
  <c r="AW398" i="51"/>
  <c r="AV398" i="51"/>
  <c r="AR398" i="51"/>
  <c r="AQ398" i="51"/>
  <c r="AL398" i="51"/>
  <c r="AM398" i="51" s="1"/>
  <c r="AG398" i="51"/>
  <c r="AH398" i="51" s="1"/>
  <c r="AB398" i="51"/>
  <c r="AC398" i="51" s="1"/>
  <c r="W398" i="51"/>
  <c r="X398" i="51" s="1"/>
  <c r="S398" i="51"/>
  <c r="R398" i="51"/>
  <c r="K398" i="51"/>
  <c r="M398" i="51" s="1"/>
  <c r="J398" i="51"/>
  <c r="I398" i="51"/>
  <c r="G398" i="51"/>
  <c r="AW397" i="51"/>
  <c r="AV397" i="51"/>
  <c r="AQ397" i="51"/>
  <c r="AR397" i="51" s="1"/>
  <c r="AL397" i="51"/>
  <c r="AM397" i="51" s="1"/>
  <c r="AH397" i="51"/>
  <c r="AG397" i="51"/>
  <c r="AB397" i="51"/>
  <c r="AC397" i="51" s="1"/>
  <c r="X397" i="51"/>
  <c r="W397" i="51"/>
  <c r="S397" i="51"/>
  <c r="R397" i="51"/>
  <c r="K397" i="51"/>
  <c r="M397" i="51" s="1"/>
  <c r="J397" i="51"/>
  <c r="I397" i="51"/>
  <c r="G397" i="51"/>
  <c r="AV396" i="51"/>
  <c r="AW396" i="51" s="1"/>
  <c r="AR396" i="51"/>
  <c r="AQ396" i="51"/>
  <c r="AM396" i="51"/>
  <c r="AL396" i="51"/>
  <c r="AG396" i="51"/>
  <c r="AH396" i="51" s="1"/>
  <c r="AB396" i="51"/>
  <c r="AC396" i="51" s="1"/>
  <c r="W396" i="51"/>
  <c r="X396" i="51" s="1"/>
  <c r="R396" i="51"/>
  <c r="S396" i="51" s="1"/>
  <c r="J396" i="51"/>
  <c r="I396" i="51"/>
  <c r="G396" i="51"/>
  <c r="AV395" i="51"/>
  <c r="AW395" i="51" s="1"/>
  <c r="AR395" i="51"/>
  <c r="AQ395" i="51"/>
  <c r="AL395" i="51"/>
  <c r="AM395" i="51" s="1"/>
  <c r="AG395" i="51"/>
  <c r="AH395" i="51" s="1"/>
  <c r="AC395" i="51"/>
  <c r="AB395" i="51"/>
  <c r="W395" i="51"/>
  <c r="X395" i="51" s="1"/>
  <c r="S395" i="51"/>
  <c r="R395" i="51"/>
  <c r="K395" i="51" s="1"/>
  <c r="M395" i="51" s="1"/>
  <c r="J395" i="51"/>
  <c r="I395" i="51"/>
  <c r="G395" i="51"/>
  <c r="AV394" i="51"/>
  <c r="AW394" i="51" s="1"/>
  <c r="AQ394" i="51"/>
  <c r="AR394" i="51" s="1"/>
  <c r="AM394" i="51"/>
  <c r="AL394" i="51"/>
  <c r="AH394" i="51"/>
  <c r="AG394" i="51"/>
  <c r="AB394" i="51"/>
  <c r="AC394" i="51" s="1"/>
  <c r="W394" i="51"/>
  <c r="X394" i="51" s="1"/>
  <c r="R394" i="51"/>
  <c r="S394" i="51" s="1"/>
  <c r="K394" i="51"/>
  <c r="M394" i="51" s="1"/>
  <c r="J394" i="51"/>
  <c r="I394" i="51"/>
  <c r="G394" i="51"/>
  <c r="AW393" i="51"/>
  <c r="AV393" i="51"/>
  <c r="AQ393" i="51"/>
  <c r="AR393" i="51" s="1"/>
  <c r="AM393" i="51"/>
  <c r="AL393" i="51"/>
  <c r="AG393" i="51"/>
  <c r="AH393" i="51" s="1"/>
  <c r="AB393" i="51"/>
  <c r="AC393" i="51" s="1"/>
  <c r="X393" i="51"/>
  <c r="W393" i="51"/>
  <c r="R393" i="51"/>
  <c r="S393" i="51" s="1"/>
  <c r="M393" i="51"/>
  <c r="K393" i="51"/>
  <c r="J393" i="51"/>
  <c r="I393" i="51"/>
  <c r="G393" i="51"/>
  <c r="AV392" i="51"/>
  <c r="AW392" i="51" s="1"/>
  <c r="AQ392" i="51"/>
  <c r="AR392" i="51" s="1"/>
  <c r="AL392" i="51"/>
  <c r="AM392" i="51" s="1"/>
  <c r="AH392" i="51"/>
  <c r="AG392" i="51"/>
  <c r="AC392" i="51"/>
  <c r="AB392" i="51"/>
  <c r="W392" i="51"/>
  <c r="X392" i="51" s="1"/>
  <c r="R392" i="51"/>
  <c r="S392" i="51" s="1"/>
  <c r="K392" i="51"/>
  <c r="M392" i="51" s="1"/>
  <c r="J392" i="51"/>
  <c r="I392" i="51"/>
  <c r="G392" i="51"/>
  <c r="AV391" i="51"/>
  <c r="AW391" i="51" s="1"/>
  <c r="AR391" i="51"/>
  <c r="AQ391" i="51"/>
  <c r="AL391" i="51"/>
  <c r="AM391" i="51" s="1"/>
  <c r="AH391" i="51"/>
  <c r="AG391" i="51"/>
  <c r="AB391" i="51"/>
  <c r="AC391" i="51" s="1"/>
  <c r="W391" i="51"/>
  <c r="X391" i="51" s="1"/>
  <c r="S391" i="51"/>
  <c r="R391" i="51"/>
  <c r="K391" i="51"/>
  <c r="M391" i="51" s="1"/>
  <c r="J391" i="51"/>
  <c r="I391" i="51"/>
  <c r="G391" i="51"/>
  <c r="AW390" i="51"/>
  <c r="AV390" i="51"/>
  <c r="AQ390" i="51"/>
  <c r="AR390" i="51" s="1"/>
  <c r="AL390" i="51"/>
  <c r="AM390" i="51" s="1"/>
  <c r="AG390" i="51"/>
  <c r="AH390" i="51" s="1"/>
  <c r="AC390" i="51"/>
  <c r="AB390" i="51"/>
  <c r="X390" i="51"/>
  <c r="W390" i="51"/>
  <c r="R390" i="51"/>
  <c r="S390" i="51" s="1"/>
  <c r="J390" i="51"/>
  <c r="I390" i="51"/>
  <c r="G390" i="51"/>
  <c r="AW389" i="51"/>
  <c r="AV389" i="51"/>
  <c r="AQ389" i="51"/>
  <c r="AR389" i="51" s="1"/>
  <c r="AM389" i="51"/>
  <c r="AL389" i="51"/>
  <c r="AG389" i="51"/>
  <c r="AH389" i="51" s="1"/>
  <c r="AC389" i="51"/>
  <c r="AB389" i="51"/>
  <c r="W389" i="51"/>
  <c r="X389" i="51" s="1"/>
  <c r="R389" i="51"/>
  <c r="S389" i="51" s="1"/>
  <c r="J389" i="51"/>
  <c r="I389" i="51"/>
  <c r="G389" i="51"/>
  <c r="AV388" i="51"/>
  <c r="AW388" i="51" s="1"/>
  <c r="AR388" i="51"/>
  <c r="AQ388" i="51"/>
  <c r="AL388" i="51"/>
  <c r="AM388" i="51" s="1"/>
  <c r="AG388" i="51"/>
  <c r="AH388" i="51" s="1"/>
  <c r="AB388" i="51"/>
  <c r="AC388" i="51" s="1"/>
  <c r="X388" i="51"/>
  <c r="W388" i="51"/>
  <c r="S388" i="51"/>
  <c r="R388" i="51"/>
  <c r="K388" i="51"/>
  <c r="M388" i="51" s="1"/>
  <c r="J388" i="51"/>
  <c r="I388" i="51"/>
  <c r="G388" i="51"/>
  <c r="AV387" i="51"/>
  <c r="AX387" i="51" s="1"/>
  <c r="AQ387" i="51"/>
  <c r="AS387" i="51" s="1"/>
  <c r="AN387" i="51"/>
  <c r="AL387" i="51"/>
  <c r="AM387" i="51" s="1"/>
  <c r="AI387" i="51"/>
  <c r="AH387" i="51"/>
  <c r="AG387" i="51"/>
  <c r="AD387" i="51"/>
  <c r="AC387" i="51"/>
  <c r="AB387" i="51"/>
  <c r="Y387" i="51"/>
  <c r="X387" i="51"/>
  <c r="W387" i="51"/>
  <c r="R387" i="51"/>
  <c r="T387" i="51" s="1"/>
  <c r="J387" i="51"/>
  <c r="I387" i="51"/>
  <c r="H387" i="51"/>
  <c r="G387" i="51"/>
  <c r="AW381" i="51"/>
  <c r="AV381" i="51"/>
  <c r="AQ381" i="51"/>
  <c r="AR381" i="51" s="1"/>
  <c r="AM381" i="51"/>
  <c r="AL381" i="51"/>
  <c r="AG381" i="51"/>
  <c r="AH381" i="51" s="1"/>
  <c r="AC381" i="51"/>
  <c r="AB381" i="51"/>
  <c r="W381" i="51"/>
  <c r="X381" i="51" s="1"/>
  <c r="R381" i="51"/>
  <c r="S381" i="51" s="1"/>
  <c r="J381" i="51"/>
  <c r="I381" i="51"/>
  <c r="G381" i="51"/>
  <c r="AV380" i="51"/>
  <c r="AW380" i="51" s="1"/>
  <c r="AR380" i="51"/>
  <c r="AQ380" i="51"/>
  <c r="AL380" i="51"/>
  <c r="AM380" i="51" s="1"/>
  <c r="AG380" i="51"/>
  <c r="AH380" i="51" s="1"/>
  <c r="AB380" i="51"/>
  <c r="AC380" i="51" s="1"/>
  <c r="X380" i="51"/>
  <c r="W380" i="51"/>
  <c r="S380" i="51"/>
  <c r="R380" i="51"/>
  <c r="K380" i="51"/>
  <c r="M380" i="51" s="1"/>
  <c r="J380" i="51"/>
  <c r="I380" i="51"/>
  <c r="G380" i="51"/>
  <c r="AW379" i="51"/>
  <c r="AV379" i="51"/>
  <c r="AR379" i="51"/>
  <c r="AQ379" i="51"/>
  <c r="AL379" i="51"/>
  <c r="AM379" i="51" s="1"/>
  <c r="AH379" i="51"/>
  <c r="AG379" i="51"/>
  <c r="AB379" i="51"/>
  <c r="AC379" i="51" s="1"/>
  <c r="X379" i="51"/>
  <c r="W379" i="51"/>
  <c r="R379" i="51"/>
  <c r="K379" i="51" s="1"/>
  <c r="M379" i="51" s="1"/>
  <c r="J379" i="51"/>
  <c r="I379" i="51"/>
  <c r="G379" i="51"/>
  <c r="AV378" i="51"/>
  <c r="AW378" i="51" s="1"/>
  <c r="AQ378" i="51"/>
  <c r="AR378" i="51" s="1"/>
  <c r="AM378" i="51"/>
  <c r="AL378" i="51"/>
  <c r="AG378" i="51"/>
  <c r="AH378" i="51" s="1"/>
  <c r="AB378" i="51"/>
  <c r="AC378" i="51" s="1"/>
  <c r="W378" i="51"/>
  <c r="X378" i="51" s="1"/>
  <c r="S378" i="51"/>
  <c r="R378" i="51"/>
  <c r="K378" i="51" s="1"/>
  <c r="M378" i="51" s="1"/>
  <c r="J378" i="51"/>
  <c r="I378" i="51"/>
  <c r="G378" i="51"/>
  <c r="AV377" i="51"/>
  <c r="AW377" i="51" s="1"/>
  <c r="AR377" i="51"/>
  <c r="AQ377" i="51"/>
  <c r="AM377" i="51"/>
  <c r="AL377" i="51"/>
  <c r="AG377" i="51"/>
  <c r="AH377" i="51" s="1"/>
  <c r="AC377" i="51"/>
  <c r="AB377" i="51"/>
  <c r="W377" i="51"/>
  <c r="X377" i="51" s="1"/>
  <c r="S377" i="51"/>
  <c r="R377" i="51"/>
  <c r="K377" i="51"/>
  <c r="M377" i="51" s="1"/>
  <c r="J377" i="51"/>
  <c r="I377" i="51"/>
  <c r="G377" i="51"/>
  <c r="AV376" i="51"/>
  <c r="AW376" i="51" s="1"/>
  <c r="AQ376" i="51"/>
  <c r="AR376" i="51" s="1"/>
  <c r="AL376" i="51"/>
  <c r="AM376" i="51" s="1"/>
  <c r="AH376" i="51"/>
  <c r="AG376" i="51"/>
  <c r="AB376" i="51"/>
  <c r="AC376" i="51" s="1"/>
  <c r="W376" i="51"/>
  <c r="X376" i="51" s="1"/>
  <c r="R376" i="51"/>
  <c r="S376" i="51" s="1"/>
  <c r="J376" i="51"/>
  <c r="I376" i="51"/>
  <c r="G376" i="51"/>
  <c r="AW375" i="51"/>
  <c r="AV375" i="51"/>
  <c r="AQ375" i="51"/>
  <c r="AR375" i="51" s="1"/>
  <c r="AM375" i="51"/>
  <c r="AL375" i="51"/>
  <c r="AH375" i="51"/>
  <c r="AG375" i="51"/>
  <c r="AB375" i="51"/>
  <c r="AC375" i="51" s="1"/>
  <c r="X375" i="51"/>
  <c r="W375" i="51"/>
  <c r="R375" i="51"/>
  <c r="S375" i="51" s="1"/>
  <c r="J375" i="51"/>
  <c r="I375" i="51"/>
  <c r="G375" i="51"/>
  <c r="AW374" i="51"/>
  <c r="AV374" i="51"/>
  <c r="AQ374" i="51"/>
  <c r="AR374" i="51" s="1"/>
  <c r="AL374" i="51"/>
  <c r="AM374" i="51" s="1"/>
  <c r="AG374" i="51"/>
  <c r="AH374" i="51" s="1"/>
  <c r="AC374" i="51"/>
  <c r="AB374" i="51"/>
  <c r="W374" i="51"/>
  <c r="X374" i="51" s="1"/>
  <c r="R374" i="51"/>
  <c r="S374" i="51" s="1"/>
  <c r="K374" i="51"/>
  <c r="M374" i="51" s="1"/>
  <c r="J374" i="51"/>
  <c r="I374" i="51"/>
  <c r="G374" i="51"/>
  <c r="AV373" i="51"/>
  <c r="AW373" i="51" s="1"/>
  <c r="AR373" i="51"/>
  <c r="AQ373" i="51"/>
  <c r="AL373" i="51"/>
  <c r="AM373" i="51" s="1"/>
  <c r="AH373" i="51"/>
  <c r="AG373" i="51"/>
  <c r="AC373" i="51"/>
  <c r="AB373" i="51"/>
  <c r="W373" i="51"/>
  <c r="X373" i="51" s="1"/>
  <c r="S373" i="51"/>
  <c r="R373" i="51"/>
  <c r="K373" i="51"/>
  <c r="M373" i="51" s="1"/>
  <c r="J373" i="51"/>
  <c r="I373" i="51"/>
  <c r="G373" i="51"/>
  <c r="AW372" i="51"/>
  <c r="AV372" i="51"/>
  <c r="AR372" i="51"/>
  <c r="AQ372" i="51"/>
  <c r="AL372" i="51"/>
  <c r="AM372" i="51" s="1"/>
  <c r="AG372" i="51"/>
  <c r="AH372" i="51" s="1"/>
  <c r="AB372" i="51"/>
  <c r="AC372" i="51" s="1"/>
  <c r="X372" i="51"/>
  <c r="W372" i="51"/>
  <c r="R372" i="51"/>
  <c r="S372" i="51" s="1"/>
  <c r="J372" i="51"/>
  <c r="I372" i="51"/>
  <c r="G372" i="51"/>
  <c r="AV371" i="51"/>
  <c r="AW371" i="51" s="1"/>
  <c r="AQ371" i="51"/>
  <c r="AR371" i="51" s="1"/>
  <c r="AM371" i="51"/>
  <c r="AL371" i="51"/>
  <c r="AG371" i="51"/>
  <c r="AH371" i="51" s="1"/>
  <c r="AC371" i="51"/>
  <c r="AB371" i="51"/>
  <c r="X371" i="51"/>
  <c r="W371" i="51"/>
  <c r="R371" i="51"/>
  <c r="S371" i="51" s="1"/>
  <c r="J371" i="51"/>
  <c r="I371" i="51"/>
  <c r="G371" i="51"/>
  <c r="AW370" i="51"/>
  <c r="AV370" i="51"/>
  <c r="AR370" i="51"/>
  <c r="AQ370" i="51"/>
  <c r="AM370" i="51"/>
  <c r="AL370" i="51"/>
  <c r="AG370" i="51"/>
  <c r="AH370" i="51" s="1"/>
  <c r="AB370" i="51"/>
  <c r="AC370" i="51" s="1"/>
  <c r="W370" i="51"/>
  <c r="X370" i="51" s="1"/>
  <c r="S370" i="51"/>
  <c r="R370" i="51"/>
  <c r="K370" i="51"/>
  <c r="M370" i="51" s="1"/>
  <c r="J370" i="51"/>
  <c r="I370" i="51"/>
  <c r="G370" i="51"/>
  <c r="AW369" i="51"/>
  <c r="AV369" i="51"/>
  <c r="AQ369" i="51"/>
  <c r="AR369" i="51" s="1"/>
  <c r="AL369" i="51"/>
  <c r="AM369" i="51" s="1"/>
  <c r="AH369" i="51"/>
  <c r="AG369" i="51"/>
  <c r="AB369" i="51"/>
  <c r="AC369" i="51" s="1"/>
  <c r="X369" i="51"/>
  <c r="W369" i="51"/>
  <c r="S369" i="51"/>
  <c r="R369" i="51"/>
  <c r="K369" i="51"/>
  <c r="M369" i="51" s="1"/>
  <c r="J369" i="51"/>
  <c r="I369" i="51"/>
  <c r="G369" i="51"/>
  <c r="AV368" i="51"/>
  <c r="AW368" i="51" s="1"/>
  <c r="AR368" i="51"/>
  <c r="AQ368" i="51"/>
  <c r="AM368" i="51"/>
  <c r="AL368" i="51"/>
  <c r="AH368" i="51"/>
  <c r="AG368" i="51"/>
  <c r="AB368" i="51"/>
  <c r="AC368" i="51" s="1"/>
  <c r="W368" i="51"/>
  <c r="X368" i="51" s="1"/>
  <c r="R368" i="51"/>
  <c r="S368" i="51" s="1"/>
  <c r="J368" i="51"/>
  <c r="I368" i="51"/>
  <c r="G368" i="51"/>
  <c r="AV367" i="51"/>
  <c r="AW367" i="51" s="1"/>
  <c r="AQ367" i="51"/>
  <c r="AS367" i="51" s="1"/>
  <c r="AM367" i="51"/>
  <c r="AL367" i="51"/>
  <c r="AN367" i="51" s="1"/>
  <c r="AG367" i="51"/>
  <c r="AI367" i="51" s="1"/>
  <c r="AB367" i="51"/>
  <c r="AD367" i="51" s="1"/>
  <c r="W367" i="51"/>
  <c r="Y367" i="51" s="1"/>
  <c r="T367" i="51"/>
  <c r="R367" i="51"/>
  <c r="S367" i="51" s="1"/>
  <c r="M367" i="51"/>
  <c r="L367" i="51"/>
  <c r="K367" i="51"/>
  <c r="J367" i="51"/>
  <c r="I367" i="51"/>
  <c r="G367" i="51"/>
  <c r="H367" i="51" s="1"/>
  <c r="AW355" i="51"/>
  <c r="AV355" i="51"/>
  <c r="AQ355" i="51"/>
  <c r="K355" i="51" s="1"/>
  <c r="AL355" i="51"/>
  <c r="AM355" i="51" s="1"/>
  <c r="AG355" i="51"/>
  <c r="AB355" i="51"/>
  <c r="AC355" i="51" s="1"/>
  <c r="W355" i="51"/>
  <c r="R355" i="51"/>
  <c r="J355" i="51"/>
  <c r="I355" i="51"/>
  <c r="G355" i="51"/>
  <c r="AV354" i="51"/>
  <c r="AW354" i="51" s="1"/>
  <c r="AQ354" i="51"/>
  <c r="AL354" i="51"/>
  <c r="AG354" i="51"/>
  <c r="AH354" i="51" s="1"/>
  <c r="AB354" i="51"/>
  <c r="AC354" i="51" s="1"/>
  <c r="W354" i="51"/>
  <c r="X354" i="51" s="1"/>
  <c r="R354" i="51"/>
  <c r="S354" i="51" s="1"/>
  <c r="J354" i="51"/>
  <c r="I354" i="51"/>
  <c r="G354" i="51"/>
  <c r="AV353" i="51"/>
  <c r="AW353" i="51" s="1"/>
  <c r="AR353" i="51"/>
  <c r="AQ353" i="51"/>
  <c r="AL353" i="51"/>
  <c r="AM352" i="51" s="1"/>
  <c r="AG353" i="51"/>
  <c r="AH353" i="51" s="1"/>
  <c r="AB353" i="51"/>
  <c r="W353" i="51"/>
  <c r="X353" i="51" s="1"/>
  <c r="R353" i="51"/>
  <c r="K353" i="51" s="1"/>
  <c r="J353" i="51"/>
  <c r="I353" i="51"/>
  <c r="G353" i="51"/>
  <c r="AV352" i="51"/>
  <c r="AW352" i="51" s="1"/>
  <c r="AQ352" i="51"/>
  <c r="AR352" i="51" s="1"/>
  <c r="AL352" i="51"/>
  <c r="K352" i="51" s="1"/>
  <c r="AH352" i="51"/>
  <c r="AG352" i="51"/>
  <c r="AB352" i="51"/>
  <c r="AC352" i="51" s="1"/>
  <c r="W352" i="51"/>
  <c r="X352" i="51" s="1"/>
  <c r="R352" i="51"/>
  <c r="S352" i="51" s="1"/>
  <c r="J352" i="51"/>
  <c r="I352" i="51"/>
  <c r="G352" i="51"/>
  <c r="AC351" i="51"/>
  <c r="AB351" i="51"/>
  <c r="W351" i="51"/>
  <c r="X349" i="51" s="1"/>
  <c r="R351" i="51"/>
  <c r="K351" i="51"/>
  <c r="J351" i="51"/>
  <c r="I351" i="51"/>
  <c r="G351" i="51"/>
  <c r="AV350" i="51"/>
  <c r="AW350" i="51" s="1"/>
  <c r="AQ350" i="51"/>
  <c r="AR350" i="51" s="1"/>
  <c r="AL350" i="51"/>
  <c r="AM350" i="51" s="1"/>
  <c r="AG350" i="51"/>
  <c r="AB350" i="51"/>
  <c r="AC350" i="51" s="1"/>
  <c r="W350" i="51"/>
  <c r="X350" i="51" s="1"/>
  <c r="R350" i="51"/>
  <c r="S351" i="51" s="1"/>
  <c r="J350" i="51"/>
  <c r="I350" i="51"/>
  <c r="G350" i="51"/>
  <c r="AV349" i="51"/>
  <c r="AQ349" i="51"/>
  <c r="AR349" i="51" s="1"/>
  <c r="AL349" i="51"/>
  <c r="AG349" i="51"/>
  <c r="AB349" i="51"/>
  <c r="AC349" i="51" s="1"/>
  <c r="W349" i="51"/>
  <c r="R349" i="51"/>
  <c r="S349" i="51" s="1"/>
  <c r="J349" i="51"/>
  <c r="I349" i="51"/>
  <c r="G349" i="51"/>
  <c r="AV348" i="51"/>
  <c r="AW348" i="51" s="1"/>
  <c r="AQ348" i="51"/>
  <c r="AR348" i="51" s="1"/>
  <c r="AL348" i="51"/>
  <c r="AM348" i="51" s="1"/>
  <c r="AG348" i="51"/>
  <c r="AH348" i="51" s="1"/>
  <c r="AB348" i="51"/>
  <c r="W348" i="51"/>
  <c r="X348" i="51" s="1"/>
  <c r="R348" i="51"/>
  <c r="S353" i="51" s="1"/>
  <c r="K348" i="51"/>
  <c r="J348" i="51"/>
  <c r="I348" i="51"/>
  <c r="G348" i="51"/>
  <c r="H347" i="51" s="1"/>
  <c r="AV347" i="51"/>
  <c r="AX347" i="51" s="1"/>
  <c r="AQ347" i="51"/>
  <c r="AS347" i="51" s="1"/>
  <c r="AL347" i="51"/>
  <c r="AN347" i="51" s="1"/>
  <c r="AG347" i="51"/>
  <c r="AH355" i="51" s="1"/>
  <c r="AD347" i="51"/>
  <c r="AB347" i="51"/>
  <c r="AC353" i="51" s="1"/>
  <c r="Y347" i="51"/>
  <c r="X347" i="51"/>
  <c r="W347" i="51"/>
  <c r="X355" i="51" s="1"/>
  <c r="S347" i="51"/>
  <c r="R347" i="51"/>
  <c r="K347" i="51" s="1"/>
  <c r="J347" i="51"/>
  <c r="I347" i="51"/>
  <c r="G347" i="51"/>
  <c r="P343" i="51"/>
  <c r="P342" i="51"/>
  <c r="U342" i="51" s="1"/>
  <c r="AV401" i="50"/>
  <c r="AW401" i="50" s="1"/>
  <c r="AR401" i="50"/>
  <c r="AQ401" i="50"/>
  <c r="AL401" i="50"/>
  <c r="AM401" i="50" s="1"/>
  <c r="AG401" i="50"/>
  <c r="AH401" i="50" s="1"/>
  <c r="AB401" i="50"/>
  <c r="AC401" i="50" s="1"/>
  <c r="W401" i="50"/>
  <c r="X401" i="50" s="1"/>
  <c r="S401" i="50"/>
  <c r="R401" i="50"/>
  <c r="K401" i="50"/>
  <c r="M401" i="50" s="1"/>
  <c r="J401" i="50"/>
  <c r="I401" i="50"/>
  <c r="G401" i="50"/>
  <c r="AW400" i="50"/>
  <c r="AV400" i="50"/>
  <c r="AQ400" i="50"/>
  <c r="AR400" i="50" s="1"/>
  <c r="AL400" i="50"/>
  <c r="AM400" i="50" s="1"/>
  <c r="AH400" i="50"/>
  <c r="AG400" i="50"/>
  <c r="AC400" i="50"/>
  <c r="AB400" i="50"/>
  <c r="W400" i="50"/>
  <c r="X400" i="50" s="1"/>
  <c r="R400" i="50"/>
  <c r="S400" i="50" s="1"/>
  <c r="K400" i="50"/>
  <c r="M400" i="50" s="1"/>
  <c r="J400" i="50"/>
  <c r="I400" i="50"/>
  <c r="G400" i="50"/>
  <c r="AV399" i="50"/>
  <c r="AW399" i="50" s="1"/>
  <c r="AQ399" i="50"/>
  <c r="AR399" i="50" s="1"/>
  <c r="AM399" i="50"/>
  <c r="AL399" i="50"/>
  <c r="AG399" i="50"/>
  <c r="AH399" i="50" s="1"/>
  <c r="AB399" i="50"/>
  <c r="AC399" i="50" s="1"/>
  <c r="W399" i="50"/>
  <c r="X399" i="50" s="1"/>
  <c r="R399" i="50"/>
  <c r="S399" i="50" s="1"/>
  <c r="K399" i="50"/>
  <c r="M399" i="50" s="1"/>
  <c r="J399" i="50"/>
  <c r="I399" i="50"/>
  <c r="G399" i="50"/>
  <c r="AV398" i="50"/>
  <c r="AW398" i="50" s="1"/>
  <c r="AR398" i="50"/>
  <c r="AQ398" i="50"/>
  <c r="AL398" i="50"/>
  <c r="AM398" i="50" s="1"/>
  <c r="AG398" i="50"/>
  <c r="AH398" i="50" s="1"/>
  <c r="AC398" i="50"/>
  <c r="AB398" i="50"/>
  <c r="X398" i="50"/>
  <c r="W398" i="50"/>
  <c r="R398" i="50"/>
  <c r="S398" i="50" s="1"/>
  <c r="K398" i="50"/>
  <c r="M398" i="50" s="1"/>
  <c r="J398" i="50"/>
  <c r="I398" i="50"/>
  <c r="G398" i="50"/>
  <c r="AV397" i="50"/>
  <c r="AW397" i="50" s="1"/>
  <c r="AQ397" i="50"/>
  <c r="AR397" i="50" s="1"/>
  <c r="AL397" i="50"/>
  <c r="AM397" i="50" s="1"/>
  <c r="AH397" i="50"/>
  <c r="AG397" i="50"/>
  <c r="AB397" i="50"/>
  <c r="AC397" i="50" s="1"/>
  <c r="W397" i="50"/>
  <c r="X397" i="50" s="1"/>
  <c r="R397" i="50"/>
  <c r="S397" i="50" s="1"/>
  <c r="K397" i="50"/>
  <c r="M397" i="50" s="1"/>
  <c r="J397" i="50"/>
  <c r="I397" i="50"/>
  <c r="G397" i="50"/>
  <c r="AW396" i="50"/>
  <c r="AV396" i="50"/>
  <c r="AQ396" i="50"/>
  <c r="AR396" i="50" s="1"/>
  <c r="AM396" i="50"/>
  <c r="AL396" i="50"/>
  <c r="AG396" i="50"/>
  <c r="AH396" i="50" s="1"/>
  <c r="AB396" i="50"/>
  <c r="AC396" i="50" s="1"/>
  <c r="X396" i="50"/>
  <c r="W396" i="50"/>
  <c r="S396" i="50"/>
  <c r="R396" i="50"/>
  <c r="K396" i="50"/>
  <c r="M396" i="50" s="1"/>
  <c r="J396" i="50"/>
  <c r="I396" i="50"/>
  <c r="G396" i="50"/>
  <c r="AV395" i="50"/>
  <c r="AW395" i="50" s="1"/>
  <c r="AQ395" i="50"/>
  <c r="AR395" i="50" s="1"/>
  <c r="AM395" i="50"/>
  <c r="AL395" i="50"/>
  <c r="AG395" i="50"/>
  <c r="AH395" i="50" s="1"/>
  <c r="AC395" i="50"/>
  <c r="AB395" i="50"/>
  <c r="W395" i="50"/>
  <c r="X395" i="50" s="1"/>
  <c r="R395" i="50"/>
  <c r="S395" i="50" s="1"/>
  <c r="J395" i="50"/>
  <c r="I395" i="50"/>
  <c r="G395" i="50"/>
  <c r="AV394" i="50"/>
  <c r="AW394" i="50" s="1"/>
  <c r="AR394" i="50"/>
  <c r="AQ394" i="50"/>
  <c r="AL394" i="50"/>
  <c r="AM394" i="50" s="1"/>
  <c r="AH394" i="50"/>
  <c r="AG394" i="50"/>
  <c r="AB394" i="50"/>
  <c r="AC394" i="50" s="1"/>
  <c r="W394" i="50"/>
  <c r="X394" i="50" s="1"/>
  <c r="S394" i="50"/>
  <c r="R394" i="50"/>
  <c r="K394" i="50" s="1"/>
  <c r="M394" i="50" s="1"/>
  <c r="J394" i="50"/>
  <c r="I394" i="50"/>
  <c r="G394" i="50"/>
  <c r="AV393" i="50"/>
  <c r="AW393" i="50" s="1"/>
  <c r="AQ393" i="50"/>
  <c r="AR393" i="50" s="1"/>
  <c r="AL393" i="50"/>
  <c r="AM393" i="50" s="1"/>
  <c r="AG393" i="50"/>
  <c r="AH393" i="50" s="1"/>
  <c r="AB393" i="50"/>
  <c r="AC393" i="50" s="1"/>
  <c r="X393" i="50"/>
  <c r="W393" i="50"/>
  <c r="R393" i="50"/>
  <c r="S393" i="50" s="1"/>
  <c r="K393" i="50"/>
  <c r="M393" i="50" s="1"/>
  <c r="J393" i="50"/>
  <c r="I393" i="50"/>
  <c r="G393" i="50"/>
  <c r="AV392" i="50"/>
  <c r="AW392" i="50" s="1"/>
  <c r="AQ392" i="50"/>
  <c r="AR392" i="50" s="1"/>
  <c r="AM392" i="50"/>
  <c r="AL392" i="50"/>
  <c r="AG392" i="50"/>
  <c r="AH392" i="50" s="1"/>
  <c r="AC392" i="50"/>
  <c r="AB392" i="50"/>
  <c r="W392" i="50"/>
  <c r="X392" i="50" s="1"/>
  <c r="R392" i="50"/>
  <c r="S392" i="50" s="1"/>
  <c r="K392" i="50"/>
  <c r="M392" i="50" s="1"/>
  <c r="J392" i="50"/>
  <c r="I392" i="50"/>
  <c r="G392" i="50"/>
  <c r="AV391" i="50"/>
  <c r="AW391" i="50" s="1"/>
  <c r="AQ391" i="50"/>
  <c r="AR391" i="50" s="1"/>
  <c r="AL391" i="50"/>
  <c r="AM391" i="50" s="1"/>
  <c r="AG391" i="50"/>
  <c r="AH391" i="50" s="1"/>
  <c r="AB391" i="50"/>
  <c r="AC391" i="50" s="1"/>
  <c r="W391" i="50"/>
  <c r="X391" i="50" s="1"/>
  <c r="S391" i="50"/>
  <c r="R391" i="50"/>
  <c r="K391" i="50"/>
  <c r="M391" i="50" s="1"/>
  <c r="J391" i="50"/>
  <c r="I391" i="50"/>
  <c r="G391" i="50"/>
  <c r="AV390" i="50"/>
  <c r="AW390" i="50" s="1"/>
  <c r="AQ390" i="50"/>
  <c r="AR390" i="50" s="1"/>
  <c r="AL390" i="50"/>
  <c r="AM390" i="50" s="1"/>
  <c r="AH390" i="50"/>
  <c r="AG390" i="50"/>
  <c r="AB390" i="50"/>
  <c r="AC390" i="50" s="1"/>
  <c r="X390" i="50"/>
  <c r="W390" i="50"/>
  <c r="R390" i="50"/>
  <c r="S390" i="50" s="1"/>
  <c r="K390" i="50"/>
  <c r="M390" i="50" s="1"/>
  <c r="J390" i="50"/>
  <c r="I390" i="50"/>
  <c r="G390" i="50"/>
  <c r="AV389" i="50"/>
  <c r="AW389" i="50" s="1"/>
  <c r="AQ389" i="50"/>
  <c r="AR389" i="50" s="1"/>
  <c r="AL389" i="50"/>
  <c r="AM389" i="50" s="1"/>
  <c r="AG389" i="50"/>
  <c r="AH389" i="50" s="1"/>
  <c r="AB389" i="50"/>
  <c r="AC389" i="50" s="1"/>
  <c r="W389" i="50"/>
  <c r="X389" i="50" s="1"/>
  <c r="R389" i="50"/>
  <c r="S389" i="50" s="1"/>
  <c r="M389" i="50"/>
  <c r="K389" i="50"/>
  <c r="J389" i="50"/>
  <c r="I389" i="50"/>
  <c r="G389" i="50"/>
  <c r="AW388" i="50"/>
  <c r="AV388" i="50"/>
  <c r="AQ388" i="50"/>
  <c r="AR388" i="50" s="1"/>
  <c r="AL388" i="50"/>
  <c r="AM388" i="50" s="1"/>
  <c r="AG388" i="50"/>
  <c r="AH388" i="50" s="1"/>
  <c r="AC388" i="50"/>
  <c r="AB388" i="50"/>
  <c r="W388" i="50"/>
  <c r="X388" i="50" s="1"/>
  <c r="S388" i="50"/>
  <c r="R388" i="50"/>
  <c r="K388" i="50"/>
  <c r="M388" i="50" s="1"/>
  <c r="J388" i="50"/>
  <c r="I388" i="50"/>
  <c r="G388" i="50"/>
  <c r="AX387" i="50"/>
  <c r="AW387" i="50"/>
  <c r="AV387" i="50"/>
  <c r="AQ387" i="50"/>
  <c r="AS387" i="50" s="1"/>
  <c r="AL387" i="50"/>
  <c r="AN387" i="50" s="1"/>
  <c r="AI387" i="50"/>
  <c r="AG387" i="50"/>
  <c r="AH387" i="50" s="1"/>
  <c r="AD387" i="50"/>
  <c r="AC387" i="50"/>
  <c r="AB387" i="50"/>
  <c r="X387" i="50"/>
  <c r="W387" i="50"/>
  <c r="Y387" i="50" s="1"/>
  <c r="R387" i="50"/>
  <c r="S387" i="50" s="1"/>
  <c r="J387" i="50"/>
  <c r="I387" i="50"/>
  <c r="G387" i="50"/>
  <c r="H387" i="50" s="1"/>
  <c r="AV381" i="50"/>
  <c r="AW381" i="50" s="1"/>
  <c r="AQ381" i="50"/>
  <c r="AR381" i="50" s="1"/>
  <c r="AL381" i="50"/>
  <c r="AM381" i="50" s="1"/>
  <c r="AG381" i="50"/>
  <c r="AH381" i="50" s="1"/>
  <c r="AB381" i="50"/>
  <c r="AC381" i="50" s="1"/>
  <c r="W381" i="50"/>
  <c r="X381" i="50" s="1"/>
  <c r="R381" i="50"/>
  <c r="S381" i="50" s="1"/>
  <c r="M381" i="50"/>
  <c r="K381" i="50"/>
  <c r="J381" i="50"/>
  <c r="I381" i="50"/>
  <c r="G381" i="50"/>
  <c r="AW380" i="50"/>
  <c r="AV380" i="50"/>
  <c r="AQ380" i="50"/>
  <c r="AR380" i="50" s="1"/>
  <c r="AL380" i="50"/>
  <c r="AM380" i="50" s="1"/>
  <c r="AG380" i="50"/>
  <c r="AH380" i="50" s="1"/>
  <c r="AC380" i="50"/>
  <c r="AB380" i="50"/>
  <c r="W380" i="50"/>
  <c r="X380" i="50" s="1"/>
  <c r="S380" i="50"/>
  <c r="R380" i="50"/>
  <c r="K380" i="50"/>
  <c r="M380" i="50" s="1"/>
  <c r="J380" i="50"/>
  <c r="I380" i="50"/>
  <c r="G380" i="50"/>
  <c r="AV379" i="50"/>
  <c r="AW379" i="50" s="1"/>
  <c r="AQ379" i="50"/>
  <c r="AR379" i="50" s="1"/>
  <c r="AL379" i="50"/>
  <c r="AM379" i="50" s="1"/>
  <c r="AG379" i="50"/>
  <c r="AH379" i="50" s="1"/>
  <c r="AB379" i="50"/>
  <c r="AC379" i="50" s="1"/>
  <c r="W379" i="50"/>
  <c r="X379" i="50" s="1"/>
  <c r="S379" i="50"/>
  <c r="R379" i="50"/>
  <c r="K379" i="50" s="1"/>
  <c r="M379" i="50" s="1"/>
  <c r="J379" i="50"/>
  <c r="I379" i="50"/>
  <c r="G379" i="50"/>
  <c r="AV378" i="50"/>
  <c r="AW378" i="50" s="1"/>
  <c r="AR378" i="50"/>
  <c r="AQ378" i="50"/>
  <c r="AL378" i="50"/>
  <c r="AM378" i="50" s="1"/>
  <c r="AG378" i="50"/>
  <c r="AH378" i="50" s="1"/>
  <c r="AB378" i="50"/>
  <c r="AC378" i="50" s="1"/>
  <c r="X378" i="50"/>
  <c r="W378" i="50"/>
  <c r="R378" i="50"/>
  <c r="K378" i="50" s="1"/>
  <c r="M378" i="50" s="1"/>
  <c r="J378" i="50"/>
  <c r="I378" i="50"/>
  <c r="G378" i="50"/>
  <c r="AV377" i="50"/>
  <c r="AW377" i="50" s="1"/>
  <c r="AQ377" i="50"/>
  <c r="AR377" i="50" s="1"/>
  <c r="AL377" i="50"/>
  <c r="AM377" i="50" s="1"/>
  <c r="AG377" i="50"/>
  <c r="AH377" i="50" s="1"/>
  <c r="AB377" i="50"/>
  <c r="AC377" i="50" s="1"/>
  <c r="W377" i="50"/>
  <c r="X377" i="50" s="1"/>
  <c r="R377" i="50"/>
  <c r="S377" i="50" s="1"/>
  <c r="K377" i="50"/>
  <c r="M377" i="50" s="1"/>
  <c r="J377" i="50"/>
  <c r="I377" i="50"/>
  <c r="G377" i="50"/>
  <c r="AV376" i="50"/>
  <c r="AW376" i="50" s="1"/>
  <c r="AQ376" i="50"/>
  <c r="AR376" i="50" s="1"/>
  <c r="AM376" i="50"/>
  <c r="AL376" i="50"/>
  <c r="AG376" i="50"/>
  <c r="AH376" i="50" s="1"/>
  <c r="AB376" i="50"/>
  <c r="AC376" i="50" s="1"/>
  <c r="W376" i="50"/>
  <c r="X376" i="50" s="1"/>
  <c r="S376" i="50"/>
  <c r="R376" i="50"/>
  <c r="K376" i="50"/>
  <c r="M376" i="50" s="1"/>
  <c r="J376" i="50"/>
  <c r="I376" i="50"/>
  <c r="G376" i="50"/>
  <c r="AW375" i="50"/>
  <c r="AV375" i="50"/>
  <c r="AQ375" i="50"/>
  <c r="AR375" i="50" s="1"/>
  <c r="AL375" i="50"/>
  <c r="AM375" i="50" s="1"/>
  <c r="AG375" i="50"/>
  <c r="AH375" i="50" s="1"/>
  <c r="AB375" i="50"/>
  <c r="AC375" i="50" s="1"/>
  <c r="W375" i="50"/>
  <c r="X375" i="50" s="1"/>
  <c r="R375" i="50"/>
  <c r="S375" i="50" s="1"/>
  <c r="J375" i="50"/>
  <c r="I375" i="50"/>
  <c r="G375" i="50"/>
  <c r="AV374" i="50"/>
  <c r="AW374" i="50" s="1"/>
  <c r="AQ374" i="50"/>
  <c r="AR374" i="50" s="1"/>
  <c r="AL374" i="50"/>
  <c r="AM374" i="50" s="1"/>
  <c r="AH374" i="50"/>
  <c r="AG374" i="50"/>
  <c r="AB374" i="50"/>
  <c r="AC374" i="50" s="1"/>
  <c r="W374" i="50"/>
  <c r="X374" i="50" s="1"/>
  <c r="R374" i="50"/>
  <c r="S374" i="50" s="1"/>
  <c r="J374" i="50"/>
  <c r="I374" i="50"/>
  <c r="G374" i="50"/>
  <c r="AV373" i="50"/>
  <c r="AW373" i="50" s="1"/>
  <c r="AR373" i="50"/>
  <c r="AQ373" i="50"/>
  <c r="AL373" i="50"/>
  <c r="AM373" i="50" s="1"/>
  <c r="AG373" i="50"/>
  <c r="AH373" i="50" s="1"/>
  <c r="AB373" i="50"/>
  <c r="AC373" i="50" s="1"/>
  <c r="W373" i="50"/>
  <c r="X373" i="50" s="1"/>
  <c r="R373" i="50"/>
  <c r="S373" i="50" s="1"/>
  <c r="K373" i="50"/>
  <c r="M373" i="50" s="1"/>
  <c r="J373" i="50"/>
  <c r="I373" i="50"/>
  <c r="G373" i="50"/>
  <c r="AW372" i="50"/>
  <c r="AV372" i="50"/>
  <c r="AQ372" i="50"/>
  <c r="AR372" i="50" s="1"/>
  <c r="AL372" i="50"/>
  <c r="AM372" i="50" s="1"/>
  <c r="AG372" i="50"/>
  <c r="AH372" i="50" s="1"/>
  <c r="AC372" i="50"/>
  <c r="AB372" i="50"/>
  <c r="W372" i="50"/>
  <c r="X372" i="50" s="1"/>
  <c r="R372" i="50"/>
  <c r="S372" i="50" s="1"/>
  <c r="K372" i="50"/>
  <c r="M372" i="50" s="1"/>
  <c r="J372" i="50"/>
  <c r="I372" i="50"/>
  <c r="G372" i="50"/>
  <c r="AV371" i="50"/>
  <c r="AW371" i="50" s="1"/>
  <c r="AQ371" i="50"/>
  <c r="AR371" i="50" s="1"/>
  <c r="AM371" i="50"/>
  <c r="AL371" i="50"/>
  <c r="AG371" i="50"/>
  <c r="AH371" i="50" s="1"/>
  <c r="AB371" i="50"/>
  <c r="AC371" i="50" s="1"/>
  <c r="W371" i="50"/>
  <c r="X371" i="50" s="1"/>
  <c r="R371" i="50"/>
  <c r="S371" i="50" s="1"/>
  <c r="K371" i="50"/>
  <c r="M371" i="50" s="1"/>
  <c r="J371" i="50"/>
  <c r="I371" i="50"/>
  <c r="G371" i="50"/>
  <c r="AV370" i="50"/>
  <c r="AW370" i="50" s="1"/>
  <c r="AR370" i="50"/>
  <c r="AQ370" i="50"/>
  <c r="AL370" i="50"/>
  <c r="AM370" i="50" s="1"/>
  <c r="AG370" i="50"/>
  <c r="AH370" i="50" s="1"/>
  <c r="AB370" i="50"/>
  <c r="AC370" i="50" s="1"/>
  <c r="X370" i="50"/>
  <c r="W370" i="50"/>
  <c r="R370" i="50"/>
  <c r="S370" i="50" s="1"/>
  <c r="K370" i="50"/>
  <c r="M370" i="50" s="1"/>
  <c r="J370" i="50"/>
  <c r="I370" i="50"/>
  <c r="G370" i="50"/>
  <c r="AV369" i="50"/>
  <c r="AW369" i="50" s="1"/>
  <c r="AQ369" i="50"/>
  <c r="AR369" i="50" s="1"/>
  <c r="AL369" i="50"/>
  <c r="AM369" i="50" s="1"/>
  <c r="AH369" i="50"/>
  <c r="AG369" i="50"/>
  <c r="AB369" i="50"/>
  <c r="AC369" i="50" s="1"/>
  <c r="W369" i="50"/>
  <c r="X369" i="50" s="1"/>
  <c r="R369" i="50"/>
  <c r="S369" i="50" s="1"/>
  <c r="K369" i="50"/>
  <c r="M369" i="50" s="1"/>
  <c r="J369" i="50"/>
  <c r="I369" i="50"/>
  <c r="G369" i="50"/>
  <c r="AW368" i="50"/>
  <c r="AV368" i="50"/>
  <c r="AQ368" i="50"/>
  <c r="AR368" i="50" s="1"/>
  <c r="AM368" i="50"/>
  <c r="AL368" i="50"/>
  <c r="AG368" i="50"/>
  <c r="AH368" i="50" s="1"/>
  <c r="AB368" i="50"/>
  <c r="AC368" i="50" s="1"/>
  <c r="W368" i="50"/>
  <c r="X368" i="50" s="1"/>
  <c r="S368" i="50"/>
  <c r="R368" i="50"/>
  <c r="K368" i="50"/>
  <c r="M368" i="50" s="1"/>
  <c r="J368" i="50"/>
  <c r="I368" i="50"/>
  <c r="G368" i="50"/>
  <c r="AX367" i="50"/>
  <c r="AW367" i="50"/>
  <c r="AV367" i="50"/>
  <c r="AQ367" i="50"/>
  <c r="AR367" i="50" s="1"/>
  <c r="AL367" i="50"/>
  <c r="AN367" i="50" s="1"/>
  <c r="AG367" i="50"/>
  <c r="AI367" i="50" s="1"/>
  <c r="AD367" i="50"/>
  <c r="AC367" i="50"/>
  <c r="AB367" i="50"/>
  <c r="W367" i="50"/>
  <c r="Y367" i="50" s="1"/>
  <c r="R367" i="50"/>
  <c r="S367" i="50" s="1"/>
  <c r="J367" i="50"/>
  <c r="I367" i="50"/>
  <c r="G367" i="50"/>
  <c r="H367" i="50" s="1"/>
  <c r="AV348" i="50"/>
  <c r="AW348" i="50" s="1"/>
  <c r="AQ348" i="50"/>
  <c r="AR348" i="50" s="1"/>
  <c r="AL348" i="50"/>
  <c r="AM348" i="50" s="1"/>
  <c r="AG348" i="50"/>
  <c r="AB348" i="50"/>
  <c r="AC348" i="50" s="1"/>
  <c r="W348" i="50"/>
  <c r="X348" i="50" s="1"/>
  <c r="R348" i="50"/>
  <c r="S348" i="50" s="1"/>
  <c r="J348" i="50"/>
  <c r="I348" i="50"/>
  <c r="G348" i="50"/>
  <c r="AX347" i="50"/>
  <c r="AV347" i="50"/>
  <c r="AW347" i="50" s="1"/>
  <c r="AR347" i="50"/>
  <c r="AQ347" i="50"/>
  <c r="AM347" i="50"/>
  <c r="AL347" i="50"/>
  <c r="AN347" i="50" s="1"/>
  <c r="AG347" i="50"/>
  <c r="AH348" i="50" s="1"/>
  <c r="AD347" i="50"/>
  <c r="AB347" i="50"/>
  <c r="AC347" i="50" s="1"/>
  <c r="W347" i="50"/>
  <c r="Y347" i="50" s="1"/>
  <c r="R347" i="50"/>
  <c r="S347" i="50" s="1"/>
  <c r="K347" i="50"/>
  <c r="J347" i="50"/>
  <c r="I347" i="50"/>
  <c r="G347" i="50"/>
  <c r="H347" i="50" s="1"/>
  <c r="U342" i="50"/>
  <c r="Z342" i="50" s="1"/>
  <c r="P342" i="50"/>
  <c r="P343" i="50" s="1"/>
  <c r="AW401" i="49"/>
  <c r="AV401" i="49"/>
  <c r="AR401" i="49"/>
  <c r="AQ401" i="49"/>
  <c r="AM401" i="49"/>
  <c r="AL401" i="49"/>
  <c r="AH401" i="49"/>
  <c r="AG401" i="49"/>
  <c r="AB401" i="49"/>
  <c r="AC401" i="49" s="1"/>
  <c r="W401" i="49"/>
  <c r="X401" i="49" s="1"/>
  <c r="R401" i="49"/>
  <c r="K401" i="49" s="1"/>
  <c r="M401" i="49"/>
  <c r="J401" i="49"/>
  <c r="I401" i="49"/>
  <c r="G401" i="49"/>
  <c r="AW400" i="49"/>
  <c r="AV400" i="49"/>
  <c r="AQ400" i="49"/>
  <c r="AR400" i="49" s="1"/>
  <c r="AL400" i="49"/>
  <c r="AM400" i="49" s="1"/>
  <c r="AG400" i="49"/>
  <c r="AH400" i="49" s="1"/>
  <c r="AB400" i="49"/>
  <c r="AC400" i="49" s="1"/>
  <c r="W400" i="49"/>
  <c r="X400" i="49" s="1"/>
  <c r="R400" i="49"/>
  <c r="S400" i="49" s="1"/>
  <c r="K400" i="49"/>
  <c r="M400" i="49" s="1"/>
  <c r="J400" i="49"/>
  <c r="I400" i="49"/>
  <c r="G400" i="49"/>
  <c r="AV399" i="49"/>
  <c r="AW399" i="49" s="1"/>
  <c r="AR399" i="49"/>
  <c r="AQ399" i="49"/>
  <c r="AM399" i="49"/>
  <c r="AL399" i="49"/>
  <c r="AH399" i="49"/>
  <c r="AG399" i="49"/>
  <c r="AC399" i="49"/>
  <c r="AB399" i="49"/>
  <c r="W399" i="49"/>
  <c r="X399" i="49" s="1"/>
  <c r="R399" i="49"/>
  <c r="S399" i="49" s="1"/>
  <c r="K399" i="49"/>
  <c r="M399" i="49" s="1"/>
  <c r="J399" i="49"/>
  <c r="I399" i="49"/>
  <c r="G399" i="49"/>
  <c r="AW398" i="49"/>
  <c r="AV398" i="49"/>
  <c r="AR398" i="49"/>
  <c r="AQ398" i="49"/>
  <c r="AL398" i="49"/>
  <c r="AM398" i="49" s="1"/>
  <c r="AG398" i="49"/>
  <c r="AH398" i="49" s="1"/>
  <c r="AB398" i="49"/>
  <c r="AC398" i="49" s="1"/>
  <c r="W398" i="49"/>
  <c r="X398" i="49" s="1"/>
  <c r="R398" i="49"/>
  <c r="S398" i="49" s="1"/>
  <c r="K398" i="49"/>
  <c r="M398" i="49" s="1"/>
  <c r="J398" i="49"/>
  <c r="I398" i="49"/>
  <c r="G398" i="49"/>
  <c r="AW397" i="49"/>
  <c r="AV397" i="49"/>
  <c r="AQ397" i="49"/>
  <c r="AR397" i="49" s="1"/>
  <c r="AM397" i="49"/>
  <c r="AL397" i="49"/>
  <c r="AH397" i="49"/>
  <c r="AG397" i="49"/>
  <c r="AB397" i="49"/>
  <c r="AC397" i="49" s="1"/>
  <c r="X397" i="49"/>
  <c r="W397" i="49"/>
  <c r="R397" i="49"/>
  <c r="S397" i="49" s="1"/>
  <c r="K397" i="49"/>
  <c r="M397" i="49" s="1"/>
  <c r="J397" i="49"/>
  <c r="I397" i="49"/>
  <c r="G397" i="49"/>
  <c r="AV396" i="49"/>
  <c r="AW396" i="49" s="1"/>
  <c r="AR396" i="49"/>
  <c r="AQ396" i="49"/>
  <c r="AM396" i="49"/>
  <c r="AL396" i="49"/>
  <c r="AG396" i="49"/>
  <c r="AH396" i="49" s="1"/>
  <c r="AB396" i="49"/>
  <c r="AC396" i="49" s="1"/>
  <c r="W396" i="49"/>
  <c r="X396" i="49" s="1"/>
  <c r="R396" i="49"/>
  <c r="S396" i="49" s="1"/>
  <c r="K396" i="49"/>
  <c r="M396" i="49" s="1"/>
  <c r="J396" i="49"/>
  <c r="I396" i="49"/>
  <c r="G396" i="49"/>
  <c r="AW395" i="49"/>
  <c r="AV395" i="49"/>
  <c r="AR395" i="49"/>
  <c r="AQ395" i="49"/>
  <c r="AL395" i="49"/>
  <c r="AM395" i="49" s="1"/>
  <c r="AH395" i="49"/>
  <c r="AG395" i="49"/>
  <c r="AC395" i="49"/>
  <c r="AB395" i="49"/>
  <c r="W395" i="49"/>
  <c r="X395" i="49" s="1"/>
  <c r="S395" i="49"/>
  <c r="R395" i="49"/>
  <c r="K395" i="49"/>
  <c r="M395" i="49" s="1"/>
  <c r="J395" i="49"/>
  <c r="I395" i="49"/>
  <c r="G395" i="49"/>
  <c r="AV394" i="49"/>
  <c r="AW394" i="49" s="1"/>
  <c r="AQ394" i="49"/>
  <c r="AR394" i="49" s="1"/>
  <c r="AM394" i="49"/>
  <c r="AL394" i="49"/>
  <c r="AH394" i="49"/>
  <c r="AG394" i="49"/>
  <c r="AB394" i="49"/>
  <c r="AC394" i="49" s="1"/>
  <c r="W394" i="49"/>
  <c r="X394" i="49" s="1"/>
  <c r="R394" i="49"/>
  <c r="S394" i="49" s="1"/>
  <c r="J394" i="49"/>
  <c r="I394" i="49"/>
  <c r="G394" i="49"/>
  <c r="AV393" i="49"/>
  <c r="AW393" i="49" s="1"/>
  <c r="AR393" i="49"/>
  <c r="AQ393" i="49"/>
  <c r="AM393" i="49"/>
  <c r="AL393" i="49"/>
  <c r="AG393" i="49"/>
  <c r="AH393" i="49" s="1"/>
  <c r="AC393" i="49"/>
  <c r="AB393" i="49"/>
  <c r="X393" i="49"/>
  <c r="W393" i="49"/>
  <c r="R393" i="49"/>
  <c r="S393" i="49" s="1"/>
  <c r="J393" i="49"/>
  <c r="I393" i="49"/>
  <c r="G393" i="49"/>
  <c r="AV392" i="49"/>
  <c r="AW392" i="49" s="1"/>
  <c r="AQ392" i="49"/>
  <c r="AR392" i="49" s="1"/>
  <c r="AL392" i="49"/>
  <c r="AM392" i="49" s="1"/>
  <c r="AH392" i="49"/>
  <c r="AG392" i="49"/>
  <c r="AC392" i="49"/>
  <c r="AB392" i="49"/>
  <c r="W392" i="49"/>
  <c r="X392" i="49" s="1"/>
  <c r="R392" i="49"/>
  <c r="S392" i="49" s="1"/>
  <c r="K392" i="49"/>
  <c r="M392" i="49" s="1"/>
  <c r="J392" i="49"/>
  <c r="I392" i="49"/>
  <c r="G392" i="49"/>
  <c r="AV391" i="49"/>
  <c r="AW391" i="49" s="1"/>
  <c r="AQ391" i="49"/>
  <c r="AR391" i="49" s="1"/>
  <c r="AM391" i="49"/>
  <c r="AL391" i="49"/>
  <c r="AH391" i="49"/>
  <c r="AG391" i="49"/>
  <c r="AB391" i="49"/>
  <c r="AC391" i="49" s="1"/>
  <c r="X391" i="49"/>
  <c r="W391" i="49"/>
  <c r="S391" i="49"/>
  <c r="R391" i="49"/>
  <c r="K391" i="49"/>
  <c r="M391" i="49" s="1"/>
  <c r="J391" i="49"/>
  <c r="I391" i="49"/>
  <c r="G391" i="49"/>
  <c r="AV390" i="49"/>
  <c r="AW390" i="49" s="1"/>
  <c r="AQ390" i="49"/>
  <c r="AR390" i="49" s="1"/>
  <c r="AL390" i="49"/>
  <c r="AM390" i="49" s="1"/>
  <c r="AG390" i="49"/>
  <c r="AH390" i="49" s="1"/>
  <c r="AC390" i="49"/>
  <c r="AB390" i="49"/>
  <c r="X390" i="49"/>
  <c r="W390" i="49"/>
  <c r="R390" i="49"/>
  <c r="S390" i="49" s="1"/>
  <c r="K390" i="49"/>
  <c r="M390" i="49" s="1"/>
  <c r="J390" i="49"/>
  <c r="I390" i="49"/>
  <c r="G390" i="49"/>
  <c r="AV389" i="49"/>
  <c r="AW389" i="49" s="1"/>
  <c r="AQ389" i="49"/>
  <c r="AR389" i="49" s="1"/>
  <c r="AM389" i="49"/>
  <c r="AL389" i="49"/>
  <c r="AH389" i="49"/>
  <c r="AG389" i="49"/>
  <c r="AC389" i="49"/>
  <c r="AB389" i="49"/>
  <c r="W389" i="49"/>
  <c r="X389" i="49" s="1"/>
  <c r="S389" i="49"/>
  <c r="R389" i="49"/>
  <c r="M389" i="49"/>
  <c r="K389" i="49"/>
  <c r="J389" i="49"/>
  <c r="I389" i="49"/>
  <c r="G389" i="49"/>
  <c r="AV388" i="49"/>
  <c r="AW388" i="49" s="1"/>
  <c r="AQ388" i="49"/>
  <c r="AR388" i="49" s="1"/>
  <c r="AL388" i="49"/>
  <c r="AM388" i="49" s="1"/>
  <c r="AG388" i="49"/>
  <c r="AH388" i="49" s="1"/>
  <c r="AB388" i="49"/>
  <c r="AC388" i="49" s="1"/>
  <c r="X388" i="49"/>
  <c r="W388" i="49"/>
  <c r="S388" i="49"/>
  <c r="R388" i="49"/>
  <c r="K388" i="49"/>
  <c r="M388" i="49" s="1"/>
  <c r="J388" i="49"/>
  <c r="I388" i="49"/>
  <c r="G388" i="49"/>
  <c r="AX387" i="49"/>
  <c r="AV387" i="49"/>
  <c r="AW387" i="49" s="1"/>
  <c r="AQ387" i="49"/>
  <c r="AS387" i="49" s="1"/>
  <c r="AL387" i="49"/>
  <c r="AN387" i="49" s="1"/>
  <c r="AH387" i="49"/>
  <c r="AG387" i="49"/>
  <c r="AI387" i="49" s="1"/>
  <c r="AD387" i="49"/>
  <c r="AC387" i="49"/>
  <c r="AB387" i="49"/>
  <c r="X387" i="49"/>
  <c r="W387" i="49"/>
  <c r="Y387" i="49" s="1"/>
  <c r="R387" i="49"/>
  <c r="T387" i="49" s="1"/>
  <c r="J387" i="49"/>
  <c r="I387" i="49"/>
  <c r="G387" i="49"/>
  <c r="H387" i="49" s="1"/>
  <c r="AV381" i="49"/>
  <c r="AW381" i="49" s="1"/>
  <c r="AQ381" i="49"/>
  <c r="AR381" i="49" s="1"/>
  <c r="AM381" i="49"/>
  <c r="AL381" i="49"/>
  <c r="AH381" i="49"/>
  <c r="AG381" i="49"/>
  <c r="AC381" i="49"/>
  <c r="AB381" i="49"/>
  <c r="W381" i="49"/>
  <c r="X381" i="49" s="1"/>
  <c r="S381" i="49"/>
  <c r="R381" i="49"/>
  <c r="M381" i="49"/>
  <c r="K381" i="49"/>
  <c r="J381" i="49"/>
  <c r="I381" i="49"/>
  <c r="G381" i="49"/>
  <c r="AV380" i="49"/>
  <c r="AW380" i="49" s="1"/>
  <c r="AQ380" i="49"/>
  <c r="AR380" i="49" s="1"/>
  <c r="AL380" i="49"/>
  <c r="AM380" i="49" s="1"/>
  <c r="AG380" i="49"/>
  <c r="AH380" i="49" s="1"/>
  <c r="AB380" i="49"/>
  <c r="AC380" i="49" s="1"/>
  <c r="X380" i="49"/>
  <c r="W380" i="49"/>
  <c r="S380" i="49"/>
  <c r="R380" i="49"/>
  <c r="K380" i="49"/>
  <c r="M380" i="49" s="1"/>
  <c r="J380" i="49"/>
  <c r="I380" i="49"/>
  <c r="G380" i="49"/>
  <c r="AW379" i="49"/>
  <c r="AV379" i="49"/>
  <c r="AQ379" i="49"/>
  <c r="AR379" i="49" s="1"/>
  <c r="AL379" i="49"/>
  <c r="AM379" i="49" s="1"/>
  <c r="AG379" i="49"/>
  <c r="AH379" i="49" s="1"/>
  <c r="AC379" i="49"/>
  <c r="AB379" i="49"/>
  <c r="X379" i="49"/>
  <c r="W379" i="49"/>
  <c r="R379" i="49"/>
  <c r="J379" i="49"/>
  <c r="I379" i="49"/>
  <c r="G379" i="49"/>
  <c r="AV378" i="49"/>
  <c r="AW378" i="49" s="1"/>
  <c r="AQ378" i="49"/>
  <c r="AR378" i="49" s="1"/>
  <c r="AL378" i="49"/>
  <c r="AM378" i="49" s="1"/>
  <c r="AH378" i="49"/>
  <c r="AG378" i="49"/>
  <c r="AC378" i="49"/>
  <c r="AB378" i="49"/>
  <c r="W378" i="49"/>
  <c r="X378" i="49" s="1"/>
  <c r="S378" i="49"/>
  <c r="R378" i="49"/>
  <c r="K378" i="49" s="1"/>
  <c r="M378" i="49" s="1"/>
  <c r="J378" i="49"/>
  <c r="I378" i="49"/>
  <c r="G378" i="49"/>
  <c r="AV377" i="49"/>
  <c r="AW377" i="49" s="1"/>
  <c r="AR377" i="49"/>
  <c r="AQ377" i="49"/>
  <c r="AL377" i="49"/>
  <c r="AM377" i="49" s="1"/>
  <c r="AG377" i="49"/>
  <c r="AH377" i="49" s="1"/>
  <c r="AB377" i="49"/>
  <c r="AC377" i="49" s="1"/>
  <c r="X377" i="49"/>
  <c r="W377" i="49"/>
  <c r="S377" i="49"/>
  <c r="R377" i="49"/>
  <c r="K377" i="49"/>
  <c r="M377" i="49" s="1"/>
  <c r="J377" i="49"/>
  <c r="I377" i="49"/>
  <c r="G377" i="49"/>
  <c r="AV376" i="49"/>
  <c r="AW376" i="49" s="1"/>
  <c r="AQ376" i="49"/>
  <c r="AR376" i="49" s="1"/>
  <c r="AL376" i="49"/>
  <c r="AM376" i="49" s="1"/>
  <c r="AG376" i="49"/>
  <c r="AH376" i="49" s="1"/>
  <c r="AB376" i="49"/>
  <c r="AC376" i="49" s="1"/>
  <c r="W376" i="49"/>
  <c r="X376" i="49" s="1"/>
  <c r="R376" i="49"/>
  <c r="J376" i="49"/>
  <c r="I376" i="49"/>
  <c r="G376" i="49"/>
  <c r="AW375" i="49"/>
  <c r="AV375" i="49"/>
  <c r="AQ375" i="49"/>
  <c r="AR375" i="49" s="1"/>
  <c r="AM375" i="49"/>
  <c r="AL375" i="49"/>
  <c r="AG375" i="49"/>
  <c r="AH375" i="49" s="1"/>
  <c r="AB375" i="49"/>
  <c r="AC375" i="49" s="1"/>
  <c r="X375" i="49"/>
  <c r="W375" i="49"/>
  <c r="S375" i="49"/>
  <c r="R375" i="49"/>
  <c r="K375" i="49"/>
  <c r="M375" i="49" s="1"/>
  <c r="J375" i="49"/>
  <c r="I375" i="49"/>
  <c r="G375" i="49"/>
  <c r="AV374" i="49"/>
  <c r="AW374" i="49" s="1"/>
  <c r="AQ374" i="49"/>
  <c r="AR374" i="49" s="1"/>
  <c r="AL374" i="49"/>
  <c r="AM374" i="49" s="1"/>
  <c r="AG374" i="49"/>
  <c r="AH374" i="49" s="1"/>
  <c r="AB374" i="49"/>
  <c r="AC374" i="49" s="1"/>
  <c r="W374" i="49"/>
  <c r="X374" i="49" s="1"/>
  <c r="R374" i="49"/>
  <c r="S374" i="49" s="1"/>
  <c r="J374" i="49"/>
  <c r="I374" i="49"/>
  <c r="G374" i="49"/>
  <c r="AW373" i="49"/>
  <c r="AV373" i="49"/>
  <c r="AR373" i="49"/>
  <c r="AQ373" i="49"/>
  <c r="AL373" i="49"/>
  <c r="AM373" i="49" s="1"/>
  <c r="AH373" i="49"/>
  <c r="AG373" i="49"/>
  <c r="AB373" i="49"/>
  <c r="AC373" i="49" s="1"/>
  <c r="W373" i="49"/>
  <c r="X373" i="49" s="1"/>
  <c r="R373" i="49"/>
  <c r="K373" i="49" s="1"/>
  <c r="M373" i="49"/>
  <c r="J373" i="49"/>
  <c r="I373" i="49"/>
  <c r="G373" i="49"/>
  <c r="AW372" i="49"/>
  <c r="AV372" i="49"/>
  <c r="AQ372" i="49"/>
  <c r="AR372" i="49" s="1"/>
  <c r="AL372" i="49"/>
  <c r="AM372" i="49" s="1"/>
  <c r="AG372" i="49"/>
  <c r="AH372" i="49" s="1"/>
  <c r="AB372" i="49"/>
  <c r="AC372" i="49" s="1"/>
  <c r="W372" i="49"/>
  <c r="X372" i="49" s="1"/>
  <c r="R372" i="49"/>
  <c r="S372" i="49" s="1"/>
  <c r="K372" i="49"/>
  <c r="M372" i="49" s="1"/>
  <c r="J372" i="49"/>
  <c r="I372" i="49"/>
  <c r="G372" i="49"/>
  <c r="AV371" i="49"/>
  <c r="AW371" i="49" s="1"/>
  <c r="AR371" i="49"/>
  <c r="AQ371" i="49"/>
  <c r="AM371" i="49"/>
  <c r="AL371" i="49"/>
  <c r="AG371" i="49"/>
  <c r="AH371" i="49" s="1"/>
  <c r="AC371" i="49"/>
  <c r="AB371" i="49"/>
  <c r="W371" i="49"/>
  <c r="X371" i="49" s="1"/>
  <c r="R371" i="49"/>
  <c r="S371" i="49" s="1"/>
  <c r="J371" i="49"/>
  <c r="I371" i="49"/>
  <c r="G371" i="49"/>
  <c r="AW370" i="49"/>
  <c r="AV370" i="49"/>
  <c r="AR370" i="49"/>
  <c r="AQ370" i="49"/>
  <c r="AL370" i="49"/>
  <c r="AM370" i="49" s="1"/>
  <c r="AG370" i="49"/>
  <c r="AH370" i="49" s="1"/>
  <c r="AB370" i="49"/>
  <c r="AC370" i="49" s="1"/>
  <c r="W370" i="49"/>
  <c r="X370" i="49" s="1"/>
  <c r="R370" i="49"/>
  <c r="S370" i="49" s="1"/>
  <c r="M370" i="49"/>
  <c r="K370" i="49"/>
  <c r="J370" i="49"/>
  <c r="I370" i="49"/>
  <c r="G370" i="49"/>
  <c r="AW369" i="49"/>
  <c r="AV369" i="49"/>
  <c r="AQ369" i="49"/>
  <c r="AR369" i="49" s="1"/>
  <c r="AM369" i="49"/>
  <c r="AL369" i="49"/>
  <c r="AH369" i="49"/>
  <c r="AG369" i="49"/>
  <c r="AB369" i="49"/>
  <c r="AC369" i="49" s="1"/>
  <c r="X369" i="49"/>
  <c r="W369" i="49"/>
  <c r="R369" i="49"/>
  <c r="S369" i="49" s="1"/>
  <c r="K369" i="49"/>
  <c r="M369" i="49" s="1"/>
  <c r="J369" i="49"/>
  <c r="I369" i="49"/>
  <c r="G369" i="49"/>
  <c r="AV368" i="49"/>
  <c r="AW368" i="49" s="1"/>
  <c r="AR368" i="49"/>
  <c r="AQ368" i="49"/>
  <c r="AM368" i="49"/>
  <c r="AL368" i="49"/>
  <c r="AG368" i="49"/>
  <c r="AH368" i="49" s="1"/>
  <c r="AB368" i="49"/>
  <c r="AC368" i="49" s="1"/>
  <c r="W368" i="49"/>
  <c r="X368" i="49" s="1"/>
  <c r="R368" i="49"/>
  <c r="S368" i="49" s="1"/>
  <c r="K368" i="49"/>
  <c r="M368" i="49" s="1"/>
  <c r="J368" i="49"/>
  <c r="I368" i="49"/>
  <c r="G368" i="49"/>
  <c r="AV367" i="49"/>
  <c r="AW367" i="49" s="1"/>
  <c r="AS367" i="49"/>
  <c r="AQ367" i="49"/>
  <c r="AR367" i="49" s="1"/>
  <c r="AN367" i="49"/>
  <c r="AL367" i="49"/>
  <c r="AM367" i="49" s="1"/>
  <c r="AG367" i="49"/>
  <c r="AH367" i="49" s="1"/>
  <c r="AD367" i="49"/>
  <c r="AB367" i="49"/>
  <c r="AC367" i="49" s="1"/>
  <c r="W367" i="49"/>
  <c r="T367" i="49"/>
  <c r="S367" i="49"/>
  <c r="R367" i="49"/>
  <c r="K367" i="49" s="1"/>
  <c r="J367" i="49"/>
  <c r="I367" i="49"/>
  <c r="H367" i="49"/>
  <c r="G367" i="49"/>
  <c r="AV357" i="49"/>
  <c r="AW357" i="49" s="1"/>
  <c r="AQ357" i="49"/>
  <c r="AR357" i="49" s="1"/>
  <c r="AL357" i="49"/>
  <c r="AG357" i="49"/>
  <c r="AB357" i="49"/>
  <c r="W357" i="49"/>
  <c r="R357" i="49"/>
  <c r="S357" i="49" s="1"/>
  <c r="J357" i="49"/>
  <c r="I357" i="49"/>
  <c r="G357" i="49"/>
  <c r="AV356" i="49"/>
  <c r="K356" i="49" s="1"/>
  <c r="AQ356" i="49"/>
  <c r="AL356" i="49"/>
  <c r="AG356" i="49"/>
  <c r="AB356" i="49"/>
  <c r="W356" i="49"/>
  <c r="X356" i="49" s="1"/>
  <c r="R356" i="49"/>
  <c r="S356" i="49" s="1"/>
  <c r="J356" i="49"/>
  <c r="I356" i="49"/>
  <c r="G356" i="49"/>
  <c r="H347" i="49" s="1"/>
  <c r="AV355" i="49"/>
  <c r="AW355" i="49" s="1"/>
  <c r="AQ355" i="49"/>
  <c r="AR355" i="49" s="1"/>
  <c r="AL355" i="49"/>
  <c r="AG355" i="49"/>
  <c r="AB355" i="49"/>
  <c r="W355" i="49"/>
  <c r="R355" i="49"/>
  <c r="J355" i="49"/>
  <c r="I355" i="49"/>
  <c r="G355" i="49"/>
  <c r="AV354" i="49"/>
  <c r="AW354" i="49" s="1"/>
  <c r="AQ354" i="49"/>
  <c r="AL354" i="49"/>
  <c r="AH354" i="49"/>
  <c r="AG354" i="49"/>
  <c r="AB354" i="49"/>
  <c r="W354" i="49"/>
  <c r="X354" i="49" s="1"/>
  <c r="R354" i="49"/>
  <c r="S354" i="49" s="1"/>
  <c r="J354" i="49"/>
  <c r="I354" i="49"/>
  <c r="G354" i="49"/>
  <c r="AV353" i="49"/>
  <c r="AW353" i="49" s="1"/>
  <c r="AQ353" i="49"/>
  <c r="AR353" i="49" s="1"/>
  <c r="AL353" i="49"/>
  <c r="AM353" i="49" s="1"/>
  <c r="AG353" i="49"/>
  <c r="AB353" i="49"/>
  <c r="W353" i="49"/>
  <c r="R353" i="49"/>
  <c r="S353" i="49" s="1"/>
  <c r="J353" i="49"/>
  <c r="I353" i="49"/>
  <c r="G353" i="49"/>
  <c r="AW352" i="49"/>
  <c r="AV352" i="49"/>
  <c r="AQ352" i="49"/>
  <c r="AL352" i="49"/>
  <c r="AG352" i="49"/>
  <c r="AB352" i="49"/>
  <c r="W352" i="49"/>
  <c r="R352" i="49"/>
  <c r="S352" i="49" s="1"/>
  <c r="J352" i="49"/>
  <c r="I352" i="49"/>
  <c r="G352" i="49"/>
  <c r="AV351" i="49"/>
  <c r="AQ351" i="49"/>
  <c r="AR351" i="49" s="1"/>
  <c r="AL351" i="49"/>
  <c r="AM351" i="49" s="1"/>
  <c r="AH351" i="49"/>
  <c r="AG351" i="49"/>
  <c r="AB351" i="49"/>
  <c r="W351" i="49"/>
  <c r="R351" i="49"/>
  <c r="J351" i="49"/>
  <c r="I351" i="49"/>
  <c r="G351" i="49"/>
  <c r="AV350" i="49"/>
  <c r="AQ350" i="49"/>
  <c r="AR350" i="49" s="1"/>
  <c r="AL350" i="49"/>
  <c r="AM350" i="49" s="1"/>
  <c r="AG350" i="49"/>
  <c r="AH350" i="49" s="1"/>
  <c r="AB350" i="49"/>
  <c r="X350" i="49"/>
  <c r="W350" i="49"/>
  <c r="R350" i="49"/>
  <c r="S350" i="49" s="1"/>
  <c r="J350" i="49"/>
  <c r="I350" i="49"/>
  <c r="G350" i="49"/>
  <c r="AV349" i="49"/>
  <c r="AQ349" i="49"/>
  <c r="AL349" i="49"/>
  <c r="AG349" i="49"/>
  <c r="AH349" i="49" s="1"/>
  <c r="AB349" i="49"/>
  <c r="AC349" i="49" s="1"/>
  <c r="W349" i="49"/>
  <c r="R349" i="49"/>
  <c r="J349" i="49"/>
  <c r="I349" i="49"/>
  <c r="G349" i="49"/>
  <c r="AV348" i="49"/>
  <c r="AQ348" i="49"/>
  <c r="AL348" i="49"/>
  <c r="AM354" i="49" s="1"/>
  <c r="AH348" i="49"/>
  <c r="AG348" i="49"/>
  <c r="AC348" i="49"/>
  <c r="AB348" i="49"/>
  <c r="X348" i="49"/>
  <c r="W348" i="49"/>
  <c r="X351" i="49" s="1"/>
  <c r="S348" i="49"/>
  <c r="R348" i="49"/>
  <c r="J348" i="49"/>
  <c r="I348" i="49"/>
  <c r="G348" i="49"/>
  <c r="AV347" i="49"/>
  <c r="AQ347" i="49"/>
  <c r="AR356" i="49" s="1"/>
  <c r="AL347" i="49"/>
  <c r="AM349" i="49" s="1"/>
  <c r="AG347" i="49"/>
  <c r="AI347" i="49" s="1"/>
  <c r="AC347" i="49"/>
  <c r="AB347" i="49"/>
  <c r="AC353" i="49" s="1"/>
  <c r="W347" i="49"/>
  <c r="Y347" i="49" s="1"/>
  <c r="R347" i="49"/>
  <c r="S349" i="49" s="1"/>
  <c r="J347" i="49"/>
  <c r="I347" i="49"/>
  <c r="G347" i="49"/>
  <c r="U343" i="49"/>
  <c r="P343" i="49"/>
  <c r="U342" i="49"/>
  <c r="Z342" i="49" s="1"/>
  <c r="P342" i="49"/>
  <c r="AV401" i="48"/>
  <c r="AW401" i="48" s="1"/>
  <c r="AQ401" i="48"/>
  <c r="AR401" i="48" s="1"/>
  <c r="AL401" i="48"/>
  <c r="AM401" i="48" s="1"/>
  <c r="AG401" i="48"/>
  <c r="AH401" i="48" s="1"/>
  <c r="AB401" i="48"/>
  <c r="AC401" i="48" s="1"/>
  <c r="W401" i="48"/>
  <c r="X401" i="48" s="1"/>
  <c r="R401" i="48"/>
  <c r="S401" i="48" s="1"/>
  <c r="J401" i="48"/>
  <c r="I401" i="48"/>
  <c r="G401" i="48"/>
  <c r="AW400" i="48"/>
  <c r="AV400" i="48"/>
  <c r="AQ400" i="48"/>
  <c r="AR400" i="48" s="1"/>
  <c r="AL400" i="48"/>
  <c r="AM400" i="48" s="1"/>
  <c r="AH400" i="48"/>
  <c r="AG400" i="48"/>
  <c r="AC400" i="48"/>
  <c r="AB400" i="48"/>
  <c r="W400" i="48"/>
  <c r="X400" i="48" s="1"/>
  <c r="R400" i="48"/>
  <c r="S400" i="48" s="1"/>
  <c r="J400" i="48"/>
  <c r="I400" i="48"/>
  <c r="G400" i="48"/>
  <c r="AV399" i="48"/>
  <c r="AW399" i="48" s="1"/>
  <c r="AQ399" i="48"/>
  <c r="AR399" i="48" s="1"/>
  <c r="AL399" i="48"/>
  <c r="AM399" i="48" s="1"/>
  <c r="AG399" i="48"/>
  <c r="AH399" i="48" s="1"/>
  <c r="AB399" i="48"/>
  <c r="AC399" i="48" s="1"/>
  <c r="W399" i="48"/>
  <c r="X399" i="48" s="1"/>
  <c r="R399" i="48"/>
  <c r="S399" i="48" s="1"/>
  <c r="K399" i="48"/>
  <c r="M399" i="48" s="1"/>
  <c r="J399" i="48"/>
  <c r="I399" i="48"/>
  <c r="G399" i="48"/>
  <c r="AV398" i="48"/>
  <c r="AW398" i="48" s="1"/>
  <c r="AR398" i="48"/>
  <c r="AQ398" i="48"/>
  <c r="AL398" i="48"/>
  <c r="AM398" i="48" s="1"/>
  <c r="AG398" i="48"/>
  <c r="AH398" i="48" s="1"/>
  <c r="AC398" i="48"/>
  <c r="AB398" i="48"/>
  <c r="X398" i="48"/>
  <c r="W398" i="48"/>
  <c r="R398" i="48"/>
  <c r="S398" i="48" s="1"/>
  <c r="K398" i="48"/>
  <c r="M398" i="48" s="1"/>
  <c r="J398" i="48"/>
  <c r="I398" i="48"/>
  <c r="G398" i="48"/>
  <c r="AW397" i="48"/>
  <c r="AV397" i="48"/>
  <c r="AQ397" i="48"/>
  <c r="AR397" i="48" s="1"/>
  <c r="AL397" i="48"/>
  <c r="AM397" i="48" s="1"/>
  <c r="AG397" i="48"/>
  <c r="AH397" i="48" s="1"/>
  <c r="AB397" i="48"/>
  <c r="AC397" i="48" s="1"/>
  <c r="W397" i="48"/>
  <c r="X397" i="48" s="1"/>
  <c r="R397" i="48"/>
  <c r="S397" i="48" s="1"/>
  <c r="K397" i="48"/>
  <c r="M397" i="48" s="1"/>
  <c r="J397" i="48"/>
  <c r="I397" i="48"/>
  <c r="G397" i="48"/>
  <c r="AV396" i="48"/>
  <c r="AW396" i="48" s="1"/>
  <c r="AQ396" i="48"/>
  <c r="AR396" i="48" s="1"/>
  <c r="AM396" i="48"/>
  <c r="AL396" i="48"/>
  <c r="AG396" i="48"/>
  <c r="AH396" i="48" s="1"/>
  <c r="AB396" i="48"/>
  <c r="AC396" i="48" s="1"/>
  <c r="X396" i="48"/>
  <c r="W396" i="48"/>
  <c r="S396" i="48"/>
  <c r="R396" i="48"/>
  <c r="K396" i="48"/>
  <c r="M396" i="48" s="1"/>
  <c r="J396" i="48"/>
  <c r="I396" i="48"/>
  <c r="G396" i="48"/>
  <c r="AV395" i="48"/>
  <c r="AW395" i="48" s="1"/>
  <c r="AR395" i="48"/>
  <c r="AQ395" i="48"/>
  <c r="AL395" i="48"/>
  <c r="AM395" i="48" s="1"/>
  <c r="AG395" i="48"/>
  <c r="AH395" i="48" s="1"/>
  <c r="AB395" i="48"/>
  <c r="AC395" i="48" s="1"/>
  <c r="W395" i="48"/>
  <c r="X395" i="48" s="1"/>
  <c r="R395" i="48"/>
  <c r="S395" i="48" s="1"/>
  <c r="J395" i="48"/>
  <c r="I395" i="48"/>
  <c r="G395" i="48"/>
  <c r="AW394" i="48"/>
  <c r="AV394" i="48"/>
  <c r="AQ394" i="48"/>
  <c r="AR394" i="48" s="1"/>
  <c r="AL394" i="48"/>
  <c r="AM394" i="48" s="1"/>
  <c r="AH394" i="48"/>
  <c r="AG394" i="48"/>
  <c r="AB394" i="48"/>
  <c r="AC394" i="48" s="1"/>
  <c r="W394" i="48"/>
  <c r="X394" i="48" s="1"/>
  <c r="S394" i="48"/>
  <c r="R394" i="48"/>
  <c r="K394" i="48" s="1"/>
  <c r="M394" i="48" s="1"/>
  <c r="J394" i="48"/>
  <c r="I394" i="48"/>
  <c r="G394" i="48"/>
  <c r="AV393" i="48"/>
  <c r="AW393" i="48" s="1"/>
  <c r="AQ393" i="48"/>
  <c r="AR393" i="48" s="1"/>
  <c r="AM393" i="48"/>
  <c r="AL393" i="48"/>
  <c r="AG393" i="48"/>
  <c r="AH393" i="48" s="1"/>
  <c r="AB393" i="48"/>
  <c r="AC393" i="48" s="1"/>
  <c r="W393" i="48"/>
  <c r="X393" i="48" s="1"/>
  <c r="R393" i="48"/>
  <c r="S393" i="48" s="1"/>
  <c r="J393" i="48"/>
  <c r="I393" i="48"/>
  <c r="G393" i="48"/>
  <c r="AV392" i="48"/>
  <c r="AW392" i="48" s="1"/>
  <c r="AR392" i="48"/>
  <c r="AQ392" i="48"/>
  <c r="AL392" i="48"/>
  <c r="AM392" i="48" s="1"/>
  <c r="AG392" i="48"/>
  <c r="AH392" i="48" s="1"/>
  <c r="AC392" i="48"/>
  <c r="AB392" i="48"/>
  <c r="W392" i="48"/>
  <c r="X392" i="48" s="1"/>
  <c r="R392" i="48"/>
  <c r="S392" i="48" s="1"/>
  <c r="M392" i="48"/>
  <c r="K392" i="48"/>
  <c r="J392" i="48"/>
  <c r="I392" i="48"/>
  <c r="G392" i="48"/>
  <c r="AV391" i="48"/>
  <c r="AW391" i="48" s="1"/>
  <c r="AQ391" i="48"/>
  <c r="AR391" i="48" s="1"/>
  <c r="AL391" i="48"/>
  <c r="AM391" i="48" s="1"/>
  <c r="AH391" i="48"/>
  <c r="AG391" i="48"/>
  <c r="AB391" i="48"/>
  <c r="AC391" i="48" s="1"/>
  <c r="W391" i="48"/>
  <c r="X391" i="48" s="1"/>
  <c r="R391" i="48"/>
  <c r="S391" i="48" s="1"/>
  <c r="K391" i="48"/>
  <c r="M391" i="48" s="1"/>
  <c r="J391" i="48"/>
  <c r="I391" i="48"/>
  <c r="G391" i="48"/>
  <c r="AV390" i="48"/>
  <c r="AW390" i="48" s="1"/>
  <c r="AQ390" i="48"/>
  <c r="AR390" i="48" s="1"/>
  <c r="AM390" i="48"/>
  <c r="AL390" i="48"/>
  <c r="AG390" i="48"/>
  <c r="AH390" i="48" s="1"/>
  <c r="AB390" i="48"/>
  <c r="AC390" i="48" s="1"/>
  <c r="X390" i="48"/>
  <c r="W390" i="48"/>
  <c r="R390" i="48"/>
  <c r="S390" i="48" s="1"/>
  <c r="K390" i="48"/>
  <c r="M390" i="48" s="1"/>
  <c r="J390" i="48"/>
  <c r="I390" i="48"/>
  <c r="G390" i="48"/>
  <c r="AV389" i="48"/>
  <c r="AW389" i="48" s="1"/>
  <c r="AQ389" i="48"/>
  <c r="AR389" i="48" s="1"/>
  <c r="AL389" i="48"/>
  <c r="AM389" i="48" s="1"/>
  <c r="AG389" i="48"/>
  <c r="AH389" i="48" s="1"/>
  <c r="AC389" i="48"/>
  <c r="AB389" i="48"/>
  <c r="W389" i="48"/>
  <c r="X389" i="48" s="1"/>
  <c r="R389" i="48"/>
  <c r="S389" i="48" s="1"/>
  <c r="K389" i="48"/>
  <c r="M389" i="48" s="1"/>
  <c r="J389" i="48"/>
  <c r="I389" i="48"/>
  <c r="G389" i="48"/>
  <c r="AW388" i="48"/>
  <c r="AV388" i="48"/>
  <c r="AQ388" i="48"/>
  <c r="AR388" i="48" s="1"/>
  <c r="AL388" i="48"/>
  <c r="AM388" i="48" s="1"/>
  <c r="AH388" i="48"/>
  <c r="AG388" i="48"/>
  <c r="AB388" i="48"/>
  <c r="AC388" i="48" s="1"/>
  <c r="W388" i="48"/>
  <c r="X388" i="48" s="1"/>
  <c r="S388" i="48"/>
  <c r="R388" i="48"/>
  <c r="K388" i="48"/>
  <c r="M388" i="48" s="1"/>
  <c r="J388" i="48"/>
  <c r="I388" i="48"/>
  <c r="G388" i="48"/>
  <c r="AX387" i="48"/>
  <c r="AW387" i="48"/>
  <c r="AV387" i="48"/>
  <c r="AQ387" i="48"/>
  <c r="AS387" i="48" s="1"/>
  <c r="AN387" i="48"/>
  <c r="AM387" i="48"/>
  <c r="AL387" i="48"/>
  <c r="AI387" i="48"/>
  <c r="AH387" i="48"/>
  <c r="AG387" i="48"/>
  <c r="AD387" i="48"/>
  <c r="AC387" i="48"/>
  <c r="AB387" i="48"/>
  <c r="W387" i="48"/>
  <c r="Y387" i="48" s="1"/>
  <c r="S387" i="48"/>
  <c r="R387" i="48"/>
  <c r="T387" i="48" s="1"/>
  <c r="J387" i="48"/>
  <c r="I387" i="48"/>
  <c r="G387" i="48"/>
  <c r="H387" i="48" s="1"/>
  <c r="AV381" i="48"/>
  <c r="AW381" i="48" s="1"/>
  <c r="AQ381" i="48"/>
  <c r="AR381" i="48" s="1"/>
  <c r="AL381" i="48"/>
  <c r="AM381" i="48" s="1"/>
  <c r="AG381" i="48"/>
  <c r="AH381" i="48" s="1"/>
  <c r="AC381" i="48"/>
  <c r="AB381" i="48"/>
  <c r="W381" i="48"/>
  <c r="X381" i="48" s="1"/>
  <c r="R381" i="48"/>
  <c r="S381" i="48" s="1"/>
  <c r="K381" i="48"/>
  <c r="M381" i="48" s="1"/>
  <c r="J381" i="48"/>
  <c r="I381" i="48"/>
  <c r="G381" i="48"/>
  <c r="AW380" i="48"/>
  <c r="AV380" i="48"/>
  <c r="AQ380" i="48"/>
  <c r="AR380" i="48" s="1"/>
  <c r="AL380" i="48"/>
  <c r="AM380" i="48" s="1"/>
  <c r="AH380" i="48"/>
  <c r="AG380" i="48"/>
  <c r="AB380" i="48"/>
  <c r="AC380" i="48" s="1"/>
  <c r="W380" i="48"/>
  <c r="X380" i="48" s="1"/>
  <c r="S380" i="48"/>
  <c r="R380" i="48"/>
  <c r="K380" i="48"/>
  <c r="M380" i="48" s="1"/>
  <c r="J380" i="48"/>
  <c r="I380" i="48"/>
  <c r="G380" i="48"/>
  <c r="AV379" i="48"/>
  <c r="AW379" i="48" s="1"/>
  <c r="AQ379" i="48"/>
  <c r="AR379" i="48" s="1"/>
  <c r="AL379" i="48"/>
  <c r="AM379" i="48" s="1"/>
  <c r="AG379" i="48"/>
  <c r="AH379" i="48" s="1"/>
  <c r="AB379" i="48"/>
  <c r="AC379" i="48" s="1"/>
  <c r="X379" i="48"/>
  <c r="W379" i="48"/>
  <c r="R379" i="48"/>
  <c r="K379" i="48" s="1"/>
  <c r="M379" i="48" s="1"/>
  <c r="J379" i="48"/>
  <c r="I379" i="48"/>
  <c r="G379" i="48"/>
  <c r="AW378" i="48"/>
  <c r="AV378" i="48"/>
  <c r="AR378" i="48"/>
  <c r="AQ378" i="48"/>
  <c r="AL378" i="48"/>
  <c r="AM378" i="48" s="1"/>
  <c r="AG378" i="48"/>
  <c r="AH378" i="48" s="1"/>
  <c r="AC378" i="48"/>
  <c r="AB378" i="48"/>
  <c r="W378" i="48"/>
  <c r="X378" i="48" s="1"/>
  <c r="R378" i="48"/>
  <c r="K378" i="48" s="1"/>
  <c r="M378" i="48" s="1"/>
  <c r="J378" i="48"/>
  <c r="I378" i="48"/>
  <c r="G378" i="48"/>
  <c r="AV377" i="48"/>
  <c r="AW377" i="48" s="1"/>
  <c r="AQ377" i="48"/>
  <c r="AR377" i="48" s="1"/>
  <c r="AL377" i="48"/>
  <c r="AM377" i="48" s="1"/>
  <c r="AG377" i="48"/>
  <c r="AH377" i="48" s="1"/>
  <c r="AB377" i="48"/>
  <c r="AC377" i="48" s="1"/>
  <c r="W377" i="48"/>
  <c r="X377" i="48" s="1"/>
  <c r="S377" i="48"/>
  <c r="R377" i="48"/>
  <c r="K377" i="48"/>
  <c r="M377" i="48" s="1"/>
  <c r="J377" i="48"/>
  <c r="I377" i="48"/>
  <c r="G377" i="48"/>
  <c r="AV376" i="48"/>
  <c r="AW376" i="48" s="1"/>
  <c r="AR376" i="48"/>
  <c r="AQ376" i="48"/>
  <c r="AM376" i="48"/>
  <c r="AL376" i="48"/>
  <c r="AG376" i="48"/>
  <c r="AH376" i="48" s="1"/>
  <c r="AB376" i="48"/>
  <c r="AC376" i="48" s="1"/>
  <c r="X376" i="48"/>
  <c r="W376" i="48"/>
  <c r="R376" i="48"/>
  <c r="S376" i="48" s="1"/>
  <c r="J376" i="48"/>
  <c r="I376" i="48"/>
  <c r="G376" i="48"/>
  <c r="AV375" i="48"/>
  <c r="AW375" i="48" s="1"/>
  <c r="AQ375" i="48"/>
  <c r="AR375" i="48" s="1"/>
  <c r="AL375" i="48"/>
  <c r="AM375" i="48" s="1"/>
  <c r="AG375" i="48"/>
  <c r="AH375" i="48" s="1"/>
  <c r="AB375" i="48"/>
  <c r="AC375" i="48" s="1"/>
  <c r="W375" i="48"/>
  <c r="X375" i="48" s="1"/>
  <c r="R375" i="48"/>
  <c r="S375" i="48" s="1"/>
  <c r="J375" i="48"/>
  <c r="I375" i="48"/>
  <c r="G375" i="48"/>
  <c r="AV374" i="48"/>
  <c r="AW374" i="48" s="1"/>
  <c r="AQ374" i="48"/>
  <c r="AR374" i="48" s="1"/>
  <c r="AM374" i="48"/>
  <c r="AL374" i="48"/>
  <c r="AH374" i="48"/>
  <c r="AG374" i="48"/>
  <c r="AB374" i="48"/>
  <c r="AC374" i="48" s="1"/>
  <c r="W374" i="48"/>
  <c r="X374" i="48" s="1"/>
  <c r="S374" i="48"/>
  <c r="R374" i="48"/>
  <c r="K374" i="48"/>
  <c r="M374" i="48" s="1"/>
  <c r="J374" i="48"/>
  <c r="I374" i="48"/>
  <c r="G374" i="48"/>
  <c r="AV373" i="48"/>
  <c r="AW373" i="48" s="1"/>
  <c r="AQ373" i="48"/>
  <c r="AR373" i="48" s="1"/>
  <c r="AL373" i="48"/>
  <c r="AM373" i="48" s="1"/>
  <c r="AG373" i="48"/>
  <c r="AH373" i="48" s="1"/>
  <c r="AB373" i="48"/>
  <c r="AC373" i="48" s="1"/>
  <c r="W373" i="48"/>
  <c r="X373" i="48" s="1"/>
  <c r="R373" i="48"/>
  <c r="S373" i="48" s="1"/>
  <c r="J373" i="48"/>
  <c r="I373" i="48"/>
  <c r="G373" i="48"/>
  <c r="AW372" i="48"/>
  <c r="AV372" i="48"/>
  <c r="AQ372" i="48"/>
  <c r="AR372" i="48" s="1"/>
  <c r="AL372" i="48"/>
  <c r="AM372" i="48" s="1"/>
  <c r="AH372" i="48"/>
  <c r="AG372" i="48"/>
  <c r="AC372" i="48"/>
  <c r="AB372" i="48"/>
  <c r="W372" i="48"/>
  <c r="X372" i="48" s="1"/>
  <c r="R372" i="48"/>
  <c r="S372" i="48" s="1"/>
  <c r="J372" i="48"/>
  <c r="I372" i="48"/>
  <c r="G372" i="48"/>
  <c r="AV371" i="48"/>
  <c r="AW371" i="48" s="1"/>
  <c r="AQ371" i="48"/>
  <c r="AR371" i="48" s="1"/>
  <c r="AL371" i="48"/>
  <c r="AM371" i="48" s="1"/>
  <c r="AG371" i="48"/>
  <c r="AH371" i="48" s="1"/>
  <c r="AB371" i="48"/>
  <c r="AC371" i="48" s="1"/>
  <c r="W371" i="48"/>
  <c r="X371" i="48" s="1"/>
  <c r="R371" i="48"/>
  <c r="S371" i="48" s="1"/>
  <c r="K371" i="48"/>
  <c r="M371" i="48" s="1"/>
  <c r="J371" i="48"/>
  <c r="I371" i="48"/>
  <c r="G371" i="48"/>
  <c r="AV370" i="48"/>
  <c r="AW370" i="48" s="1"/>
  <c r="AR370" i="48"/>
  <c r="AQ370" i="48"/>
  <c r="AL370" i="48"/>
  <c r="AM370" i="48" s="1"/>
  <c r="AG370" i="48"/>
  <c r="AH370" i="48" s="1"/>
  <c r="AC370" i="48"/>
  <c r="AB370" i="48"/>
  <c r="X370" i="48"/>
  <c r="W370" i="48"/>
  <c r="R370" i="48"/>
  <c r="S370" i="48" s="1"/>
  <c r="K370" i="48"/>
  <c r="M370" i="48" s="1"/>
  <c r="J370" i="48"/>
  <c r="I370" i="48"/>
  <c r="G370" i="48"/>
  <c r="AW369" i="48"/>
  <c r="AV369" i="48"/>
  <c r="AQ369" i="48"/>
  <c r="AR369" i="48" s="1"/>
  <c r="AL369" i="48"/>
  <c r="AM369" i="48" s="1"/>
  <c r="AG369" i="48"/>
  <c r="AH369" i="48" s="1"/>
  <c r="AB369" i="48"/>
  <c r="AC369" i="48" s="1"/>
  <c r="W369" i="48"/>
  <c r="X369" i="48" s="1"/>
  <c r="R369" i="48"/>
  <c r="S369" i="48" s="1"/>
  <c r="K369" i="48"/>
  <c r="M369" i="48" s="1"/>
  <c r="J369" i="48"/>
  <c r="I369" i="48"/>
  <c r="G369" i="48"/>
  <c r="AV368" i="48"/>
  <c r="AW368" i="48" s="1"/>
  <c r="AQ368" i="48"/>
  <c r="AR368" i="48" s="1"/>
  <c r="AM368" i="48"/>
  <c r="AL368" i="48"/>
  <c r="AG368" i="48"/>
  <c r="AH368" i="48" s="1"/>
  <c r="AB368" i="48"/>
  <c r="AC368" i="48" s="1"/>
  <c r="X368" i="48"/>
  <c r="W368" i="48"/>
  <c r="S368" i="48"/>
  <c r="R368" i="48"/>
  <c r="K368" i="48"/>
  <c r="M368" i="48" s="1"/>
  <c r="J368" i="48"/>
  <c r="I368" i="48"/>
  <c r="G368" i="48"/>
  <c r="AV367" i="48"/>
  <c r="AX367" i="48" s="1"/>
  <c r="AQ367" i="48"/>
  <c r="AS367" i="48" s="1"/>
  <c r="AL367" i="48"/>
  <c r="AN367" i="48" s="1"/>
  <c r="AG367" i="48"/>
  <c r="AH367" i="48" s="1"/>
  <c r="AD367" i="48"/>
  <c r="AC367" i="48"/>
  <c r="AB367" i="48"/>
  <c r="W367" i="48"/>
  <c r="Y367" i="48" s="1"/>
  <c r="T367" i="48"/>
  <c r="S367" i="48"/>
  <c r="R367" i="48"/>
  <c r="M367" i="48"/>
  <c r="L367" i="48"/>
  <c r="K367" i="48"/>
  <c r="J367" i="48"/>
  <c r="I367" i="48"/>
  <c r="G367" i="48"/>
  <c r="H367" i="48" s="1"/>
  <c r="AV356" i="48"/>
  <c r="AQ356" i="48"/>
  <c r="K356" i="48" s="1"/>
  <c r="AL356" i="48"/>
  <c r="AM356" i="48" s="1"/>
  <c r="AG356" i="48"/>
  <c r="AH356" i="48" s="1"/>
  <c r="AB356" i="48"/>
  <c r="AC356" i="48" s="1"/>
  <c r="W356" i="48"/>
  <c r="X356" i="48" s="1"/>
  <c r="R356" i="48"/>
  <c r="S356" i="48" s="1"/>
  <c r="J356" i="48"/>
  <c r="I356" i="48"/>
  <c r="G356" i="48"/>
  <c r="AV355" i="48"/>
  <c r="AW353" i="48" s="1"/>
  <c r="AQ355" i="48"/>
  <c r="AR355" i="48" s="1"/>
  <c r="AM355" i="48"/>
  <c r="AL355" i="48"/>
  <c r="AG355" i="48"/>
  <c r="AH355" i="48" s="1"/>
  <c r="AB355" i="48"/>
  <c r="AC355" i="48" s="1"/>
  <c r="W355" i="48"/>
  <c r="K355" i="48" s="1"/>
  <c r="R355" i="48"/>
  <c r="J355" i="48"/>
  <c r="I355" i="48"/>
  <c r="G355" i="48"/>
  <c r="AV354" i="48"/>
  <c r="AW354" i="48" s="1"/>
  <c r="AQ354" i="48"/>
  <c r="AL354" i="48"/>
  <c r="AM354" i="48" s="1"/>
  <c r="AG354" i="48"/>
  <c r="AH354" i="48" s="1"/>
  <c r="AB354" i="48"/>
  <c r="AC354" i="48" s="1"/>
  <c r="W354" i="48"/>
  <c r="X354" i="48" s="1"/>
  <c r="R354" i="48"/>
  <c r="S354" i="48" s="1"/>
  <c r="J354" i="48"/>
  <c r="I354" i="48"/>
  <c r="G354" i="48"/>
  <c r="AV353" i="48"/>
  <c r="AQ353" i="48"/>
  <c r="AR351" i="48" s="1"/>
  <c r="AL353" i="48"/>
  <c r="AM353" i="48" s="1"/>
  <c r="AG353" i="48"/>
  <c r="AB353" i="48"/>
  <c r="AC353" i="48" s="1"/>
  <c r="W353" i="48"/>
  <c r="X353" i="48" s="1"/>
  <c r="R353" i="48"/>
  <c r="K353" i="48" s="1"/>
  <c r="J353" i="48"/>
  <c r="I353" i="48"/>
  <c r="G353" i="48"/>
  <c r="AV352" i="48"/>
  <c r="AW352" i="48" s="1"/>
  <c r="AQ352" i="48"/>
  <c r="AR352" i="48" s="1"/>
  <c r="AL352" i="48"/>
  <c r="AG352" i="48"/>
  <c r="K352" i="48" s="1"/>
  <c r="AB352" i="48"/>
  <c r="AC352" i="48" s="1"/>
  <c r="W352" i="48"/>
  <c r="X352" i="48" s="1"/>
  <c r="R352" i="48"/>
  <c r="S352" i="48" s="1"/>
  <c r="J352" i="48"/>
  <c r="I352" i="48"/>
  <c r="G352" i="48"/>
  <c r="AV351" i="48"/>
  <c r="AW351" i="48" s="1"/>
  <c r="AQ351" i="48"/>
  <c r="AL351" i="48"/>
  <c r="AN347" i="48" s="1"/>
  <c r="AG351" i="48"/>
  <c r="K351" i="48" s="1"/>
  <c r="AC351" i="48"/>
  <c r="AB351" i="48"/>
  <c r="W351" i="48"/>
  <c r="X351" i="48" s="1"/>
  <c r="R351" i="48"/>
  <c r="S351" i="48" s="1"/>
  <c r="J351" i="48"/>
  <c r="I351" i="48"/>
  <c r="G351" i="48"/>
  <c r="AV350" i="48"/>
  <c r="AX347" i="48" s="1"/>
  <c r="AQ350" i="48"/>
  <c r="AR350" i="48" s="1"/>
  <c r="AL350" i="48"/>
  <c r="AM350" i="48" s="1"/>
  <c r="AG350" i="48"/>
  <c r="AB350" i="48"/>
  <c r="K350" i="48" s="1"/>
  <c r="W350" i="48"/>
  <c r="X350" i="48" s="1"/>
  <c r="R350" i="48"/>
  <c r="S350" i="48" s="1"/>
  <c r="J350" i="48"/>
  <c r="I350" i="48"/>
  <c r="G350" i="48"/>
  <c r="AV349" i="48"/>
  <c r="AW349" i="48" s="1"/>
  <c r="AQ349" i="48"/>
  <c r="AR349" i="48" s="1"/>
  <c r="AL349" i="48"/>
  <c r="AG349" i="48"/>
  <c r="AH349" i="48" s="1"/>
  <c r="AB349" i="48"/>
  <c r="K349" i="48" s="1"/>
  <c r="X349" i="48"/>
  <c r="W349" i="48"/>
  <c r="R349" i="48"/>
  <c r="S349" i="48" s="1"/>
  <c r="J349" i="48"/>
  <c r="I349" i="48"/>
  <c r="G349" i="48"/>
  <c r="AV348" i="48"/>
  <c r="AW348" i="48" s="1"/>
  <c r="AQ348" i="48"/>
  <c r="AR348" i="48" s="1"/>
  <c r="AL348" i="48"/>
  <c r="AM349" i="48" s="1"/>
  <c r="AG348" i="48"/>
  <c r="AH348" i="48" s="1"/>
  <c r="AB348" i="48"/>
  <c r="W348" i="48"/>
  <c r="X355" i="48" s="1"/>
  <c r="R348" i="48"/>
  <c r="S348" i="48" s="1"/>
  <c r="J348" i="48"/>
  <c r="I348" i="48"/>
  <c r="G348" i="48"/>
  <c r="AV347" i="48"/>
  <c r="AW347" i="48" s="1"/>
  <c r="AQ347" i="48"/>
  <c r="AS347" i="48" s="1"/>
  <c r="AL347" i="48"/>
  <c r="AM347" i="48" s="1"/>
  <c r="AG347" i="48"/>
  <c r="AH347" i="48" s="1"/>
  <c r="AB347" i="48"/>
  <c r="AC347" i="48" s="1"/>
  <c r="W347" i="48"/>
  <c r="Y347" i="48" s="1"/>
  <c r="R347" i="48"/>
  <c r="S353" i="48" s="1"/>
  <c r="J347" i="48"/>
  <c r="I347" i="48"/>
  <c r="H347" i="48"/>
  <c r="G347" i="48"/>
  <c r="U342" i="48"/>
  <c r="U343" i="48" s="1"/>
  <c r="P342" i="48"/>
  <c r="P343" i="48" s="1"/>
  <c r="C1" i="47"/>
  <c r="AW401" i="47"/>
  <c r="AV401" i="47"/>
  <c r="AQ401" i="47"/>
  <c r="AR401" i="47" s="1"/>
  <c r="AM401" i="47"/>
  <c r="AL401" i="47"/>
  <c r="AG401" i="47"/>
  <c r="AH401" i="47" s="1"/>
  <c r="AB401" i="47"/>
  <c r="AC401" i="47" s="1"/>
  <c r="W401" i="47"/>
  <c r="X401" i="47" s="1"/>
  <c r="S401" i="47"/>
  <c r="R401" i="47"/>
  <c r="K401" i="47"/>
  <c r="M401" i="47" s="1"/>
  <c r="J401" i="47"/>
  <c r="I401" i="47"/>
  <c r="G401" i="47"/>
  <c r="AW400" i="47"/>
  <c r="AV400" i="47"/>
  <c r="AQ400" i="47"/>
  <c r="AR400" i="47" s="1"/>
  <c r="AL400" i="47"/>
  <c r="AM400" i="47" s="1"/>
  <c r="AG400" i="47"/>
  <c r="AH400" i="47" s="1"/>
  <c r="AB400" i="47"/>
  <c r="AC400" i="47" s="1"/>
  <c r="X400" i="47"/>
  <c r="W400" i="47"/>
  <c r="R400" i="47"/>
  <c r="S400" i="47" s="1"/>
  <c r="K400" i="47"/>
  <c r="M400" i="47" s="1"/>
  <c r="J400" i="47"/>
  <c r="I400" i="47"/>
  <c r="G400" i="47"/>
  <c r="AV399" i="47"/>
  <c r="AW399" i="47" s="1"/>
  <c r="AR399" i="47"/>
  <c r="AQ399" i="47"/>
  <c r="AL399" i="47"/>
  <c r="AM399" i="47" s="1"/>
  <c r="AH399" i="47"/>
  <c r="AG399" i="47"/>
  <c r="AB399" i="47"/>
  <c r="AC399" i="47" s="1"/>
  <c r="W399" i="47"/>
  <c r="X399" i="47" s="1"/>
  <c r="R399" i="47"/>
  <c r="S399" i="47" s="1"/>
  <c r="J399" i="47"/>
  <c r="I399" i="47"/>
  <c r="G399" i="47"/>
  <c r="AV398" i="47"/>
  <c r="AW398" i="47" s="1"/>
  <c r="AR398" i="47"/>
  <c r="AQ398" i="47"/>
  <c r="AL398" i="47"/>
  <c r="AM398" i="47" s="1"/>
  <c r="AG398" i="47"/>
  <c r="AH398" i="47" s="1"/>
  <c r="AB398" i="47"/>
  <c r="AC398" i="47" s="1"/>
  <c r="W398" i="47"/>
  <c r="X398" i="47" s="1"/>
  <c r="S398" i="47"/>
  <c r="R398" i="47"/>
  <c r="K398" i="47"/>
  <c r="M398" i="47" s="1"/>
  <c r="J398" i="47"/>
  <c r="I398" i="47"/>
  <c r="G398" i="47"/>
  <c r="AV397" i="47"/>
  <c r="AW397" i="47" s="1"/>
  <c r="AQ397" i="47"/>
  <c r="AR397" i="47" s="1"/>
  <c r="AM397" i="47"/>
  <c r="AL397" i="47"/>
  <c r="AG397" i="47"/>
  <c r="AH397" i="47" s="1"/>
  <c r="AC397" i="47"/>
  <c r="AB397" i="47"/>
  <c r="W397" i="47"/>
  <c r="X397" i="47" s="1"/>
  <c r="R397" i="47"/>
  <c r="S397" i="47" s="1"/>
  <c r="K397" i="47"/>
  <c r="M397" i="47" s="1"/>
  <c r="J397" i="47"/>
  <c r="I397" i="47"/>
  <c r="G397" i="47"/>
  <c r="AW396" i="47"/>
  <c r="AV396" i="47"/>
  <c r="AQ396" i="47"/>
  <c r="AR396" i="47" s="1"/>
  <c r="AM396" i="47"/>
  <c r="AL396" i="47"/>
  <c r="AG396" i="47"/>
  <c r="AH396" i="47" s="1"/>
  <c r="AB396" i="47"/>
  <c r="AC396" i="47" s="1"/>
  <c r="W396" i="47"/>
  <c r="X396" i="47" s="1"/>
  <c r="R396" i="47"/>
  <c r="S396" i="47" s="1"/>
  <c r="M396" i="47"/>
  <c r="K396" i="47"/>
  <c r="J396" i="47"/>
  <c r="I396" i="47"/>
  <c r="G396" i="47"/>
  <c r="AV395" i="47"/>
  <c r="AW395" i="47" s="1"/>
  <c r="AQ395" i="47"/>
  <c r="AR395" i="47" s="1"/>
  <c r="AL395" i="47"/>
  <c r="AM395" i="47" s="1"/>
  <c r="AG395" i="47"/>
  <c r="AH395" i="47" s="1"/>
  <c r="AB395" i="47"/>
  <c r="AC395" i="47" s="1"/>
  <c r="X395" i="47"/>
  <c r="W395" i="47"/>
  <c r="R395" i="47"/>
  <c r="S395" i="47" s="1"/>
  <c r="K395" i="47"/>
  <c r="M395" i="47" s="1"/>
  <c r="J395" i="47"/>
  <c r="I395" i="47"/>
  <c r="G395" i="47"/>
  <c r="AV394" i="47"/>
  <c r="AW394" i="47" s="1"/>
  <c r="AR394" i="47"/>
  <c r="AQ394" i="47"/>
  <c r="AL394" i="47"/>
  <c r="AM394" i="47" s="1"/>
  <c r="AH394" i="47"/>
  <c r="AG394" i="47"/>
  <c r="AB394" i="47"/>
  <c r="AC394" i="47" s="1"/>
  <c r="W394" i="47"/>
  <c r="X394" i="47" s="1"/>
  <c r="R394" i="47"/>
  <c r="S394" i="47" s="1"/>
  <c r="K394" i="47"/>
  <c r="M394" i="47" s="1"/>
  <c r="J394" i="47"/>
  <c r="I394" i="47"/>
  <c r="G394" i="47"/>
  <c r="AW393" i="47"/>
  <c r="AV393" i="47"/>
  <c r="AQ393" i="47"/>
  <c r="AR393" i="47" s="1"/>
  <c r="AL393" i="47"/>
  <c r="AM393" i="47" s="1"/>
  <c r="AG393" i="47"/>
  <c r="AH393" i="47" s="1"/>
  <c r="AB393" i="47"/>
  <c r="AC393" i="47" s="1"/>
  <c r="W393" i="47"/>
  <c r="X393" i="47" s="1"/>
  <c r="S393" i="47"/>
  <c r="R393" i="47"/>
  <c r="K393" i="47"/>
  <c r="M393" i="47" s="1"/>
  <c r="J393" i="47"/>
  <c r="I393" i="47"/>
  <c r="G393" i="47"/>
  <c r="AV392" i="47"/>
  <c r="AW392" i="47" s="1"/>
  <c r="AQ392" i="47"/>
  <c r="AR392" i="47" s="1"/>
  <c r="AM392" i="47"/>
  <c r="AL392" i="47"/>
  <c r="AG392" i="47"/>
  <c r="AH392" i="47" s="1"/>
  <c r="AC392" i="47"/>
  <c r="AB392" i="47"/>
  <c r="W392" i="47"/>
  <c r="X392" i="47" s="1"/>
  <c r="R392" i="47"/>
  <c r="S392" i="47" s="1"/>
  <c r="K392" i="47"/>
  <c r="M392" i="47" s="1"/>
  <c r="J392" i="47"/>
  <c r="I392" i="47"/>
  <c r="G392" i="47"/>
  <c r="AV391" i="47"/>
  <c r="AW391" i="47" s="1"/>
  <c r="AR391" i="47"/>
  <c r="AQ391" i="47"/>
  <c r="AL391" i="47"/>
  <c r="AM391" i="47" s="1"/>
  <c r="AG391" i="47"/>
  <c r="AH391" i="47" s="1"/>
  <c r="AB391" i="47"/>
  <c r="AC391" i="47" s="1"/>
  <c r="W391" i="47"/>
  <c r="X391" i="47" s="1"/>
  <c r="R391" i="47"/>
  <c r="S391" i="47" s="1"/>
  <c r="K391" i="47"/>
  <c r="M391" i="47" s="1"/>
  <c r="J391" i="47"/>
  <c r="I391" i="47"/>
  <c r="G391" i="47"/>
  <c r="AV390" i="47"/>
  <c r="AW390" i="47" s="1"/>
  <c r="AQ390" i="47"/>
  <c r="AR390" i="47" s="1"/>
  <c r="AL390" i="47"/>
  <c r="AM390" i="47" s="1"/>
  <c r="AH390" i="47"/>
  <c r="AG390" i="47"/>
  <c r="AB390" i="47"/>
  <c r="AC390" i="47" s="1"/>
  <c r="X390" i="47"/>
  <c r="W390" i="47"/>
  <c r="R390" i="47"/>
  <c r="S390" i="47" s="1"/>
  <c r="K390" i="47"/>
  <c r="M390" i="47" s="1"/>
  <c r="J390" i="47"/>
  <c r="I390" i="47"/>
  <c r="G390" i="47"/>
  <c r="AV389" i="47"/>
  <c r="AW389" i="47" s="1"/>
  <c r="AQ389" i="47"/>
  <c r="AR389" i="47" s="1"/>
  <c r="AM389" i="47"/>
  <c r="AL389" i="47"/>
  <c r="AG389" i="47"/>
  <c r="AH389" i="47" s="1"/>
  <c r="AB389" i="47"/>
  <c r="AC389" i="47" s="1"/>
  <c r="W389" i="47"/>
  <c r="X389" i="47" s="1"/>
  <c r="R389" i="47"/>
  <c r="S389" i="47" s="1"/>
  <c r="K389" i="47"/>
  <c r="M389" i="47" s="1"/>
  <c r="J389" i="47"/>
  <c r="I389" i="47"/>
  <c r="G389" i="47"/>
  <c r="AV388" i="47"/>
  <c r="AW388" i="47" s="1"/>
  <c r="AQ388" i="47"/>
  <c r="AR388" i="47" s="1"/>
  <c r="AL388" i="47"/>
  <c r="AM388" i="47" s="1"/>
  <c r="AG388" i="47"/>
  <c r="AH388" i="47" s="1"/>
  <c r="AC388" i="47"/>
  <c r="AB388" i="47"/>
  <c r="W388" i="47"/>
  <c r="X388" i="47" s="1"/>
  <c r="S388" i="47"/>
  <c r="R388" i="47"/>
  <c r="K388" i="47"/>
  <c r="M388" i="47" s="1"/>
  <c r="J388" i="47"/>
  <c r="I388" i="47"/>
  <c r="G388" i="47"/>
  <c r="AV387" i="47"/>
  <c r="AX387" i="47" s="1"/>
  <c r="AQ387" i="47"/>
  <c r="AS387" i="47" s="1"/>
  <c r="AL387" i="47"/>
  <c r="AN387" i="47" s="1"/>
  <c r="AI387" i="47"/>
  <c r="AG387" i="47"/>
  <c r="AH387" i="47" s="1"/>
  <c r="AD387" i="47"/>
  <c r="AC387" i="47"/>
  <c r="AB387" i="47"/>
  <c r="W387" i="47"/>
  <c r="Y387" i="47" s="1"/>
  <c r="R387" i="47"/>
  <c r="T387" i="47" s="1"/>
  <c r="K387" i="47"/>
  <c r="L387" i="47" s="1"/>
  <c r="J387" i="47"/>
  <c r="I387" i="47"/>
  <c r="H387" i="47"/>
  <c r="G387" i="47"/>
  <c r="AV381" i="47"/>
  <c r="AW381" i="47" s="1"/>
  <c r="AQ381" i="47"/>
  <c r="AR381" i="47" s="1"/>
  <c r="AM381" i="47"/>
  <c r="AL381" i="47"/>
  <c r="AG381" i="47"/>
  <c r="AH381" i="47" s="1"/>
  <c r="AB381" i="47"/>
  <c r="AC381" i="47" s="1"/>
  <c r="W381" i="47"/>
  <c r="X381" i="47" s="1"/>
  <c r="R381" i="47"/>
  <c r="S381" i="47" s="1"/>
  <c r="K381" i="47"/>
  <c r="M381" i="47" s="1"/>
  <c r="J381" i="47"/>
  <c r="I381" i="47"/>
  <c r="G381" i="47"/>
  <c r="AV380" i="47"/>
  <c r="AW380" i="47" s="1"/>
  <c r="AQ380" i="47"/>
  <c r="AR380" i="47" s="1"/>
  <c r="AL380" i="47"/>
  <c r="AM380" i="47" s="1"/>
  <c r="AG380" i="47"/>
  <c r="AH380" i="47" s="1"/>
  <c r="AC380" i="47"/>
  <c r="AB380" i="47"/>
  <c r="W380" i="47"/>
  <c r="X380" i="47" s="1"/>
  <c r="S380" i="47"/>
  <c r="R380" i="47"/>
  <c r="K380" i="47"/>
  <c r="M380" i="47" s="1"/>
  <c r="J380" i="47"/>
  <c r="I380" i="47"/>
  <c r="G380" i="47"/>
  <c r="AV379" i="47"/>
  <c r="AW379" i="47" s="1"/>
  <c r="AQ379" i="47"/>
  <c r="AR379" i="47" s="1"/>
  <c r="AL379" i="47"/>
  <c r="AM379" i="47" s="1"/>
  <c r="AH379" i="47"/>
  <c r="AG379" i="47"/>
  <c r="AB379" i="47"/>
  <c r="AC379" i="47" s="1"/>
  <c r="W379" i="47"/>
  <c r="X379" i="47" s="1"/>
  <c r="R379" i="47"/>
  <c r="S379" i="47" s="1"/>
  <c r="J379" i="47"/>
  <c r="I379" i="47"/>
  <c r="G379" i="47"/>
  <c r="AV378" i="47"/>
  <c r="AW378" i="47" s="1"/>
  <c r="AQ378" i="47"/>
  <c r="AR378" i="47" s="1"/>
  <c r="AL378" i="47"/>
  <c r="AM378" i="47" s="1"/>
  <c r="AG378" i="47"/>
  <c r="AH378" i="47" s="1"/>
  <c r="AB378" i="47"/>
  <c r="AC378" i="47" s="1"/>
  <c r="X378" i="47"/>
  <c r="W378" i="47"/>
  <c r="R378" i="47"/>
  <c r="K378" i="47" s="1"/>
  <c r="M378" i="47" s="1"/>
  <c r="J378" i="47"/>
  <c r="I378" i="47"/>
  <c r="G378" i="47"/>
  <c r="AV377" i="47"/>
  <c r="AW377" i="47" s="1"/>
  <c r="AQ377" i="47"/>
  <c r="AR377" i="47" s="1"/>
  <c r="AL377" i="47"/>
  <c r="AM377" i="47" s="1"/>
  <c r="AG377" i="47"/>
  <c r="AH377" i="47" s="1"/>
  <c r="AC377" i="47"/>
  <c r="AB377" i="47"/>
  <c r="W377" i="47"/>
  <c r="X377" i="47" s="1"/>
  <c r="R377" i="47"/>
  <c r="S377" i="47" s="1"/>
  <c r="K377" i="47"/>
  <c r="M377" i="47" s="1"/>
  <c r="J377" i="47"/>
  <c r="I377" i="47"/>
  <c r="G377" i="47"/>
  <c r="AV376" i="47"/>
  <c r="AW376" i="47" s="1"/>
  <c r="AQ376" i="47"/>
  <c r="AR376" i="47" s="1"/>
  <c r="AL376" i="47"/>
  <c r="AM376" i="47" s="1"/>
  <c r="AG376" i="47"/>
  <c r="AH376" i="47" s="1"/>
  <c r="AB376" i="47"/>
  <c r="AC376" i="47" s="1"/>
  <c r="W376" i="47"/>
  <c r="X376" i="47" s="1"/>
  <c r="S376" i="47"/>
  <c r="R376" i="47"/>
  <c r="K376" i="47"/>
  <c r="M376" i="47" s="1"/>
  <c r="J376" i="47"/>
  <c r="I376" i="47"/>
  <c r="G376" i="47"/>
  <c r="AV375" i="47"/>
  <c r="AW375" i="47" s="1"/>
  <c r="AQ375" i="47"/>
  <c r="AR375" i="47" s="1"/>
  <c r="AL375" i="47"/>
  <c r="AM375" i="47" s="1"/>
  <c r="AG375" i="47"/>
  <c r="AH375" i="47" s="1"/>
  <c r="AB375" i="47"/>
  <c r="AC375" i="47" s="1"/>
  <c r="X375" i="47"/>
  <c r="W375" i="47"/>
  <c r="R375" i="47"/>
  <c r="S375" i="47" s="1"/>
  <c r="J375" i="47"/>
  <c r="I375" i="47"/>
  <c r="G375" i="47"/>
  <c r="AV374" i="47"/>
  <c r="AW374" i="47" s="1"/>
  <c r="AQ374" i="47"/>
  <c r="AR374" i="47" s="1"/>
  <c r="AL374" i="47"/>
  <c r="AM374" i="47" s="1"/>
  <c r="AG374" i="47"/>
  <c r="AH374" i="47" s="1"/>
  <c r="AB374" i="47"/>
  <c r="AC374" i="47" s="1"/>
  <c r="W374" i="47"/>
  <c r="X374" i="47" s="1"/>
  <c r="R374" i="47"/>
  <c r="S374" i="47" s="1"/>
  <c r="J374" i="47"/>
  <c r="I374" i="47"/>
  <c r="G374" i="47"/>
  <c r="AV373" i="47"/>
  <c r="AW373" i="47" s="1"/>
  <c r="AQ373" i="47"/>
  <c r="AR373" i="47" s="1"/>
  <c r="AL373" i="47"/>
  <c r="AM373" i="47" s="1"/>
  <c r="AG373" i="47"/>
  <c r="AH373" i="47" s="1"/>
  <c r="AB373" i="47"/>
  <c r="AC373" i="47" s="1"/>
  <c r="W373" i="47"/>
  <c r="X373" i="47" s="1"/>
  <c r="S373" i="47"/>
  <c r="R373" i="47"/>
  <c r="K373" i="47"/>
  <c r="M373" i="47" s="1"/>
  <c r="J373" i="47"/>
  <c r="I373" i="47"/>
  <c r="G373" i="47"/>
  <c r="AW372" i="47"/>
  <c r="AV372" i="47"/>
  <c r="AQ372" i="47"/>
  <c r="AR372" i="47" s="1"/>
  <c r="AL372" i="47"/>
  <c r="AM372" i="47" s="1"/>
  <c r="AG372" i="47"/>
  <c r="AH372" i="47" s="1"/>
  <c r="AB372" i="47"/>
  <c r="AC372" i="47" s="1"/>
  <c r="W372" i="47"/>
  <c r="X372" i="47" s="1"/>
  <c r="R372" i="47"/>
  <c r="S372" i="47" s="1"/>
  <c r="K372" i="47"/>
  <c r="M372" i="47" s="1"/>
  <c r="J372" i="47"/>
  <c r="I372" i="47"/>
  <c r="G372" i="47"/>
  <c r="AV371" i="47"/>
  <c r="AW371" i="47" s="1"/>
  <c r="AQ371" i="47"/>
  <c r="AR371" i="47" s="1"/>
  <c r="AL371" i="47"/>
  <c r="AM371" i="47" s="1"/>
  <c r="AG371" i="47"/>
  <c r="AH371" i="47" s="1"/>
  <c r="AB371" i="47"/>
  <c r="AC371" i="47" s="1"/>
  <c r="W371" i="47"/>
  <c r="X371" i="47" s="1"/>
  <c r="R371" i="47"/>
  <c r="S371" i="47" s="1"/>
  <c r="J371" i="47"/>
  <c r="I371" i="47"/>
  <c r="G371" i="47"/>
  <c r="AV370" i="47"/>
  <c r="AW370" i="47" s="1"/>
  <c r="AR370" i="47"/>
  <c r="AQ370" i="47"/>
  <c r="AL370" i="47"/>
  <c r="AM370" i="47" s="1"/>
  <c r="AG370" i="47"/>
  <c r="AH370" i="47" s="1"/>
  <c r="AB370" i="47"/>
  <c r="AC370" i="47" s="1"/>
  <c r="W370" i="47"/>
  <c r="X370" i="47" s="1"/>
  <c r="R370" i="47"/>
  <c r="S370" i="47" s="1"/>
  <c r="K370" i="47"/>
  <c r="M370" i="47" s="1"/>
  <c r="J370" i="47"/>
  <c r="I370" i="47"/>
  <c r="G370" i="47"/>
  <c r="AV369" i="47"/>
  <c r="AW369" i="47" s="1"/>
  <c r="AQ369" i="47"/>
  <c r="AR369" i="47" s="1"/>
  <c r="AL369" i="47"/>
  <c r="AM369" i="47" s="1"/>
  <c r="AG369" i="47"/>
  <c r="AH369" i="47" s="1"/>
  <c r="AB369" i="47"/>
  <c r="AC369" i="47" s="1"/>
  <c r="W369" i="47"/>
  <c r="X369" i="47" s="1"/>
  <c r="R369" i="47"/>
  <c r="S369" i="47" s="1"/>
  <c r="K369" i="47"/>
  <c r="M369" i="47" s="1"/>
  <c r="J369" i="47"/>
  <c r="I369" i="47"/>
  <c r="G369" i="47"/>
  <c r="AW368" i="47"/>
  <c r="AV368" i="47"/>
  <c r="AQ368" i="47"/>
  <c r="AR368" i="47" s="1"/>
  <c r="AM368" i="47"/>
  <c r="AL368" i="47"/>
  <c r="AG368" i="47"/>
  <c r="AH368" i="47" s="1"/>
  <c r="AB368" i="47"/>
  <c r="AC368" i="47" s="1"/>
  <c r="W368" i="47"/>
  <c r="X368" i="47" s="1"/>
  <c r="R368" i="47"/>
  <c r="S368" i="47" s="1"/>
  <c r="K368" i="47"/>
  <c r="M368" i="47" s="1"/>
  <c r="J368" i="47"/>
  <c r="I368" i="47"/>
  <c r="G368" i="47"/>
  <c r="AX367" i="47"/>
  <c r="AW367" i="47"/>
  <c r="AV367" i="47"/>
  <c r="AQ367" i="47"/>
  <c r="AR367" i="47" s="1"/>
  <c r="AL367" i="47"/>
  <c r="AN367" i="47" s="1"/>
  <c r="AG367" i="47"/>
  <c r="AH367" i="47" s="1"/>
  <c r="AB367" i="47"/>
  <c r="AD367" i="47" s="1"/>
  <c r="W367" i="47"/>
  <c r="Y367" i="47" s="1"/>
  <c r="R367" i="47"/>
  <c r="T367" i="47" s="1"/>
  <c r="J367" i="47"/>
  <c r="I367" i="47"/>
  <c r="G367" i="47"/>
  <c r="H367" i="47" s="1"/>
  <c r="AV348" i="47"/>
  <c r="AW348" i="47" s="1"/>
  <c r="AQ348" i="47"/>
  <c r="K348" i="47" s="1"/>
  <c r="M348" i="47" s="1"/>
  <c r="AL348" i="47"/>
  <c r="AM348" i="47" s="1"/>
  <c r="AG348" i="47"/>
  <c r="AH348" i="47" s="1"/>
  <c r="AB348" i="47"/>
  <c r="AC348" i="47" s="1"/>
  <c r="W348" i="47"/>
  <c r="X348" i="47" s="1"/>
  <c r="R348" i="47"/>
  <c r="S348" i="47" s="1"/>
  <c r="J348" i="47"/>
  <c r="I348" i="47"/>
  <c r="G348" i="47"/>
  <c r="AX347" i="47"/>
  <c r="AV347" i="47"/>
  <c r="AW347" i="47" s="1"/>
  <c r="AR347" i="47"/>
  <c r="AQ347" i="47"/>
  <c r="AL347" i="47"/>
  <c r="AN347" i="47" s="1"/>
  <c r="AG347" i="47"/>
  <c r="AI347" i="47" s="1"/>
  <c r="AB347" i="47"/>
  <c r="AC347" i="47" s="1"/>
  <c r="W347" i="47"/>
  <c r="X347" i="47" s="1"/>
  <c r="R347" i="47"/>
  <c r="S347" i="47" s="1"/>
  <c r="K347" i="47"/>
  <c r="J347" i="47"/>
  <c r="I347" i="47"/>
  <c r="G347" i="47"/>
  <c r="H347" i="47" s="1"/>
  <c r="U342" i="47"/>
  <c r="Z342" i="47" s="1"/>
  <c r="P342" i="47"/>
  <c r="P343" i="47" s="1"/>
  <c r="C1" i="46"/>
  <c r="AV401" i="46"/>
  <c r="AW401" i="46" s="1"/>
  <c r="AQ401" i="46"/>
  <c r="AR401" i="46" s="1"/>
  <c r="AL401" i="46"/>
  <c r="AM401" i="46" s="1"/>
  <c r="AG401" i="46"/>
  <c r="AH401" i="46" s="1"/>
  <c r="AB401" i="46"/>
  <c r="AC401" i="46" s="1"/>
  <c r="W401" i="46"/>
  <c r="X401" i="46" s="1"/>
  <c r="R401" i="46"/>
  <c r="S401" i="46" s="1"/>
  <c r="K401" i="46"/>
  <c r="M401" i="46" s="1"/>
  <c r="J401" i="46"/>
  <c r="I401" i="46"/>
  <c r="G401" i="46"/>
  <c r="AW400" i="46"/>
  <c r="AV400" i="46"/>
  <c r="AR400" i="46"/>
  <c r="AQ400" i="46"/>
  <c r="AL400" i="46"/>
  <c r="AM400" i="46" s="1"/>
  <c r="AG400" i="46"/>
  <c r="AH400" i="46" s="1"/>
  <c r="AB400" i="46"/>
  <c r="AC400" i="46" s="1"/>
  <c r="W400" i="46"/>
  <c r="X400" i="46" s="1"/>
  <c r="R400" i="46"/>
  <c r="S400" i="46" s="1"/>
  <c r="J400" i="46"/>
  <c r="I400" i="46"/>
  <c r="G400" i="46"/>
  <c r="AV399" i="46"/>
  <c r="AW399" i="46" s="1"/>
  <c r="AQ399" i="46"/>
  <c r="AR399" i="46" s="1"/>
  <c r="AL399" i="46"/>
  <c r="AM399" i="46" s="1"/>
  <c r="AG399" i="46"/>
  <c r="AH399" i="46" s="1"/>
  <c r="AB399" i="46"/>
  <c r="AC399" i="46" s="1"/>
  <c r="W399" i="46"/>
  <c r="X399" i="46" s="1"/>
  <c r="R399" i="46"/>
  <c r="S399" i="46" s="1"/>
  <c r="K399" i="46"/>
  <c r="M399" i="46" s="1"/>
  <c r="J399" i="46"/>
  <c r="I399" i="46"/>
  <c r="G399" i="46"/>
  <c r="AV398" i="46"/>
  <c r="AW398" i="46" s="1"/>
  <c r="AR398" i="46"/>
  <c r="AQ398" i="46"/>
  <c r="AM398" i="46"/>
  <c r="AL398" i="46"/>
  <c r="AG398" i="46"/>
  <c r="AH398" i="46" s="1"/>
  <c r="AB398" i="46"/>
  <c r="AC398" i="46" s="1"/>
  <c r="W398" i="46"/>
  <c r="X398" i="46" s="1"/>
  <c r="R398" i="46"/>
  <c r="S398" i="46" s="1"/>
  <c r="K398" i="46"/>
  <c r="M398" i="46" s="1"/>
  <c r="J398" i="46"/>
  <c r="I398" i="46"/>
  <c r="G398" i="46"/>
  <c r="AW397" i="46"/>
  <c r="AV397" i="46"/>
  <c r="AQ397" i="46"/>
  <c r="AR397" i="46" s="1"/>
  <c r="AL397" i="46"/>
  <c r="AM397" i="46" s="1"/>
  <c r="AG397" i="46"/>
  <c r="AH397" i="46" s="1"/>
  <c r="AB397" i="46"/>
  <c r="AC397" i="46" s="1"/>
  <c r="W397" i="46"/>
  <c r="X397" i="46" s="1"/>
  <c r="R397" i="46"/>
  <c r="S397" i="46" s="1"/>
  <c r="K397" i="46"/>
  <c r="M397" i="46" s="1"/>
  <c r="J397" i="46"/>
  <c r="I397" i="46"/>
  <c r="G397" i="46"/>
  <c r="AV396" i="46"/>
  <c r="AW396" i="46" s="1"/>
  <c r="AQ396" i="46"/>
  <c r="AR396" i="46" s="1"/>
  <c r="AM396" i="46"/>
  <c r="AL396" i="46"/>
  <c r="AH396" i="46"/>
  <c r="AG396" i="46"/>
  <c r="AB396" i="46"/>
  <c r="AC396" i="46" s="1"/>
  <c r="W396" i="46"/>
  <c r="X396" i="46" s="1"/>
  <c r="R396" i="46"/>
  <c r="S396" i="46" s="1"/>
  <c r="K396" i="46"/>
  <c r="M396" i="46" s="1"/>
  <c r="J396" i="46"/>
  <c r="I396" i="46"/>
  <c r="G396" i="46"/>
  <c r="AV395" i="46"/>
  <c r="AW395" i="46" s="1"/>
  <c r="AR395" i="46"/>
  <c r="AQ395" i="46"/>
  <c r="AL395" i="46"/>
  <c r="AM395" i="46" s="1"/>
  <c r="AG395" i="46"/>
  <c r="AH395" i="46" s="1"/>
  <c r="AB395" i="46"/>
  <c r="AC395" i="46" s="1"/>
  <c r="W395" i="46"/>
  <c r="X395" i="46" s="1"/>
  <c r="R395" i="46"/>
  <c r="S395" i="46" s="1"/>
  <c r="K395" i="46"/>
  <c r="M395" i="46" s="1"/>
  <c r="J395" i="46"/>
  <c r="I395" i="46"/>
  <c r="G395" i="46"/>
  <c r="AW394" i="46"/>
  <c r="AV394" i="46"/>
  <c r="AQ394" i="46"/>
  <c r="AR394" i="46" s="1"/>
  <c r="AL394" i="46"/>
  <c r="AM394" i="46" s="1"/>
  <c r="AH394" i="46"/>
  <c r="AG394" i="46"/>
  <c r="AC394" i="46"/>
  <c r="AB394" i="46"/>
  <c r="W394" i="46"/>
  <c r="X394" i="46" s="1"/>
  <c r="R394" i="46"/>
  <c r="S394" i="46" s="1"/>
  <c r="K394" i="46"/>
  <c r="M394" i="46" s="1"/>
  <c r="J394" i="46"/>
  <c r="I394" i="46"/>
  <c r="G394" i="46"/>
  <c r="AV393" i="46"/>
  <c r="AW393" i="46" s="1"/>
  <c r="AQ393" i="46"/>
  <c r="AR393" i="46" s="1"/>
  <c r="AM393" i="46"/>
  <c r="AL393" i="46"/>
  <c r="AG393" i="46"/>
  <c r="AH393" i="46" s="1"/>
  <c r="AB393" i="46"/>
  <c r="AC393" i="46" s="1"/>
  <c r="W393" i="46"/>
  <c r="X393" i="46" s="1"/>
  <c r="R393" i="46"/>
  <c r="S393" i="46" s="1"/>
  <c r="K393" i="46"/>
  <c r="M393" i="46" s="1"/>
  <c r="J393" i="46"/>
  <c r="I393" i="46"/>
  <c r="G393" i="46"/>
  <c r="AV392" i="46"/>
  <c r="AW392" i="46" s="1"/>
  <c r="AR392" i="46"/>
  <c r="AQ392" i="46"/>
  <c r="AM392" i="46"/>
  <c r="AL392" i="46"/>
  <c r="AG392" i="46"/>
  <c r="AH392" i="46" s="1"/>
  <c r="AC392" i="46"/>
  <c r="AB392" i="46"/>
  <c r="X392" i="46"/>
  <c r="W392" i="46"/>
  <c r="R392" i="46"/>
  <c r="S392" i="46" s="1"/>
  <c r="K392" i="46"/>
  <c r="M392" i="46" s="1"/>
  <c r="J392" i="46"/>
  <c r="I392" i="46"/>
  <c r="G392" i="46"/>
  <c r="AV391" i="46"/>
  <c r="AW391" i="46" s="1"/>
  <c r="AQ391" i="46"/>
  <c r="AR391" i="46" s="1"/>
  <c r="AL391" i="46"/>
  <c r="AM391" i="46" s="1"/>
  <c r="AH391" i="46"/>
  <c r="AG391" i="46"/>
  <c r="AC391" i="46"/>
  <c r="AB391" i="46"/>
  <c r="W391" i="46"/>
  <c r="X391" i="46" s="1"/>
  <c r="R391" i="46"/>
  <c r="S391" i="46" s="1"/>
  <c r="K391" i="46"/>
  <c r="M391" i="46" s="1"/>
  <c r="J391" i="46"/>
  <c r="I391" i="46"/>
  <c r="G391" i="46"/>
  <c r="AW390" i="46"/>
  <c r="AV390" i="46"/>
  <c r="AQ390" i="46"/>
  <c r="AR390" i="46" s="1"/>
  <c r="AM390" i="46"/>
  <c r="AL390" i="46"/>
  <c r="AG390" i="46"/>
  <c r="AH390" i="46" s="1"/>
  <c r="AB390" i="46"/>
  <c r="AC390" i="46" s="1"/>
  <c r="X390" i="46"/>
  <c r="W390" i="46"/>
  <c r="S390" i="46"/>
  <c r="R390" i="46"/>
  <c r="K390" i="46"/>
  <c r="M390" i="46" s="1"/>
  <c r="J390" i="46"/>
  <c r="I390" i="46"/>
  <c r="G390" i="46"/>
  <c r="AV389" i="46"/>
  <c r="AW389" i="46" s="1"/>
  <c r="AQ389" i="46"/>
  <c r="AR389" i="46" s="1"/>
  <c r="AL389" i="46"/>
  <c r="AM389" i="46" s="1"/>
  <c r="AG389" i="46"/>
  <c r="AH389" i="46" s="1"/>
  <c r="AC389" i="46"/>
  <c r="AB389" i="46"/>
  <c r="X389" i="46"/>
  <c r="W389" i="46"/>
  <c r="R389" i="46"/>
  <c r="S389" i="46" s="1"/>
  <c r="K389" i="46"/>
  <c r="M389" i="46" s="1"/>
  <c r="J389" i="46"/>
  <c r="I389" i="46"/>
  <c r="G389" i="46"/>
  <c r="AV388" i="46"/>
  <c r="AW388" i="46" s="1"/>
  <c r="AQ388" i="46"/>
  <c r="AR388" i="46" s="1"/>
  <c r="AL388" i="46"/>
  <c r="AM388" i="46" s="1"/>
  <c r="AH388" i="46"/>
  <c r="AG388" i="46"/>
  <c r="AB388" i="46"/>
  <c r="AC388" i="46" s="1"/>
  <c r="W388" i="46"/>
  <c r="X388" i="46" s="1"/>
  <c r="S388" i="46"/>
  <c r="R388" i="46"/>
  <c r="K388" i="46" s="1"/>
  <c r="M388" i="46" s="1"/>
  <c r="J388" i="46"/>
  <c r="I388" i="46"/>
  <c r="G388" i="46"/>
  <c r="AV387" i="46"/>
  <c r="AX387" i="46" s="1"/>
  <c r="AQ387" i="46"/>
  <c r="AS387" i="46" s="1"/>
  <c r="AL387" i="46"/>
  <c r="AN387" i="46" s="1"/>
  <c r="AI387" i="46"/>
  <c r="AH387" i="46"/>
  <c r="AG387" i="46"/>
  <c r="AD387" i="46"/>
  <c r="AC387" i="46"/>
  <c r="AB387" i="46"/>
  <c r="W387" i="46"/>
  <c r="Y387" i="46" s="1"/>
  <c r="R387" i="46"/>
  <c r="S387" i="46" s="1"/>
  <c r="K387" i="46"/>
  <c r="M387" i="46" s="1"/>
  <c r="J387" i="46"/>
  <c r="I387" i="46"/>
  <c r="G387" i="46"/>
  <c r="H387" i="46" s="1"/>
  <c r="AV381" i="46"/>
  <c r="AW381" i="46" s="1"/>
  <c r="AQ381" i="46"/>
  <c r="AR381" i="46" s="1"/>
  <c r="AL381" i="46"/>
  <c r="AM381" i="46" s="1"/>
  <c r="AG381" i="46"/>
  <c r="AH381" i="46" s="1"/>
  <c r="AC381" i="46"/>
  <c r="AB381" i="46"/>
  <c r="W381" i="46"/>
  <c r="X381" i="46" s="1"/>
  <c r="R381" i="46"/>
  <c r="S381" i="46" s="1"/>
  <c r="K381" i="46"/>
  <c r="M381" i="46" s="1"/>
  <c r="J381" i="46"/>
  <c r="I381" i="46"/>
  <c r="G381" i="46"/>
  <c r="AV380" i="46"/>
  <c r="AW380" i="46" s="1"/>
  <c r="AQ380" i="46"/>
  <c r="AR380" i="46" s="1"/>
  <c r="AL380" i="46"/>
  <c r="AM380" i="46" s="1"/>
  <c r="AG380" i="46"/>
  <c r="AH380" i="46" s="1"/>
  <c r="AB380" i="46"/>
  <c r="AC380" i="46" s="1"/>
  <c r="W380" i="46"/>
  <c r="X380" i="46" s="1"/>
  <c r="S380" i="46"/>
  <c r="R380" i="46"/>
  <c r="K380" i="46" s="1"/>
  <c r="M380" i="46" s="1"/>
  <c r="J380" i="46"/>
  <c r="I380" i="46"/>
  <c r="G380" i="46"/>
  <c r="AV379" i="46"/>
  <c r="AW379" i="46" s="1"/>
  <c r="AQ379" i="46"/>
  <c r="AR379" i="46" s="1"/>
  <c r="AL379" i="46"/>
  <c r="AM379" i="46" s="1"/>
  <c r="AG379" i="46"/>
  <c r="AH379" i="46" s="1"/>
  <c r="AB379" i="46"/>
  <c r="AC379" i="46" s="1"/>
  <c r="X379" i="46"/>
  <c r="W379" i="46"/>
  <c r="R379" i="46"/>
  <c r="K379" i="46" s="1"/>
  <c r="M379" i="46" s="1"/>
  <c r="J379" i="46"/>
  <c r="I379" i="46"/>
  <c r="G379" i="46"/>
  <c r="AV378" i="46"/>
  <c r="AW378" i="46" s="1"/>
  <c r="AQ378" i="46"/>
  <c r="AR378" i="46" s="1"/>
  <c r="AL378" i="46"/>
  <c r="AM378" i="46" s="1"/>
  <c r="AG378" i="46"/>
  <c r="AH378" i="46" s="1"/>
  <c r="AB378" i="46"/>
  <c r="AC378" i="46" s="1"/>
  <c r="W378" i="46"/>
  <c r="X378" i="46" s="1"/>
  <c r="R378" i="46"/>
  <c r="J378" i="46"/>
  <c r="I378" i="46"/>
  <c r="G378" i="46"/>
  <c r="AV377" i="46"/>
  <c r="AW377" i="46" s="1"/>
  <c r="AQ377" i="46"/>
  <c r="AR377" i="46" s="1"/>
  <c r="AL377" i="46"/>
  <c r="AM377" i="46" s="1"/>
  <c r="AG377" i="46"/>
  <c r="AH377" i="46" s="1"/>
  <c r="AB377" i="46"/>
  <c r="AC377" i="46" s="1"/>
  <c r="W377" i="46"/>
  <c r="X377" i="46" s="1"/>
  <c r="S377" i="46"/>
  <c r="R377" i="46"/>
  <c r="K377" i="46"/>
  <c r="M377" i="46" s="1"/>
  <c r="J377" i="46"/>
  <c r="I377" i="46"/>
  <c r="G377" i="46"/>
  <c r="AV376" i="46"/>
  <c r="AW376" i="46" s="1"/>
  <c r="AQ376" i="46"/>
  <c r="AR376" i="46" s="1"/>
  <c r="AL376" i="46"/>
  <c r="AM376" i="46" s="1"/>
  <c r="AG376" i="46"/>
  <c r="AH376" i="46" s="1"/>
  <c r="AB376" i="46"/>
  <c r="AC376" i="46" s="1"/>
  <c r="W376" i="46"/>
  <c r="X376" i="46" s="1"/>
  <c r="R376" i="46"/>
  <c r="S376" i="46" s="1"/>
  <c r="K376" i="46"/>
  <c r="M376" i="46" s="1"/>
  <c r="J376" i="46"/>
  <c r="I376" i="46"/>
  <c r="G376" i="46"/>
  <c r="AV375" i="46"/>
  <c r="AW375" i="46" s="1"/>
  <c r="AQ375" i="46"/>
  <c r="AR375" i="46" s="1"/>
  <c r="AL375" i="46"/>
  <c r="AM375" i="46" s="1"/>
  <c r="AG375" i="46"/>
  <c r="AH375" i="46" s="1"/>
  <c r="AB375" i="46"/>
  <c r="AC375" i="46" s="1"/>
  <c r="W375" i="46"/>
  <c r="X375" i="46" s="1"/>
  <c r="R375" i="46"/>
  <c r="J375" i="46"/>
  <c r="I375" i="46"/>
  <c r="G375" i="46"/>
  <c r="AW374" i="46"/>
  <c r="AV374" i="46"/>
  <c r="AQ374" i="46"/>
  <c r="AR374" i="46" s="1"/>
  <c r="AL374" i="46"/>
  <c r="AM374" i="46" s="1"/>
  <c r="AG374" i="46"/>
  <c r="AH374" i="46" s="1"/>
  <c r="AB374" i="46"/>
  <c r="AC374" i="46" s="1"/>
  <c r="W374" i="46"/>
  <c r="X374" i="46" s="1"/>
  <c r="R374" i="46"/>
  <c r="S374" i="46" s="1"/>
  <c r="K374" i="46"/>
  <c r="M374" i="46" s="1"/>
  <c r="J374" i="46"/>
  <c r="I374" i="46"/>
  <c r="G374" i="46"/>
  <c r="AV373" i="46"/>
  <c r="AW373" i="46" s="1"/>
  <c r="AQ373" i="46"/>
  <c r="AR373" i="46" s="1"/>
  <c r="AL373" i="46"/>
  <c r="AM373" i="46" s="1"/>
  <c r="AG373" i="46"/>
  <c r="AH373" i="46" s="1"/>
  <c r="AB373" i="46"/>
  <c r="AC373" i="46" s="1"/>
  <c r="W373" i="46"/>
  <c r="X373" i="46" s="1"/>
  <c r="R373" i="46"/>
  <c r="S373" i="46" s="1"/>
  <c r="K373" i="46"/>
  <c r="M373" i="46" s="1"/>
  <c r="J373" i="46"/>
  <c r="I373" i="46"/>
  <c r="G373" i="46"/>
  <c r="AW372" i="46"/>
  <c r="AV372" i="46"/>
  <c r="AR372" i="46"/>
  <c r="AQ372" i="46"/>
  <c r="AL372" i="46"/>
  <c r="AM372" i="46" s="1"/>
  <c r="AG372" i="46"/>
  <c r="AH372" i="46" s="1"/>
  <c r="AB372" i="46"/>
  <c r="AC372" i="46" s="1"/>
  <c r="W372" i="46"/>
  <c r="X372" i="46" s="1"/>
  <c r="R372" i="46"/>
  <c r="S372" i="46" s="1"/>
  <c r="K372" i="46"/>
  <c r="M372" i="46" s="1"/>
  <c r="J372" i="46"/>
  <c r="I372" i="46"/>
  <c r="G372" i="46"/>
  <c r="AV371" i="46"/>
  <c r="AW371" i="46" s="1"/>
  <c r="AQ371" i="46"/>
  <c r="AR371" i="46" s="1"/>
  <c r="AL371" i="46"/>
  <c r="AM371" i="46" s="1"/>
  <c r="AG371" i="46"/>
  <c r="AH371" i="46" s="1"/>
  <c r="AB371" i="46"/>
  <c r="AC371" i="46" s="1"/>
  <c r="W371" i="46"/>
  <c r="X371" i="46" s="1"/>
  <c r="R371" i="46"/>
  <c r="S371" i="46" s="1"/>
  <c r="K371" i="46"/>
  <c r="M371" i="46" s="1"/>
  <c r="J371" i="46"/>
  <c r="I371" i="46"/>
  <c r="G371" i="46"/>
  <c r="AV370" i="46"/>
  <c r="AW370" i="46" s="1"/>
  <c r="AR370" i="46"/>
  <c r="AQ370" i="46"/>
  <c r="AM370" i="46"/>
  <c r="AL370" i="46"/>
  <c r="AG370" i="46"/>
  <c r="AH370" i="46" s="1"/>
  <c r="AB370" i="46"/>
  <c r="AC370" i="46" s="1"/>
  <c r="W370" i="46"/>
  <c r="X370" i="46" s="1"/>
  <c r="R370" i="46"/>
  <c r="S370" i="46" s="1"/>
  <c r="K370" i="46"/>
  <c r="M370" i="46" s="1"/>
  <c r="J370" i="46"/>
  <c r="I370" i="46"/>
  <c r="G370" i="46"/>
  <c r="AW369" i="46"/>
  <c r="AV369" i="46"/>
  <c r="AQ369" i="46"/>
  <c r="AR369" i="46" s="1"/>
  <c r="AL369" i="46"/>
  <c r="AM369" i="46" s="1"/>
  <c r="AG369" i="46"/>
  <c r="AH369" i="46" s="1"/>
  <c r="AB369" i="46"/>
  <c r="AC369" i="46" s="1"/>
  <c r="W369" i="46"/>
  <c r="X369" i="46" s="1"/>
  <c r="R369" i="46"/>
  <c r="S369" i="46" s="1"/>
  <c r="K369" i="46"/>
  <c r="M369" i="46" s="1"/>
  <c r="J369" i="46"/>
  <c r="I369" i="46"/>
  <c r="G369" i="46"/>
  <c r="AV368" i="46"/>
  <c r="AW368" i="46" s="1"/>
  <c r="AQ368" i="46"/>
  <c r="AR368" i="46" s="1"/>
  <c r="AM368" i="46"/>
  <c r="AL368" i="46"/>
  <c r="AH368" i="46"/>
  <c r="AG368" i="46"/>
  <c r="AB368" i="46"/>
  <c r="AC368" i="46" s="1"/>
  <c r="W368" i="46"/>
  <c r="X368" i="46" s="1"/>
  <c r="R368" i="46"/>
  <c r="S368" i="46" s="1"/>
  <c r="K368" i="46"/>
  <c r="M368" i="46" s="1"/>
  <c r="J368" i="46"/>
  <c r="I368" i="46"/>
  <c r="G368" i="46"/>
  <c r="AV367" i="46"/>
  <c r="AX367" i="46" s="1"/>
  <c r="AQ367" i="46"/>
  <c r="AR367" i="46" s="1"/>
  <c r="AN367" i="46"/>
  <c r="AM367" i="46"/>
  <c r="AL367" i="46"/>
  <c r="AG367" i="46"/>
  <c r="AH367" i="46" s="1"/>
  <c r="AB367" i="46"/>
  <c r="AD367" i="46" s="1"/>
  <c r="W367" i="46"/>
  <c r="Y367" i="46" s="1"/>
  <c r="R367" i="46"/>
  <c r="K367" i="46"/>
  <c r="M367" i="46" s="1"/>
  <c r="J367" i="46"/>
  <c r="I367" i="46"/>
  <c r="G367" i="46"/>
  <c r="H367" i="46" s="1"/>
  <c r="AW355" i="46"/>
  <c r="AV355" i="46"/>
  <c r="AQ355" i="46"/>
  <c r="K355" i="46" s="1"/>
  <c r="AL355" i="46"/>
  <c r="AG355" i="46"/>
  <c r="AB355" i="46"/>
  <c r="W355" i="46"/>
  <c r="X355" i="46" s="1"/>
  <c r="R355" i="46"/>
  <c r="S355" i="46" s="1"/>
  <c r="J355" i="46"/>
  <c r="I355" i="46"/>
  <c r="G355" i="46"/>
  <c r="AV354" i="46"/>
  <c r="AW354" i="46" s="1"/>
  <c r="AQ354" i="46"/>
  <c r="K354" i="46" s="1"/>
  <c r="AL354" i="46"/>
  <c r="AG354" i="46"/>
  <c r="AB354" i="46"/>
  <c r="AC354" i="46" s="1"/>
  <c r="W354" i="46"/>
  <c r="X354" i="46" s="1"/>
  <c r="R354" i="46"/>
  <c r="S354" i="46" s="1"/>
  <c r="J354" i="46"/>
  <c r="I354" i="46"/>
  <c r="G354" i="46"/>
  <c r="AV353" i="46"/>
  <c r="AQ353" i="46"/>
  <c r="AR353" i="46" s="1"/>
  <c r="AL353" i="46"/>
  <c r="AG353" i="46"/>
  <c r="AB353" i="46"/>
  <c r="W353" i="46"/>
  <c r="X353" i="46" s="1"/>
  <c r="R353" i="46"/>
  <c r="S353" i="46" s="1"/>
  <c r="J353" i="46"/>
  <c r="I353" i="46"/>
  <c r="G353" i="46"/>
  <c r="AV352" i="46"/>
  <c r="AW352" i="46" s="1"/>
  <c r="AQ352" i="46"/>
  <c r="AR352" i="46" s="1"/>
  <c r="AM352" i="46"/>
  <c r="AL352" i="46"/>
  <c r="AG352" i="46"/>
  <c r="AB352" i="46"/>
  <c r="W352" i="46"/>
  <c r="X352" i="46" s="1"/>
  <c r="R352" i="46"/>
  <c r="S352" i="46" s="1"/>
  <c r="J352" i="46"/>
  <c r="I352" i="46"/>
  <c r="G352" i="46"/>
  <c r="AV351" i="46"/>
  <c r="AQ351" i="46"/>
  <c r="AL351" i="46"/>
  <c r="AM351" i="46" s="1"/>
  <c r="AG351" i="46"/>
  <c r="K351" i="46" s="1"/>
  <c r="AB351" i="46"/>
  <c r="AC351" i="46" s="1"/>
  <c r="W351" i="46"/>
  <c r="X351" i="46" s="1"/>
  <c r="R351" i="46"/>
  <c r="S351" i="46" s="1"/>
  <c r="J351" i="46"/>
  <c r="I351" i="46"/>
  <c r="G351" i="46"/>
  <c r="AV350" i="46"/>
  <c r="AQ350" i="46"/>
  <c r="AL350" i="46"/>
  <c r="AM350" i="46" s="1"/>
  <c r="AG350" i="46"/>
  <c r="K350" i="46" s="1"/>
  <c r="AB350" i="46"/>
  <c r="W350" i="46"/>
  <c r="R350" i="46"/>
  <c r="S350" i="46" s="1"/>
  <c r="J350" i="46"/>
  <c r="I350" i="46"/>
  <c r="G350" i="46"/>
  <c r="AV349" i="46"/>
  <c r="AW349" i="46" s="1"/>
  <c r="AQ349" i="46"/>
  <c r="AL349" i="46"/>
  <c r="AM349" i="46" s="1"/>
  <c r="AG349" i="46"/>
  <c r="AH349" i="46" s="1"/>
  <c r="AC349" i="46"/>
  <c r="AB349" i="46"/>
  <c r="W349" i="46"/>
  <c r="X349" i="46" s="1"/>
  <c r="R349" i="46"/>
  <c r="S349" i="46" s="1"/>
  <c r="J349" i="46"/>
  <c r="I349" i="46"/>
  <c r="G349" i="46"/>
  <c r="AV348" i="46"/>
  <c r="AQ348" i="46"/>
  <c r="AL348" i="46"/>
  <c r="AG348" i="46"/>
  <c r="AH348" i="46" s="1"/>
  <c r="AB348" i="46"/>
  <c r="AC350" i="46" s="1"/>
  <c r="X348" i="46"/>
  <c r="W348" i="46"/>
  <c r="R348" i="46"/>
  <c r="J348" i="46"/>
  <c r="I348" i="46"/>
  <c r="G348" i="46"/>
  <c r="AV347" i="46"/>
  <c r="AX347" i="46" s="1"/>
  <c r="AQ347" i="46"/>
  <c r="AL347" i="46"/>
  <c r="AG347" i="46"/>
  <c r="AB347" i="46"/>
  <c r="W347" i="46"/>
  <c r="X350" i="46" s="1"/>
  <c r="R347" i="46"/>
  <c r="S348" i="46" s="1"/>
  <c r="J347" i="46"/>
  <c r="I347" i="46"/>
  <c r="G347" i="46"/>
  <c r="H347" i="46" s="1"/>
  <c r="P342" i="46"/>
  <c r="P343" i="46" s="1"/>
  <c r="AV401" i="45"/>
  <c r="AW401" i="45" s="1"/>
  <c r="AQ401" i="45"/>
  <c r="AR401" i="45" s="1"/>
  <c r="AL401" i="45"/>
  <c r="AM401" i="45" s="1"/>
  <c r="AH401" i="45"/>
  <c r="AG401" i="45"/>
  <c r="AB401" i="45"/>
  <c r="AC401" i="45" s="1"/>
  <c r="W401" i="45"/>
  <c r="X401" i="45" s="1"/>
  <c r="R401" i="45"/>
  <c r="S401" i="45" s="1"/>
  <c r="K401" i="45"/>
  <c r="M401" i="45" s="1"/>
  <c r="J401" i="45"/>
  <c r="I401" i="45"/>
  <c r="G401" i="45"/>
  <c r="AW400" i="45"/>
  <c r="AV400" i="45"/>
  <c r="AQ400" i="45"/>
  <c r="AR400" i="45" s="1"/>
  <c r="AL400" i="45"/>
  <c r="AM400" i="45" s="1"/>
  <c r="AG400" i="45"/>
  <c r="AH400" i="45" s="1"/>
  <c r="AB400" i="45"/>
  <c r="AC400" i="45" s="1"/>
  <c r="W400" i="45"/>
  <c r="X400" i="45" s="1"/>
  <c r="R400" i="45"/>
  <c r="S400" i="45" s="1"/>
  <c r="K400" i="45"/>
  <c r="M400" i="45" s="1"/>
  <c r="J400" i="45"/>
  <c r="I400" i="45"/>
  <c r="G400" i="45"/>
  <c r="AV399" i="45"/>
  <c r="AW399" i="45" s="1"/>
  <c r="AR399" i="45"/>
  <c r="AQ399" i="45"/>
  <c r="AL399" i="45"/>
  <c r="AM399" i="45" s="1"/>
  <c r="AG399" i="45"/>
  <c r="AH399" i="45" s="1"/>
  <c r="AC399" i="45"/>
  <c r="AB399" i="45"/>
  <c r="W399" i="45"/>
  <c r="X399" i="45" s="1"/>
  <c r="R399" i="45"/>
  <c r="S399" i="45" s="1"/>
  <c r="K399" i="45"/>
  <c r="M399" i="45" s="1"/>
  <c r="J399" i="45"/>
  <c r="I399" i="45"/>
  <c r="G399" i="45"/>
  <c r="AV398" i="45"/>
  <c r="AW398" i="45" s="1"/>
  <c r="AR398" i="45"/>
  <c r="AQ398" i="45"/>
  <c r="AL398" i="45"/>
  <c r="AM398" i="45" s="1"/>
  <c r="AG398" i="45"/>
  <c r="AH398" i="45" s="1"/>
  <c r="AB398" i="45"/>
  <c r="AC398" i="45" s="1"/>
  <c r="W398" i="45"/>
  <c r="X398" i="45" s="1"/>
  <c r="R398" i="45"/>
  <c r="S398" i="45" s="1"/>
  <c r="K398" i="45"/>
  <c r="M398" i="45" s="1"/>
  <c r="J398" i="45"/>
  <c r="I398" i="45"/>
  <c r="G398" i="45"/>
  <c r="AV397" i="45"/>
  <c r="AW397" i="45" s="1"/>
  <c r="AQ397" i="45"/>
  <c r="AR397" i="45" s="1"/>
  <c r="AM397" i="45"/>
  <c r="AL397" i="45"/>
  <c r="AG397" i="45"/>
  <c r="AH397" i="45" s="1"/>
  <c r="AB397" i="45"/>
  <c r="AC397" i="45" s="1"/>
  <c r="X397" i="45"/>
  <c r="W397" i="45"/>
  <c r="R397" i="45"/>
  <c r="S397" i="45" s="1"/>
  <c r="K397" i="45"/>
  <c r="M397" i="45" s="1"/>
  <c r="J397" i="45"/>
  <c r="I397" i="45"/>
  <c r="G397" i="45"/>
  <c r="AW396" i="45"/>
  <c r="AV396" i="45"/>
  <c r="AQ396" i="45"/>
  <c r="AR396" i="45" s="1"/>
  <c r="AM396" i="45"/>
  <c r="AL396" i="45"/>
  <c r="AH396" i="45"/>
  <c r="AG396" i="45"/>
  <c r="AB396" i="45"/>
  <c r="AC396" i="45" s="1"/>
  <c r="W396" i="45"/>
  <c r="X396" i="45" s="1"/>
  <c r="R396" i="45"/>
  <c r="S396" i="45" s="1"/>
  <c r="K396" i="45"/>
  <c r="M396" i="45" s="1"/>
  <c r="J396" i="45"/>
  <c r="I396" i="45"/>
  <c r="G396" i="45"/>
  <c r="AV395" i="45"/>
  <c r="AW395" i="45" s="1"/>
  <c r="AQ395" i="45"/>
  <c r="AR395" i="45" s="1"/>
  <c r="AL395" i="45"/>
  <c r="AM395" i="45" s="1"/>
  <c r="AG395" i="45"/>
  <c r="AH395" i="45" s="1"/>
  <c r="AB395" i="45"/>
  <c r="AC395" i="45" s="1"/>
  <c r="W395" i="45"/>
  <c r="X395" i="45" s="1"/>
  <c r="S395" i="45"/>
  <c r="R395" i="45"/>
  <c r="K395" i="45"/>
  <c r="M395" i="45" s="1"/>
  <c r="J395" i="45"/>
  <c r="I395" i="45"/>
  <c r="G395" i="45"/>
  <c r="AV394" i="45"/>
  <c r="AW394" i="45" s="1"/>
  <c r="AR394" i="45"/>
  <c r="AQ394" i="45"/>
  <c r="AL394" i="45"/>
  <c r="AM394" i="45" s="1"/>
  <c r="AH394" i="45"/>
  <c r="AG394" i="45"/>
  <c r="AC394" i="45"/>
  <c r="AB394" i="45"/>
  <c r="W394" i="45"/>
  <c r="X394" i="45" s="1"/>
  <c r="R394" i="45"/>
  <c r="S394" i="45" s="1"/>
  <c r="J394" i="45"/>
  <c r="I394" i="45"/>
  <c r="G394" i="45"/>
  <c r="AV393" i="45"/>
  <c r="AW393" i="45" s="1"/>
  <c r="AQ393" i="45"/>
  <c r="AR393" i="45" s="1"/>
  <c r="AL393" i="45"/>
  <c r="AM393" i="45" s="1"/>
  <c r="AG393" i="45"/>
  <c r="AH393" i="45" s="1"/>
  <c r="AB393" i="45"/>
  <c r="AC393" i="45" s="1"/>
  <c r="W393" i="45"/>
  <c r="X393" i="45" s="1"/>
  <c r="R393" i="45"/>
  <c r="S393" i="45" s="1"/>
  <c r="J393" i="45"/>
  <c r="I393" i="45"/>
  <c r="G393" i="45"/>
  <c r="AV392" i="45"/>
  <c r="AW392" i="45" s="1"/>
  <c r="AQ392" i="45"/>
  <c r="AR392" i="45" s="1"/>
  <c r="AM392" i="45"/>
  <c r="AL392" i="45"/>
  <c r="AG392" i="45"/>
  <c r="AH392" i="45" s="1"/>
  <c r="AC392" i="45"/>
  <c r="AB392" i="45"/>
  <c r="X392" i="45"/>
  <c r="W392" i="45"/>
  <c r="R392" i="45"/>
  <c r="S392" i="45" s="1"/>
  <c r="K392" i="45"/>
  <c r="M392" i="45" s="1"/>
  <c r="J392" i="45"/>
  <c r="I392" i="45"/>
  <c r="G392" i="45"/>
  <c r="AV391" i="45"/>
  <c r="AW391" i="45" s="1"/>
  <c r="AQ391" i="45"/>
  <c r="AR391" i="45" s="1"/>
  <c r="AL391" i="45"/>
  <c r="AM391" i="45" s="1"/>
  <c r="AG391" i="45"/>
  <c r="AH391" i="45" s="1"/>
  <c r="AB391" i="45"/>
  <c r="AC391" i="45" s="1"/>
  <c r="W391" i="45"/>
  <c r="X391" i="45" s="1"/>
  <c r="R391" i="45"/>
  <c r="S391" i="45" s="1"/>
  <c r="K391" i="45"/>
  <c r="M391" i="45" s="1"/>
  <c r="J391" i="45"/>
  <c r="I391" i="45"/>
  <c r="G391" i="45"/>
  <c r="AV390" i="45"/>
  <c r="AW390" i="45" s="1"/>
  <c r="AQ390" i="45"/>
  <c r="AR390" i="45" s="1"/>
  <c r="AL390" i="45"/>
  <c r="AM390" i="45" s="1"/>
  <c r="AH390" i="45"/>
  <c r="AG390" i="45"/>
  <c r="AB390" i="45"/>
  <c r="AC390" i="45" s="1"/>
  <c r="X390" i="45"/>
  <c r="W390" i="45"/>
  <c r="S390" i="45"/>
  <c r="R390" i="45"/>
  <c r="K390" i="45"/>
  <c r="M390" i="45" s="1"/>
  <c r="J390" i="45"/>
  <c r="I390" i="45"/>
  <c r="G390" i="45"/>
  <c r="AV389" i="45"/>
  <c r="AW389" i="45" s="1"/>
  <c r="AQ389" i="45"/>
  <c r="AR389" i="45" s="1"/>
  <c r="AL389" i="45"/>
  <c r="AM389" i="45" s="1"/>
  <c r="AG389" i="45"/>
  <c r="AH389" i="45" s="1"/>
  <c r="AB389" i="45"/>
  <c r="AC389" i="45" s="1"/>
  <c r="W389" i="45"/>
  <c r="X389" i="45" s="1"/>
  <c r="R389" i="45"/>
  <c r="S389" i="45" s="1"/>
  <c r="J389" i="45"/>
  <c r="I389" i="45"/>
  <c r="G389" i="45"/>
  <c r="AV388" i="45"/>
  <c r="AW388" i="45" s="1"/>
  <c r="AQ388" i="45"/>
  <c r="AR388" i="45" s="1"/>
  <c r="AL388" i="45"/>
  <c r="AM388" i="45" s="1"/>
  <c r="AG388" i="45"/>
  <c r="AH388" i="45" s="1"/>
  <c r="AC388" i="45"/>
  <c r="AB388" i="45"/>
  <c r="W388" i="45"/>
  <c r="X388" i="45" s="1"/>
  <c r="S388" i="45"/>
  <c r="R388" i="45"/>
  <c r="K388" i="45" s="1"/>
  <c r="M388" i="45" s="1"/>
  <c r="J388" i="45"/>
  <c r="I388" i="45"/>
  <c r="G388" i="45"/>
  <c r="AX387" i="45"/>
  <c r="AV387" i="45"/>
  <c r="AW387" i="45" s="1"/>
  <c r="AQ387" i="45"/>
  <c r="AR387" i="45" s="1"/>
  <c r="AL387" i="45"/>
  <c r="AN387" i="45" s="1"/>
  <c r="AI387" i="45"/>
  <c r="AG387" i="45"/>
  <c r="AH387" i="45" s="1"/>
  <c r="AD387" i="45"/>
  <c r="AC387" i="45"/>
  <c r="AB387" i="45"/>
  <c r="Y387" i="45"/>
  <c r="W387" i="45"/>
  <c r="X387" i="45" s="1"/>
  <c r="R387" i="45"/>
  <c r="T387" i="45" s="1"/>
  <c r="J387" i="45"/>
  <c r="I387" i="45"/>
  <c r="G387" i="45"/>
  <c r="H387" i="45" s="1"/>
  <c r="AV381" i="45"/>
  <c r="AW381" i="45" s="1"/>
  <c r="AQ381" i="45"/>
  <c r="AR381" i="45" s="1"/>
  <c r="AL381" i="45"/>
  <c r="AM381" i="45" s="1"/>
  <c r="AG381" i="45"/>
  <c r="AH381" i="45" s="1"/>
  <c r="AB381" i="45"/>
  <c r="AC381" i="45" s="1"/>
  <c r="W381" i="45"/>
  <c r="X381" i="45" s="1"/>
  <c r="R381" i="45"/>
  <c r="S381" i="45" s="1"/>
  <c r="J381" i="45"/>
  <c r="I381" i="45"/>
  <c r="G381" i="45"/>
  <c r="AV380" i="45"/>
  <c r="AW380" i="45" s="1"/>
  <c r="AQ380" i="45"/>
  <c r="AR380" i="45" s="1"/>
  <c r="AL380" i="45"/>
  <c r="AM380" i="45" s="1"/>
  <c r="AG380" i="45"/>
  <c r="AH380" i="45" s="1"/>
  <c r="AC380" i="45"/>
  <c r="AB380" i="45"/>
  <c r="W380" i="45"/>
  <c r="X380" i="45" s="1"/>
  <c r="S380" i="45"/>
  <c r="R380" i="45"/>
  <c r="K380" i="45" s="1"/>
  <c r="M380" i="45" s="1"/>
  <c r="J380" i="45"/>
  <c r="I380" i="45"/>
  <c r="G380" i="45"/>
  <c r="AW379" i="45"/>
  <c r="AV379" i="45"/>
  <c r="AQ379" i="45"/>
  <c r="AR379" i="45" s="1"/>
  <c r="AL379" i="45"/>
  <c r="AM379" i="45" s="1"/>
  <c r="AG379" i="45"/>
  <c r="AH379" i="45" s="1"/>
  <c r="AB379" i="45"/>
  <c r="AC379" i="45" s="1"/>
  <c r="W379" i="45"/>
  <c r="X379" i="45" s="1"/>
  <c r="R379" i="45"/>
  <c r="K379" i="45" s="1"/>
  <c r="M379" i="45" s="1"/>
  <c r="J379" i="45"/>
  <c r="I379" i="45"/>
  <c r="G379" i="45"/>
  <c r="AV378" i="45"/>
  <c r="AW378" i="45" s="1"/>
  <c r="AQ378" i="45"/>
  <c r="AR378" i="45" s="1"/>
  <c r="AL378" i="45"/>
  <c r="AM378" i="45" s="1"/>
  <c r="AG378" i="45"/>
  <c r="AH378" i="45" s="1"/>
  <c r="AB378" i="45"/>
  <c r="AC378" i="45" s="1"/>
  <c r="X378" i="45"/>
  <c r="W378" i="45"/>
  <c r="R378" i="45"/>
  <c r="K378" i="45" s="1"/>
  <c r="M378" i="45" s="1"/>
  <c r="J378" i="45"/>
  <c r="I378" i="45"/>
  <c r="G378" i="45"/>
  <c r="AV377" i="45"/>
  <c r="AW377" i="45" s="1"/>
  <c r="AR377" i="45"/>
  <c r="AQ377" i="45"/>
  <c r="AL377" i="45"/>
  <c r="AM377" i="45" s="1"/>
  <c r="AG377" i="45"/>
  <c r="AH377" i="45" s="1"/>
  <c r="AB377" i="45"/>
  <c r="AC377" i="45" s="1"/>
  <c r="W377" i="45"/>
  <c r="X377" i="45" s="1"/>
  <c r="R377" i="45"/>
  <c r="S377" i="45" s="1"/>
  <c r="K377" i="45"/>
  <c r="M377" i="45" s="1"/>
  <c r="J377" i="45"/>
  <c r="I377" i="45"/>
  <c r="G377" i="45"/>
  <c r="AV376" i="45"/>
  <c r="AW376" i="45" s="1"/>
  <c r="AQ376" i="45"/>
  <c r="AR376" i="45" s="1"/>
  <c r="AL376" i="45"/>
  <c r="AM376" i="45" s="1"/>
  <c r="AG376" i="45"/>
  <c r="AH376" i="45" s="1"/>
  <c r="AB376" i="45"/>
  <c r="AC376" i="45" s="1"/>
  <c r="W376" i="45"/>
  <c r="X376" i="45" s="1"/>
  <c r="S376" i="45"/>
  <c r="R376" i="45"/>
  <c r="K376" i="45"/>
  <c r="M376" i="45" s="1"/>
  <c r="J376" i="45"/>
  <c r="I376" i="45"/>
  <c r="G376" i="45"/>
  <c r="AV375" i="45"/>
  <c r="AW375" i="45" s="1"/>
  <c r="AQ375" i="45"/>
  <c r="AR375" i="45" s="1"/>
  <c r="AM375" i="45"/>
  <c r="AL375" i="45"/>
  <c r="AG375" i="45"/>
  <c r="AH375" i="45" s="1"/>
  <c r="AB375" i="45"/>
  <c r="AC375" i="45" s="1"/>
  <c r="W375" i="45"/>
  <c r="X375" i="45" s="1"/>
  <c r="R375" i="45"/>
  <c r="S375" i="45" s="1"/>
  <c r="J375" i="45"/>
  <c r="I375" i="45"/>
  <c r="G375" i="45"/>
  <c r="AW374" i="45"/>
  <c r="AV374" i="45"/>
  <c r="AQ374" i="45"/>
  <c r="AR374" i="45" s="1"/>
  <c r="AL374" i="45"/>
  <c r="AM374" i="45" s="1"/>
  <c r="AG374" i="45"/>
  <c r="AH374" i="45" s="1"/>
  <c r="AB374" i="45"/>
  <c r="AC374" i="45" s="1"/>
  <c r="W374" i="45"/>
  <c r="X374" i="45" s="1"/>
  <c r="R374" i="45"/>
  <c r="S374" i="45" s="1"/>
  <c r="J374" i="45"/>
  <c r="I374" i="45"/>
  <c r="G374" i="45"/>
  <c r="AV373" i="45"/>
  <c r="AW373" i="45" s="1"/>
  <c r="AQ373" i="45"/>
  <c r="AR373" i="45" s="1"/>
  <c r="AL373" i="45"/>
  <c r="AM373" i="45" s="1"/>
  <c r="AH373" i="45"/>
  <c r="AG373" i="45"/>
  <c r="AB373" i="45"/>
  <c r="AC373" i="45" s="1"/>
  <c r="W373" i="45"/>
  <c r="X373" i="45" s="1"/>
  <c r="R373" i="45"/>
  <c r="S373" i="45" s="1"/>
  <c r="K373" i="45"/>
  <c r="M373" i="45" s="1"/>
  <c r="J373" i="45"/>
  <c r="I373" i="45"/>
  <c r="G373" i="45"/>
  <c r="AW372" i="45"/>
  <c r="AV372" i="45"/>
  <c r="AR372" i="45"/>
  <c r="AQ372" i="45"/>
  <c r="AL372" i="45"/>
  <c r="AM372" i="45" s="1"/>
  <c r="AG372" i="45"/>
  <c r="AH372" i="45" s="1"/>
  <c r="AB372" i="45"/>
  <c r="AC372" i="45" s="1"/>
  <c r="W372" i="45"/>
  <c r="X372" i="45" s="1"/>
  <c r="R372" i="45"/>
  <c r="S372" i="45" s="1"/>
  <c r="K372" i="45"/>
  <c r="M372" i="45" s="1"/>
  <c r="J372" i="45"/>
  <c r="I372" i="45"/>
  <c r="G372" i="45"/>
  <c r="AV371" i="45"/>
  <c r="AW371" i="45" s="1"/>
  <c r="AQ371" i="45"/>
  <c r="AR371" i="45" s="1"/>
  <c r="AL371" i="45"/>
  <c r="AM371" i="45" s="1"/>
  <c r="AG371" i="45"/>
  <c r="AH371" i="45" s="1"/>
  <c r="AC371" i="45"/>
  <c r="AB371" i="45"/>
  <c r="W371" i="45"/>
  <c r="X371" i="45" s="1"/>
  <c r="R371" i="45"/>
  <c r="S371" i="45" s="1"/>
  <c r="K371" i="45"/>
  <c r="M371" i="45" s="1"/>
  <c r="J371" i="45"/>
  <c r="I371" i="45"/>
  <c r="G371" i="45"/>
  <c r="AV370" i="45"/>
  <c r="AW370" i="45" s="1"/>
  <c r="AR370" i="45"/>
  <c r="AQ370" i="45"/>
  <c r="AM370" i="45"/>
  <c r="AL370" i="45"/>
  <c r="AG370" i="45"/>
  <c r="AH370" i="45" s="1"/>
  <c r="AB370" i="45"/>
  <c r="AC370" i="45" s="1"/>
  <c r="W370" i="45"/>
  <c r="X370" i="45" s="1"/>
  <c r="R370" i="45"/>
  <c r="S370" i="45" s="1"/>
  <c r="K370" i="45"/>
  <c r="M370" i="45" s="1"/>
  <c r="J370" i="45"/>
  <c r="I370" i="45"/>
  <c r="G370" i="45"/>
  <c r="AV369" i="45"/>
  <c r="AW369" i="45" s="1"/>
  <c r="AQ369" i="45"/>
  <c r="AR369" i="45" s="1"/>
  <c r="AL369" i="45"/>
  <c r="AM369" i="45" s="1"/>
  <c r="AG369" i="45"/>
  <c r="AH369" i="45" s="1"/>
  <c r="AB369" i="45"/>
  <c r="AC369" i="45" s="1"/>
  <c r="X369" i="45"/>
  <c r="W369" i="45"/>
  <c r="R369" i="45"/>
  <c r="S369" i="45" s="1"/>
  <c r="K369" i="45"/>
  <c r="M369" i="45" s="1"/>
  <c r="J369" i="45"/>
  <c r="I369" i="45"/>
  <c r="G369" i="45"/>
  <c r="AW368" i="45"/>
  <c r="AV368" i="45"/>
  <c r="AQ368" i="45"/>
  <c r="AR368" i="45" s="1"/>
  <c r="AM368" i="45"/>
  <c r="AL368" i="45"/>
  <c r="AH368" i="45"/>
  <c r="AG368" i="45"/>
  <c r="AB368" i="45"/>
  <c r="AC368" i="45" s="1"/>
  <c r="W368" i="45"/>
  <c r="X368" i="45" s="1"/>
  <c r="R368" i="45"/>
  <c r="S368" i="45" s="1"/>
  <c r="K368" i="45"/>
  <c r="M368" i="45" s="1"/>
  <c r="J368" i="45"/>
  <c r="I368" i="45"/>
  <c r="G368" i="45"/>
  <c r="AX367" i="45"/>
  <c r="AW367" i="45"/>
  <c r="AV367" i="45"/>
  <c r="AQ367" i="45"/>
  <c r="AS367" i="45" s="1"/>
  <c r="AM367" i="45"/>
  <c r="AL367" i="45"/>
  <c r="AN367" i="45" s="1"/>
  <c r="AG367" i="45"/>
  <c r="AH367" i="45" s="1"/>
  <c r="AD367" i="45"/>
  <c r="AB367" i="45"/>
  <c r="AC367" i="45" s="1"/>
  <c r="W367" i="45"/>
  <c r="X367" i="45" s="1"/>
  <c r="R367" i="45"/>
  <c r="T367" i="45" s="1"/>
  <c r="J367" i="45"/>
  <c r="I367" i="45"/>
  <c r="G367" i="45"/>
  <c r="H367" i="45" s="1"/>
  <c r="AV357" i="45"/>
  <c r="AW357" i="45" s="1"/>
  <c r="AQ357" i="45"/>
  <c r="K357" i="45" s="1"/>
  <c r="AL357" i="45"/>
  <c r="AM357" i="45" s="1"/>
  <c r="AG357" i="45"/>
  <c r="AH357" i="45" s="1"/>
  <c r="AB357" i="45"/>
  <c r="AC357" i="45" s="1"/>
  <c r="W357" i="45"/>
  <c r="R357" i="45"/>
  <c r="S357" i="45" s="1"/>
  <c r="J357" i="45"/>
  <c r="I357" i="45"/>
  <c r="G357" i="45"/>
  <c r="AV356" i="45"/>
  <c r="AQ356" i="45"/>
  <c r="K356" i="45" s="1"/>
  <c r="AM356" i="45"/>
  <c r="AL356" i="45"/>
  <c r="AG356" i="45"/>
  <c r="AB356" i="45"/>
  <c r="AC356" i="45" s="1"/>
  <c r="W356" i="45"/>
  <c r="X356" i="45" s="1"/>
  <c r="R356" i="45"/>
  <c r="S356" i="45" s="1"/>
  <c r="J356" i="45"/>
  <c r="I356" i="45"/>
  <c r="G356" i="45"/>
  <c r="AV355" i="45"/>
  <c r="AW355" i="45" s="1"/>
  <c r="AQ355" i="45"/>
  <c r="AR355" i="45" s="1"/>
  <c r="AL355" i="45"/>
  <c r="K355" i="45" s="1"/>
  <c r="AG355" i="45"/>
  <c r="AH355" i="45" s="1"/>
  <c r="AB355" i="45"/>
  <c r="W355" i="45"/>
  <c r="X355" i="45" s="1"/>
  <c r="R355" i="45"/>
  <c r="J355" i="45"/>
  <c r="I355" i="45"/>
  <c r="G355" i="45"/>
  <c r="AV354" i="45"/>
  <c r="AW354" i="45" s="1"/>
  <c r="AR354" i="45"/>
  <c r="AQ354" i="45"/>
  <c r="AL354" i="45"/>
  <c r="AM354" i="45" s="1"/>
  <c r="AG354" i="45"/>
  <c r="AB354" i="45"/>
  <c r="W354" i="45"/>
  <c r="X354" i="45" s="1"/>
  <c r="R354" i="45"/>
  <c r="S354" i="45" s="1"/>
  <c r="J354" i="45"/>
  <c r="I354" i="45"/>
  <c r="G354" i="45"/>
  <c r="AG353" i="45"/>
  <c r="AH353" i="45" s="1"/>
  <c r="AB353" i="45"/>
  <c r="AC353" i="45" s="1"/>
  <c r="W353" i="45"/>
  <c r="X353" i="45" s="1"/>
  <c r="R353" i="45"/>
  <c r="K353" i="45" s="1"/>
  <c r="J353" i="45"/>
  <c r="I353" i="45"/>
  <c r="G353" i="45"/>
  <c r="AV352" i="45"/>
  <c r="AW352" i="45" s="1"/>
  <c r="AQ352" i="45"/>
  <c r="AR352" i="45" s="1"/>
  <c r="AL352" i="45"/>
  <c r="AN347" i="45" s="1"/>
  <c r="AG352" i="45"/>
  <c r="AH352" i="45" s="1"/>
  <c r="AB352" i="45"/>
  <c r="AC352" i="45" s="1"/>
  <c r="W352" i="45"/>
  <c r="R352" i="45"/>
  <c r="K352" i="45" s="1"/>
  <c r="J352" i="45"/>
  <c r="I352" i="45"/>
  <c r="G352" i="45"/>
  <c r="AV351" i="45"/>
  <c r="AW351" i="45" s="1"/>
  <c r="AQ351" i="45"/>
  <c r="AL351" i="45"/>
  <c r="AM351" i="45" s="1"/>
  <c r="AG351" i="45"/>
  <c r="AH351" i="45" s="1"/>
  <c r="AB351" i="45"/>
  <c r="AC351" i="45" s="1"/>
  <c r="W351" i="45"/>
  <c r="X351" i="45" s="1"/>
  <c r="R351" i="45"/>
  <c r="S351" i="45" s="1"/>
  <c r="J351" i="45"/>
  <c r="I351" i="45"/>
  <c r="G351" i="45"/>
  <c r="AV350" i="45"/>
  <c r="AW348" i="45" s="1"/>
  <c r="AQ350" i="45"/>
  <c r="AR351" i="45" s="1"/>
  <c r="AL350" i="45"/>
  <c r="AM350" i="45" s="1"/>
  <c r="AG350" i="45"/>
  <c r="AH350" i="45" s="1"/>
  <c r="AB350" i="45"/>
  <c r="AC350" i="45" s="1"/>
  <c r="W350" i="45"/>
  <c r="X350" i="45" s="1"/>
  <c r="S350" i="45"/>
  <c r="R350" i="45"/>
  <c r="J350" i="45"/>
  <c r="I350" i="45"/>
  <c r="G350" i="45"/>
  <c r="AV349" i="45"/>
  <c r="AQ349" i="45"/>
  <c r="AR349" i="45" s="1"/>
  <c r="AL349" i="45"/>
  <c r="AG349" i="45"/>
  <c r="AH349" i="45" s="1"/>
  <c r="AB349" i="45"/>
  <c r="AC349" i="45" s="1"/>
  <c r="W349" i="45"/>
  <c r="X349" i="45" s="1"/>
  <c r="R349" i="45"/>
  <c r="S349" i="45" s="1"/>
  <c r="J349" i="45"/>
  <c r="I349" i="45"/>
  <c r="G349" i="45"/>
  <c r="AV348" i="45"/>
  <c r="AQ348" i="45"/>
  <c r="AR348" i="45" s="1"/>
  <c r="AL348" i="45"/>
  <c r="AM349" i="45" s="1"/>
  <c r="AG348" i="45"/>
  <c r="AH348" i="45" s="1"/>
  <c r="AB348" i="45"/>
  <c r="AC348" i="45" s="1"/>
  <c r="W348" i="45"/>
  <c r="X348" i="45" s="1"/>
  <c r="R348" i="45"/>
  <c r="S348" i="45" s="1"/>
  <c r="J348" i="45"/>
  <c r="I348" i="45"/>
  <c r="G348" i="45"/>
  <c r="H347" i="45" s="1"/>
  <c r="AV347" i="45"/>
  <c r="AX347" i="45" s="1"/>
  <c r="AQ347" i="45"/>
  <c r="AS347" i="45" s="1"/>
  <c r="AL347" i="45"/>
  <c r="AM347" i="45" s="1"/>
  <c r="AG347" i="45"/>
  <c r="AH356" i="45" s="1"/>
  <c r="AB347" i="45"/>
  <c r="AD347" i="45" s="1"/>
  <c r="Y347" i="45"/>
  <c r="W347" i="45"/>
  <c r="X357" i="45" s="1"/>
  <c r="R347" i="45"/>
  <c r="J347" i="45"/>
  <c r="I347" i="45"/>
  <c r="G347" i="45"/>
  <c r="P343" i="45"/>
  <c r="P342" i="45"/>
  <c r="U342" i="45" s="1"/>
  <c r="C1" i="44"/>
  <c r="AV742" i="44"/>
  <c r="AW742" i="44" s="1"/>
  <c r="AQ742" i="44"/>
  <c r="AR742" i="44" s="1"/>
  <c r="AL742" i="44"/>
  <c r="AM742" i="44" s="1"/>
  <c r="AH742" i="44"/>
  <c r="AG742" i="44"/>
  <c r="AB742" i="44"/>
  <c r="AC742" i="44" s="1"/>
  <c r="W742" i="44"/>
  <c r="X742" i="44" s="1"/>
  <c r="R742" i="44"/>
  <c r="S742" i="44" s="1"/>
  <c r="K742" i="44"/>
  <c r="M742" i="44" s="1"/>
  <c r="J742" i="44"/>
  <c r="I742" i="44"/>
  <c r="G742" i="44"/>
  <c r="AW741" i="44"/>
  <c r="AV741" i="44"/>
  <c r="AQ741" i="44"/>
  <c r="AR741" i="44" s="1"/>
  <c r="AL741" i="44"/>
  <c r="AM741" i="44" s="1"/>
  <c r="AG741" i="44"/>
  <c r="AH741" i="44" s="1"/>
  <c r="AB741" i="44"/>
  <c r="AC741" i="44" s="1"/>
  <c r="W741" i="44"/>
  <c r="X741" i="44" s="1"/>
  <c r="R741" i="44"/>
  <c r="S741" i="44" s="1"/>
  <c r="K741" i="44"/>
  <c r="M741" i="44" s="1"/>
  <c r="J741" i="44"/>
  <c r="I741" i="44"/>
  <c r="G741" i="44"/>
  <c r="AV740" i="44"/>
  <c r="AW740" i="44" s="1"/>
  <c r="AQ740" i="44"/>
  <c r="AR740" i="44" s="1"/>
  <c r="AL740" i="44"/>
  <c r="AM740" i="44" s="1"/>
  <c r="AG740" i="44"/>
  <c r="AH740" i="44" s="1"/>
  <c r="AC740" i="44"/>
  <c r="AB740" i="44"/>
  <c r="W740" i="44"/>
  <c r="X740" i="44" s="1"/>
  <c r="R740" i="44"/>
  <c r="K740" i="44" s="1"/>
  <c r="M740" i="44" s="1"/>
  <c r="J740" i="44"/>
  <c r="I740" i="44"/>
  <c r="G740" i="44"/>
  <c r="AV739" i="44"/>
  <c r="AW739" i="44" s="1"/>
  <c r="AR739" i="44"/>
  <c r="AQ739" i="44"/>
  <c r="AL739" i="44"/>
  <c r="AM739" i="44" s="1"/>
  <c r="AG739" i="44"/>
  <c r="AH739" i="44" s="1"/>
  <c r="AB739" i="44"/>
  <c r="AC739" i="44" s="1"/>
  <c r="W739" i="44"/>
  <c r="X739" i="44" s="1"/>
  <c r="R739" i="44"/>
  <c r="S739" i="44" s="1"/>
  <c r="K739" i="44"/>
  <c r="M739" i="44" s="1"/>
  <c r="J739" i="44"/>
  <c r="I739" i="44"/>
  <c r="G739" i="44"/>
  <c r="AW738" i="44"/>
  <c r="AV738" i="44"/>
  <c r="AQ738" i="44"/>
  <c r="AR738" i="44" s="1"/>
  <c r="AL738" i="44"/>
  <c r="AM738" i="44" s="1"/>
  <c r="AG738" i="44"/>
  <c r="AH738" i="44" s="1"/>
  <c r="AB738" i="44"/>
  <c r="AC738" i="44" s="1"/>
  <c r="X738" i="44"/>
  <c r="W738" i="44"/>
  <c r="R738" i="44"/>
  <c r="S738" i="44" s="1"/>
  <c r="K738" i="44"/>
  <c r="M738" i="44" s="1"/>
  <c r="J738" i="44"/>
  <c r="I738" i="44"/>
  <c r="G738" i="44"/>
  <c r="AV737" i="44"/>
  <c r="AW737" i="44" s="1"/>
  <c r="AQ737" i="44"/>
  <c r="AR737" i="44" s="1"/>
  <c r="AM737" i="44"/>
  <c r="AL737" i="44"/>
  <c r="AG737" i="44"/>
  <c r="AH737" i="44" s="1"/>
  <c r="AB737" i="44"/>
  <c r="AC737" i="44" s="1"/>
  <c r="W737" i="44"/>
  <c r="X737" i="44" s="1"/>
  <c r="R737" i="44"/>
  <c r="S737" i="44" s="1"/>
  <c r="K737" i="44"/>
  <c r="M737" i="44" s="1"/>
  <c r="J737" i="44"/>
  <c r="I737" i="44"/>
  <c r="G737" i="44"/>
  <c r="AV736" i="44"/>
  <c r="AW736" i="44" s="1"/>
  <c r="AQ736" i="44"/>
  <c r="AR736" i="44" s="1"/>
  <c r="AL736" i="44"/>
  <c r="AM736" i="44" s="1"/>
  <c r="AG736" i="44"/>
  <c r="AH736" i="44" s="1"/>
  <c r="AB736" i="44"/>
  <c r="AC736" i="44" s="1"/>
  <c r="W736" i="44"/>
  <c r="X736" i="44" s="1"/>
  <c r="S736" i="44"/>
  <c r="R736" i="44"/>
  <c r="K736" i="44"/>
  <c r="M736" i="44" s="1"/>
  <c r="J736" i="44"/>
  <c r="I736" i="44"/>
  <c r="G736" i="44"/>
  <c r="AV735" i="44"/>
  <c r="AW735" i="44" s="1"/>
  <c r="AQ735" i="44"/>
  <c r="AR735" i="44" s="1"/>
  <c r="AM735" i="44"/>
  <c r="AL735" i="44"/>
  <c r="AH735" i="44"/>
  <c r="AG735" i="44"/>
  <c r="AB735" i="44"/>
  <c r="AC735" i="44" s="1"/>
  <c r="W735" i="44"/>
  <c r="X735" i="44" s="1"/>
  <c r="R735" i="44"/>
  <c r="J735" i="44"/>
  <c r="I735" i="44"/>
  <c r="G735" i="44"/>
  <c r="AW734" i="44"/>
  <c r="AV734" i="44"/>
  <c r="AR734" i="44"/>
  <c r="AQ734" i="44"/>
  <c r="AL734" i="44"/>
  <c r="AM734" i="44" s="1"/>
  <c r="AG734" i="44"/>
  <c r="AH734" i="44" s="1"/>
  <c r="AB734" i="44"/>
  <c r="AC734" i="44" s="1"/>
  <c r="X734" i="44"/>
  <c r="W734" i="44"/>
  <c r="R734" i="44"/>
  <c r="S734" i="44" s="1"/>
  <c r="J734" i="44"/>
  <c r="I734" i="44"/>
  <c r="G734" i="44"/>
  <c r="AV733" i="44"/>
  <c r="AW733" i="44" s="1"/>
  <c r="AR733" i="44"/>
  <c r="AQ733" i="44"/>
  <c r="AM733" i="44"/>
  <c r="AL733" i="44"/>
  <c r="AH733" i="44"/>
  <c r="AG733" i="44"/>
  <c r="AC733" i="44"/>
  <c r="AB733" i="44"/>
  <c r="W733" i="44"/>
  <c r="X733" i="44" s="1"/>
  <c r="R733" i="44"/>
  <c r="S733" i="44" s="1"/>
  <c r="K733" i="44"/>
  <c r="M733" i="44" s="1"/>
  <c r="J733" i="44"/>
  <c r="I733" i="44"/>
  <c r="G733" i="44"/>
  <c r="AV732" i="44"/>
  <c r="AW732" i="44" s="1"/>
  <c r="AQ732" i="44"/>
  <c r="AR732" i="44" s="1"/>
  <c r="AL732" i="44"/>
  <c r="AM732" i="44" s="1"/>
  <c r="AH732" i="44"/>
  <c r="AG732" i="44"/>
  <c r="AC732" i="44"/>
  <c r="AB732" i="44"/>
  <c r="W732" i="44"/>
  <c r="X732" i="44" s="1"/>
  <c r="S732" i="44"/>
  <c r="R732" i="44"/>
  <c r="K732" i="44"/>
  <c r="M732" i="44" s="1"/>
  <c r="J732" i="44"/>
  <c r="I732" i="44"/>
  <c r="G732" i="44"/>
  <c r="AV731" i="44"/>
  <c r="AW731" i="44" s="1"/>
  <c r="AQ731" i="44"/>
  <c r="AR731" i="44" s="1"/>
  <c r="AL731" i="44"/>
  <c r="AM731" i="44" s="1"/>
  <c r="AG731" i="44"/>
  <c r="AH731" i="44" s="1"/>
  <c r="AC731" i="44"/>
  <c r="AB731" i="44"/>
  <c r="X731" i="44"/>
  <c r="W731" i="44"/>
  <c r="R731" i="44"/>
  <c r="S731" i="44" s="1"/>
  <c r="K731" i="44"/>
  <c r="M731" i="44" s="1"/>
  <c r="J731" i="44"/>
  <c r="I731" i="44"/>
  <c r="G731" i="44"/>
  <c r="AV730" i="44"/>
  <c r="AW730" i="44" s="1"/>
  <c r="AQ730" i="44"/>
  <c r="AR730" i="44" s="1"/>
  <c r="AL730" i="44"/>
  <c r="AM730" i="44" s="1"/>
  <c r="AG730" i="44"/>
  <c r="AH730" i="44" s="1"/>
  <c r="AB730" i="44"/>
  <c r="AC730" i="44" s="1"/>
  <c r="W730" i="44"/>
  <c r="X730" i="44" s="1"/>
  <c r="R730" i="44"/>
  <c r="S730" i="44" s="1"/>
  <c r="M730" i="44"/>
  <c r="K730" i="44"/>
  <c r="J730" i="44"/>
  <c r="I730" i="44"/>
  <c r="G730" i="44"/>
  <c r="AV729" i="44"/>
  <c r="AW729" i="44" s="1"/>
  <c r="AQ729" i="44"/>
  <c r="AR729" i="44" s="1"/>
  <c r="AL729" i="44"/>
  <c r="AM729" i="44" s="1"/>
  <c r="AG729" i="44"/>
  <c r="AH729" i="44" s="1"/>
  <c r="AC729" i="44"/>
  <c r="AB729" i="44"/>
  <c r="W729" i="44"/>
  <c r="X729" i="44" s="1"/>
  <c r="S729" i="44"/>
  <c r="R729" i="44"/>
  <c r="K729" i="44"/>
  <c r="M729" i="44" s="1"/>
  <c r="J729" i="44"/>
  <c r="I729" i="44"/>
  <c r="G729" i="44"/>
  <c r="AW728" i="44"/>
  <c r="AV728" i="44"/>
  <c r="AQ728" i="44"/>
  <c r="AR728" i="44" s="1"/>
  <c r="AL728" i="44"/>
  <c r="AM728" i="44" s="1"/>
  <c r="AG728" i="44"/>
  <c r="AH728" i="44" s="1"/>
  <c r="AB728" i="44"/>
  <c r="AC728" i="44" s="1"/>
  <c r="W728" i="44"/>
  <c r="X728" i="44" s="1"/>
  <c r="R728" i="44"/>
  <c r="J728" i="44"/>
  <c r="I728" i="44"/>
  <c r="G728" i="44"/>
  <c r="AV727" i="44"/>
  <c r="AW727" i="44" s="1"/>
  <c r="AQ727" i="44"/>
  <c r="AR727" i="44" s="1"/>
  <c r="AL727" i="44"/>
  <c r="AM727" i="44" s="1"/>
  <c r="AH727" i="44"/>
  <c r="AG727" i="44"/>
  <c r="AC727" i="44"/>
  <c r="AB727" i="44"/>
  <c r="W727" i="44"/>
  <c r="X727" i="44" s="1"/>
  <c r="R727" i="44"/>
  <c r="K727" i="44" s="1"/>
  <c r="M727" i="44"/>
  <c r="J727" i="44"/>
  <c r="I727" i="44"/>
  <c r="G727" i="44"/>
  <c r="AV726" i="44"/>
  <c r="AW726" i="44" s="1"/>
  <c r="AR726" i="44"/>
  <c r="AQ726" i="44"/>
  <c r="AL726" i="44"/>
  <c r="AM726" i="44" s="1"/>
  <c r="AG726" i="44"/>
  <c r="AH726" i="44" s="1"/>
  <c r="AB726" i="44"/>
  <c r="AC726" i="44" s="1"/>
  <c r="X726" i="44"/>
  <c r="W726" i="44"/>
  <c r="S726" i="44"/>
  <c r="R726" i="44"/>
  <c r="K726" i="44"/>
  <c r="M726" i="44" s="1"/>
  <c r="J726" i="44"/>
  <c r="I726" i="44"/>
  <c r="G726" i="44"/>
  <c r="AV725" i="44"/>
  <c r="AW725" i="44" s="1"/>
  <c r="AQ725" i="44"/>
  <c r="AR725" i="44" s="1"/>
  <c r="AL725" i="44"/>
  <c r="AM725" i="44" s="1"/>
  <c r="AG725" i="44"/>
  <c r="AH725" i="44" s="1"/>
  <c r="AC725" i="44"/>
  <c r="AB725" i="44"/>
  <c r="X725" i="44"/>
  <c r="W725" i="44"/>
  <c r="R725" i="44"/>
  <c r="K725" i="44" s="1"/>
  <c r="M725" i="44"/>
  <c r="J725" i="44"/>
  <c r="I725" i="44"/>
  <c r="G725" i="44"/>
  <c r="AW724" i="44"/>
  <c r="AV724" i="44"/>
  <c r="AQ724" i="44"/>
  <c r="AR724" i="44" s="1"/>
  <c r="AM724" i="44"/>
  <c r="AL724" i="44"/>
  <c r="AG724" i="44"/>
  <c r="AH724" i="44" s="1"/>
  <c r="AB724" i="44"/>
  <c r="AC724" i="44" s="1"/>
  <c r="X724" i="44"/>
  <c r="W724" i="44"/>
  <c r="R724" i="44"/>
  <c r="K724" i="44" s="1"/>
  <c r="M724" i="44" s="1"/>
  <c r="J724" i="44"/>
  <c r="I724" i="44"/>
  <c r="G724" i="44"/>
  <c r="AV723" i="44"/>
  <c r="AW723" i="44" s="1"/>
  <c r="AQ723" i="44"/>
  <c r="AR723" i="44" s="1"/>
  <c r="AL723" i="44"/>
  <c r="AM723" i="44" s="1"/>
  <c r="AG723" i="44"/>
  <c r="AH723" i="44" s="1"/>
  <c r="AB723" i="44"/>
  <c r="AC723" i="44" s="1"/>
  <c r="W723" i="44"/>
  <c r="X723" i="44" s="1"/>
  <c r="R723" i="44"/>
  <c r="S723" i="44" s="1"/>
  <c r="K723" i="44"/>
  <c r="M723" i="44" s="1"/>
  <c r="J723" i="44"/>
  <c r="I723" i="44"/>
  <c r="G723" i="44"/>
  <c r="AV722" i="44"/>
  <c r="AW722" i="44" s="1"/>
  <c r="AR722" i="44"/>
  <c r="AQ722" i="44"/>
  <c r="AL722" i="44"/>
  <c r="AM722" i="44" s="1"/>
  <c r="AH722" i="44"/>
  <c r="AG722" i="44"/>
  <c r="AB722" i="44"/>
  <c r="AC722" i="44" s="1"/>
  <c r="W722" i="44"/>
  <c r="X722" i="44" s="1"/>
  <c r="R722" i="44"/>
  <c r="S722" i="44" s="1"/>
  <c r="K722" i="44"/>
  <c r="M722" i="44" s="1"/>
  <c r="J722" i="44"/>
  <c r="I722" i="44"/>
  <c r="G722" i="44"/>
  <c r="AW721" i="44"/>
  <c r="AV721" i="44"/>
  <c r="AQ721" i="44"/>
  <c r="AR721" i="44" s="1"/>
  <c r="AL721" i="44"/>
  <c r="AM721" i="44" s="1"/>
  <c r="AG721" i="44"/>
  <c r="AH721" i="44" s="1"/>
  <c r="AB721" i="44"/>
  <c r="AC721" i="44" s="1"/>
  <c r="X721" i="44"/>
  <c r="W721" i="44"/>
  <c r="R721" i="44"/>
  <c r="S721" i="44" s="1"/>
  <c r="K721" i="44"/>
  <c r="M721" i="44" s="1"/>
  <c r="J721" i="44"/>
  <c r="I721" i="44"/>
  <c r="G721" i="44"/>
  <c r="AW720" i="44"/>
  <c r="AV720" i="44"/>
  <c r="AQ720" i="44"/>
  <c r="AR720" i="44" s="1"/>
  <c r="AM720" i="44"/>
  <c r="AL720" i="44"/>
  <c r="AG720" i="44"/>
  <c r="AH720" i="44" s="1"/>
  <c r="AC720" i="44"/>
  <c r="AB720" i="44"/>
  <c r="W720" i="44"/>
  <c r="X720" i="44" s="1"/>
  <c r="R720" i="44"/>
  <c r="K720" i="44" s="1"/>
  <c r="M720" i="44" s="1"/>
  <c r="J720" i="44"/>
  <c r="I720" i="44"/>
  <c r="G720" i="44"/>
  <c r="AV719" i="44"/>
  <c r="AW719" i="44" s="1"/>
  <c r="AR719" i="44"/>
  <c r="AQ719" i="44"/>
  <c r="AL719" i="44"/>
  <c r="AM719" i="44" s="1"/>
  <c r="AG719" i="44"/>
  <c r="AH719" i="44" s="1"/>
  <c r="AB719" i="44"/>
  <c r="AC719" i="44" s="1"/>
  <c r="W719" i="44"/>
  <c r="X719" i="44" s="1"/>
  <c r="R719" i="44"/>
  <c r="S719" i="44" s="1"/>
  <c r="K719" i="44"/>
  <c r="M719" i="44" s="1"/>
  <c r="J719" i="44"/>
  <c r="I719" i="44"/>
  <c r="G719" i="44"/>
  <c r="AW718" i="44"/>
  <c r="AV718" i="44"/>
  <c r="AQ718" i="44"/>
  <c r="AR718" i="44" s="1"/>
  <c r="AL718" i="44"/>
  <c r="AM718" i="44" s="1"/>
  <c r="AH718" i="44"/>
  <c r="AG718" i="44"/>
  <c r="AB718" i="44"/>
  <c r="AC718" i="44" s="1"/>
  <c r="X718" i="44"/>
  <c r="W718" i="44"/>
  <c r="R718" i="44"/>
  <c r="S718" i="44" s="1"/>
  <c r="K718" i="44"/>
  <c r="M718" i="44" s="1"/>
  <c r="J718" i="44"/>
  <c r="I718" i="44"/>
  <c r="G718" i="44"/>
  <c r="AV717" i="44"/>
  <c r="AW717" i="44" s="1"/>
  <c r="AQ717" i="44"/>
  <c r="AR717" i="44" s="1"/>
  <c r="AM717" i="44"/>
  <c r="AL717" i="44"/>
  <c r="AG717" i="44"/>
  <c r="AH717" i="44" s="1"/>
  <c r="AB717" i="44"/>
  <c r="AC717" i="44" s="1"/>
  <c r="W717" i="44"/>
  <c r="X717" i="44" s="1"/>
  <c r="R717" i="44"/>
  <c r="S717" i="44" s="1"/>
  <c r="K717" i="44"/>
  <c r="M717" i="44" s="1"/>
  <c r="J717" i="44"/>
  <c r="I717" i="44"/>
  <c r="G717" i="44"/>
  <c r="AW716" i="44"/>
  <c r="AV716" i="44"/>
  <c r="AQ716" i="44"/>
  <c r="AR716" i="44" s="1"/>
  <c r="AL716" i="44"/>
  <c r="AM716" i="44" s="1"/>
  <c r="AG716" i="44"/>
  <c r="AH716" i="44" s="1"/>
  <c r="AC716" i="44"/>
  <c r="AB716" i="44"/>
  <c r="W716" i="44"/>
  <c r="X716" i="44" s="1"/>
  <c r="S716" i="44"/>
  <c r="R716" i="44"/>
  <c r="K716" i="44"/>
  <c r="M716" i="44" s="1"/>
  <c r="J716" i="44"/>
  <c r="I716" i="44"/>
  <c r="G716" i="44"/>
  <c r="AV715" i="44"/>
  <c r="AW715" i="44" s="1"/>
  <c r="AQ715" i="44"/>
  <c r="AR715" i="44" s="1"/>
  <c r="AM715" i="44"/>
  <c r="AL715" i="44"/>
  <c r="AH715" i="44"/>
  <c r="AG715" i="44"/>
  <c r="AB715" i="44"/>
  <c r="AC715" i="44" s="1"/>
  <c r="W715" i="44"/>
  <c r="X715" i="44" s="1"/>
  <c r="R715" i="44"/>
  <c r="K715" i="44" s="1"/>
  <c r="M715" i="44" s="1"/>
  <c r="J715" i="44"/>
  <c r="I715" i="44"/>
  <c r="G715" i="44"/>
  <c r="AV714" i="44"/>
  <c r="AW714" i="44" s="1"/>
  <c r="AQ714" i="44"/>
  <c r="AR714" i="44" s="1"/>
  <c r="AL714" i="44"/>
  <c r="AM714" i="44" s="1"/>
  <c r="AH714" i="44"/>
  <c r="AG714" i="44"/>
  <c r="AB714" i="44"/>
  <c r="AC714" i="44" s="1"/>
  <c r="X714" i="44"/>
  <c r="W714" i="44"/>
  <c r="R714" i="44"/>
  <c r="J714" i="44"/>
  <c r="I714" i="44"/>
  <c r="G714" i="44"/>
  <c r="AW713" i="44"/>
  <c r="AV713" i="44"/>
  <c r="AR713" i="44"/>
  <c r="AQ713" i="44"/>
  <c r="AL713" i="44"/>
  <c r="AM713" i="44" s="1"/>
  <c r="AG713" i="44"/>
  <c r="AH713" i="44" s="1"/>
  <c r="AC713" i="44"/>
  <c r="AB713" i="44"/>
  <c r="W713" i="44"/>
  <c r="X713" i="44" s="1"/>
  <c r="R713" i="44"/>
  <c r="S713" i="44" s="1"/>
  <c r="K713" i="44"/>
  <c r="M713" i="44" s="1"/>
  <c r="J713" i="44"/>
  <c r="I713" i="44"/>
  <c r="G713" i="44"/>
  <c r="AV712" i="44"/>
  <c r="AW712" i="44" s="1"/>
  <c r="AQ712" i="44"/>
  <c r="AR712" i="44" s="1"/>
  <c r="AM712" i="44"/>
  <c r="AL712" i="44"/>
  <c r="AG712" i="44"/>
  <c r="AH712" i="44" s="1"/>
  <c r="AB712" i="44"/>
  <c r="AC712" i="44" s="1"/>
  <c r="W712" i="44"/>
  <c r="X712" i="44" s="1"/>
  <c r="S712" i="44"/>
  <c r="R712" i="44"/>
  <c r="K712" i="44"/>
  <c r="M712" i="44" s="1"/>
  <c r="J712" i="44"/>
  <c r="I712" i="44"/>
  <c r="G712" i="44"/>
  <c r="AV711" i="44"/>
  <c r="AW711" i="44" s="1"/>
  <c r="AQ711" i="44"/>
  <c r="AR711" i="44" s="1"/>
  <c r="AL711" i="44"/>
  <c r="AM711" i="44" s="1"/>
  <c r="AH711" i="44"/>
  <c r="AG711" i="44"/>
  <c r="AC711" i="44"/>
  <c r="AB711" i="44"/>
  <c r="X711" i="44"/>
  <c r="W711" i="44"/>
  <c r="R711" i="44"/>
  <c r="S711" i="44" s="1"/>
  <c r="K711" i="44"/>
  <c r="M711" i="44" s="1"/>
  <c r="J711" i="44"/>
  <c r="I711" i="44"/>
  <c r="G711" i="44"/>
  <c r="AV710" i="44"/>
  <c r="AQ710" i="44"/>
  <c r="AS710" i="44" s="1"/>
  <c r="AL710" i="44"/>
  <c r="AM710" i="44" s="1"/>
  <c r="AI710" i="44"/>
  <c r="AH710" i="44"/>
  <c r="AG710" i="44"/>
  <c r="AB710" i="44"/>
  <c r="AD710" i="44" s="1"/>
  <c r="W710" i="44"/>
  <c r="T710" i="44"/>
  <c r="R710" i="44"/>
  <c r="S710" i="44" s="1"/>
  <c r="K710" i="44"/>
  <c r="M710" i="44" s="1"/>
  <c r="J710" i="44"/>
  <c r="I710" i="44"/>
  <c r="G710" i="44"/>
  <c r="H710" i="44" s="1"/>
  <c r="AW704" i="44"/>
  <c r="AV704" i="44"/>
  <c r="AR704" i="44"/>
  <c r="AQ704" i="44"/>
  <c r="AL704" i="44"/>
  <c r="AM704" i="44" s="1"/>
  <c r="AG704" i="44"/>
  <c r="AH704" i="44" s="1"/>
  <c r="AB704" i="44"/>
  <c r="AC704" i="44" s="1"/>
  <c r="W704" i="44"/>
  <c r="X704" i="44" s="1"/>
  <c r="S704" i="44"/>
  <c r="R704" i="44"/>
  <c r="K704" i="44"/>
  <c r="M704" i="44" s="1"/>
  <c r="J704" i="44"/>
  <c r="I704" i="44"/>
  <c r="G704" i="44"/>
  <c r="AV703" i="44"/>
  <c r="AW703" i="44" s="1"/>
  <c r="AQ703" i="44"/>
  <c r="AR703" i="44" s="1"/>
  <c r="AM703" i="44"/>
  <c r="AL703" i="44"/>
  <c r="AG703" i="44"/>
  <c r="AH703" i="44" s="1"/>
  <c r="AB703" i="44"/>
  <c r="AC703" i="44" s="1"/>
  <c r="X703" i="44"/>
  <c r="W703" i="44"/>
  <c r="R703" i="44"/>
  <c r="S703" i="44" s="1"/>
  <c r="K703" i="44"/>
  <c r="M703" i="44" s="1"/>
  <c r="J703" i="44"/>
  <c r="I703" i="44"/>
  <c r="G703" i="44"/>
  <c r="AV702" i="44"/>
  <c r="AW702" i="44" s="1"/>
  <c r="AQ702" i="44"/>
  <c r="AR702" i="44" s="1"/>
  <c r="AL702" i="44"/>
  <c r="AM702" i="44" s="1"/>
  <c r="AG702" i="44"/>
  <c r="AH702" i="44" s="1"/>
  <c r="AC702" i="44"/>
  <c r="AB702" i="44"/>
  <c r="W702" i="44"/>
  <c r="X702" i="44" s="1"/>
  <c r="R702" i="44"/>
  <c r="S702" i="44" s="1"/>
  <c r="M702" i="44"/>
  <c r="K702" i="44"/>
  <c r="J702" i="44"/>
  <c r="I702" i="44"/>
  <c r="G702" i="44"/>
  <c r="AV701" i="44"/>
  <c r="AW701" i="44" s="1"/>
  <c r="AR701" i="44"/>
  <c r="AQ701" i="44"/>
  <c r="AL701" i="44"/>
  <c r="AM701" i="44" s="1"/>
  <c r="AG701" i="44"/>
  <c r="AH701" i="44" s="1"/>
  <c r="AB701" i="44"/>
  <c r="AC701" i="44" s="1"/>
  <c r="X701" i="44"/>
  <c r="W701" i="44"/>
  <c r="S701" i="44"/>
  <c r="R701" i="44"/>
  <c r="K701" i="44"/>
  <c r="M701" i="44" s="1"/>
  <c r="J701" i="44"/>
  <c r="I701" i="44"/>
  <c r="G701" i="44"/>
  <c r="AW700" i="44"/>
  <c r="AV700" i="44"/>
  <c r="AQ700" i="44"/>
  <c r="AR700" i="44" s="1"/>
  <c r="AL700" i="44"/>
  <c r="AM700" i="44" s="1"/>
  <c r="AH700" i="44"/>
  <c r="AG700" i="44"/>
  <c r="AB700" i="44"/>
  <c r="AC700" i="44" s="1"/>
  <c r="W700" i="44"/>
  <c r="X700" i="44" s="1"/>
  <c r="R700" i="44"/>
  <c r="K700" i="44" s="1"/>
  <c r="M700" i="44" s="1"/>
  <c r="J700" i="44"/>
  <c r="I700" i="44"/>
  <c r="G700" i="44"/>
  <c r="AV699" i="44"/>
  <c r="AW699" i="44" s="1"/>
  <c r="AQ699" i="44"/>
  <c r="AR699" i="44" s="1"/>
  <c r="AL699" i="44"/>
  <c r="AM699" i="44" s="1"/>
  <c r="AG699" i="44"/>
  <c r="AH699" i="44" s="1"/>
  <c r="AB699" i="44"/>
  <c r="AC699" i="44" s="1"/>
  <c r="W699" i="44"/>
  <c r="X699" i="44" s="1"/>
  <c r="S699" i="44"/>
  <c r="R699" i="44"/>
  <c r="K699" i="44" s="1"/>
  <c r="M699" i="44"/>
  <c r="J699" i="44"/>
  <c r="I699" i="44"/>
  <c r="G699" i="44"/>
  <c r="AV698" i="44"/>
  <c r="AW698" i="44" s="1"/>
  <c r="AR698" i="44"/>
  <c r="AQ698" i="44"/>
  <c r="AL698" i="44"/>
  <c r="AM698" i="44" s="1"/>
  <c r="AG698" i="44"/>
  <c r="AH698" i="44" s="1"/>
  <c r="AB698" i="44"/>
  <c r="AC698" i="44" s="1"/>
  <c r="W698" i="44"/>
  <c r="X698" i="44" s="1"/>
  <c r="R698" i="44"/>
  <c r="S698" i="44" s="1"/>
  <c r="K698" i="44"/>
  <c r="M698" i="44" s="1"/>
  <c r="J698" i="44"/>
  <c r="I698" i="44"/>
  <c r="G698" i="44"/>
  <c r="AV697" i="44"/>
  <c r="AW697" i="44" s="1"/>
  <c r="AQ697" i="44"/>
  <c r="AR697" i="44" s="1"/>
  <c r="AL697" i="44"/>
  <c r="AM697" i="44" s="1"/>
  <c r="AH697" i="44"/>
  <c r="AG697" i="44"/>
  <c r="AB697" i="44"/>
  <c r="AC697" i="44" s="1"/>
  <c r="W697" i="44"/>
  <c r="X697" i="44" s="1"/>
  <c r="R697" i="44"/>
  <c r="J697" i="44"/>
  <c r="I697" i="44"/>
  <c r="G697" i="44"/>
  <c r="AW696" i="44"/>
  <c r="AV696" i="44"/>
  <c r="AQ696" i="44"/>
  <c r="AR696" i="44" s="1"/>
  <c r="AM696" i="44"/>
  <c r="AL696" i="44"/>
  <c r="AG696" i="44"/>
  <c r="AH696" i="44" s="1"/>
  <c r="AC696" i="44"/>
  <c r="AB696" i="44"/>
  <c r="W696" i="44"/>
  <c r="X696" i="44" s="1"/>
  <c r="R696" i="44"/>
  <c r="S696" i="44" s="1"/>
  <c r="K696" i="44"/>
  <c r="M696" i="44" s="1"/>
  <c r="J696" i="44"/>
  <c r="I696" i="44"/>
  <c r="G696" i="44"/>
  <c r="AW695" i="44"/>
  <c r="AV695" i="44"/>
  <c r="AQ695" i="44"/>
  <c r="AR695" i="44" s="1"/>
  <c r="AL695" i="44"/>
  <c r="AM695" i="44" s="1"/>
  <c r="AG695" i="44"/>
  <c r="AH695" i="44" s="1"/>
  <c r="AB695" i="44"/>
  <c r="AC695" i="44" s="1"/>
  <c r="X695" i="44"/>
  <c r="W695" i="44"/>
  <c r="S695" i="44"/>
  <c r="R695" i="44"/>
  <c r="K695" i="44"/>
  <c r="M695" i="44" s="1"/>
  <c r="J695" i="44"/>
  <c r="I695" i="44"/>
  <c r="G695" i="44"/>
  <c r="AV694" i="44"/>
  <c r="AW694" i="44" s="1"/>
  <c r="AR694" i="44"/>
  <c r="AQ694" i="44"/>
  <c r="AL694" i="44"/>
  <c r="AM694" i="44" s="1"/>
  <c r="AH694" i="44"/>
  <c r="AG694" i="44"/>
  <c r="AB694" i="44"/>
  <c r="AC694" i="44" s="1"/>
  <c r="W694" i="44"/>
  <c r="X694" i="44" s="1"/>
  <c r="R694" i="44"/>
  <c r="K694" i="44" s="1"/>
  <c r="M694" i="44"/>
  <c r="J694" i="44"/>
  <c r="I694" i="44"/>
  <c r="G694" i="44"/>
  <c r="AW693" i="44"/>
  <c r="AV693" i="44"/>
  <c r="AR693" i="44"/>
  <c r="AQ693" i="44"/>
  <c r="AL693" i="44"/>
  <c r="AM693" i="44" s="1"/>
  <c r="AH693" i="44"/>
  <c r="AG693" i="44"/>
  <c r="AB693" i="44"/>
  <c r="AC693" i="44" s="1"/>
  <c r="W693" i="44"/>
  <c r="X693" i="44" s="1"/>
  <c r="R693" i="44"/>
  <c r="S693" i="44" s="1"/>
  <c r="K693" i="44"/>
  <c r="M693" i="44" s="1"/>
  <c r="J693" i="44"/>
  <c r="I693" i="44"/>
  <c r="G693" i="44"/>
  <c r="AW692" i="44"/>
  <c r="AV692" i="44"/>
  <c r="AQ692" i="44"/>
  <c r="AR692" i="44" s="1"/>
  <c r="AM692" i="44"/>
  <c r="AL692" i="44"/>
  <c r="AG692" i="44"/>
  <c r="AH692" i="44" s="1"/>
  <c r="AC692" i="44"/>
  <c r="AB692" i="44"/>
  <c r="W692" i="44"/>
  <c r="X692" i="44" s="1"/>
  <c r="R692" i="44"/>
  <c r="S692" i="44" s="1"/>
  <c r="K692" i="44"/>
  <c r="M692" i="44" s="1"/>
  <c r="J692" i="44"/>
  <c r="I692" i="44"/>
  <c r="G692" i="44"/>
  <c r="AV691" i="44"/>
  <c r="AW691" i="44" s="1"/>
  <c r="AR691" i="44"/>
  <c r="AQ691" i="44"/>
  <c r="AM691" i="44"/>
  <c r="AL691" i="44"/>
  <c r="AG691" i="44"/>
  <c r="AH691" i="44" s="1"/>
  <c r="AB691" i="44"/>
  <c r="AC691" i="44" s="1"/>
  <c r="W691" i="44"/>
  <c r="X691" i="44" s="1"/>
  <c r="R691" i="44"/>
  <c r="J691" i="44"/>
  <c r="I691" i="44"/>
  <c r="G691" i="44"/>
  <c r="AV690" i="44"/>
  <c r="AW690" i="44" s="1"/>
  <c r="AQ690" i="44"/>
  <c r="AR690" i="44" s="1"/>
  <c r="AL690" i="44"/>
  <c r="AM690" i="44" s="1"/>
  <c r="AH690" i="44"/>
  <c r="AG690" i="44"/>
  <c r="AB690" i="44"/>
  <c r="AC690" i="44" s="1"/>
  <c r="X690" i="44"/>
  <c r="W690" i="44"/>
  <c r="R690" i="44"/>
  <c r="S690" i="44" s="1"/>
  <c r="K690" i="44"/>
  <c r="M690" i="44" s="1"/>
  <c r="J690" i="44"/>
  <c r="I690" i="44"/>
  <c r="G690" i="44"/>
  <c r="AV689" i="44"/>
  <c r="AW689" i="44" s="1"/>
  <c r="AR689" i="44"/>
  <c r="AQ689" i="44"/>
  <c r="AM689" i="44"/>
  <c r="AL689" i="44"/>
  <c r="AH689" i="44"/>
  <c r="AG689" i="44"/>
  <c r="AB689" i="44"/>
  <c r="AC689" i="44" s="1"/>
  <c r="X689" i="44"/>
  <c r="W689" i="44"/>
  <c r="R689" i="44"/>
  <c r="S689" i="44" s="1"/>
  <c r="K689" i="44"/>
  <c r="M689" i="44" s="1"/>
  <c r="J689" i="44"/>
  <c r="I689" i="44"/>
  <c r="G689" i="44"/>
  <c r="AV688" i="44"/>
  <c r="AW688" i="44" s="1"/>
  <c r="AR688" i="44"/>
  <c r="AQ688" i="44"/>
  <c r="AM688" i="44"/>
  <c r="AL688" i="44"/>
  <c r="AG688" i="44"/>
  <c r="AH688" i="44" s="1"/>
  <c r="AC688" i="44"/>
  <c r="AB688" i="44"/>
  <c r="W688" i="44"/>
  <c r="X688" i="44" s="1"/>
  <c r="S688" i="44"/>
  <c r="R688" i="44"/>
  <c r="K688" i="44"/>
  <c r="M688" i="44" s="1"/>
  <c r="J688" i="44"/>
  <c r="I688" i="44"/>
  <c r="G688" i="44"/>
  <c r="AV687" i="44"/>
  <c r="AW687" i="44" s="1"/>
  <c r="AQ687" i="44"/>
  <c r="AR687" i="44" s="1"/>
  <c r="AL687" i="44"/>
  <c r="AM687" i="44" s="1"/>
  <c r="AH687" i="44"/>
  <c r="AG687" i="44"/>
  <c r="AC687" i="44"/>
  <c r="AB687" i="44"/>
  <c r="W687" i="44"/>
  <c r="X687" i="44" s="1"/>
  <c r="S687" i="44"/>
  <c r="R687" i="44"/>
  <c r="K687" i="44" s="1"/>
  <c r="M687" i="44" s="1"/>
  <c r="J687" i="44"/>
  <c r="I687" i="44"/>
  <c r="G687" i="44"/>
  <c r="AW686" i="44"/>
  <c r="AV686" i="44"/>
  <c r="AR686" i="44"/>
  <c r="AQ686" i="44"/>
  <c r="AL686" i="44"/>
  <c r="AM686" i="44" s="1"/>
  <c r="AG686" i="44"/>
  <c r="AH686" i="44" s="1"/>
  <c r="AB686" i="44"/>
  <c r="AC686" i="44" s="1"/>
  <c r="W686" i="44"/>
  <c r="X686" i="44" s="1"/>
  <c r="R686" i="44"/>
  <c r="J686" i="44"/>
  <c r="I686" i="44"/>
  <c r="G686" i="44"/>
  <c r="AV685" i="44"/>
  <c r="AW685" i="44" s="1"/>
  <c r="AQ685" i="44"/>
  <c r="AR685" i="44" s="1"/>
  <c r="AL685" i="44"/>
  <c r="AM685" i="44" s="1"/>
  <c r="AH685" i="44"/>
  <c r="AG685" i="44"/>
  <c r="AC685" i="44"/>
  <c r="AB685" i="44"/>
  <c r="X685" i="44"/>
  <c r="W685" i="44"/>
  <c r="R685" i="44"/>
  <c r="S685" i="44" s="1"/>
  <c r="K685" i="44"/>
  <c r="M685" i="44" s="1"/>
  <c r="J685" i="44"/>
  <c r="I685" i="44"/>
  <c r="G685" i="44"/>
  <c r="AV684" i="44"/>
  <c r="AW684" i="44" s="1"/>
  <c r="AQ684" i="44"/>
  <c r="AR684" i="44" s="1"/>
  <c r="AL684" i="44"/>
  <c r="AM684" i="44" s="1"/>
  <c r="AH684" i="44"/>
  <c r="AG684" i="44"/>
  <c r="AC684" i="44"/>
  <c r="AB684" i="44"/>
  <c r="W684" i="44"/>
  <c r="X684" i="44" s="1"/>
  <c r="R684" i="44"/>
  <c r="S684" i="44" s="1"/>
  <c r="K684" i="44"/>
  <c r="M684" i="44" s="1"/>
  <c r="J684" i="44"/>
  <c r="I684" i="44"/>
  <c r="G684" i="44"/>
  <c r="AV683" i="44"/>
  <c r="AW683" i="44" s="1"/>
  <c r="AQ683" i="44"/>
  <c r="AR683" i="44" s="1"/>
  <c r="AL683" i="44"/>
  <c r="AM683" i="44" s="1"/>
  <c r="AG683" i="44"/>
  <c r="AH683" i="44" s="1"/>
  <c r="AB683" i="44"/>
  <c r="AC683" i="44" s="1"/>
  <c r="X683" i="44"/>
  <c r="W683" i="44"/>
  <c r="S683" i="44"/>
  <c r="R683" i="44"/>
  <c r="K683" i="44"/>
  <c r="M683" i="44" s="1"/>
  <c r="J683" i="44"/>
  <c r="I683" i="44"/>
  <c r="G683" i="44"/>
  <c r="AV682" i="44"/>
  <c r="AW682" i="44" s="1"/>
  <c r="AQ682" i="44"/>
  <c r="AR682" i="44" s="1"/>
  <c r="AM682" i="44"/>
  <c r="AL682" i="44"/>
  <c r="AG682" i="44"/>
  <c r="AH682" i="44" s="1"/>
  <c r="AB682" i="44"/>
  <c r="AC682" i="44" s="1"/>
  <c r="W682" i="44"/>
  <c r="X682" i="44" s="1"/>
  <c r="R682" i="44"/>
  <c r="S682" i="44" s="1"/>
  <c r="J682" i="44"/>
  <c r="I682" i="44"/>
  <c r="G682" i="44"/>
  <c r="AV681" i="44"/>
  <c r="AW681" i="44" s="1"/>
  <c r="AQ681" i="44"/>
  <c r="AR681" i="44" s="1"/>
  <c r="AL681" i="44"/>
  <c r="AM681" i="44" s="1"/>
  <c r="AG681" i="44"/>
  <c r="AH681" i="44" s="1"/>
  <c r="AC681" i="44"/>
  <c r="AB681" i="44"/>
  <c r="W681" i="44"/>
  <c r="X681" i="44" s="1"/>
  <c r="S681" i="44"/>
  <c r="R681" i="44"/>
  <c r="M681" i="44"/>
  <c r="K681" i="44"/>
  <c r="J681" i="44"/>
  <c r="I681" i="44"/>
  <c r="G681" i="44"/>
  <c r="AW680" i="44"/>
  <c r="AV680" i="44"/>
  <c r="AQ680" i="44"/>
  <c r="AR680" i="44" s="1"/>
  <c r="AL680" i="44"/>
  <c r="AM680" i="44" s="1"/>
  <c r="AG680" i="44"/>
  <c r="AH680" i="44" s="1"/>
  <c r="AB680" i="44"/>
  <c r="AC680" i="44" s="1"/>
  <c r="W680" i="44"/>
  <c r="X680" i="44" s="1"/>
  <c r="R680" i="44"/>
  <c r="J680" i="44"/>
  <c r="I680" i="44"/>
  <c r="G680" i="44"/>
  <c r="AV679" i="44"/>
  <c r="AW679" i="44" s="1"/>
  <c r="AQ679" i="44"/>
  <c r="AR679" i="44" s="1"/>
  <c r="AL679" i="44"/>
  <c r="AM679" i="44" s="1"/>
  <c r="AH679" i="44"/>
  <c r="AG679" i="44"/>
  <c r="AB679" i="44"/>
  <c r="AC679" i="44" s="1"/>
  <c r="W679" i="44"/>
  <c r="X679" i="44" s="1"/>
  <c r="R679" i="44"/>
  <c r="K679" i="44" s="1"/>
  <c r="M679" i="44"/>
  <c r="J679" i="44"/>
  <c r="I679" i="44"/>
  <c r="G679" i="44"/>
  <c r="AV678" i="44"/>
  <c r="AW678" i="44" s="1"/>
  <c r="AR678" i="44"/>
  <c r="AQ678" i="44"/>
  <c r="AL678" i="44"/>
  <c r="AM678" i="44" s="1"/>
  <c r="AH678" i="44"/>
  <c r="AG678" i="44"/>
  <c r="AB678" i="44"/>
  <c r="AC678" i="44" s="1"/>
  <c r="X678" i="44"/>
  <c r="W678" i="44"/>
  <c r="R678" i="44"/>
  <c r="S678" i="44" s="1"/>
  <c r="K678" i="44"/>
  <c r="M678" i="44" s="1"/>
  <c r="J678" i="44"/>
  <c r="I678" i="44"/>
  <c r="G678" i="44"/>
  <c r="AV677" i="44"/>
  <c r="AW677" i="44" s="1"/>
  <c r="AQ677" i="44"/>
  <c r="AR677" i="44" s="1"/>
  <c r="AL677" i="44"/>
  <c r="AM677" i="44" s="1"/>
  <c r="AG677" i="44"/>
  <c r="AH677" i="44" s="1"/>
  <c r="AB677" i="44"/>
  <c r="AC677" i="44" s="1"/>
  <c r="X677" i="44"/>
  <c r="W677" i="44"/>
  <c r="S677" i="44"/>
  <c r="R677" i="44"/>
  <c r="K677" i="44" s="1"/>
  <c r="M677" i="44" s="1"/>
  <c r="J677" i="44"/>
  <c r="I677" i="44"/>
  <c r="G677" i="44"/>
  <c r="AV676" i="44"/>
  <c r="AW676" i="44" s="1"/>
  <c r="AQ676" i="44"/>
  <c r="AR676" i="44" s="1"/>
  <c r="AM676" i="44"/>
  <c r="AL676" i="44"/>
  <c r="AG676" i="44"/>
  <c r="AH676" i="44" s="1"/>
  <c r="AB676" i="44"/>
  <c r="AC676" i="44" s="1"/>
  <c r="W676" i="44"/>
  <c r="X676" i="44" s="1"/>
  <c r="R676" i="44"/>
  <c r="S676" i="44" s="1"/>
  <c r="J676" i="44"/>
  <c r="I676" i="44"/>
  <c r="G676" i="44"/>
  <c r="AW675" i="44"/>
  <c r="AV675" i="44"/>
  <c r="AQ675" i="44"/>
  <c r="AR675" i="44" s="1"/>
  <c r="AL675" i="44"/>
  <c r="AM675" i="44" s="1"/>
  <c r="AG675" i="44"/>
  <c r="AH675" i="44" s="1"/>
  <c r="AB675" i="44"/>
  <c r="AC675" i="44" s="1"/>
  <c r="W675" i="44"/>
  <c r="X675" i="44" s="1"/>
  <c r="R675" i="44"/>
  <c r="S675" i="44" s="1"/>
  <c r="K675" i="44"/>
  <c r="M675" i="44" s="1"/>
  <c r="J675" i="44"/>
  <c r="I675" i="44"/>
  <c r="G675" i="44"/>
  <c r="AV674" i="44"/>
  <c r="AW674" i="44" s="1"/>
  <c r="AQ674" i="44"/>
  <c r="AR674" i="44" s="1"/>
  <c r="AL674" i="44"/>
  <c r="AM674" i="44" s="1"/>
  <c r="AH674" i="44"/>
  <c r="AG674" i="44"/>
  <c r="AB674" i="44"/>
  <c r="AC674" i="44" s="1"/>
  <c r="W674" i="44"/>
  <c r="X674" i="44" s="1"/>
  <c r="R674" i="44"/>
  <c r="S674" i="44" s="1"/>
  <c r="K674" i="44"/>
  <c r="M674" i="44" s="1"/>
  <c r="J674" i="44"/>
  <c r="I674" i="44"/>
  <c r="G674" i="44"/>
  <c r="AW673" i="44"/>
  <c r="AV673" i="44"/>
  <c r="AR673" i="44"/>
  <c r="AQ673" i="44"/>
  <c r="AL673" i="44"/>
  <c r="AM673" i="44" s="1"/>
  <c r="AH673" i="44"/>
  <c r="AG673" i="44"/>
  <c r="AB673" i="44"/>
  <c r="AC673" i="44" s="1"/>
  <c r="W673" i="44"/>
  <c r="X673" i="44" s="1"/>
  <c r="R673" i="44"/>
  <c r="S673" i="44" s="1"/>
  <c r="K673" i="44"/>
  <c r="M673" i="44" s="1"/>
  <c r="J673" i="44"/>
  <c r="I673" i="44"/>
  <c r="G673" i="44"/>
  <c r="AX672" i="44"/>
  <c r="AW672" i="44"/>
  <c r="AV672" i="44"/>
  <c r="AS672" i="44"/>
  <c r="AQ672" i="44"/>
  <c r="AR672" i="44" s="1"/>
  <c r="AL672" i="44"/>
  <c r="AN672" i="44" s="1"/>
  <c r="AH672" i="44"/>
  <c r="AG672" i="44"/>
  <c r="AI672" i="44" s="1"/>
  <c r="AB672" i="44"/>
  <c r="AD672" i="44" s="1"/>
  <c r="W672" i="44"/>
  <c r="Y672" i="44" s="1"/>
  <c r="R672" i="44"/>
  <c r="J672" i="44"/>
  <c r="I672" i="44"/>
  <c r="G672" i="44"/>
  <c r="H672" i="44" s="1"/>
  <c r="AV662" i="44"/>
  <c r="AQ662" i="44"/>
  <c r="AL662" i="44"/>
  <c r="AG662" i="44"/>
  <c r="AB662" i="44"/>
  <c r="AC662" i="44" s="1"/>
  <c r="W662" i="44"/>
  <c r="R662" i="44"/>
  <c r="K662" i="44" s="1"/>
  <c r="J662" i="44"/>
  <c r="I662" i="44"/>
  <c r="G662" i="44"/>
  <c r="AV661" i="44"/>
  <c r="AQ661" i="44"/>
  <c r="AL661" i="44"/>
  <c r="AG661" i="44"/>
  <c r="AB661" i="44"/>
  <c r="W661" i="44"/>
  <c r="X661" i="44" s="1"/>
  <c r="R661" i="44"/>
  <c r="S661" i="44" s="1"/>
  <c r="K661" i="44"/>
  <c r="J661" i="44"/>
  <c r="I661" i="44"/>
  <c r="G661" i="44"/>
  <c r="AW660" i="44"/>
  <c r="AV660" i="44"/>
  <c r="AQ660" i="44"/>
  <c r="AL660" i="44"/>
  <c r="AG660" i="44"/>
  <c r="AB660" i="44"/>
  <c r="W660" i="44"/>
  <c r="R660" i="44"/>
  <c r="S660" i="44" s="1"/>
  <c r="J660" i="44"/>
  <c r="I660" i="44"/>
  <c r="G660" i="44"/>
  <c r="AV659" i="44"/>
  <c r="K659" i="44" s="1"/>
  <c r="AQ659" i="44"/>
  <c r="AL659" i="44"/>
  <c r="AG659" i="44"/>
  <c r="AB659" i="44"/>
  <c r="W659" i="44"/>
  <c r="R659" i="44"/>
  <c r="J659" i="44"/>
  <c r="I659" i="44"/>
  <c r="G659" i="44"/>
  <c r="AV658" i="44"/>
  <c r="AW658" i="44" s="1"/>
  <c r="AQ658" i="44"/>
  <c r="AR658" i="44" s="1"/>
  <c r="AL658" i="44"/>
  <c r="AG658" i="44"/>
  <c r="AB658" i="44"/>
  <c r="W658" i="44"/>
  <c r="R658" i="44"/>
  <c r="J658" i="44"/>
  <c r="I658" i="44"/>
  <c r="G658" i="44"/>
  <c r="AV657" i="44"/>
  <c r="AR657" i="44"/>
  <c r="AQ657" i="44"/>
  <c r="AL657" i="44"/>
  <c r="AG657" i="44"/>
  <c r="AB657" i="44"/>
  <c r="W657" i="44"/>
  <c r="X657" i="44" s="1"/>
  <c r="R657" i="44"/>
  <c r="K657" i="44" s="1"/>
  <c r="J657" i="44"/>
  <c r="I657" i="44"/>
  <c r="G657" i="44"/>
  <c r="AV656" i="44"/>
  <c r="AQ656" i="44"/>
  <c r="AL656" i="44"/>
  <c r="AG656" i="44"/>
  <c r="AB656" i="44"/>
  <c r="W656" i="44"/>
  <c r="S656" i="44"/>
  <c r="R656" i="44"/>
  <c r="J656" i="44"/>
  <c r="I656" i="44"/>
  <c r="G656" i="44"/>
  <c r="AV655" i="44"/>
  <c r="AQ655" i="44"/>
  <c r="AL655" i="44"/>
  <c r="AG655" i="44"/>
  <c r="AB655" i="44"/>
  <c r="W655" i="44"/>
  <c r="R655" i="44"/>
  <c r="S655" i="44" s="1"/>
  <c r="K655" i="44"/>
  <c r="J655" i="44"/>
  <c r="I655" i="44"/>
  <c r="G655" i="44"/>
  <c r="AW654" i="44"/>
  <c r="AV654" i="44"/>
  <c r="AQ654" i="44"/>
  <c r="AL654" i="44"/>
  <c r="AG654" i="44"/>
  <c r="AB654" i="44"/>
  <c r="W654" i="44"/>
  <c r="R654" i="44"/>
  <c r="J654" i="44"/>
  <c r="I654" i="44"/>
  <c r="G654" i="44"/>
  <c r="AV653" i="44"/>
  <c r="AW653" i="44" s="1"/>
  <c r="AQ653" i="44"/>
  <c r="AR653" i="44" s="1"/>
  <c r="AL653" i="44"/>
  <c r="AG653" i="44"/>
  <c r="K653" i="44" s="1"/>
  <c r="AB653" i="44"/>
  <c r="W653" i="44"/>
  <c r="R653" i="44"/>
  <c r="J653" i="44"/>
  <c r="I653" i="44"/>
  <c r="G653" i="44"/>
  <c r="AV652" i="44"/>
  <c r="AQ652" i="44"/>
  <c r="AL652" i="44"/>
  <c r="AM652" i="44" s="1"/>
  <c r="AG652" i="44"/>
  <c r="AH652" i="44" s="1"/>
  <c r="AB652" i="44"/>
  <c r="AC652" i="44" s="1"/>
  <c r="W652" i="44"/>
  <c r="R652" i="44"/>
  <c r="K652" i="44"/>
  <c r="J652" i="44"/>
  <c r="I652" i="44"/>
  <c r="G652" i="44"/>
  <c r="AV651" i="44"/>
  <c r="AQ651" i="44"/>
  <c r="AL651" i="44"/>
  <c r="AG651" i="44"/>
  <c r="AH651" i="44" s="1"/>
  <c r="AB651" i="44"/>
  <c r="K651" i="44" s="1"/>
  <c r="W651" i="44"/>
  <c r="R651" i="44"/>
  <c r="J651" i="44"/>
  <c r="I651" i="44"/>
  <c r="G651" i="44"/>
  <c r="AV650" i="44"/>
  <c r="AQ650" i="44"/>
  <c r="AL650" i="44"/>
  <c r="AG650" i="44"/>
  <c r="AH650" i="44" s="1"/>
  <c r="AB650" i="44"/>
  <c r="W650" i="44"/>
  <c r="R650" i="44"/>
  <c r="J650" i="44"/>
  <c r="I650" i="44"/>
  <c r="G650" i="44"/>
  <c r="AV649" i="44"/>
  <c r="AQ649" i="44"/>
  <c r="AL649" i="44"/>
  <c r="AM649" i="44" s="1"/>
  <c r="AG649" i="44"/>
  <c r="AB649" i="44"/>
  <c r="W649" i="44"/>
  <c r="R649" i="44"/>
  <c r="J649" i="44"/>
  <c r="I649" i="44"/>
  <c r="G649" i="44"/>
  <c r="AW648" i="44"/>
  <c r="AV648" i="44"/>
  <c r="AQ648" i="44"/>
  <c r="AL648" i="44"/>
  <c r="AM648" i="44" s="1"/>
  <c r="AG648" i="44"/>
  <c r="AH648" i="44" s="1"/>
  <c r="AB648" i="44"/>
  <c r="W648" i="44"/>
  <c r="R648" i="44"/>
  <c r="J648" i="44"/>
  <c r="I648" i="44"/>
  <c r="G648" i="44"/>
  <c r="AV647" i="44"/>
  <c r="AW647" i="44" s="1"/>
  <c r="AQ647" i="44"/>
  <c r="AR647" i="44" s="1"/>
  <c r="AL647" i="44"/>
  <c r="AM647" i="44" s="1"/>
  <c r="AH647" i="44"/>
  <c r="AG647" i="44"/>
  <c r="AB647" i="44"/>
  <c r="W647" i="44"/>
  <c r="X647" i="44" s="1"/>
  <c r="R647" i="44"/>
  <c r="J647" i="44"/>
  <c r="I647" i="44"/>
  <c r="G647" i="44"/>
  <c r="AV646" i="44"/>
  <c r="AQ646" i="44"/>
  <c r="AL646" i="44"/>
  <c r="AM646" i="44" s="1"/>
  <c r="AG646" i="44"/>
  <c r="AH646" i="44" s="1"/>
  <c r="AC646" i="44"/>
  <c r="AB646" i="44"/>
  <c r="W646" i="44"/>
  <c r="K646" i="44" s="1"/>
  <c r="R646" i="44"/>
  <c r="S646" i="44" s="1"/>
  <c r="J646" i="44"/>
  <c r="I646" i="44"/>
  <c r="G646" i="44"/>
  <c r="AV645" i="44"/>
  <c r="AQ645" i="44"/>
  <c r="AL645" i="44"/>
  <c r="AG645" i="44"/>
  <c r="AB645" i="44"/>
  <c r="AC645" i="44" s="1"/>
  <c r="W645" i="44"/>
  <c r="X645" i="44" s="1"/>
  <c r="R645" i="44"/>
  <c r="S645" i="44" s="1"/>
  <c r="J645" i="44"/>
  <c r="I645" i="44"/>
  <c r="G645" i="44"/>
  <c r="AV644" i="44"/>
  <c r="AQ644" i="44"/>
  <c r="AL644" i="44"/>
  <c r="AG644" i="44"/>
  <c r="AB644" i="44"/>
  <c r="W644" i="44"/>
  <c r="X644" i="44" s="1"/>
  <c r="R644" i="44"/>
  <c r="S644" i="44" s="1"/>
  <c r="K644" i="44"/>
  <c r="J644" i="44"/>
  <c r="I644" i="44"/>
  <c r="G644" i="44"/>
  <c r="AV643" i="44"/>
  <c r="AQ643" i="44"/>
  <c r="AL643" i="44"/>
  <c r="AG643" i="44"/>
  <c r="AB643" i="44"/>
  <c r="W643" i="44"/>
  <c r="R643" i="44"/>
  <c r="K643" i="44"/>
  <c r="J643" i="44"/>
  <c r="I643" i="44"/>
  <c r="G643" i="44"/>
  <c r="AV642" i="44"/>
  <c r="AQ642" i="44"/>
  <c r="AL642" i="44"/>
  <c r="AG642" i="44"/>
  <c r="AB642" i="44"/>
  <c r="K642" i="44" s="1"/>
  <c r="W642" i="44"/>
  <c r="R642" i="44"/>
  <c r="J642" i="44"/>
  <c r="I642" i="44"/>
  <c r="G642" i="44"/>
  <c r="AV641" i="44"/>
  <c r="AQ641" i="44"/>
  <c r="AL641" i="44"/>
  <c r="AG641" i="44"/>
  <c r="AH641" i="44" s="1"/>
  <c r="AB641" i="44"/>
  <c r="W641" i="44"/>
  <c r="R641" i="44"/>
  <c r="K641" i="44" s="1"/>
  <c r="J641" i="44"/>
  <c r="I641" i="44"/>
  <c r="G641" i="44"/>
  <c r="AV640" i="44"/>
  <c r="AQ640" i="44"/>
  <c r="AL640" i="44"/>
  <c r="AG640" i="44"/>
  <c r="AC640" i="44"/>
  <c r="AB640" i="44"/>
  <c r="W640" i="44"/>
  <c r="R640" i="44"/>
  <c r="S640" i="44" s="1"/>
  <c r="J640" i="44"/>
  <c r="I640" i="44"/>
  <c r="G640" i="44"/>
  <c r="AV639" i="44"/>
  <c r="AQ639" i="44"/>
  <c r="AL639" i="44"/>
  <c r="AG639" i="44"/>
  <c r="AB639" i="44"/>
  <c r="W639" i="44"/>
  <c r="R639" i="44"/>
  <c r="K639" i="44"/>
  <c r="J639" i="44"/>
  <c r="I639" i="44"/>
  <c r="G639" i="44"/>
  <c r="AV638" i="44"/>
  <c r="AW638" i="44" s="1"/>
  <c r="AQ638" i="44"/>
  <c r="AL638" i="44"/>
  <c r="AG638" i="44"/>
  <c r="AB638" i="44"/>
  <c r="W638" i="44"/>
  <c r="R638" i="44"/>
  <c r="K638" i="44"/>
  <c r="J638" i="44"/>
  <c r="I638" i="44"/>
  <c r="G638" i="44"/>
  <c r="AV637" i="44"/>
  <c r="AW650" i="44" s="1"/>
  <c r="AR637" i="44"/>
  <c r="AQ637" i="44"/>
  <c r="AL637" i="44"/>
  <c r="AG637" i="44"/>
  <c r="AB637" i="44"/>
  <c r="W637" i="44"/>
  <c r="R637" i="44"/>
  <c r="J637" i="44"/>
  <c r="I637" i="44"/>
  <c r="G637" i="44"/>
  <c r="AV636" i="44"/>
  <c r="AW641" i="44" s="1"/>
  <c r="AQ636" i="44"/>
  <c r="AR652" i="44" s="1"/>
  <c r="AL636" i="44"/>
  <c r="AM653" i="44" s="1"/>
  <c r="AG636" i="44"/>
  <c r="AB636" i="44"/>
  <c r="W636" i="44"/>
  <c r="X651" i="44" s="1"/>
  <c r="S636" i="44"/>
  <c r="R636" i="44"/>
  <c r="J636" i="44"/>
  <c r="I636" i="44"/>
  <c r="G636" i="44"/>
  <c r="AV635" i="44"/>
  <c r="AQ635" i="44"/>
  <c r="AR654" i="44" s="1"/>
  <c r="AL635" i="44"/>
  <c r="AM657" i="44" s="1"/>
  <c r="AG635" i="44"/>
  <c r="AB635" i="44"/>
  <c r="W635" i="44"/>
  <c r="R635" i="44"/>
  <c r="T634" i="44" s="1"/>
  <c r="K635" i="44"/>
  <c r="J635" i="44"/>
  <c r="I635" i="44"/>
  <c r="G635" i="44"/>
  <c r="AV634" i="44"/>
  <c r="AQ634" i="44"/>
  <c r="AL634" i="44"/>
  <c r="AG634" i="44"/>
  <c r="AB634" i="44"/>
  <c r="AC634" i="44" s="1"/>
  <c r="W634" i="44"/>
  <c r="R634" i="44"/>
  <c r="J634" i="44"/>
  <c r="I634" i="44"/>
  <c r="G634" i="44"/>
  <c r="P629" i="44"/>
  <c r="P630" i="44" s="1"/>
  <c r="H100" i="6"/>
  <c r="AC129" i="6"/>
  <c r="S129" i="6"/>
  <c r="M129" i="6"/>
  <c r="F129" i="6" s="1"/>
  <c r="AL129" i="6" s="1"/>
  <c r="AC128" i="6"/>
  <c r="S128" i="6"/>
  <c r="F128" i="6" s="1"/>
  <c r="AJ128" i="6" s="1"/>
  <c r="M128" i="6"/>
  <c r="AC127" i="6"/>
  <c r="S127" i="6"/>
  <c r="M127" i="6"/>
  <c r="F127" i="6"/>
  <c r="AH127" i="6" s="1"/>
  <c r="AC126" i="6"/>
  <c r="S126" i="6"/>
  <c r="M126" i="6"/>
  <c r="AC125" i="6"/>
  <c r="S125" i="6"/>
  <c r="M125" i="6"/>
  <c r="F125" i="6"/>
  <c r="AD125" i="6" s="1"/>
  <c r="AC124" i="6"/>
  <c r="AD124" i="6" s="1"/>
  <c r="S124" i="6"/>
  <c r="M124" i="6"/>
  <c r="F124" i="6"/>
  <c r="R124" i="6" s="1"/>
  <c r="AC123" i="6"/>
  <c r="S123" i="6"/>
  <c r="M123" i="6"/>
  <c r="G123" i="7"/>
  <c r="H100" i="7"/>
  <c r="AC129" i="7"/>
  <c r="S129" i="7"/>
  <c r="M129" i="7"/>
  <c r="F129" i="7"/>
  <c r="AC128" i="7"/>
  <c r="S128" i="7"/>
  <c r="M128" i="7"/>
  <c r="F128" i="7"/>
  <c r="AL127" i="7"/>
  <c r="AJ127" i="7"/>
  <c r="AH127" i="7"/>
  <c r="AC127" i="7"/>
  <c r="AD127" i="7" s="1"/>
  <c r="S127" i="7"/>
  <c r="T127" i="7" s="1"/>
  <c r="M127" i="7"/>
  <c r="N127" i="7" s="1"/>
  <c r="F127" i="7"/>
  <c r="AF127" i="7" s="1"/>
  <c r="AL126" i="7"/>
  <c r="AJ126" i="7"/>
  <c r="AH126" i="7"/>
  <c r="AF126" i="7"/>
  <c r="AC126" i="7"/>
  <c r="AD126" i="7" s="1"/>
  <c r="S126" i="7"/>
  <c r="T126" i="7" s="1"/>
  <c r="M126" i="7"/>
  <c r="N126" i="7" s="1"/>
  <c r="F126" i="7"/>
  <c r="AB126" i="7" s="1"/>
  <c r="AL125" i="7"/>
  <c r="AJ125" i="7"/>
  <c r="AH125" i="7"/>
  <c r="AF125" i="7"/>
  <c r="AD125" i="7"/>
  <c r="AC125" i="7"/>
  <c r="S125" i="7"/>
  <c r="T125" i="7" s="1"/>
  <c r="M125" i="7"/>
  <c r="N125" i="7" s="1"/>
  <c r="F125" i="7"/>
  <c r="AB125" i="7" s="1"/>
  <c r="AC124" i="7"/>
  <c r="F124" i="7" s="1"/>
  <c r="S124" i="7"/>
  <c r="M124" i="7"/>
  <c r="AC123" i="7"/>
  <c r="F123" i="7" s="1"/>
  <c r="S123" i="7"/>
  <c r="T123" i="7" s="1"/>
  <c r="M123" i="7"/>
  <c r="N123" i="7" s="1"/>
  <c r="B123" i="7"/>
  <c r="U128" i="5"/>
  <c r="U122" i="5"/>
  <c r="U123" i="5"/>
  <c r="U124" i="5"/>
  <c r="U125" i="5"/>
  <c r="U126" i="5"/>
  <c r="U127" i="5"/>
  <c r="U121" i="5"/>
  <c r="U342" i="52" l="1"/>
  <c r="AR347" i="52"/>
  <c r="AR349" i="52"/>
  <c r="AR367" i="52"/>
  <c r="K376" i="52"/>
  <c r="M376" i="52" s="1"/>
  <c r="S379" i="52"/>
  <c r="AX367" i="52"/>
  <c r="K347" i="52"/>
  <c r="K367" i="52"/>
  <c r="K375" i="52"/>
  <c r="M375" i="52" s="1"/>
  <c r="S378" i="52"/>
  <c r="X347" i="52"/>
  <c r="K348" i="52"/>
  <c r="M348" i="52" s="1"/>
  <c r="X367" i="52"/>
  <c r="K368" i="52"/>
  <c r="M368" i="52" s="1"/>
  <c r="AR387" i="52"/>
  <c r="K396" i="52"/>
  <c r="M396" i="52" s="1"/>
  <c r="Y347" i="52"/>
  <c r="S347" i="52"/>
  <c r="S367" i="52"/>
  <c r="AM387" i="52"/>
  <c r="T347" i="52"/>
  <c r="AC347" i="52"/>
  <c r="AC367" i="52"/>
  <c r="AW387" i="52"/>
  <c r="K393" i="52"/>
  <c r="M393" i="52" s="1"/>
  <c r="X349" i="52"/>
  <c r="K392" i="52"/>
  <c r="M392" i="52" s="1"/>
  <c r="AH347" i="52"/>
  <c r="AI347" i="52"/>
  <c r="AI367" i="52"/>
  <c r="K381" i="52"/>
  <c r="M381" i="52" s="1"/>
  <c r="K389" i="52"/>
  <c r="M389" i="52" s="1"/>
  <c r="AM347" i="52"/>
  <c r="AM367" i="52"/>
  <c r="AW349" i="52"/>
  <c r="AW347" i="52"/>
  <c r="U343" i="51"/>
  <c r="Z342" i="51"/>
  <c r="AM354" i="51"/>
  <c r="T347" i="51"/>
  <c r="K350" i="51"/>
  <c r="AM353" i="51"/>
  <c r="AR355" i="51"/>
  <c r="AR367" i="51"/>
  <c r="K376" i="51"/>
  <c r="M376" i="51" s="1"/>
  <c r="S379" i="51"/>
  <c r="K349" i="51"/>
  <c r="M349" i="51" s="1"/>
  <c r="AR354" i="51"/>
  <c r="K375" i="51"/>
  <c r="M375" i="51" s="1"/>
  <c r="X351" i="51"/>
  <c r="AX367" i="51"/>
  <c r="K372" i="51"/>
  <c r="M372" i="51" s="1"/>
  <c r="K400" i="51"/>
  <c r="M400" i="51" s="1"/>
  <c r="AC347" i="51"/>
  <c r="S348" i="51"/>
  <c r="K371" i="51"/>
  <c r="M371" i="51" s="1"/>
  <c r="K399" i="51"/>
  <c r="M399" i="51" s="1"/>
  <c r="AH347" i="51"/>
  <c r="K354" i="51"/>
  <c r="X367" i="51"/>
  <c r="K368" i="51"/>
  <c r="M368" i="51" s="1"/>
  <c r="AR387" i="51"/>
  <c r="K396" i="51"/>
  <c r="M396" i="51" s="1"/>
  <c r="AI347" i="51"/>
  <c r="AC348" i="51"/>
  <c r="AH350" i="51"/>
  <c r="K387" i="51"/>
  <c r="S350" i="51"/>
  <c r="AH349" i="51"/>
  <c r="S355" i="51"/>
  <c r="AM347" i="51"/>
  <c r="AC367" i="51"/>
  <c r="AW387" i="51"/>
  <c r="S387" i="51"/>
  <c r="AM349" i="51"/>
  <c r="AR347" i="51"/>
  <c r="AH367" i="51"/>
  <c r="K390" i="51"/>
  <c r="M390" i="51" s="1"/>
  <c r="K381" i="51"/>
  <c r="M381" i="51" s="1"/>
  <c r="K389" i="51"/>
  <c r="M389" i="51" s="1"/>
  <c r="AW349" i="51"/>
  <c r="AW347" i="51"/>
  <c r="Z343" i="50"/>
  <c r="AE342" i="50"/>
  <c r="K367" i="50"/>
  <c r="AS367" i="50"/>
  <c r="K375" i="50"/>
  <c r="M375" i="50" s="1"/>
  <c r="S378" i="50"/>
  <c r="K374" i="50"/>
  <c r="M374" i="50" s="1"/>
  <c r="AM387" i="50"/>
  <c r="T367" i="50"/>
  <c r="X347" i="50"/>
  <c r="X367" i="50"/>
  <c r="AR387" i="50"/>
  <c r="K387" i="50"/>
  <c r="K395" i="50"/>
  <c r="M395" i="50" s="1"/>
  <c r="T347" i="50"/>
  <c r="K348" i="50"/>
  <c r="M348" i="50" s="1"/>
  <c r="U343" i="50"/>
  <c r="AI347" i="50"/>
  <c r="AH367" i="50"/>
  <c r="T387" i="50"/>
  <c r="AH347" i="50"/>
  <c r="AM367" i="50"/>
  <c r="AS347" i="50"/>
  <c r="M367" i="49"/>
  <c r="L367" i="49"/>
  <c r="K355" i="49"/>
  <c r="AM355" i="49"/>
  <c r="AR349" i="49"/>
  <c r="AM352" i="49"/>
  <c r="K357" i="49"/>
  <c r="AD347" i="49"/>
  <c r="AW349" i="49"/>
  <c r="K374" i="49"/>
  <c r="M374" i="49" s="1"/>
  <c r="K351" i="49"/>
  <c r="AC351" i="49"/>
  <c r="AR352" i="49"/>
  <c r="Y367" i="49"/>
  <c r="X367" i="49"/>
  <c r="AC354" i="49"/>
  <c r="AC357" i="49"/>
  <c r="AH347" i="49"/>
  <c r="AR348" i="49"/>
  <c r="AW348" i="49"/>
  <c r="K350" i="49"/>
  <c r="S373" i="49"/>
  <c r="AM387" i="49"/>
  <c r="S401" i="49"/>
  <c r="AH356" i="49"/>
  <c r="AH355" i="49"/>
  <c r="AH357" i="49"/>
  <c r="AW351" i="49"/>
  <c r="AR354" i="49"/>
  <c r="AH353" i="49"/>
  <c r="AX367" i="49"/>
  <c r="AW347" i="49"/>
  <c r="K349" i="49"/>
  <c r="X349" i="49"/>
  <c r="X352" i="49"/>
  <c r="AM348" i="49"/>
  <c r="AM357" i="49"/>
  <c r="AC350" i="49"/>
  <c r="AC356" i="49"/>
  <c r="AM347" i="49"/>
  <c r="S376" i="49"/>
  <c r="K376" i="49"/>
  <c r="M376" i="49" s="1"/>
  <c r="AE342" i="49"/>
  <c r="Z343" i="49"/>
  <c r="AN347" i="49"/>
  <c r="K379" i="49"/>
  <c r="M379" i="49" s="1"/>
  <c r="S379" i="49"/>
  <c r="AS347" i="49"/>
  <c r="AR347" i="49"/>
  <c r="AM356" i="49"/>
  <c r="AX347" i="49"/>
  <c r="AC352" i="49"/>
  <c r="AW356" i="49"/>
  <c r="K352" i="49"/>
  <c r="K371" i="49"/>
  <c r="M371" i="49" s="1"/>
  <c r="X355" i="49"/>
  <c r="AH352" i="49"/>
  <c r="AR387" i="49"/>
  <c r="K347" i="49"/>
  <c r="M356" i="49" s="1"/>
  <c r="AW350" i="49"/>
  <c r="K387" i="49"/>
  <c r="K354" i="49"/>
  <c r="K394" i="49"/>
  <c r="M394" i="49" s="1"/>
  <c r="K353" i="49"/>
  <c r="K393" i="49"/>
  <c r="M393" i="49" s="1"/>
  <c r="S347" i="49"/>
  <c r="S387" i="49"/>
  <c r="S355" i="49"/>
  <c r="AI367" i="49"/>
  <c r="X357" i="49"/>
  <c r="T347" i="49"/>
  <c r="X347" i="49"/>
  <c r="K348" i="49"/>
  <c r="S351" i="49"/>
  <c r="X353" i="49"/>
  <c r="AC355" i="49"/>
  <c r="AH353" i="48"/>
  <c r="X348" i="48"/>
  <c r="AC350" i="48"/>
  <c r="AH352" i="48"/>
  <c r="AR356" i="48"/>
  <c r="AR367" i="48"/>
  <c r="K376" i="48"/>
  <c r="M376" i="48" s="1"/>
  <c r="S379" i="48"/>
  <c r="AD347" i="48"/>
  <c r="AC349" i="48"/>
  <c r="AH351" i="48"/>
  <c r="K375" i="48"/>
  <c r="M375" i="48" s="1"/>
  <c r="S378" i="48"/>
  <c r="AI347" i="48"/>
  <c r="AC348" i="48"/>
  <c r="AH350" i="48"/>
  <c r="AM352" i="48"/>
  <c r="AR354" i="48"/>
  <c r="AW356" i="48"/>
  <c r="AM351" i="48"/>
  <c r="AR353" i="48"/>
  <c r="AW355" i="48"/>
  <c r="AW367" i="48"/>
  <c r="K373" i="48"/>
  <c r="M373" i="48" s="1"/>
  <c r="K401" i="48"/>
  <c r="M401" i="48" s="1"/>
  <c r="K372" i="48"/>
  <c r="M372" i="48" s="1"/>
  <c r="K400" i="48"/>
  <c r="M400" i="48" s="1"/>
  <c r="AR387" i="48"/>
  <c r="AR347" i="48"/>
  <c r="K347" i="48"/>
  <c r="AW350" i="48"/>
  <c r="X367" i="48"/>
  <c r="K354" i="48"/>
  <c r="M354" i="48" s="1"/>
  <c r="K387" i="48"/>
  <c r="K395" i="48"/>
  <c r="M395" i="48" s="1"/>
  <c r="S355" i="48"/>
  <c r="K393" i="48"/>
  <c r="M393" i="48" s="1"/>
  <c r="Z342" i="48"/>
  <c r="S347" i="48"/>
  <c r="T347" i="48"/>
  <c r="X347" i="48"/>
  <c r="K348" i="48"/>
  <c r="AI367" i="48"/>
  <c r="X387" i="48"/>
  <c r="AM348" i="48"/>
  <c r="AM367" i="48"/>
  <c r="M347" i="47"/>
  <c r="Z343" i="47"/>
  <c r="AE342" i="47"/>
  <c r="L347" i="47"/>
  <c r="K367" i="47"/>
  <c r="AS367" i="47"/>
  <c r="K375" i="47"/>
  <c r="M375" i="47" s="1"/>
  <c r="S378" i="47"/>
  <c r="K374" i="47"/>
  <c r="M374" i="47" s="1"/>
  <c r="T347" i="47"/>
  <c r="S367" i="47"/>
  <c r="K371" i="47"/>
  <c r="M371" i="47" s="1"/>
  <c r="AM387" i="47"/>
  <c r="K399" i="47"/>
  <c r="M399" i="47" s="1"/>
  <c r="AR387" i="47"/>
  <c r="X367" i="47"/>
  <c r="AH347" i="47"/>
  <c r="S387" i="47"/>
  <c r="AS347" i="47"/>
  <c r="AD347" i="47"/>
  <c r="AC367" i="47"/>
  <c r="AW387" i="47"/>
  <c r="AI367" i="47"/>
  <c r="AM347" i="47"/>
  <c r="X387" i="47"/>
  <c r="AR348" i="47"/>
  <c r="Y347" i="47"/>
  <c r="U343" i="47"/>
  <c r="M387" i="47"/>
  <c r="AM367" i="47"/>
  <c r="K379" i="47"/>
  <c r="M379" i="47" s="1"/>
  <c r="S379" i="46"/>
  <c r="AH351" i="46"/>
  <c r="AC348" i="46"/>
  <c r="AR351" i="46"/>
  <c r="AW351" i="46"/>
  <c r="AH353" i="46"/>
  <c r="K378" i="46"/>
  <c r="M378" i="46" s="1"/>
  <c r="S378" i="46"/>
  <c r="AM348" i="46"/>
  <c r="K353" i="46"/>
  <c r="AR348" i="46"/>
  <c r="AM353" i="46"/>
  <c r="AC353" i="46"/>
  <c r="AH350" i="46"/>
  <c r="AM354" i="46"/>
  <c r="AW348" i="46"/>
  <c r="AH354" i="46"/>
  <c r="K347" i="46"/>
  <c r="M350" i="46" s="1"/>
  <c r="AC355" i="46"/>
  <c r="S375" i="46"/>
  <c r="K375" i="46"/>
  <c r="M375" i="46" s="1"/>
  <c r="AN347" i="46"/>
  <c r="AR350" i="46"/>
  <c r="AS367" i="46"/>
  <c r="AR349" i="46"/>
  <c r="L367" i="46"/>
  <c r="T367" i="46"/>
  <c r="S367" i="46"/>
  <c r="AH347" i="46"/>
  <c r="AH355" i="46"/>
  <c r="AI347" i="46"/>
  <c r="AM355" i="46"/>
  <c r="AM347" i="46"/>
  <c r="AW350" i="46"/>
  <c r="AH352" i="46"/>
  <c r="AR355" i="46"/>
  <c r="AR354" i="46"/>
  <c r="AD347" i="46"/>
  <c r="AC352" i="46"/>
  <c r="AC347" i="46"/>
  <c r="K348" i="46"/>
  <c r="AW353" i="46"/>
  <c r="AR347" i="46"/>
  <c r="K349" i="46"/>
  <c r="K352" i="46"/>
  <c r="AW367" i="46"/>
  <c r="K400" i="46"/>
  <c r="M400" i="46" s="1"/>
  <c r="AS347" i="46"/>
  <c r="AM387" i="46"/>
  <c r="X367" i="46"/>
  <c r="S347" i="46"/>
  <c r="AW387" i="46"/>
  <c r="T387" i="46"/>
  <c r="Y347" i="46"/>
  <c r="AI367" i="46"/>
  <c r="AR387" i="46"/>
  <c r="U342" i="46"/>
  <c r="L387" i="46"/>
  <c r="AC367" i="46"/>
  <c r="X387" i="46"/>
  <c r="AW347" i="46"/>
  <c r="T347" i="46"/>
  <c r="X347" i="46"/>
  <c r="U343" i="45"/>
  <c r="Z342" i="45"/>
  <c r="S347" i="45"/>
  <c r="K351" i="45"/>
  <c r="T347" i="45"/>
  <c r="AR357" i="45"/>
  <c r="AR367" i="45"/>
  <c r="S379" i="45"/>
  <c r="K349" i="45"/>
  <c r="M349" i="45" s="1"/>
  <c r="S352" i="45"/>
  <c r="AR356" i="45"/>
  <c r="K367" i="45"/>
  <c r="K375" i="45"/>
  <c r="M375" i="45" s="1"/>
  <c r="S378" i="45"/>
  <c r="AH354" i="45"/>
  <c r="K350" i="45"/>
  <c r="S353" i="45"/>
  <c r="AM355" i="45"/>
  <c r="X347" i="45"/>
  <c r="K348" i="45"/>
  <c r="K374" i="45"/>
  <c r="M374" i="45" s="1"/>
  <c r="AW356" i="45"/>
  <c r="AI347" i="45"/>
  <c r="AM352" i="45"/>
  <c r="Y367" i="45"/>
  <c r="K387" i="45"/>
  <c r="AS387" i="45"/>
  <c r="K354" i="45"/>
  <c r="K394" i="45"/>
  <c r="M394" i="45" s="1"/>
  <c r="K393" i="45"/>
  <c r="M393" i="45" s="1"/>
  <c r="S387" i="45"/>
  <c r="S367" i="45"/>
  <c r="S355" i="45"/>
  <c r="AM348" i="45"/>
  <c r="AR350" i="45"/>
  <c r="AR347" i="45"/>
  <c r="K347" i="45"/>
  <c r="AW350" i="45"/>
  <c r="AI367" i="45"/>
  <c r="K381" i="45"/>
  <c r="M381" i="45" s="1"/>
  <c r="K389" i="45"/>
  <c r="M389" i="45" s="1"/>
  <c r="AH347" i="45"/>
  <c r="AW349" i="45"/>
  <c r="AC355" i="45"/>
  <c r="AW347" i="45"/>
  <c r="AC354" i="45"/>
  <c r="X352" i="45"/>
  <c r="AC347" i="45"/>
  <c r="AM387" i="45"/>
  <c r="AH640" i="44"/>
  <c r="AH649" i="44"/>
  <c r="AH654" i="44"/>
  <c r="AH655" i="44"/>
  <c r="AM643" i="44"/>
  <c r="K645" i="44"/>
  <c r="X646" i="44"/>
  <c r="AM650" i="44"/>
  <c r="AH653" i="44"/>
  <c r="X656" i="44"/>
  <c r="AW657" i="44"/>
  <c r="S662" i="44"/>
  <c r="K672" i="44"/>
  <c r="T672" i="44"/>
  <c r="K676" i="44"/>
  <c r="M676" i="44" s="1"/>
  <c r="S691" i="44"/>
  <c r="K691" i="44"/>
  <c r="M691" i="44" s="1"/>
  <c r="S714" i="44"/>
  <c r="K714" i="44"/>
  <c r="M714" i="44" s="1"/>
  <c r="S724" i="44"/>
  <c r="AW637" i="44"/>
  <c r="S642" i="44"/>
  <c r="AR643" i="44"/>
  <c r="AC656" i="44"/>
  <c r="S672" i="44"/>
  <c r="X652" i="44"/>
  <c r="AM636" i="44"/>
  <c r="AC649" i="44"/>
  <c r="AR710" i="44"/>
  <c r="AC658" i="44"/>
  <c r="K658" i="44"/>
  <c r="M658" i="44" s="1"/>
  <c r="S635" i="44"/>
  <c r="X658" i="44"/>
  <c r="AX710" i="44"/>
  <c r="AW710" i="44"/>
  <c r="S651" i="44"/>
  <c r="S652" i="44"/>
  <c r="S658" i="44"/>
  <c r="K634" i="44"/>
  <c r="M644" i="44" s="1"/>
  <c r="S649" i="44"/>
  <c r="AW642" i="44"/>
  <c r="AM655" i="44"/>
  <c r="AM658" i="44"/>
  <c r="K660" i="44"/>
  <c r="AC661" i="44"/>
  <c r="S686" i="44"/>
  <c r="K686" i="44"/>
  <c r="M686" i="44" s="1"/>
  <c r="AW640" i="44"/>
  <c r="AR659" i="44"/>
  <c r="AC642" i="44"/>
  <c r="AH645" i="44"/>
  <c r="AC641" i="44"/>
  <c r="AR638" i="44"/>
  <c r="K680" i="44"/>
  <c r="M680" i="44" s="1"/>
  <c r="S680" i="44"/>
  <c r="U629" i="44"/>
  <c r="X636" i="44"/>
  <c r="K636" i="44"/>
  <c r="M646" i="44" s="1"/>
  <c r="AH636" i="44"/>
  <c r="AM656" i="44"/>
  <c r="AN710" i="44"/>
  <c r="AM642" i="44"/>
  <c r="S694" i="44"/>
  <c r="S641" i="44"/>
  <c r="AH658" i="44"/>
  <c r="AH635" i="44"/>
  <c r="X641" i="44"/>
  <c r="AR649" i="44"/>
  <c r="X653" i="44"/>
  <c r="Y634" i="44"/>
  <c r="X642" i="44"/>
  <c r="X638" i="44"/>
  <c r="X648" i="44"/>
  <c r="X637" i="44"/>
  <c r="AM641" i="44"/>
  <c r="S643" i="44"/>
  <c r="AM654" i="44"/>
  <c r="S725" i="44"/>
  <c r="S735" i="44"/>
  <c r="K735" i="44"/>
  <c r="M735" i="44" s="1"/>
  <c r="S639" i="44"/>
  <c r="AH656" i="44"/>
  <c r="X662" i="44"/>
  <c r="H634" i="44"/>
  <c r="AR656" i="44"/>
  <c r="AW656" i="44"/>
  <c r="AW659" i="44"/>
  <c r="AH662" i="44"/>
  <c r="AM672" i="44"/>
  <c r="S740" i="44"/>
  <c r="AW636" i="44"/>
  <c r="AR662" i="44"/>
  <c r="S634" i="44"/>
  <c r="AW649" i="44"/>
  <c r="S657" i="44"/>
  <c r="S697" i="44"/>
  <c r="K697" i="44"/>
  <c r="M697" i="44" s="1"/>
  <c r="AM635" i="44"/>
  <c r="AC644" i="44"/>
  <c r="AW655" i="44"/>
  <c r="AC655" i="44"/>
  <c r="AC636" i="44"/>
  <c r="AD634" i="44"/>
  <c r="AC659" i="44"/>
  <c r="AC660" i="44"/>
  <c r="AW635" i="44"/>
  <c r="AH637" i="44"/>
  <c r="X643" i="44"/>
  <c r="AW651" i="44"/>
  <c r="K656" i="44"/>
  <c r="AC639" i="44"/>
  <c r="S720" i="44"/>
  <c r="AR636" i="44"/>
  <c r="X655" i="44"/>
  <c r="AM662" i="44"/>
  <c r="S648" i="44"/>
  <c r="AC648" i="44"/>
  <c r="AW652" i="44"/>
  <c r="K640" i="44"/>
  <c r="M642" i="44" s="1"/>
  <c r="S715" i="44"/>
  <c r="AR641" i="44"/>
  <c r="S650" i="44"/>
  <c r="AR651" i="44"/>
  <c r="X640" i="44"/>
  <c r="AC643" i="44"/>
  <c r="AC647" i="44"/>
  <c r="AR648" i="44"/>
  <c r="X650" i="44"/>
  <c r="S659" i="44"/>
  <c r="X639" i="44"/>
  <c r="X649" i="44"/>
  <c r="AH642" i="44"/>
  <c r="X635" i="44"/>
  <c r="S638" i="44"/>
  <c r="AC635" i="44"/>
  <c r="AR645" i="44"/>
  <c r="AH661" i="44"/>
  <c r="AM659" i="44"/>
  <c r="AM640" i="44"/>
  <c r="AN634" i="44"/>
  <c r="AM644" i="44"/>
  <c r="AC651" i="44"/>
  <c r="S700" i="44"/>
  <c r="X634" i="44"/>
  <c r="AR635" i="44"/>
  <c r="AR646" i="44"/>
  <c r="AH644" i="44"/>
  <c r="S647" i="44"/>
  <c r="X660" i="44"/>
  <c r="AM651" i="44"/>
  <c r="AC657" i="44"/>
  <c r="AM637" i="44"/>
  <c r="AM634" i="44"/>
  <c r="K637" i="44"/>
  <c r="AC650" i="44"/>
  <c r="AC653" i="44"/>
  <c r="K728" i="44"/>
  <c r="M728" i="44" s="1"/>
  <c r="S728" i="44"/>
  <c r="S637" i="44"/>
  <c r="X659" i="44"/>
  <c r="AR661" i="44"/>
  <c r="AR642" i="44"/>
  <c r="AH634" i="44"/>
  <c r="AM645" i="44"/>
  <c r="AM661" i="44"/>
  <c r="S679" i="44"/>
  <c r="AR634" i="44"/>
  <c r="AM639" i="44"/>
  <c r="AW646" i="44"/>
  <c r="AW643" i="44"/>
  <c r="AW644" i="44"/>
  <c r="AC638" i="44"/>
  <c r="AR639" i="44"/>
  <c r="AW645" i="44"/>
  <c r="AC654" i="44"/>
  <c r="AH660" i="44"/>
  <c r="AW661" i="44"/>
  <c r="AW634" i="44"/>
  <c r="AM660" i="44"/>
  <c r="AC672" i="44"/>
  <c r="Y710" i="44"/>
  <c r="X710" i="44"/>
  <c r="AX634" i="44"/>
  <c r="AM638" i="44"/>
  <c r="AW639" i="44"/>
  <c r="AH643" i="44"/>
  <c r="AR644" i="44"/>
  <c r="AR650" i="44"/>
  <c r="S653" i="44"/>
  <c r="AR655" i="44"/>
  <c r="AR660" i="44"/>
  <c r="AR640" i="44"/>
  <c r="AW662" i="44"/>
  <c r="L710" i="44"/>
  <c r="K649" i="44"/>
  <c r="S654" i="44"/>
  <c r="K654" i="44"/>
  <c r="X672" i="44"/>
  <c r="S727" i="44"/>
  <c r="AS634" i="44"/>
  <c r="K648" i="44"/>
  <c r="X654" i="44"/>
  <c r="AC637" i="44"/>
  <c r="K647" i="44"/>
  <c r="AH659" i="44"/>
  <c r="K734" i="44"/>
  <c r="M734" i="44" s="1"/>
  <c r="AH639" i="44"/>
  <c r="K650" i="44"/>
  <c r="K682" i="44"/>
  <c r="M682" i="44" s="1"/>
  <c r="AH638" i="44"/>
  <c r="AI634" i="44"/>
  <c r="AC710" i="44"/>
  <c r="AH657" i="44"/>
  <c r="T124" i="6"/>
  <c r="AL127" i="6"/>
  <c r="N125" i="6"/>
  <c r="T125" i="6"/>
  <c r="N128" i="6"/>
  <c r="AL124" i="6"/>
  <c r="AH125" i="6"/>
  <c r="N124" i="6"/>
  <c r="AF124" i="6"/>
  <c r="AH124" i="6"/>
  <c r="AJ124" i="6"/>
  <c r="AF125" i="6"/>
  <c r="F126" i="6"/>
  <c r="T126" i="6" s="1"/>
  <c r="N126" i="6"/>
  <c r="N127" i="6"/>
  <c r="T127" i="6"/>
  <c r="AD127" i="6"/>
  <c r="AJ127" i="6"/>
  <c r="T128" i="6"/>
  <c r="AD128" i="6"/>
  <c r="AJ125" i="6"/>
  <c r="N129" i="6"/>
  <c r="AL125" i="6"/>
  <c r="T129" i="6"/>
  <c r="AD129" i="6"/>
  <c r="AL128" i="6"/>
  <c r="J129" i="6"/>
  <c r="J128" i="6"/>
  <c r="L128" i="6"/>
  <c r="F123" i="6"/>
  <c r="L125" i="6"/>
  <c r="P128" i="6"/>
  <c r="R126" i="6"/>
  <c r="R125" i="6"/>
  <c r="Z129" i="6"/>
  <c r="Z128" i="6"/>
  <c r="L127" i="6"/>
  <c r="R127" i="6"/>
  <c r="X128" i="6"/>
  <c r="X127" i="6"/>
  <c r="AB129" i="6"/>
  <c r="V125" i="6"/>
  <c r="Z127" i="6"/>
  <c r="AB128" i="6"/>
  <c r="V124" i="6"/>
  <c r="X125" i="6"/>
  <c r="AB127" i="6"/>
  <c r="X124" i="6"/>
  <c r="Z125" i="6"/>
  <c r="AB126" i="6"/>
  <c r="AF129" i="6"/>
  <c r="Z124" i="6"/>
  <c r="AB125" i="6"/>
  <c r="AF128" i="6"/>
  <c r="AH129" i="6"/>
  <c r="AB124" i="6"/>
  <c r="AF127" i="6"/>
  <c r="AH128" i="6"/>
  <c r="AJ129" i="6"/>
  <c r="L129" i="6"/>
  <c r="J127" i="6"/>
  <c r="J125" i="6"/>
  <c r="P129" i="6"/>
  <c r="J124" i="6"/>
  <c r="R129" i="6"/>
  <c r="L124" i="6"/>
  <c r="P127" i="6"/>
  <c r="R128" i="6"/>
  <c r="P126" i="6"/>
  <c r="P125" i="6"/>
  <c r="V129" i="6"/>
  <c r="P124" i="6"/>
  <c r="V128" i="6"/>
  <c r="X129" i="6"/>
  <c r="V127" i="6"/>
  <c r="AB124" i="7"/>
  <c r="Z124" i="7"/>
  <c r="X124" i="7"/>
  <c r="V124" i="7"/>
  <c r="R124" i="7"/>
  <c r="P124" i="7"/>
  <c r="L124" i="7"/>
  <c r="J124" i="7"/>
  <c r="AL124" i="7"/>
  <c r="AJ124" i="7"/>
  <c r="AH128" i="7"/>
  <c r="AF128" i="7"/>
  <c r="AB128" i="7"/>
  <c r="Z128" i="7"/>
  <c r="X128" i="7"/>
  <c r="V128" i="7"/>
  <c r="R128" i="7"/>
  <c r="P128" i="7"/>
  <c r="L128" i="7"/>
  <c r="J128" i="7"/>
  <c r="T128" i="7"/>
  <c r="AD128" i="7"/>
  <c r="Z123" i="7"/>
  <c r="X123" i="7"/>
  <c r="V123" i="7"/>
  <c r="R123" i="7"/>
  <c r="P123" i="7"/>
  <c r="L123" i="7"/>
  <c r="J123" i="7"/>
  <c r="AL123" i="7"/>
  <c r="AJ123" i="7"/>
  <c r="AF123" i="7"/>
  <c r="N129" i="7"/>
  <c r="AH123" i="7"/>
  <c r="N124" i="7"/>
  <c r="AD129" i="7"/>
  <c r="AD124" i="7"/>
  <c r="AF124" i="7"/>
  <c r="AH124" i="7"/>
  <c r="N128" i="7"/>
  <c r="AJ128" i="7"/>
  <c r="AB123" i="7"/>
  <c r="AL128" i="7"/>
  <c r="AJ129" i="7"/>
  <c r="AH129" i="7"/>
  <c r="AF129" i="7"/>
  <c r="AB129" i="7"/>
  <c r="Z129" i="7"/>
  <c r="X129" i="7"/>
  <c r="V129" i="7"/>
  <c r="R129" i="7"/>
  <c r="P129" i="7"/>
  <c r="L129" i="7"/>
  <c r="AD123" i="7"/>
  <c r="J129" i="7"/>
  <c r="T129" i="7"/>
  <c r="T124" i="7"/>
  <c r="AL129" i="7"/>
  <c r="J127" i="7"/>
  <c r="J126" i="7"/>
  <c r="L127" i="7"/>
  <c r="J125" i="7"/>
  <c r="L126" i="7"/>
  <c r="L125" i="7"/>
  <c r="P127" i="7"/>
  <c r="P126" i="7"/>
  <c r="R127" i="7"/>
  <c r="P125" i="7"/>
  <c r="R126" i="7"/>
  <c r="R125" i="7"/>
  <c r="V127" i="7"/>
  <c r="V126" i="7"/>
  <c r="X127" i="7"/>
  <c r="V125" i="7"/>
  <c r="X126" i="7"/>
  <c r="Z127" i="7"/>
  <c r="X125" i="7"/>
  <c r="Z126" i="7"/>
  <c r="AB127" i="7"/>
  <c r="Z125" i="7"/>
  <c r="M347" i="52" l="1"/>
  <c r="L347" i="52"/>
  <c r="U343" i="52"/>
  <c r="Z342" i="52"/>
  <c r="M367" i="52"/>
  <c r="L367" i="52"/>
  <c r="M349" i="52"/>
  <c r="M354" i="51"/>
  <c r="M350" i="51"/>
  <c r="L347" i="51"/>
  <c r="M355" i="51"/>
  <c r="M387" i="51"/>
  <c r="L387" i="51"/>
  <c r="M353" i="51"/>
  <c r="M347" i="51"/>
  <c r="M352" i="51"/>
  <c r="Z343" i="51"/>
  <c r="AE342" i="51"/>
  <c r="M348" i="51"/>
  <c r="M351" i="51"/>
  <c r="M387" i="50"/>
  <c r="L387" i="50"/>
  <c r="M367" i="50"/>
  <c r="L367" i="50"/>
  <c r="L347" i="50"/>
  <c r="M347" i="50"/>
  <c r="AE343" i="50"/>
  <c r="AJ342" i="50"/>
  <c r="M352" i="49"/>
  <c r="M351" i="49"/>
  <c r="M347" i="49"/>
  <c r="L347" i="49"/>
  <c r="M348" i="49"/>
  <c r="M349" i="49"/>
  <c r="M357" i="49"/>
  <c r="M353" i="49"/>
  <c r="AJ342" i="49"/>
  <c r="AE343" i="49"/>
  <c r="M354" i="49"/>
  <c r="M355" i="49"/>
  <c r="M387" i="49"/>
  <c r="L387" i="49"/>
  <c r="M350" i="49"/>
  <c r="M347" i="48"/>
  <c r="L347" i="48"/>
  <c r="M348" i="48"/>
  <c r="M352" i="48"/>
  <c r="M349" i="48"/>
  <c r="M353" i="48"/>
  <c r="AE342" i="48"/>
  <c r="Z343" i="48"/>
  <c r="M356" i="48"/>
  <c r="M350" i="48"/>
  <c r="M355" i="48"/>
  <c r="M387" i="48"/>
  <c r="L387" i="48"/>
  <c r="M351" i="48"/>
  <c r="AE343" i="47"/>
  <c r="AJ342" i="47"/>
  <c r="M367" i="47"/>
  <c r="L367" i="47"/>
  <c r="M351" i="46"/>
  <c r="M354" i="46"/>
  <c r="M353" i="46"/>
  <c r="M348" i="46"/>
  <c r="L347" i="46"/>
  <c r="M347" i="46"/>
  <c r="M352" i="46"/>
  <c r="M349" i="46"/>
  <c r="M355" i="46"/>
  <c r="U343" i="46"/>
  <c r="Z342" i="46"/>
  <c r="M387" i="45"/>
  <c r="L387" i="45"/>
  <c r="M351" i="45"/>
  <c r="M348" i="45"/>
  <c r="M355" i="45"/>
  <c r="M356" i="45"/>
  <c r="M367" i="45"/>
  <c r="L367" i="45"/>
  <c r="M354" i="45"/>
  <c r="M353" i="45"/>
  <c r="M347" i="45"/>
  <c r="L347" i="45"/>
  <c r="Z343" i="45"/>
  <c r="AE342" i="45"/>
  <c r="M352" i="45"/>
  <c r="M357" i="45"/>
  <c r="M350" i="45"/>
  <c r="M647" i="44"/>
  <c r="M654" i="44"/>
  <c r="M640" i="44"/>
  <c r="M657" i="44"/>
  <c r="M635" i="44"/>
  <c r="M662" i="44"/>
  <c r="M653" i="44"/>
  <c r="M661" i="44"/>
  <c r="M645" i="44"/>
  <c r="M649" i="44"/>
  <c r="M659" i="44"/>
  <c r="M637" i="44"/>
  <c r="U630" i="44"/>
  <c r="Z629" i="44"/>
  <c r="M638" i="44"/>
  <c r="M655" i="44"/>
  <c r="M639" i="44"/>
  <c r="L672" i="44"/>
  <c r="M672" i="44"/>
  <c r="M648" i="44"/>
  <c r="M652" i="44"/>
  <c r="M660" i="44"/>
  <c r="M636" i="44"/>
  <c r="L634" i="44"/>
  <c r="M634" i="44"/>
  <c r="M651" i="44"/>
  <c r="M650" i="44"/>
  <c r="M656" i="44"/>
  <c r="M641" i="44"/>
  <c r="M643" i="44"/>
  <c r="J126" i="6"/>
  <c r="X126" i="6"/>
  <c r="AF126" i="6"/>
  <c r="AH126" i="6"/>
  <c r="AJ126" i="6"/>
  <c r="AL126" i="6"/>
  <c r="Z126" i="6"/>
  <c r="L126" i="6"/>
  <c r="V126" i="6"/>
  <c r="AD126" i="6"/>
  <c r="AB123" i="6"/>
  <c r="P123" i="6"/>
  <c r="AH123" i="6"/>
  <c r="Z123" i="6"/>
  <c r="X123" i="6"/>
  <c r="V123" i="6"/>
  <c r="R123" i="6"/>
  <c r="AL123" i="6"/>
  <c r="AJ123" i="6"/>
  <c r="AF123" i="6"/>
  <c r="L123" i="6"/>
  <c r="J123" i="6"/>
  <c r="G123" i="6"/>
  <c r="AD123" i="6"/>
  <c r="N123" i="6"/>
  <c r="T123" i="6"/>
  <c r="Z343" i="52" l="1"/>
  <c r="AE342" i="52"/>
  <c r="AE343" i="51"/>
  <c r="AJ342" i="51"/>
  <c r="AJ343" i="50"/>
  <c r="AO342" i="50"/>
  <c r="AO342" i="49"/>
  <c r="AJ343" i="49"/>
  <c r="AJ342" i="48"/>
  <c r="AE343" i="48"/>
  <c r="AO342" i="47"/>
  <c r="AJ343" i="47"/>
  <c r="Z343" i="46"/>
  <c r="AE342" i="46"/>
  <c r="AE343" i="45"/>
  <c r="AJ342" i="45"/>
  <c r="Z630" i="44"/>
  <c r="AE629" i="44"/>
  <c r="AE343" i="52" l="1"/>
  <c r="AJ342" i="52"/>
  <c r="AO342" i="51"/>
  <c r="AJ343" i="51"/>
  <c r="AO343" i="50"/>
  <c r="AT342" i="50"/>
  <c r="AT342" i="49"/>
  <c r="AO343" i="49"/>
  <c r="AO342" i="48"/>
  <c r="AJ343" i="48"/>
  <c r="AO343" i="47"/>
  <c r="AT342" i="47"/>
  <c r="AJ342" i="46"/>
  <c r="AE343" i="46"/>
  <c r="AJ343" i="45"/>
  <c r="AO342" i="45"/>
  <c r="AE630" i="44"/>
  <c r="AJ629" i="44"/>
  <c r="AJ343" i="52" l="1"/>
  <c r="AO342" i="52"/>
  <c r="AT342" i="51"/>
  <c r="AO343" i="51"/>
  <c r="P362" i="50"/>
  <c r="AT343" i="50"/>
  <c r="P362" i="49"/>
  <c r="AT343" i="49"/>
  <c r="AT342" i="48"/>
  <c r="AO343" i="48"/>
  <c r="AT343" i="47"/>
  <c r="P362" i="47"/>
  <c r="AO342" i="46"/>
  <c r="AJ343" i="46"/>
  <c r="AT342" i="45"/>
  <c r="AO343" i="45"/>
  <c r="AJ630" i="44"/>
  <c r="AO629" i="44"/>
  <c r="AO343" i="52" l="1"/>
  <c r="AT342" i="52"/>
  <c r="P362" i="51"/>
  <c r="AT343" i="51"/>
  <c r="U362" i="50"/>
  <c r="P363" i="50"/>
  <c r="P363" i="49"/>
  <c r="U362" i="49"/>
  <c r="P362" i="48"/>
  <c r="AT343" i="48"/>
  <c r="P363" i="47"/>
  <c r="U362" i="47"/>
  <c r="AT342" i="46"/>
  <c r="AO343" i="46"/>
  <c r="P362" i="45"/>
  <c r="AT343" i="45"/>
  <c r="AO630" i="44"/>
  <c r="AT629" i="44"/>
  <c r="AT343" i="52" l="1"/>
  <c r="P362" i="52"/>
  <c r="P363" i="51"/>
  <c r="U362" i="51"/>
  <c r="U363" i="50"/>
  <c r="Z362" i="50"/>
  <c r="U363" i="49"/>
  <c r="Z362" i="49"/>
  <c r="P363" i="48"/>
  <c r="U362" i="48"/>
  <c r="U363" i="47"/>
  <c r="Z362" i="47"/>
  <c r="AT343" i="46"/>
  <c r="P362" i="46"/>
  <c r="P363" i="45"/>
  <c r="U362" i="45"/>
  <c r="AT630" i="44"/>
  <c r="P667" i="44"/>
  <c r="U362" i="52" l="1"/>
  <c r="P363" i="52"/>
  <c r="U363" i="51"/>
  <c r="Z362" i="51"/>
  <c r="Z363" i="50"/>
  <c r="AE362" i="50"/>
  <c r="Z363" i="49"/>
  <c r="AE362" i="49"/>
  <c r="Z362" i="48"/>
  <c r="U363" i="48"/>
  <c r="Z363" i="47"/>
  <c r="AE362" i="47"/>
  <c r="P363" i="46"/>
  <c r="U362" i="46"/>
  <c r="Z362" i="45"/>
  <c r="U363" i="45"/>
  <c r="U667" i="44"/>
  <c r="P668" i="44"/>
  <c r="U363" i="52" l="1"/>
  <c r="Z362" i="52"/>
  <c r="Z363" i="51"/>
  <c r="AE362" i="51"/>
  <c r="AE363" i="50"/>
  <c r="AJ362" i="50"/>
  <c r="AE363" i="49"/>
  <c r="AJ362" i="49"/>
  <c r="AE362" i="48"/>
  <c r="Z363" i="48"/>
  <c r="AJ362" i="47"/>
  <c r="AE363" i="47"/>
  <c r="U363" i="46"/>
  <c r="Z362" i="46"/>
  <c r="Z363" i="45"/>
  <c r="AE362" i="45"/>
  <c r="Z667" i="44"/>
  <c r="U668" i="44"/>
  <c r="Z363" i="52" l="1"/>
  <c r="AE362" i="52"/>
  <c r="AE363" i="51"/>
  <c r="AJ362" i="51"/>
  <c r="AJ363" i="50"/>
  <c r="AO362" i="50"/>
  <c r="AJ363" i="49"/>
  <c r="AO362" i="49"/>
  <c r="AE363" i="48"/>
  <c r="AJ362" i="48"/>
  <c r="AJ363" i="47"/>
  <c r="AO362" i="47"/>
  <c r="Z363" i="46"/>
  <c r="AE362" i="46"/>
  <c r="AJ362" i="45"/>
  <c r="AE363" i="45"/>
  <c r="AE667" i="44"/>
  <c r="Z668" i="44"/>
  <c r="AE363" i="52" l="1"/>
  <c r="AJ362" i="52"/>
  <c r="AJ363" i="51"/>
  <c r="AO362" i="51"/>
  <c r="AO363" i="50"/>
  <c r="AT362" i="50"/>
  <c r="AO363" i="49"/>
  <c r="AT362" i="49"/>
  <c r="AJ363" i="48"/>
  <c r="AO362" i="48"/>
  <c r="AO363" i="47"/>
  <c r="AT362" i="47"/>
  <c r="AE363" i="46"/>
  <c r="AJ362" i="46"/>
  <c r="AO362" i="45"/>
  <c r="AJ363" i="45"/>
  <c r="AJ667" i="44"/>
  <c r="AE668" i="44"/>
  <c r="AJ363" i="52" l="1"/>
  <c r="AO362" i="52"/>
  <c r="AO363" i="51"/>
  <c r="AT362" i="51"/>
  <c r="AT363" i="50"/>
  <c r="P382" i="50"/>
  <c r="AT363" i="49"/>
  <c r="P382" i="49"/>
  <c r="AO363" i="48"/>
  <c r="AT362" i="48"/>
  <c r="P382" i="47"/>
  <c r="AT363" i="47"/>
  <c r="AO362" i="46"/>
  <c r="AJ363" i="46"/>
  <c r="AO363" i="45"/>
  <c r="AT362" i="45"/>
  <c r="AO667" i="44"/>
  <c r="AJ668" i="44"/>
  <c r="AO363" i="52" l="1"/>
  <c r="AT362" i="52"/>
  <c r="AT363" i="51"/>
  <c r="P382" i="51"/>
  <c r="P383" i="50"/>
  <c r="U382" i="50"/>
  <c r="P383" i="49"/>
  <c r="U382" i="49"/>
  <c r="AT363" i="48"/>
  <c r="P382" i="48"/>
  <c r="P383" i="47"/>
  <c r="U382" i="47"/>
  <c r="AO363" i="46"/>
  <c r="AT362" i="46"/>
  <c r="AT363" i="45"/>
  <c r="P382" i="45"/>
  <c r="AO668" i="44"/>
  <c r="AT667" i="44"/>
  <c r="AT363" i="52" l="1"/>
  <c r="P382" i="52"/>
  <c r="P383" i="51"/>
  <c r="U382" i="51"/>
  <c r="Z382" i="50"/>
  <c r="U383" i="50"/>
  <c r="Z382" i="49"/>
  <c r="U383" i="49"/>
  <c r="P383" i="48"/>
  <c r="U382" i="48"/>
  <c r="U383" i="47"/>
  <c r="Z382" i="47"/>
  <c r="P382" i="46"/>
  <c r="AT363" i="46"/>
  <c r="P383" i="45"/>
  <c r="U382" i="45"/>
  <c r="AT668" i="44"/>
  <c r="P705" i="44"/>
  <c r="P383" i="52" l="1"/>
  <c r="U382" i="52"/>
  <c r="Z382" i="51"/>
  <c r="U383" i="51"/>
  <c r="Z383" i="50"/>
  <c r="AE382" i="50"/>
  <c r="AE382" i="49"/>
  <c r="Z383" i="49"/>
  <c r="Z382" i="48"/>
  <c r="U383" i="48"/>
  <c r="AE382" i="47"/>
  <c r="Z383" i="47"/>
  <c r="P383" i="46"/>
  <c r="U382" i="46"/>
  <c r="Z382" i="45"/>
  <c r="U383" i="45"/>
  <c r="P706" i="44"/>
  <c r="U705" i="44"/>
  <c r="Z382" i="52" l="1"/>
  <c r="U383" i="52"/>
  <c r="AE382" i="51"/>
  <c r="Z383" i="51"/>
  <c r="AJ382" i="50"/>
  <c r="AE383" i="50"/>
  <c r="AJ382" i="49"/>
  <c r="AE383" i="49"/>
  <c r="AE382" i="48"/>
  <c r="Z383" i="48"/>
  <c r="AJ382" i="47"/>
  <c r="AE383" i="47"/>
  <c r="Z382" i="46"/>
  <c r="U383" i="46"/>
  <c r="AE382" i="45"/>
  <c r="Z383" i="45"/>
  <c r="U706" i="44"/>
  <c r="Z705" i="44"/>
  <c r="H98" i="3"/>
  <c r="AE382" i="52" l="1"/>
  <c r="Z383" i="52"/>
  <c r="AJ382" i="51"/>
  <c r="AE383" i="51"/>
  <c r="AO382" i="50"/>
  <c r="AJ383" i="50"/>
  <c r="AO382" i="49"/>
  <c r="AJ383" i="49"/>
  <c r="AJ382" i="48"/>
  <c r="AE383" i="48"/>
  <c r="AO382" i="47"/>
  <c r="AJ383" i="47"/>
  <c r="AE382" i="46"/>
  <c r="Z383" i="46"/>
  <c r="AJ382" i="45"/>
  <c r="AE383" i="45"/>
  <c r="Z706" i="44"/>
  <c r="AE705" i="44"/>
  <c r="AJ382" i="52" l="1"/>
  <c r="AE383" i="52"/>
  <c r="AO382" i="51"/>
  <c r="AJ383" i="51"/>
  <c r="AO383" i="50"/>
  <c r="AT382" i="50"/>
  <c r="AT383" i="50" s="1"/>
  <c r="AT382" i="49"/>
  <c r="AT383" i="49" s="1"/>
  <c r="AO383" i="49"/>
  <c r="AO382" i="48"/>
  <c r="AJ383" i="48"/>
  <c r="AO383" i="47"/>
  <c r="AT382" i="47"/>
  <c r="AT383" i="47" s="1"/>
  <c r="AJ382" i="46"/>
  <c r="AE383" i="46"/>
  <c r="AO382" i="45"/>
  <c r="AJ383" i="45"/>
  <c r="AJ705" i="44"/>
  <c r="AE706" i="44"/>
  <c r="AJ383" i="52" l="1"/>
  <c r="AO382" i="52"/>
  <c r="AT382" i="51"/>
  <c r="AT383" i="51" s="1"/>
  <c r="AO383" i="51"/>
  <c r="AT382" i="48"/>
  <c r="AT383" i="48" s="1"/>
  <c r="AO383" i="48"/>
  <c r="AO382" i="46"/>
  <c r="AJ383" i="46"/>
  <c r="AO383" i="45"/>
  <c r="AT382" i="45"/>
  <c r="AT383" i="45" s="1"/>
  <c r="AO705" i="44"/>
  <c r="AJ706" i="44"/>
  <c r="AT382" i="52" l="1"/>
  <c r="AT383" i="52" s="1"/>
  <c r="AO383" i="52"/>
  <c r="AT382" i="46"/>
  <c r="AT383" i="46" s="1"/>
  <c r="AO383" i="46"/>
  <c r="AT705" i="44"/>
  <c r="AT706" i="44" s="1"/>
  <c r="AO706" i="44"/>
  <c r="B36" i="39" l="1"/>
  <c r="B35" i="39"/>
  <c r="B34" i="39"/>
  <c r="B33" i="39"/>
  <c r="B32" i="39"/>
  <c r="B31" i="39"/>
  <c r="B30" i="39"/>
  <c r="B29" i="39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I11" i="39"/>
  <c r="J79" i="23"/>
  <c r="J78" i="23"/>
  <c r="J77" i="23"/>
  <c r="J75" i="23"/>
  <c r="J73" i="23"/>
  <c r="J74" i="23"/>
  <c r="I191" i="41"/>
  <c r="I190" i="41"/>
  <c r="G191" i="41"/>
  <c r="G190" i="41"/>
  <c r="M186" i="41"/>
  <c r="M185" i="41"/>
  <c r="K186" i="41"/>
  <c r="K185" i="41"/>
  <c r="L191" i="41"/>
  <c r="L190" i="41"/>
  <c r="J191" i="41"/>
  <c r="J190" i="41"/>
  <c r="H191" i="41"/>
  <c r="H190" i="41"/>
  <c r="F191" i="41"/>
  <c r="F190" i="41"/>
  <c r="L186" i="41"/>
  <c r="L185" i="41"/>
  <c r="J186" i="41"/>
  <c r="J185" i="41"/>
  <c r="H186" i="41"/>
  <c r="H185" i="41"/>
  <c r="F186" i="41"/>
  <c r="F185" i="41"/>
  <c r="K257" i="29"/>
  <c r="M257" i="29"/>
  <c r="K258" i="29"/>
  <c r="M258" i="29"/>
  <c r="K259" i="29"/>
  <c r="M259" i="29"/>
  <c r="K260" i="29"/>
  <c r="M260" i="29"/>
  <c r="K261" i="29"/>
  <c r="M261" i="29"/>
  <c r="K262" i="29"/>
  <c r="M262" i="29"/>
  <c r="K263" i="29"/>
  <c r="M263" i="29"/>
  <c r="K264" i="29"/>
  <c r="M264" i="29"/>
  <c r="K265" i="29"/>
  <c r="M265" i="29"/>
  <c r="K266" i="29"/>
  <c r="M266" i="29"/>
  <c r="I267" i="43"/>
  <c r="I268" i="43"/>
  <c r="I269" i="43"/>
  <c r="I270" i="43"/>
  <c r="I271" i="43"/>
  <c r="I272" i="43"/>
  <c r="I273" i="43"/>
  <c r="I274" i="43"/>
  <c r="I275" i="43"/>
  <c r="I276" i="43"/>
  <c r="K119" i="56"/>
  <c r="I119" i="56"/>
  <c r="G119" i="56"/>
  <c r="E119" i="56"/>
  <c r="F119" i="56" s="1"/>
  <c r="C119" i="56"/>
  <c r="D119" i="56" s="1"/>
  <c r="B119" i="56"/>
  <c r="K118" i="56"/>
  <c r="I118" i="56"/>
  <c r="G118" i="56"/>
  <c r="E118" i="56"/>
  <c r="C118" i="56"/>
  <c r="H118" i="56" s="1"/>
  <c r="B118" i="56"/>
  <c r="K117" i="56"/>
  <c r="I117" i="56"/>
  <c r="G117" i="56"/>
  <c r="E117" i="56"/>
  <c r="C117" i="56"/>
  <c r="B117" i="56"/>
  <c r="K116" i="56"/>
  <c r="I116" i="56"/>
  <c r="G116" i="56"/>
  <c r="E116" i="56"/>
  <c r="C116" i="56"/>
  <c r="B116" i="56"/>
  <c r="K115" i="56"/>
  <c r="I115" i="56"/>
  <c r="G115" i="56"/>
  <c r="E115" i="56"/>
  <c r="C115" i="56"/>
  <c r="B115" i="56"/>
  <c r="K114" i="56"/>
  <c r="I114" i="56"/>
  <c r="G114" i="56"/>
  <c r="E114" i="56"/>
  <c r="C114" i="56"/>
  <c r="B114" i="56"/>
  <c r="K113" i="56"/>
  <c r="I113" i="56"/>
  <c r="G113" i="56"/>
  <c r="E113" i="56"/>
  <c r="C113" i="56"/>
  <c r="B113" i="56"/>
  <c r="M146" i="62"/>
  <c r="M143" i="62"/>
  <c r="M142" i="62"/>
  <c r="M141" i="62"/>
  <c r="M137" i="62"/>
  <c r="M136" i="62"/>
  <c r="M135" i="62"/>
  <c r="M134" i="62"/>
  <c r="M133" i="62"/>
  <c r="M138" i="62" s="1"/>
  <c r="M129" i="62"/>
  <c r="M128" i="62"/>
  <c r="M127" i="62"/>
  <c r="M126" i="62"/>
  <c r="M125" i="62"/>
  <c r="M130" i="62" s="1"/>
  <c r="M121" i="62"/>
  <c r="M120" i="62"/>
  <c r="M119" i="62"/>
  <c r="M118" i="62"/>
  <c r="M122" i="62" s="1"/>
  <c r="M117" i="62"/>
  <c r="M113" i="61"/>
  <c r="M112" i="61"/>
  <c r="M111" i="61"/>
  <c r="M110" i="61"/>
  <c r="M109" i="61"/>
  <c r="M114" i="61" s="1"/>
  <c r="M105" i="61"/>
  <c r="M104" i="61"/>
  <c r="M103" i="61"/>
  <c r="M102" i="61"/>
  <c r="M101" i="61"/>
  <c r="M106" i="61" s="1"/>
  <c r="M97" i="61"/>
  <c r="M96" i="61"/>
  <c r="M95" i="61"/>
  <c r="M94" i="61"/>
  <c r="M98" i="61" s="1"/>
  <c r="M93" i="61"/>
  <c r="M146" i="20"/>
  <c r="M143" i="20"/>
  <c r="M142" i="20"/>
  <c r="M141" i="20"/>
  <c r="M133" i="20"/>
  <c r="M138" i="20" s="1"/>
  <c r="M129" i="20"/>
  <c r="M128" i="20"/>
  <c r="M127" i="20"/>
  <c r="M126" i="20"/>
  <c r="M125" i="20"/>
  <c r="M121" i="20"/>
  <c r="M120" i="20"/>
  <c r="M119" i="20"/>
  <c r="M118" i="20"/>
  <c r="M117" i="20"/>
  <c r="M113" i="19"/>
  <c r="M112" i="19"/>
  <c r="M111" i="19"/>
  <c r="M110" i="19"/>
  <c r="M109" i="19"/>
  <c r="M114" i="19" s="1"/>
  <c r="M105" i="19"/>
  <c r="M104" i="19"/>
  <c r="M103" i="19"/>
  <c r="M102" i="19"/>
  <c r="M101" i="19"/>
  <c r="M106" i="19" s="1"/>
  <c r="M97" i="19"/>
  <c r="M96" i="19"/>
  <c r="M95" i="19"/>
  <c r="M94" i="19"/>
  <c r="M93" i="19"/>
  <c r="M98" i="19" s="1"/>
  <c r="L119" i="56" l="1"/>
  <c r="F117" i="56"/>
  <c r="H119" i="56"/>
  <c r="D114" i="56"/>
  <c r="J119" i="56"/>
  <c r="D113" i="56"/>
  <c r="F115" i="56"/>
  <c r="J118" i="56"/>
  <c r="F114" i="56"/>
  <c r="J113" i="56"/>
  <c r="H114" i="56"/>
  <c r="J114" i="56"/>
  <c r="D115" i="56"/>
  <c r="J115" i="56"/>
  <c r="D117" i="56"/>
  <c r="H117" i="56"/>
  <c r="F118" i="56"/>
  <c r="F116" i="56"/>
  <c r="F113" i="56"/>
  <c r="J116" i="56"/>
  <c r="H113" i="56"/>
  <c r="L116" i="56"/>
  <c r="J117" i="56"/>
  <c r="H115" i="56"/>
  <c r="L118" i="56"/>
  <c r="D118" i="56"/>
  <c r="L115" i="56"/>
  <c r="D116" i="56"/>
  <c r="H116" i="56"/>
  <c r="L113" i="56"/>
  <c r="L117" i="56"/>
  <c r="L114" i="56"/>
  <c r="M130" i="20"/>
  <c r="M122" i="20"/>
  <c r="J102" i="15" l="1"/>
  <c r="J106" i="15"/>
  <c r="J105" i="15"/>
  <c r="J104" i="15"/>
  <c r="J103" i="15"/>
  <c r="J101" i="15"/>
  <c r="J100" i="15"/>
  <c r="J99" i="15"/>
  <c r="J98" i="15"/>
  <c r="J97" i="15"/>
  <c r="J95" i="15"/>
  <c r="J94" i="15"/>
  <c r="J93" i="15"/>
  <c r="J92" i="15"/>
  <c r="J91" i="15"/>
  <c r="J88" i="15"/>
  <c r="J87" i="15"/>
  <c r="J86" i="15"/>
  <c r="J89" i="15"/>
  <c r="J98" i="22"/>
  <c r="J97" i="22"/>
  <c r="J93" i="22"/>
  <c r="J92" i="22"/>
  <c r="J91" i="22"/>
  <c r="J90" i="22"/>
  <c r="J89" i="22"/>
  <c r="J88" i="22"/>
  <c r="J87" i="22"/>
  <c r="J86" i="22"/>
  <c r="J106" i="23" l="1"/>
  <c r="J105" i="23"/>
  <c r="J104" i="23"/>
  <c r="J103" i="23"/>
  <c r="J102" i="23"/>
  <c r="J101" i="23"/>
  <c r="J99" i="23"/>
  <c r="J98" i="23"/>
  <c r="J97" i="23"/>
  <c r="J95" i="23"/>
  <c r="J94" i="23"/>
  <c r="J93" i="23"/>
  <c r="J92" i="23"/>
  <c r="J91" i="23"/>
  <c r="J90" i="23"/>
  <c r="J89" i="23"/>
  <c r="J88" i="23"/>
  <c r="J87" i="23"/>
  <c r="J86" i="23"/>
  <c r="J99" i="24"/>
  <c r="J98" i="24"/>
  <c r="J97" i="24"/>
  <c r="J101" i="24"/>
  <c r="J100" i="24"/>
  <c r="J86" i="24"/>
  <c r="J88" i="25"/>
  <c r="J87" i="25"/>
  <c r="J86" i="25"/>
  <c r="B86" i="25"/>
  <c r="A86" i="25"/>
  <c r="AV329" i="52"/>
  <c r="AW329" i="52" s="1"/>
  <c r="AQ329" i="52"/>
  <c r="AR329" i="52" s="1"/>
  <c r="AL329" i="52"/>
  <c r="AM329" i="52" s="1"/>
  <c r="AG329" i="52"/>
  <c r="AH329" i="52" s="1"/>
  <c r="AB329" i="52"/>
  <c r="AC329" i="52" s="1"/>
  <c r="W329" i="52"/>
  <c r="X329" i="52" s="1"/>
  <c r="R329" i="52"/>
  <c r="S329" i="52" s="1"/>
  <c r="J329" i="52"/>
  <c r="I329" i="52"/>
  <c r="G329" i="52"/>
  <c r="AW328" i="52"/>
  <c r="AV328" i="52"/>
  <c r="AQ328" i="52"/>
  <c r="AR328" i="52" s="1"/>
  <c r="AL328" i="52"/>
  <c r="AM328" i="52" s="1"/>
  <c r="AG328" i="52"/>
  <c r="AH328" i="52" s="1"/>
  <c r="AB328" i="52"/>
  <c r="AC328" i="52" s="1"/>
  <c r="W328" i="52"/>
  <c r="Y327" i="52" s="1"/>
  <c r="S328" i="52"/>
  <c r="R328" i="52"/>
  <c r="J328" i="52"/>
  <c r="I328" i="52"/>
  <c r="G328" i="52"/>
  <c r="AX327" i="52"/>
  <c r="AW327" i="52"/>
  <c r="AV327" i="52"/>
  <c r="AQ327" i="52"/>
  <c r="AS327" i="52" s="1"/>
  <c r="AL327" i="52"/>
  <c r="AN327" i="52" s="1"/>
  <c r="AG327" i="52"/>
  <c r="AH327" i="52" s="1"/>
  <c r="AD327" i="52"/>
  <c r="AC327" i="52"/>
  <c r="AB327" i="52"/>
  <c r="W327" i="52"/>
  <c r="X327" i="52" s="1"/>
  <c r="R327" i="52"/>
  <c r="S327" i="52" s="1"/>
  <c r="J327" i="52"/>
  <c r="I327" i="52"/>
  <c r="G327" i="52"/>
  <c r="H327" i="52" s="1"/>
  <c r="U323" i="52"/>
  <c r="U322" i="52"/>
  <c r="Z322" i="52" s="1"/>
  <c r="P322" i="52"/>
  <c r="P323" i="52" s="1"/>
  <c r="AV332" i="51"/>
  <c r="AW332" i="51" s="1"/>
  <c r="AQ332" i="51"/>
  <c r="AR332" i="51" s="1"/>
  <c r="AL332" i="51"/>
  <c r="AM332" i="51" s="1"/>
  <c r="AG332" i="51"/>
  <c r="AH332" i="51" s="1"/>
  <c r="AB332" i="51"/>
  <c r="AC332" i="51" s="1"/>
  <c r="W332" i="51"/>
  <c r="Y327" i="51" s="1"/>
  <c r="R332" i="51"/>
  <c r="J332" i="51"/>
  <c r="I332" i="51"/>
  <c r="G332" i="51"/>
  <c r="AV331" i="51"/>
  <c r="AW331" i="51" s="1"/>
  <c r="AQ331" i="51"/>
  <c r="AR331" i="51" s="1"/>
  <c r="AL331" i="51"/>
  <c r="AM331" i="51" s="1"/>
  <c r="AG331" i="51"/>
  <c r="AH331" i="51" s="1"/>
  <c r="AB331" i="51"/>
  <c r="AC331" i="51" s="1"/>
  <c r="W331" i="51"/>
  <c r="X331" i="51" s="1"/>
  <c r="S331" i="51"/>
  <c r="R331" i="51"/>
  <c r="K331" i="51" s="1"/>
  <c r="J331" i="51"/>
  <c r="I331" i="51"/>
  <c r="G331" i="51"/>
  <c r="AV330" i="51"/>
  <c r="AW330" i="51" s="1"/>
  <c r="AQ330" i="51"/>
  <c r="AR330" i="51" s="1"/>
  <c r="AL330" i="51"/>
  <c r="AM330" i="51" s="1"/>
  <c r="AG330" i="51"/>
  <c r="AH330" i="51" s="1"/>
  <c r="AB330" i="51"/>
  <c r="AC330" i="51" s="1"/>
  <c r="W330" i="51"/>
  <c r="X330" i="51" s="1"/>
  <c r="R330" i="51"/>
  <c r="K330" i="51" s="1"/>
  <c r="J330" i="51"/>
  <c r="I330" i="51"/>
  <c r="G330" i="51"/>
  <c r="AV329" i="51"/>
  <c r="AW327" i="51" s="1"/>
  <c r="AQ329" i="51"/>
  <c r="AR329" i="51" s="1"/>
  <c r="AL329" i="51"/>
  <c r="AM329" i="51" s="1"/>
  <c r="AG329" i="51"/>
  <c r="AH329" i="51" s="1"/>
  <c r="AB329" i="51"/>
  <c r="AC329" i="51" s="1"/>
  <c r="W329" i="51"/>
  <c r="X329" i="51" s="1"/>
  <c r="R329" i="51"/>
  <c r="K329" i="51" s="1"/>
  <c r="J329" i="51"/>
  <c r="I329" i="51"/>
  <c r="G329" i="51"/>
  <c r="AV328" i="51"/>
  <c r="AQ328" i="51"/>
  <c r="AR328" i="51" s="1"/>
  <c r="AL328" i="51"/>
  <c r="AM328" i="51" s="1"/>
  <c r="AG328" i="51"/>
  <c r="AH328" i="51" s="1"/>
  <c r="AB328" i="51"/>
  <c r="AC328" i="51" s="1"/>
  <c r="W328" i="51"/>
  <c r="X328" i="51" s="1"/>
  <c r="R328" i="51"/>
  <c r="S332" i="51" s="1"/>
  <c r="K328" i="51"/>
  <c r="J328" i="51"/>
  <c r="I328" i="51"/>
  <c r="G328" i="51"/>
  <c r="AV327" i="51"/>
  <c r="AX327" i="51" s="1"/>
  <c r="AQ327" i="51"/>
  <c r="AS327" i="51" s="1"/>
  <c r="AL327" i="51"/>
  <c r="AN327" i="51" s="1"/>
  <c r="AG327" i="51"/>
  <c r="AI327" i="51" s="1"/>
  <c r="AB327" i="51"/>
  <c r="AC327" i="51" s="1"/>
  <c r="X327" i="51"/>
  <c r="W327" i="51"/>
  <c r="K327" i="51" s="1"/>
  <c r="R327" i="51"/>
  <c r="T327" i="51" s="1"/>
  <c r="J327" i="51"/>
  <c r="I327" i="51"/>
  <c r="G327" i="51"/>
  <c r="H327" i="51" s="1"/>
  <c r="P323" i="51"/>
  <c r="P322" i="51"/>
  <c r="U322" i="51" s="1"/>
  <c r="AV327" i="50"/>
  <c r="AX327" i="50" s="1"/>
  <c r="AQ327" i="50"/>
  <c r="AS327" i="50" s="1"/>
  <c r="AL327" i="50"/>
  <c r="AN327" i="50" s="1"/>
  <c r="AG327" i="50"/>
  <c r="AI327" i="50" s="1"/>
  <c r="AD327" i="50"/>
  <c r="AC327" i="50"/>
  <c r="AB327" i="50"/>
  <c r="W327" i="50"/>
  <c r="Y327" i="50" s="1"/>
  <c r="T327" i="50"/>
  <c r="S327" i="50"/>
  <c r="R327" i="50"/>
  <c r="J327" i="50"/>
  <c r="I327" i="50"/>
  <c r="G327" i="50"/>
  <c r="H327" i="50" s="1"/>
  <c r="P322" i="50"/>
  <c r="P323" i="50" s="1"/>
  <c r="AV336" i="49"/>
  <c r="AW336" i="49" s="1"/>
  <c r="AQ336" i="49"/>
  <c r="AR336" i="49" s="1"/>
  <c r="AL336" i="49"/>
  <c r="AM336" i="49" s="1"/>
  <c r="AG336" i="49"/>
  <c r="AH336" i="49" s="1"/>
  <c r="AC336" i="49"/>
  <c r="AB336" i="49"/>
  <c r="W336" i="49"/>
  <c r="X336" i="49" s="1"/>
  <c r="R336" i="49"/>
  <c r="S336" i="49" s="1"/>
  <c r="J336" i="49"/>
  <c r="I336" i="49"/>
  <c r="G336" i="49"/>
  <c r="AV335" i="49"/>
  <c r="AW335" i="49" s="1"/>
  <c r="AQ335" i="49"/>
  <c r="AR335" i="49" s="1"/>
  <c r="AL335" i="49"/>
  <c r="AM335" i="49" s="1"/>
  <c r="AG335" i="49"/>
  <c r="AH335" i="49" s="1"/>
  <c r="AB335" i="49"/>
  <c r="AC335" i="49" s="1"/>
  <c r="W335" i="49"/>
  <c r="X335" i="49" s="1"/>
  <c r="R335" i="49"/>
  <c r="K335" i="49" s="1"/>
  <c r="J335" i="49"/>
  <c r="I335" i="49"/>
  <c r="G335" i="49"/>
  <c r="AV334" i="49"/>
  <c r="AQ334" i="49"/>
  <c r="AR334" i="49" s="1"/>
  <c r="AL334" i="49"/>
  <c r="AM334" i="49" s="1"/>
  <c r="AG334" i="49"/>
  <c r="AH334" i="49" s="1"/>
  <c r="AB334" i="49"/>
  <c r="AC334" i="49" s="1"/>
  <c r="W334" i="49"/>
  <c r="R334" i="49"/>
  <c r="K334" i="49" s="1"/>
  <c r="J334" i="49"/>
  <c r="I334" i="49"/>
  <c r="G334" i="49"/>
  <c r="AV333" i="49"/>
  <c r="AW332" i="49" s="1"/>
  <c r="AQ333" i="49"/>
  <c r="AR333" i="49" s="1"/>
  <c r="AL333" i="49"/>
  <c r="AM333" i="49" s="1"/>
  <c r="AG333" i="49"/>
  <c r="AH333" i="49" s="1"/>
  <c r="AB333" i="49"/>
  <c r="AC333" i="49" s="1"/>
  <c r="W333" i="49"/>
  <c r="X333" i="49" s="1"/>
  <c r="R333" i="49"/>
  <c r="K333" i="49" s="1"/>
  <c r="J333" i="49"/>
  <c r="I333" i="49"/>
  <c r="G333" i="49"/>
  <c r="AV332" i="49"/>
  <c r="AQ332" i="49"/>
  <c r="AL332" i="49"/>
  <c r="AM327" i="49" s="1"/>
  <c r="AG332" i="49"/>
  <c r="AH332" i="49" s="1"/>
  <c r="AB332" i="49"/>
  <c r="AC332" i="49" s="1"/>
  <c r="W332" i="49"/>
  <c r="X332" i="49" s="1"/>
  <c r="R332" i="49"/>
  <c r="K332" i="49"/>
  <c r="J332" i="49"/>
  <c r="I332" i="49"/>
  <c r="G332" i="49"/>
  <c r="AV331" i="49"/>
  <c r="AW328" i="49" s="1"/>
  <c r="AQ331" i="49"/>
  <c r="AR331" i="49" s="1"/>
  <c r="AL331" i="49"/>
  <c r="AM331" i="49" s="1"/>
  <c r="AG331" i="49"/>
  <c r="AH331" i="49" s="1"/>
  <c r="AB331" i="49"/>
  <c r="AC331" i="49" s="1"/>
  <c r="W331" i="49"/>
  <c r="X331" i="49" s="1"/>
  <c r="R331" i="49"/>
  <c r="S331" i="49" s="1"/>
  <c r="K331" i="49"/>
  <c r="J331" i="49"/>
  <c r="I331" i="49"/>
  <c r="G331" i="49"/>
  <c r="AV330" i="49"/>
  <c r="AW330" i="49" s="1"/>
  <c r="AQ330" i="49"/>
  <c r="AL330" i="49"/>
  <c r="AG330" i="49"/>
  <c r="AH330" i="49" s="1"/>
  <c r="AB330" i="49"/>
  <c r="AC330" i="49" s="1"/>
  <c r="W330" i="49"/>
  <c r="X330" i="49" s="1"/>
  <c r="R330" i="49"/>
  <c r="S330" i="49" s="1"/>
  <c r="J330" i="49"/>
  <c r="I330" i="49"/>
  <c r="G330" i="49"/>
  <c r="AV329" i="49"/>
  <c r="AW329" i="49" s="1"/>
  <c r="AQ329" i="49"/>
  <c r="AR329" i="49" s="1"/>
  <c r="AL329" i="49"/>
  <c r="AM328" i="49" s="1"/>
  <c r="AG329" i="49"/>
  <c r="AH329" i="49" s="1"/>
  <c r="AB329" i="49"/>
  <c r="AC329" i="49" s="1"/>
  <c r="W329" i="49"/>
  <c r="X329" i="49" s="1"/>
  <c r="R329" i="49"/>
  <c r="S329" i="49" s="1"/>
  <c r="K329" i="49"/>
  <c r="J329" i="49"/>
  <c r="I329" i="49"/>
  <c r="G329" i="49"/>
  <c r="AV328" i="49"/>
  <c r="AQ328" i="49"/>
  <c r="AR328" i="49" s="1"/>
  <c r="AL328" i="49"/>
  <c r="AG328" i="49"/>
  <c r="AB328" i="49"/>
  <c r="AC328" i="49" s="1"/>
  <c r="W328" i="49"/>
  <c r="X328" i="49" s="1"/>
  <c r="R328" i="49"/>
  <c r="S328" i="49" s="1"/>
  <c r="K328" i="49"/>
  <c r="J328" i="49"/>
  <c r="I328" i="49"/>
  <c r="G328" i="49"/>
  <c r="AX327" i="49"/>
  <c r="AV327" i="49"/>
  <c r="AQ327" i="49"/>
  <c r="AS327" i="49" s="1"/>
  <c r="AL327" i="49"/>
  <c r="AG327" i="49"/>
  <c r="AH328" i="49" s="1"/>
  <c r="AB327" i="49"/>
  <c r="AD327" i="49" s="1"/>
  <c r="W327" i="49"/>
  <c r="X334" i="49" s="1"/>
  <c r="R327" i="49"/>
  <c r="S332" i="49" s="1"/>
  <c r="J327" i="49"/>
  <c r="I327" i="49"/>
  <c r="G327" i="49"/>
  <c r="H327" i="49" s="1"/>
  <c r="P323" i="49"/>
  <c r="U322" i="49"/>
  <c r="U323" i="49" s="1"/>
  <c r="P322" i="49"/>
  <c r="AV336" i="48"/>
  <c r="AW336" i="48" s="1"/>
  <c r="AQ336" i="48"/>
  <c r="AR336" i="48" s="1"/>
  <c r="AL336" i="48"/>
  <c r="AM336" i="48" s="1"/>
  <c r="AG336" i="48"/>
  <c r="AB336" i="48"/>
  <c r="AC336" i="48" s="1"/>
  <c r="W336" i="48"/>
  <c r="R336" i="48"/>
  <c r="J336" i="48"/>
  <c r="I336" i="48"/>
  <c r="G336" i="48"/>
  <c r="AV335" i="48"/>
  <c r="AW335" i="48" s="1"/>
  <c r="AQ335" i="48"/>
  <c r="AR335" i="48" s="1"/>
  <c r="AL335" i="48"/>
  <c r="AM335" i="48" s="1"/>
  <c r="AG335" i="48"/>
  <c r="AB335" i="48"/>
  <c r="AC335" i="48" s="1"/>
  <c r="W335" i="48"/>
  <c r="K335" i="48" s="1"/>
  <c r="R335" i="48"/>
  <c r="J335" i="48"/>
  <c r="I335" i="48"/>
  <c r="G335" i="48"/>
  <c r="AV334" i="48"/>
  <c r="AW334" i="48" s="1"/>
  <c r="AR334" i="48"/>
  <c r="AQ334" i="48"/>
  <c r="AL334" i="48"/>
  <c r="AM334" i="48" s="1"/>
  <c r="AG334" i="48"/>
  <c r="AH334" i="48" s="1"/>
  <c r="AB334" i="48"/>
  <c r="W334" i="48"/>
  <c r="X334" i="48" s="1"/>
  <c r="R334" i="48"/>
  <c r="J334" i="48"/>
  <c r="I334" i="48"/>
  <c r="G334" i="48"/>
  <c r="AV333" i="48"/>
  <c r="AR333" i="48"/>
  <c r="AQ333" i="48"/>
  <c r="AL333" i="48"/>
  <c r="AM333" i="48" s="1"/>
  <c r="AG333" i="48"/>
  <c r="AH333" i="48" s="1"/>
  <c r="AB333" i="48"/>
  <c r="W333" i="48"/>
  <c r="X333" i="48" s="1"/>
  <c r="R333" i="48"/>
  <c r="J333" i="48"/>
  <c r="I333" i="48"/>
  <c r="G333" i="48"/>
  <c r="AV332" i="48"/>
  <c r="AQ332" i="48"/>
  <c r="AR332" i="48" s="1"/>
  <c r="AL332" i="48"/>
  <c r="AM332" i="48" s="1"/>
  <c r="AG332" i="48"/>
  <c r="AH332" i="48" s="1"/>
  <c r="AB332" i="48"/>
  <c r="AC332" i="48" s="1"/>
  <c r="W332" i="48"/>
  <c r="X332" i="48" s="1"/>
  <c r="R332" i="48"/>
  <c r="S332" i="48" s="1"/>
  <c r="J332" i="48"/>
  <c r="I332" i="48"/>
  <c r="G332" i="48"/>
  <c r="AV331" i="48"/>
  <c r="AQ331" i="48"/>
  <c r="AL331" i="48"/>
  <c r="AM331" i="48" s="1"/>
  <c r="AG331" i="48"/>
  <c r="AH331" i="48" s="1"/>
  <c r="AB331" i="48"/>
  <c r="AC331" i="48" s="1"/>
  <c r="W331" i="48"/>
  <c r="R331" i="48"/>
  <c r="K331" i="48" s="1"/>
  <c r="J331" i="48"/>
  <c r="I331" i="48"/>
  <c r="G331" i="48"/>
  <c r="AV330" i="48"/>
  <c r="AQ330" i="48"/>
  <c r="AL330" i="48"/>
  <c r="AM330" i="48" s="1"/>
  <c r="AG330" i="48"/>
  <c r="AH330" i="48" s="1"/>
  <c r="AB330" i="48"/>
  <c r="AC330" i="48" s="1"/>
  <c r="W330" i="48"/>
  <c r="X330" i="48" s="1"/>
  <c r="R330" i="48"/>
  <c r="S335" i="48" s="1"/>
  <c r="J330" i="48"/>
  <c r="I330" i="48"/>
  <c r="G330" i="48"/>
  <c r="AV329" i="48"/>
  <c r="AQ329" i="48"/>
  <c r="AL329" i="48"/>
  <c r="AG329" i="48"/>
  <c r="AH329" i="48" s="1"/>
  <c r="AB329" i="48"/>
  <c r="AC329" i="48" s="1"/>
  <c r="W329" i="48"/>
  <c r="X329" i="48" s="1"/>
  <c r="R329" i="48"/>
  <c r="K329" i="48"/>
  <c r="J329" i="48"/>
  <c r="I329" i="48"/>
  <c r="G329" i="48"/>
  <c r="AV328" i="48"/>
  <c r="AQ328" i="48"/>
  <c r="AR328" i="48" s="1"/>
  <c r="AL328" i="48"/>
  <c r="AM328" i="48" s="1"/>
  <c r="AH328" i="48"/>
  <c r="AG328" i="48"/>
  <c r="AB328" i="48"/>
  <c r="AC328" i="48" s="1"/>
  <c r="W328" i="48"/>
  <c r="X328" i="48" s="1"/>
  <c r="R328" i="48"/>
  <c r="S328" i="48" s="1"/>
  <c r="K328" i="48"/>
  <c r="J328" i="48"/>
  <c r="I328" i="48"/>
  <c r="G328" i="48"/>
  <c r="AV327" i="48"/>
  <c r="AQ327" i="48"/>
  <c r="AS327" i="48" s="1"/>
  <c r="AM327" i="48"/>
  <c r="AL327" i="48"/>
  <c r="AG327" i="48"/>
  <c r="AH335" i="48" s="1"/>
  <c r="AD327" i="48"/>
  <c r="AB327" i="48"/>
  <c r="AC333" i="48" s="1"/>
  <c r="W327" i="48"/>
  <c r="X327" i="48" s="1"/>
  <c r="R327" i="48"/>
  <c r="S327" i="48" s="1"/>
  <c r="J327" i="48"/>
  <c r="I327" i="48"/>
  <c r="G327" i="48"/>
  <c r="U323" i="48"/>
  <c r="P323" i="48"/>
  <c r="U322" i="48"/>
  <c r="Z322" i="48" s="1"/>
  <c r="P322" i="48"/>
  <c r="AV328" i="47"/>
  <c r="AW328" i="47" s="1"/>
  <c r="AQ328" i="47"/>
  <c r="AR328" i="47" s="1"/>
  <c r="AL328" i="47"/>
  <c r="AM328" i="47" s="1"/>
  <c r="AG328" i="47"/>
  <c r="AH328" i="47" s="1"/>
  <c r="AB328" i="47"/>
  <c r="AC328" i="47" s="1"/>
  <c r="W328" i="47"/>
  <c r="K328" i="47" s="1"/>
  <c r="R328" i="47"/>
  <c r="S328" i="47" s="1"/>
  <c r="J328" i="47"/>
  <c r="I328" i="47"/>
  <c r="G328" i="47"/>
  <c r="AV327" i="47"/>
  <c r="AX327" i="47" s="1"/>
  <c r="AQ327" i="47"/>
  <c r="AR327" i="47" s="1"/>
  <c r="AN327" i="47"/>
  <c r="AL327" i="47"/>
  <c r="AM327" i="47" s="1"/>
  <c r="AG327" i="47"/>
  <c r="K327" i="47" s="1"/>
  <c r="AD327" i="47"/>
  <c r="AB327" i="47"/>
  <c r="AC327" i="47" s="1"/>
  <c r="W327" i="47"/>
  <c r="Y327" i="47" s="1"/>
  <c r="T327" i="47"/>
  <c r="S327" i="47"/>
  <c r="R327" i="47"/>
  <c r="J327" i="47"/>
  <c r="I327" i="47"/>
  <c r="H327" i="47"/>
  <c r="G327" i="47"/>
  <c r="P322" i="47"/>
  <c r="P323" i="47" s="1"/>
  <c r="AV334" i="46"/>
  <c r="AW334" i="46" s="1"/>
  <c r="AQ334" i="46"/>
  <c r="AR334" i="46" s="1"/>
  <c r="AL334" i="46"/>
  <c r="AM334" i="46" s="1"/>
  <c r="AG334" i="46"/>
  <c r="AH334" i="46" s="1"/>
  <c r="AB334" i="46"/>
  <c r="AC334" i="46" s="1"/>
  <c r="W334" i="46"/>
  <c r="X334" i="46" s="1"/>
  <c r="R334" i="46"/>
  <c r="J334" i="46"/>
  <c r="I334" i="46"/>
  <c r="G334" i="46"/>
  <c r="AV333" i="46"/>
  <c r="AW333" i="46" s="1"/>
  <c r="AQ333" i="46"/>
  <c r="AR333" i="46" s="1"/>
  <c r="AL333" i="46"/>
  <c r="AM333" i="46" s="1"/>
  <c r="AG333" i="46"/>
  <c r="AH333" i="46" s="1"/>
  <c r="AB333" i="46"/>
  <c r="AC333" i="46" s="1"/>
  <c r="W333" i="46"/>
  <c r="K333" i="46" s="1"/>
  <c r="R333" i="46"/>
  <c r="J333" i="46"/>
  <c r="I333" i="46"/>
  <c r="G333" i="46"/>
  <c r="AV332" i="46"/>
  <c r="AW332" i="46" s="1"/>
  <c r="AQ332" i="46"/>
  <c r="AR332" i="46" s="1"/>
  <c r="AL332" i="46"/>
  <c r="AM332" i="46" s="1"/>
  <c r="AG332" i="46"/>
  <c r="AH332" i="46" s="1"/>
  <c r="AB332" i="46"/>
  <c r="AC332" i="46" s="1"/>
  <c r="W332" i="46"/>
  <c r="X332" i="46" s="1"/>
  <c r="R332" i="46"/>
  <c r="S333" i="46" s="1"/>
  <c r="J332" i="46"/>
  <c r="I332" i="46"/>
  <c r="G332" i="46"/>
  <c r="AV331" i="46"/>
  <c r="AW328" i="46" s="1"/>
  <c r="AQ331" i="46"/>
  <c r="AR331" i="46" s="1"/>
  <c r="AL331" i="46"/>
  <c r="AM331" i="46" s="1"/>
  <c r="AG331" i="46"/>
  <c r="AH331" i="46" s="1"/>
  <c r="AB331" i="46"/>
  <c r="AC331" i="46" s="1"/>
  <c r="W331" i="46"/>
  <c r="X331" i="46" s="1"/>
  <c r="R331" i="46"/>
  <c r="K331" i="46" s="1"/>
  <c r="J331" i="46"/>
  <c r="I331" i="46"/>
  <c r="G331" i="46"/>
  <c r="AV330" i="46"/>
  <c r="AW330" i="46" s="1"/>
  <c r="AQ330" i="46"/>
  <c r="AR330" i="46" s="1"/>
  <c r="AL330" i="46"/>
  <c r="AM330" i="46" s="1"/>
  <c r="AG330" i="46"/>
  <c r="AH330" i="46" s="1"/>
  <c r="AB330" i="46"/>
  <c r="AC330" i="46" s="1"/>
  <c r="W330" i="46"/>
  <c r="X330" i="46" s="1"/>
  <c r="R330" i="46"/>
  <c r="S330" i="46" s="1"/>
  <c r="K330" i="46"/>
  <c r="J330" i="46"/>
  <c r="I330" i="46"/>
  <c r="G330" i="46"/>
  <c r="AV329" i="46"/>
  <c r="AW329" i="46" s="1"/>
  <c r="AQ329" i="46"/>
  <c r="AR329" i="46" s="1"/>
  <c r="AL329" i="46"/>
  <c r="AM329" i="46" s="1"/>
  <c r="AG329" i="46"/>
  <c r="AH329" i="46" s="1"/>
  <c r="AB329" i="46"/>
  <c r="AC329" i="46" s="1"/>
  <c r="W329" i="46"/>
  <c r="X329" i="46" s="1"/>
  <c r="R329" i="46"/>
  <c r="S329" i="46" s="1"/>
  <c r="K329" i="46"/>
  <c r="J329" i="46"/>
  <c r="I329" i="46"/>
  <c r="G329" i="46"/>
  <c r="AV328" i="46"/>
  <c r="AQ328" i="46"/>
  <c r="AR328" i="46" s="1"/>
  <c r="AL328" i="46"/>
  <c r="AM328" i="46" s="1"/>
  <c r="AG328" i="46"/>
  <c r="AH328" i="46" s="1"/>
  <c r="AB328" i="46"/>
  <c r="AC328" i="46" s="1"/>
  <c r="W328" i="46"/>
  <c r="X328" i="46" s="1"/>
  <c r="R328" i="46"/>
  <c r="S327" i="46" s="1"/>
  <c r="K328" i="46"/>
  <c r="J328" i="46"/>
  <c r="I328" i="46"/>
  <c r="G328" i="46"/>
  <c r="AV327" i="46"/>
  <c r="AX327" i="46" s="1"/>
  <c r="AQ327" i="46"/>
  <c r="AR327" i="46" s="1"/>
  <c r="AL327" i="46"/>
  <c r="AN327" i="46" s="1"/>
  <c r="AG327" i="46"/>
  <c r="AI327" i="46" s="1"/>
  <c r="AB327" i="46"/>
  <c r="AD327" i="46" s="1"/>
  <c r="W327" i="46"/>
  <c r="Y327" i="46" s="1"/>
  <c r="T327" i="46"/>
  <c r="R327" i="46"/>
  <c r="S334" i="46" s="1"/>
  <c r="J327" i="46"/>
  <c r="I327" i="46"/>
  <c r="G327" i="46"/>
  <c r="H327" i="46" s="1"/>
  <c r="P323" i="46"/>
  <c r="P322" i="46"/>
  <c r="U322" i="46" s="1"/>
  <c r="AV337" i="45"/>
  <c r="AW337" i="45" s="1"/>
  <c r="AQ337" i="45"/>
  <c r="AR337" i="45" s="1"/>
  <c r="AL337" i="45"/>
  <c r="AM337" i="45" s="1"/>
  <c r="AG337" i="45"/>
  <c r="AH328" i="45" s="1"/>
  <c r="AB337" i="45"/>
  <c r="AC337" i="45" s="1"/>
  <c r="W337" i="45"/>
  <c r="K337" i="45" s="1"/>
  <c r="R337" i="45"/>
  <c r="J337" i="45"/>
  <c r="I337" i="45"/>
  <c r="G337" i="45"/>
  <c r="AV336" i="45"/>
  <c r="AW336" i="45" s="1"/>
  <c r="AQ336" i="45"/>
  <c r="AR336" i="45" s="1"/>
  <c r="AL336" i="45"/>
  <c r="AM336" i="45" s="1"/>
  <c r="AG336" i="45"/>
  <c r="AH336" i="45" s="1"/>
  <c r="AB336" i="45"/>
  <c r="AC336" i="45" s="1"/>
  <c r="W336" i="45"/>
  <c r="K336" i="45" s="1"/>
  <c r="S336" i="45"/>
  <c r="R336" i="45"/>
  <c r="J336" i="45"/>
  <c r="I336" i="45"/>
  <c r="G336" i="45"/>
  <c r="AV335" i="45"/>
  <c r="AW335" i="45" s="1"/>
  <c r="AQ335" i="45"/>
  <c r="AR335" i="45" s="1"/>
  <c r="AL335" i="45"/>
  <c r="AM335" i="45" s="1"/>
  <c r="AG335" i="45"/>
  <c r="AH335" i="45" s="1"/>
  <c r="AB335" i="45"/>
  <c r="W335" i="45"/>
  <c r="X335" i="45" s="1"/>
  <c r="R335" i="45"/>
  <c r="K335" i="45" s="1"/>
  <c r="J335" i="45"/>
  <c r="I335" i="45"/>
  <c r="G335" i="45"/>
  <c r="AV334" i="45"/>
  <c r="AQ334" i="45"/>
  <c r="AR334" i="45" s="1"/>
  <c r="AL334" i="45"/>
  <c r="AM334" i="45" s="1"/>
  <c r="AG334" i="45"/>
  <c r="AH334" i="45" s="1"/>
  <c r="AB334" i="45"/>
  <c r="AC334" i="45" s="1"/>
  <c r="W334" i="45"/>
  <c r="X334" i="45" s="1"/>
  <c r="S334" i="45"/>
  <c r="R334" i="45"/>
  <c r="J334" i="45"/>
  <c r="I334" i="45"/>
  <c r="G334" i="45"/>
  <c r="AV333" i="45"/>
  <c r="AW333" i="45" s="1"/>
  <c r="AQ333" i="45"/>
  <c r="AL333" i="45"/>
  <c r="AM333" i="45" s="1"/>
  <c r="AG333" i="45"/>
  <c r="AH333" i="45" s="1"/>
  <c r="AB333" i="45"/>
  <c r="W333" i="45"/>
  <c r="R333" i="45"/>
  <c r="S333" i="45" s="1"/>
  <c r="K333" i="45"/>
  <c r="J333" i="45"/>
  <c r="I333" i="45"/>
  <c r="G333" i="45"/>
  <c r="AV332" i="45"/>
  <c r="AW332" i="45" s="1"/>
  <c r="AQ332" i="45"/>
  <c r="AL332" i="45"/>
  <c r="AM332" i="45" s="1"/>
  <c r="AG332" i="45"/>
  <c r="AH332" i="45" s="1"/>
  <c r="AB332" i="45"/>
  <c r="W332" i="45"/>
  <c r="R332" i="45"/>
  <c r="K332" i="45"/>
  <c r="J332" i="45"/>
  <c r="I332" i="45"/>
  <c r="G332" i="45"/>
  <c r="AV331" i="45"/>
  <c r="AW331" i="45" s="1"/>
  <c r="AQ331" i="45"/>
  <c r="AR331" i="45" s="1"/>
  <c r="AL331" i="45"/>
  <c r="AG331" i="45"/>
  <c r="AH331" i="45" s="1"/>
  <c r="AB331" i="45"/>
  <c r="AC331" i="45" s="1"/>
  <c r="W331" i="45"/>
  <c r="R331" i="45"/>
  <c r="S331" i="45" s="1"/>
  <c r="K331" i="45"/>
  <c r="J331" i="45"/>
  <c r="I331" i="45"/>
  <c r="G331" i="45"/>
  <c r="AV330" i="45"/>
  <c r="AW330" i="45" s="1"/>
  <c r="AQ330" i="45"/>
  <c r="AR330" i="45" s="1"/>
  <c r="AL330" i="45"/>
  <c r="AG330" i="45"/>
  <c r="AH330" i="45" s="1"/>
  <c r="AB330" i="45"/>
  <c r="W330" i="45"/>
  <c r="R330" i="45"/>
  <c r="K330" i="45"/>
  <c r="J330" i="45"/>
  <c r="I330" i="45"/>
  <c r="G330" i="45"/>
  <c r="AV329" i="45"/>
  <c r="AW329" i="45" s="1"/>
  <c r="AQ329" i="45"/>
  <c r="AR329" i="45" s="1"/>
  <c r="AL329" i="45"/>
  <c r="AM329" i="45" s="1"/>
  <c r="AG329" i="45"/>
  <c r="AB329" i="45"/>
  <c r="AC329" i="45" s="1"/>
  <c r="W329" i="45"/>
  <c r="X329" i="45" s="1"/>
  <c r="R329" i="45"/>
  <c r="S329" i="45" s="1"/>
  <c r="K329" i="45"/>
  <c r="J329" i="45"/>
  <c r="I329" i="45"/>
  <c r="G329" i="45"/>
  <c r="AW328" i="45"/>
  <c r="AV328" i="45"/>
  <c r="AQ328" i="45"/>
  <c r="AR328" i="45" s="1"/>
  <c r="AL328" i="45"/>
  <c r="AM328" i="45" s="1"/>
  <c r="AG328" i="45"/>
  <c r="AH329" i="45" s="1"/>
  <c r="AB328" i="45"/>
  <c r="W328" i="45"/>
  <c r="R328" i="45"/>
  <c r="K328" i="45"/>
  <c r="J328" i="45"/>
  <c r="I328" i="45"/>
  <c r="G328" i="45"/>
  <c r="AX327" i="45"/>
  <c r="AW327" i="45"/>
  <c r="AV327" i="45"/>
  <c r="AQ327" i="45"/>
  <c r="AS327" i="45" s="1"/>
  <c r="AM327" i="45"/>
  <c r="AL327" i="45"/>
  <c r="AM331" i="45" s="1"/>
  <c r="AG327" i="45"/>
  <c r="AI327" i="45" s="1"/>
  <c r="AB327" i="45"/>
  <c r="W327" i="45"/>
  <c r="R327" i="45"/>
  <c r="K327" i="45" s="1"/>
  <c r="J327" i="45"/>
  <c r="I327" i="45"/>
  <c r="G327" i="45"/>
  <c r="P322" i="45"/>
  <c r="P323" i="45" s="1"/>
  <c r="AV625" i="44"/>
  <c r="K625" i="44"/>
  <c r="J625" i="44"/>
  <c r="I625" i="44"/>
  <c r="G625" i="44"/>
  <c r="AV624" i="44"/>
  <c r="AW624" i="44" s="1"/>
  <c r="AQ624" i="44"/>
  <c r="AR624" i="44" s="1"/>
  <c r="AL624" i="44"/>
  <c r="AG624" i="44"/>
  <c r="AB624" i="44"/>
  <c r="W624" i="44"/>
  <c r="X624" i="44" s="1"/>
  <c r="R624" i="44"/>
  <c r="S624" i="44" s="1"/>
  <c r="J624" i="44"/>
  <c r="I624" i="44"/>
  <c r="G624" i="44"/>
  <c r="AV623" i="44"/>
  <c r="AW623" i="44" s="1"/>
  <c r="AQ623" i="44"/>
  <c r="AR623" i="44" s="1"/>
  <c r="AL623" i="44"/>
  <c r="AG623" i="44"/>
  <c r="AB623" i="44"/>
  <c r="W623" i="44"/>
  <c r="R623" i="44"/>
  <c r="K623" i="44" s="1"/>
  <c r="J623" i="44"/>
  <c r="I623" i="44"/>
  <c r="G623" i="44"/>
  <c r="AV622" i="44"/>
  <c r="AQ622" i="44"/>
  <c r="AR622" i="44" s="1"/>
  <c r="AL622" i="44"/>
  <c r="K622" i="44" s="1"/>
  <c r="AG622" i="44"/>
  <c r="AB622" i="44"/>
  <c r="AC622" i="44" s="1"/>
  <c r="W622" i="44"/>
  <c r="R622" i="44"/>
  <c r="J622" i="44"/>
  <c r="I622" i="44"/>
  <c r="G622" i="44"/>
  <c r="AV621" i="44"/>
  <c r="AQ621" i="44"/>
  <c r="AL621" i="44"/>
  <c r="AG621" i="44"/>
  <c r="AB621" i="44"/>
  <c r="W621" i="44"/>
  <c r="R621" i="44"/>
  <c r="K621" i="44" s="1"/>
  <c r="J621" i="44"/>
  <c r="I621" i="44"/>
  <c r="G621" i="44"/>
  <c r="AW620" i="44"/>
  <c r="AV620" i="44"/>
  <c r="AQ620" i="44"/>
  <c r="AL620" i="44"/>
  <c r="AG620" i="44"/>
  <c r="K620" i="44" s="1"/>
  <c r="AB620" i="44"/>
  <c r="W620" i="44"/>
  <c r="R620" i="44"/>
  <c r="S620" i="44" s="1"/>
  <c r="J620" i="44"/>
  <c r="I620" i="44"/>
  <c r="G620" i="44"/>
  <c r="AV619" i="44"/>
  <c r="AQ619" i="44"/>
  <c r="K619" i="44" s="1"/>
  <c r="AL619" i="44"/>
  <c r="AG619" i="44"/>
  <c r="AB619" i="44"/>
  <c r="W619" i="44"/>
  <c r="R619" i="44"/>
  <c r="J619" i="44"/>
  <c r="I619" i="44"/>
  <c r="G619" i="44"/>
  <c r="AV618" i="44"/>
  <c r="AQ618" i="44"/>
  <c r="AL618" i="44"/>
  <c r="AG618" i="44"/>
  <c r="AB618" i="44"/>
  <c r="W618" i="44"/>
  <c r="R618" i="44"/>
  <c r="K618" i="44"/>
  <c r="J618" i="44"/>
  <c r="I618" i="44"/>
  <c r="G618" i="44"/>
  <c r="AV617" i="44"/>
  <c r="AW617" i="44" s="1"/>
  <c r="AQ617" i="44"/>
  <c r="AL617" i="44"/>
  <c r="AG617" i="44"/>
  <c r="AB617" i="44"/>
  <c r="W617" i="44"/>
  <c r="R617" i="44"/>
  <c r="J617" i="44"/>
  <c r="I617" i="44"/>
  <c r="G617" i="44"/>
  <c r="AV616" i="44"/>
  <c r="AW616" i="44" s="1"/>
  <c r="AQ616" i="44"/>
  <c r="AR616" i="44" s="1"/>
  <c r="AL616" i="44"/>
  <c r="AG616" i="44"/>
  <c r="AB616" i="44"/>
  <c r="W616" i="44"/>
  <c r="R616" i="44"/>
  <c r="J616" i="44"/>
  <c r="I616" i="44"/>
  <c r="G616" i="44"/>
  <c r="AV615" i="44"/>
  <c r="AW615" i="44" s="1"/>
  <c r="AQ615" i="44"/>
  <c r="AL615" i="44"/>
  <c r="AG615" i="44"/>
  <c r="AH615" i="44" s="1"/>
  <c r="AB615" i="44"/>
  <c r="AC615" i="44" s="1"/>
  <c r="W615" i="44"/>
  <c r="R615" i="44"/>
  <c r="J615" i="44"/>
  <c r="I615" i="44"/>
  <c r="G615" i="44"/>
  <c r="AV614" i="44"/>
  <c r="AQ614" i="44"/>
  <c r="AL614" i="44"/>
  <c r="AG614" i="44"/>
  <c r="AB614" i="44"/>
  <c r="W614" i="44"/>
  <c r="R614" i="44"/>
  <c r="J614" i="44"/>
  <c r="I614" i="44"/>
  <c r="G614" i="44"/>
  <c r="AV613" i="44"/>
  <c r="AQ613" i="44"/>
  <c r="AL613" i="44"/>
  <c r="AG613" i="44"/>
  <c r="AH613" i="44" s="1"/>
  <c r="AB613" i="44"/>
  <c r="AC613" i="44" s="1"/>
  <c r="W613" i="44"/>
  <c r="R613" i="44"/>
  <c r="J613" i="44"/>
  <c r="I613" i="44"/>
  <c r="G613" i="44"/>
  <c r="AV612" i="44"/>
  <c r="AW612" i="44" s="1"/>
  <c r="AQ612" i="44"/>
  <c r="AR612" i="44" s="1"/>
  <c r="AL612" i="44"/>
  <c r="AG612" i="44"/>
  <c r="AB612" i="44"/>
  <c r="W612" i="44"/>
  <c r="R612" i="44"/>
  <c r="J612" i="44"/>
  <c r="I612" i="44"/>
  <c r="G612" i="44"/>
  <c r="AV611" i="44"/>
  <c r="AQ611" i="44"/>
  <c r="AR611" i="44" s="1"/>
  <c r="AL611" i="44"/>
  <c r="AG611" i="44"/>
  <c r="AB611" i="44"/>
  <c r="AC611" i="44" s="1"/>
  <c r="W611" i="44"/>
  <c r="K611" i="44" s="1"/>
  <c r="R611" i="44"/>
  <c r="S611" i="44" s="1"/>
  <c r="J611" i="44"/>
  <c r="I611" i="44"/>
  <c r="G611" i="44"/>
  <c r="AV610" i="44"/>
  <c r="AQ610" i="44"/>
  <c r="AL610" i="44"/>
  <c r="AG610" i="44"/>
  <c r="AB610" i="44"/>
  <c r="W610" i="44"/>
  <c r="R610" i="44"/>
  <c r="S610" i="44" s="1"/>
  <c r="K610" i="44"/>
  <c r="J610" i="44"/>
  <c r="I610" i="44"/>
  <c r="G610" i="44"/>
  <c r="AV609" i="44"/>
  <c r="AQ609" i="44"/>
  <c r="AL609" i="44"/>
  <c r="K609" i="44" s="1"/>
  <c r="AG609" i="44"/>
  <c r="AB609" i="44"/>
  <c r="W609" i="44"/>
  <c r="R609" i="44"/>
  <c r="S609" i="44" s="1"/>
  <c r="J609" i="44"/>
  <c r="I609" i="44"/>
  <c r="G609" i="44"/>
  <c r="AW608" i="44"/>
  <c r="AV608" i="44"/>
  <c r="AQ608" i="44"/>
  <c r="AL608" i="44"/>
  <c r="AG608" i="44"/>
  <c r="AB608" i="44"/>
  <c r="W608" i="44"/>
  <c r="R608" i="44"/>
  <c r="J608" i="44"/>
  <c r="I608" i="44"/>
  <c r="G608" i="44"/>
  <c r="AV607" i="44"/>
  <c r="AW607" i="44" s="1"/>
  <c r="AQ607" i="44"/>
  <c r="AL607" i="44"/>
  <c r="AG607" i="44"/>
  <c r="AB607" i="44"/>
  <c r="AC607" i="44" s="1"/>
  <c r="W607" i="44"/>
  <c r="R607" i="44"/>
  <c r="J607" i="44"/>
  <c r="I607" i="44"/>
  <c r="G607" i="44"/>
  <c r="AV606" i="44"/>
  <c r="AQ606" i="44"/>
  <c r="AL606" i="44"/>
  <c r="AG606" i="44"/>
  <c r="AB606" i="44"/>
  <c r="W606" i="44"/>
  <c r="R606" i="44"/>
  <c r="S604" i="44" s="1"/>
  <c r="K606" i="44"/>
  <c r="J606" i="44"/>
  <c r="I606" i="44"/>
  <c r="G606" i="44"/>
  <c r="AV605" i="44"/>
  <c r="AW605" i="44" s="1"/>
  <c r="AQ605" i="44"/>
  <c r="AR605" i="44" s="1"/>
  <c r="AL605" i="44"/>
  <c r="AG605" i="44"/>
  <c r="AB605" i="44"/>
  <c r="W605" i="44"/>
  <c r="R605" i="44"/>
  <c r="J605" i="44"/>
  <c r="I605" i="44"/>
  <c r="G605" i="44"/>
  <c r="AV604" i="44"/>
  <c r="AW604" i="44" s="1"/>
  <c r="AQ604" i="44"/>
  <c r="AL604" i="44"/>
  <c r="AG604" i="44"/>
  <c r="AB604" i="44"/>
  <c r="W604" i="44"/>
  <c r="R604" i="44"/>
  <c r="J604" i="44"/>
  <c r="I604" i="44"/>
  <c r="G604" i="44"/>
  <c r="AG603" i="44"/>
  <c r="AH603" i="44" s="1"/>
  <c r="AB603" i="44"/>
  <c r="W603" i="44"/>
  <c r="R603" i="44"/>
  <c r="K603" i="44"/>
  <c r="J603" i="44"/>
  <c r="I603" i="44"/>
  <c r="G603" i="44"/>
  <c r="AV602" i="44"/>
  <c r="AW602" i="44" s="1"/>
  <c r="AQ602" i="44"/>
  <c r="AL602" i="44"/>
  <c r="AG602" i="44"/>
  <c r="AB602" i="44"/>
  <c r="W602" i="44"/>
  <c r="R602" i="44"/>
  <c r="J602" i="44"/>
  <c r="I602" i="44"/>
  <c r="G602" i="44"/>
  <c r="H596" i="44" s="1"/>
  <c r="AV601" i="44"/>
  <c r="AW601" i="44" s="1"/>
  <c r="AQ601" i="44"/>
  <c r="AR599" i="44" s="1"/>
  <c r="AL601" i="44"/>
  <c r="AM619" i="44" s="1"/>
  <c r="AG601" i="44"/>
  <c r="AB601" i="44"/>
  <c r="W601" i="44"/>
  <c r="R601" i="44"/>
  <c r="S601" i="44" s="1"/>
  <c r="J601" i="44"/>
  <c r="I601" i="44"/>
  <c r="G601" i="44"/>
  <c r="AV600" i="44"/>
  <c r="AW600" i="44" s="1"/>
  <c r="AQ600" i="44"/>
  <c r="AL600" i="44"/>
  <c r="AG600" i="44"/>
  <c r="AB600" i="44"/>
  <c r="W600" i="44"/>
  <c r="R600" i="44"/>
  <c r="J600" i="44"/>
  <c r="I600" i="44"/>
  <c r="G600" i="44"/>
  <c r="AV599" i="44"/>
  <c r="AQ599" i="44"/>
  <c r="AL599" i="44"/>
  <c r="AM599" i="44" s="1"/>
  <c r="AG599" i="44"/>
  <c r="AB599" i="44"/>
  <c r="W599" i="44"/>
  <c r="R599" i="44"/>
  <c r="K599" i="44"/>
  <c r="J599" i="44"/>
  <c r="I599" i="44"/>
  <c r="G599" i="44"/>
  <c r="AV598" i="44"/>
  <c r="AQ598" i="44"/>
  <c r="AL598" i="44"/>
  <c r="AG598" i="44"/>
  <c r="AB598" i="44"/>
  <c r="W598" i="44"/>
  <c r="R598" i="44"/>
  <c r="J598" i="44"/>
  <c r="I598" i="44"/>
  <c r="G598" i="44"/>
  <c r="AV597" i="44"/>
  <c r="AQ597" i="44"/>
  <c r="AL597" i="44"/>
  <c r="AG597" i="44"/>
  <c r="AH597" i="44" s="1"/>
  <c r="AB597" i="44"/>
  <c r="W597" i="44"/>
  <c r="R597" i="44"/>
  <c r="S613" i="44" s="1"/>
  <c r="J597" i="44"/>
  <c r="I597" i="44"/>
  <c r="G597" i="44"/>
  <c r="AV596" i="44"/>
  <c r="AQ596" i="44"/>
  <c r="AL596" i="44"/>
  <c r="AG596" i="44"/>
  <c r="AB596" i="44"/>
  <c r="AC596" i="44" s="1"/>
  <c r="W596" i="44"/>
  <c r="R596" i="44"/>
  <c r="J596" i="44"/>
  <c r="I596" i="44"/>
  <c r="G596" i="44"/>
  <c r="Z592" i="44"/>
  <c r="U592" i="44"/>
  <c r="P592" i="44"/>
  <c r="AE591" i="44"/>
  <c r="AE592" i="44" s="1"/>
  <c r="P591" i="44"/>
  <c r="U591" i="44" s="1"/>
  <c r="Z591" i="44" s="1"/>
  <c r="Z323" i="52" l="1"/>
  <c r="AE322" i="52"/>
  <c r="X328" i="52"/>
  <c r="AI327" i="52"/>
  <c r="AM327" i="52"/>
  <c r="AR327" i="52"/>
  <c r="K327" i="52"/>
  <c r="T327" i="52"/>
  <c r="K329" i="52"/>
  <c r="K328" i="52"/>
  <c r="M328" i="52" s="1"/>
  <c r="Z322" i="51"/>
  <c r="U323" i="51"/>
  <c r="M327" i="51"/>
  <c r="L327" i="51"/>
  <c r="M331" i="51"/>
  <c r="M329" i="51"/>
  <c r="AR327" i="51"/>
  <c r="AW329" i="51"/>
  <c r="S330" i="51"/>
  <c r="X332" i="51"/>
  <c r="S329" i="51"/>
  <c r="S328" i="51"/>
  <c r="AD327" i="51"/>
  <c r="AM327" i="51"/>
  <c r="AW328" i="51"/>
  <c r="K332" i="51"/>
  <c r="M332" i="51" s="1"/>
  <c r="S327" i="51"/>
  <c r="AH327" i="51"/>
  <c r="AR327" i="50"/>
  <c r="K327" i="50"/>
  <c r="AW327" i="50"/>
  <c r="U322" i="50"/>
  <c r="AM327" i="50"/>
  <c r="X327" i="50"/>
  <c r="AH327" i="50"/>
  <c r="T327" i="49"/>
  <c r="K330" i="49"/>
  <c r="S333" i="49"/>
  <c r="AI327" i="49"/>
  <c r="AM332" i="49"/>
  <c r="AC327" i="49"/>
  <c r="AH327" i="49"/>
  <c r="AM330" i="49"/>
  <c r="AR332" i="49"/>
  <c r="AW334" i="49"/>
  <c r="AN327" i="49"/>
  <c r="AM329" i="49"/>
  <c r="AW333" i="49"/>
  <c r="AR327" i="49"/>
  <c r="AW331" i="49"/>
  <c r="K336" i="49"/>
  <c r="S335" i="49"/>
  <c r="Z322" i="49"/>
  <c r="X327" i="49"/>
  <c r="Y327" i="49"/>
  <c r="AR330" i="49"/>
  <c r="K327" i="49"/>
  <c r="S327" i="49"/>
  <c r="S334" i="49"/>
  <c r="AW327" i="49"/>
  <c r="AE322" i="48"/>
  <c r="Z323" i="48"/>
  <c r="AH327" i="48"/>
  <c r="S331" i="48"/>
  <c r="S336" i="48"/>
  <c r="AI327" i="48"/>
  <c r="AW328" i="48"/>
  <c r="K330" i="48"/>
  <c r="K336" i="48"/>
  <c r="AN327" i="48"/>
  <c r="X331" i="48"/>
  <c r="X336" i="48"/>
  <c r="S330" i="48"/>
  <c r="AR330" i="48"/>
  <c r="K333" i="48"/>
  <c r="AC334" i="48"/>
  <c r="K334" i="48"/>
  <c r="AR331" i="48"/>
  <c r="AW330" i="48"/>
  <c r="AM329" i="48"/>
  <c r="AW333" i="48"/>
  <c r="AW327" i="48"/>
  <c r="AH336" i="48"/>
  <c r="AX327" i="48"/>
  <c r="X335" i="48"/>
  <c r="AW332" i="48"/>
  <c r="H327" i="48"/>
  <c r="S329" i="48"/>
  <c r="S334" i="48"/>
  <c r="AW331" i="48"/>
  <c r="K327" i="48"/>
  <c r="T327" i="48"/>
  <c r="S333" i="48"/>
  <c r="Y327" i="48"/>
  <c r="K332" i="48"/>
  <c r="AR329" i="48"/>
  <c r="AC327" i="48"/>
  <c r="AW329" i="48"/>
  <c r="AR327" i="48"/>
  <c r="M327" i="47"/>
  <c r="L327" i="47"/>
  <c r="M328" i="47"/>
  <c r="X328" i="47"/>
  <c r="AH327" i="47"/>
  <c r="AI327" i="47"/>
  <c r="AS327" i="47"/>
  <c r="AW327" i="47"/>
  <c r="U322" i="47"/>
  <c r="X327" i="47"/>
  <c r="Z322" i="46"/>
  <c r="U323" i="46"/>
  <c r="S332" i="46"/>
  <c r="S328" i="46"/>
  <c r="AH327" i="46"/>
  <c r="AM327" i="46"/>
  <c r="AW331" i="46"/>
  <c r="K327" i="46"/>
  <c r="AS327" i="46"/>
  <c r="X327" i="46"/>
  <c r="S331" i="46"/>
  <c r="K334" i="46"/>
  <c r="AW327" i="46"/>
  <c r="K332" i="46"/>
  <c r="X333" i="46"/>
  <c r="AC327" i="46"/>
  <c r="M333" i="45"/>
  <c r="M332" i="45"/>
  <c r="M331" i="45"/>
  <c r="X331" i="45"/>
  <c r="M328" i="45"/>
  <c r="S328" i="45"/>
  <c r="X328" i="45"/>
  <c r="X333" i="45"/>
  <c r="AC333" i="45"/>
  <c r="X336" i="45"/>
  <c r="U322" i="45"/>
  <c r="H327" i="45"/>
  <c r="AC328" i="45"/>
  <c r="M335" i="45"/>
  <c r="M327" i="45"/>
  <c r="S330" i="45"/>
  <c r="S335" i="45"/>
  <c r="L327" i="45"/>
  <c r="X330" i="45"/>
  <c r="S327" i="45"/>
  <c r="AC330" i="45"/>
  <c r="T327" i="45"/>
  <c r="AC335" i="45"/>
  <c r="S337" i="45"/>
  <c r="X327" i="45"/>
  <c r="S332" i="45"/>
  <c r="AD327" i="45"/>
  <c r="X332" i="45"/>
  <c r="X337" i="45"/>
  <c r="AC332" i="45"/>
  <c r="K334" i="45"/>
  <c r="M334" i="45" s="1"/>
  <c r="Y327" i="45"/>
  <c r="AC327" i="45"/>
  <c r="AH327" i="45"/>
  <c r="AH337" i="45"/>
  <c r="AR333" i="45"/>
  <c r="AM330" i="45"/>
  <c r="AR332" i="45"/>
  <c r="AW334" i="45"/>
  <c r="AN327" i="45"/>
  <c r="AR327" i="45"/>
  <c r="X611" i="44"/>
  <c r="X599" i="44"/>
  <c r="X601" i="44"/>
  <c r="AC599" i="44"/>
  <c r="AC605" i="44"/>
  <c r="AH618" i="44"/>
  <c r="AH599" i="44"/>
  <c r="X607" i="44"/>
  <c r="AM618" i="44"/>
  <c r="X622" i="44"/>
  <c r="AM613" i="44"/>
  <c r="AH617" i="44"/>
  <c r="AH622" i="44"/>
  <c r="X600" i="44"/>
  <c r="AC604" i="44"/>
  <c r="AR615" i="44"/>
  <c r="AM598" i="44"/>
  <c r="AR606" i="44"/>
  <c r="AM604" i="44"/>
  <c r="AH606" i="44"/>
  <c r="AH621" i="44"/>
  <c r="AM601" i="44"/>
  <c r="X613" i="44"/>
  <c r="K596" i="44"/>
  <c r="AC600" i="44"/>
  <c r="AC620" i="44"/>
  <c r="AC602" i="44"/>
  <c r="AC609" i="44"/>
  <c r="AD596" i="44"/>
  <c r="AM615" i="44"/>
  <c r="AC598" i="44"/>
  <c r="AH598" i="44"/>
  <c r="AH600" i="44"/>
  <c r="AM600" i="44"/>
  <c r="AC608" i="44"/>
  <c r="AR600" i="44"/>
  <c r="AR604" i="44"/>
  <c r="AM621" i="44"/>
  <c r="X610" i="44"/>
  <c r="AM623" i="44"/>
  <c r="X612" i="44"/>
  <c r="AC612" i="44"/>
  <c r="AC614" i="44"/>
  <c r="X597" i="44"/>
  <c r="AM610" i="44"/>
  <c r="AH612" i="44"/>
  <c r="AH614" i="44"/>
  <c r="AC597" i="44"/>
  <c r="AR610" i="44"/>
  <c r="AM612" i="44"/>
  <c r="AM614" i="44"/>
  <c r="AJ591" i="44"/>
  <c r="AH596" i="44"/>
  <c r="AW597" i="44"/>
  <c r="S603" i="44"/>
  <c r="S606" i="44"/>
  <c r="AC618" i="44"/>
  <c r="AW619" i="44"/>
  <c r="X603" i="44"/>
  <c r="X606" i="44"/>
  <c r="AM622" i="44"/>
  <c r="AN596" i="44"/>
  <c r="AM596" i="44"/>
  <c r="K605" i="44"/>
  <c r="AC610" i="44"/>
  <c r="S605" i="44"/>
  <c r="AH610" i="44"/>
  <c r="AC621" i="44"/>
  <c r="AR596" i="44"/>
  <c r="S598" i="44"/>
  <c r="AW611" i="44"/>
  <c r="X617" i="44"/>
  <c r="AW622" i="44"/>
  <c r="AS596" i="44"/>
  <c r="K598" i="44"/>
  <c r="X605" i="44"/>
  <c r="AM606" i="44"/>
  <c r="X609" i="44"/>
  <c r="K617" i="44"/>
  <c r="AX596" i="44"/>
  <c r="AW596" i="44"/>
  <c r="X598" i="44"/>
  <c r="K608" i="44"/>
  <c r="AC617" i="44"/>
  <c r="AW618" i="44"/>
  <c r="X602" i="44"/>
  <c r="AC624" i="44"/>
  <c r="AM597" i="44"/>
  <c r="S599" i="44"/>
  <c r="AR619" i="44"/>
  <c r="AR607" i="44"/>
  <c r="AH611" i="44"/>
  <c r="AI596" i="44"/>
  <c r="AM611" i="44"/>
  <c r="X614" i="44"/>
  <c r="S621" i="44"/>
  <c r="AC603" i="44"/>
  <c r="AC606" i="44"/>
  <c r="X621" i="44"/>
  <c r="K624" i="44"/>
  <c r="K613" i="44"/>
  <c r="AR618" i="44"/>
  <c r="AH605" i="44"/>
  <c r="S608" i="44"/>
  <c r="K612" i="44"/>
  <c r="AR614" i="44"/>
  <c r="X620" i="44"/>
  <c r="AR621" i="44"/>
  <c r="AR597" i="44"/>
  <c r="AR601" i="44"/>
  <c r="AW606" i="44"/>
  <c r="AH609" i="44"/>
  <c r="AW614" i="44"/>
  <c r="K597" i="44"/>
  <c r="T596" i="44"/>
  <c r="S602" i="44"/>
  <c r="AH602" i="44"/>
  <c r="K616" i="44"/>
  <c r="M616" i="44" s="1"/>
  <c r="S623" i="44"/>
  <c r="AR598" i="44"/>
  <c r="AR602" i="44"/>
  <c r="K607" i="44"/>
  <c r="AH608" i="44"/>
  <c r="K615" i="44"/>
  <c r="X619" i="44"/>
  <c r="AH623" i="44"/>
  <c r="AW625" i="44"/>
  <c r="AM605" i="44"/>
  <c r="S612" i="44"/>
  <c r="S616" i="44"/>
  <c r="AW621" i="44"/>
  <c r="K601" i="44"/>
  <c r="AM609" i="44"/>
  <c r="AR617" i="44"/>
  <c r="AH616" i="44"/>
  <c r="AH607" i="44"/>
  <c r="S618" i="44"/>
  <c r="AM607" i="44"/>
  <c r="AM617" i="44"/>
  <c r="AW599" i="44"/>
  <c r="K604" i="44"/>
  <c r="X608" i="44"/>
  <c r="AM624" i="44"/>
  <c r="S597" i="44"/>
  <c r="AM602" i="44"/>
  <c r="X604" i="44"/>
  <c r="X616" i="44"/>
  <c r="AH620" i="44"/>
  <c r="X623" i="44"/>
  <c r="X618" i="44"/>
  <c r="AC616" i="44"/>
  <c r="S619" i="44"/>
  <c r="AM620" i="44"/>
  <c r="AR613" i="44"/>
  <c r="X596" i="44"/>
  <c r="AW598" i="44"/>
  <c r="AC601" i="44"/>
  <c r="AH604" i="44"/>
  <c r="S607" i="44"/>
  <c r="AM608" i="44"/>
  <c r="S615" i="44"/>
  <c r="AC619" i="44"/>
  <c r="AR620" i="44"/>
  <c r="S622" i="44"/>
  <c r="Y596" i="44"/>
  <c r="K600" i="44"/>
  <c r="S600" i="44"/>
  <c r="AH601" i="44"/>
  <c r="AW613" i="44"/>
  <c r="X615" i="44"/>
  <c r="AM616" i="44"/>
  <c r="AH619" i="44"/>
  <c r="S617" i="44"/>
  <c r="K602" i="44"/>
  <c r="AW610" i="44"/>
  <c r="S596" i="44"/>
  <c r="AR609" i="44"/>
  <c r="K614" i="44"/>
  <c r="AW609" i="44"/>
  <c r="S614" i="44"/>
  <c r="AH624" i="44"/>
  <c r="AR608" i="44"/>
  <c r="AC623" i="44"/>
  <c r="AC122" i="6"/>
  <c r="S122" i="6"/>
  <c r="T122" i="6" s="1"/>
  <c r="M122" i="6"/>
  <c r="F122" i="6"/>
  <c r="AL122" i="6" s="1"/>
  <c r="AC121" i="6"/>
  <c r="S121" i="6"/>
  <c r="M121" i="6"/>
  <c r="F121" i="6"/>
  <c r="AJ121" i="6" s="1"/>
  <c r="AC120" i="6"/>
  <c r="S120" i="6"/>
  <c r="M120" i="6"/>
  <c r="AC119" i="6"/>
  <c r="S119" i="6"/>
  <c r="M119" i="6"/>
  <c r="F119" i="6"/>
  <c r="AF119" i="6" s="1"/>
  <c r="AC118" i="6"/>
  <c r="S118" i="6"/>
  <c r="M118" i="6"/>
  <c r="AC117" i="6"/>
  <c r="S117" i="6"/>
  <c r="M117" i="6"/>
  <c r="AC116" i="6"/>
  <c r="S116" i="6"/>
  <c r="M116" i="6"/>
  <c r="AC122" i="7"/>
  <c r="S122" i="7"/>
  <c r="M122" i="7"/>
  <c r="F122" i="7"/>
  <c r="AC121" i="7"/>
  <c r="S121" i="7"/>
  <c r="M121" i="7"/>
  <c r="F121" i="7"/>
  <c r="AL121" i="7" s="1"/>
  <c r="AC120" i="7"/>
  <c r="S120" i="7"/>
  <c r="M120" i="7"/>
  <c r="F120" i="7"/>
  <c r="AL120" i="7" s="1"/>
  <c r="AL119" i="7"/>
  <c r="AJ119" i="7"/>
  <c r="AH119" i="7"/>
  <c r="AC119" i="7"/>
  <c r="AD119" i="7" s="1"/>
  <c r="S119" i="7"/>
  <c r="T119" i="7" s="1"/>
  <c r="M119" i="7"/>
  <c r="N119" i="7" s="1"/>
  <c r="F119" i="7"/>
  <c r="AF119" i="7" s="1"/>
  <c r="AL118" i="7"/>
  <c r="AJ118" i="7"/>
  <c r="AH118" i="7"/>
  <c r="AF118" i="7"/>
  <c r="AC118" i="7"/>
  <c r="AD118" i="7" s="1"/>
  <c r="S118" i="7"/>
  <c r="T118" i="7" s="1"/>
  <c r="M118" i="7"/>
  <c r="N118" i="7" s="1"/>
  <c r="F118" i="7"/>
  <c r="AB118" i="7" s="1"/>
  <c r="AL117" i="7"/>
  <c r="AJ117" i="7"/>
  <c r="AH117" i="7"/>
  <c r="AF117" i="7"/>
  <c r="AD117" i="7"/>
  <c r="AC117" i="7"/>
  <c r="S117" i="7"/>
  <c r="T117" i="7" s="1"/>
  <c r="M117" i="7"/>
  <c r="N117" i="7" s="1"/>
  <c r="F117" i="7"/>
  <c r="AB117" i="7" s="1"/>
  <c r="AC116" i="7"/>
  <c r="F116" i="7" s="1"/>
  <c r="S116" i="7"/>
  <c r="T116" i="7" s="1"/>
  <c r="M116" i="7"/>
  <c r="N116" i="7" s="1"/>
  <c r="B116" i="7"/>
  <c r="AL121" i="6" l="1"/>
  <c r="X119" i="6"/>
  <c r="AD122" i="6"/>
  <c r="V119" i="6"/>
  <c r="Z119" i="6"/>
  <c r="AD120" i="6"/>
  <c r="T121" i="6"/>
  <c r="AD119" i="6"/>
  <c r="N121" i="6"/>
  <c r="AH119" i="6"/>
  <c r="F118" i="6"/>
  <c r="AJ119" i="6"/>
  <c r="T120" i="6"/>
  <c r="AD121" i="6"/>
  <c r="T119" i="6"/>
  <c r="N118" i="6"/>
  <c r="AL119" i="6"/>
  <c r="N119" i="6"/>
  <c r="F120" i="6"/>
  <c r="M329" i="52"/>
  <c r="M327" i="52"/>
  <c r="L327" i="52"/>
  <c r="AJ322" i="52"/>
  <c r="AE323" i="52"/>
  <c r="M328" i="51"/>
  <c r="AE322" i="51"/>
  <c r="Z323" i="51"/>
  <c r="M330" i="51"/>
  <c r="U323" i="50"/>
  <c r="Z322" i="50"/>
  <c r="M327" i="50"/>
  <c r="L327" i="50"/>
  <c r="M327" i="49"/>
  <c r="L327" i="49"/>
  <c r="Z323" i="49"/>
  <c r="AE322" i="49"/>
  <c r="M330" i="49"/>
  <c r="M336" i="49"/>
  <c r="M332" i="49"/>
  <c r="M328" i="49"/>
  <c r="M329" i="49"/>
  <c r="M335" i="49"/>
  <c r="M333" i="49"/>
  <c r="M331" i="49"/>
  <c r="M334" i="49"/>
  <c r="M327" i="48"/>
  <c r="L327" i="48"/>
  <c r="M330" i="48"/>
  <c r="M328" i="48"/>
  <c r="M335" i="48"/>
  <c r="M331" i="48"/>
  <c r="M336" i="48"/>
  <c r="M332" i="48"/>
  <c r="M334" i="48"/>
  <c r="M329" i="48"/>
  <c r="M333" i="48"/>
  <c r="AJ322" i="48"/>
  <c r="AE323" i="48"/>
  <c r="U323" i="47"/>
  <c r="Z322" i="47"/>
  <c r="M327" i="46"/>
  <c r="L327" i="46"/>
  <c r="M331" i="46"/>
  <c r="M330" i="46"/>
  <c r="M328" i="46"/>
  <c r="M333" i="46"/>
  <c r="M334" i="46"/>
  <c r="M329" i="46"/>
  <c r="M332" i="46"/>
  <c r="Z323" i="46"/>
  <c r="AE322" i="46"/>
  <c r="M329" i="45"/>
  <c r="U323" i="45"/>
  <c r="Z322" i="45"/>
  <c r="M336" i="45"/>
  <c r="M337" i="45"/>
  <c r="M330" i="45"/>
  <c r="M606" i="44"/>
  <c r="M608" i="44"/>
  <c r="M601" i="44"/>
  <c r="M596" i="44"/>
  <c r="L596" i="44"/>
  <c r="M621" i="44"/>
  <c r="M620" i="44"/>
  <c r="M598" i="44"/>
  <c r="M619" i="44"/>
  <c r="M614" i="44"/>
  <c r="M604" i="44"/>
  <c r="M607" i="44"/>
  <c r="M602" i="44"/>
  <c r="M613" i="44"/>
  <c r="M618" i="44"/>
  <c r="M605" i="44"/>
  <c r="M600" i="44"/>
  <c r="M597" i="44"/>
  <c r="M617" i="44"/>
  <c r="M609" i="44"/>
  <c r="M622" i="44"/>
  <c r="M611" i="44"/>
  <c r="M615" i="44"/>
  <c r="M603" i="44"/>
  <c r="M612" i="44"/>
  <c r="AJ592" i="44"/>
  <c r="AO591" i="44"/>
  <c r="M625" i="44"/>
  <c r="M623" i="44"/>
  <c r="M599" i="44"/>
  <c r="M624" i="44"/>
  <c r="M610" i="44"/>
  <c r="J121" i="6"/>
  <c r="L122" i="6"/>
  <c r="J120" i="6"/>
  <c r="L121" i="6"/>
  <c r="J119" i="6"/>
  <c r="L120" i="6"/>
  <c r="N122" i="6"/>
  <c r="F116" i="6"/>
  <c r="F117" i="6"/>
  <c r="L119" i="6"/>
  <c r="P122" i="6"/>
  <c r="P121" i="6"/>
  <c r="R122" i="6"/>
  <c r="P120" i="6"/>
  <c r="R121" i="6"/>
  <c r="P119" i="6"/>
  <c r="R120" i="6"/>
  <c r="R119" i="6"/>
  <c r="V122" i="6"/>
  <c r="R118" i="6"/>
  <c r="V121" i="6"/>
  <c r="X122" i="6"/>
  <c r="V120" i="6"/>
  <c r="X121" i="6"/>
  <c r="Z122" i="6"/>
  <c r="J122" i="6"/>
  <c r="X120" i="6"/>
  <c r="Z121" i="6"/>
  <c r="AB122" i="6"/>
  <c r="Z120" i="6"/>
  <c r="AB121" i="6"/>
  <c r="T116" i="6"/>
  <c r="AB120" i="6"/>
  <c r="AB119" i="6"/>
  <c r="AF122" i="6"/>
  <c r="AF121" i="6"/>
  <c r="AH122" i="6"/>
  <c r="AF120" i="6"/>
  <c r="AH121" i="6"/>
  <c r="AJ122" i="6"/>
  <c r="N120" i="7"/>
  <c r="AD120" i="7"/>
  <c r="N121" i="7"/>
  <c r="T121" i="7"/>
  <c r="T122" i="7"/>
  <c r="AH120" i="7"/>
  <c r="AF120" i="7"/>
  <c r="AB120" i="7"/>
  <c r="Z120" i="7"/>
  <c r="X120" i="7"/>
  <c r="V120" i="7"/>
  <c r="R120" i="7"/>
  <c r="P120" i="7"/>
  <c r="L120" i="7"/>
  <c r="J120" i="7"/>
  <c r="T120" i="7"/>
  <c r="AJ120" i="7"/>
  <c r="AJ121" i="7"/>
  <c r="AH121" i="7"/>
  <c r="AF121" i="7"/>
  <c r="AB121" i="7"/>
  <c r="Z121" i="7"/>
  <c r="X121" i="7"/>
  <c r="V121" i="7"/>
  <c r="R121" i="7"/>
  <c r="P121" i="7"/>
  <c r="L121" i="7"/>
  <c r="J121" i="7"/>
  <c r="AD121" i="7"/>
  <c r="AB116" i="7"/>
  <c r="Z116" i="7"/>
  <c r="X116" i="7"/>
  <c r="V116" i="7"/>
  <c r="R116" i="7"/>
  <c r="P116" i="7"/>
  <c r="L116" i="7"/>
  <c r="J116" i="7"/>
  <c r="G116" i="7"/>
  <c r="AL116" i="7"/>
  <c r="AJ116" i="7"/>
  <c r="AL122" i="7"/>
  <c r="AJ122" i="7"/>
  <c r="AH122" i="7"/>
  <c r="AF122" i="7"/>
  <c r="AB122" i="7"/>
  <c r="Z122" i="7"/>
  <c r="X122" i="7"/>
  <c r="V122" i="7"/>
  <c r="R122" i="7"/>
  <c r="L122" i="7"/>
  <c r="P122" i="7"/>
  <c r="AD116" i="7"/>
  <c r="J122" i="7"/>
  <c r="AF116" i="7"/>
  <c r="N122" i="7"/>
  <c r="AH116" i="7"/>
  <c r="AD122" i="7"/>
  <c r="J119" i="7"/>
  <c r="J118" i="7"/>
  <c r="L119" i="7"/>
  <c r="J117" i="7"/>
  <c r="L118" i="7"/>
  <c r="L117" i="7"/>
  <c r="P119" i="7"/>
  <c r="P118" i="7"/>
  <c r="R119" i="7"/>
  <c r="P117" i="7"/>
  <c r="R118" i="7"/>
  <c r="R117" i="7"/>
  <c r="V119" i="7"/>
  <c r="V118" i="7"/>
  <c r="X119" i="7"/>
  <c r="V117" i="7"/>
  <c r="X118" i="7"/>
  <c r="Z119" i="7"/>
  <c r="X117" i="7"/>
  <c r="Z118" i="7"/>
  <c r="AB119" i="7"/>
  <c r="Z117" i="7"/>
  <c r="U116" i="5"/>
  <c r="U117" i="5"/>
  <c r="U118" i="5"/>
  <c r="U119" i="5"/>
  <c r="U120" i="5"/>
  <c r="U115" i="5"/>
  <c r="U114" i="5"/>
  <c r="AB118" i="6" l="1"/>
  <c r="AL118" i="6"/>
  <c r="T118" i="6"/>
  <c r="AJ118" i="6"/>
  <c r="X118" i="6"/>
  <c r="AH118" i="6"/>
  <c r="Z118" i="6"/>
  <c r="V118" i="6"/>
  <c r="AF118" i="6"/>
  <c r="P118" i="6"/>
  <c r="L118" i="6"/>
  <c r="J118" i="6"/>
  <c r="AD118" i="6"/>
  <c r="AH120" i="6"/>
  <c r="AL120" i="6"/>
  <c r="AJ120" i="6"/>
  <c r="N120" i="6"/>
  <c r="AO322" i="52"/>
  <c r="AJ323" i="52"/>
  <c r="AJ322" i="51"/>
  <c r="AE323" i="51"/>
  <c r="Z323" i="50"/>
  <c r="AE322" i="50"/>
  <c r="AE323" i="49"/>
  <c r="AJ322" i="49"/>
  <c r="AJ323" i="48"/>
  <c r="AO322" i="48"/>
  <c r="AE322" i="47"/>
  <c r="Z323" i="47"/>
  <c r="AJ322" i="46"/>
  <c r="AE323" i="46"/>
  <c r="Z323" i="45"/>
  <c r="AE322" i="45"/>
  <c r="AO592" i="44"/>
  <c r="AT591" i="44"/>
  <c r="AB117" i="6"/>
  <c r="Z117" i="6"/>
  <c r="X117" i="6"/>
  <c r="V117" i="6"/>
  <c r="AH117" i="6"/>
  <c r="R117" i="6"/>
  <c r="P117" i="6"/>
  <c r="L117" i="6"/>
  <c r="J117" i="6"/>
  <c r="AL117" i="6"/>
  <c r="AJ117" i="6"/>
  <c r="AF117" i="6"/>
  <c r="AD117" i="6"/>
  <c r="AB116" i="6"/>
  <c r="Z116" i="6"/>
  <c r="X116" i="6"/>
  <c r="V116" i="6"/>
  <c r="R116" i="6"/>
  <c r="AF116" i="6"/>
  <c r="P116" i="6"/>
  <c r="L116" i="6"/>
  <c r="J116" i="6"/>
  <c r="G116" i="6"/>
  <c r="AL116" i="6"/>
  <c r="AJ116" i="6"/>
  <c r="AH116" i="6"/>
  <c r="AD116" i="6"/>
  <c r="N116" i="6"/>
  <c r="T117" i="6"/>
  <c r="N117" i="6"/>
  <c r="AT322" i="52" l="1"/>
  <c r="AO323" i="52"/>
  <c r="AO322" i="51"/>
  <c r="AJ323" i="51"/>
  <c r="AJ322" i="50"/>
  <c r="AE323" i="50"/>
  <c r="AJ323" i="49"/>
  <c r="AO322" i="49"/>
  <c r="AT322" i="48"/>
  <c r="AO323" i="48"/>
  <c r="AJ322" i="47"/>
  <c r="AE323" i="47"/>
  <c r="AO322" i="46"/>
  <c r="AJ323" i="46"/>
  <c r="AJ322" i="45"/>
  <c r="AE323" i="45"/>
  <c r="AT592" i="44"/>
  <c r="AT323" i="52" l="1"/>
  <c r="AO323" i="51"/>
  <c r="AT322" i="51"/>
  <c r="AO322" i="50"/>
  <c r="AJ323" i="50"/>
  <c r="AT322" i="49"/>
  <c r="AO323" i="49"/>
  <c r="AT323" i="48"/>
  <c r="AO322" i="47"/>
  <c r="AJ323" i="47"/>
  <c r="AO323" i="46"/>
  <c r="AT322" i="46"/>
  <c r="AO322" i="45"/>
  <c r="AJ323" i="45"/>
  <c r="AT323" i="51" l="1"/>
  <c r="AT322" i="50"/>
  <c r="AO323" i="50"/>
  <c r="AT323" i="49"/>
  <c r="AT322" i="47"/>
  <c r="AO323" i="47"/>
  <c r="AT323" i="46"/>
  <c r="AT322" i="45"/>
  <c r="AO323" i="45"/>
  <c r="AT323" i="50" l="1"/>
  <c r="AT323" i="47"/>
  <c r="AT323" i="45"/>
  <c r="M89" i="20" l="1"/>
  <c r="M107" i="62"/>
  <c r="M106" i="62"/>
  <c r="M105" i="62"/>
  <c r="M110" i="62" s="1"/>
  <c r="M101" i="62"/>
  <c r="M100" i="62"/>
  <c r="M99" i="62"/>
  <c r="M98" i="62"/>
  <c r="M97" i="62"/>
  <c r="M93" i="62"/>
  <c r="M92" i="62"/>
  <c r="M91" i="62"/>
  <c r="M90" i="62"/>
  <c r="M89" i="62"/>
  <c r="M94" i="62" s="1"/>
  <c r="M85" i="62"/>
  <c r="M84" i="62"/>
  <c r="M83" i="62"/>
  <c r="M82" i="62"/>
  <c r="M81" i="62"/>
  <c r="M86" i="62" s="1"/>
  <c r="M85" i="61"/>
  <c r="M84" i="61"/>
  <c r="M83" i="61"/>
  <c r="M82" i="61"/>
  <c r="M81" i="61"/>
  <c r="M86" i="61" s="1"/>
  <c r="M77" i="61"/>
  <c r="M76" i="61"/>
  <c r="M75" i="61"/>
  <c r="M74" i="61"/>
  <c r="M73" i="61"/>
  <c r="M78" i="61" s="1"/>
  <c r="M69" i="61"/>
  <c r="M68" i="61"/>
  <c r="M67" i="61"/>
  <c r="M66" i="61"/>
  <c r="M70" i="61" s="1"/>
  <c r="M65" i="61"/>
  <c r="M107" i="20"/>
  <c r="M106" i="20"/>
  <c r="M105" i="20"/>
  <c r="M110" i="20" s="1"/>
  <c r="M97" i="20"/>
  <c r="M102" i="20" s="1"/>
  <c r="M93" i="20"/>
  <c r="M92" i="20"/>
  <c r="M91" i="20"/>
  <c r="M90" i="20"/>
  <c r="M94" i="20"/>
  <c r="M85" i="20"/>
  <c r="M84" i="20"/>
  <c r="M83" i="20"/>
  <c r="M82" i="20"/>
  <c r="M81" i="20"/>
  <c r="M85" i="19"/>
  <c r="M84" i="19"/>
  <c r="M83" i="19"/>
  <c r="M82" i="19"/>
  <c r="M81" i="19"/>
  <c r="M77" i="19"/>
  <c r="M76" i="19"/>
  <c r="M75" i="19"/>
  <c r="M74" i="19"/>
  <c r="M73" i="19"/>
  <c r="M78" i="19" s="1"/>
  <c r="M69" i="19"/>
  <c r="M68" i="19"/>
  <c r="M67" i="19"/>
  <c r="M66" i="19"/>
  <c r="M65" i="19"/>
  <c r="M70" i="19" s="1"/>
  <c r="M102" i="62" l="1"/>
  <c r="M86" i="19"/>
  <c r="M86" i="20"/>
  <c r="L180" i="41" l="1"/>
  <c r="J180" i="41"/>
  <c r="I180" i="41"/>
  <c r="H180" i="41"/>
  <c r="G180" i="41"/>
  <c r="F180" i="41"/>
  <c r="M175" i="41"/>
  <c r="L175" i="41"/>
  <c r="K175" i="41"/>
  <c r="J175" i="41"/>
  <c r="H175" i="41"/>
  <c r="F175" i="41"/>
  <c r="B175" i="41"/>
  <c r="K102" i="62" s="1"/>
  <c r="B174" i="41"/>
  <c r="J64" i="15"/>
  <c r="J73" i="15"/>
  <c r="J78" i="15"/>
  <c r="J80" i="15"/>
  <c r="J79" i="15"/>
  <c r="J76" i="15"/>
  <c r="J75" i="15"/>
  <c r="J74" i="15"/>
  <c r="J72" i="15"/>
  <c r="J71" i="15"/>
  <c r="J60" i="15"/>
  <c r="J77" i="15"/>
  <c r="J69" i="15"/>
  <c r="J68" i="15"/>
  <c r="J67" i="15"/>
  <c r="J65" i="15"/>
  <c r="J66" i="15"/>
  <c r="J63" i="15"/>
  <c r="J62" i="15"/>
  <c r="J61" i="15"/>
  <c r="J67" i="22"/>
  <c r="J66" i="22"/>
  <c r="J64" i="22"/>
  <c r="J62" i="22"/>
  <c r="J61" i="22"/>
  <c r="J60" i="22"/>
  <c r="J76" i="23"/>
  <c r="J72" i="23"/>
  <c r="J71" i="23"/>
  <c r="J69" i="23"/>
  <c r="J68" i="23"/>
  <c r="J67" i="23"/>
  <c r="J66" i="23"/>
  <c r="J65" i="23"/>
  <c r="J64" i="23"/>
  <c r="J62" i="23"/>
  <c r="J61" i="23"/>
  <c r="J60" i="23"/>
  <c r="J63" i="23"/>
  <c r="J74" i="24"/>
  <c r="J71" i="24"/>
  <c r="J75" i="24"/>
  <c r="J73" i="24"/>
  <c r="J72" i="24"/>
  <c r="J60" i="24"/>
  <c r="J62" i="25"/>
  <c r="J61" i="25"/>
  <c r="J60" i="25"/>
  <c r="H307" i="52"/>
  <c r="K86" i="19" l="1"/>
  <c r="K110" i="20"/>
  <c r="K78" i="19"/>
  <c r="K70" i="19"/>
  <c r="K94" i="20"/>
  <c r="K102" i="20"/>
  <c r="C175" i="41"/>
  <c r="K86" i="61"/>
  <c r="K110" i="62"/>
  <c r="K78" i="61"/>
  <c r="K70" i="61"/>
  <c r="K86" i="62"/>
  <c r="K94" i="62"/>
  <c r="K86" i="20"/>
  <c r="C174" i="41"/>
  <c r="B60" i="25"/>
  <c r="A60" i="25"/>
  <c r="AV309" i="52"/>
  <c r="AW309" i="52" s="1"/>
  <c r="AR309" i="52"/>
  <c r="AQ309" i="52"/>
  <c r="AL309" i="52"/>
  <c r="AM309" i="52" s="1"/>
  <c r="AG309" i="52"/>
  <c r="AH309" i="52" s="1"/>
  <c r="AB309" i="52"/>
  <c r="AC309" i="52" s="1"/>
  <c r="W309" i="52"/>
  <c r="K309" i="52" s="1"/>
  <c r="R309" i="52"/>
  <c r="S309" i="52" s="1"/>
  <c r="J309" i="52"/>
  <c r="I309" i="52"/>
  <c r="G309" i="52"/>
  <c r="AV308" i="52"/>
  <c r="AW308" i="52" s="1"/>
  <c r="AQ308" i="52"/>
  <c r="AM308" i="52"/>
  <c r="AL308" i="52"/>
  <c r="AG308" i="52"/>
  <c r="AH308" i="52" s="1"/>
  <c r="AB308" i="52"/>
  <c r="AC308" i="52" s="1"/>
  <c r="W308" i="52"/>
  <c r="S308" i="52"/>
  <c r="R308" i="52"/>
  <c r="J308" i="52"/>
  <c r="I308" i="52"/>
  <c r="G308" i="52"/>
  <c r="AV307" i="52"/>
  <c r="AX307" i="52" s="1"/>
  <c r="AQ307" i="52"/>
  <c r="AS307" i="52" s="1"/>
  <c r="AL307" i="52"/>
  <c r="AN307" i="52" s="1"/>
  <c r="AG307" i="52"/>
  <c r="AI307" i="52" s="1"/>
  <c r="AD307" i="52"/>
  <c r="AC307" i="52"/>
  <c r="AB307" i="52"/>
  <c r="W307" i="52"/>
  <c r="T307" i="52"/>
  <c r="S307" i="52"/>
  <c r="R307" i="52"/>
  <c r="J307" i="52"/>
  <c r="I307" i="52"/>
  <c r="G307" i="52"/>
  <c r="P302" i="52"/>
  <c r="P303" i="52" s="1"/>
  <c r="C1" i="51"/>
  <c r="AV311" i="51"/>
  <c r="AW311" i="51" s="1"/>
  <c r="AQ311" i="51"/>
  <c r="K311" i="51" s="1"/>
  <c r="AL311" i="51"/>
  <c r="AG311" i="51"/>
  <c r="AH311" i="51" s="1"/>
  <c r="AB311" i="51"/>
  <c r="AC311" i="51" s="1"/>
  <c r="X311" i="51"/>
  <c r="W311" i="51"/>
  <c r="R311" i="51"/>
  <c r="S311" i="51" s="1"/>
  <c r="J311" i="51"/>
  <c r="I311" i="51"/>
  <c r="G311" i="51"/>
  <c r="AV310" i="51"/>
  <c r="AQ310" i="51"/>
  <c r="AS307" i="51" s="1"/>
  <c r="AM310" i="51"/>
  <c r="AL310" i="51"/>
  <c r="AG310" i="51"/>
  <c r="AH310" i="51" s="1"/>
  <c r="AB310" i="51"/>
  <c r="AC310" i="51" s="1"/>
  <c r="W310" i="51"/>
  <c r="X310" i="51" s="1"/>
  <c r="R310" i="51"/>
  <c r="S310" i="51" s="1"/>
  <c r="J310" i="51"/>
  <c r="I310" i="51"/>
  <c r="G310" i="51"/>
  <c r="AV309" i="51"/>
  <c r="AW309" i="51" s="1"/>
  <c r="AQ309" i="51"/>
  <c r="AM309" i="51"/>
  <c r="AL309" i="51"/>
  <c r="AG309" i="51"/>
  <c r="AB309" i="51"/>
  <c r="AC309" i="51" s="1"/>
  <c r="W309" i="51"/>
  <c r="X309" i="51" s="1"/>
  <c r="R309" i="51"/>
  <c r="J309" i="51"/>
  <c r="I309" i="51"/>
  <c r="G309" i="51"/>
  <c r="AV308" i="51"/>
  <c r="AQ308" i="51"/>
  <c r="AR308" i="51" s="1"/>
  <c r="AL308" i="51"/>
  <c r="AM308" i="51" s="1"/>
  <c r="AH308" i="51"/>
  <c r="AG308" i="51"/>
  <c r="AB308" i="51"/>
  <c r="AC308" i="51" s="1"/>
  <c r="W308" i="51"/>
  <c r="X308" i="51" s="1"/>
  <c r="R308" i="51"/>
  <c r="S308" i="51" s="1"/>
  <c r="J308" i="51"/>
  <c r="I308" i="51"/>
  <c r="G308" i="51"/>
  <c r="AV307" i="51"/>
  <c r="AR307" i="51"/>
  <c r="AQ307" i="51"/>
  <c r="K307" i="51" s="1"/>
  <c r="AN307" i="51"/>
  <c r="AM307" i="51"/>
  <c r="AL307" i="51"/>
  <c r="AM311" i="51" s="1"/>
  <c r="AG307" i="51"/>
  <c r="AH309" i="51" s="1"/>
  <c r="AB307" i="51"/>
  <c r="AD307" i="51" s="1"/>
  <c r="W307" i="51"/>
  <c r="Y307" i="51" s="1"/>
  <c r="R307" i="51"/>
  <c r="S309" i="51" s="1"/>
  <c r="J307" i="51"/>
  <c r="I307" i="51"/>
  <c r="G307" i="51"/>
  <c r="H307" i="51" s="1"/>
  <c r="P302" i="51"/>
  <c r="P303" i="51" s="1"/>
  <c r="C1" i="50"/>
  <c r="AX307" i="50"/>
  <c r="AW307" i="50"/>
  <c r="AV307" i="50"/>
  <c r="K307" i="50" s="1"/>
  <c r="AS307" i="50"/>
  <c r="AQ307" i="50"/>
  <c r="AR307" i="50" s="1"/>
  <c r="AL307" i="50"/>
  <c r="AN307" i="50" s="1"/>
  <c r="AH307" i="50"/>
  <c r="AG307" i="50"/>
  <c r="AI307" i="50" s="1"/>
  <c r="AB307" i="50"/>
  <c r="AC307" i="50" s="1"/>
  <c r="W307" i="50"/>
  <c r="Y307" i="50" s="1"/>
  <c r="R307" i="50"/>
  <c r="J307" i="50"/>
  <c r="I307" i="50"/>
  <c r="G307" i="50"/>
  <c r="H307" i="50" s="1"/>
  <c r="P302" i="50"/>
  <c r="P303" i="50" s="1"/>
  <c r="C1" i="49"/>
  <c r="AV315" i="49"/>
  <c r="AW315" i="49" s="1"/>
  <c r="AQ315" i="49"/>
  <c r="AR315" i="49" s="1"/>
  <c r="AL315" i="49"/>
  <c r="AG315" i="49"/>
  <c r="AB315" i="49"/>
  <c r="W315" i="49"/>
  <c r="X315" i="49" s="1"/>
  <c r="R315" i="49"/>
  <c r="S315" i="49" s="1"/>
  <c r="K315" i="49"/>
  <c r="J315" i="49"/>
  <c r="I315" i="49"/>
  <c r="G315" i="49"/>
  <c r="AV314" i="49"/>
  <c r="K314" i="49" s="1"/>
  <c r="AQ314" i="49"/>
  <c r="AR314" i="49" s="1"/>
  <c r="AL314" i="49"/>
  <c r="AG314" i="49"/>
  <c r="AB314" i="49"/>
  <c r="W314" i="49"/>
  <c r="R314" i="49"/>
  <c r="S314" i="49" s="1"/>
  <c r="J314" i="49"/>
  <c r="I314" i="49"/>
  <c r="G314" i="49"/>
  <c r="AV313" i="49"/>
  <c r="AW313" i="49" s="1"/>
  <c r="AQ313" i="49"/>
  <c r="AR313" i="49" s="1"/>
  <c r="AM313" i="49"/>
  <c r="AL313" i="49"/>
  <c r="AG313" i="49"/>
  <c r="AB313" i="49"/>
  <c r="AC313" i="49" s="1"/>
  <c r="W313" i="49"/>
  <c r="R313" i="49"/>
  <c r="S313" i="49" s="1"/>
  <c r="J313" i="49"/>
  <c r="I313" i="49"/>
  <c r="G313" i="49"/>
  <c r="AV312" i="49"/>
  <c r="AW312" i="49" s="1"/>
  <c r="AQ312" i="49"/>
  <c r="AR312" i="49" s="1"/>
  <c r="AL312" i="49"/>
  <c r="AG312" i="49"/>
  <c r="AB312" i="49"/>
  <c r="AC312" i="49" s="1"/>
  <c r="W312" i="49"/>
  <c r="Y307" i="49" s="1"/>
  <c r="R312" i="49"/>
  <c r="J312" i="49"/>
  <c r="I312" i="49"/>
  <c r="G312" i="49"/>
  <c r="AV311" i="49"/>
  <c r="AQ311" i="49"/>
  <c r="AL311" i="49"/>
  <c r="AG311" i="49"/>
  <c r="AH311" i="49" s="1"/>
  <c r="AB311" i="49"/>
  <c r="AC311" i="49" s="1"/>
  <c r="W311" i="49"/>
  <c r="X311" i="49" s="1"/>
  <c r="R311" i="49"/>
  <c r="K311" i="49" s="1"/>
  <c r="J311" i="49"/>
  <c r="I311" i="49"/>
  <c r="G311" i="49"/>
  <c r="AV310" i="49"/>
  <c r="AW310" i="49" s="1"/>
  <c r="AQ310" i="49"/>
  <c r="AR310" i="49" s="1"/>
  <c r="AL310" i="49"/>
  <c r="AM310" i="49" s="1"/>
  <c r="AG310" i="49"/>
  <c r="AB310" i="49"/>
  <c r="W310" i="49"/>
  <c r="X310" i="49" s="1"/>
  <c r="R310" i="49"/>
  <c r="S310" i="49" s="1"/>
  <c r="J310" i="49"/>
  <c r="I310" i="49"/>
  <c r="G310" i="49"/>
  <c r="AV309" i="49"/>
  <c r="AW309" i="49" s="1"/>
  <c r="AQ309" i="49"/>
  <c r="AR309" i="49" s="1"/>
  <c r="AL309" i="49"/>
  <c r="AM312" i="49" s="1"/>
  <c r="AG309" i="49"/>
  <c r="AH309" i="49" s="1"/>
  <c r="AC309" i="49"/>
  <c r="AB309" i="49"/>
  <c r="W309" i="49"/>
  <c r="X309" i="49" s="1"/>
  <c r="R309" i="49"/>
  <c r="S309" i="49" s="1"/>
  <c r="J309" i="49"/>
  <c r="I309" i="49"/>
  <c r="G309" i="49"/>
  <c r="AV308" i="49"/>
  <c r="AQ308" i="49"/>
  <c r="AR308" i="49" s="1"/>
  <c r="AL308" i="49"/>
  <c r="AM308" i="49" s="1"/>
  <c r="AG308" i="49"/>
  <c r="AH308" i="49" s="1"/>
  <c r="AB308" i="49"/>
  <c r="X308" i="49"/>
  <c r="W308" i="49"/>
  <c r="R308" i="49"/>
  <c r="S308" i="49" s="1"/>
  <c r="J308" i="49"/>
  <c r="I308" i="49"/>
  <c r="G308" i="49"/>
  <c r="AV307" i="49"/>
  <c r="AQ307" i="49"/>
  <c r="AR307" i="49" s="1"/>
  <c r="AL307" i="49"/>
  <c r="AM314" i="49" s="1"/>
  <c r="AG307" i="49"/>
  <c r="AI307" i="49" s="1"/>
  <c r="AB307" i="49"/>
  <c r="AD307" i="49" s="1"/>
  <c r="X307" i="49"/>
  <c r="W307" i="49"/>
  <c r="X314" i="49" s="1"/>
  <c r="R307" i="49"/>
  <c r="S312" i="49" s="1"/>
  <c r="K307" i="49"/>
  <c r="J307" i="49"/>
  <c r="I307" i="49"/>
  <c r="H307" i="49"/>
  <c r="G307" i="49"/>
  <c r="P302" i="49"/>
  <c r="P303" i="49" s="1"/>
  <c r="C1" i="48"/>
  <c r="AV316" i="48"/>
  <c r="AQ316" i="48"/>
  <c r="AR316" i="48" s="1"/>
  <c r="AL316" i="48"/>
  <c r="AG316" i="48"/>
  <c r="AB316" i="48"/>
  <c r="AC311" i="48" s="1"/>
  <c r="W316" i="48"/>
  <c r="R316" i="48"/>
  <c r="J316" i="48"/>
  <c r="I316" i="48"/>
  <c r="G316" i="48"/>
  <c r="AV315" i="48"/>
  <c r="AW315" i="48" s="1"/>
  <c r="AQ315" i="48"/>
  <c r="AR315" i="48" s="1"/>
  <c r="AL315" i="48"/>
  <c r="AG315" i="48"/>
  <c r="AB315" i="48"/>
  <c r="W315" i="48"/>
  <c r="X315" i="48" s="1"/>
  <c r="R315" i="48"/>
  <c r="S315" i="48" s="1"/>
  <c r="J315" i="48"/>
  <c r="I315" i="48"/>
  <c r="G315" i="48"/>
  <c r="AV314" i="48"/>
  <c r="AQ314" i="48"/>
  <c r="AR314" i="48" s="1"/>
  <c r="AL314" i="48"/>
  <c r="AM314" i="48" s="1"/>
  <c r="AG314" i="48"/>
  <c r="AB314" i="48"/>
  <c r="W314" i="48"/>
  <c r="K314" i="48" s="1"/>
  <c r="R314" i="48"/>
  <c r="J314" i="48"/>
  <c r="I314" i="48"/>
  <c r="G314" i="48"/>
  <c r="AV313" i="48"/>
  <c r="AW316" i="48" s="1"/>
  <c r="AQ313" i="48"/>
  <c r="AR313" i="48" s="1"/>
  <c r="AM313" i="48"/>
  <c r="AL313" i="48"/>
  <c r="AG313" i="48"/>
  <c r="AB313" i="48"/>
  <c r="W313" i="48"/>
  <c r="R313" i="48"/>
  <c r="J313" i="48"/>
  <c r="I313" i="48"/>
  <c r="G313" i="48"/>
  <c r="AV312" i="48"/>
  <c r="AQ312" i="48"/>
  <c r="AR312" i="48" s="1"/>
  <c r="AL312" i="48"/>
  <c r="AM312" i="48" s="1"/>
  <c r="AG312" i="48"/>
  <c r="AH312" i="48" s="1"/>
  <c r="AB312" i="48"/>
  <c r="W312" i="48"/>
  <c r="S312" i="48"/>
  <c r="R312" i="48"/>
  <c r="J312" i="48"/>
  <c r="I312" i="48"/>
  <c r="G312" i="48"/>
  <c r="AV311" i="48"/>
  <c r="AQ311" i="48"/>
  <c r="AR311" i="48" s="1"/>
  <c r="AL311" i="48"/>
  <c r="AM311" i="48" s="1"/>
  <c r="AG311" i="48"/>
  <c r="AB311" i="48"/>
  <c r="W311" i="48"/>
  <c r="R311" i="48"/>
  <c r="S311" i="48" s="1"/>
  <c r="J311" i="48"/>
  <c r="I311" i="48"/>
  <c r="G311" i="48"/>
  <c r="AV310" i="48"/>
  <c r="AQ310" i="48"/>
  <c r="AL310" i="48"/>
  <c r="AM310" i="48" s="1"/>
  <c r="AG310" i="48"/>
  <c r="AH310" i="48" s="1"/>
  <c r="AB310" i="48"/>
  <c r="AC310" i="48" s="1"/>
  <c r="W310" i="48"/>
  <c r="R310" i="48"/>
  <c r="K310" i="48"/>
  <c r="J310" i="48"/>
  <c r="I310" i="48"/>
  <c r="G310" i="48"/>
  <c r="AV309" i="48"/>
  <c r="AQ309" i="48"/>
  <c r="AL309" i="48"/>
  <c r="K309" i="48" s="1"/>
  <c r="AG309" i="48"/>
  <c r="AB309" i="48"/>
  <c r="AC309" i="48" s="1"/>
  <c r="W309" i="48"/>
  <c r="R309" i="48"/>
  <c r="J309" i="48"/>
  <c r="I309" i="48"/>
  <c r="G309" i="48"/>
  <c r="AV308" i="48"/>
  <c r="AQ308" i="48"/>
  <c r="AL308" i="48"/>
  <c r="AG308" i="48"/>
  <c r="AI307" i="48" s="1"/>
  <c r="AB308" i="48"/>
  <c r="W308" i="48"/>
  <c r="K308" i="48" s="1"/>
  <c r="R308" i="48"/>
  <c r="J308" i="48"/>
  <c r="I308" i="48"/>
  <c r="G308" i="48"/>
  <c r="H307" i="48" s="1"/>
  <c r="AV307" i="48"/>
  <c r="AQ307" i="48"/>
  <c r="AL307" i="48"/>
  <c r="AN307" i="48" s="1"/>
  <c r="AG307" i="48"/>
  <c r="AH309" i="48" s="1"/>
  <c r="AB307" i="48"/>
  <c r="W307" i="48"/>
  <c r="X307" i="48" s="1"/>
  <c r="T307" i="48"/>
  <c r="R307" i="48"/>
  <c r="J307" i="48"/>
  <c r="I307" i="48"/>
  <c r="G307" i="48"/>
  <c r="P302" i="48"/>
  <c r="P303" i="48" s="1"/>
  <c r="AV308" i="47"/>
  <c r="AW308" i="47" s="1"/>
  <c r="AQ308" i="47"/>
  <c r="AR307" i="47" s="1"/>
  <c r="AL308" i="47"/>
  <c r="AM308" i="47" s="1"/>
  <c r="AG308" i="47"/>
  <c r="AH308" i="47" s="1"/>
  <c r="AB308" i="47"/>
  <c r="AC308" i="47" s="1"/>
  <c r="W308" i="47"/>
  <c r="X308" i="47" s="1"/>
  <c r="R308" i="47"/>
  <c r="S308" i="47" s="1"/>
  <c r="J308" i="47"/>
  <c r="I308" i="47"/>
  <c r="G308" i="47"/>
  <c r="AX307" i="47"/>
  <c r="AV307" i="47"/>
  <c r="AW307" i="47" s="1"/>
  <c r="AS307" i="47"/>
  <c r="AQ307" i="47"/>
  <c r="AL307" i="47"/>
  <c r="AM307" i="47" s="1"/>
  <c r="AI307" i="47"/>
  <c r="AH307" i="47"/>
  <c r="AG307" i="47"/>
  <c r="AB307" i="47"/>
  <c r="AD307" i="47" s="1"/>
  <c r="W307" i="47"/>
  <c r="Y307" i="47" s="1"/>
  <c r="R307" i="47"/>
  <c r="K307" i="47" s="1"/>
  <c r="J307" i="47"/>
  <c r="I307" i="47"/>
  <c r="G307" i="47"/>
  <c r="H307" i="47" s="1"/>
  <c r="AW315" i="46"/>
  <c r="AV315" i="46"/>
  <c r="AQ315" i="46"/>
  <c r="AR315" i="46" s="1"/>
  <c r="AL315" i="46"/>
  <c r="AM315" i="46" s="1"/>
  <c r="AG315" i="46"/>
  <c r="AB315" i="46"/>
  <c r="AC315" i="46" s="1"/>
  <c r="W315" i="46"/>
  <c r="R315" i="46"/>
  <c r="S315" i="46" s="1"/>
  <c r="K315" i="46"/>
  <c r="J315" i="46"/>
  <c r="I315" i="46"/>
  <c r="G315" i="46"/>
  <c r="AW314" i="46"/>
  <c r="AV314" i="46"/>
  <c r="AQ314" i="46"/>
  <c r="AL314" i="46"/>
  <c r="AG314" i="46"/>
  <c r="AB314" i="46"/>
  <c r="W314" i="46"/>
  <c r="R314" i="46"/>
  <c r="J314" i="46"/>
  <c r="I314" i="46"/>
  <c r="G314" i="46"/>
  <c r="AG313" i="46"/>
  <c r="AH313" i="46" s="1"/>
  <c r="AC313" i="46"/>
  <c r="AB313" i="46"/>
  <c r="W313" i="46"/>
  <c r="K313" i="46" s="1"/>
  <c r="R313" i="46"/>
  <c r="J313" i="46"/>
  <c r="I313" i="46"/>
  <c r="G313" i="46"/>
  <c r="AV312" i="46"/>
  <c r="AW312" i="46" s="1"/>
  <c r="AQ312" i="46"/>
  <c r="AL312" i="46"/>
  <c r="AM314" i="46" s="1"/>
  <c r="AG312" i="46"/>
  <c r="AB312" i="46"/>
  <c r="AC312" i="46" s="1"/>
  <c r="W312" i="46"/>
  <c r="S312" i="46"/>
  <c r="R312" i="46"/>
  <c r="J312" i="46"/>
  <c r="I312" i="46"/>
  <c r="G312" i="46"/>
  <c r="AV311" i="46"/>
  <c r="AW311" i="46" s="1"/>
  <c r="AQ311" i="46"/>
  <c r="AR311" i="46" s="1"/>
  <c r="AL311" i="46"/>
  <c r="AG311" i="46"/>
  <c r="AH311" i="46" s="1"/>
  <c r="AB311" i="46"/>
  <c r="AC311" i="46" s="1"/>
  <c r="W311" i="46"/>
  <c r="S311" i="46"/>
  <c r="R311" i="46"/>
  <c r="K311" i="46" s="1"/>
  <c r="J311" i="46"/>
  <c r="I311" i="46"/>
  <c r="G311" i="46"/>
  <c r="AV310" i="46"/>
  <c r="AW307" i="46" s="1"/>
  <c r="AQ310" i="46"/>
  <c r="AR310" i="46" s="1"/>
  <c r="AL310" i="46"/>
  <c r="AM310" i="46" s="1"/>
  <c r="AG310" i="46"/>
  <c r="AH310" i="46" s="1"/>
  <c r="AB310" i="46"/>
  <c r="AC310" i="46" s="1"/>
  <c r="X310" i="46"/>
  <c r="W310" i="46"/>
  <c r="R310" i="46"/>
  <c r="J310" i="46"/>
  <c r="I310" i="46"/>
  <c r="G310" i="46"/>
  <c r="AV309" i="46"/>
  <c r="AX307" i="46" s="1"/>
  <c r="AQ309" i="46"/>
  <c r="AL309" i="46"/>
  <c r="AG309" i="46"/>
  <c r="AB309" i="46"/>
  <c r="AC309" i="46" s="1"/>
  <c r="W309" i="46"/>
  <c r="X311" i="46" s="1"/>
  <c r="S309" i="46"/>
  <c r="R309" i="46"/>
  <c r="J309" i="46"/>
  <c r="I309" i="46"/>
  <c r="G309" i="46"/>
  <c r="AV308" i="46"/>
  <c r="AQ308" i="46"/>
  <c r="AL308" i="46"/>
  <c r="AG308" i="46"/>
  <c r="AB308" i="46"/>
  <c r="AC307" i="46" s="1"/>
  <c r="W308" i="46"/>
  <c r="R308" i="46"/>
  <c r="S307" i="46" s="1"/>
  <c r="J308" i="46"/>
  <c r="I308" i="46"/>
  <c r="G308" i="46"/>
  <c r="AV307" i="46"/>
  <c r="AQ307" i="46"/>
  <c r="AR307" i="46" s="1"/>
  <c r="AL307" i="46"/>
  <c r="AN307" i="46" s="1"/>
  <c r="AH307" i="46"/>
  <c r="AG307" i="46"/>
  <c r="AB307" i="46"/>
  <c r="W307" i="46"/>
  <c r="X307" i="46" s="1"/>
  <c r="R307" i="46"/>
  <c r="T307" i="46" s="1"/>
  <c r="J307" i="46"/>
  <c r="I307" i="46"/>
  <c r="G307" i="46"/>
  <c r="U303" i="46"/>
  <c r="P303" i="46"/>
  <c r="P302" i="46"/>
  <c r="U302" i="46" s="1"/>
  <c r="Z302" i="46" s="1"/>
  <c r="AE302" i="46" s="1"/>
  <c r="AE303" i="46" s="1"/>
  <c r="C1" i="45"/>
  <c r="AV317" i="45"/>
  <c r="AW317" i="45" s="1"/>
  <c r="AQ317" i="45"/>
  <c r="K317" i="45" s="1"/>
  <c r="AL317" i="45"/>
  <c r="AG317" i="45"/>
  <c r="AB317" i="45"/>
  <c r="AC317" i="45" s="1"/>
  <c r="W317" i="45"/>
  <c r="R317" i="45"/>
  <c r="S317" i="45" s="1"/>
  <c r="J317" i="45"/>
  <c r="I317" i="45"/>
  <c r="G317" i="45"/>
  <c r="AV316" i="45"/>
  <c r="AW316" i="45" s="1"/>
  <c r="AQ316" i="45"/>
  <c r="K316" i="45" s="1"/>
  <c r="AL316" i="45"/>
  <c r="AG316" i="45"/>
  <c r="AB316" i="45"/>
  <c r="W316" i="45"/>
  <c r="R316" i="45"/>
  <c r="S316" i="45" s="1"/>
  <c r="J316" i="45"/>
  <c r="I316" i="45"/>
  <c r="G316" i="45"/>
  <c r="AV315" i="45"/>
  <c r="AQ315" i="45"/>
  <c r="AR315" i="45" s="1"/>
  <c r="AL315" i="45"/>
  <c r="AM315" i="45" s="1"/>
  <c r="AG315" i="45"/>
  <c r="AB315" i="45"/>
  <c r="AC315" i="45" s="1"/>
  <c r="W315" i="45"/>
  <c r="R315" i="45"/>
  <c r="S315" i="45" s="1"/>
  <c r="J315" i="45"/>
  <c r="I315" i="45"/>
  <c r="G315" i="45"/>
  <c r="AV314" i="45"/>
  <c r="AQ314" i="45"/>
  <c r="AL314" i="45"/>
  <c r="AG314" i="45"/>
  <c r="AB314" i="45"/>
  <c r="W314" i="45"/>
  <c r="X314" i="45" s="1"/>
  <c r="S314" i="45"/>
  <c r="R314" i="45"/>
  <c r="J314" i="45"/>
  <c r="I314" i="45"/>
  <c r="G314" i="45"/>
  <c r="AV313" i="45"/>
  <c r="AW313" i="45" s="1"/>
  <c r="AQ313" i="45"/>
  <c r="AL313" i="45"/>
  <c r="AM313" i="45" s="1"/>
  <c r="AG313" i="45"/>
  <c r="AH313" i="45" s="1"/>
  <c r="AB313" i="45"/>
  <c r="W313" i="45"/>
  <c r="R313" i="45"/>
  <c r="S313" i="45" s="1"/>
  <c r="J313" i="45"/>
  <c r="I313" i="45"/>
  <c r="G313" i="45"/>
  <c r="AV312" i="45"/>
  <c r="AQ312" i="45"/>
  <c r="AM312" i="45"/>
  <c r="AL312" i="45"/>
  <c r="AM314" i="45" s="1"/>
  <c r="AG312" i="45"/>
  <c r="AH312" i="45" s="1"/>
  <c r="AB312" i="45"/>
  <c r="W312" i="45"/>
  <c r="R312" i="45"/>
  <c r="S312" i="45" s="1"/>
  <c r="J312" i="45"/>
  <c r="I312" i="45"/>
  <c r="G312" i="45"/>
  <c r="AV311" i="45"/>
  <c r="AW311" i="45" s="1"/>
  <c r="AQ311" i="45"/>
  <c r="AL311" i="45"/>
  <c r="AG311" i="45"/>
  <c r="AH311" i="45" s="1"/>
  <c r="AB311" i="45"/>
  <c r="W311" i="45"/>
  <c r="R311" i="45"/>
  <c r="S311" i="45" s="1"/>
  <c r="J311" i="45"/>
  <c r="I311" i="45"/>
  <c r="G311" i="45"/>
  <c r="AV310" i="45"/>
  <c r="AW310" i="45" s="1"/>
  <c r="AQ310" i="45"/>
  <c r="AL310" i="45"/>
  <c r="AG310" i="45"/>
  <c r="AH310" i="45" s="1"/>
  <c r="AB310" i="45"/>
  <c r="X310" i="45"/>
  <c r="W310" i="45"/>
  <c r="R310" i="45"/>
  <c r="J310" i="45"/>
  <c r="I310" i="45"/>
  <c r="G310" i="45"/>
  <c r="AV309" i="45"/>
  <c r="AQ309" i="45"/>
  <c r="AL309" i="45"/>
  <c r="AG309" i="45"/>
  <c r="AC309" i="45"/>
  <c r="AB309" i="45"/>
  <c r="W309" i="45"/>
  <c r="K309" i="45" s="1"/>
  <c r="R309" i="45"/>
  <c r="J309" i="45"/>
  <c r="I309" i="45"/>
  <c r="G309" i="45"/>
  <c r="AV308" i="45"/>
  <c r="AQ308" i="45"/>
  <c r="AL308" i="45"/>
  <c r="AM308" i="45" s="1"/>
  <c r="AG308" i="45"/>
  <c r="AH308" i="45" s="1"/>
  <c r="AB308" i="45"/>
  <c r="AC308" i="45" s="1"/>
  <c r="W308" i="45"/>
  <c r="S308" i="45"/>
  <c r="R308" i="45"/>
  <c r="K308" i="45" s="1"/>
  <c r="J308" i="45"/>
  <c r="I308" i="45"/>
  <c r="G308" i="45"/>
  <c r="AV307" i="45"/>
  <c r="AQ307" i="45"/>
  <c r="AL307" i="45"/>
  <c r="AM317" i="45" s="1"/>
  <c r="AG307" i="45"/>
  <c r="AD307" i="45"/>
  <c r="AB307" i="45"/>
  <c r="AC313" i="45" s="1"/>
  <c r="W307" i="45"/>
  <c r="X311" i="45" s="1"/>
  <c r="S307" i="45"/>
  <c r="R307" i="45"/>
  <c r="S309" i="45" s="1"/>
  <c r="J307" i="45"/>
  <c r="I307" i="45"/>
  <c r="G307" i="45"/>
  <c r="H307" i="45" s="1"/>
  <c r="P302" i="45"/>
  <c r="P303" i="45" s="1"/>
  <c r="AV587" i="44"/>
  <c r="AQ587" i="44"/>
  <c r="AL587" i="44"/>
  <c r="AG587" i="44"/>
  <c r="AB587" i="44"/>
  <c r="W587" i="44"/>
  <c r="R587" i="44"/>
  <c r="S587" i="44" s="1"/>
  <c r="J587" i="44"/>
  <c r="I587" i="44"/>
  <c r="G587" i="44"/>
  <c r="AV586" i="44"/>
  <c r="AQ586" i="44"/>
  <c r="AL586" i="44"/>
  <c r="AG586" i="44"/>
  <c r="AH586" i="44" s="1"/>
  <c r="AB586" i="44"/>
  <c r="W586" i="44"/>
  <c r="R586" i="44"/>
  <c r="K586" i="44" s="1"/>
  <c r="J586" i="44"/>
  <c r="I586" i="44"/>
  <c r="G586" i="44"/>
  <c r="AV585" i="44"/>
  <c r="AW585" i="44" s="1"/>
  <c r="AQ585" i="44"/>
  <c r="AL585" i="44"/>
  <c r="AG585" i="44"/>
  <c r="AB585" i="44"/>
  <c r="W585" i="44"/>
  <c r="R585" i="44"/>
  <c r="S585" i="44" s="1"/>
  <c r="J585" i="44"/>
  <c r="I585" i="44"/>
  <c r="G585" i="44"/>
  <c r="AV584" i="44"/>
  <c r="AW584" i="44" s="1"/>
  <c r="AQ584" i="44"/>
  <c r="AL584" i="44"/>
  <c r="AG584" i="44"/>
  <c r="AB584" i="44"/>
  <c r="AC584" i="44" s="1"/>
  <c r="W584" i="44"/>
  <c r="R584" i="44"/>
  <c r="K584" i="44"/>
  <c r="J584" i="44"/>
  <c r="I584" i="44"/>
  <c r="G584" i="44"/>
  <c r="AV583" i="44"/>
  <c r="AQ583" i="44"/>
  <c r="K583" i="44" s="1"/>
  <c r="AL583" i="44"/>
  <c r="AG583" i="44"/>
  <c r="AB583" i="44"/>
  <c r="W583" i="44"/>
  <c r="R583" i="44"/>
  <c r="J583" i="44"/>
  <c r="I583" i="44"/>
  <c r="G583" i="44"/>
  <c r="AV582" i="44"/>
  <c r="AW582" i="44" s="1"/>
  <c r="AQ582" i="44"/>
  <c r="AR582" i="44" s="1"/>
  <c r="AL582" i="44"/>
  <c r="AG582" i="44"/>
  <c r="AB582" i="44"/>
  <c r="W582" i="44"/>
  <c r="K582" i="44" s="1"/>
  <c r="R582" i="44"/>
  <c r="J582" i="44"/>
  <c r="I582" i="44"/>
  <c r="G582" i="44"/>
  <c r="AV581" i="44"/>
  <c r="AW581" i="44" s="1"/>
  <c r="AQ581" i="44"/>
  <c r="AL581" i="44"/>
  <c r="AM581" i="44" s="1"/>
  <c r="AG581" i="44"/>
  <c r="AB581" i="44"/>
  <c r="W581" i="44"/>
  <c r="S581" i="44"/>
  <c r="R581" i="44"/>
  <c r="J581" i="44"/>
  <c r="I581" i="44"/>
  <c r="G581" i="44"/>
  <c r="AV580" i="44"/>
  <c r="AQ580" i="44"/>
  <c r="AL580" i="44"/>
  <c r="AM580" i="44" s="1"/>
  <c r="AG580" i="44"/>
  <c r="AB580" i="44"/>
  <c r="W580" i="44"/>
  <c r="R580" i="44"/>
  <c r="K580" i="44" s="1"/>
  <c r="J580" i="44"/>
  <c r="I580" i="44"/>
  <c r="G580" i="44"/>
  <c r="AV579" i="44"/>
  <c r="AW579" i="44" s="1"/>
  <c r="AQ579" i="44"/>
  <c r="AR579" i="44" s="1"/>
  <c r="AL579" i="44"/>
  <c r="AG579" i="44"/>
  <c r="AH579" i="44" s="1"/>
  <c r="AB579" i="44"/>
  <c r="W579" i="44"/>
  <c r="R579" i="44"/>
  <c r="J579" i="44"/>
  <c r="I579" i="44"/>
  <c r="G579" i="44"/>
  <c r="AV578" i="44"/>
  <c r="AW578" i="44" s="1"/>
  <c r="AQ578" i="44"/>
  <c r="AR578" i="44" s="1"/>
  <c r="AL578" i="44"/>
  <c r="AM578" i="44" s="1"/>
  <c r="AG578" i="44"/>
  <c r="AB578" i="44"/>
  <c r="W578" i="44"/>
  <c r="R578" i="44"/>
  <c r="K578" i="44" s="1"/>
  <c r="J578" i="44"/>
  <c r="I578" i="44"/>
  <c r="G578" i="44"/>
  <c r="AV577" i="44"/>
  <c r="AW577" i="44" s="1"/>
  <c r="AQ577" i="44"/>
  <c r="AR577" i="44" s="1"/>
  <c r="AL577" i="44"/>
  <c r="AM577" i="44" s="1"/>
  <c r="AG577" i="44"/>
  <c r="AH577" i="44" s="1"/>
  <c r="AB577" i="44"/>
  <c r="K577" i="44" s="1"/>
  <c r="W577" i="44"/>
  <c r="R577" i="44"/>
  <c r="J577" i="44"/>
  <c r="I577" i="44"/>
  <c r="G577" i="44"/>
  <c r="AV576" i="44"/>
  <c r="AQ576" i="44"/>
  <c r="AR576" i="44" s="1"/>
  <c r="AL576" i="44"/>
  <c r="AM576" i="44" s="1"/>
  <c r="AG576" i="44"/>
  <c r="AH576" i="44" s="1"/>
  <c r="AB576" i="44"/>
  <c r="AC576" i="44" s="1"/>
  <c r="W576" i="44"/>
  <c r="R576" i="44"/>
  <c r="K576" i="44"/>
  <c r="J576" i="44"/>
  <c r="I576" i="44"/>
  <c r="G576" i="44"/>
  <c r="AV575" i="44"/>
  <c r="AQ575" i="44"/>
  <c r="AR575" i="44" s="1"/>
  <c r="AL575" i="44"/>
  <c r="AM575" i="44" s="1"/>
  <c r="AG575" i="44"/>
  <c r="AH575" i="44" s="1"/>
  <c r="AB575" i="44"/>
  <c r="AC575" i="44" s="1"/>
  <c r="W575" i="44"/>
  <c r="R575" i="44"/>
  <c r="J575" i="44"/>
  <c r="I575" i="44"/>
  <c r="G575" i="44"/>
  <c r="AV574" i="44"/>
  <c r="AQ574" i="44"/>
  <c r="AR574" i="44" s="1"/>
  <c r="AL574" i="44"/>
  <c r="AM574" i="44" s="1"/>
  <c r="AG574" i="44"/>
  <c r="AB574" i="44"/>
  <c r="AC574" i="44" s="1"/>
  <c r="W574" i="44"/>
  <c r="X574" i="44" s="1"/>
  <c r="R574" i="44"/>
  <c r="J574" i="44"/>
  <c r="I574" i="44"/>
  <c r="G574" i="44"/>
  <c r="AV573" i="44"/>
  <c r="AQ573" i="44"/>
  <c r="AL573" i="44"/>
  <c r="AM573" i="44" s="1"/>
  <c r="AG573" i="44"/>
  <c r="AH578" i="44" s="1"/>
  <c r="AB573" i="44"/>
  <c r="AC573" i="44" s="1"/>
  <c r="W573" i="44"/>
  <c r="R573" i="44"/>
  <c r="J573" i="44"/>
  <c r="I573" i="44"/>
  <c r="G573" i="44"/>
  <c r="AV572" i="44"/>
  <c r="AW572" i="44" s="1"/>
  <c r="AQ572" i="44"/>
  <c r="AL572" i="44"/>
  <c r="AG572" i="44"/>
  <c r="AH572" i="44" s="1"/>
  <c r="AB572" i="44"/>
  <c r="AC572" i="44" s="1"/>
  <c r="W572" i="44"/>
  <c r="X572" i="44" s="1"/>
  <c r="S572" i="44"/>
  <c r="R572" i="44"/>
  <c r="J572" i="44"/>
  <c r="I572" i="44"/>
  <c r="G572" i="44"/>
  <c r="AV571" i="44"/>
  <c r="AQ571" i="44"/>
  <c r="AL571" i="44"/>
  <c r="AG571" i="44"/>
  <c r="AH571" i="44" s="1"/>
  <c r="AB571" i="44"/>
  <c r="AC571" i="44" s="1"/>
  <c r="W571" i="44"/>
  <c r="X571" i="44" s="1"/>
  <c r="R571" i="44"/>
  <c r="S567" i="44" s="1"/>
  <c r="K571" i="44"/>
  <c r="J571" i="44"/>
  <c r="I571" i="44"/>
  <c r="G571" i="44"/>
  <c r="AV570" i="44"/>
  <c r="AQ570" i="44"/>
  <c r="AR570" i="44" s="1"/>
  <c r="AL570" i="44"/>
  <c r="AG570" i="44"/>
  <c r="AB570" i="44"/>
  <c r="AC570" i="44" s="1"/>
  <c r="W570" i="44"/>
  <c r="X570" i="44" s="1"/>
  <c r="R570" i="44"/>
  <c r="S570" i="44" s="1"/>
  <c r="K570" i="44"/>
  <c r="J570" i="44"/>
  <c r="I570" i="44"/>
  <c r="G570" i="44"/>
  <c r="AG569" i="44"/>
  <c r="AH569" i="44" s="1"/>
  <c r="AB569" i="44"/>
  <c r="K569" i="44" s="1"/>
  <c r="W569" i="44"/>
  <c r="R569" i="44"/>
  <c r="J569" i="44"/>
  <c r="I569" i="44"/>
  <c r="G569" i="44"/>
  <c r="AV568" i="44"/>
  <c r="AW568" i="44" s="1"/>
  <c r="AQ568" i="44"/>
  <c r="AR568" i="44" s="1"/>
  <c r="AL568" i="44"/>
  <c r="AG568" i="44"/>
  <c r="AB568" i="44"/>
  <c r="W568" i="44"/>
  <c r="X568" i="44" s="1"/>
  <c r="R568" i="44"/>
  <c r="J568" i="44"/>
  <c r="I568" i="44"/>
  <c r="G568" i="44"/>
  <c r="AV567" i="44"/>
  <c r="AQ567" i="44"/>
  <c r="AR567" i="44" s="1"/>
  <c r="AL567" i="44"/>
  <c r="AM567" i="44" s="1"/>
  <c r="AG567" i="44"/>
  <c r="AB567" i="44"/>
  <c r="W567" i="44"/>
  <c r="K567" i="44" s="1"/>
  <c r="R567" i="44"/>
  <c r="J567" i="44"/>
  <c r="I567" i="44"/>
  <c r="G567" i="44"/>
  <c r="AV566" i="44"/>
  <c r="AW566" i="44" s="1"/>
  <c r="AQ566" i="44"/>
  <c r="AL566" i="44"/>
  <c r="AM566" i="44" s="1"/>
  <c r="AG566" i="44"/>
  <c r="AB566" i="44"/>
  <c r="W566" i="44"/>
  <c r="R566" i="44"/>
  <c r="K566" i="44" s="1"/>
  <c r="J566" i="44"/>
  <c r="I566" i="44"/>
  <c r="G566" i="44"/>
  <c r="AV565" i="44"/>
  <c r="AW565" i="44" s="1"/>
  <c r="AQ565" i="44"/>
  <c r="AR565" i="44" s="1"/>
  <c r="AL565" i="44"/>
  <c r="AG565" i="44"/>
  <c r="AH565" i="44" s="1"/>
  <c r="AB565" i="44"/>
  <c r="W565" i="44"/>
  <c r="R565" i="44"/>
  <c r="J565" i="44"/>
  <c r="I565" i="44"/>
  <c r="G565" i="44"/>
  <c r="AV564" i="44"/>
  <c r="AQ564" i="44"/>
  <c r="AR564" i="44" s="1"/>
  <c r="AL564" i="44"/>
  <c r="AM564" i="44" s="1"/>
  <c r="AG564" i="44"/>
  <c r="AH564" i="44" s="1"/>
  <c r="AB564" i="44"/>
  <c r="W564" i="44"/>
  <c r="R564" i="44"/>
  <c r="J564" i="44"/>
  <c r="I564" i="44"/>
  <c r="G564" i="44"/>
  <c r="AV563" i="44"/>
  <c r="AX558" i="44" s="1"/>
  <c r="AQ563" i="44"/>
  <c r="AR563" i="44" s="1"/>
  <c r="AL563" i="44"/>
  <c r="AM563" i="44" s="1"/>
  <c r="AG563" i="44"/>
  <c r="AH563" i="44" s="1"/>
  <c r="AB563" i="44"/>
  <c r="AC563" i="44" s="1"/>
  <c r="W563" i="44"/>
  <c r="R563" i="44"/>
  <c r="S563" i="44" s="1"/>
  <c r="J563" i="44"/>
  <c r="I563" i="44"/>
  <c r="G563" i="44"/>
  <c r="AV562" i="44"/>
  <c r="AQ562" i="44"/>
  <c r="AR562" i="44" s="1"/>
  <c r="AL562" i="44"/>
  <c r="AM562" i="44" s="1"/>
  <c r="AG562" i="44"/>
  <c r="AH562" i="44" s="1"/>
  <c r="AB562" i="44"/>
  <c r="AC562" i="44" s="1"/>
  <c r="W562" i="44"/>
  <c r="R562" i="44"/>
  <c r="K562" i="44"/>
  <c r="J562" i="44"/>
  <c r="I562" i="44"/>
  <c r="G562" i="44"/>
  <c r="AV561" i="44"/>
  <c r="AQ561" i="44"/>
  <c r="AL561" i="44"/>
  <c r="AM561" i="44" s="1"/>
  <c r="AG561" i="44"/>
  <c r="AH561" i="44" s="1"/>
  <c r="AB561" i="44"/>
  <c r="AC561" i="44" s="1"/>
  <c r="W561" i="44"/>
  <c r="K561" i="44" s="1"/>
  <c r="R561" i="44"/>
  <c r="J561" i="44"/>
  <c r="I561" i="44"/>
  <c r="G561" i="44"/>
  <c r="AV560" i="44"/>
  <c r="AQ560" i="44"/>
  <c r="AR566" i="44" s="1"/>
  <c r="AL560" i="44"/>
  <c r="AM560" i="44" s="1"/>
  <c r="AG560" i="44"/>
  <c r="AH560" i="44" s="1"/>
  <c r="AB560" i="44"/>
  <c r="W560" i="44"/>
  <c r="X560" i="44" s="1"/>
  <c r="R560" i="44"/>
  <c r="J560" i="44"/>
  <c r="I560" i="44"/>
  <c r="G560" i="44"/>
  <c r="AV559" i="44"/>
  <c r="AQ559" i="44"/>
  <c r="AL559" i="44"/>
  <c r="AN558" i="44" s="1"/>
  <c r="AG559" i="44"/>
  <c r="AH559" i="44" s="1"/>
  <c r="AB559" i="44"/>
  <c r="AC559" i="44" s="1"/>
  <c r="W559" i="44"/>
  <c r="R559" i="44"/>
  <c r="J559" i="44"/>
  <c r="I559" i="44"/>
  <c r="G559" i="44"/>
  <c r="AV558" i="44"/>
  <c r="AQ558" i="44"/>
  <c r="AR584" i="44" s="1"/>
  <c r="AL558" i="44"/>
  <c r="AG558" i="44"/>
  <c r="AH587" i="44" s="1"/>
  <c r="AB558" i="44"/>
  <c r="AC578" i="44" s="1"/>
  <c r="W558" i="44"/>
  <c r="R558" i="44"/>
  <c r="J558" i="44"/>
  <c r="I558" i="44"/>
  <c r="G558" i="44"/>
  <c r="H558" i="44" s="1"/>
  <c r="P553" i="44"/>
  <c r="P554" i="44" s="1"/>
  <c r="B95" i="6"/>
  <c r="B102" i="6" s="1"/>
  <c r="B109" i="6" s="1"/>
  <c r="B116" i="6" s="1"/>
  <c r="B123" i="6" s="1"/>
  <c r="AC115" i="6"/>
  <c r="S115" i="6"/>
  <c r="M115" i="6"/>
  <c r="AC114" i="6"/>
  <c r="S114" i="6"/>
  <c r="M114" i="6"/>
  <c r="AC113" i="6"/>
  <c r="S113" i="6"/>
  <c r="M113" i="6"/>
  <c r="AC112" i="6"/>
  <c r="S112" i="6"/>
  <c r="M112" i="6"/>
  <c r="F112" i="6"/>
  <c r="AF112" i="6" s="1"/>
  <c r="AC111" i="6"/>
  <c r="S111" i="6"/>
  <c r="M111" i="6"/>
  <c r="F111" i="6"/>
  <c r="AD111" i="6" s="1"/>
  <c r="AC110" i="6"/>
  <c r="S110" i="6"/>
  <c r="F110" i="6" s="1"/>
  <c r="M110" i="6"/>
  <c r="AC109" i="6"/>
  <c r="S109" i="6"/>
  <c r="M109" i="6"/>
  <c r="M102" i="6"/>
  <c r="S102" i="6"/>
  <c r="AC102" i="6"/>
  <c r="M103" i="6"/>
  <c r="S103" i="6"/>
  <c r="AC103" i="6"/>
  <c r="M104" i="6"/>
  <c r="S104" i="6"/>
  <c r="AC104" i="6"/>
  <c r="F104" i="6" s="1"/>
  <c r="M105" i="6"/>
  <c r="S105" i="6"/>
  <c r="AC105" i="6"/>
  <c r="M106" i="6"/>
  <c r="S106" i="6"/>
  <c r="AC106" i="6"/>
  <c r="M107" i="6"/>
  <c r="S107" i="6"/>
  <c r="F107" i="6" s="1"/>
  <c r="AC107" i="6"/>
  <c r="M108" i="6"/>
  <c r="F108" i="6" s="1"/>
  <c r="AJ108" i="6" s="1"/>
  <c r="S108" i="6"/>
  <c r="AC108" i="6"/>
  <c r="AC115" i="7"/>
  <c r="AD115" i="7" s="1"/>
  <c r="S115" i="7"/>
  <c r="T115" i="7" s="1"/>
  <c r="M115" i="7"/>
  <c r="N115" i="7" s="1"/>
  <c r="F115" i="7"/>
  <c r="AL115" i="7" s="1"/>
  <c r="AL114" i="7"/>
  <c r="AC114" i="7"/>
  <c r="AD114" i="7" s="1"/>
  <c r="S114" i="7"/>
  <c r="M114" i="7"/>
  <c r="N114" i="7" s="1"/>
  <c r="F114" i="7"/>
  <c r="AJ114" i="7" s="1"/>
  <c r="AL113" i="7"/>
  <c r="AJ113" i="7"/>
  <c r="AC113" i="7"/>
  <c r="AD113" i="7" s="1"/>
  <c r="S113" i="7"/>
  <c r="T113" i="7" s="1"/>
  <c r="M113" i="7"/>
  <c r="N113" i="7" s="1"/>
  <c r="F113" i="7"/>
  <c r="AH113" i="7" s="1"/>
  <c r="AL112" i="7"/>
  <c r="AJ112" i="7"/>
  <c r="AH112" i="7"/>
  <c r="AC112" i="7"/>
  <c r="AD112" i="7" s="1"/>
  <c r="S112" i="7"/>
  <c r="T112" i="7" s="1"/>
  <c r="M112" i="7"/>
  <c r="N112" i="7" s="1"/>
  <c r="F112" i="7"/>
  <c r="AF112" i="7" s="1"/>
  <c r="AL111" i="7"/>
  <c r="AJ111" i="7"/>
  <c r="AH111" i="7"/>
  <c r="AF111" i="7"/>
  <c r="AC111" i="7"/>
  <c r="AD111" i="7" s="1"/>
  <c r="S111" i="7"/>
  <c r="M111" i="7"/>
  <c r="F111" i="7"/>
  <c r="Z111" i="7" s="1"/>
  <c r="AL110" i="7"/>
  <c r="AJ110" i="7"/>
  <c r="AH110" i="7"/>
  <c r="AF110" i="7"/>
  <c r="AD110" i="7"/>
  <c r="AC110" i="7"/>
  <c r="S110" i="7"/>
  <c r="T110" i="7" s="1"/>
  <c r="M110" i="7"/>
  <c r="F110" i="7"/>
  <c r="AB110" i="7" s="1"/>
  <c r="AC109" i="7"/>
  <c r="S109" i="7"/>
  <c r="M109" i="7"/>
  <c r="B109" i="7"/>
  <c r="B107" i="5"/>
  <c r="D107" i="5"/>
  <c r="G107" i="5"/>
  <c r="I107" i="5"/>
  <c r="M107" i="5"/>
  <c r="P107" i="5"/>
  <c r="S107" i="5"/>
  <c r="U107" i="5"/>
  <c r="D108" i="5"/>
  <c r="I108" i="5"/>
  <c r="U108" i="5"/>
  <c r="V107" i="5" s="1"/>
  <c r="D109" i="5"/>
  <c r="I109" i="5"/>
  <c r="U109" i="5"/>
  <c r="D110" i="5"/>
  <c r="D111" i="5" s="1"/>
  <c r="D112" i="5" s="1"/>
  <c r="D113" i="5" s="1"/>
  <c r="I110" i="5"/>
  <c r="U110" i="5"/>
  <c r="I111" i="5"/>
  <c r="U111" i="5"/>
  <c r="I112" i="5"/>
  <c r="U112" i="5"/>
  <c r="I113" i="5"/>
  <c r="U113" i="5"/>
  <c r="V110" i="6" l="1"/>
  <c r="AL110" i="6"/>
  <c r="AF110" i="6"/>
  <c r="V107" i="6"/>
  <c r="AL107" i="6"/>
  <c r="AD110" i="6"/>
  <c r="F103" i="6"/>
  <c r="L103" i="6" s="1"/>
  <c r="AD112" i="6"/>
  <c r="F109" i="6"/>
  <c r="AL109" i="6" s="1"/>
  <c r="N107" i="6"/>
  <c r="N110" i="6"/>
  <c r="T109" i="6"/>
  <c r="N109" i="6"/>
  <c r="T112" i="6"/>
  <c r="F106" i="6"/>
  <c r="AD106" i="6" s="1"/>
  <c r="N112" i="6"/>
  <c r="F102" i="6"/>
  <c r="P102" i="6" s="1"/>
  <c r="N111" i="6"/>
  <c r="T111" i="6"/>
  <c r="AH111" i="6"/>
  <c r="X309" i="52"/>
  <c r="AR307" i="52"/>
  <c r="X308" i="52"/>
  <c r="K308" i="52"/>
  <c r="M308" i="52" s="1"/>
  <c r="AR308" i="52"/>
  <c r="Y307" i="52"/>
  <c r="K307" i="52"/>
  <c r="AW307" i="52"/>
  <c r="U302" i="52"/>
  <c r="X307" i="52"/>
  <c r="AM307" i="52"/>
  <c r="AH307" i="52"/>
  <c r="AR310" i="51"/>
  <c r="AW310" i="51"/>
  <c r="AW307" i="51"/>
  <c r="AR309" i="51"/>
  <c r="AR311" i="51"/>
  <c r="AW308" i="51"/>
  <c r="X307" i="51"/>
  <c r="K308" i="51"/>
  <c r="M308" i="51" s="1"/>
  <c r="S307" i="51"/>
  <c r="T307" i="51"/>
  <c r="K310" i="51"/>
  <c r="K309" i="51"/>
  <c r="U302" i="51"/>
  <c r="AX307" i="51"/>
  <c r="AC307" i="51"/>
  <c r="AH307" i="51"/>
  <c r="AI307" i="51"/>
  <c r="M307" i="50"/>
  <c r="L307" i="50"/>
  <c r="U302" i="50"/>
  <c r="T307" i="50"/>
  <c r="S307" i="50"/>
  <c r="AD307" i="50"/>
  <c r="X307" i="50"/>
  <c r="AM307" i="50"/>
  <c r="AS307" i="49"/>
  <c r="AH310" i="49"/>
  <c r="AW311" i="49"/>
  <c r="AX307" i="49"/>
  <c r="AW307" i="49"/>
  <c r="AH313" i="49"/>
  <c r="AW314" i="49"/>
  <c r="K313" i="49"/>
  <c r="AM309" i="49"/>
  <c r="AC315" i="49"/>
  <c r="K308" i="49"/>
  <c r="M308" i="49" s="1"/>
  <c r="AH312" i="49"/>
  <c r="AC308" i="49"/>
  <c r="AH314" i="49"/>
  <c r="AM307" i="49"/>
  <c r="AW308" i="49"/>
  <c r="AM311" i="49"/>
  <c r="AN307" i="49"/>
  <c r="AR311" i="49"/>
  <c r="AH315" i="49"/>
  <c r="AM315" i="49"/>
  <c r="AH307" i="49"/>
  <c r="AC314" i="49"/>
  <c r="AC310" i="49"/>
  <c r="U302" i="49"/>
  <c r="K312" i="49"/>
  <c r="S307" i="49"/>
  <c r="T307" i="49"/>
  <c r="K310" i="49"/>
  <c r="K309" i="49"/>
  <c r="X312" i="49"/>
  <c r="AC307" i="49"/>
  <c r="S311" i="49"/>
  <c r="X313" i="49"/>
  <c r="X308" i="48"/>
  <c r="AM309" i="48"/>
  <c r="X312" i="48"/>
  <c r="AC316" i="48"/>
  <c r="S307" i="48"/>
  <c r="AR309" i="48"/>
  <c r="K311" i="48"/>
  <c r="AC312" i="48"/>
  <c r="AH316" i="48"/>
  <c r="AC307" i="48"/>
  <c r="AM308" i="48"/>
  <c r="AC315" i="48"/>
  <c r="AW308" i="48"/>
  <c r="AH307" i="48"/>
  <c r="S310" i="48"/>
  <c r="AH311" i="48"/>
  <c r="AW312" i="48"/>
  <c r="S314" i="48"/>
  <c r="AM315" i="48"/>
  <c r="AC313" i="48"/>
  <c r="Y307" i="48"/>
  <c r="K307" i="48"/>
  <c r="M309" i="48" s="1"/>
  <c r="AW313" i="48"/>
  <c r="AH308" i="48"/>
  <c r="K313" i="48"/>
  <c r="M313" i="48" s="1"/>
  <c r="AS307" i="48"/>
  <c r="X309" i="48"/>
  <c r="AR310" i="48"/>
  <c r="S316" i="48"/>
  <c r="AC308" i="48"/>
  <c r="AM316" i="48"/>
  <c r="X311" i="48"/>
  <c r="AW310" i="48"/>
  <c r="AH313" i="48"/>
  <c r="AD307" i="48"/>
  <c r="AR308" i="48"/>
  <c r="AH315" i="48"/>
  <c r="X310" i="48"/>
  <c r="X314" i="48"/>
  <c r="AM307" i="48"/>
  <c r="AC314" i="48"/>
  <c r="S309" i="48"/>
  <c r="AH314" i="48"/>
  <c r="AW311" i="48"/>
  <c r="S313" i="48"/>
  <c r="AX307" i="48"/>
  <c r="X313" i="48"/>
  <c r="S308" i="48"/>
  <c r="K312" i="48"/>
  <c r="AW314" i="48"/>
  <c r="X316" i="48"/>
  <c r="AR307" i="48"/>
  <c r="K316" i="48"/>
  <c r="K315" i="48"/>
  <c r="AW309" i="48"/>
  <c r="AW307" i="48"/>
  <c r="U302" i="48"/>
  <c r="AR308" i="47"/>
  <c r="S307" i="47"/>
  <c r="T307" i="47"/>
  <c r="X307" i="47"/>
  <c r="K308" i="47"/>
  <c r="M308" i="47" s="1"/>
  <c r="AC307" i="47"/>
  <c r="AN307" i="47"/>
  <c r="AI307" i="46"/>
  <c r="X313" i="46"/>
  <c r="AJ302" i="46"/>
  <c r="K309" i="46"/>
  <c r="S314" i="46"/>
  <c r="X309" i="46"/>
  <c r="K312" i="46"/>
  <c r="M312" i="46" s="1"/>
  <c r="X312" i="46"/>
  <c r="H307" i="46"/>
  <c r="S308" i="46"/>
  <c r="AH309" i="46"/>
  <c r="X314" i="46"/>
  <c r="K308" i="46"/>
  <c r="AM309" i="46"/>
  <c r="AH312" i="46"/>
  <c r="K314" i="46"/>
  <c r="AR314" i="46"/>
  <c r="X315" i="46"/>
  <c r="AM312" i="46"/>
  <c r="K307" i="46"/>
  <c r="M313" i="46" s="1"/>
  <c r="Y307" i="46"/>
  <c r="AC308" i="46"/>
  <c r="AR312" i="46"/>
  <c r="AC314" i="46"/>
  <c r="AM308" i="46"/>
  <c r="AH315" i="46"/>
  <c r="Z303" i="46"/>
  <c r="X308" i="46"/>
  <c r="AR309" i="46"/>
  <c r="AH308" i="46"/>
  <c r="AD307" i="46"/>
  <c r="K310" i="46"/>
  <c r="S310" i="46"/>
  <c r="AR308" i="46"/>
  <c r="AH314" i="46"/>
  <c r="AM311" i="46"/>
  <c r="S313" i="46"/>
  <c r="AM307" i="46"/>
  <c r="AS307" i="46"/>
  <c r="AW310" i="46"/>
  <c r="AW309" i="46"/>
  <c r="AW308" i="46"/>
  <c r="AR316" i="45"/>
  <c r="AR308" i="45"/>
  <c r="K310" i="45"/>
  <c r="AC307" i="45"/>
  <c r="AW308" i="45"/>
  <c r="AC310" i="45"/>
  <c r="X315" i="45"/>
  <c r="AR313" i="45"/>
  <c r="AH315" i="45"/>
  <c r="AH316" i="45"/>
  <c r="K307" i="45"/>
  <c r="AH307" i="45"/>
  <c r="AM310" i="45"/>
  <c r="AI307" i="45"/>
  <c r="AR310" i="45"/>
  <c r="AC312" i="45"/>
  <c r="X317" i="45"/>
  <c r="AS307" i="45"/>
  <c r="X309" i="45"/>
  <c r="AH317" i="45"/>
  <c r="AX307" i="45"/>
  <c r="AW315" i="45"/>
  <c r="AH309" i="45"/>
  <c r="AR309" i="45"/>
  <c r="K311" i="45"/>
  <c r="AH314" i="45"/>
  <c r="AW309" i="45"/>
  <c r="AC311" i="45"/>
  <c r="X316" i="45"/>
  <c r="X308" i="45"/>
  <c r="AR314" i="45"/>
  <c r="AR312" i="45"/>
  <c r="AM309" i="45"/>
  <c r="AC316" i="45"/>
  <c r="AM311" i="45"/>
  <c r="AW314" i="45"/>
  <c r="AR317" i="45"/>
  <c r="AW312" i="45"/>
  <c r="X313" i="45"/>
  <c r="AR311" i="45"/>
  <c r="AM316" i="45"/>
  <c r="AN307" i="45"/>
  <c r="K314" i="45"/>
  <c r="AW307" i="45"/>
  <c r="K313" i="45"/>
  <c r="M313" i="45" s="1"/>
  <c r="AR307" i="45"/>
  <c r="K315" i="45"/>
  <c r="U302" i="45"/>
  <c r="K312" i="45"/>
  <c r="T307" i="45"/>
  <c r="X307" i="45"/>
  <c r="Y307" i="45"/>
  <c r="S310" i="45"/>
  <c r="X312" i="45"/>
  <c r="AC314" i="45"/>
  <c r="AM307" i="45"/>
  <c r="S575" i="44"/>
  <c r="S561" i="44"/>
  <c r="T558" i="44"/>
  <c r="S576" i="44"/>
  <c r="S562" i="44"/>
  <c r="K558" i="44"/>
  <c r="S559" i="44"/>
  <c r="AC560" i="44"/>
  <c r="AR561" i="44"/>
  <c r="S564" i="44"/>
  <c r="X569" i="44"/>
  <c r="X573" i="44"/>
  <c r="AH574" i="44"/>
  <c r="AM579" i="44"/>
  <c r="X582" i="44"/>
  <c r="S586" i="44"/>
  <c r="S558" i="44"/>
  <c r="X577" i="44"/>
  <c r="X563" i="44"/>
  <c r="Y558" i="44"/>
  <c r="X558" i="44"/>
  <c r="AW561" i="44"/>
  <c r="K563" i="44"/>
  <c r="K568" i="44"/>
  <c r="S577" i="44"/>
  <c r="AC582" i="44"/>
  <c r="AR583" i="44"/>
  <c r="X586" i="44"/>
  <c r="AM587" i="44"/>
  <c r="X578" i="44"/>
  <c r="X559" i="44"/>
  <c r="S568" i="44"/>
  <c r="AC569" i="44"/>
  <c r="K572" i="44"/>
  <c r="K585" i="44"/>
  <c r="AC586" i="44"/>
  <c r="AR587" i="44"/>
  <c r="X567" i="44"/>
  <c r="AC579" i="44"/>
  <c r="AC565" i="44"/>
  <c r="AC580" i="44"/>
  <c r="AC566" i="44"/>
  <c r="AM565" i="44"/>
  <c r="AH573" i="44"/>
  <c r="AC568" i="44"/>
  <c r="U553" i="44"/>
  <c r="S571" i="44"/>
  <c r="AR586" i="44"/>
  <c r="AC585" i="44"/>
  <c r="AW586" i="44"/>
  <c r="AM583" i="44"/>
  <c r="AR559" i="44"/>
  <c r="AW573" i="44"/>
  <c r="K575" i="44"/>
  <c r="M575" i="44" s="1"/>
  <c r="S580" i="44"/>
  <c r="S584" i="44"/>
  <c r="AH585" i="44"/>
  <c r="AM558" i="44"/>
  <c r="AC567" i="44"/>
  <c r="AM572" i="44"/>
  <c r="X575" i="44"/>
  <c r="X580" i="44"/>
  <c r="X584" i="44"/>
  <c r="AM585" i="44"/>
  <c r="AW583" i="44"/>
  <c r="AD558" i="44"/>
  <c r="AR560" i="44"/>
  <c r="AM586" i="44"/>
  <c r="X585" i="44"/>
  <c r="AM559" i="44"/>
  <c r="AW559" i="44"/>
  <c r="AW564" i="44"/>
  <c r="K587" i="44"/>
  <c r="X566" i="44"/>
  <c r="AW558" i="44"/>
  <c r="AW563" i="44"/>
  <c r="S574" i="44"/>
  <c r="S583" i="44"/>
  <c r="AM584" i="44"/>
  <c r="AH581" i="44"/>
  <c r="AH567" i="44"/>
  <c r="AH582" i="44"/>
  <c r="AH568" i="44"/>
  <c r="AI558" i="44"/>
  <c r="X562" i="44"/>
  <c r="AM568" i="44"/>
  <c r="AR581" i="44"/>
  <c r="K560" i="44"/>
  <c r="AH570" i="44"/>
  <c r="AR571" i="44"/>
  <c r="AW576" i="44"/>
  <c r="X579" i="44"/>
  <c r="S560" i="44"/>
  <c r="K565" i="44"/>
  <c r="AH566" i="44"/>
  <c r="AM570" i="44"/>
  <c r="X583" i="44"/>
  <c r="AM582" i="44"/>
  <c r="X576" i="44"/>
  <c r="AC581" i="44"/>
  <c r="AR585" i="44"/>
  <c r="AS558" i="44"/>
  <c r="AR558" i="44"/>
  <c r="AH580" i="44"/>
  <c r="S579" i="44"/>
  <c r="K579" i="44"/>
  <c r="AW562" i="44"/>
  <c r="S565" i="44"/>
  <c r="AW567" i="44"/>
  <c r="AW571" i="44"/>
  <c r="K573" i="44"/>
  <c r="AR580" i="44"/>
  <c r="X587" i="44"/>
  <c r="AC564" i="44"/>
  <c r="AC583" i="44"/>
  <c r="K564" i="44"/>
  <c r="X565" i="44"/>
  <c r="S569" i="44"/>
  <c r="S573" i="44"/>
  <c r="S578" i="44"/>
  <c r="S582" i="44"/>
  <c r="AH583" i="44"/>
  <c r="AC587" i="44"/>
  <c r="AC558" i="44"/>
  <c r="AW574" i="44"/>
  <c r="AC577" i="44"/>
  <c r="X581" i="44"/>
  <c r="K581" i="44"/>
  <c r="AW560" i="44"/>
  <c r="AH558" i="44"/>
  <c r="AR573" i="44"/>
  <c r="AR572" i="44"/>
  <c r="X561" i="44"/>
  <c r="S566" i="44"/>
  <c r="AW587" i="44"/>
  <c r="AM571" i="44"/>
  <c r="K574" i="44"/>
  <c r="AH584" i="44"/>
  <c r="K559" i="44"/>
  <c r="AW570" i="44"/>
  <c r="AW575" i="44"/>
  <c r="AW580" i="44"/>
  <c r="X564" i="44"/>
  <c r="AB109" i="6"/>
  <c r="Z109" i="6"/>
  <c r="V109" i="6"/>
  <c r="X109" i="6"/>
  <c r="AF111" i="6"/>
  <c r="AH112" i="6"/>
  <c r="AJ112" i="6"/>
  <c r="F115" i="6"/>
  <c r="T115" i="6" s="1"/>
  <c r="AH110" i="6"/>
  <c r="AJ111" i="6"/>
  <c r="AL112" i="6"/>
  <c r="F114" i="6"/>
  <c r="N114" i="6" s="1"/>
  <c r="AJ110" i="6"/>
  <c r="AL111" i="6"/>
  <c r="F113" i="6"/>
  <c r="J111" i="6"/>
  <c r="L110" i="6"/>
  <c r="P112" i="6"/>
  <c r="P111" i="6"/>
  <c r="R112" i="6"/>
  <c r="P110" i="6"/>
  <c r="R111" i="6"/>
  <c r="R110" i="6"/>
  <c r="V112" i="6"/>
  <c r="L111" i="6"/>
  <c r="J110" i="6"/>
  <c r="X110" i="6"/>
  <c r="Z111" i="6"/>
  <c r="AB112" i="6"/>
  <c r="Z110" i="6"/>
  <c r="AB110" i="6"/>
  <c r="J112" i="6"/>
  <c r="L112" i="6"/>
  <c r="T110" i="6"/>
  <c r="V111" i="6"/>
  <c r="X112" i="6"/>
  <c r="X111" i="6"/>
  <c r="Z112" i="6"/>
  <c r="AB111" i="6"/>
  <c r="Z106" i="6"/>
  <c r="AJ106" i="6"/>
  <c r="AF106" i="6"/>
  <c r="J106" i="6"/>
  <c r="L106" i="6"/>
  <c r="J104" i="6"/>
  <c r="L104" i="6"/>
  <c r="P104" i="6"/>
  <c r="Z104" i="6"/>
  <c r="AB104" i="6"/>
  <c r="AD104" i="6"/>
  <c r="AF104" i="6"/>
  <c r="AH104" i="6"/>
  <c r="N104" i="6"/>
  <c r="R104" i="6"/>
  <c r="T104" i="6"/>
  <c r="V104" i="6"/>
  <c r="X104" i="6"/>
  <c r="AJ104" i="6"/>
  <c r="AL104" i="6"/>
  <c r="AF103" i="6"/>
  <c r="J103" i="6"/>
  <c r="Z103" i="6"/>
  <c r="AD103" i="6"/>
  <c r="V103" i="6"/>
  <c r="X103" i="6"/>
  <c r="AB103" i="6"/>
  <c r="AH103" i="6"/>
  <c r="AJ103" i="6"/>
  <c r="AL103" i="6"/>
  <c r="AB102" i="6"/>
  <c r="G102" i="6"/>
  <c r="J102" i="6"/>
  <c r="L102" i="6"/>
  <c r="N108" i="6"/>
  <c r="L107" i="6"/>
  <c r="F105" i="6"/>
  <c r="T105" i="6" s="1"/>
  <c r="L108" i="6"/>
  <c r="J107" i="6"/>
  <c r="J108" i="6"/>
  <c r="AL108" i="6"/>
  <c r="AF108" i="6"/>
  <c r="AD108" i="6"/>
  <c r="AB108" i="6"/>
  <c r="Z107" i="6"/>
  <c r="AJ107" i="6"/>
  <c r="AD107" i="6"/>
  <c r="AB107" i="6"/>
  <c r="Z108" i="6"/>
  <c r="X107" i="6"/>
  <c r="AH107" i="6"/>
  <c r="AH108" i="6"/>
  <c r="T108" i="6"/>
  <c r="X108" i="6"/>
  <c r="T107" i="6"/>
  <c r="R107" i="6"/>
  <c r="AF107" i="6"/>
  <c r="R108" i="6"/>
  <c r="P107" i="6"/>
  <c r="V108" i="6"/>
  <c r="P108" i="6"/>
  <c r="J113" i="7"/>
  <c r="L113" i="7"/>
  <c r="F109" i="7"/>
  <c r="N109" i="7" s="1"/>
  <c r="J110" i="7"/>
  <c r="L111" i="7"/>
  <c r="R115" i="7"/>
  <c r="L110" i="7"/>
  <c r="P113" i="7"/>
  <c r="R114" i="7"/>
  <c r="J111" i="7"/>
  <c r="L112" i="7"/>
  <c r="P115" i="7"/>
  <c r="P114" i="7"/>
  <c r="N111" i="7"/>
  <c r="P112" i="7"/>
  <c r="R113" i="7"/>
  <c r="P110" i="7"/>
  <c r="R111" i="7"/>
  <c r="V114" i="7"/>
  <c r="X115" i="7"/>
  <c r="R110" i="7"/>
  <c r="V113" i="7"/>
  <c r="X114" i="7"/>
  <c r="Z115" i="7"/>
  <c r="L115" i="7"/>
  <c r="J112" i="7"/>
  <c r="N110" i="7"/>
  <c r="R112" i="7"/>
  <c r="T114" i="7"/>
  <c r="V112" i="7"/>
  <c r="AB115" i="7"/>
  <c r="X112" i="7"/>
  <c r="V110" i="7"/>
  <c r="X111" i="7"/>
  <c r="Z112" i="7"/>
  <c r="AB113" i="7"/>
  <c r="X110" i="7"/>
  <c r="AF115" i="7"/>
  <c r="Z110" i="7"/>
  <c r="AB111" i="7"/>
  <c r="AH115" i="7"/>
  <c r="AF113" i="7"/>
  <c r="AH114" i="7"/>
  <c r="AJ115" i="7"/>
  <c r="J115" i="7"/>
  <c r="J114" i="7"/>
  <c r="L114" i="7"/>
  <c r="P111" i="7"/>
  <c r="V115" i="7"/>
  <c r="T111" i="7"/>
  <c r="X113" i="7"/>
  <c r="Z114" i="7"/>
  <c r="V111" i="7"/>
  <c r="Z113" i="7"/>
  <c r="AB114" i="7"/>
  <c r="AB112" i="7"/>
  <c r="AF114" i="7"/>
  <c r="J107" i="5"/>
  <c r="X106" i="6" l="1"/>
  <c r="AL102" i="6"/>
  <c r="N102" i="6"/>
  <c r="AH106" i="6"/>
  <c r="R106" i="6"/>
  <c r="J109" i="6"/>
  <c r="X102" i="6"/>
  <c r="L109" i="6"/>
  <c r="AH109" i="6"/>
  <c r="R102" i="6"/>
  <c r="P109" i="6"/>
  <c r="T114" i="6"/>
  <c r="AJ102" i="6"/>
  <c r="P106" i="6"/>
  <c r="AF102" i="6"/>
  <c r="R103" i="6"/>
  <c r="V102" i="6"/>
  <c r="P103" i="6"/>
  <c r="N105" i="6"/>
  <c r="R109" i="6"/>
  <c r="Z102" i="6"/>
  <c r="N115" i="6"/>
  <c r="T106" i="6"/>
  <c r="AD109" i="6"/>
  <c r="AH102" i="6"/>
  <c r="AF109" i="6"/>
  <c r="AD102" i="6"/>
  <c r="T103" i="6"/>
  <c r="T102" i="6"/>
  <c r="N103" i="6"/>
  <c r="AJ109" i="6"/>
  <c r="AB106" i="6"/>
  <c r="V106" i="6"/>
  <c r="N106" i="6"/>
  <c r="AL106" i="6"/>
  <c r="G109" i="6"/>
  <c r="M307" i="52"/>
  <c r="L307" i="52"/>
  <c r="Z302" i="52"/>
  <c r="U303" i="52"/>
  <c r="M309" i="52"/>
  <c r="M311" i="51"/>
  <c r="M309" i="51"/>
  <c r="U303" i="51"/>
  <c r="Z302" i="51"/>
  <c r="M310" i="51"/>
  <c r="M307" i="51"/>
  <c r="L307" i="51"/>
  <c r="U303" i="50"/>
  <c r="Z302" i="50"/>
  <c r="M312" i="49"/>
  <c r="U303" i="49"/>
  <c r="Z302" i="49"/>
  <c r="M307" i="49"/>
  <c r="M311" i="49"/>
  <c r="M313" i="49"/>
  <c r="M309" i="49"/>
  <c r="M310" i="49"/>
  <c r="M314" i="49"/>
  <c r="L307" i="49"/>
  <c r="M315" i="49"/>
  <c r="M308" i="48"/>
  <c r="U303" i="48"/>
  <c r="Z302" i="48"/>
  <c r="M315" i="48"/>
  <c r="M311" i="48"/>
  <c r="M316" i="48"/>
  <c r="M312" i="48"/>
  <c r="M314" i="48"/>
  <c r="M307" i="48"/>
  <c r="L307" i="48"/>
  <c r="M310" i="48"/>
  <c r="L307" i="47"/>
  <c r="M307" i="47"/>
  <c r="M310" i="46"/>
  <c r="M314" i="46"/>
  <c r="M307" i="46"/>
  <c r="L307" i="46"/>
  <c r="M309" i="46"/>
  <c r="AO302" i="46"/>
  <c r="AJ303" i="46"/>
  <c r="M311" i="46"/>
  <c r="M315" i="46"/>
  <c r="M308" i="46"/>
  <c r="M307" i="45"/>
  <c r="L307" i="45"/>
  <c r="M314" i="45"/>
  <c r="M311" i="45"/>
  <c r="M308" i="45"/>
  <c r="M312" i="45"/>
  <c r="M317" i="45"/>
  <c r="M310" i="45"/>
  <c r="Z302" i="45"/>
  <c r="U303" i="45"/>
  <c r="M315" i="45"/>
  <c r="M309" i="45"/>
  <c r="M316" i="45"/>
  <c r="M579" i="44"/>
  <c r="M560" i="44"/>
  <c r="M574" i="44"/>
  <c r="L558" i="44"/>
  <c r="M558" i="44"/>
  <c r="M568" i="44"/>
  <c r="M566" i="44"/>
  <c r="M564" i="44"/>
  <c r="M563" i="44"/>
  <c r="M561" i="44"/>
  <c r="M576" i="44"/>
  <c r="M586" i="44"/>
  <c r="M578" i="44"/>
  <c r="M585" i="44"/>
  <c r="M571" i="44"/>
  <c r="M565" i="44"/>
  <c r="M572" i="44"/>
  <c r="M573" i="44"/>
  <c r="Z553" i="44"/>
  <c r="U554" i="44"/>
  <c r="M582" i="44"/>
  <c r="M580" i="44"/>
  <c r="M567" i="44"/>
  <c r="M581" i="44"/>
  <c r="M583" i="44"/>
  <c r="M584" i="44"/>
  <c r="M570" i="44"/>
  <c r="M559" i="44"/>
  <c r="M587" i="44"/>
  <c r="M562" i="44"/>
  <c r="M577" i="44"/>
  <c r="M569" i="44"/>
  <c r="N113" i="6"/>
  <c r="T113" i="6"/>
  <c r="AJ114" i="6"/>
  <c r="AH114" i="6"/>
  <c r="AB114" i="6"/>
  <c r="P114" i="6"/>
  <c r="AF114" i="6"/>
  <c r="Z114" i="6"/>
  <c r="R114" i="6"/>
  <c r="X114" i="6"/>
  <c r="V114" i="6"/>
  <c r="L114" i="6"/>
  <c r="J114" i="6"/>
  <c r="AL114" i="6"/>
  <c r="AD115" i="6"/>
  <c r="AH113" i="6"/>
  <c r="AB113" i="6"/>
  <c r="AF113" i="6"/>
  <c r="J113" i="6"/>
  <c r="Z113" i="6"/>
  <c r="X113" i="6"/>
  <c r="L113" i="6"/>
  <c r="V113" i="6"/>
  <c r="R113" i="6"/>
  <c r="P113" i="6"/>
  <c r="AL113" i="6"/>
  <c r="AJ113" i="6"/>
  <c r="AL115" i="6"/>
  <c r="R115" i="6"/>
  <c r="AJ115" i="6"/>
  <c r="AF115" i="6"/>
  <c r="AH115" i="6"/>
  <c r="AB115" i="6"/>
  <c r="X115" i="6"/>
  <c r="P115" i="6"/>
  <c r="Z115" i="6"/>
  <c r="V115" i="6"/>
  <c r="L115" i="6"/>
  <c r="J115" i="6"/>
  <c r="AD113" i="6"/>
  <c r="AD114" i="6"/>
  <c r="L105" i="6"/>
  <c r="AB105" i="6"/>
  <c r="AH105" i="6"/>
  <c r="AD105" i="6"/>
  <c r="P105" i="6"/>
  <c r="R105" i="6"/>
  <c r="AJ105" i="6"/>
  <c r="X105" i="6"/>
  <c r="AF105" i="6"/>
  <c r="V105" i="6"/>
  <c r="Z105" i="6"/>
  <c r="AL105" i="6"/>
  <c r="J105" i="6"/>
  <c r="T109" i="7"/>
  <c r="AB109" i="7"/>
  <c r="X109" i="7"/>
  <c r="V109" i="7"/>
  <c r="R109" i="7"/>
  <c r="AF109" i="7"/>
  <c r="Z109" i="7"/>
  <c r="AL109" i="7"/>
  <c r="AJ109" i="7"/>
  <c r="AH109" i="7"/>
  <c r="P109" i="7"/>
  <c r="L109" i="7"/>
  <c r="J109" i="7"/>
  <c r="G109" i="7"/>
  <c r="AD109" i="7"/>
  <c r="AE302" i="52" l="1"/>
  <c r="Z303" i="52"/>
  <c r="Z303" i="51"/>
  <c r="AE302" i="51"/>
  <c r="Z303" i="50"/>
  <c r="AE302" i="50"/>
  <c r="Z303" i="49"/>
  <c r="AE302" i="49"/>
  <c r="Z303" i="48"/>
  <c r="AE302" i="48"/>
  <c r="AT302" i="46"/>
  <c r="AO303" i="46"/>
  <c r="AE302" i="45"/>
  <c r="Z303" i="45"/>
  <c r="AE553" i="44"/>
  <c r="Z554" i="44"/>
  <c r="AE303" i="52" l="1"/>
  <c r="AJ302" i="52"/>
  <c r="AE303" i="51"/>
  <c r="AJ302" i="51"/>
  <c r="AJ302" i="50"/>
  <c r="AE303" i="50"/>
  <c r="AJ302" i="49"/>
  <c r="AE303" i="49"/>
  <c r="AE303" i="48"/>
  <c r="AJ302" i="48"/>
  <c r="AT303" i="46"/>
  <c r="AJ302" i="45"/>
  <c r="AE303" i="45"/>
  <c r="AJ553" i="44"/>
  <c r="AE554" i="44"/>
  <c r="AJ303" i="52" l="1"/>
  <c r="AO302" i="52"/>
  <c r="AJ303" i="51"/>
  <c r="AO302" i="51"/>
  <c r="AO302" i="50"/>
  <c r="AJ303" i="50"/>
  <c r="AO302" i="49"/>
  <c r="AJ303" i="49"/>
  <c r="AJ303" i="48"/>
  <c r="AO302" i="48"/>
  <c r="AO302" i="45"/>
  <c r="AJ303" i="45"/>
  <c r="AO553" i="44"/>
  <c r="AJ554" i="44"/>
  <c r="AO303" i="52" l="1"/>
  <c r="AT302" i="52"/>
  <c r="AO303" i="51"/>
  <c r="AT302" i="51"/>
  <c r="AT302" i="50"/>
  <c r="AO303" i="50"/>
  <c r="AT302" i="49"/>
  <c r="AO303" i="49"/>
  <c r="AT302" i="48"/>
  <c r="AO303" i="48"/>
  <c r="AT302" i="45"/>
  <c r="AO303" i="45"/>
  <c r="AT553" i="44"/>
  <c r="AO554" i="44"/>
  <c r="AT303" i="52" l="1"/>
  <c r="AT303" i="51"/>
  <c r="AT303" i="50"/>
  <c r="AT303" i="49"/>
  <c r="AT303" i="48"/>
  <c r="AT303" i="45"/>
  <c r="AT554" i="44"/>
  <c r="N106" i="56" l="1"/>
  <c r="M106" i="56"/>
  <c r="L106" i="56"/>
  <c r="L107" i="56"/>
  <c r="L108" i="56"/>
  <c r="L109" i="56"/>
  <c r="L110" i="56"/>
  <c r="L111" i="56"/>
  <c r="L112" i="56"/>
  <c r="J106" i="56"/>
  <c r="J107" i="56"/>
  <c r="J108" i="56"/>
  <c r="J109" i="56"/>
  <c r="J110" i="56"/>
  <c r="J111" i="56"/>
  <c r="J112" i="56"/>
  <c r="H106" i="56"/>
  <c r="H107" i="56"/>
  <c r="H108" i="56"/>
  <c r="H109" i="56"/>
  <c r="H110" i="56"/>
  <c r="H111" i="56"/>
  <c r="H112" i="56"/>
  <c r="F106" i="56"/>
  <c r="F107" i="56"/>
  <c r="F108" i="56"/>
  <c r="F109" i="56"/>
  <c r="F110" i="56"/>
  <c r="F111" i="56"/>
  <c r="F112" i="56"/>
  <c r="D106" i="56"/>
  <c r="D107" i="56"/>
  <c r="D108" i="56"/>
  <c r="D109" i="56"/>
  <c r="D110" i="56"/>
  <c r="D111" i="56"/>
  <c r="D112" i="56"/>
  <c r="I169" i="41" l="1"/>
  <c r="G169" i="41"/>
  <c r="K164" i="41"/>
  <c r="M164" i="41"/>
  <c r="AA12" i="43"/>
  <c r="AH12" i="43"/>
  <c r="AG12" i="43"/>
  <c r="AF12" i="43"/>
  <c r="AE12" i="43"/>
  <c r="AD12" i="43"/>
  <c r="AC12" i="43"/>
  <c r="AB12" i="43"/>
  <c r="AA12" i="29"/>
  <c r="AA14" i="29"/>
  <c r="F174" i="41" s="1"/>
  <c r="AB14" i="29"/>
  <c r="H174" i="41" s="1"/>
  <c r="AC14" i="29"/>
  <c r="J174" i="41" s="1"/>
  <c r="AD14" i="29"/>
  <c r="L174" i="41" s="1"/>
  <c r="AE14" i="29"/>
  <c r="F179" i="41" s="1"/>
  <c r="AF14" i="29"/>
  <c r="H179" i="41" s="1"/>
  <c r="AG14" i="29"/>
  <c r="J179" i="41" s="1"/>
  <c r="AH14" i="29"/>
  <c r="L179" i="41" s="1"/>
  <c r="F163" i="41"/>
  <c r="F164" i="41"/>
  <c r="H164" i="41"/>
  <c r="J164" i="41"/>
  <c r="L164" i="41"/>
  <c r="F169" i="41"/>
  <c r="H169" i="41"/>
  <c r="J169" i="41"/>
  <c r="L169" i="41"/>
  <c r="AA10" i="29" l="1"/>
  <c r="M53" i="20"/>
  <c r="M71" i="62" l="1"/>
  <c r="M70" i="62"/>
  <c r="M69" i="62"/>
  <c r="M74" i="62" s="1"/>
  <c r="M65" i="62"/>
  <c r="M64" i="62"/>
  <c r="M63" i="62"/>
  <c r="M62" i="62"/>
  <c r="M61" i="62"/>
  <c r="M66" i="62" s="1"/>
  <c r="M57" i="62"/>
  <c r="M56" i="62"/>
  <c r="M55" i="62"/>
  <c r="M54" i="62"/>
  <c r="M53" i="62"/>
  <c r="M58" i="62" s="1"/>
  <c r="M49" i="62"/>
  <c r="M48" i="62"/>
  <c r="M47" i="62"/>
  <c r="M46" i="62"/>
  <c r="M45" i="62"/>
  <c r="M57" i="61"/>
  <c r="M56" i="61"/>
  <c r="M55" i="61"/>
  <c r="M54" i="61"/>
  <c r="M53" i="61"/>
  <c r="M58" i="61" s="1"/>
  <c r="M49" i="61"/>
  <c r="M48" i="61"/>
  <c r="M47" i="61"/>
  <c r="M46" i="61"/>
  <c r="M45" i="61"/>
  <c r="M50" i="61" s="1"/>
  <c r="M41" i="61"/>
  <c r="M40" i="61"/>
  <c r="M39" i="61"/>
  <c r="M38" i="61"/>
  <c r="M42" i="61" s="1"/>
  <c r="M37" i="61"/>
  <c r="M71" i="20"/>
  <c r="M70" i="20"/>
  <c r="M69" i="20"/>
  <c r="M74" i="20" s="1"/>
  <c r="M61" i="20"/>
  <c r="M66" i="20" s="1"/>
  <c r="M57" i="20"/>
  <c r="M56" i="20"/>
  <c r="M55" i="20"/>
  <c r="M54" i="20"/>
  <c r="M58" i="20"/>
  <c r="M49" i="20"/>
  <c r="M48" i="20"/>
  <c r="M47" i="20"/>
  <c r="M46" i="20"/>
  <c r="M45" i="20"/>
  <c r="M57" i="19"/>
  <c r="M56" i="19"/>
  <c r="M55" i="19"/>
  <c r="M54" i="19"/>
  <c r="M53" i="19"/>
  <c r="M58" i="19" s="1"/>
  <c r="M49" i="19"/>
  <c r="M48" i="19"/>
  <c r="M47" i="19"/>
  <c r="M46" i="19"/>
  <c r="M45" i="19"/>
  <c r="M50" i="19" s="1"/>
  <c r="M41" i="19"/>
  <c r="M40" i="19"/>
  <c r="M39" i="19"/>
  <c r="M38" i="19"/>
  <c r="M42" i="19" s="1"/>
  <c r="M37" i="19"/>
  <c r="J41" i="22"/>
  <c r="J40" i="22"/>
  <c r="J39" i="22"/>
  <c r="J38" i="22"/>
  <c r="J37" i="22"/>
  <c r="J36" i="22"/>
  <c r="J35" i="22"/>
  <c r="J34" i="22"/>
  <c r="J53" i="23"/>
  <c r="J52" i="23"/>
  <c r="J51" i="23"/>
  <c r="J50" i="23"/>
  <c r="J49" i="23"/>
  <c r="J48" i="23"/>
  <c r="J47" i="23"/>
  <c r="J46" i="23"/>
  <c r="J45" i="23"/>
  <c r="J42" i="23"/>
  <c r="J41" i="23"/>
  <c r="J40" i="23"/>
  <c r="J39" i="23"/>
  <c r="J38" i="23"/>
  <c r="J37" i="23"/>
  <c r="J36" i="23"/>
  <c r="J35" i="23"/>
  <c r="J34" i="23"/>
  <c r="J49" i="24"/>
  <c r="J48" i="24"/>
  <c r="J47" i="24"/>
  <c r="J46" i="24"/>
  <c r="J45" i="24"/>
  <c r="J34" i="24"/>
  <c r="J36" i="25"/>
  <c r="J35" i="25"/>
  <c r="J34" i="25"/>
  <c r="B34" i="25"/>
  <c r="A34" i="25"/>
  <c r="M50" i="62" l="1"/>
  <c r="M50" i="20"/>
  <c r="J54" i="15"/>
  <c r="J53" i="15"/>
  <c r="J52" i="15"/>
  <c r="J51" i="15"/>
  <c r="J50" i="15"/>
  <c r="J49" i="15"/>
  <c r="J48" i="15"/>
  <c r="J47" i="15"/>
  <c r="J46" i="15"/>
  <c r="J45" i="15"/>
  <c r="J38" i="15"/>
  <c r="J37" i="15"/>
  <c r="J36" i="15"/>
  <c r="J34" i="15"/>
  <c r="AV289" i="52"/>
  <c r="AW289" i="52" s="1"/>
  <c r="AQ289" i="52"/>
  <c r="AR289" i="52" s="1"/>
  <c r="AL289" i="52"/>
  <c r="AM289" i="52" s="1"/>
  <c r="AG289" i="52"/>
  <c r="AH289" i="52" s="1"/>
  <c r="AB289" i="52"/>
  <c r="AC289" i="52" s="1"/>
  <c r="W289" i="52"/>
  <c r="X289" i="52" s="1"/>
  <c r="R289" i="52"/>
  <c r="S289" i="52" s="1"/>
  <c r="J289" i="52"/>
  <c r="I289" i="52"/>
  <c r="G289" i="52"/>
  <c r="AV288" i="52"/>
  <c r="AW288" i="52" s="1"/>
  <c r="AQ288" i="52"/>
  <c r="AR288" i="52" s="1"/>
  <c r="AL288" i="52"/>
  <c r="AM288" i="52" s="1"/>
  <c r="AG288" i="52"/>
  <c r="AH288" i="52" s="1"/>
  <c r="AB288" i="52"/>
  <c r="AC288" i="52" s="1"/>
  <c r="W288" i="52"/>
  <c r="K288" i="52" s="1"/>
  <c r="S288" i="52"/>
  <c r="R288" i="52"/>
  <c r="J288" i="52"/>
  <c r="I288" i="52"/>
  <c r="G288" i="52"/>
  <c r="AX287" i="52"/>
  <c r="AV287" i="52"/>
  <c r="AW287" i="52" s="1"/>
  <c r="AQ287" i="52"/>
  <c r="AS287" i="52" s="1"/>
  <c r="AL287" i="52"/>
  <c r="AM287" i="52" s="1"/>
  <c r="AG287" i="52"/>
  <c r="AI287" i="52" s="1"/>
  <c r="AD287" i="52"/>
  <c r="AC287" i="52"/>
  <c r="AB287" i="52"/>
  <c r="W287" i="52"/>
  <c r="Y287" i="52" s="1"/>
  <c r="R287" i="52"/>
  <c r="S287" i="52" s="1"/>
  <c r="J287" i="52"/>
  <c r="I287" i="52"/>
  <c r="G287" i="52"/>
  <c r="H287" i="52" s="1"/>
  <c r="AV291" i="51"/>
  <c r="AW291" i="51" s="1"/>
  <c r="AQ291" i="51"/>
  <c r="AR291" i="51" s="1"/>
  <c r="AM291" i="51"/>
  <c r="AL291" i="51"/>
  <c r="AG291" i="51"/>
  <c r="AH291" i="51" s="1"/>
  <c r="AB291" i="51"/>
  <c r="AC291" i="51" s="1"/>
  <c r="W291" i="51"/>
  <c r="K291" i="51" s="1"/>
  <c r="R291" i="51"/>
  <c r="J291" i="51"/>
  <c r="I291" i="51"/>
  <c r="G291" i="51"/>
  <c r="AV290" i="51"/>
  <c r="AW290" i="51" s="1"/>
  <c r="AQ290" i="51"/>
  <c r="AR290" i="51" s="1"/>
  <c r="AL290" i="51"/>
  <c r="AG290" i="51"/>
  <c r="AH290" i="51" s="1"/>
  <c r="AC290" i="51"/>
  <c r="AB290" i="51"/>
  <c r="W290" i="51"/>
  <c r="K290" i="51" s="1"/>
  <c r="R290" i="51"/>
  <c r="J290" i="51"/>
  <c r="I290" i="51"/>
  <c r="G290" i="51"/>
  <c r="AV289" i="51"/>
  <c r="AW289" i="51" s="1"/>
  <c r="AQ289" i="51"/>
  <c r="AR289" i="51" s="1"/>
  <c r="AL289" i="51"/>
  <c r="AG289" i="51"/>
  <c r="AB289" i="51"/>
  <c r="AC289" i="51" s="1"/>
  <c r="W289" i="51"/>
  <c r="X289" i="51" s="1"/>
  <c r="R289" i="51"/>
  <c r="K289" i="51" s="1"/>
  <c r="J289" i="51"/>
  <c r="I289" i="51"/>
  <c r="G289" i="51"/>
  <c r="AV288" i="51"/>
  <c r="AW288" i="51" s="1"/>
  <c r="AQ288" i="51"/>
  <c r="AR288" i="51" s="1"/>
  <c r="AL288" i="51"/>
  <c r="AG288" i="51"/>
  <c r="AB288" i="51"/>
  <c r="AC288" i="51" s="1"/>
  <c r="W288" i="51"/>
  <c r="X288" i="51" s="1"/>
  <c r="R288" i="51"/>
  <c r="K288" i="51" s="1"/>
  <c r="J288" i="51"/>
  <c r="I288" i="51"/>
  <c r="G288" i="51"/>
  <c r="AV287" i="51"/>
  <c r="AX287" i="51" s="1"/>
  <c r="AQ287" i="51"/>
  <c r="AS287" i="51" s="1"/>
  <c r="AL287" i="51"/>
  <c r="AG287" i="51"/>
  <c r="AH289" i="51" s="1"/>
  <c r="AD287" i="51"/>
  <c r="AB287" i="51"/>
  <c r="W287" i="51"/>
  <c r="R287" i="51"/>
  <c r="J287" i="51"/>
  <c r="I287" i="51"/>
  <c r="G287" i="51"/>
  <c r="H287" i="51" s="1"/>
  <c r="AV287" i="50"/>
  <c r="AW287" i="50" s="1"/>
  <c r="AQ287" i="50"/>
  <c r="AS287" i="50" s="1"/>
  <c r="AL287" i="50"/>
  <c r="AM287" i="50" s="1"/>
  <c r="AG287" i="50"/>
  <c r="AI287" i="50" s="1"/>
  <c r="AB287" i="50"/>
  <c r="AD287" i="50" s="1"/>
  <c r="W287" i="50"/>
  <c r="Y287" i="50" s="1"/>
  <c r="T287" i="50"/>
  <c r="S287" i="50"/>
  <c r="R287" i="50"/>
  <c r="J287" i="50"/>
  <c r="I287" i="50"/>
  <c r="G287" i="50"/>
  <c r="H287" i="50" s="1"/>
  <c r="AV295" i="49"/>
  <c r="AW295" i="49" s="1"/>
  <c r="AQ295" i="49"/>
  <c r="AR295" i="49" s="1"/>
  <c r="AL295" i="49"/>
  <c r="AM295" i="49" s="1"/>
  <c r="AG295" i="49"/>
  <c r="AH295" i="49" s="1"/>
  <c r="AB295" i="49"/>
  <c r="AC295" i="49" s="1"/>
  <c r="W295" i="49"/>
  <c r="K295" i="49" s="1"/>
  <c r="R295" i="49"/>
  <c r="S295" i="49" s="1"/>
  <c r="J295" i="49"/>
  <c r="I295" i="49"/>
  <c r="G295" i="49"/>
  <c r="AV294" i="49"/>
  <c r="AW292" i="49" s="1"/>
  <c r="AR294" i="49"/>
  <c r="AQ294" i="49"/>
  <c r="AL294" i="49"/>
  <c r="AM292" i="49" s="1"/>
  <c r="AG294" i="49"/>
  <c r="AH294" i="49" s="1"/>
  <c r="AB294" i="49"/>
  <c r="AC294" i="49" s="1"/>
  <c r="W294" i="49"/>
  <c r="X294" i="49" s="1"/>
  <c r="S294" i="49"/>
  <c r="R294" i="49"/>
  <c r="J294" i="49"/>
  <c r="I294" i="49"/>
  <c r="G294" i="49"/>
  <c r="AV293" i="49"/>
  <c r="AW293" i="49" s="1"/>
  <c r="AQ293" i="49"/>
  <c r="AR293" i="49" s="1"/>
  <c r="AL293" i="49"/>
  <c r="AM293" i="49" s="1"/>
  <c r="AG293" i="49"/>
  <c r="AH293" i="49" s="1"/>
  <c r="AB293" i="49"/>
  <c r="AC293" i="49" s="1"/>
  <c r="W293" i="49"/>
  <c r="X293" i="49" s="1"/>
  <c r="R293" i="49"/>
  <c r="K293" i="49" s="1"/>
  <c r="J293" i="49"/>
  <c r="I293" i="49"/>
  <c r="G293" i="49"/>
  <c r="AV292" i="49"/>
  <c r="AQ292" i="49"/>
  <c r="AR292" i="49" s="1"/>
  <c r="AL292" i="49"/>
  <c r="AG292" i="49"/>
  <c r="AI287" i="49" s="1"/>
  <c r="AB292" i="49"/>
  <c r="AC292" i="49" s="1"/>
  <c r="W292" i="49"/>
  <c r="X292" i="49" s="1"/>
  <c r="R292" i="49"/>
  <c r="K292" i="49" s="1"/>
  <c r="J292" i="49"/>
  <c r="I292" i="49"/>
  <c r="G292" i="49"/>
  <c r="AV291" i="49"/>
  <c r="AW291" i="49" s="1"/>
  <c r="AQ291" i="49"/>
  <c r="AR291" i="49" s="1"/>
  <c r="AL291" i="49"/>
  <c r="AM291" i="49" s="1"/>
  <c r="AG291" i="49"/>
  <c r="AH291" i="49" s="1"/>
  <c r="AB291" i="49"/>
  <c r="AC291" i="49" s="1"/>
  <c r="W291" i="49"/>
  <c r="X291" i="49" s="1"/>
  <c r="R291" i="49"/>
  <c r="S291" i="49" s="1"/>
  <c r="K291" i="49"/>
  <c r="J291" i="49"/>
  <c r="I291" i="49"/>
  <c r="G291" i="49"/>
  <c r="AV290" i="49"/>
  <c r="AW290" i="49" s="1"/>
  <c r="AQ290" i="49"/>
  <c r="AL290" i="49"/>
  <c r="AM290" i="49" s="1"/>
  <c r="AG290" i="49"/>
  <c r="AB290" i="49"/>
  <c r="AC290" i="49" s="1"/>
  <c r="W290" i="49"/>
  <c r="X290" i="49" s="1"/>
  <c r="R290" i="49"/>
  <c r="S290" i="49" s="1"/>
  <c r="K290" i="49"/>
  <c r="J290" i="49"/>
  <c r="I290" i="49"/>
  <c r="G290" i="49"/>
  <c r="AV289" i="49"/>
  <c r="AW289" i="49" s="1"/>
  <c r="AQ289" i="49"/>
  <c r="AR289" i="49" s="1"/>
  <c r="AL289" i="49"/>
  <c r="AM289" i="49" s="1"/>
  <c r="AG289" i="49"/>
  <c r="AH290" i="49" s="1"/>
  <c r="AB289" i="49"/>
  <c r="AC289" i="49" s="1"/>
  <c r="W289" i="49"/>
  <c r="X289" i="49" s="1"/>
  <c r="R289" i="49"/>
  <c r="S289" i="49" s="1"/>
  <c r="K289" i="49"/>
  <c r="J289" i="49"/>
  <c r="I289" i="49"/>
  <c r="G289" i="49"/>
  <c r="AV288" i="49"/>
  <c r="AW288" i="49" s="1"/>
  <c r="AQ288" i="49"/>
  <c r="AR288" i="49" s="1"/>
  <c r="AL288" i="49"/>
  <c r="AG288" i="49"/>
  <c r="AH288" i="49" s="1"/>
  <c r="AB288" i="49"/>
  <c r="W288" i="49"/>
  <c r="X288" i="49" s="1"/>
  <c r="R288" i="49"/>
  <c r="S288" i="49" s="1"/>
  <c r="K288" i="49"/>
  <c r="J288" i="49"/>
  <c r="I288" i="49"/>
  <c r="G288" i="49"/>
  <c r="AV287" i="49"/>
  <c r="AX287" i="49" s="1"/>
  <c r="AQ287" i="49"/>
  <c r="AS287" i="49" s="1"/>
  <c r="AL287" i="49"/>
  <c r="AM288" i="49" s="1"/>
  <c r="AG287" i="49"/>
  <c r="AH287" i="49" s="1"/>
  <c r="AB287" i="49"/>
  <c r="AC288" i="49" s="1"/>
  <c r="W287" i="49"/>
  <c r="K287" i="49" s="1"/>
  <c r="S287" i="49"/>
  <c r="R287" i="49"/>
  <c r="J287" i="49"/>
  <c r="I287" i="49"/>
  <c r="G287" i="49"/>
  <c r="H287" i="49" s="1"/>
  <c r="AV296" i="48"/>
  <c r="AW296" i="48" s="1"/>
  <c r="AB296" i="48"/>
  <c r="AC296" i="48" s="1"/>
  <c r="W296" i="48"/>
  <c r="X296" i="48" s="1"/>
  <c r="R296" i="48"/>
  <c r="S296" i="48" s="1"/>
  <c r="K296" i="48"/>
  <c r="J296" i="48"/>
  <c r="I296" i="48"/>
  <c r="G296" i="48"/>
  <c r="AV295" i="48"/>
  <c r="AQ295" i="48"/>
  <c r="AR295" i="48" s="1"/>
  <c r="AL295" i="48"/>
  <c r="AG295" i="48"/>
  <c r="AH295" i="48" s="1"/>
  <c r="AB295" i="48"/>
  <c r="AC295" i="48" s="1"/>
  <c r="W295" i="48"/>
  <c r="X295" i="48" s="1"/>
  <c r="R295" i="48"/>
  <c r="S295" i="48" s="1"/>
  <c r="K295" i="48"/>
  <c r="J295" i="48"/>
  <c r="I295" i="48"/>
  <c r="G295" i="48"/>
  <c r="AV294" i="48"/>
  <c r="AQ294" i="48"/>
  <c r="AL294" i="48"/>
  <c r="AM294" i="48" s="1"/>
  <c r="AG294" i="48"/>
  <c r="AH294" i="48" s="1"/>
  <c r="AB294" i="48"/>
  <c r="K294" i="48" s="1"/>
  <c r="X294" i="48"/>
  <c r="W294" i="48"/>
  <c r="R294" i="48"/>
  <c r="S294" i="48" s="1"/>
  <c r="J294" i="48"/>
  <c r="I294" i="48"/>
  <c r="G294" i="48"/>
  <c r="AV293" i="48"/>
  <c r="AQ293" i="48"/>
  <c r="AL293" i="48"/>
  <c r="AM293" i="48" s="1"/>
  <c r="AG293" i="48"/>
  <c r="AH293" i="48" s="1"/>
  <c r="AB293" i="48"/>
  <c r="W293" i="48"/>
  <c r="X293" i="48" s="1"/>
  <c r="R293" i="48"/>
  <c r="S293" i="48" s="1"/>
  <c r="K293" i="48"/>
  <c r="J293" i="48"/>
  <c r="I293" i="48"/>
  <c r="G293" i="48"/>
  <c r="AV292" i="48"/>
  <c r="AQ292" i="48"/>
  <c r="AL292" i="48"/>
  <c r="AG292" i="48"/>
  <c r="AH292" i="48" s="1"/>
  <c r="AB292" i="48"/>
  <c r="W292" i="48"/>
  <c r="X292" i="48" s="1"/>
  <c r="R292" i="48"/>
  <c r="S292" i="48" s="1"/>
  <c r="K292" i="48"/>
  <c r="J292" i="48"/>
  <c r="I292" i="48"/>
  <c r="G292" i="48"/>
  <c r="AV291" i="48"/>
  <c r="AW291" i="48" s="1"/>
  <c r="AQ291" i="48"/>
  <c r="AL291" i="48"/>
  <c r="AG291" i="48"/>
  <c r="AH291" i="48" s="1"/>
  <c r="AB291" i="48"/>
  <c r="W291" i="48"/>
  <c r="R291" i="48"/>
  <c r="S291" i="48" s="1"/>
  <c r="J291" i="48"/>
  <c r="I291" i="48"/>
  <c r="G291" i="48"/>
  <c r="AV290" i="48"/>
  <c r="AW290" i="48" s="1"/>
  <c r="AQ290" i="48"/>
  <c r="K290" i="48" s="1"/>
  <c r="AL290" i="48"/>
  <c r="AM290" i="48" s="1"/>
  <c r="AG290" i="48"/>
  <c r="AH290" i="48" s="1"/>
  <c r="AB290" i="48"/>
  <c r="AC290" i="48" s="1"/>
  <c r="W290" i="48"/>
  <c r="R290" i="48"/>
  <c r="S290" i="48" s="1"/>
  <c r="J290" i="48"/>
  <c r="I290" i="48"/>
  <c r="G290" i="48"/>
  <c r="AV289" i="48"/>
  <c r="AW288" i="48" s="1"/>
  <c r="AQ289" i="48"/>
  <c r="AR289" i="48" s="1"/>
  <c r="AM289" i="48"/>
  <c r="AL289" i="48"/>
  <c r="AG289" i="48"/>
  <c r="AH289" i="48" s="1"/>
  <c r="AB289" i="48"/>
  <c r="W289" i="48"/>
  <c r="X289" i="48" s="1"/>
  <c r="R289" i="48"/>
  <c r="S289" i="48" s="1"/>
  <c r="K289" i="48"/>
  <c r="J289" i="48"/>
  <c r="I289" i="48"/>
  <c r="G289" i="48"/>
  <c r="AV288" i="48"/>
  <c r="AQ288" i="48"/>
  <c r="AR288" i="48" s="1"/>
  <c r="AL288" i="48"/>
  <c r="AM288" i="48" s="1"/>
  <c r="AG288" i="48"/>
  <c r="AH288" i="48" s="1"/>
  <c r="AB288" i="48"/>
  <c r="W288" i="48"/>
  <c r="R288" i="48"/>
  <c r="K288" i="48"/>
  <c r="J288" i="48"/>
  <c r="I288" i="48"/>
  <c r="G288" i="48"/>
  <c r="AW287" i="48"/>
  <c r="AV287" i="48"/>
  <c r="AQ287" i="48"/>
  <c r="AR291" i="48" s="1"/>
  <c r="AL287" i="48"/>
  <c r="AG287" i="48"/>
  <c r="AI287" i="48" s="1"/>
  <c r="AB287" i="48"/>
  <c r="W287" i="48"/>
  <c r="Y287" i="48" s="1"/>
  <c r="R287" i="48"/>
  <c r="T287" i="48" s="1"/>
  <c r="K287" i="48"/>
  <c r="J287" i="48"/>
  <c r="I287" i="48"/>
  <c r="H287" i="48"/>
  <c r="G287" i="48"/>
  <c r="AV294" i="46"/>
  <c r="AQ294" i="46"/>
  <c r="AR294" i="46" s="1"/>
  <c r="AL294" i="46"/>
  <c r="AM294" i="46" s="1"/>
  <c r="AG294" i="46"/>
  <c r="AH294" i="46" s="1"/>
  <c r="AB294" i="46"/>
  <c r="AC294" i="46" s="1"/>
  <c r="W294" i="46"/>
  <c r="K294" i="46" s="1"/>
  <c r="R294" i="46"/>
  <c r="J294" i="46"/>
  <c r="I294" i="46"/>
  <c r="G294" i="46"/>
  <c r="AV293" i="46"/>
  <c r="AQ293" i="46"/>
  <c r="AR293" i="46" s="1"/>
  <c r="AL293" i="46"/>
  <c r="AM293" i="46" s="1"/>
  <c r="AH293" i="46"/>
  <c r="AG293" i="46"/>
  <c r="AB293" i="46"/>
  <c r="W293" i="46"/>
  <c r="R293" i="46"/>
  <c r="J293" i="46"/>
  <c r="I293" i="46"/>
  <c r="G293" i="46"/>
  <c r="AL292" i="46"/>
  <c r="AM292" i="46" s="1"/>
  <c r="AG292" i="46"/>
  <c r="AH292" i="46" s="1"/>
  <c r="AB292" i="46"/>
  <c r="AC292" i="46" s="1"/>
  <c r="W292" i="46"/>
  <c r="R292" i="46"/>
  <c r="S292" i="46" s="1"/>
  <c r="K292" i="46"/>
  <c r="J292" i="46"/>
  <c r="I292" i="46"/>
  <c r="G292" i="46"/>
  <c r="AV291" i="46"/>
  <c r="AQ291" i="46"/>
  <c r="AR291" i="46" s="1"/>
  <c r="AL291" i="46"/>
  <c r="AM291" i="46" s="1"/>
  <c r="AG291" i="46"/>
  <c r="AH291" i="46" s="1"/>
  <c r="AB291" i="46"/>
  <c r="W291" i="46"/>
  <c r="R291" i="46"/>
  <c r="K291" i="46"/>
  <c r="J291" i="46"/>
  <c r="I291" i="46"/>
  <c r="G291" i="46"/>
  <c r="AV290" i="46"/>
  <c r="AQ290" i="46"/>
  <c r="AR290" i="46" s="1"/>
  <c r="AL290" i="46"/>
  <c r="AM290" i="46" s="1"/>
  <c r="AG290" i="46"/>
  <c r="AH290" i="46" s="1"/>
  <c r="AB290" i="46"/>
  <c r="AC290" i="46" s="1"/>
  <c r="W290" i="46"/>
  <c r="R290" i="46"/>
  <c r="J290" i="46"/>
  <c r="I290" i="46"/>
  <c r="G290" i="46"/>
  <c r="AV289" i="46"/>
  <c r="AQ289" i="46"/>
  <c r="AR289" i="46" s="1"/>
  <c r="AL289" i="46"/>
  <c r="AM289" i="46" s="1"/>
  <c r="AG289" i="46"/>
  <c r="AH289" i="46" s="1"/>
  <c r="AB289" i="46"/>
  <c r="W289" i="46"/>
  <c r="R289" i="46"/>
  <c r="J289" i="46"/>
  <c r="I289" i="46"/>
  <c r="G289" i="46"/>
  <c r="AV288" i="46"/>
  <c r="K288" i="46" s="1"/>
  <c r="AQ288" i="46"/>
  <c r="AR288" i="46" s="1"/>
  <c r="AL288" i="46"/>
  <c r="AM288" i="46" s="1"/>
  <c r="AG288" i="46"/>
  <c r="AH288" i="46" s="1"/>
  <c r="AB288" i="46"/>
  <c r="W288" i="46"/>
  <c r="R288" i="46"/>
  <c r="J288" i="46"/>
  <c r="I288" i="46"/>
  <c r="G288" i="46"/>
  <c r="AV287" i="46"/>
  <c r="AW289" i="46" s="1"/>
  <c r="AQ287" i="46"/>
  <c r="AS287" i="46" s="1"/>
  <c r="AL287" i="46"/>
  <c r="AM287" i="46" s="1"/>
  <c r="AG287" i="46"/>
  <c r="AI287" i="46" s="1"/>
  <c r="AB287" i="46"/>
  <c r="W287" i="46"/>
  <c r="R287" i="46"/>
  <c r="J287" i="46"/>
  <c r="I287" i="46"/>
  <c r="G287" i="46"/>
  <c r="AV297" i="45"/>
  <c r="AW297" i="45" s="1"/>
  <c r="AQ297" i="45"/>
  <c r="AR297" i="45" s="1"/>
  <c r="AL297" i="45"/>
  <c r="AM297" i="45" s="1"/>
  <c r="AG297" i="45"/>
  <c r="AH297" i="45" s="1"/>
  <c r="AB297" i="45"/>
  <c r="AC297" i="45" s="1"/>
  <c r="W297" i="45"/>
  <c r="X297" i="45" s="1"/>
  <c r="R297" i="45"/>
  <c r="S297" i="45" s="1"/>
  <c r="J297" i="45"/>
  <c r="I297" i="45"/>
  <c r="G297" i="45"/>
  <c r="AV296" i="45"/>
  <c r="AW296" i="45" s="1"/>
  <c r="AQ296" i="45"/>
  <c r="AR296" i="45" s="1"/>
  <c r="AL296" i="45"/>
  <c r="AM296" i="45" s="1"/>
  <c r="AG296" i="45"/>
  <c r="AH296" i="45" s="1"/>
  <c r="AB296" i="45"/>
  <c r="AC296" i="45" s="1"/>
  <c r="W296" i="45"/>
  <c r="X296" i="45" s="1"/>
  <c r="S296" i="45"/>
  <c r="R296" i="45"/>
  <c r="K296" i="45" s="1"/>
  <c r="J296" i="45"/>
  <c r="I296" i="45"/>
  <c r="G296" i="45"/>
  <c r="AV295" i="45"/>
  <c r="AW295" i="45" s="1"/>
  <c r="AQ295" i="45"/>
  <c r="AR295" i="45" s="1"/>
  <c r="AL295" i="45"/>
  <c r="AM295" i="45" s="1"/>
  <c r="AG295" i="45"/>
  <c r="AH295" i="45" s="1"/>
  <c r="AB295" i="45"/>
  <c r="AC295" i="45" s="1"/>
  <c r="W295" i="45"/>
  <c r="X295" i="45" s="1"/>
  <c r="R295" i="45"/>
  <c r="K295" i="45" s="1"/>
  <c r="J295" i="45"/>
  <c r="I295" i="45"/>
  <c r="G295" i="45"/>
  <c r="AV294" i="45"/>
  <c r="AW294" i="45" s="1"/>
  <c r="AQ294" i="45"/>
  <c r="AR294" i="45" s="1"/>
  <c r="AL294" i="45"/>
  <c r="AM294" i="45" s="1"/>
  <c r="AG294" i="45"/>
  <c r="AH294" i="45" s="1"/>
  <c r="AB294" i="45"/>
  <c r="AC294" i="45" s="1"/>
  <c r="W294" i="45"/>
  <c r="X294" i="45" s="1"/>
  <c r="R294" i="45"/>
  <c r="K294" i="45" s="1"/>
  <c r="J294" i="45"/>
  <c r="I294" i="45"/>
  <c r="G294" i="45"/>
  <c r="AV293" i="45"/>
  <c r="AW293" i="45" s="1"/>
  <c r="AQ293" i="45"/>
  <c r="AR293" i="45" s="1"/>
  <c r="AL293" i="45"/>
  <c r="AM293" i="45" s="1"/>
  <c r="AG293" i="45"/>
  <c r="AH293" i="45" s="1"/>
  <c r="AB293" i="45"/>
  <c r="AC293" i="45" s="1"/>
  <c r="W293" i="45"/>
  <c r="X293" i="45" s="1"/>
  <c r="R293" i="45"/>
  <c r="S293" i="45" s="1"/>
  <c r="K293" i="45"/>
  <c r="J293" i="45"/>
  <c r="I293" i="45"/>
  <c r="G293" i="45"/>
  <c r="AV292" i="45"/>
  <c r="AW292" i="45" s="1"/>
  <c r="AQ292" i="45"/>
  <c r="AR288" i="45" s="1"/>
  <c r="AL292" i="45"/>
  <c r="AM292" i="45" s="1"/>
  <c r="AG292" i="45"/>
  <c r="AH292" i="45" s="1"/>
  <c r="AB292" i="45"/>
  <c r="AC292" i="45" s="1"/>
  <c r="W292" i="45"/>
  <c r="X292" i="45" s="1"/>
  <c r="R292" i="45"/>
  <c r="S292" i="45" s="1"/>
  <c r="K292" i="45"/>
  <c r="J292" i="45"/>
  <c r="I292" i="45"/>
  <c r="G292" i="45"/>
  <c r="AV291" i="45"/>
  <c r="AW291" i="45" s="1"/>
  <c r="AQ291" i="45"/>
  <c r="AR291" i="45" s="1"/>
  <c r="AL291" i="45"/>
  <c r="AM291" i="45" s="1"/>
  <c r="AG291" i="45"/>
  <c r="AH291" i="45" s="1"/>
  <c r="AB291" i="45"/>
  <c r="AC291" i="45" s="1"/>
  <c r="W291" i="45"/>
  <c r="X291" i="45" s="1"/>
  <c r="R291" i="45"/>
  <c r="S291" i="45" s="1"/>
  <c r="K291" i="45"/>
  <c r="J291" i="45"/>
  <c r="I291" i="45"/>
  <c r="G291" i="45"/>
  <c r="AV290" i="45"/>
  <c r="AQ290" i="45"/>
  <c r="AR290" i="45" s="1"/>
  <c r="AL290" i="45"/>
  <c r="AM290" i="45" s="1"/>
  <c r="AG290" i="45"/>
  <c r="AH290" i="45" s="1"/>
  <c r="AB290" i="45"/>
  <c r="AC290" i="45" s="1"/>
  <c r="W290" i="45"/>
  <c r="X290" i="45" s="1"/>
  <c r="R290" i="45"/>
  <c r="S290" i="45" s="1"/>
  <c r="K290" i="45"/>
  <c r="J290" i="45"/>
  <c r="I290" i="45"/>
  <c r="G290" i="45"/>
  <c r="AV289" i="45"/>
  <c r="AW289" i="45" s="1"/>
  <c r="AQ289" i="45"/>
  <c r="AR289" i="45" s="1"/>
  <c r="AL289" i="45"/>
  <c r="AM289" i="45" s="1"/>
  <c r="AG289" i="45"/>
  <c r="AH289" i="45" s="1"/>
  <c r="AB289" i="45"/>
  <c r="AC289" i="45" s="1"/>
  <c r="W289" i="45"/>
  <c r="X289" i="45" s="1"/>
  <c r="R289" i="45"/>
  <c r="S289" i="45" s="1"/>
  <c r="K289" i="45"/>
  <c r="J289" i="45"/>
  <c r="I289" i="45"/>
  <c r="G289" i="45"/>
  <c r="AW288" i="45"/>
  <c r="AV288" i="45"/>
  <c r="AQ288" i="45"/>
  <c r="AL288" i="45"/>
  <c r="AM288" i="45" s="1"/>
  <c r="AG288" i="45"/>
  <c r="AH288" i="45" s="1"/>
  <c r="AB288" i="45"/>
  <c r="AC288" i="45" s="1"/>
  <c r="W288" i="45"/>
  <c r="X288" i="45" s="1"/>
  <c r="R288" i="45"/>
  <c r="S288" i="45" s="1"/>
  <c r="K288" i="45"/>
  <c r="J288" i="45"/>
  <c r="I288" i="45"/>
  <c r="G288" i="45"/>
  <c r="AX287" i="45"/>
  <c r="AW287" i="45"/>
  <c r="AV287" i="45"/>
  <c r="AQ287" i="45"/>
  <c r="AR287" i="45" s="1"/>
  <c r="AL287" i="45"/>
  <c r="AN287" i="45" s="1"/>
  <c r="AG287" i="45"/>
  <c r="AI287" i="45" s="1"/>
  <c r="AB287" i="45"/>
  <c r="AD287" i="45" s="1"/>
  <c r="W287" i="45"/>
  <c r="X287" i="45" s="1"/>
  <c r="R287" i="45"/>
  <c r="K287" i="45" s="1"/>
  <c r="J287" i="45"/>
  <c r="I287" i="45"/>
  <c r="G287" i="45"/>
  <c r="H287" i="45" s="1"/>
  <c r="AV549" i="44"/>
  <c r="AW549" i="44" s="1"/>
  <c r="AQ549" i="44"/>
  <c r="AR549" i="44" s="1"/>
  <c r="AL549" i="44"/>
  <c r="AM549" i="44" s="1"/>
  <c r="AG549" i="44"/>
  <c r="AH549" i="44" s="1"/>
  <c r="AB549" i="44"/>
  <c r="W549" i="44"/>
  <c r="R549" i="44"/>
  <c r="J549" i="44"/>
  <c r="I549" i="44"/>
  <c r="G549" i="44"/>
  <c r="AV548" i="44"/>
  <c r="AR548" i="44"/>
  <c r="AQ548" i="44"/>
  <c r="AL548" i="44"/>
  <c r="AM548" i="44" s="1"/>
  <c r="AG548" i="44"/>
  <c r="AH548" i="44" s="1"/>
  <c r="AB548" i="44"/>
  <c r="W548" i="44"/>
  <c r="R548" i="44"/>
  <c r="J548" i="44"/>
  <c r="I548" i="44"/>
  <c r="G548" i="44"/>
  <c r="AV547" i="44"/>
  <c r="AQ547" i="44"/>
  <c r="AL547" i="44"/>
  <c r="AG547" i="44"/>
  <c r="AH547" i="44" s="1"/>
  <c r="AB547" i="44"/>
  <c r="AC544" i="44" s="1"/>
  <c r="W547" i="44"/>
  <c r="R547" i="44"/>
  <c r="J547" i="44"/>
  <c r="I547" i="44"/>
  <c r="G547" i="44"/>
  <c r="AV546" i="44"/>
  <c r="AQ546" i="44"/>
  <c r="AL546" i="44"/>
  <c r="AG546" i="44"/>
  <c r="AB546" i="44"/>
  <c r="W546" i="44"/>
  <c r="K546" i="44" s="1"/>
  <c r="R546" i="44"/>
  <c r="J546" i="44"/>
  <c r="I546" i="44"/>
  <c r="G546" i="44"/>
  <c r="AV545" i="44"/>
  <c r="AW545" i="44" s="1"/>
  <c r="AQ545" i="44"/>
  <c r="AR545" i="44" s="1"/>
  <c r="AL545" i="44"/>
  <c r="AG545" i="44"/>
  <c r="AB545" i="44"/>
  <c r="W545" i="44"/>
  <c r="R545" i="44"/>
  <c r="J545" i="44"/>
  <c r="I545" i="44"/>
  <c r="G545" i="44"/>
  <c r="AV544" i="44"/>
  <c r="AQ544" i="44"/>
  <c r="AR544" i="44" s="1"/>
  <c r="AL544" i="44"/>
  <c r="AM544" i="44" s="1"/>
  <c r="AG544" i="44"/>
  <c r="AH544" i="44" s="1"/>
  <c r="AB544" i="44"/>
  <c r="W544" i="44"/>
  <c r="R544" i="44"/>
  <c r="J544" i="44"/>
  <c r="I544" i="44"/>
  <c r="G544" i="44"/>
  <c r="AV543" i="44"/>
  <c r="AQ543" i="44"/>
  <c r="AR543" i="44" s="1"/>
  <c r="AL543" i="44"/>
  <c r="AM543" i="44" s="1"/>
  <c r="AG543" i="44"/>
  <c r="AH543" i="44" s="1"/>
  <c r="AB543" i="44"/>
  <c r="AC543" i="44" s="1"/>
  <c r="W543" i="44"/>
  <c r="K543" i="44" s="1"/>
  <c r="R543" i="44"/>
  <c r="S543" i="44" s="1"/>
  <c r="J543" i="44"/>
  <c r="I543" i="44"/>
  <c r="G543" i="44"/>
  <c r="AV542" i="44"/>
  <c r="AQ542" i="44"/>
  <c r="AL542" i="44"/>
  <c r="AM542" i="44" s="1"/>
  <c r="AG542" i="44"/>
  <c r="AH542" i="44" s="1"/>
  <c r="AB542" i="44"/>
  <c r="AC542" i="44" s="1"/>
  <c r="W542" i="44"/>
  <c r="X542" i="44" s="1"/>
  <c r="R542" i="44"/>
  <c r="K542" i="44" s="1"/>
  <c r="J542" i="44"/>
  <c r="I542" i="44"/>
  <c r="G542" i="44"/>
  <c r="AV541" i="44"/>
  <c r="AQ541" i="44"/>
  <c r="AL541" i="44"/>
  <c r="AG541" i="44"/>
  <c r="AB541" i="44"/>
  <c r="AC541" i="44" s="1"/>
  <c r="W541" i="44"/>
  <c r="X541" i="44" s="1"/>
  <c r="R541" i="44"/>
  <c r="S541" i="44" s="1"/>
  <c r="K541" i="44"/>
  <c r="J541" i="44"/>
  <c r="I541" i="44"/>
  <c r="G541" i="44"/>
  <c r="AV540" i="44"/>
  <c r="AQ540" i="44"/>
  <c r="AL540" i="44"/>
  <c r="AG540" i="44"/>
  <c r="AB540" i="44"/>
  <c r="W540" i="44"/>
  <c r="X540" i="44" s="1"/>
  <c r="S540" i="44"/>
  <c r="R540" i="44"/>
  <c r="J540" i="44"/>
  <c r="I540" i="44"/>
  <c r="G540" i="44"/>
  <c r="AV539" i="44"/>
  <c r="AQ539" i="44"/>
  <c r="AL539" i="44"/>
  <c r="AG539" i="44"/>
  <c r="AB539" i="44"/>
  <c r="W539" i="44"/>
  <c r="R539" i="44"/>
  <c r="K539" i="44"/>
  <c r="J539" i="44"/>
  <c r="I539" i="44"/>
  <c r="G539" i="44"/>
  <c r="AV538" i="44"/>
  <c r="AQ538" i="44"/>
  <c r="AL538" i="44"/>
  <c r="AG538" i="44"/>
  <c r="AB538" i="44"/>
  <c r="K538" i="44" s="1"/>
  <c r="W538" i="44"/>
  <c r="R538" i="44"/>
  <c r="J538" i="44"/>
  <c r="I538" i="44"/>
  <c r="G538" i="44"/>
  <c r="AV537" i="44"/>
  <c r="AW537" i="44" s="1"/>
  <c r="AQ537" i="44"/>
  <c r="AL537" i="44"/>
  <c r="AG537" i="44"/>
  <c r="AB537" i="44"/>
  <c r="AC537" i="44" s="1"/>
  <c r="W537" i="44"/>
  <c r="X537" i="44" s="1"/>
  <c r="S537" i="44"/>
  <c r="R537" i="44"/>
  <c r="J537" i="44"/>
  <c r="I537" i="44"/>
  <c r="G537" i="44"/>
  <c r="AV536" i="44"/>
  <c r="AQ536" i="44"/>
  <c r="AL536" i="44"/>
  <c r="AG536" i="44"/>
  <c r="AB536" i="44"/>
  <c r="W536" i="44"/>
  <c r="X536" i="44" s="1"/>
  <c r="R536" i="44"/>
  <c r="S536" i="44" s="1"/>
  <c r="K536" i="44"/>
  <c r="J536" i="44"/>
  <c r="I536" i="44"/>
  <c r="G536" i="44"/>
  <c r="AV535" i="44"/>
  <c r="AQ535" i="44"/>
  <c r="AR535" i="44" s="1"/>
  <c r="AL535" i="44"/>
  <c r="AG535" i="44"/>
  <c r="AB535" i="44"/>
  <c r="W535" i="44"/>
  <c r="X535" i="44" s="1"/>
  <c r="R535" i="44"/>
  <c r="S535" i="44" s="1"/>
  <c r="K535" i="44"/>
  <c r="J535" i="44"/>
  <c r="I535" i="44"/>
  <c r="G535" i="44"/>
  <c r="AV534" i="44"/>
  <c r="K534" i="44" s="1"/>
  <c r="AQ534" i="44"/>
  <c r="AL534" i="44"/>
  <c r="AG534" i="44"/>
  <c r="AB534" i="44"/>
  <c r="W534" i="44"/>
  <c r="R534" i="44"/>
  <c r="J534" i="44"/>
  <c r="I534" i="44"/>
  <c r="G534" i="44"/>
  <c r="AV533" i="44"/>
  <c r="AW533" i="44" s="1"/>
  <c r="AQ533" i="44"/>
  <c r="AR533" i="44" s="1"/>
  <c r="AL533" i="44"/>
  <c r="K533" i="44" s="1"/>
  <c r="AG533" i="44"/>
  <c r="AB533" i="44"/>
  <c r="W533" i="44"/>
  <c r="R533" i="44"/>
  <c r="S533" i="44" s="1"/>
  <c r="J533" i="44"/>
  <c r="I533" i="44"/>
  <c r="G533" i="44"/>
  <c r="AW532" i="44"/>
  <c r="AV532" i="44"/>
  <c r="AQ532" i="44"/>
  <c r="AR532" i="44" s="1"/>
  <c r="AL532" i="44"/>
  <c r="AM532" i="44" s="1"/>
  <c r="AG532" i="44"/>
  <c r="AB532" i="44"/>
  <c r="W532" i="44"/>
  <c r="R532" i="44"/>
  <c r="J532" i="44"/>
  <c r="I532" i="44"/>
  <c r="G532" i="44"/>
  <c r="AV531" i="44"/>
  <c r="AQ531" i="44"/>
  <c r="AR531" i="44" s="1"/>
  <c r="AL531" i="44"/>
  <c r="AM531" i="44" s="1"/>
  <c r="AG531" i="44"/>
  <c r="K531" i="44" s="1"/>
  <c r="AB531" i="44"/>
  <c r="W531" i="44"/>
  <c r="R531" i="44"/>
  <c r="J531" i="44"/>
  <c r="I531" i="44"/>
  <c r="G531" i="44"/>
  <c r="AV530" i="44"/>
  <c r="AQ530" i="44"/>
  <c r="AL530" i="44"/>
  <c r="AG530" i="44"/>
  <c r="AH530" i="44" s="1"/>
  <c r="AB530" i="44"/>
  <c r="W530" i="44"/>
  <c r="R530" i="44"/>
  <c r="S530" i="44" s="1"/>
  <c r="K530" i="44"/>
  <c r="J530" i="44"/>
  <c r="I530" i="44"/>
  <c r="G530" i="44"/>
  <c r="AV529" i="44"/>
  <c r="AW529" i="44" s="1"/>
  <c r="AQ529" i="44"/>
  <c r="AL529" i="44"/>
  <c r="AG529" i="44"/>
  <c r="AB529" i="44"/>
  <c r="W529" i="44"/>
  <c r="R529" i="44"/>
  <c r="J529" i="44"/>
  <c r="I529" i="44"/>
  <c r="G529" i="44"/>
  <c r="AV528" i="44"/>
  <c r="AW528" i="44" s="1"/>
  <c r="AQ528" i="44"/>
  <c r="AR534" i="44" s="1"/>
  <c r="AL528" i="44"/>
  <c r="AM528" i="44" s="1"/>
  <c r="AH528" i="44"/>
  <c r="AG528" i="44"/>
  <c r="AB528" i="44"/>
  <c r="W528" i="44"/>
  <c r="R528" i="44"/>
  <c r="J528" i="44"/>
  <c r="I528" i="44"/>
  <c r="G528" i="44"/>
  <c r="AV527" i="44"/>
  <c r="AW527" i="44" s="1"/>
  <c r="AQ527" i="44"/>
  <c r="AR527" i="44" s="1"/>
  <c r="AL527" i="44"/>
  <c r="AM527" i="44" s="1"/>
  <c r="AG527" i="44"/>
  <c r="AH527" i="44" s="1"/>
  <c r="AB527" i="44"/>
  <c r="AC527" i="44" s="1"/>
  <c r="W527" i="44"/>
  <c r="K527" i="44" s="1"/>
  <c r="R527" i="44"/>
  <c r="J527" i="44"/>
  <c r="I527" i="44"/>
  <c r="G527" i="44"/>
  <c r="AV526" i="44"/>
  <c r="AQ526" i="44"/>
  <c r="AL526" i="44"/>
  <c r="AM526" i="44" s="1"/>
  <c r="AG526" i="44"/>
  <c r="AH526" i="44" s="1"/>
  <c r="AB526" i="44"/>
  <c r="AC526" i="44" s="1"/>
  <c r="W526" i="44"/>
  <c r="K526" i="44" s="1"/>
  <c r="R526" i="44"/>
  <c r="J526" i="44"/>
  <c r="I526" i="44"/>
  <c r="G526" i="44"/>
  <c r="AV525" i="44"/>
  <c r="AQ525" i="44"/>
  <c r="AR525" i="44" s="1"/>
  <c r="AL525" i="44"/>
  <c r="AG525" i="44"/>
  <c r="AH525" i="44" s="1"/>
  <c r="AB525" i="44"/>
  <c r="AC525" i="44" s="1"/>
  <c r="W525" i="44"/>
  <c r="X525" i="44" s="1"/>
  <c r="R525" i="44"/>
  <c r="K525" i="44" s="1"/>
  <c r="J525" i="44"/>
  <c r="I525" i="44"/>
  <c r="G525" i="44"/>
  <c r="AV524" i="44"/>
  <c r="AQ524" i="44"/>
  <c r="AL524" i="44"/>
  <c r="AG524" i="44"/>
  <c r="AB524" i="44"/>
  <c r="W524" i="44"/>
  <c r="X524" i="44" s="1"/>
  <c r="R524" i="44"/>
  <c r="J524" i="44"/>
  <c r="I524" i="44"/>
  <c r="G524" i="44"/>
  <c r="AV523" i="44"/>
  <c r="AQ523" i="44"/>
  <c r="AR523" i="44" s="1"/>
  <c r="AL523" i="44"/>
  <c r="AM523" i="44" s="1"/>
  <c r="AG523" i="44"/>
  <c r="AB523" i="44"/>
  <c r="W523" i="44"/>
  <c r="R523" i="44"/>
  <c r="S523" i="44" s="1"/>
  <c r="K523" i="44"/>
  <c r="J523" i="44"/>
  <c r="I523" i="44"/>
  <c r="G523" i="44"/>
  <c r="AV522" i="44"/>
  <c r="AQ522" i="44"/>
  <c r="AL522" i="44"/>
  <c r="AM522" i="44" s="1"/>
  <c r="AG522" i="44"/>
  <c r="K522" i="44" s="1"/>
  <c r="AB522" i="44"/>
  <c r="W522" i="44"/>
  <c r="R522" i="44"/>
  <c r="J522" i="44"/>
  <c r="I522" i="44"/>
  <c r="G522" i="44"/>
  <c r="AV521" i="44"/>
  <c r="AQ521" i="44"/>
  <c r="AL521" i="44"/>
  <c r="AM521" i="44" s="1"/>
  <c r="AG521" i="44"/>
  <c r="AH521" i="44" s="1"/>
  <c r="AC521" i="44"/>
  <c r="AB521" i="44"/>
  <c r="W521" i="44"/>
  <c r="R521" i="44"/>
  <c r="J521" i="44"/>
  <c r="I521" i="44"/>
  <c r="G521" i="44"/>
  <c r="AV520" i="44"/>
  <c r="AQ520" i="44"/>
  <c r="AL520" i="44"/>
  <c r="AM520" i="44" s="1"/>
  <c r="AG520" i="44"/>
  <c r="AI520" i="44" s="1"/>
  <c r="AB520" i="44"/>
  <c r="AC522" i="44" s="1"/>
  <c r="X520" i="44"/>
  <c r="W520" i="44"/>
  <c r="R520" i="44"/>
  <c r="J520" i="44"/>
  <c r="I520" i="44"/>
  <c r="G520" i="44"/>
  <c r="P516" i="44"/>
  <c r="P515" i="44"/>
  <c r="U515" i="44" s="1"/>
  <c r="Z515" i="44" s="1"/>
  <c r="AE515" i="44" s="1"/>
  <c r="AC108" i="7"/>
  <c r="AD108" i="7" s="1"/>
  <c r="S108" i="7"/>
  <c r="T108" i="7" s="1"/>
  <c r="M108" i="7"/>
  <c r="N108" i="7" s="1"/>
  <c r="F108" i="7"/>
  <c r="AL108" i="7" s="1"/>
  <c r="AL107" i="7"/>
  <c r="AC107" i="7"/>
  <c r="AD107" i="7" s="1"/>
  <c r="S107" i="7"/>
  <c r="T107" i="7" s="1"/>
  <c r="M107" i="7"/>
  <c r="N107" i="7" s="1"/>
  <c r="F107" i="7"/>
  <c r="AJ107" i="7" s="1"/>
  <c r="AL106" i="7"/>
  <c r="AJ106" i="7"/>
  <c r="AC106" i="7"/>
  <c r="AD106" i="7" s="1"/>
  <c r="S106" i="7"/>
  <c r="T106" i="7" s="1"/>
  <c r="M106" i="7"/>
  <c r="N106" i="7" s="1"/>
  <c r="F106" i="7"/>
  <c r="AH106" i="7" s="1"/>
  <c r="AL105" i="7"/>
  <c r="AJ105" i="7"/>
  <c r="AH105" i="7"/>
  <c r="AC105" i="7"/>
  <c r="AD105" i="7" s="1"/>
  <c r="S105" i="7"/>
  <c r="T105" i="7" s="1"/>
  <c r="M105" i="7"/>
  <c r="N105" i="7" s="1"/>
  <c r="F105" i="7"/>
  <c r="AF105" i="7" s="1"/>
  <c r="AL104" i="7"/>
  <c r="AJ104" i="7"/>
  <c r="AH104" i="7"/>
  <c r="AF104" i="7"/>
  <c r="AC104" i="7"/>
  <c r="AD104" i="7" s="1"/>
  <c r="S104" i="7"/>
  <c r="M104" i="7"/>
  <c r="N104" i="7" s="1"/>
  <c r="F104" i="7"/>
  <c r="AB104" i="7" s="1"/>
  <c r="AL103" i="7"/>
  <c r="AJ103" i="7"/>
  <c r="AH103" i="7"/>
  <c r="AF103" i="7"/>
  <c r="AD103" i="7"/>
  <c r="AC103" i="7"/>
  <c r="S103" i="7"/>
  <c r="T103" i="7" s="1"/>
  <c r="M103" i="7"/>
  <c r="N103" i="7" s="1"/>
  <c r="F103" i="7"/>
  <c r="AB103" i="7" s="1"/>
  <c r="AC102" i="7"/>
  <c r="F102" i="7" s="1"/>
  <c r="S102" i="7"/>
  <c r="M102" i="7"/>
  <c r="B102" i="7"/>
  <c r="U101" i="5"/>
  <c r="U102" i="5"/>
  <c r="U103" i="5"/>
  <c r="U104" i="5"/>
  <c r="U105" i="5"/>
  <c r="U106" i="5"/>
  <c r="U100" i="5"/>
  <c r="AN287" i="52" l="1"/>
  <c r="AR287" i="52"/>
  <c r="K287" i="52"/>
  <c r="X288" i="52"/>
  <c r="AH287" i="52"/>
  <c r="T287" i="52"/>
  <c r="K289" i="52"/>
  <c r="M289" i="52" s="1"/>
  <c r="X287" i="52"/>
  <c r="X290" i="51"/>
  <c r="AH287" i="51"/>
  <c r="AM290" i="51"/>
  <c r="AN287" i="51"/>
  <c r="AM287" i="51"/>
  <c r="X287" i="51"/>
  <c r="S289" i="51"/>
  <c r="S288" i="51"/>
  <c r="Y287" i="51"/>
  <c r="M290" i="51"/>
  <c r="AI287" i="51"/>
  <c r="M289" i="51"/>
  <c r="S291" i="51"/>
  <c r="AH288" i="51"/>
  <c r="K287" i="51"/>
  <c r="AM288" i="51"/>
  <c r="AM289" i="51"/>
  <c r="M291" i="51"/>
  <c r="X291" i="51"/>
  <c r="S287" i="51"/>
  <c r="AC287" i="51"/>
  <c r="S290" i="51"/>
  <c r="T287" i="51"/>
  <c r="AR287" i="51"/>
  <c r="AW287" i="51"/>
  <c r="AX287" i="50"/>
  <c r="AH287" i="50"/>
  <c r="AN287" i="50"/>
  <c r="K287" i="50"/>
  <c r="AR287" i="50"/>
  <c r="X287" i="50"/>
  <c r="AC287" i="50"/>
  <c r="AM294" i="49"/>
  <c r="AD287" i="49"/>
  <c r="AH292" i="49"/>
  <c r="AH289" i="49"/>
  <c r="AM287" i="49"/>
  <c r="AW294" i="49"/>
  <c r="AN287" i="49"/>
  <c r="T287" i="49"/>
  <c r="S293" i="49"/>
  <c r="X295" i="49"/>
  <c r="X287" i="49"/>
  <c r="AR290" i="49"/>
  <c r="K294" i="49"/>
  <c r="M294" i="49" s="1"/>
  <c r="AW287" i="49"/>
  <c r="S292" i="49"/>
  <c r="Y287" i="49"/>
  <c r="AC287" i="49"/>
  <c r="AR287" i="49"/>
  <c r="AC294" i="48"/>
  <c r="AR290" i="48"/>
  <c r="S287" i="48"/>
  <c r="X288" i="48"/>
  <c r="AC288" i="48"/>
  <c r="K291" i="48"/>
  <c r="M291" i="48" s="1"/>
  <c r="AM287" i="48"/>
  <c r="X291" i="48"/>
  <c r="AR292" i="48"/>
  <c r="AN287" i="48"/>
  <c r="AC291" i="48"/>
  <c r="AC289" i="48"/>
  <c r="AW294" i="48"/>
  <c r="AW292" i="48"/>
  <c r="AR287" i="48"/>
  <c r="AM291" i="48"/>
  <c r="AW295" i="48"/>
  <c r="AX287" i="48"/>
  <c r="AR294" i="48"/>
  <c r="AC293" i="48"/>
  <c r="S288" i="48"/>
  <c r="AR293" i="48"/>
  <c r="X287" i="48"/>
  <c r="AW289" i="48"/>
  <c r="AC292" i="48"/>
  <c r="AW293" i="48"/>
  <c r="AC287" i="48"/>
  <c r="AD287" i="48"/>
  <c r="AM292" i="48"/>
  <c r="AS287" i="48"/>
  <c r="X290" i="48"/>
  <c r="AM295" i="48"/>
  <c r="AH287" i="48"/>
  <c r="H287" i="46"/>
  <c r="X290" i="46"/>
  <c r="X292" i="46"/>
  <c r="S294" i="46"/>
  <c r="K287" i="46"/>
  <c r="S291" i="46"/>
  <c r="T287" i="46"/>
  <c r="S287" i="46"/>
  <c r="AD287" i="46"/>
  <c r="S293" i="46"/>
  <c r="AW288" i="46"/>
  <c r="AW290" i="46"/>
  <c r="S289" i="46"/>
  <c r="X291" i="46"/>
  <c r="X294" i="46"/>
  <c r="X289" i="46"/>
  <c r="AW294" i="46"/>
  <c r="AC289" i="46"/>
  <c r="K293" i="46"/>
  <c r="X287" i="46"/>
  <c r="AW287" i="46"/>
  <c r="AC291" i="46"/>
  <c r="X293" i="46"/>
  <c r="AX287" i="46"/>
  <c r="AC293" i="46"/>
  <c r="AW291" i="46"/>
  <c r="S288" i="46"/>
  <c r="X288" i="46"/>
  <c r="AW293" i="46"/>
  <c r="AC288" i="46"/>
  <c r="S290" i="46"/>
  <c r="K290" i="46"/>
  <c r="M290" i="46" s="1"/>
  <c r="K289" i="46"/>
  <c r="Y287" i="46"/>
  <c r="AC287" i="46"/>
  <c r="AH287" i="46"/>
  <c r="AN287" i="46"/>
  <c r="AR287" i="46"/>
  <c r="M296" i="45"/>
  <c r="M292" i="45"/>
  <c r="M289" i="45"/>
  <c r="M291" i="45"/>
  <c r="L287" i="45"/>
  <c r="M287" i="45"/>
  <c r="M295" i="45"/>
  <c r="M288" i="45"/>
  <c r="M290" i="45"/>
  <c r="S294" i="45"/>
  <c r="Y287" i="45"/>
  <c r="AC287" i="45"/>
  <c r="AH287" i="45"/>
  <c r="S287" i="45"/>
  <c r="AM287" i="45"/>
  <c r="AR292" i="45"/>
  <c r="K297" i="45"/>
  <c r="M297" i="45" s="1"/>
  <c r="S295" i="45"/>
  <c r="T287" i="45"/>
  <c r="AS287" i="45"/>
  <c r="AW290" i="45"/>
  <c r="AJ515" i="44"/>
  <c r="AE516" i="44"/>
  <c r="AW525" i="44"/>
  <c r="AM541" i="44"/>
  <c r="AC547" i="44"/>
  <c r="AH524" i="44"/>
  <c r="AM547" i="44"/>
  <c r="X543" i="44"/>
  <c r="S526" i="44"/>
  <c r="AW524" i="44"/>
  <c r="AH533" i="44"/>
  <c r="X546" i="44"/>
  <c r="AC546" i="44"/>
  <c r="AW538" i="44"/>
  <c r="AC524" i="44"/>
  <c r="X527" i="44"/>
  <c r="AC540" i="44"/>
  <c r="AC523" i="44"/>
  <c r="X539" i="44"/>
  <c r="T520" i="44"/>
  <c r="S529" i="44"/>
  <c r="S532" i="44"/>
  <c r="K532" i="44"/>
  <c r="AW530" i="44"/>
  <c r="AC536" i="44"/>
  <c r="AC532" i="44"/>
  <c r="X548" i="44"/>
  <c r="X545" i="44"/>
  <c r="AC545" i="44"/>
  <c r="AH541" i="44"/>
  <c r="AW535" i="44"/>
  <c r="AC520" i="44"/>
  <c r="AM524" i="44"/>
  <c r="AH537" i="44"/>
  <c r="AW521" i="44"/>
  <c r="AW531" i="44"/>
  <c r="AW547" i="44"/>
  <c r="AW534" i="44"/>
  <c r="AM535" i="44"/>
  <c r="AM534" i="44"/>
  <c r="AW544" i="44"/>
  <c r="U516" i="44"/>
  <c r="Z516" i="44"/>
  <c r="AR530" i="44"/>
  <c r="X529" i="44"/>
  <c r="AM539" i="44"/>
  <c r="S525" i="44"/>
  <c r="AH536" i="44"/>
  <c r="K545" i="44"/>
  <c r="S545" i="44"/>
  <c r="X538" i="44"/>
  <c r="Y520" i="44"/>
  <c r="AH531" i="44"/>
  <c r="AD520" i="44"/>
  <c r="AR528" i="44"/>
  <c r="AH540" i="44"/>
  <c r="AR521" i="44"/>
  <c r="S546" i="44"/>
  <c r="AH520" i="44"/>
  <c r="AR524" i="44"/>
  <c r="AC530" i="44"/>
  <c r="X526" i="44"/>
  <c r="AM530" i="44"/>
  <c r="AM533" i="44"/>
  <c r="AC539" i="44"/>
  <c r="S542" i="44"/>
  <c r="AH546" i="44"/>
  <c r="AN520" i="44"/>
  <c r="AM546" i="44"/>
  <c r="AR537" i="44"/>
  <c r="AS520" i="44"/>
  <c r="AR520" i="44"/>
  <c r="AR536" i="44"/>
  <c r="AW523" i="44"/>
  <c r="AH529" i="44"/>
  <c r="S538" i="44"/>
  <c r="AW546" i="44"/>
  <c r="AM529" i="44"/>
  <c r="AH532" i="44"/>
  <c r="H520" i="44"/>
  <c r="AH522" i="44"/>
  <c r="AR526" i="44"/>
  <c r="AW536" i="44"/>
  <c r="AH545" i="44"/>
  <c r="S521" i="44"/>
  <c r="AR529" i="44"/>
  <c r="AC538" i="44"/>
  <c r="X528" i="44"/>
  <c r="K521" i="44"/>
  <c r="S531" i="44"/>
  <c r="K540" i="44"/>
  <c r="AM545" i="44"/>
  <c r="AW548" i="44"/>
  <c r="X530" i="44"/>
  <c r="AR547" i="44"/>
  <c r="X523" i="44"/>
  <c r="AM537" i="44"/>
  <c r="S539" i="44"/>
  <c r="AH523" i="44"/>
  <c r="AH539" i="44"/>
  <c r="S548" i="44"/>
  <c r="X522" i="44"/>
  <c r="X532" i="44"/>
  <c r="AR546" i="44"/>
  <c r="AW539" i="44"/>
  <c r="AR539" i="44"/>
  <c r="AM536" i="44"/>
  <c r="K548" i="44"/>
  <c r="AW543" i="44"/>
  <c r="AC548" i="44"/>
  <c r="AW526" i="44"/>
  <c r="AH538" i="44"/>
  <c r="X521" i="44"/>
  <c r="AR522" i="44"/>
  <c r="K524" i="44"/>
  <c r="M524" i="44" s="1"/>
  <c r="X531" i="44"/>
  <c r="AM538" i="44"/>
  <c r="AR542" i="44"/>
  <c r="S544" i="44"/>
  <c r="K547" i="44"/>
  <c r="AW522" i="44"/>
  <c r="S524" i="44"/>
  <c r="AM525" i="44"/>
  <c r="AC531" i="44"/>
  <c r="S534" i="44"/>
  <c r="K537" i="44"/>
  <c r="AR538" i="44"/>
  <c r="X544" i="44"/>
  <c r="X547" i="44"/>
  <c r="AW542" i="44"/>
  <c r="AH535" i="44"/>
  <c r="K529" i="44"/>
  <c r="X534" i="44"/>
  <c r="S528" i="44"/>
  <c r="AC534" i="44"/>
  <c r="AW541" i="44"/>
  <c r="S522" i="44"/>
  <c r="AH534" i="44"/>
  <c r="S547" i="44"/>
  <c r="K528" i="44"/>
  <c r="AW540" i="44"/>
  <c r="K549" i="44"/>
  <c r="AC535" i="44"/>
  <c r="AC529" i="44"/>
  <c r="AR541" i="44"/>
  <c r="K544" i="44"/>
  <c r="AM540" i="44"/>
  <c r="S549" i="44"/>
  <c r="AR540" i="44"/>
  <c r="X533" i="44"/>
  <c r="X549" i="44"/>
  <c r="K520" i="44"/>
  <c r="M531" i="44" s="1"/>
  <c r="S527" i="44"/>
  <c r="AC528" i="44"/>
  <c r="AC533" i="44"/>
  <c r="AC549" i="44"/>
  <c r="AW520" i="44"/>
  <c r="AX520" i="44"/>
  <c r="S520" i="44"/>
  <c r="AB102" i="7"/>
  <c r="Z102" i="7"/>
  <c r="X102" i="7"/>
  <c r="V102" i="7"/>
  <c r="R102" i="7"/>
  <c r="AJ102" i="7"/>
  <c r="P102" i="7"/>
  <c r="L102" i="7"/>
  <c r="J102" i="7"/>
  <c r="G102" i="7"/>
  <c r="AL102" i="7"/>
  <c r="AH102" i="7"/>
  <c r="AF102" i="7"/>
  <c r="N102" i="7"/>
  <c r="T102" i="7"/>
  <c r="AD102" i="7"/>
  <c r="J108" i="7"/>
  <c r="L108" i="7"/>
  <c r="J103" i="7"/>
  <c r="L104" i="7"/>
  <c r="P107" i="7"/>
  <c r="R108" i="7"/>
  <c r="L103" i="7"/>
  <c r="P106" i="7"/>
  <c r="R107" i="7"/>
  <c r="P105" i="7"/>
  <c r="R106" i="7"/>
  <c r="P104" i="7"/>
  <c r="R105" i="7"/>
  <c r="V108" i="7"/>
  <c r="P103" i="7"/>
  <c r="R104" i="7"/>
  <c r="V107" i="7"/>
  <c r="X108" i="7"/>
  <c r="R103" i="7"/>
  <c r="V106" i="7"/>
  <c r="X107" i="7"/>
  <c r="Z108" i="7"/>
  <c r="J107" i="7"/>
  <c r="J106" i="7"/>
  <c r="L107" i="7"/>
  <c r="J105" i="7"/>
  <c r="L106" i="7"/>
  <c r="J104" i="7"/>
  <c r="L105" i="7"/>
  <c r="P108" i="7"/>
  <c r="T104" i="7"/>
  <c r="V105" i="7"/>
  <c r="X106" i="7"/>
  <c r="Z107" i="7"/>
  <c r="AB108" i="7"/>
  <c r="V104" i="7"/>
  <c r="X105" i="7"/>
  <c r="Z106" i="7"/>
  <c r="AB107" i="7"/>
  <c r="V103" i="7"/>
  <c r="X104" i="7"/>
  <c r="Z105" i="7"/>
  <c r="AB106" i="7"/>
  <c r="X103" i="7"/>
  <c r="Z104" i="7"/>
  <c r="AB105" i="7"/>
  <c r="AF108" i="7"/>
  <c r="Z103" i="7"/>
  <c r="AF107" i="7"/>
  <c r="AH108" i="7"/>
  <c r="AF106" i="7"/>
  <c r="AH107" i="7"/>
  <c r="AJ108" i="7"/>
  <c r="M287" i="52" l="1"/>
  <c r="L287" i="52"/>
  <c r="M288" i="52"/>
  <c r="M287" i="51"/>
  <c r="L287" i="51"/>
  <c r="M288" i="51"/>
  <c r="L287" i="50"/>
  <c r="M287" i="50"/>
  <c r="M290" i="49"/>
  <c r="M287" i="49"/>
  <c r="M288" i="49"/>
  <c r="M295" i="49"/>
  <c r="M293" i="49"/>
  <c r="M291" i="49"/>
  <c r="L287" i="49"/>
  <c r="M292" i="49"/>
  <c r="M289" i="49"/>
  <c r="M294" i="48"/>
  <c r="M290" i="48"/>
  <c r="L287" i="48"/>
  <c r="M288" i="48"/>
  <c r="M295" i="48"/>
  <c r="M287" i="48"/>
  <c r="M296" i="48"/>
  <c r="M293" i="48"/>
  <c r="M292" i="48"/>
  <c r="M289" i="48"/>
  <c r="M288" i="46"/>
  <c r="M294" i="46"/>
  <c r="M291" i="46"/>
  <c r="M289" i="46"/>
  <c r="M287" i="46"/>
  <c r="L287" i="46"/>
  <c r="M293" i="46"/>
  <c r="M292" i="46"/>
  <c r="M293" i="45"/>
  <c r="M294" i="45"/>
  <c r="M526" i="44"/>
  <c r="M529" i="44"/>
  <c r="M543" i="44"/>
  <c r="M548" i="44"/>
  <c r="M532" i="44"/>
  <c r="M525" i="44"/>
  <c r="M537" i="44"/>
  <c r="M521" i="44"/>
  <c r="M533" i="44"/>
  <c r="M534" i="44"/>
  <c r="M549" i="44"/>
  <c r="M523" i="44"/>
  <c r="M541" i="44"/>
  <c r="M539" i="44"/>
  <c r="M538" i="44"/>
  <c r="AJ516" i="44"/>
  <c r="AO515" i="44"/>
  <c r="M545" i="44"/>
  <c r="M520" i="44"/>
  <c r="L520" i="44"/>
  <c r="M542" i="44"/>
  <c r="M546" i="44"/>
  <c r="M544" i="44"/>
  <c r="M522" i="44"/>
  <c r="M540" i="44"/>
  <c r="M530" i="44"/>
  <c r="M528" i="44"/>
  <c r="M547" i="44"/>
  <c r="M527" i="44"/>
  <c r="M536" i="44"/>
  <c r="M535" i="44"/>
  <c r="AO516" i="44" l="1"/>
  <c r="AT515" i="44"/>
  <c r="AT516" i="44" l="1"/>
  <c r="B164" i="41" l="1"/>
  <c r="B163" i="41"/>
  <c r="K50" i="19" l="1"/>
  <c r="K58" i="19"/>
  <c r="K42" i="19"/>
  <c r="K74" i="20"/>
  <c r="K66" i="20"/>
  <c r="K58" i="20"/>
  <c r="K50" i="20"/>
  <c r="K74" i="62"/>
  <c r="K50" i="61"/>
  <c r="K42" i="61"/>
  <c r="K58" i="61"/>
  <c r="K58" i="62"/>
  <c r="K66" i="62"/>
  <c r="K50" i="62"/>
  <c r="M77" i="43"/>
  <c r="M78" i="43"/>
  <c r="M79" i="43"/>
  <c r="M80" i="43"/>
  <c r="M81" i="43"/>
  <c r="M82" i="43"/>
  <c r="M83" i="43"/>
  <c r="M84" i="43"/>
  <c r="M85" i="43"/>
  <c r="M86" i="43"/>
  <c r="M87" i="43"/>
  <c r="M88" i="43"/>
  <c r="M89" i="43"/>
  <c r="M90" i="43"/>
  <c r="M91" i="43"/>
  <c r="M92" i="43"/>
  <c r="M93" i="43"/>
  <c r="M94" i="43"/>
  <c r="M95" i="43"/>
  <c r="M96" i="43"/>
  <c r="M97" i="43"/>
  <c r="M98" i="43"/>
  <c r="M99" i="43"/>
  <c r="M100" i="43"/>
  <c r="M101" i="43"/>
  <c r="M102" i="43"/>
  <c r="M103" i="43"/>
  <c r="M104" i="43"/>
  <c r="M105" i="43"/>
  <c r="M106" i="43"/>
  <c r="M107" i="43"/>
  <c r="M108" i="43"/>
  <c r="M109" i="43"/>
  <c r="M110" i="43"/>
  <c r="M111" i="43"/>
  <c r="M112" i="43"/>
  <c r="M113" i="43"/>
  <c r="M114" i="43"/>
  <c r="M115" i="43"/>
  <c r="M116" i="43"/>
  <c r="M117" i="43"/>
  <c r="M118" i="43"/>
  <c r="M119" i="43"/>
  <c r="M120" i="43"/>
  <c r="M121" i="43"/>
  <c r="M122" i="43"/>
  <c r="M123" i="43"/>
  <c r="M124" i="43"/>
  <c r="M125" i="43"/>
  <c r="M126" i="43"/>
  <c r="M127" i="43"/>
  <c r="M128" i="43"/>
  <c r="M129" i="43"/>
  <c r="M130" i="43"/>
  <c r="M131" i="43"/>
  <c r="M132" i="43"/>
  <c r="M133" i="43"/>
  <c r="M134" i="43"/>
  <c r="M135" i="43"/>
  <c r="M136" i="43"/>
  <c r="M137" i="43"/>
  <c r="M138" i="43"/>
  <c r="M139" i="43"/>
  <c r="M140" i="43"/>
  <c r="M141" i="43"/>
  <c r="M142" i="43"/>
  <c r="M143" i="43"/>
  <c r="M144" i="43"/>
  <c r="M145" i="43"/>
  <c r="M146" i="43"/>
  <c r="M147" i="43"/>
  <c r="M148" i="43"/>
  <c r="M149" i="43"/>
  <c r="M150" i="43"/>
  <c r="M151" i="43"/>
  <c r="M152" i="43"/>
  <c r="M153" i="43"/>
  <c r="M154" i="43"/>
  <c r="M155" i="43"/>
  <c r="M156" i="43"/>
  <c r="M157" i="43"/>
  <c r="M158" i="43"/>
  <c r="M159" i="43"/>
  <c r="M160" i="43"/>
  <c r="M161" i="43"/>
  <c r="M162" i="43"/>
  <c r="M163" i="43"/>
  <c r="M164" i="43"/>
  <c r="M165" i="43"/>
  <c r="M166" i="43"/>
  <c r="M167" i="43"/>
  <c r="M168" i="43"/>
  <c r="M169" i="43"/>
  <c r="M170" i="43"/>
  <c r="M171" i="43"/>
  <c r="M172" i="43"/>
  <c r="M173" i="43"/>
  <c r="M174" i="43"/>
  <c r="M175" i="43"/>
  <c r="M176" i="43"/>
  <c r="M177" i="43"/>
  <c r="M178" i="43"/>
  <c r="M179" i="43"/>
  <c r="M180" i="43"/>
  <c r="M181" i="43"/>
  <c r="M182" i="43"/>
  <c r="M183" i="43"/>
  <c r="M184" i="43"/>
  <c r="M185" i="43"/>
  <c r="M186" i="43"/>
  <c r="M187" i="43"/>
  <c r="M188" i="43"/>
  <c r="M189" i="43"/>
  <c r="M190" i="43"/>
  <c r="M191" i="43"/>
  <c r="M192" i="43"/>
  <c r="M193" i="43"/>
  <c r="M194" i="43"/>
  <c r="M195" i="43"/>
  <c r="M196" i="43"/>
  <c r="M197" i="43"/>
  <c r="M198" i="43"/>
  <c r="M199" i="43"/>
  <c r="M200" i="43"/>
  <c r="M201" i="43"/>
  <c r="M202" i="43"/>
  <c r="M203" i="43"/>
  <c r="M204" i="43"/>
  <c r="M205" i="43"/>
  <c r="M206" i="43"/>
  <c r="M207" i="43"/>
  <c r="M208" i="43"/>
  <c r="M209" i="43"/>
  <c r="M210" i="43"/>
  <c r="M211" i="43"/>
  <c r="M212" i="43"/>
  <c r="M213" i="43"/>
  <c r="M214" i="43"/>
  <c r="M215" i="43"/>
  <c r="M216" i="43"/>
  <c r="M217" i="43"/>
  <c r="M218" i="43"/>
  <c r="M219" i="43"/>
  <c r="M220" i="43"/>
  <c r="M221" i="43"/>
  <c r="M222" i="43"/>
  <c r="M223" i="43"/>
  <c r="M224" i="43"/>
  <c r="M225" i="43"/>
  <c r="M226" i="43"/>
  <c r="M227" i="43"/>
  <c r="M228" i="43"/>
  <c r="M229" i="43"/>
  <c r="M230" i="43"/>
  <c r="M231" i="43"/>
  <c r="M232" i="43"/>
  <c r="M233" i="43"/>
  <c r="M234" i="43"/>
  <c r="M235" i="43"/>
  <c r="M236" i="43"/>
  <c r="M237" i="43"/>
  <c r="M238" i="43"/>
  <c r="M239" i="43"/>
  <c r="M240" i="43"/>
  <c r="M241" i="43"/>
  <c r="M242" i="43"/>
  <c r="M243" i="43"/>
  <c r="M244" i="43"/>
  <c r="M245" i="43"/>
  <c r="M246" i="43"/>
  <c r="M247" i="43"/>
  <c r="M248" i="43"/>
  <c r="M249" i="43"/>
  <c r="M250" i="43"/>
  <c r="M251" i="43"/>
  <c r="M252" i="43"/>
  <c r="M253" i="43"/>
  <c r="M254" i="43"/>
  <c r="M255" i="43"/>
  <c r="M256" i="43"/>
  <c r="M257" i="43"/>
  <c r="M258" i="43"/>
  <c r="M259" i="43"/>
  <c r="M260" i="43"/>
  <c r="M261" i="43"/>
  <c r="M262" i="43"/>
  <c r="M263" i="43"/>
  <c r="M264" i="43"/>
  <c r="M265" i="43"/>
  <c r="M266" i="43"/>
  <c r="M267" i="43"/>
  <c r="M268" i="43"/>
  <c r="M269" i="43"/>
  <c r="M270" i="43"/>
  <c r="M271" i="43"/>
  <c r="M272" i="43"/>
  <c r="M273" i="43"/>
  <c r="M274" i="43"/>
  <c r="M275" i="43"/>
  <c r="M276" i="43"/>
  <c r="M277" i="43"/>
  <c r="M278" i="43"/>
  <c r="M279" i="43"/>
  <c r="M280" i="43"/>
  <c r="M281" i="43"/>
  <c r="M282" i="43"/>
  <c r="M283" i="43"/>
  <c r="M284" i="43"/>
  <c r="M285" i="43"/>
  <c r="M286" i="43"/>
  <c r="M287" i="43"/>
  <c r="M288" i="43"/>
  <c r="M289" i="43"/>
  <c r="M290" i="43"/>
  <c r="M291" i="43"/>
  <c r="M292" i="43"/>
  <c r="M293" i="43"/>
  <c r="M294" i="43"/>
  <c r="M295" i="43"/>
  <c r="M296" i="43"/>
  <c r="M297" i="43"/>
  <c r="M298" i="43"/>
  <c r="M299" i="43"/>
  <c r="M300" i="43"/>
  <c r="M301" i="43"/>
  <c r="M302" i="43"/>
  <c r="M303" i="43"/>
  <c r="M304" i="43"/>
  <c r="M305" i="43"/>
  <c r="M306" i="43"/>
  <c r="M307" i="43"/>
  <c r="M308" i="43"/>
  <c r="M309" i="43"/>
  <c r="M310" i="43"/>
  <c r="M311" i="43"/>
  <c r="M312" i="43"/>
  <c r="M313" i="43"/>
  <c r="M314" i="43"/>
  <c r="M315" i="43"/>
  <c r="M316" i="43"/>
  <c r="M317" i="43"/>
  <c r="M318" i="43"/>
  <c r="M319" i="43"/>
  <c r="M320" i="43"/>
  <c r="M321" i="43"/>
  <c r="M322" i="43"/>
  <c r="M323" i="43"/>
  <c r="M324" i="43"/>
  <c r="M325" i="43"/>
  <c r="M326" i="43"/>
  <c r="M327" i="43"/>
  <c r="M328" i="43"/>
  <c r="M329" i="43"/>
  <c r="M330" i="43"/>
  <c r="M331" i="43"/>
  <c r="M332" i="43"/>
  <c r="M333" i="43"/>
  <c r="M334" i="43"/>
  <c r="M335" i="43"/>
  <c r="M336" i="43"/>
  <c r="M337" i="43"/>
  <c r="M338" i="43"/>
  <c r="M339" i="43"/>
  <c r="M340" i="43"/>
  <c r="M341" i="43"/>
  <c r="M342" i="43"/>
  <c r="M343" i="43"/>
  <c r="M344" i="43"/>
  <c r="M345" i="43"/>
  <c r="M346" i="43"/>
  <c r="M347" i="43"/>
  <c r="M348" i="43"/>
  <c r="M349" i="43"/>
  <c r="M350" i="43"/>
  <c r="M351" i="43"/>
  <c r="M352" i="43"/>
  <c r="M353" i="43"/>
  <c r="M354" i="43"/>
  <c r="M355" i="43"/>
  <c r="M356" i="43"/>
  <c r="M357" i="43"/>
  <c r="M358" i="43"/>
  <c r="M359" i="43"/>
  <c r="M360" i="43"/>
  <c r="M361" i="43"/>
  <c r="M362" i="43"/>
  <c r="M363" i="43"/>
  <c r="M364" i="43"/>
  <c r="M365" i="43"/>
  <c r="M366" i="43"/>
  <c r="M367" i="43"/>
  <c r="M368" i="43"/>
  <c r="M369" i="43"/>
  <c r="M370" i="43"/>
  <c r="M371" i="43"/>
  <c r="M372" i="43"/>
  <c r="M373" i="43"/>
  <c r="M374" i="43"/>
  <c r="M375" i="43"/>
  <c r="M376" i="43"/>
  <c r="M377" i="43"/>
  <c r="M378" i="43"/>
  <c r="M379" i="43"/>
  <c r="M380" i="43"/>
  <c r="M381" i="43"/>
  <c r="M382" i="43"/>
  <c r="M383" i="43"/>
  <c r="M384" i="43"/>
  <c r="M385" i="43"/>
  <c r="M386" i="43"/>
  <c r="M387" i="43"/>
  <c r="M388" i="43"/>
  <c r="M389" i="43"/>
  <c r="M390" i="43"/>
  <c r="M391" i="43"/>
  <c r="M392" i="43"/>
  <c r="M393" i="43"/>
  <c r="M394" i="43"/>
  <c r="M395" i="43"/>
  <c r="M396" i="43"/>
  <c r="K77" i="43"/>
  <c r="K78" i="43"/>
  <c r="K79" i="43"/>
  <c r="K80" i="43"/>
  <c r="K81" i="43"/>
  <c r="K82" i="43"/>
  <c r="K83" i="43"/>
  <c r="K84" i="43"/>
  <c r="K85" i="43"/>
  <c r="K86" i="43"/>
  <c r="K87" i="43"/>
  <c r="K88" i="43"/>
  <c r="K89" i="43"/>
  <c r="K90" i="43"/>
  <c r="K91" i="43"/>
  <c r="K92" i="43"/>
  <c r="K93" i="43"/>
  <c r="K94" i="43"/>
  <c r="K95" i="43"/>
  <c r="K96" i="43"/>
  <c r="K97" i="43"/>
  <c r="K98" i="43"/>
  <c r="K99" i="43"/>
  <c r="K100" i="43"/>
  <c r="K101" i="43"/>
  <c r="K102" i="43"/>
  <c r="K103" i="43"/>
  <c r="K104" i="43"/>
  <c r="K105" i="43"/>
  <c r="K106" i="43"/>
  <c r="K107" i="43"/>
  <c r="K108" i="43"/>
  <c r="K109" i="43"/>
  <c r="K110" i="43"/>
  <c r="K111" i="43"/>
  <c r="K112" i="43"/>
  <c r="K113" i="43"/>
  <c r="K114" i="43"/>
  <c r="K115" i="43"/>
  <c r="K116" i="43"/>
  <c r="K117" i="43"/>
  <c r="K118" i="43"/>
  <c r="K119" i="43"/>
  <c r="K120" i="43"/>
  <c r="K121" i="43"/>
  <c r="K122" i="43"/>
  <c r="K123" i="43"/>
  <c r="K124" i="43"/>
  <c r="K125" i="43"/>
  <c r="K126" i="43"/>
  <c r="K127" i="43"/>
  <c r="K128" i="43"/>
  <c r="K129" i="43"/>
  <c r="K130" i="43"/>
  <c r="K131" i="43"/>
  <c r="K132" i="43"/>
  <c r="K133" i="43"/>
  <c r="K134" i="43"/>
  <c r="K135" i="43"/>
  <c r="K136" i="43"/>
  <c r="K137" i="43"/>
  <c r="K138" i="43"/>
  <c r="K139" i="43"/>
  <c r="K140" i="43"/>
  <c r="K141" i="43"/>
  <c r="K142" i="43"/>
  <c r="K143" i="43"/>
  <c r="K144" i="43"/>
  <c r="K145" i="43"/>
  <c r="K146" i="43"/>
  <c r="K147" i="43"/>
  <c r="K148" i="43"/>
  <c r="K149" i="43"/>
  <c r="K150" i="43"/>
  <c r="K151" i="43"/>
  <c r="K152" i="43"/>
  <c r="K153" i="43"/>
  <c r="K154" i="43"/>
  <c r="K155" i="43"/>
  <c r="K156" i="43"/>
  <c r="K157" i="43"/>
  <c r="K158" i="43"/>
  <c r="K159" i="43"/>
  <c r="K160" i="43"/>
  <c r="K161" i="43"/>
  <c r="K162" i="43"/>
  <c r="K163" i="43"/>
  <c r="K164" i="43"/>
  <c r="K165" i="43"/>
  <c r="K166" i="43"/>
  <c r="K167" i="43"/>
  <c r="K168" i="43"/>
  <c r="K169" i="43"/>
  <c r="K170" i="43"/>
  <c r="K171" i="43"/>
  <c r="K172" i="43"/>
  <c r="K173" i="43"/>
  <c r="K174" i="43"/>
  <c r="K175" i="43"/>
  <c r="K176" i="43"/>
  <c r="K177" i="43"/>
  <c r="K178" i="43"/>
  <c r="K179" i="43"/>
  <c r="K180" i="43"/>
  <c r="K181" i="43"/>
  <c r="K182" i="43"/>
  <c r="K183" i="43"/>
  <c r="K184" i="43"/>
  <c r="K185" i="43"/>
  <c r="K186" i="43"/>
  <c r="K187" i="43"/>
  <c r="K188" i="43"/>
  <c r="K189" i="43"/>
  <c r="K190" i="43"/>
  <c r="K191" i="43"/>
  <c r="K192" i="43"/>
  <c r="K193" i="43"/>
  <c r="K194" i="43"/>
  <c r="K195" i="43"/>
  <c r="K196" i="43"/>
  <c r="K197" i="43"/>
  <c r="K198" i="43"/>
  <c r="K199" i="43"/>
  <c r="K200" i="43"/>
  <c r="K201" i="43"/>
  <c r="K202" i="43"/>
  <c r="K203" i="43"/>
  <c r="K204" i="43"/>
  <c r="K205" i="43"/>
  <c r="K206" i="43"/>
  <c r="K207" i="43"/>
  <c r="K208" i="43"/>
  <c r="K209" i="43"/>
  <c r="K210" i="43"/>
  <c r="K211" i="43"/>
  <c r="K212" i="43"/>
  <c r="K213" i="43"/>
  <c r="K214" i="43"/>
  <c r="K215" i="43"/>
  <c r="K216" i="43"/>
  <c r="K217" i="43"/>
  <c r="K218" i="43"/>
  <c r="K219" i="43"/>
  <c r="K220" i="43"/>
  <c r="K221" i="43"/>
  <c r="K222" i="43"/>
  <c r="K223" i="43"/>
  <c r="K224" i="43"/>
  <c r="K225" i="43"/>
  <c r="K226" i="43"/>
  <c r="K227" i="43"/>
  <c r="K228" i="43"/>
  <c r="K229" i="43"/>
  <c r="K230" i="43"/>
  <c r="K231" i="43"/>
  <c r="K232" i="43"/>
  <c r="K233" i="43"/>
  <c r="K234" i="43"/>
  <c r="K235" i="43"/>
  <c r="K236" i="43"/>
  <c r="K237" i="43"/>
  <c r="K238" i="43"/>
  <c r="K239" i="43"/>
  <c r="K240" i="43"/>
  <c r="K241" i="43"/>
  <c r="K242" i="43"/>
  <c r="K243" i="43"/>
  <c r="K244" i="43"/>
  <c r="K245" i="43"/>
  <c r="K246" i="43"/>
  <c r="K247" i="43"/>
  <c r="K248" i="43"/>
  <c r="K249" i="43"/>
  <c r="K250" i="43"/>
  <c r="K251" i="43"/>
  <c r="K252" i="43"/>
  <c r="K253" i="43"/>
  <c r="K254" i="43"/>
  <c r="K255" i="43"/>
  <c r="K256" i="43"/>
  <c r="K257" i="43"/>
  <c r="K258" i="43"/>
  <c r="K259" i="43"/>
  <c r="K260" i="43"/>
  <c r="K261" i="43"/>
  <c r="K262" i="43"/>
  <c r="K263" i="43"/>
  <c r="K264" i="43"/>
  <c r="K265" i="43"/>
  <c r="K266" i="43"/>
  <c r="K267" i="43"/>
  <c r="K268" i="43"/>
  <c r="K269" i="43"/>
  <c r="K270" i="43"/>
  <c r="K271" i="43"/>
  <c r="K272" i="43"/>
  <c r="K273" i="43"/>
  <c r="K274" i="43"/>
  <c r="K275" i="43"/>
  <c r="K276" i="43"/>
  <c r="K277" i="43"/>
  <c r="K278" i="43"/>
  <c r="K279" i="43"/>
  <c r="K280" i="43"/>
  <c r="K281" i="43"/>
  <c r="K282" i="43"/>
  <c r="K283" i="43"/>
  <c r="K284" i="43"/>
  <c r="K285" i="43"/>
  <c r="K286" i="43"/>
  <c r="K287" i="43"/>
  <c r="K288" i="43"/>
  <c r="K289" i="43"/>
  <c r="K290" i="43"/>
  <c r="K291" i="43"/>
  <c r="K292" i="43"/>
  <c r="K293" i="43"/>
  <c r="K294" i="43"/>
  <c r="K295" i="43"/>
  <c r="K296" i="43"/>
  <c r="K297" i="43"/>
  <c r="K298" i="43"/>
  <c r="K299" i="43"/>
  <c r="K300" i="43"/>
  <c r="K301" i="43"/>
  <c r="K302" i="43"/>
  <c r="K303" i="43"/>
  <c r="K304" i="43"/>
  <c r="K305" i="43"/>
  <c r="K306" i="43"/>
  <c r="K307" i="43"/>
  <c r="K308" i="43"/>
  <c r="K309" i="43"/>
  <c r="K310" i="43"/>
  <c r="K311" i="43"/>
  <c r="K312" i="43"/>
  <c r="K313" i="43"/>
  <c r="K314" i="43"/>
  <c r="K315" i="43"/>
  <c r="K316" i="43"/>
  <c r="K317" i="43"/>
  <c r="K318" i="43"/>
  <c r="K319" i="43"/>
  <c r="K320" i="43"/>
  <c r="K321" i="43"/>
  <c r="K322" i="43"/>
  <c r="K323" i="43"/>
  <c r="K324" i="43"/>
  <c r="K325" i="43"/>
  <c r="K326" i="43"/>
  <c r="K327" i="43"/>
  <c r="K328" i="43"/>
  <c r="K329" i="43"/>
  <c r="K330" i="43"/>
  <c r="K331" i="43"/>
  <c r="K332" i="43"/>
  <c r="K333" i="43"/>
  <c r="K334" i="43"/>
  <c r="K335" i="43"/>
  <c r="K336" i="43"/>
  <c r="K337" i="43"/>
  <c r="K338" i="43"/>
  <c r="K339" i="43"/>
  <c r="K340" i="43"/>
  <c r="K341" i="43"/>
  <c r="K342" i="43"/>
  <c r="K343" i="43"/>
  <c r="K344" i="43"/>
  <c r="K345" i="43"/>
  <c r="K346" i="43"/>
  <c r="K347" i="43"/>
  <c r="K348" i="43"/>
  <c r="K349" i="43"/>
  <c r="K350" i="43"/>
  <c r="K351" i="43"/>
  <c r="K352" i="43"/>
  <c r="K353" i="43"/>
  <c r="K354" i="43"/>
  <c r="K355" i="43"/>
  <c r="K356" i="43"/>
  <c r="K357" i="43"/>
  <c r="K358" i="43"/>
  <c r="K359" i="43"/>
  <c r="K360" i="43"/>
  <c r="K361" i="43"/>
  <c r="K362" i="43"/>
  <c r="K363" i="43"/>
  <c r="K364" i="43"/>
  <c r="K365" i="43"/>
  <c r="K366" i="43"/>
  <c r="K367" i="43"/>
  <c r="K368" i="43"/>
  <c r="K369" i="43"/>
  <c r="K370" i="43"/>
  <c r="K371" i="43"/>
  <c r="K372" i="43"/>
  <c r="K373" i="43"/>
  <c r="K374" i="43"/>
  <c r="K375" i="43"/>
  <c r="K376" i="43"/>
  <c r="K377" i="43"/>
  <c r="K378" i="43"/>
  <c r="K379" i="43"/>
  <c r="K380" i="43"/>
  <c r="K381" i="43"/>
  <c r="K382" i="43"/>
  <c r="K383" i="43"/>
  <c r="K384" i="43"/>
  <c r="K385" i="43"/>
  <c r="K386" i="43"/>
  <c r="K387" i="43"/>
  <c r="K388" i="43"/>
  <c r="K389" i="43"/>
  <c r="K390" i="43"/>
  <c r="K391" i="43"/>
  <c r="K392" i="43"/>
  <c r="K393" i="43"/>
  <c r="K394" i="43"/>
  <c r="K395" i="43"/>
  <c r="K396" i="43"/>
  <c r="I77" i="43"/>
  <c r="I78" i="43"/>
  <c r="I79" i="43"/>
  <c r="I80" i="43"/>
  <c r="I81" i="43"/>
  <c r="I82" i="43"/>
  <c r="I83" i="43"/>
  <c r="I84" i="43"/>
  <c r="I85" i="43"/>
  <c r="I86" i="43"/>
  <c r="I87" i="43"/>
  <c r="I88" i="43"/>
  <c r="I89" i="43"/>
  <c r="I90" i="43"/>
  <c r="I91" i="43"/>
  <c r="I92" i="43"/>
  <c r="I93" i="43"/>
  <c r="I94" i="43"/>
  <c r="I95" i="43"/>
  <c r="I96" i="43"/>
  <c r="I97" i="43"/>
  <c r="I98" i="43"/>
  <c r="I99" i="43"/>
  <c r="I100" i="43"/>
  <c r="I101" i="43"/>
  <c r="I102" i="43"/>
  <c r="I103" i="43"/>
  <c r="I104" i="43"/>
  <c r="I105" i="43"/>
  <c r="I106" i="43"/>
  <c r="I107" i="43"/>
  <c r="I108" i="43"/>
  <c r="I109" i="43"/>
  <c r="I110" i="43"/>
  <c r="I111" i="43"/>
  <c r="I112" i="43"/>
  <c r="I113" i="43"/>
  <c r="I114" i="43"/>
  <c r="I115" i="43"/>
  <c r="I116" i="43"/>
  <c r="I117" i="43"/>
  <c r="I118" i="43"/>
  <c r="I119" i="43"/>
  <c r="I120" i="43"/>
  <c r="I121" i="43"/>
  <c r="I122" i="43"/>
  <c r="I123" i="43"/>
  <c r="I124" i="43"/>
  <c r="I125" i="43"/>
  <c r="I126" i="43"/>
  <c r="I127" i="43"/>
  <c r="I128" i="43"/>
  <c r="I129" i="43"/>
  <c r="I130" i="43"/>
  <c r="I131" i="43"/>
  <c r="I132" i="43"/>
  <c r="I133" i="43"/>
  <c r="I134" i="43"/>
  <c r="I135" i="43"/>
  <c r="I136" i="43"/>
  <c r="I137" i="43"/>
  <c r="I138" i="43"/>
  <c r="I139" i="43"/>
  <c r="I140" i="43"/>
  <c r="I141" i="43"/>
  <c r="I142" i="43"/>
  <c r="I143" i="43"/>
  <c r="I144" i="43"/>
  <c r="I145" i="43"/>
  <c r="I146" i="43"/>
  <c r="I147" i="43"/>
  <c r="I148" i="43"/>
  <c r="I149" i="43"/>
  <c r="I150" i="43"/>
  <c r="I151" i="43"/>
  <c r="I152" i="43"/>
  <c r="I153" i="43"/>
  <c r="I154" i="43"/>
  <c r="I155" i="43"/>
  <c r="I156" i="43"/>
  <c r="I157" i="43"/>
  <c r="I158" i="43"/>
  <c r="I159" i="43"/>
  <c r="I160" i="43"/>
  <c r="I161" i="43"/>
  <c r="I162" i="43"/>
  <c r="I163" i="43"/>
  <c r="I164" i="43"/>
  <c r="I165" i="43"/>
  <c r="I166" i="43"/>
  <c r="I167" i="43"/>
  <c r="I168" i="43"/>
  <c r="I169" i="43"/>
  <c r="I170" i="43"/>
  <c r="I171" i="43"/>
  <c r="I172" i="43"/>
  <c r="I173" i="43"/>
  <c r="I174" i="43"/>
  <c r="I175" i="43"/>
  <c r="I176" i="43"/>
  <c r="I177" i="43"/>
  <c r="I178" i="43"/>
  <c r="I179" i="43"/>
  <c r="I180" i="43"/>
  <c r="I181" i="43"/>
  <c r="I182" i="43"/>
  <c r="I183" i="43"/>
  <c r="I184" i="43"/>
  <c r="I185" i="43"/>
  <c r="I186" i="43"/>
  <c r="I187" i="43"/>
  <c r="I188" i="43"/>
  <c r="I189" i="43"/>
  <c r="I190" i="43"/>
  <c r="I191" i="43"/>
  <c r="I192" i="43"/>
  <c r="I193" i="43"/>
  <c r="I194" i="43"/>
  <c r="I195" i="43"/>
  <c r="I196" i="43"/>
  <c r="I197" i="43"/>
  <c r="I198" i="43"/>
  <c r="I199" i="43"/>
  <c r="I200" i="43"/>
  <c r="I201" i="43"/>
  <c r="I202" i="43"/>
  <c r="I203" i="43"/>
  <c r="I204" i="43"/>
  <c r="I205" i="43"/>
  <c r="I206" i="43"/>
  <c r="I207" i="43"/>
  <c r="I208" i="43"/>
  <c r="I209" i="43"/>
  <c r="I210" i="43"/>
  <c r="I211" i="43"/>
  <c r="I212" i="43"/>
  <c r="I213" i="43"/>
  <c r="I214" i="43"/>
  <c r="I215" i="43"/>
  <c r="I216" i="43"/>
  <c r="I217" i="43"/>
  <c r="I218" i="43"/>
  <c r="I219" i="43"/>
  <c r="I220" i="43"/>
  <c r="I221" i="43"/>
  <c r="I222" i="43"/>
  <c r="I223" i="43"/>
  <c r="I224" i="43"/>
  <c r="I225" i="43"/>
  <c r="I226" i="43"/>
  <c r="I227" i="43"/>
  <c r="I228" i="43"/>
  <c r="I229" i="43"/>
  <c r="I230" i="43"/>
  <c r="I231" i="43"/>
  <c r="I232" i="43"/>
  <c r="I233" i="43"/>
  <c r="I234" i="43"/>
  <c r="I235" i="43"/>
  <c r="I236" i="43"/>
  <c r="I237" i="43"/>
  <c r="I238" i="43"/>
  <c r="I239" i="43"/>
  <c r="I240" i="43"/>
  <c r="I241" i="43"/>
  <c r="I242" i="43"/>
  <c r="I243" i="43"/>
  <c r="I244" i="43"/>
  <c r="I245" i="43"/>
  <c r="I246" i="43"/>
  <c r="I247" i="43"/>
  <c r="I248" i="43"/>
  <c r="I249" i="43"/>
  <c r="I250" i="43"/>
  <c r="I251" i="43"/>
  <c r="I252" i="43"/>
  <c r="I253" i="43"/>
  <c r="I254" i="43"/>
  <c r="I255" i="43"/>
  <c r="I256" i="43"/>
  <c r="I257" i="43"/>
  <c r="I258" i="43"/>
  <c r="I259" i="43"/>
  <c r="I260" i="43"/>
  <c r="I261" i="43"/>
  <c r="I262" i="43"/>
  <c r="I263" i="43"/>
  <c r="I264" i="43"/>
  <c r="I265" i="43"/>
  <c r="I266" i="43"/>
  <c r="I277" i="43"/>
  <c r="I278" i="43"/>
  <c r="I279" i="43"/>
  <c r="I280" i="43"/>
  <c r="I281" i="43"/>
  <c r="I282" i="43"/>
  <c r="I283" i="43"/>
  <c r="I284" i="43"/>
  <c r="I285" i="43"/>
  <c r="I286" i="43"/>
  <c r="I287" i="43"/>
  <c r="I288" i="43"/>
  <c r="I289" i="43"/>
  <c r="I290" i="43"/>
  <c r="I291" i="43"/>
  <c r="I292" i="43"/>
  <c r="I293" i="43"/>
  <c r="I294" i="43"/>
  <c r="I295" i="43"/>
  <c r="I296" i="43"/>
  <c r="I297" i="43"/>
  <c r="I298" i="43"/>
  <c r="I299" i="43"/>
  <c r="I300" i="43"/>
  <c r="I301" i="43"/>
  <c r="I302" i="43"/>
  <c r="I303" i="43"/>
  <c r="I304" i="43"/>
  <c r="I305" i="43"/>
  <c r="I306" i="43"/>
  <c r="I307" i="43"/>
  <c r="I308" i="43"/>
  <c r="I309" i="43"/>
  <c r="I310" i="43"/>
  <c r="I311" i="43"/>
  <c r="I312" i="43"/>
  <c r="I313" i="43"/>
  <c r="I314" i="43"/>
  <c r="I315" i="43"/>
  <c r="I316" i="43"/>
  <c r="I317" i="43"/>
  <c r="I318" i="43"/>
  <c r="I319" i="43"/>
  <c r="I320" i="43"/>
  <c r="I321" i="43"/>
  <c r="I322" i="43"/>
  <c r="I323" i="43"/>
  <c r="I324" i="43"/>
  <c r="I325" i="43"/>
  <c r="I326" i="43"/>
  <c r="I327" i="43"/>
  <c r="I328" i="43"/>
  <c r="I329" i="43"/>
  <c r="I330" i="43"/>
  <c r="I331" i="43"/>
  <c r="I332" i="43"/>
  <c r="I333" i="43"/>
  <c r="I334" i="43"/>
  <c r="I335" i="43"/>
  <c r="I336" i="43"/>
  <c r="I337" i="43"/>
  <c r="I338" i="43"/>
  <c r="I339" i="43"/>
  <c r="I340" i="43"/>
  <c r="I341" i="43"/>
  <c r="I342" i="43"/>
  <c r="I343" i="43"/>
  <c r="I344" i="43"/>
  <c r="I345" i="43"/>
  <c r="I346" i="43"/>
  <c r="I347" i="43"/>
  <c r="I348" i="43"/>
  <c r="I349" i="43"/>
  <c r="I350" i="43"/>
  <c r="I351" i="43"/>
  <c r="I352" i="43"/>
  <c r="I353" i="43"/>
  <c r="I354" i="43"/>
  <c r="I355" i="43"/>
  <c r="I356" i="43"/>
  <c r="I357" i="43"/>
  <c r="I358" i="43"/>
  <c r="I359" i="43"/>
  <c r="I360" i="43"/>
  <c r="I361" i="43"/>
  <c r="I362" i="43"/>
  <c r="I363" i="43"/>
  <c r="I364" i="43"/>
  <c r="I365" i="43"/>
  <c r="I366" i="43"/>
  <c r="I367" i="43"/>
  <c r="I368" i="43"/>
  <c r="I369" i="43"/>
  <c r="I370" i="43"/>
  <c r="I371" i="43"/>
  <c r="I372" i="43"/>
  <c r="I373" i="43"/>
  <c r="I374" i="43"/>
  <c r="I375" i="43"/>
  <c r="I376" i="43"/>
  <c r="I377" i="43"/>
  <c r="I378" i="43"/>
  <c r="I379" i="43"/>
  <c r="I380" i="43"/>
  <c r="I381" i="43"/>
  <c r="I382" i="43"/>
  <c r="I383" i="43"/>
  <c r="I384" i="43"/>
  <c r="I385" i="43"/>
  <c r="I386" i="43"/>
  <c r="I387" i="43"/>
  <c r="I388" i="43"/>
  <c r="I389" i="43"/>
  <c r="I390" i="43"/>
  <c r="I391" i="43"/>
  <c r="I392" i="43"/>
  <c r="I393" i="43"/>
  <c r="I394" i="43"/>
  <c r="I395" i="43"/>
  <c r="I396" i="43"/>
  <c r="M76" i="43"/>
  <c r="K76" i="43"/>
  <c r="I76" i="43"/>
  <c r="M75" i="43"/>
  <c r="K75" i="43"/>
  <c r="I75" i="43"/>
  <c r="M74" i="43"/>
  <c r="K74" i="43"/>
  <c r="I74" i="43"/>
  <c r="M73" i="43"/>
  <c r="K73" i="43"/>
  <c r="I73" i="43"/>
  <c r="M72" i="43"/>
  <c r="K72" i="43"/>
  <c r="I72" i="43"/>
  <c r="M71" i="43"/>
  <c r="K71" i="43"/>
  <c r="I71" i="43"/>
  <c r="M70" i="43"/>
  <c r="K70" i="43"/>
  <c r="I70" i="43"/>
  <c r="M69" i="43"/>
  <c r="K69" i="43"/>
  <c r="I69" i="43"/>
  <c r="M68" i="43"/>
  <c r="K68" i="43"/>
  <c r="I68" i="43"/>
  <c r="M67" i="43"/>
  <c r="K67" i="43"/>
  <c r="I67" i="43"/>
  <c r="M66" i="43"/>
  <c r="K66" i="43"/>
  <c r="I66" i="43"/>
  <c r="M65" i="43"/>
  <c r="K65" i="43"/>
  <c r="I65" i="43"/>
  <c r="M64" i="43"/>
  <c r="K64" i="43"/>
  <c r="I64" i="43"/>
  <c r="M63" i="43"/>
  <c r="K63" i="43"/>
  <c r="I63" i="43"/>
  <c r="M62" i="43"/>
  <c r="K62" i="43"/>
  <c r="I62" i="43"/>
  <c r="M61" i="43"/>
  <c r="K61" i="43"/>
  <c r="I61" i="43"/>
  <c r="M60" i="43"/>
  <c r="K60" i="43"/>
  <c r="I60" i="43"/>
  <c r="M59" i="43"/>
  <c r="K59" i="43"/>
  <c r="I59" i="43"/>
  <c r="M58" i="43"/>
  <c r="K58" i="43"/>
  <c r="I58" i="43"/>
  <c r="M57" i="43"/>
  <c r="K57" i="43"/>
  <c r="I57" i="43"/>
  <c r="M56" i="43"/>
  <c r="K56" i="43"/>
  <c r="I56" i="43"/>
  <c r="M55" i="43"/>
  <c r="K55" i="43"/>
  <c r="I55" i="43"/>
  <c r="M54" i="43"/>
  <c r="K54" i="43"/>
  <c r="I54" i="43"/>
  <c r="M53" i="43"/>
  <c r="K53" i="43"/>
  <c r="I53" i="43"/>
  <c r="M52" i="43"/>
  <c r="K52" i="43"/>
  <c r="I52" i="43"/>
  <c r="M51" i="43"/>
  <c r="K51" i="43"/>
  <c r="I51" i="43"/>
  <c r="M50" i="43"/>
  <c r="K50" i="43"/>
  <c r="I50" i="43"/>
  <c r="M49" i="43"/>
  <c r="K49" i="43"/>
  <c r="I49" i="43"/>
  <c r="M48" i="43"/>
  <c r="K48" i="43"/>
  <c r="I48" i="43"/>
  <c r="M47" i="43"/>
  <c r="K47" i="43"/>
  <c r="I47" i="43"/>
  <c r="M46" i="43"/>
  <c r="K46" i="43"/>
  <c r="I46" i="43"/>
  <c r="M45" i="43"/>
  <c r="K45" i="43"/>
  <c r="I45" i="43"/>
  <c r="M44" i="43"/>
  <c r="K44" i="43"/>
  <c r="I44" i="43"/>
  <c r="M43" i="43"/>
  <c r="K43" i="43"/>
  <c r="I43" i="43"/>
  <c r="M42" i="43"/>
  <c r="K42" i="43"/>
  <c r="I42" i="43"/>
  <c r="M41" i="43"/>
  <c r="K41" i="43"/>
  <c r="I41" i="43"/>
  <c r="M40" i="43"/>
  <c r="K40" i="43"/>
  <c r="I40" i="43"/>
  <c r="M39" i="43"/>
  <c r="K39" i="43"/>
  <c r="I39" i="43"/>
  <c r="M38" i="43"/>
  <c r="K38" i="43"/>
  <c r="I38" i="43"/>
  <c r="M37" i="43"/>
  <c r="K37" i="43"/>
  <c r="I37" i="43"/>
  <c r="M36" i="43"/>
  <c r="K36" i="43"/>
  <c r="I36" i="43"/>
  <c r="M35" i="43"/>
  <c r="K35" i="43"/>
  <c r="I35" i="43"/>
  <c r="M34" i="43"/>
  <c r="K34" i="43"/>
  <c r="I34" i="43"/>
  <c r="M33" i="43"/>
  <c r="K33" i="43"/>
  <c r="I33" i="43"/>
  <c r="M32" i="43"/>
  <c r="K32" i="43"/>
  <c r="I32" i="43"/>
  <c r="M31" i="43"/>
  <c r="K31" i="43"/>
  <c r="I31" i="43"/>
  <c r="M30" i="43"/>
  <c r="K30" i="43"/>
  <c r="I30" i="43"/>
  <c r="M29" i="43"/>
  <c r="K29" i="43"/>
  <c r="I29" i="43"/>
  <c r="M28" i="43"/>
  <c r="K28" i="43"/>
  <c r="I28" i="43"/>
  <c r="M27" i="43"/>
  <c r="K27" i="43"/>
  <c r="I27" i="43"/>
  <c r="M26" i="43"/>
  <c r="K26" i="43"/>
  <c r="I26" i="43"/>
  <c r="M25" i="43"/>
  <c r="K25" i="43"/>
  <c r="I25" i="43"/>
  <c r="M24" i="43"/>
  <c r="K24" i="43"/>
  <c r="I24" i="43"/>
  <c r="M23" i="43"/>
  <c r="K23" i="43"/>
  <c r="I23" i="43"/>
  <c r="M22" i="43"/>
  <c r="K22" i="43"/>
  <c r="I22" i="43"/>
  <c r="M21" i="43"/>
  <c r="K21" i="43"/>
  <c r="I21" i="43"/>
  <c r="M20" i="43"/>
  <c r="K20" i="43"/>
  <c r="I20" i="43"/>
  <c r="M19" i="43"/>
  <c r="K19" i="43"/>
  <c r="I19" i="43"/>
  <c r="M18" i="43"/>
  <c r="K18" i="43"/>
  <c r="I18" i="43"/>
  <c r="M17" i="43"/>
  <c r="K17" i="43"/>
  <c r="I17" i="43"/>
  <c r="M16" i="43"/>
  <c r="K16" i="43"/>
  <c r="I16" i="43"/>
  <c r="M15" i="43"/>
  <c r="K15" i="43"/>
  <c r="I15" i="43"/>
  <c r="M14" i="43"/>
  <c r="K14" i="43"/>
  <c r="I14" i="43"/>
  <c r="M13" i="43"/>
  <c r="K13" i="43"/>
  <c r="I13" i="43"/>
  <c r="M12" i="43"/>
  <c r="K12" i="43"/>
  <c r="I12" i="43"/>
  <c r="M11" i="43"/>
  <c r="K11" i="43"/>
  <c r="I11" i="43"/>
  <c r="M10" i="43"/>
  <c r="K10" i="43"/>
  <c r="I10" i="43"/>
  <c r="M9" i="43"/>
  <c r="K9" i="43"/>
  <c r="I9" i="43"/>
  <c r="M8" i="43"/>
  <c r="K8" i="43"/>
  <c r="I8" i="43"/>
  <c r="M7" i="43"/>
  <c r="K7" i="43"/>
  <c r="I7" i="43"/>
  <c r="AC24" i="29"/>
  <c r="Z7" i="29"/>
  <c r="M77" i="29"/>
  <c r="M78" i="29"/>
  <c r="M79" i="29"/>
  <c r="M80" i="29"/>
  <c r="M81" i="29"/>
  <c r="M82" i="29"/>
  <c r="M83" i="29"/>
  <c r="M84" i="29"/>
  <c r="M85" i="29"/>
  <c r="M86" i="29"/>
  <c r="M87" i="29"/>
  <c r="M88" i="29"/>
  <c r="M89" i="29"/>
  <c r="M90" i="29"/>
  <c r="M91" i="29"/>
  <c r="M92" i="29"/>
  <c r="M93" i="29"/>
  <c r="M94" i="29"/>
  <c r="M95" i="29"/>
  <c r="M96" i="29"/>
  <c r="M97" i="29"/>
  <c r="M98" i="29"/>
  <c r="M99" i="29"/>
  <c r="M100" i="29"/>
  <c r="M101" i="29"/>
  <c r="M102" i="29"/>
  <c r="M103" i="29"/>
  <c r="M104" i="29"/>
  <c r="M105" i="29"/>
  <c r="M106" i="29"/>
  <c r="M107" i="29"/>
  <c r="M108" i="29"/>
  <c r="M109" i="29"/>
  <c r="M110" i="29"/>
  <c r="M111" i="29"/>
  <c r="M112" i="29"/>
  <c r="M113" i="29"/>
  <c r="M114" i="29"/>
  <c r="M115" i="29"/>
  <c r="M116" i="29"/>
  <c r="M117" i="29"/>
  <c r="M118" i="29"/>
  <c r="M119" i="29"/>
  <c r="M120" i="29"/>
  <c r="M121" i="29"/>
  <c r="M122" i="29"/>
  <c r="M123" i="29"/>
  <c r="M124" i="29"/>
  <c r="M125" i="29"/>
  <c r="M126" i="29"/>
  <c r="M127" i="29"/>
  <c r="M128" i="29"/>
  <c r="M129" i="29"/>
  <c r="M130" i="29"/>
  <c r="M131" i="29"/>
  <c r="M132" i="29"/>
  <c r="M133" i="29"/>
  <c r="M134" i="29"/>
  <c r="M135" i="29"/>
  <c r="M136" i="29"/>
  <c r="M137" i="29"/>
  <c r="M138" i="29"/>
  <c r="M139" i="29"/>
  <c r="M140" i="29"/>
  <c r="M141" i="29"/>
  <c r="M142" i="29"/>
  <c r="M143" i="29"/>
  <c r="M144" i="29"/>
  <c r="M145" i="29"/>
  <c r="M146" i="29"/>
  <c r="M147" i="29"/>
  <c r="M148" i="29"/>
  <c r="M149" i="29"/>
  <c r="M150" i="29"/>
  <c r="M151" i="29"/>
  <c r="M152" i="29"/>
  <c r="M153" i="29"/>
  <c r="M154" i="29"/>
  <c r="M155" i="29"/>
  <c r="M156" i="29"/>
  <c r="M157" i="29"/>
  <c r="M158" i="29"/>
  <c r="M159" i="29"/>
  <c r="M160" i="29"/>
  <c r="M161" i="29"/>
  <c r="M162" i="29"/>
  <c r="M163" i="29"/>
  <c r="M164" i="29"/>
  <c r="M165" i="29"/>
  <c r="M166" i="29"/>
  <c r="M167" i="29"/>
  <c r="M168" i="29"/>
  <c r="M169" i="29"/>
  <c r="M170" i="29"/>
  <c r="M171" i="29"/>
  <c r="M172" i="29"/>
  <c r="M173" i="29"/>
  <c r="M174" i="29"/>
  <c r="M175" i="29"/>
  <c r="M176" i="29"/>
  <c r="M177" i="29"/>
  <c r="M178" i="29"/>
  <c r="M179" i="29"/>
  <c r="M180" i="29"/>
  <c r="M181" i="29"/>
  <c r="M182" i="29"/>
  <c r="M183" i="29"/>
  <c r="M184" i="29"/>
  <c r="M185" i="29"/>
  <c r="M186" i="29"/>
  <c r="M187" i="29"/>
  <c r="M188" i="29"/>
  <c r="M189" i="29"/>
  <c r="M190" i="29"/>
  <c r="M191" i="29"/>
  <c r="M192" i="29"/>
  <c r="M193" i="29"/>
  <c r="M194" i="29"/>
  <c r="M195" i="29"/>
  <c r="M196" i="29"/>
  <c r="M197" i="29"/>
  <c r="M198" i="29"/>
  <c r="M199" i="29"/>
  <c r="M200" i="29"/>
  <c r="M201" i="29"/>
  <c r="M202" i="29"/>
  <c r="M203" i="29"/>
  <c r="M204" i="29"/>
  <c r="M205" i="29"/>
  <c r="M206" i="29"/>
  <c r="M207" i="29"/>
  <c r="M208" i="29"/>
  <c r="M209" i="29"/>
  <c r="M210" i="29"/>
  <c r="M211" i="29"/>
  <c r="M212" i="29"/>
  <c r="M213" i="29"/>
  <c r="M214" i="29"/>
  <c r="M215" i="29"/>
  <c r="M216" i="29"/>
  <c r="M217" i="29"/>
  <c r="M218" i="29"/>
  <c r="M219" i="29"/>
  <c r="M220" i="29"/>
  <c r="M221" i="29"/>
  <c r="M222" i="29"/>
  <c r="M223" i="29"/>
  <c r="M224" i="29"/>
  <c r="M225" i="29"/>
  <c r="M226" i="29"/>
  <c r="M227" i="29"/>
  <c r="M228" i="29"/>
  <c r="M229" i="29"/>
  <c r="M230" i="29"/>
  <c r="M231" i="29"/>
  <c r="M232" i="29"/>
  <c r="M233" i="29"/>
  <c r="M234" i="29"/>
  <c r="M235" i="29"/>
  <c r="M236" i="29"/>
  <c r="M237" i="29"/>
  <c r="M238" i="29"/>
  <c r="M239" i="29"/>
  <c r="M240" i="29"/>
  <c r="M241" i="29"/>
  <c r="M242" i="29"/>
  <c r="M243" i="29"/>
  <c r="M244" i="29"/>
  <c r="M245" i="29"/>
  <c r="M246" i="29"/>
  <c r="M247" i="29"/>
  <c r="M248" i="29"/>
  <c r="M249" i="29"/>
  <c r="M250" i="29"/>
  <c r="M251" i="29"/>
  <c r="M252" i="29"/>
  <c r="M253" i="29"/>
  <c r="M254" i="29"/>
  <c r="M255" i="29"/>
  <c r="M256" i="29"/>
  <c r="M267" i="29"/>
  <c r="M268" i="29"/>
  <c r="M269" i="29"/>
  <c r="M270" i="29"/>
  <c r="M271" i="29"/>
  <c r="M272" i="29"/>
  <c r="M273" i="29"/>
  <c r="M274" i="29"/>
  <c r="M275" i="29"/>
  <c r="M276" i="29"/>
  <c r="M277" i="29"/>
  <c r="M278" i="29"/>
  <c r="M279" i="29"/>
  <c r="M280" i="29"/>
  <c r="M281" i="29"/>
  <c r="M282" i="29"/>
  <c r="M283" i="29"/>
  <c r="M284" i="29"/>
  <c r="M285" i="29"/>
  <c r="M286" i="29"/>
  <c r="M287" i="29"/>
  <c r="M288" i="29"/>
  <c r="M289" i="29"/>
  <c r="M290" i="29"/>
  <c r="M291" i="29"/>
  <c r="M292" i="29"/>
  <c r="M293" i="29"/>
  <c r="M294" i="29"/>
  <c r="M295" i="29"/>
  <c r="M296" i="29"/>
  <c r="M297" i="29"/>
  <c r="M298" i="29"/>
  <c r="M299" i="29"/>
  <c r="M300" i="29"/>
  <c r="M301" i="29"/>
  <c r="M302" i="29"/>
  <c r="M303" i="29"/>
  <c r="M304" i="29"/>
  <c r="M305" i="29"/>
  <c r="M306" i="29"/>
  <c r="M307" i="29"/>
  <c r="M308" i="29"/>
  <c r="M309" i="29"/>
  <c r="M310" i="29"/>
  <c r="M311" i="29"/>
  <c r="M312" i="29"/>
  <c r="M313" i="29"/>
  <c r="M314" i="29"/>
  <c r="M315" i="29"/>
  <c r="M316" i="29"/>
  <c r="M317" i="29"/>
  <c r="M318" i="29"/>
  <c r="M319" i="29"/>
  <c r="M320" i="29"/>
  <c r="M321" i="29"/>
  <c r="M322" i="29"/>
  <c r="M323" i="29"/>
  <c r="M324" i="29"/>
  <c r="M325" i="29"/>
  <c r="M326" i="29"/>
  <c r="M327" i="29"/>
  <c r="M328" i="29"/>
  <c r="M329" i="29"/>
  <c r="M330" i="29"/>
  <c r="M331" i="29"/>
  <c r="M332" i="29"/>
  <c r="M333" i="29"/>
  <c r="M334" i="29"/>
  <c r="M335" i="29"/>
  <c r="M336" i="29"/>
  <c r="M337" i="29"/>
  <c r="M338" i="29"/>
  <c r="M339" i="29"/>
  <c r="M340" i="29"/>
  <c r="M341" i="29"/>
  <c r="M342" i="29"/>
  <c r="M343" i="29"/>
  <c r="M344" i="29"/>
  <c r="M345" i="29"/>
  <c r="M346" i="29"/>
  <c r="M347" i="29"/>
  <c r="M348" i="29"/>
  <c r="M349" i="29"/>
  <c r="M350" i="29"/>
  <c r="M351" i="29"/>
  <c r="M352" i="29"/>
  <c r="M353" i="29"/>
  <c r="M354" i="29"/>
  <c r="M355" i="29"/>
  <c r="M356" i="29"/>
  <c r="M357" i="29"/>
  <c r="M358" i="29"/>
  <c r="M359" i="29"/>
  <c r="M360" i="29"/>
  <c r="M361" i="29"/>
  <c r="M362" i="29"/>
  <c r="M363" i="29"/>
  <c r="M364" i="29"/>
  <c r="M365" i="29"/>
  <c r="M366" i="29"/>
  <c r="M367" i="29"/>
  <c r="M368" i="29"/>
  <c r="M369" i="29"/>
  <c r="M370" i="29"/>
  <c r="M371" i="29"/>
  <c r="M372" i="29"/>
  <c r="M373" i="29"/>
  <c r="M374" i="29"/>
  <c r="M375" i="29"/>
  <c r="M376" i="29"/>
  <c r="M377" i="29"/>
  <c r="M378" i="29"/>
  <c r="M379" i="29"/>
  <c r="M380" i="29"/>
  <c r="M381" i="29"/>
  <c r="M382" i="29"/>
  <c r="M383" i="29"/>
  <c r="M384" i="29"/>
  <c r="M385" i="29"/>
  <c r="M386" i="29"/>
  <c r="M387" i="29"/>
  <c r="M388" i="29"/>
  <c r="M389" i="29"/>
  <c r="M390" i="29"/>
  <c r="M391" i="29"/>
  <c r="M392" i="29"/>
  <c r="M393" i="29"/>
  <c r="M394" i="29"/>
  <c r="M395" i="29"/>
  <c r="M396" i="29"/>
  <c r="M397" i="29"/>
  <c r="M398" i="29"/>
  <c r="M399" i="29"/>
  <c r="M400" i="29"/>
  <c r="M401" i="29"/>
  <c r="M402" i="29"/>
  <c r="M403" i="29"/>
  <c r="M404" i="29"/>
  <c r="M405" i="29"/>
  <c r="M406" i="29"/>
  <c r="M407" i="29"/>
  <c r="M408" i="29"/>
  <c r="M409" i="29"/>
  <c r="M410" i="29"/>
  <c r="M411" i="29"/>
  <c r="M412" i="29"/>
  <c r="M413" i="29"/>
  <c r="M414" i="29"/>
  <c r="K77" i="29"/>
  <c r="K78" i="29"/>
  <c r="K79" i="29"/>
  <c r="K80" i="29"/>
  <c r="K81" i="29"/>
  <c r="K82" i="29"/>
  <c r="K83" i="29"/>
  <c r="K84" i="29"/>
  <c r="K85" i="29"/>
  <c r="K86" i="29"/>
  <c r="K87" i="29"/>
  <c r="K88" i="29"/>
  <c r="K89" i="29"/>
  <c r="K90" i="29"/>
  <c r="K91" i="29"/>
  <c r="K92" i="29"/>
  <c r="K93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0" i="29"/>
  <c r="K111" i="29"/>
  <c r="K112" i="29"/>
  <c r="K113" i="29"/>
  <c r="K114" i="29"/>
  <c r="K115" i="29"/>
  <c r="K116" i="29"/>
  <c r="K117" i="29"/>
  <c r="K118" i="29"/>
  <c r="K119" i="29"/>
  <c r="K120" i="29"/>
  <c r="K121" i="29"/>
  <c r="K122" i="29"/>
  <c r="K123" i="29"/>
  <c r="K124" i="29"/>
  <c r="K125" i="29"/>
  <c r="K126" i="29"/>
  <c r="K127" i="29"/>
  <c r="K128" i="29"/>
  <c r="K129" i="29"/>
  <c r="K130" i="29"/>
  <c r="K131" i="29"/>
  <c r="K132" i="29"/>
  <c r="K133" i="29"/>
  <c r="K134" i="29"/>
  <c r="K135" i="29"/>
  <c r="K136" i="29"/>
  <c r="K137" i="29"/>
  <c r="K138" i="29"/>
  <c r="K139" i="29"/>
  <c r="K140" i="29"/>
  <c r="K141" i="29"/>
  <c r="K142" i="29"/>
  <c r="K143" i="29"/>
  <c r="K144" i="29"/>
  <c r="K145" i="29"/>
  <c r="K146" i="29"/>
  <c r="K147" i="29"/>
  <c r="K148" i="29"/>
  <c r="K149" i="29"/>
  <c r="K150" i="29"/>
  <c r="K151" i="29"/>
  <c r="K152" i="29"/>
  <c r="K153" i="29"/>
  <c r="K154" i="29"/>
  <c r="K155" i="29"/>
  <c r="K156" i="29"/>
  <c r="K157" i="29"/>
  <c r="K158" i="29"/>
  <c r="K159" i="29"/>
  <c r="K160" i="29"/>
  <c r="K161" i="29"/>
  <c r="K162" i="29"/>
  <c r="K163" i="29"/>
  <c r="K164" i="29"/>
  <c r="K165" i="29"/>
  <c r="K166" i="29"/>
  <c r="K167" i="29"/>
  <c r="K168" i="29"/>
  <c r="K169" i="29"/>
  <c r="K170" i="29"/>
  <c r="K171" i="29"/>
  <c r="K172" i="29"/>
  <c r="K173" i="29"/>
  <c r="K174" i="29"/>
  <c r="K175" i="29"/>
  <c r="K176" i="29"/>
  <c r="K177" i="29"/>
  <c r="K178" i="29"/>
  <c r="K179" i="29"/>
  <c r="K180" i="29"/>
  <c r="K181" i="29"/>
  <c r="K182" i="29"/>
  <c r="K183" i="29"/>
  <c r="K184" i="29"/>
  <c r="K185" i="29"/>
  <c r="K186" i="29"/>
  <c r="K187" i="29"/>
  <c r="K188" i="29"/>
  <c r="K189" i="29"/>
  <c r="K190" i="29"/>
  <c r="K191" i="29"/>
  <c r="K192" i="29"/>
  <c r="K193" i="29"/>
  <c r="K194" i="29"/>
  <c r="K195" i="29"/>
  <c r="K196" i="29"/>
  <c r="K197" i="29"/>
  <c r="K198" i="29"/>
  <c r="K199" i="29"/>
  <c r="K200" i="29"/>
  <c r="K201" i="29"/>
  <c r="K202" i="29"/>
  <c r="K203" i="29"/>
  <c r="K204" i="29"/>
  <c r="K205" i="29"/>
  <c r="K206" i="29"/>
  <c r="K207" i="29"/>
  <c r="K208" i="29"/>
  <c r="K209" i="29"/>
  <c r="K210" i="29"/>
  <c r="K211" i="29"/>
  <c r="K212" i="29"/>
  <c r="K213" i="29"/>
  <c r="K214" i="29"/>
  <c r="K215" i="29"/>
  <c r="K216" i="29"/>
  <c r="K217" i="29"/>
  <c r="K218" i="29"/>
  <c r="K219" i="29"/>
  <c r="K220" i="29"/>
  <c r="K221" i="29"/>
  <c r="K222" i="29"/>
  <c r="K223" i="29"/>
  <c r="K224" i="29"/>
  <c r="K225" i="29"/>
  <c r="K226" i="29"/>
  <c r="K227" i="29"/>
  <c r="K228" i="29"/>
  <c r="K229" i="29"/>
  <c r="K230" i="29"/>
  <c r="K231" i="29"/>
  <c r="K232" i="29"/>
  <c r="K233" i="29"/>
  <c r="K234" i="29"/>
  <c r="K235" i="29"/>
  <c r="K236" i="29"/>
  <c r="K237" i="29"/>
  <c r="K238" i="29"/>
  <c r="K239" i="29"/>
  <c r="K240" i="29"/>
  <c r="K241" i="29"/>
  <c r="K242" i="29"/>
  <c r="K243" i="29"/>
  <c r="K244" i="29"/>
  <c r="K245" i="29"/>
  <c r="K246" i="29"/>
  <c r="K247" i="29"/>
  <c r="K248" i="29"/>
  <c r="K249" i="29"/>
  <c r="K250" i="29"/>
  <c r="K251" i="29"/>
  <c r="K252" i="29"/>
  <c r="K253" i="29"/>
  <c r="K254" i="29"/>
  <c r="K255" i="29"/>
  <c r="K256" i="29"/>
  <c r="K267" i="29"/>
  <c r="K268" i="29"/>
  <c r="K269" i="29"/>
  <c r="K270" i="29"/>
  <c r="K271" i="29"/>
  <c r="K272" i="29"/>
  <c r="K273" i="29"/>
  <c r="K274" i="29"/>
  <c r="K275" i="29"/>
  <c r="K276" i="29"/>
  <c r="K277" i="29"/>
  <c r="K278" i="29"/>
  <c r="K279" i="29"/>
  <c r="K280" i="29"/>
  <c r="K281" i="29"/>
  <c r="K282" i="29"/>
  <c r="K283" i="29"/>
  <c r="K284" i="29"/>
  <c r="K285" i="29"/>
  <c r="K286" i="29"/>
  <c r="K287" i="29"/>
  <c r="K288" i="29"/>
  <c r="K289" i="29"/>
  <c r="K290" i="29"/>
  <c r="K291" i="29"/>
  <c r="K292" i="29"/>
  <c r="K293" i="29"/>
  <c r="K294" i="29"/>
  <c r="K295" i="29"/>
  <c r="K296" i="29"/>
  <c r="K297" i="29"/>
  <c r="K298" i="29"/>
  <c r="K299" i="29"/>
  <c r="K300" i="29"/>
  <c r="K301" i="29"/>
  <c r="K302" i="29"/>
  <c r="K303" i="29"/>
  <c r="K304" i="29"/>
  <c r="K305" i="29"/>
  <c r="K306" i="29"/>
  <c r="K307" i="29"/>
  <c r="K308" i="29"/>
  <c r="K309" i="29"/>
  <c r="K310" i="29"/>
  <c r="K311" i="29"/>
  <c r="K312" i="29"/>
  <c r="K313" i="29"/>
  <c r="K314" i="29"/>
  <c r="K315" i="29"/>
  <c r="K316" i="29"/>
  <c r="K317" i="29"/>
  <c r="K318" i="29"/>
  <c r="K319" i="29"/>
  <c r="K320" i="29"/>
  <c r="K321" i="29"/>
  <c r="K322" i="29"/>
  <c r="K323" i="29"/>
  <c r="K324" i="29"/>
  <c r="K325" i="29"/>
  <c r="K326" i="29"/>
  <c r="K327" i="29"/>
  <c r="K328" i="29"/>
  <c r="K329" i="29"/>
  <c r="K330" i="29"/>
  <c r="K331" i="29"/>
  <c r="K332" i="29"/>
  <c r="K333" i="29"/>
  <c r="K334" i="29"/>
  <c r="K335" i="29"/>
  <c r="K336" i="29"/>
  <c r="K337" i="29"/>
  <c r="K338" i="29"/>
  <c r="K339" i="29"/>
  <c r="K340" i="29"/>
  <c r="K341" i="29"/>
  <c r="K342" i="29"/>
  <c r="K343" i="29"/>
  <c r="K344" i="29"/>
  <c r="K345" i="29"/>
  <c r="K346" i="29"/>
  <c r="K347" i="29"/>
  <c r="K348" i="29"/>
  <c r="K349" i="29"/>
  <c r="K350" i="29"/>
  <c r="K351" i="29"/>
  <c r="K352" i="29"/>
  <c r="K353" i="29"/>
  <c r="K354" i="29"/>
  <c r="K355" i="29"/>
  <c r="K356" i="29"/>
  <c r="K357" i="29"/>
  <c r="K358" i="29"/>
  <c r="K359" i="29"/>
  <c r="K360" i="29"/>
  <c r="K361" i="29"/>
  <c r="K362" i="29"/>
  <c r="K363" i="29"/>
  <c r="K364" i="29"/>
  <c r="K365" i="29"/>
  <c r="K366" i="29"/>
  <c r="K367" i="29"/>
  <c r="K368" i="29"/>
  <c r="K369" i="29"/>
  <c r="K370" i="29"/>
  <c r="K371" i="29"/>
  <c r="K372" i="29"/>
  <c r="K373" i="29"/>
  <c r="K374" i="29"/>
  <c r="K375" i="29"/>
  <c r="K376" i="29"/>
  <c r="K377" i="29"/>
  <c r="K378" i="29"/>
  <c r="K379" i="29"/>
  <c r="K380" i="29"/>
  <c r="K381" i="29"/>
  <c r="K382" i="29"/>
  <c r="K383" i="29"/>
  <c r="K384" i="29"/>
  <c r="K385" i="29"/>
  <c r="K386" i="29"/>
  <c r="K387" i="29"/>
  <c r="K388" i="29"/>
  <c r="K389" i="29"/>
  <c r="K390" i="29"/>
  <c r="K391" i="29"/>
  <c r="K392" i="29"/>
  <c r="K393" i="29"/>
  <c r="K394" i="29"/>
  <c r="K395" i="29"/>
  <c r="K396" i="29"/>
  <c r="K397" i="29"/>
  <c r="K398" i="29"/>
  <c r="K399" i="29"/>
  <c r="K400" i="29"/>
  <c r="K401" i="29"/>
  <c r="K402" i="29"/>
  <c r="K403" i="29"/>
  <c r="K404" i="29"/>
  <c r="K405" i="29"/>
  <c r="K406" i="29"/>
  <c r="K407" i="29"/>
  <c r="K408" i="29"/>
  <c r="K409" i="29"/>
  <c r="K410" i="29"/>
  <c r="K411" i="29"/>
  <c r="K412" i="29"/>
  <c r="K413" i="29"/>
  <c r="K414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I117" i="29"/>
  <c r="I118" i="29"/>
  <c r="I119" i="29"/>
  <c r="I120" i="29"/>
  <c r="I121" i="29"/>
  <c r="I122" i="29"/>
  <c r="I123" i="29"/>
  <c r="I124" i="29"/>
  <c r="I125" i="29"/>
  <c r="I126" i="29"/>
  <c r="I127" i="29"/>
  <c r="I128" i="29"/>
  <c r="I129" i="29"/>
  <c r="I130" i="29"/>
  <c r="I131" i="29"/>
  <c r="I132" i="29"/>
  <c r="I133" i="29"/>
  <c r="I134" i="29"/>
  <c r="I135" i="29"/>
  <c r="I136" i="29"/>
  <c r="I137" i="29"/>
  <c r="I138" i="29"/>
  <c r="I139" i="29"/>
  <c r="I140" i="29"/>
  <c r="I141" i="29"/>
  <c r="I142" i="29"/>
  <c r="I143" i="29"/>
  <c r="I144" i="29"/>
  <c r="I145" i="29"/>
  <c r="I146" i="29"/>
  <c r="I147" i="29"/>
  <c r="I148" i="29"/>
  <c r="I149" i="29"/>
  <c r="I150" i="29"/>
  <c r="I151" i="29"/>
  <c r="I152" i="29"/>
  <c r="I153" i="29"/>
  <c r="I154" i="29"/>
  <c r="I155" i="29"/>
  <c r="I156" i="29"/>
  <c r="I157" i="29"/>
  <c r="I158" i="29"/>
  <c r="I159" i="29"/>
  <c r="I160" i="29"/>
  <c r="I161" i="29"/>
  <c r="I162" i="29"/>
  <c r="I163" i="29"/>
  <c r="I164" i="29"/>
  <c r="I165" i="29"/>
  <c r="I166" i="29"/>
  <c r="I167" i="29"/>
  <c r="I168" i="29"/>
  <c r="I169" i="29"/>
  <c r="I170" i="29"/>
  <c r="I171" i="29"/>
  <c r="I172" i="29"/>
  <c r="I173" i="29"/>
  <c r="I174" i="29"/>
  <c r="I175" i="29"/>
  <c r="I176" i="29"/>
  <c r="I177" i="29"/>
  <c r="I178" i="29"/>
  <c r="I179" i="29"/>
  <c r="I180" i="29"/>
  <c r="I181" i="29"/>
  <c r="I182" i="29"/>
  <c r="I183" i="29"/>
  <c r="I184" i="29"/>
  <c r="I185" i="29"/>
  <c r="I186" i="29"/>
  <c r="I187" i="29"/>
  <c r="I188" i="29"/>
  <c r="I189" i="29"/>
  <c r="I190" i="29"/>
  <c r="I191" i="29"/>
  <c r="I192" i="29"/>
  <c r="I193" i="29"/>
  <c r="I194" i="29"/>
  <c r="I195" i="29"/>
  <c r="I196" i="29"/>
  <c r="I197" i="29"/>
  <c r="I198" i="29"/>
  <c r="I199" i="29"/>
  <c r="I200" i="29"/>
  <c r="I201" i="29"/>
  <c r="I202" i="29"/>
  <c r="I203" i="29"/>
  <c r="I204" i="29"/>
  <c r="I205" i="29"/>
  <c r="I206" i="29"/>
  <c r="I207" i="29"/>
  <c r="I208" i="29"/>
  <c r="I209" i="29"/>
  <c r="I210" i="29"/>
  <c r="I211" i="29"/>
  <c r="I212" i="29"/>
  <c r="I213" i="29"/>
  <c r="I214" i="29"/>
  <c r="I215" i="29"/>
  <c r="I216" i="29"/>
  <c r="I217" i="29"/>
  <c r="I218" i="29"/>
  <c r="I219" i="29"/>
  <c r="I220" i="29"/>
  <c r="I221" i="29"/>
  <c r="I222" i="29"/>
  <c r="I223" i="29"/>
  <c r="I224" i="29"/>
  <c r="I225" i="29"/>
  <c r="I226" i="29"/>
  <c r="I227" i="29"/>
  <c r="I228" i="29"/>
  <c r="I229" i="29"/>
  <c r="I230" i="29"/>
  <c r="I231" i="29"/>
  <c r="I232" i="29"/>
  <c r="I233" i="29"/>
  <c r="I234" i="29"/>
  <c r="I235" i="29"/>
  <c r="I236" i="29"/>
  <c r="I237" i="29"/>
  <c r="I238" i="29"/>
  <c r="I239" i="29"/>
  <c r="I240" i="29"/>
  <c r="I241" i="29"/>
  <c r="I242" i="29"/>
  <c r="I243" i="29"/>
  <c r="I244" i="29"/>
  <c r="I245" i="29"/>
  <c r="I246" i="29"/>
  <c r="I247" i="29"/>
  <c r="I248" i="29"/>
  <c r="I249" i="29"/>
  <c r="I250" i="29"/>
  <c r="I251" i="29"/>
  <c r="I252" i="29"/>
  <c r="I253" i="29"/>
  <c r="I254" i="29"/>
  <c r="I255" i="29"/>
  <c r="I256" i="29"/>
  <c r="I257" i="29"/>
  <c r="I258" i="29"/>
  <c r="I259" i="29"/>
  <c r="I260" i="29"/>
  <c r="I261" i="29"/>
  <c r="I262" i="29"/>
  <c r="I263" i="29"/>
  <c r="I264" i="29"/>
  <c r="I265" i="29"/>
  <c r="I266" i="29"/>
  <c r="I267" i="29"/>
  <c r="I268" i="29"/>
  <c r="I269" i="29"/>
  <c r="I270" i="29"/>
  <c r="I271" i="29"/>
  <c r="I272" i="29"/>
  <c r="I273" i="29"/>
  <c r="I274" i="29"/>
  <c r="I275" i="29"/>
  <c r="I276" i="29"/>
  <c r="I277" i="29"/>
  <c r="I278" i="29"/>
  <c r="I279" i="29"/>
  <c r="I280" i="29"/>
  <c r="I281" i="29"/>
  <c r="I282" i="29"/>
  <c r="I283" i="29"/>
  <c r="I284" i="29"/>
  <c r="I285" i="29"/>
  <c r="I286" i="29"/>
  <c r="I287" i="29"/>
  <c r="I288" i="29"/>
  <c r="I289" i="29"/>
  <c r="I290" i="29"/>
  <c r="I291" i="29"/>
  <c r="I292" i="29"/>
  <c r="I293" i="29"/>
  <c r="I294" i="29"/>
  <c r="I295" i="29"/>
  <c r="I296" i="29"/>
  <c r="I297" i="29"/>
  <c r="I298" i="29"/>
  <c r="I299" i="29"/>
  <c r="I300" i="29"/>
  <c r="I301" i="29"/>
  <c r="I302" i="29"/>
  <c r="I303" i="29"/>
  <c r="I304" i="29"/>
  <c r="I305" i="29"/>
  <c r="I306" i="29"/>
  <c r="I307" i="29"/>
  <c r="I308" i="29"/>
  <c r="I309" i="29"/>
  <c r="I310" i="29"/>
  <c r="I311" i="29"/>
  <c r="I312" i="29"/>
  <c r="I313" i="29"/>
  <c r="I314" i="29"/>
  <c r="I315" i="29"/>
  <c r="I316" i="29"/>
  <c r="I317" i="29"/>
  <c r="I318" i="29"/>
  <c r="I319" i="29"/>
  <c r="I320" i="29"/>
  <c r="I321" i="29"/>
  <c r="I322" i="29"/>
  <c r="I323" i="29"/>
  <c r="I324" i="29"/>
  <c r="I325" i="29"/>
  <c r="I326" i="29"/>
  <c r="I327" i="29"/>
  <c r="I328" i="29"/>
  <c r="I329" i="29"/>
  <c r="I330" i="29"/>
  <c r="I331" i="29"/>
  <c r="I332" i="29"/>
  <c r="I333" i="29"/>
  <c r="I334" i="29"/>
  <c r="I335" i="29"/>
  <c r="I336" i="29"/>
  <c r="I337" i="29"/>
  <c r="I338" i="29"/>
  <c r="I339" i="29"/>
  <c r="I340" i="29"/>
  <c r="I341" i="29"/>
  <c r="I342" i="29"/>
  <c r="I343" i="29"/>
  <c r="I344" i="29"/>
  <c r="I345" i="29"/>
  <c r="I346" i="29"/>
  <c r="I347" i="29"/>
  <c r="I348" i="29"/>
  <c r="I349" i="29"/>
  <c r="I350" i="29"/>
  <c r="I351" i="29"/>
  <c r="I352" i="29"/>
  <c r="I353" i="29"/>
  <c r="I354" i="29"/>
  <c r="I355" i="29"/>
  <c r="I356" i="29"/>
  <c r="I357" i="29"/>
  <c r="I358" i="29"/>
  <c r="I359" i="29"/>
  <c r="I360" i="29"/>
  <c r="I361" i="29"/>
  <c r="I362" i="29"/>
  <c r="I363" i="29"/>
  <c r="I364" i="29"/>
  <c r="I365" i="29"/>
  <c r="I366" i="29"/>
  <c r="I367" i="29"/>
  <c r="I368" i="29"/>
  <c r="I369" i="29"/>
  <c r="I370" i="29"/>
  <c r="I371" i="29"/>
  <c r="I372" i="29"/>
  <c r="I373" i="29"/>
  <c r="I374" i="29"/>
  <c r="I375" i="29"/>
  <c r="I376" i="29"/>
  <c r="I377" i="29"/>
  <c r="I378" i="29"/>
  <c r="I379" i="29"/>
  <c r="I380" i="29"/>
  <c r="I381" i="29"/>
  <c r="I382" i="29"/>
  <c r="I383" i="29"/>
  <c r="I384" i="29"/>
  <c r="I385" i="29"/>
  <c r="I386" i="29"/>
  <c r="I387" i="29"/>
  <c r="I388" i="29"/>
  <c r="I389" i="29"/>
  <c r="I390" i="29"/>
  <c r="I391" i="29"/>
  <c r="I392" i="29"/>
  <c r="I393" i="29"/>
  <c r="I394" i="29"/>
  <c r="I395" i="29"/>
  <c r="I396" i="29"/>
  <c r="I397" i="29"/>
  <c r="I398" i="29"/>
  <c r="I399" i="29"/>
  <c r="I400" i="29"/>
  <c r="I401" i="29"/>
  <c r="I402" i="29"/>
  <c r="I403" i="29"/>
  <c r="I404" i="29"/>
  <c r="I405" i="29"/>
  <c r="I406" i="29"/>
  <c r="I407" i="29"/>
  <c r="I408" i="29"/>
  <c r="I409" i="29"/>
  <c r="I410" i="29"/>
  <c r="I411" i="29"/>
  <c r="I412" i="29"/>
  <c r="I413" i="29"/>
  <c r="I414" i="29"/>
  <c r="M76" i="29"/>
  <c r="K76" i="29"/>
  <c r="I76" i="29"/>
  <c r="M75" i="29"/>
  <c r="K75" i="29"/>
  <c r="I75" i="29"/>
  <c r="M74" i="29"/>
  <c r="K74" i="29"/>
  <c r="I74" i="29"/>
  <c r="M73" i="29"/>
  <c r="K73" i="29"/>
  <c r="I73" i="29"/>
  <c r="M72" i="29"/>
  <c r="K72" i="29"/>
  <c r="I72" i="29"/>
  <c r="M71" i="29"/>
  <c r="K71" i="29"/>
  <c r="I71" i="29"/>
  <c r="M70" i="29"/>
  <c r="K70" i="29"/>
  <c r="I70" i="29"/>
  <c r="M69" i="29"/>
  <c r="K69" i="29"/>
  <c r="I69" i="29"/>
  <c r="M68" i="29"/>
  <c r="K68" i="29"/>
  <c r="I68" i="29"/>
  <c r="M67" i="29"/>
  <c r="K67" i="29"/>
  <c r="I67" i="29"/>
  <c r="M66" i="29"/>
  <c r="K66" i="29"/>
  <c r="I66" i="29"/>
  <c r="M65" i="29"/>
  <c r="K65" i="29"/>
  <c r="I65" i="29"/>
  <c r="M64" i="29"/>
  <c r="K64" i="29"/>
  <c r="I64" i="29"/>
  <c r="M63" i="29"/>
  <c r="K63" i="29"/>
  <c r="I63" i="29"/>
  <c r="M62" i="29"/>
  <c r="K62" i="29"/>
  <c r="I62" i="29"/>
  <c r="M61" i="29"/>
  <c r="K61" i="29"/>
  <c r="I61" i="29"/>
  <c r="M60" i="29"/>
  <c r="K60" i="29"/>
  <c r="I60" i="29"/>
  <c r="M59" i="29"/>
  <c r="K59" i="29"/>
  <c r="I59" i="29"/>
  <c r="M58" i="29"/>
  <c r="K58" i="29"/>
  <c r="I58" i="29"/>
  <c r="M57" i="29"/>
  <c r="K57" i="29"/>
  <c r="I57" i="29"/>
  <c r="M56" i="29"/>
  <c r="K56" i="29"/>
  <c r="I56" i="29"/>
  <c r="M55" i="29"/>
  <c r="K55" i="29"/>
  <c r="I55" i="29"/>
  <c r="M54" i="29"/>
  <c r="K54" i="29"/>
  <c r="I54" i="29"/>
  <c r="M53" i="29"/>
  <c r="K53" i="29"/>
  <c r="I53" i="29"/>
  <c r="M52" i="29"/>
  <c r="K52" i="29"/>
  <c r="I52" i="29"/>
  <c r="M51" i="29"/>
  <c r="K51" i="29"/>
  <c r="I51" i="29"/>
  <c r="M50" i="29"/>
  <c r="K50" i="29"/>
  <c r="I50" i="29"/>
  <c r="M49" i="29"/>
  <c r="K49" i="29"/>
  <c r="I49" i="29"/>
  <c r="M48" i="29"/>
  <c r="K48" i="29"/>
  <c r="I48" i="29"/>
  <c r="M47" i="29"/>
  <c r="K47" i="29"/>
  <c r="I47" i="29"/>
  <c r="M46" i="29"/>
  <c r="K46" i="29"/>
  <c r="I46" i="29"/>
  <c r="M45" i="29"/>
  <c r="K45" i="29"/>
  <c r="I45" i="29"/>
  <c r="M44" i="29"/>
  <c r="K44" i="29"/>
  <c r="I44" i="29"/>
  <c r="M43" i="29"/>
  <c r="K43" i="29"/>
  <c r="I43" i="29"/>
  <c r="M42" i="29"/>
  <c r="K42" i="29"/>
  <c r="I42" i="29"/>
  <c r="M41" i="29"/>
  <c r="K41" i="29"/>
  <c r="I41" i="29"/>
  <c r="M40" i="29"/>
  <c r="K40" i="29"/>
  <c r="I40" i="29"/>
  <c r="M39" i="29"/>
  <c r="K39" i="29"/>
  <c r="I39" i="29"/>
  <c r="M38" i="29"/>
  <c r="K38" i="29"/>
  <c r="I38" i="29"/>
  <c r="M37" i="29"/>
  <c r="K37" i="29"/>
  <c r="I37" i="29"/>
  <c r="M36" i="29"/>
  <c r="K36" i="29"/>
  <c r="I36" i="29"/>
  <c r="M35" i="29"/>
  <c r="K35" i="29"/>
  <c r="I35" i="29"/>
  <c r="M34" i="29"/>
  <c r="K34" i="29"/>
  <c r="I34" i="29"/>
  <c r="M33" i="29"/>
  <c r="K33" i="29"/>
  <c r="I33" i="29"/>
  <c r="M32" i="29"/>
  <c r="K32" i="29"/>
  <c r="I32" i="29"/>
  <c r="M31" i="29"/>
  <c r="K31" i="29"/>
  <c r="I31" i="29"/>
  <c r="M30" i="29"/>
  <c r="K30" i="29"/>
  <c r="I30" i="29"/>
  <c r="M29" i="29"/>
  <c r="K29" i="29"/>
  <c r="I29" i="29"/>
  <c r="M28" i="29"/>
  <c r="K28" i="29"/>
  <c r="I28" i="29"/>
  <c r="M27" i="29"/>
  <c r="K27" i="29"/>
  <c r="I27" i="29"/>
  <c r="M26" i="29"/>
  <c r="K26" i="29"/>
  <c r="I26" i="29"/>
  <c r="M25" i="29"/>
  <c r="K25" i="29"/>
  <c r="I25" i="29"/>
  <c r="M24" i="29"/>
  <c r="K24" i="29"/>
  <c r="I24" i="29"/>
  <c r="M23" i="29"/>
  <c r="K23" i="29"/>
  <c r="I23" i="29"/>
  <c r="M22" i="29"/>
  <c r="K22" i="29"/>
  <c r="I22" i="29"/>
  <c r="M21" i="29"/>
  <c r="K21" i="29"/>
  <c r="I21" i="29"/>
  <c r="M20" i="29"/>
  <c r="K20" i="29"/>
  <c r="I20" i="29"/>
  <c r="M19" i="29"/>
  <c r="K19" i="29"/>
  <c r="I19" i="29"/>
  <c r="M18" i="29"/>
  <c r="K18" i="29"/>
  <c r="I18" i="29"/>
  <c r="M17" i="29"/>
  <c r="K17" i="29"/>
  <c r="I17" i="29"/>
  <c r="M16" i="29"/>
  <c r="K16" i="29"/>
  <c r="I16" i="29"/>
  <c r="M15" i="29"/>
  <c r="K15" i="29"/>
  <c r="I15" i="29"/>
  <c r="M14" i="29"/>
  <c r="K14" i="29"/>
  <c r="I14" i="29"/>
  <c r="M13" i="29"/>
  <c r="K13" i="29"/>
  <c r="I13" i="29"/>
  <c r="M12" i="29"/>
  <c r="K12" i="29"/>
  <c r="I12" i="29"/>
  <c r="M11" i="29"/>
  <c r="K11" i="29"/>
  <c r="I11" i="29"/>
  <c r="M10" i="29"/>
  <c r="K10" i="29"/>
  <c r="I10" i="29"/>
  <c r="M9" i="29"/>
  <c r="K9" i="29"/>
  <c r="I9" i="29"/>
  <c r="M8" i="29"/>
  <c r="K8" i="29"/>
  <c r="I8" i="29"/>
  <c r="M7" i="29"/>
  <c r="K7" i="29"/>
  <c r="I7" i="29"/>
  <c r="AA7" i="29"/>
  <c r="AA8" i="29"/>
  <c r="AB7" i="29"/>
  <c r="AC7" i="29"/>
  <c r="AD7" i="29"/>
  <c r="AE7" i="29"/>
  <c r="AF7" i="29"/>
  <c r="AG7" i="29"/>
  <c r="AH7" i="29"/>
  <c r="AB8" i="29"/>
  <c r="AC8" i="29"/>
  <c r="AD8" i="29"/>
  <c r="AE8" i="29"/>
  <c r="AF8" i="29"/>
  <c r="AG8" i="29"/>
  <c r="AH8" i="29"/>
  <c r="C163" i="41"/>
  <c r="K129" i="56"/>
  <c r="I129" i="56"/>
  <c r="G129" i="56"/>
  <c r="E129" i="56"/>
  <c r="C129" i="56"/>
  <c r="B129" i="56"/>
  <c r="M113" i="56"/>
  <c r="B185" i="41" s="1"/>
  <c r="C185" i="41" s="1"/>
  <c r="N113" i="56"/>
  <c r="B186" i="41" s="1"/>
  <c r="M99" i="56"/>
  <c r="N99" i="56"/>
  <c r="M92" i="56"/>
  <c r="N92" i="56"/>
  <c r="A99" i="56"/>
  <c r="D96" i="56"/>
  <c r="F96" i="56"/>
  <c r="H96" i="56"/>
  <c r="J96" i="56"/>
  <c r="L96" i="56"/>
  <c r="D97" i="56"/>
  <c r="F97" i="56"/>
  <c r="H97" i="56"/>
  <c r="J97" i="56"/>
  <c r="L97" i="56"/>
  <c r="D98" i="56"/>
  <c r="F98" i="56"/>
  <c r="H98" i="56"/>
  <c r="J98" i="56"/>
  <c r="L98" i="56"/>
  <c r="A100" i="56"/>
  <c r="A101" i="56" s="1"/>
  <c r="A102" i="56" s="1"/>
  <c r="A103" i="56" s="1"/>
  <c r="A104" i="56" s="1"/>
  <c r="A105" i="56" s="1"/>
  <c r="A106" i="56" s="1"/>
  <c r="A107" i="56" s="1"/>
  <c r="A108" i="56" s="1"/>
  <c r="A109" i="56" s="1"/>
  <c r="A110" i="56" s="1"/>
  <c r="A111" i="56" s="1"/>
  <c r="A112" i="56" s="1"/>
  <c r="A113" i="56" s="1"/>
  <c r="A114" i="56" s="1"/>
  <c r="A115" i="56" s="1"/>
  <c r="A116" i="56" s="1"/>
  <c r="A117" i="56" s="1"/>
  <c r="A118" i="56" s="1"/>
  <c r="A119" i="56" s="1"/>
  <c r="A120" i="56" s="1"/>
  <c r="A121" i="56" s="1"/>
  <c r="A122" i="56" s="1"/>
  <c r="A123" i="56" s="1"/>
  <c r="A124" i="56" s="1"/>
  <c r="A125" i="56" s="1"/>
  <c r="A126" i="56" s="1"/>
  <c r="L105" i="56"/>
  <c r="J105" i="56"/>
  <c r="H105" i="56"/>
  <c r="F105" i="56"/>
  <c r="D105" i="56"/>
  <c r="L104" i="56"/>
  <c r="J104" i="56"/>
  <c r="H104" i="56"/>
  <c r="F104" i="56"/>
  <c r="D104" i="56"/>
  <c r="L103" i="56"/>
  <c r="J103" i="56"/>
  <c r="H103" i="56"/>
  <c r="F103" i="56"/>
  <c r="D103" i="56"/>
  <c r="L102" i="56"/>
  <c r="J102" i="56"/>
  <c r="H102" i="56"/>
  <c r="F102" i="56"/>
  <c r="D102" i="56"/>
  <c r="L101" i="56"/>
  <c r="J101" i="56"/>
  <c r="H101" i="56"/>
  <c r="F101" i="56"/>
  <c r="D101" i="56"/>
  <c r="L100" i="56"/>
  <c r="J100" i="56"/>
  <c r="H100" i="56"/>
  <c r="F100" i="56"/>
  <c r="D100" i="56"/>
  <c r="L99" i="56"/>
  <c r="J99" i="56"/>
  <c r="H99" i="56"/>
  <c r="F99" i="56"/>
  <c r="D99" i="56"/>
  <c r="M130" i="7"/>
  <c r="F130" i="7" s="1"/>
  <c r="S130" i="7"/>
  <c r="AC130" i="7"/>
  <c r="M131" i="7"/>
  <c r="F131" i="7" s="1"/>
  <c r="S131" i="7"/>
  <c r="AC131" i="7"/>
  <c r="M132" i="7"/>
  <c r="S132" i="7"/>
  <c r="AC132" i="7"/>
  <c r="F132" i="7" s="1"/>
  <c r="F133" i="7"/>
  <c r="J133" i="7" s="1"/>
  <c r="M133" i="7"/>
  <c r="N133" i="7" s="1"/>
  <c r="S133" i="7"/>
  <c r="AC133" i="7"/>
  <c r="F134" i="7"/>
  <c r="L134" i="7" s="1"/>
  <c r="J134" i="7"/>
  <c r="M134" i="7"/>
  <c r="S134" i="7"/>
  <c r="AC134" i="7"/>
  <c r="F135" i="7"/>
  <c r="AH135" i="7" s="1"/>
  <c r="J135" i="7"/>
  <c r="L135" i="7"/>
  <c r="M135" i="7"/>
  <c r="N135" i="7" s="1"/>
  <c r="S135" i="7"/>
  <c r="AC135" i="7"/>
  <c r="M136" i="7"/>
  <c r="S136" i="7"/>
  <c r="AC136" i="7"/>
  <c r="B130" i="7"/>
  <c r="B95" i="7"/>
  <c r="W98" i="5"/>
  <c r="T98" i="5"/>
  <c r="Q98" i="5"/>
  <c r="N98" i="5"/>
  <c r="G128" i="5"/>
  <c r="I128" i="5"/>
  <c r="M128" i="5"/>
  <c r="P128" i="5"/>
  <c r="S128" i="5"/>
  <c r="V128" i="5"/>
  <c r="I129" i="5"/>
  <c r="J128" i="5" s="1"/>
  <c r="I130" i="5"/>
  <c r="I131" i="5"/>
  <c r="I132" i="5"/>
  <c r="I133" i="5"/>
  <c r="I134" i="5"/>
  <c r="G114" i="5"/>
  <c r="I114" i="5"/>
  <c r="M114" i="5"/>
  <c r="P114" i="5"/>
  <c r="S114" i="5"/>
  <c r="V114" i="5"/>
  <c r="I115" i="5"/>
  <c r="I116" i="5"/>
  <c r="I117" i="5"/>
  <c r="I118" i="5"/>
  <c r="I119" i="5"/>
  <c r="I120" i="5"/>
  <c r="G121" i="5"/>
  <c r="I6" i="39" s="1"/>
  <c r="I121" i="5"/>
  <c r="M121" i="5"/>
  <c r="I8" i="39" s="1"/>
  <c r="P121" i="5"/>
  <c r="I9" i="39" s="1"/>
  <c r="S121" i="5"/>
  <c r="I10" i="39" s="1"/>
  <c r="V121" i="5"/>
  <c r="I122" i="5"/>
  <c r="I123" i="5"/>
  <c r="I124" i="5"/>
  <c r="I125" i="5"/>
  <c r="I126" i="5"/>
  <c r="I127" i="5"/>
  <c r="G100" i="5"/>
  <c r="I100" i="5"/>
  <c r="M100" i="5"/>
  <c r="P100" i="5"/>
  <c r="S100" i="5"/>
  <c r="I101" i="5"/>
  <c r="I102" i="5"/>
  <c r="I103" i="5"/>
  <c r="I104" i="5"/>
  <c r="V100" i="5"/>
  <c r="I105" i="5"/>
  <c r="I106" i="5"/>
  <c r="T98" i="3"/>
  <c r="E10" i="39" s="1"/>
  <c r="N98" i="3"/>
  <c r="M100" i="3"/>
  <c r="K98" i="3"/>
  <c r="B6" i="13"/>
  <c r="G128" i="3"/>
  <c r="J128" i="3"/>
  <c r="M128" i="3"/>
  <c r="O128" i="3"/>
  <c r="P128" i="3"/>
  <c r="S128" i="3"/>
  <c r="V128" i="3" s="1"/>
  <c r="U128" i="3"/>
  <c r="O129" i="3"/>
  <c r="U129" i="3"/>
  <c r="O130" i="3"/>
  <c r="U130" i="3"/>
  <c r="O131" i="3"/>
  <c r="U131" i="3"/>
  <c r="O132" i="3"/>
  <c r="U132" i="3"/>
  <c r="O133" i="3"/>
  <c r="U133" i="3"/>
  <c r="O134" i="3"/>
  <c r="U134" i="3"/>
  <c r="G114" i="3"/>
  <c r="J114" i="3"/>
  <c r="M114" i="3"/>
  <c r="O114" i="3"/>
  <c r="S114" i="3"/>
  <c r="U114" i="3"/>
  <c r="O115" i="3"/>
  <c r="U115" i="3"/>
  <c r="O116" i="3"/>
  <c r="U116" i="3"/>
  <c r="O117" i="3"/>
  <c r="U117" i="3"/>
  <c r="O118" i="3"/>
  <c r="U118" i="3"/>
  <c r="O119" i="3"/>
  <c r="U119" i="3"/>
  <c r="O120" i="3"/>
  <c r="U120" i="3"/>
  <c r="G121" i="3"/>
  <c r="J121" i="3"/>
  <c r="B7" i="39" s="1"/>
  <c r="M121" i="3"/>
  <c r="B8" i="39" s="1"/>
  <c r="O121" i="3"/>
  <c r="S121" i="3"/>
  <c r="B10" i="39" s="1"/>
  <c r="U121" i="3"/>
  <c r="O122" i="3"/>
  <c r="U122" i="3"/>
  <c r="O123" i="3"/>
  <c r="U123" i="3"/>
  <c r="O124" i="3"/>
  <c r="U124" i="3"/>
  <c r="O125" i="3"/>
  <c r="U125" i="3"/>
  <c r="O126" i="3"/>
  <c r="U126" i="3"/>
  <c r="O127" i="3"/>
  <c r="U127" i="3"/>
  <c r="G107" i="3"/>
  <c r="J107" i="3"/>
  <c r="M107" i="3"/>
  <c r="O107" i="3"/>
  <c r="S107" i="3"/>
  <c r="U107" i="3"/>
  <c r="V107" i="3"/>
  <c r="O108" i="3"/>
  <c r="U108" i="3"/>
  <c r="O109" i="3"/>
  <c r="U109" i="3"/>
  <c r="O110" i="3"/>
  <c r="U110" i="3"/>
  <c r="O111" i="3"/>
  <c r="U111" i="3"/>
  <c r="O112" i="3"/>
  <c r="U112" i="3"/>
  <c r="O113" i="3"/>
  <c r="U113" i="3"/>
  <c r="G100" i="3"/>
  <c r="J100" i="3"/>
  <c r="O100" i="3"/>
  <c r="P100" i="3"/>
  <c r="S100" i="3"/>
  <c r="U100" i="3"/>
  <c r="O101" i="3"/>
  <c r="U101" i="3"/>
  <c r="O102" i="3"/>
  <c r="U102" i="3"/>
  <c r="O103" i="3"/>
  <c r="U103" i="3"/>
  <c r="O104" i="3"/>
  <c r="U104" i="3"/>
  <c r="O105" i="3"/>
  <c r="U105" i="3"/>
  <c r="O106" i="3"/>
  <c r="U106" i="3"/>
  <c r="M26" i="60"/>
  <c r="M27" i="60"/>
  <c r="M28" i="60"/>
  <c r="M21" i="58"/>
  <c r="M20" i="58"/>
  <c r="F129" i="56" l="1"/>
  <c r="P121" i="3"/>
  <c r="B9" i="39" s="1"/>
  <c r="B6" i="39"/>
  <c r="B192" i="41" s="1"/>
  <c r="K98" i="5"/>
  <c r="J121" i="5"/>
  <c r="I7" i="39" s="1"/>
  <c r="C186" i="41"/>
  <c r="K146" i="62"/>
  <c r="K114" i="61"/>
  <c r="K106" i="61"/>
  <c r="K98" i="61"/>
  <c r="K122" i="62"/>
  <c r="K130" i="62"/>
  <c r="K138" i="62"/>
  <c r="K146" i="20"/>
  <c r="K106" i="19"/>
  <c r="K98" i="19"/>
  <c r="K138" i="20"/>
  <c r="K114" i="19"/>
  <c r="K130" i="20"/>
  <c r="K122" i="20"/>
  <c r="P114" i="3"/>
  <c r="V114" i="3"/>
  <c r="J129" i="56"/>
  <c r="H129" i="56"/>
  <c r="J114" i="5"/>
  <c r="P107" i="3"/>
  <c r="B7" i="13"/>
  <c r="E7" i="39"/>
  <c r="Q98" i="3"/>
  <c r="B9" i="13" s="1"/>
  <c r="E6" i="39"/>
  <c r="I7" i="13"/>
  <c r="K7" i="39"/>
  <c r="I6" i="13"/>
  <c r="K6" i="39"/>
  <c r="I11" i="13"/>
  <c r="K11" i="39"/>
  <c r="I10" i="13"/>
  <c r="K10" i="39"/>
  <c r="I9" i="13"/>
  <c r="K9" i="39"/>
  <c r="I8" i="13"/>
  <c r="K8" i="39"/>
  <c r="B10" i="13"/>
  <c r="V100" i="3"/>
  <c r="W98" i="3"/>
  <c r="B8" i="13"/>
  <c r="E8" i="39"/>
  <c r="C164" i="41"/>
  <c r="AF132" i="7"/>
  <c r="J132" i="7"/>
  <c r="L132" i="7"/>
  <c r="X132" i="7"/>
  <c r="Z132" i="7"/>
  <c r="AB132" i="7"/>
  <c r="AD132" i="7"/>
  <c r="AH132" i="7"/>
  <c r="N132" i="7"/>
  <c r="P132" i="7"/>
  <c r="R132" i="7"/>
  <c r="T132" i="7"/>
  <c r="AL132" i="7"/>
  <c r="V132" i="7"/>
  <c r="AJ132" i="7"/>
  <c r="AB131" i="7"/>
  <c r="AL131" i="7"/>
  <c r="J131" i="7"/>
  <c r="P131" i="7"/>
  <c r="R131" i="7"/>
  <c r="T131" i="7"/>
  <c r="AH131" i="7"/>
  <c r="L131" i="7"/>
  <c r="X131" i="7"/>
  <c r="Z131" i="7"/>
  <c r="N131" i="7"/>
  <c r="V131" i="7"/>
  <c r="AD131" i="7"/>
  <c r="AF131" i="7"/>
  <c r="AJ131" i="7"/>
  <c r="AL130" i="7"/>
  <c r="V130" i="7"/>
  <c r="AB130" i="7"/>
  <c r="AD130" i="7"/>
  <c r="AF130" i="7"/>
  <c r="AH130" i="7"/>
  <c r="G130" i="7"/>
  <c r="R130" i="7"/>
  <c r="Z130" i="7"/>
  <c r="J130" i="7"/>
  <c r="L130" i="7"/>
  <c r="N130" i="7"/>
  <c r="P130" i="7"/>
  <c r="T130" i="7"/>
  <c r="AJ130" i="7"/>
  <c r="X130" i="7"/>
  <c r="AL133" i="7"/>
  <c r="AJ134" i="7"/>
  <c r="AF135" i="7"/>
  <c r="AB133" i="7"/>
  <c r="AB135" i="7"/>
  <c r="V134" i="7"/>
  <c r="F136" i="7"/>
  <c r="AJ133" i="7"/>
  <c r="AH134" i="7"/>
  <c r="AF133" i="7"/>
  <c r="AF134" i="7"/>
  <c r="AD133" i="7"/>
  <c r="Z134" i="7"/>
  <c r="Z135" i="7"/>
  <c r="X134" i="7"/>
  <c r="X135" i="7"/>
  <c r="V135" i="7"/>
  <c r="T134" i="7"/>
  <c r="T135" i="7"/>
  <c r="R133" i="7"/>
  <c r="R134" i="7"/>
  <c r="P133" i="7"/>
  <c r="R135" i="7"/>
  <c r="P134" i="7"/>
  <c r="AL134" i="7"/>
  <c r="AL135" i="7"/>
  <c r="AH133" i="7"/>
  <c r="AJ135" i="7"/>
  <c r="AD134" i="7"/>
  <c r="AD135" i="7"/>
  <c r="AB134" i="7"/>
  <c r="X133" i="7"/>
  <c r="V133" i="7"/>
  <c r="T133" i="7"/>
  <c r="P135" i="7"/>
  <c r="N134" i="7"/>
  <c r="L133" i="7"/>
  <c r="Z133" i="7"/>
  <c r="J100" i="5"/>
  <c r="V121" i="3"/>
  <c r="B11" i="39" s="1"/>
  <c r="W3" i="56"/>
  <c r="Z3" i="56"/>
  <c r="Q3" i="56"/>
  <c r="B15" i="13"/>
  <c r="E9" i="39" l="1"/>
  <c r="E11" i="39"/>
  <c r="B11" i="13"/>
  <c r="L136" i="7"/>
  <c r="P136" i="7"/>
  <c r="R136" i="7"/>
  <c r="V136" i="7"/>
  <c r="X136" i="7"/>
  <c r="Z136" i="7"/>
  <c r="AB136" i="7"/>
  <c r="AJ136" i="7"/>
  <c r="T136" i="7"/>
  <c r="AH136" i="7"/>
  <c r="AD136" i="7"/>
  <c r="AF136" i="7"/>
  <c r="AL136" i="7"/>
  <c r="J136" i="7"/>
  <c r="N136" i="7"/>
  <c r="D31" i="39"/>
  <c r="B8" i="25"/>
  <c r="A8" i="25"/>
  <c r="AV270" i="52"/>
  <c r="AW270" i="52" s="1"/>
  <c r="AQ270" i="52"/>
  <c r="AR270" i="52" s="1"/>
  <c r="AL270" i="52"/>
  <c r="AM270" i="52" s="1"/>
  <c r="AG270" i="52"/>
  <c r="AH270" i="52" s="1"/>
  <c r="AB270" i="52"/>
  <c r="AC270" i="52" s="1"/>
  <c r="X270" i="52"/>
  <c r="W270" i="52"/>
  <c r="R270" i="52"/>
  <c r="S270" i="52" s="1"/>
  <c r="K270" i="52"/>
  <c r="J270" i="52"/>
  <c r="I270" i="52"/>
  <c r="G270" i="52"/>
  <c r="AW269" i="52"/>
  <c r="AV269" i="52"/>
  <c r="AQ269" i="52"/>
  <c r="AR269" i="52" s="1"/>
  <c r="AL269" i="52"/>
  <c r="AM269" i="52" s="1"/>
  <c r="AG269" i="52"/>
  <c r="AH269" i="52" s="1"/>
  <c r="AB269" i="52"/>
  <c r="AC269" i="52" s="1"/>
  <c r="W269" i="52"/>
  <c r="X269" i="52" s="1"/>
  <c r="R269" i="52"/>
  <c r="S269" i="52" s="1"/>
  <c r="K269" i="52"/>
  <c r="J269" i="52"/>
  <c r="I269" i="52"/>
  <c r="G269" i="52"/>
  <c r="AL268" i="52"/>
  <c r="K268" i="52" s="1"/>
  <c r="AG268" i="52"/>
  <c r="AH268" i="52" s="1"/>
  <c r="AB268" i="52"/>
  <c r="AC268" i="52" s="1"/>
  <c r="W268" i="52"/>
  <c r="X268" i="52" s="1"/>
  <c r="R268" i="52"/>
  <c r="S268" i="52" s="1"/>
  <c r="J268" i="52"/>
  <c r="I268" i="52"/>
  <c r="G268" i="52"/>
  <c r="AV267" i="52"/>
  <c r="AW267" i="52" s="1"/>
  <c r="AQ267" i="52"/>
  <c r="AR267" i="52" s="1"/>
  <c r="AN267" i="52"/>
  <c r="AL267" i="52"/>
  <c r="AM267" i="52" s="1"/>
  <c r="AG267" i="52"/>
  <c r="AI267" i="52" s="1"/>
  <c r="AB267" i="52"/>
  <c r="AC267" i="52" s="1"/>
  <c r="W267" i="52"/>
  <c r="Y267" i="52" s="1"/>
  <c r="R267" i="52"/>
  <c r="T267" i="52" s="1"/>
  <c r="J267" i="52"/>
  <c r="I267" i="52"/>
  <c r="H267" i="52"/>
  <c r="G267" i="52"/>
  <c r="AV271" i="51"/>
  <c r="AW271" i="51" s="1"/>
  <c r="AQ271" i="51"/>
  <c r="AR271" i="51" s="1"/>
  <c r="AL271" i="51"/>
  <c r="AG271" i="51"/>
  <c r="AH271" i="51" s="1"/>
  <c r="AB271" i="51"/>
  <c r="AC271" i="51" s="1"/>
  <c r="W271" i="51"/>
  <c r="X271" i="51" s="1"/>
  <c r="R271" i="51"/>
  <c r="S271" i="51" s="1"/>
  <c r="J271" i="51"/>
  <c r="I271" i="51"/>
  <c r="G271" i="51"/>
  <c r="AV270" i="51"/>
  <c r="AW270" i="51" s="1"/>
  <c r="AQ270" i="51"/>
  <c r="AL270" i="51"/>
  <c r="AM270" i="51" s="1"/>
  <c r="AG270" i="51"/>
  <c r="AH270" i="51" s="1"/>
  <c r="AB270" i="51"/>
  <c r="W270" i="51"/>
  <c r="X270" i="51" s="1"/>
  <c r="R270" i="51"/>
  <c r="S270" i="51" s="1"/>
  <c r="J270" i="51"/>
  <c r="I270" i="51"/>
  <c r="G270" i="51"/>
  <c r="AV269" i="51"/>
  <c r="AW269" i="51" s="1"/>
  <c r="AQ269" i="51"/>
  <c r="AR269" i="51" s="1"/>
  <c r="AL269" i="51"/>
  <c r="AM269" i="51" s="1"/>
  <c r="AG269" i="51"/>
  <c r="AB269" i="51"/>
  <c r="AC269" i="51" s="1"/>
  <c r="W269" i="51"/>
  <c r="X269" i="51" s="1"/>
  <c r="R269" i="51"/>
  <c r="S269" i="51" s="1"/>
  <c r="J269" i="51"/>
  <c r="I269" i="51"/>
  <c r="G269" i="51"/>
  <c r="AV268" i="51"/>
  <c r="AW268" i="51" s="1"/>
  <c r="AQ268" i="51"/>
  <c r="AR268" i="51" s="1"/>
  <c r="AM268" i="51"/>
  <c r="AL268" i="51"/>
  <c r="AG268" i="51"/>
  <c r="AH268" i="51" s="1"/>
  <c r="AB268" i="51"/>
  <c r="AC268" i="51" s="1"/>
  <c r="W268" i="51"/>
  <c r="R268" i="51"/>
  <c r="S268" i="51" s="1"/>
  <c r="J268" i="51"/>
  <c r="I268" i="51"/>
  <c r="G268" i="51"/>
  <c r="AV267" i="51"/>
  <c r="AX267" i="51" s="1"/>
  <c r="AQ267" i="51"/>
  <c r="AS267" i="51" s="1"/>
  <c r="AL267" i="51"/>
  <c r="AN267" i="51" s="1"/>
  <c r="AG267" i="51"/>
  <c r="AI267" i="51" s="1"/>
  <c r="AB267" i="51"/>
  <c r="AD267" i="51" s="1"/>
  <c r="W267" i="51"/>
  <c r="X268" i="51" s="1"/>
  <c r="R267" i="51"/>
  <c r="S267" i="51" s="1"/>
  <c r="J267" i="51"/>
  <c r="I267" i="51"/>
  <c r="G267" i="51"/>
  <c r="H267" i="51" s="1"/>
  <c r="AV267" i="50"/>
  <c r="AX267" i="50" s="1"/>
  <c r="AQ267" i="50"/>
  <c r="AS267" i="50" s="1"/>
  <c r="AL267" i="50"/>
  <c r="AN267" i="50" s="1"/>
  <c r="AG267" i="50"/>
  <c r="AI267" i="50" s="1"/>
  <c r="AB267" i="50"/>
  <c r="AD267" i="50" s="1"/>
  <c r="W267" i="50"/>
  <c r="K267" i="50" s="1"/>
  <c r="T267" i="50"/>
  <c r="S267" i="50"/>
  <c r="R267" i="50"/>
  <c r="J267" i="50"/>
  <c r="I267" i="50"/>
  <c r="G267" i="50"/>
  <c r="H267" i="50" s="1"/>
  <c r="AV275" i="49"/>
  <c r="AW275" i="49" s="1"/>
  <c r="AQ275" i="49"/>
  <c r="AR275" i="49" s="1"/>
  <c r="AL275" i="49"/>
  <c r="AM275" i="49" s="1"/>
  <c r="AH275" i="49"/>
  <c r="AG275" i="49"/>
  <c r="AB275" i="49"/>
  <c r="AC273" i="49" s="1"/>
  <c r="W275" i="49"/>
  <c r="X275" i="49" s="1"/>
  <c r="R275" i="49"/>
  <c r="S275" i="49" s="1"/>
  <c r="K275" i="49"/>
  <c r="J275" i="49"/>
  <c r="I275" i="49"/>
  <c r="G275" i="49"/>
  <c r="AW274" i="49"/>
  <c r="AV274" i="49"/>
  <c r="AQ274" i="49"/>
  <c r="AL274" i="49"/>
  <c r="AM274" i="49" s="1"/>
  <c r="AG274" i="49"/>
  <c r="AH274" i="49" s="1"/>
  <c r="AB274" i="49"/>
  <c r="AC274" i="49" s="1"/>
  <c r="W274" i="49"/>
  <c r="X274" i="49" s="1"/>
  <c r="R274" i="49"/>
  <c r="S274" i="49" s="1"/>
  <c r="K274" i="49"/>
  <c r="J274" i="49"/>
  <c r="I274" i="49"/>
  <c r="G274" i="49"/>
  <c r="AV273" i="49"/>
  <c r="K273" i="49" s="1"/>
  <c r="AQ273" i="49"/>
  <c r="AR273" i="49" s="1"/>
  <c r="AL273" i="49"/>
  <c r="AM273" i="49" s="1"/>
  <c r="AG273" i="49"/>
  <c r="AH270" i="49" s="1"/>
  <c r="AB273" i="49"/>
  <c r="W273" i="49"/>
  <c r="X273" i="49" s="1"/>
  <c r="R273" i="49"/>
  <c r="S273" i="49" s="1"/>
  <c r="J273" i="49"/>
  <c r="I273" i="49"/>
  <c r="G273" i="49"/>
  <c r="AV272" i="49"/>
  <c r="K272" i="49" s="1"/>
  <c r="AQ272" i="49"/>
  <c r="AL272" i="49"/>
  <c r="AG272" i="49"/>
  <c r="AH272" i="49" s="1"/>
  <c r="AB272" i="49"/>
  <c r="AC272" i="49" s="1"/>
  <c r="W272" i="49"/>
  <c r="X272" i="49" s="1"/>
  <c r="R272" i="49"/>
  <c r="S272" i="49" s="1"/>
  <c r="J272" i="49"/>
  <c r="I272" i="49"/>
  <c r="G272" i="49"/>
  <c r="AV271" i="49"/>
  <c r="AW271" i="49" s="1"/>
  <c r="AQ271" i="49"/>
  <c r="AR271" i="49" s="1"/>
  <c r="AL271" i="49"/>
  <c r="AM271" i="49" s="1"/>
  <c r="AG271" i="49"/>
  <c r="AH271" i="49" s="1"/>
  <c r="AB271" i="49"/>
  <c r="AC271" i="49" s="1"/>
  <c r="W271" i="49"/>
  <c r="R271" i="49"/>
  <c r="S271" i="49" s="1"/>
  <c r="J271" i="49"/>
  <c r="I271" i="49"/>
  <c r="G271" i="49"/>
  <c r="AV270" i="49"/>
  <c r="AW270" i="49" s="1"/>
  <c r="AQ270" i="49"/>
  <c r="K270" i="49" s="1"/>
  <c r="AL270" i="49"/>
  <c r="AG270" i="49"/>
  <c r="AB270" i="49"/>
  <c r="AC270" i="49" s="1"/>
  <c r="W270" i="49"/>
  <c r="X270" i="49" s="1"/>
  <c r="R270" i="49"/>
  <c r="S270" i="49" s="1"/>
  <c r="J270" i="49"/>
  <c r="I270" i="49"/>
  <c r="G270" i="49"/>
  <c r="AV269" i="49"/>
  <c r="AW269" i="49" s="1"/>
  <c r="AQ269" i="49"/>
  <c r="AR269" i="49" s="1"/>
  <c r="AL269" i="49"/>
  <c r="AN267" i="49" s="1"/>
  <c r="AG269" i="49"/>
  <c r="AH269" i="49" s="1"/>
  <c r="AB269" i="49"/>
  <c r="AC269" i="49" s="1"/>
  <c r="W269" i="49"/>
  <c r="X269" i="49" s="1"/>
  <c r="R269" i="49"/>
  <c r="J269" i="49"/>
  <c r="I269" i="49"/>
  <c r="G269" i="49"/>
  <c r="AV268" i="49"/>
  <c r="AW268" i="49" s="1"/>
  <c r="AQ268" i="49"/>
  <c r="AR268" i="49" s="1"/>
  <c r="AL268" i="49"/>
  <c r="AM272" i="49" s="1"/>
  <c r="AH268" i="49"/>
  <c r="AG268" i="49"/>
  <c r="AB268" i="49"/>
  <c r="W268" i="49"/>
  <c r="X268" i="49" s="1"/>
  <c r="R268" i="49"/>
  <c r="S268" i="49" s="1"/>
  <c r="J268" i="49"/>
  <c r="I268" i="49"/>
  <c r="G268" i="49"/>
  <c r="AV267" i="49"/>
  <c r="AX267" i="49" s="1"/>
  <c r="AQ267" i="49"/>
  <c r="AR274" i="49" s="1"/>
  <c r="AL267" i="49"/>
  <c r="AG267" i="49"/>
  <c r="AH267" i="49" s="1"/>
  <c r="AB267" i="49"/>
  <c r="AC268" i="49" s="1"/>
  <c r="W267" i="49"/>
  <c r="X271" i="49" s="1"/>
  <c r="R267" i="49"/>
  <c r="T267" i="49" s="1"/>
  <c r="J267" i="49"/>
  <c r="I267" i="49"/>
  <c r="G267" i="49"/>
  <c r="H267" i="49" s="1"/>
  <c r="AV277" i="48"/>
  <c r="AQ277" i="48"/>
  <c r="AR277" i="48" s="1"/>
  <c r="AL277" i="48"/>
  <c r="AM277" i="48" s="1"/>
  <c r="AG277" i="48"/>
  <c r="AB277" i="48"/>
  <c r="AC277" i="48" s="1"/>
  <c r="W277" i="48"/>
  <c r="X277" i="48" s="1"/>
  <c r="R277" i="48"/>
  <c r="S277" i="48" s="1"/>
  <c r="K277" i="48"/>
  <c r="J277" i="48"/>
  <c r="I277" i="48"/>
  <c r="G277" i="48"/>
  <c r="AW276" i="48"/>
  <c r="AV276" i="48"/>
  <c r="K276" i="48" s="1"/>
  <c r="AQ276" i="48"/>
  <c r="AR276" i="48" s="1"/>
  <c r="AL276" i="48"/>
  <c r="AM276" i="48" s="1"/>
  <c r="AG276" i="48"/>
  <c r="AB276" i="48"/>
  <c r="AC276" i="48" s="1"/>
  <c r="W276" i="48"/>
  <c r="X276" i="48" s="1"/>
  <c r="R276" i="48"/>
  <c r="S276" i="48" s="1"/>
  <c r="J276" i="48"/>
  <c r="I276" i="48"/>
  <c r="G276" i="48"/>
  <c r="AV275" i="48"/>
  <c r="K275" i="48" s="1"/>
  <c r="AQ275" i="48"/>
  <c r="AL275" i="48"/>
  <c r="AM275" i="48" s="1"/>
  <c r="AG275" i="48"/>
  <c r="AH275" i="48" s="1"/>
  <c r="AB275" i="48"/>
  <c r="AC275" i="48" s="1"/>
  <c r="W275" i="48"/>
  <c r="X275" i="48" s="1"/>
  <c r="R275" i="48"/>
  <c r="S275" i="48" s="1"/>
  <c r="J275" i="48"/>
  <c r="I275" i="48"/>
  <c r="G275" i="48"/>
  <c r="AV274" i="48"/>
  <c r="AW274" i="48" s="1"/>
  <c r="AR274" i="48"/>
  <c r="AQ274" i="48"/>
  <c r="K274" i="48" s="1"/>
  <c r="AL274" i="48"/>
  <c r="AM274" i="48" s="1"/>
  <c r="AG274" i="48"/>
  <c r="AH274" i="48" s="1"/>
  <c r="AB274" i="48"/>
  <c r="W274" i="48"/>
  <c r="X274" i="48" s="1"/>
  <c r="R274" i="48"/>
  <c r="S274" i="48" s="1"/>
  <c r="J274" i="48"/>
  <c r="I274" i="48"/>
  <c r="G274" i="48"/>
  <c r="AV273" i="48"/>
  <c r="AW273" i="48" s="1"/>
  <c r="AQ273" i="48"/>
  <c r="AR273" i="48" s="1"/>
  <c r="AL273" i="48"/>
  <c r="AG273" i="48"/>
  <c r="AH273" i="48" s="1"/>
  <c r="AB273" i="48"/>
  <c r="AC273" i="48" s="1"/>
  <c r="W273" i="48"/>
  <c r="X273" i="48" s="1"/>
  <c r="R273" i="48"/>
  <c r="S273" i="48" s="1"/>
  <c r="J273" i="48"/>
  <c r="I273" i="48"/>
  <c r="G273" i="48"/>
  <c r="AV272" i="48"/>
  <c r="AX267" i="48" s="1"/>
  <c r="AQ272" i="48"/>
  <c r="AR272" i="48" s="1"/>
  <c r="AL272" i="48"/>
  <c r="AG272" i="48"/>
  <c r="AH272" i="48" s="1"/>
  <c r="AB272" i="48"/>
  <c r="AC272" i="48" s="1"/>
  <c r="W272" i="48"/>
  <c r="R272" i="48"/>
  <c r="S272" i="48" s="1"/>
  <c r="J272" i="48"/>
  <c r="I272" i="48"/>
  <c r="G272" i="48"/>
  <c r="AV271" i="48"/>
  <c r="AW277" i="48" s="1"/>
  <c r="AQ271" i="48"/>
  <c r="AR275" i="48" s="1"/>
  <c r="AL271" i="48"/>
  <c r="AM273" i="48" s="1"/>
  <c r="AH271" i="48"/>
  <c r="AG271" i="48"/>
  <c r="AB271" i="48"/>
  <c r="AC271" i="48" s="1"/>
  <c r="W271" i="48"/>
  <c r="X271" i="48" s="1"/>
  <c r="R271" i="48"/>
  <c r="S271" i="48" s="1"/>
  <c r="J271" i="48"/>
  <c r="I271" i="48"/>
  <c r="G271" i="48"/>
  <c r="W270" i="48"/>
  <c r="X270" i="48" s="1"/>
  <c r="R270" i="48"/>
  <c r="S270" i="48" s="1"/>
  <c r="K270" i="48"/>
  <c r="J270" i="48"/>
  <c r="I270" i="48"/>
  <c r="G270" i="48"/>
  <c r="AV269" i="48"/>
  <c r="AW269" i="48" s="1"/>
  <c r="AQ269" i="48"/>
  <c r="AR269" i="48" s="1"/>
  <c r="AL269" i="48"/>
  <c r="AM269" i="48" s="1"/>
  <c r="AG269" i="48"/>
  <c r="AH269" i="48" s="1"/>
  <c r="AB269" i="48"/>
  <c r="AC269" i="48" s="1"/>
  <c r="W269" i="48"/>
  <c r="X269" i="48" s="1"/>
  <c r="R269" i="48"/>
  <c r="S269" i="48" s="1"/>
  <c r="K269" i="48"/>
  <c r="J269" i="48"/>
  <c r="I269" i="48"/>
  <c r="G269" i="48"/>
  <c r="AV268" i="48"/>
  <c r="AW268" i="48" s="1"/>
  <c r="AQ268" i="48"/>
  <c r="AR268" i="48" s="1"/>
  <c r="AL268" i="48"/>
  <c r="AG268" i="48"/>
  <c r="AH268" i="48" s="1"/>
  <c r="AB268" i="48"/>
  <c r="AC268" i="48" s="1"/>
  <c r="W268" i="48"/>
  <c r="X268" i="48" s="1"/>
  <c r="R268" i="48"/>
  <c r="S268" i="48" s="1"/>
  <c r="K268" i="48"/>
  <c r="J268" i="48"/>
  <c r="I268" i="48"/>
  <c r="G268" i="48"/>
  <c r="H267" i="48" s="1"/>
  <c r="AV267" i="48"/>
  <c r="AW267" i="48" s="1"/>
  <c r="AQ267" i="48"/>
  <c r="AS267" i="48" s="1"/>
  <c r="AL267" i="48"/>
  <c r="AN267" i="48" s="1"/>
  <c r="AG267" i="48"/>
  <c r="AH276" i="48" s="1"/>
  <c r="AB267" i="48"/>
  <c r="AC274" i="48" s="1"/>
  <c r="W267" i="48"/>
  <c r="X272" i="48" s="1"/>
  <c r="T267" i="48"/>
  <c r="S267" i="48"/>
  <c r="R267" i="48"/>
  <c r="K267" i="48" s="1"/>
  <c r="J267" i="48"/>
  <c r="I267" i="48"/>
  <c r="G267" i="48"/>
  <c r="L267" i="47"/>
  <c r="AV274" i="46"/>
  <c r="AQ274" i="46"/>
  <c r="AL274" i="46"/>
  <c r="AG274" i="46"/>
  <c r="AB274" i="46"/>
  <c r="W274" i="46"/>
  <c r="R274" i="46"/>
  <c r="K274" i="46" s="1"/>
  <c r="J274" i="46"/>
  <c r="I274" i="46"/>
  <c r="G274" i="46"/>
  <c r="AV273" i="46"/>
  <c r="AW273" i="46" s="1"/>
  <c r="AQ273" i="46"/>
  <c r="AL273" i="46"/>
  <c r="AG273" i="46"/>
  <c r="AB273" i="46"/>
  <c r="AC273" i="46" s="1"/>
  <c r="W273" i="46"/>
  <c r="R273" i="46"/>
  <c r="J273" i="46"/>
  <c r="I273" i="46"/>
  <c r="G273" i="46"/>
  <c r="AV272" i="46"/>
  <c r="AQ272" i="46"/>
  <c r="AL272" i="46"/>
  <c r="AG272" i="46"/>
  <c r="AB272" i="46"/>
  <c r="W272" i="46"/>
  <c r="R272" i="46"/>
  <c r="J272" i="46"/>
  <c r="I272" i="46"/>
  <c r="G272" i="46"/>
  <c r="AV271" i="46"/>
  <c r="AQ271" i="46"/>
  <c r="AL271" i="46"/>
  <c r="AG271" i="46"/>
  <c r="AB271" i="46"/>
  <c r="W271" i="46"/>
  <c r="R271" i="46"/>
  <c r="J271" i="46"/>
  <c r="I271" i="46"/>
  <c r="G271" i="46"/>
  <c r="AV270" i="46"/>
  <c r="AQ270" i="46"/>
  <c r="AL270" i="46"/>
  <c r="AG270" i="46"/>
  <c r="AB270" i="46"/>
  <c r="W270" i="46"/>
  <c r="R270" i="46"/>
  <c r="J270" i="46"/>
  <c r="I270" i="46"/>
  <c r="G270" i="46"/>
  <c r="AV269" i="46"/>
  <c r="AQ269" i="46"/>
  <c r="AL269" i="46"/>
  <c r="AG269" i="46"/>
  <c r="AB269" i="46"/>
  <c r="W269" i="46"/>
  <c r="R269" i="46"/>
  <c r="J269" i="46"/>
  <c r="I269" i="46"/>
  <c r="G269" i="46"/>
  <c r="AV268" i="46"/>
  <c r="AQ268" i="46"/>
  <c r="AL268" i="46"/>
  <c r="AG268" i="46"/>
  <c r="AB268" i="46"/>
  <c r="W268" i="46"/>
  <c r="R268" i="46"/>
  <c r="J268" i="46"/>
  <c r="I268" i="46"/>
  <c r="G268" i="46"/>
  <c r="H267" i="46" s="1"/>
  <c r="AV267" i="46"/>
  <c r="AQ267" i="46"/>
  <c r="AL267" i="46"/>
  <c r="AN267" i="46" s="1"/>
  <c r="AG267" i="46"/>
  <c r="AB267" i="46"/>
  <c r="W267" i="46"/>
  <c r="R267" i="46"/>
  <c r="J267" i="46"/>
  <c r="I267" i="46"/>
  <c r="G267" i="46"/>
  <c r="AV277" i="45"/>
  <c r="AQ277" i="45"/>
  <c r="AL277" i="45"/>
  <c r="AG277" i="45"/>
  <c r="AB277" i="45"/>
  <c r="W277" i="45"/>
  <c r="X277" i="45" s="1"/>
  <c r="R277" i="45"/>
  <c r="S277" i="45" s="1"/>
  <c r="K277" i="45"/>
  <c r="J277" i="45"/>
  <c r="I277" i="45"/>
  <c r="G277" i="45"/>
  <c r="AV276" i="45"/>
  <c r="K276" i="45" s="1"/>
  <c r="AQ276" i="45"/>
  <c r="AL276" i="45"/>
  <c r="AG276" i="45"/>
  <c r="AB276" i="45"/>
  <c r="W276" i="45"/>
  <c r="X276" i="45" s="1"/>
  <c r="R276" i="45"/>
  <c r="S276" i="45" s="1"/>
  <c r="J276" i="45"/>
  <c r="I276" i="45"/>
  <c r="G276" i="45"/>
  <c r="AV275" i="45"/>
  <c r="K275" i="45" s="1"/>
  <c r="AQ275" i="45"/>
  <c r="AL275" i="45"/>
  <c r="AG275" i="45"/>
  <c r="AB275" i="45"/>
  <c r="AC275" i="45" s="1"/>
  <c r="W275" i="45"/>
  <c r="X275" i="45" s="1"/>
  <c r="R275" i="45"/>
  <c r="S275" i="45" s="1"/>
  <c r="J275" i="45"/>
  <c r="I275" i="45"/>
  <c r="G275" i="45"/>
  <c r="AV274" i="45"/>
  <c r="AW274" i="45" s="1"/>
  <c r="AQ274" i="45"/>
  <c r="K274" i="45" s="1"/>
  <c r="AL274" i="45"/>
  <c r="AM274" i="45" s="1"/>
  <c r="AG274" i="45"/>
  <c r="AH274" i="45" s="1"/>
  <c r="AB274" i="45"/>
  <c r="W274" i="45"/>
  <c r="X274" i="45" s="1"/>
  <c r="R274" i="45"/>
  <c r="S274" i="45" s="1"/>
  <c r="J274" i="45"/>
  <c r="I274" i="45"/>
  <c r="G274" i="45"/>
  <c r="AV273" i="45"/>
  <c r="AW273" i="45" s="1"/>
  <c r="AQ273" i="45"/>
  <c r="AL273" i="45"/>
  <c r="AG273" i="45"/>
  <c r="AB273" i="45"/>
  <c r="W273" i="45"/>
  <c r="X273" i="45" s="1"/>
  <c r="R273" i="45"/>
  <c r="S273" i="45" s="1"/>
  <c r="J273" i="45"/>
  <c r="I273" i="45"/>
  <c r="G273" i="45"/>
  <c r="AW272" i="45"/>
  <c r="AV272" i="45"/>
  <c r="AQ272" i="45"/>
  <c r="AL272" i="45"/>
  <c r="AG272" i="45"/>
  <c r="AB272" i="45"/>
  <c r="W272" i="45"/>
  <c r="X272" i="45" s="1"/>
  <c r="R272" i="45"/>
  <c r="S272" i="45" s="1"/>
  <c r="J272" i="45"/>
  <c r="I272" i="45"/>
  <c r="G272" i="45"/>
  <c r="AV271" i="45"/>
  <c r="AW271" i="45" s="1"/>
  <c r="AQ271" i="45"/>
  <c r="AR271" i="45" s="1"/>
  <c r="AL271" i="45"/>
  <c r="K271" i="45" s="1"/>
  <c r="AG271" i="45"/>
  <c r="AB271" i="45"/>
  <c r="W271" i="45"/>
  <c r="X271" i="45" s="1"/>
  <c r="R271" i="45"/>
  <c r="S271" i="45" s="1"/>
  <c r="J271" i="45"/>
  <c r="I271" i="45"/>
  <c r="G271" i="45"/>
  <c r="AV270" i="45"/>
  <c r="AQ270" i="45"/>
  <c r="AR270" i="45" s="1"/>
  <c r="AL270" i="45"/>
  <c r="AM270" i="45" s="1"/>
  <c r="AG270" i="45"/>
  <c r="AB270" i="45"/>
  <c r="W270" i="45"/>
  <c r="X270" i="45" s="1"/>
  <c r="R270" i="45"/>
  <c r="S270" i="45" s="1"/>
  <c r="J270" i="45"/>
  <c r="I270" i="45"/>
  <c r="G270" i="45"/>
  <c r="AV269" i="45"/>
  <c r="AW269" i="45" s="1"/>
  <c r="AQ269" i="45"/>
  <c r="AR269" i="45" s="1"/>
  <c r="AL269" i="45"/>
  <c r="AM269" i="45" s="1"/>
  <c r="AG269" i="45"/>
  <c r="AB269" i="45"/>
  <c r="W269" i="45"/>
  <c r="X269" i="45" s="1"/>
  <c r="R269" i="45"/>
  <c r="S269" i="45" s="1"/>
  <c r="J269" i="45"/>
  <c r="I269" i="45"/>
  <c r="G269" i="45"/>
  <c r="AV268" i="45"/>
  <c r="AQ268" i="45"/>
  <c r="AL268" i="45"/>
  <c r="AM268" i="45" s="1"/>
  <c r="AG268" i="45"/>
  <c r="AI267" i="45" s="1"/>
  <c r="AC268" i="45"/>
  <c r="AB268" i="45"/>
  <c r="AC269" i="45" s="1"/>
  <c r="W268" i="45"/>
  <c r="X268" i="45" s="1"/>
  <c r="R268" i="45"/>
  <c r="S268" i="45" s="1"/>
  <c r="J268" i="45"/>
  <c r="I268" i="45"/>
  <c r="G268" i="45"/>
  <c r="AV267" i="45"/>
  <c r="AQ267" i="45"/>
  <c r="AL267" i="45"/>
  <c r="AG267" i="45"/>
  <c r="AB267" i="45"/>
  <c r="W267" i="45"/>
  <c r="Y267" i="45" s="1"/>
  <c r="R267" i="45"/>
  <c r="T267" i="45" s="1"/>
  <c r="J267" i="45"/>
  <c r="I267" i="45"/>
  <c r="G267" i="45"/>
  <c r="H267" i="45" s="1"/>
  <c r="BC513" i="44"/>
  <c r="AW513" i="44"/>
  <c r="AQ513" i="44"/>
  <c r="AK513" i="44"/>
  <c r="AE513" i="44"/>
  <c r="Y513" i="44"/>
  <c r="S513" i="44"/>
  <c r="K513" i="44"/>
  <c r="J513" i="44"/>
  <c r="I513" i="44"/>
  <c r="G513" i="44"/>
  <c r="BC512" i="44"/>
  <c r="AW512" i="44"/>
  <c r="AQ512" i="44"/>
  <c r="AK512" i="44"/>
  <c r="AE512" i="44"/>
  <c r="AF512" i="44" s="1"/>
  <c r="Y512" i="44"/>
  <c r="Z512" i="44" s="1"/>
  <c r="S512" i="44"/>
  <c r="K512" i="44"/>
  <c r="J512" i="44"/>
  <c r="I512" i="44"/>
  <c r="G512" i="44"/>
  <c r="BC511" i="44"/>
  <c r="K511" i="44" s="1"/>
  <c r="AW511" i="44"/>
  <c r="AQ511" i="44"/>
  <c r="AK511" i="44"/>
  <c r="AE511" i="44"/>
  <c r="Y511" i="44"/>
  <c r="S511" i="44"/>
  <c r="J511" i="44"/>
  <c r="I511" i="44"/>
  <c r="G511" i="44"/>
  <c r="BC510" i="44"/>
  <c r="K510" i="44" s="1"/>
  <c r="AW510" i="44"/>
  <c r="AQ510" i="44"/>
  <c r="AR510" i="44" s="1"/>
  <c r="AK510" i="44"/>
  <c r="AL510" i="44" s="1"/>
  <c r="AE510" i="44"/>
  <c r="Y510" i="44"/>
  <c r="S510" i="44"/>
  <c r="J510" i="44"/>
  <c r="I510" i="44"/>
  <c r="G510" i="44"/>
  <c r="BC509" i="44"/>
  <c r="AW509" i="44"/>
  <c r="K509" i="44" s="1"/>
  <c r="AQ509" i="44"/>
  <c r="AK509" i="44"/>
  <c r="AE509" i="44"/>
  <c r="Y509" i="44"/>
  <c r="S509" i="44"/>
  <c r="J509" i="44"/>
  <c r="I509" i="44"/>
  <c r="G509" i="44"/>
  <c r="BC508" i="44"/>
  <c r="AW508" i="44"/>
  <c r="AQ508" i="44"/>
  <c r="AK508" i="44"/>
  <c r="AE508" i="44"/>
  <c r="Y508" i="44"/>
  <c r="S508" i="44"/>
  <c r="J508" i="44"/>
  <c r="I508" i="44"/>
  <c r="G508" i="44"/>
  <c r="AK507" i="44"/>
  <c r="AE507" i="44"/>
  <c r="AF507" i="44" s="1"/>
  <c r="Y507" i="44"/>
  <c r="K507" i="44" s="1"/>
  <c r="S507" i="44"/>
  <c r="J507" i="44"/>
  <c r="I507" i="44"/>
  <c r="G507" i="44"/>
  <c r="BC506" i="44"/>
  <c r="AW506" i="44"/>
  <c r="AQ506" i="44"/>
  <c r="AK506" i="44"/>
  <c r="AE506" i="44"/>
  <c r="AF506" i="44" s="1"/>
  <c r="Y506" i="44"/>
  <c r="Z506" i="44" s="1"/>
  <c r="S506" i="44"/>
  <c r="K506" i="44" s="1"/>
  <c r="J506" i="44"/>
  <c r="I506" i="44"/>
  <c r="G506" i="44"/>
  <c r="BC505" i="44"/>
  <c r="AW505" i="44"/>
  <c r="AQ505" i="44"/>
  <c r="AK505" i="44"/>
  <c r="AE505" i="44"/>
  <c r="AF505" i="44" s="1"/>
  <c r="Y505" i="44"/>
  <c r="Z505" i="44" s="1"/>
  <c r="S505" i="44"/>
  <c r="J505" i="44"/>
  <c r="I505" i="44"/>
  <c r="G505" i="44"/>
  <c r="BC504" i="44"/>
  <c r="AW504" i="44"/>
  <c r="AQ504" i="44"/>
  <c r="AK504" i="44"/>
  <c r="AE504" i="44"/>
  <c r="Y504" i="44"/>
  <c r="Z504" i="44" s="1"/>
  <c r="S504" i="44"/>
  <c r="K504" i="44" s="1"/>
  <c r="J504" i="44"/>
  <c r="I504" i="44"/>
  <c r="G504" i="44"/>
  <c r="BC503" i="44"/>
  <c r="AW503" i="44"/>
  <c r="AQ503" i="44"/>
  <c r="AK503" i="44"/>
  <c r="AE503" i="44"/>
  <c r="Y503" i="44"/>
  <c r="S503" i="44"/>
  <c r="K503" i="44"/>
  <c r="J503" i="44"/>
  <c r="I503" i="44"/>
  <c r="G503" i="44"/>
  <c r="BC502" i="44"/>
  <c r="AW502" i="44"/>
  <c r="AQ502" i="44"/>
  <c r="AK502" i="44"/>
  <c r="AE502" i="44"/>
  <c r="Y502" i="44"/>
  <c r="Z502" i="44" s="1"/>
  <c r="S502" i="44"/>
  <c r="T502" i="44" s="1"/>
  <c r="K502" i="44"/>
  <c r="J502" i="44"/>
  <c r="I502" i="44"/>
  <c r="G502" i="44"/>
  <c r="BC501" i="44"/>
  <c r="AW501" i="44"/>
  <c r="AQ501" i="44"/>
  <c r="AK501" i="44"/>
  <c r="AE501" i="44"/>
  <c r="Y501" i="44"/>
  <c r="S501" i="44"/>
  <c r="K501" i="44"/>
  <c r="J501" i="44"/>
  <c r="I501" i="44"/>
  <c r="G501" i="44"/>
  <c r="BC500" i="44"/>
  <c r="AW500" i="44"/>
  <c r="AX500" i="44" s="1"/>
  <c r="AQ500" i="44"/>
  <c r="AK500" i="44"/>
  <c r="AL500" i="44" s="1"/>
  <c r="AE500" i="44"/>
  <c r="Y500" i="44"/>
  <c r="S500" i="44"/>
  <c r="K500" i="44"/>
  <c r="J500" i="44"/>
  <c r="I500" i="44"/>
  <c r="G500" i="44"/>
  <c r="BC499" i="44"/>
  <c r="AW499" i="44"/>
  <c r="AQ499" i="44"/>
  <c r="AK499" i="44"/>
  <c r="AE499" i="44"/>
  <c r="Y499" i="44"/>
  <c r="S499" i="44"/>
  <c r="K499" i="44"/>
  <c r="J499" i="44"/>
  <c r="I499" i="44"/>
  <c r="G499" i="44"/>
  <c r="BC498" i="44"/>
  <c r="AW498" i="44"/>
  <c r="AQ498" i="44"/>
  <c r="AK498" i="44"/>
  <c r="AE498" i="44"/>
  <c r="Y498" i="44"/>
  <c r="S498" i="44"/>
  <c r="K498" i="44"/>
  <c r="J498" i="44"/>
  <c r="I498" i="44"/>
  <c r="G498" i="44"/>
  <c r="BC497" i="44"/>
  <c r="K497" i="44" s="1"/>
  <c r="AW497" i="44"/>
  <c r="AQ497" i="44"/>
  <c r="AK497" i="44"/>
  <c r="AE497" i="44"/>
  <c r="Y497" i="44"/>
  <c r="Z497" i="44" s="1"/>
  <c r="S497" i="44"/>
  <c r="T497" i="44" s="1"/>
  <c r="J497" i="44"/>
  <c r="I497" i="44"/>
  <c r="G497" i="44"/>
  <c r="BC496" i="44"/>
  <c r="K496" i="44" s="1"/>
  <c r="AW496" i="44"/>
  <c r="AQ496" i="44"/>
  <c r="AK496" i="44"/>
  <c r="AE496" i="44"/>
  <c r="Y496" i="44"/>
  <c r="S496" i="44"/>
  <c r="J496" i="44"/>
  <c r="I496" i="44"/>
  <c r="G496" i="44"/>
  <c r="BC495" i="44"/>
  <c r="AW495" i="44"/>
  <c r="K495" i="44" s="1"/>
  <c r="AQ495" i="44"/>
  <c r="AK495" i="44"/>
  <c r="AL495" i="44" s="1"/>
  <c r="AE495" i="44"/>
  <c r="AF495" i="44" s="1"/>
  <c r="Y495" i="44"/>
  <c r="S495" i="44"/>
  <c r="J495" i="44"/>
  <c r="I495" i="44"/>
  <c r="G495" i="44"/>
  <c r="BC494" i="44"/>
  <c r="AW494" i="44"/>
  <c r="K494" i="44" s="1"/>
  <c r="AQ494" i="44"/>
  <c r="AK494" i="44"/>
  <c r="AE494" i="44"/>
  <c r="Y494" i="44"/>
  <c r="S494" i="44"/>
  <c r="J494" i="44"/>
  <c r="I494" i="44"/>
  <c r="G494" i="44"/>
  <c r="BC493" i="44"/>
  <c r="AX493" i="44"/>
  <c r="AW493" i="44"/>
  <c r="AQ493" i="44"/>
  <c r="AR493" i="44" s="1"/>
  <c r="AK493" i="44"/>
  <c r="AE493" i="44"/>
  <c r="Y493" i="44"/>
  <c r="S493" i="44"/>
  <c r="J493" i="44"/>
  <c r="I493" i="44"/>
  <c r="G493" i="44"/>
  <c r="BC492" i="44"/>
  <c r="AW492" i="44"/>
  <c r="AQ492" i="44"/>
  <c r="AL492" i="44"/>
  <c r="AK492" i="44"/>
  <c r="AE492" i="44"/>
  <c r="AF492" i="44" s="1"/>
  <c r="Y492" i="44"/>
  <c r="S492" i="44"/>
  <c r="J492" i="44"/>
  <c r="I492" i="44"/>
  <c r="G492" i="44"/>
  <c r="BC491" i="44"/>
  <c r="AW491" i="44"/>
  <c r="AQ491" i="44"/>
  <c r="AR491" i="44" s="1"/>
  <c r="AK491" i="44"/>
  <c r="AL491" i="44" s="1"/>
  <c r="AE491" i="44"/>
  <c r="Y491" i="44"/>
  <c r="S491" i="44"/>
  <c r="J491" i="44"/>
  <c r="I491" i="44"/>
  <c r="G491" i="44"/>
  <c r="BC490" i="44"/>
  <c r="AW490" i="44"/>
  <c r="AQ490" i="44"/>
  <c r="AR490" i="44" s="1"/>
  <c r="AL490" i="44"/>
  <c r="AK490" i="44"/>
  <c r="AE490" i="44"/>
  <c r="Y490" i="44"/>
  <c r="S490" i="44"/>
  <c r="J490" i="44"/>
  <c r="I490" i="44"/>
  <c r="G490" i="44"/>
  <c r="BC489" i="44"/>
  <c r="AW489" i="44"/>
  <c r="AQ489" i="44"/>
  <c r="AK489" i="44"/>
  <c r="AE489" i="44"/>
  <c r="K489" i="44" s="1"/>
  <c r="Y489" i="44"/>
  <c r="S489" i="44"/>
  <c r="J489" i="44"/>
  <c r="I489" i="44"/>
  <c r="G489" i="44"/>
  <c r="BC488" i="44"/>
  <c r="AW488" i="44"/>
  <c r="AQ488" i="44"/>
  <c r="AK488" i="44"/>
  <c r="AL488" i="44" s="1"/>
  <c r="AE488" i="44"/>
  <c r="K488" i="44" s="1"/>
  <c r="Y488" i="44"/>
  <c r="S488" i="44"/>
  <c r="J488" i="44"/>
  <c r="I488" i="44"/>
  <c r="G488" i="44"/>
  <c r="BC487" i="44"/>
  <c r="AW487" i="44"/>
  <c r="AQ487" i="44"/>
  <c r="AR487" i="44" s="1"/>
  <c r="AK487" i="44"/>
  <c r="AL487" i="44" s="1"/>
  <c r="AE487" i="44"/>
  <c r="AF487" i="44" s="1"/>
  <c r="Y487" i="44"/>
  <c r="S487" i="44"/>
  <c r="J487" i="44"/>
  <c r="I487" i="44"/>
  <c r="G487" i="44"/>
  <c r="BC486" i="44"/>
  <c r="AW486" i="44"/>
  <c r="AQ486" i="44"/>
  <c r="AK486" i="44"/>
  <c r="AE486" i="44"/>
  <c r="AF486" i="44" s="1"/>
  <c r="Y486" i="44"/>
  <c r="S486" i="44"/>
  <c r="K486" i="44" s="1"/>
  <c r="J486" i="44"/>
  <c r="I486" i="44"/>
  <c r="G486" i="44"/>
  <c r="BC485" i="44"/>
  <c r="AW485" i="44"/>
  <c r="AQ485" i="44"/>
  <c r="AK485" i="44"/>
  <c r="AE485" i="44"/>
  <c r="Y485" i="44"/>
  <c r="S485" i="44"/>
  <c r="K485" i="44" s="1"/>
  <c r="J485" i="44"/>
  <c r="I485" i="44"/>
  <c r="G485" i="44"/>
  <c r="BC484" i="44"/>
  <c r="AW484" i="44"/>
  <c r="AQ484" i="44"/>
  <c r="AK484" i="44"/>
  <c r="AE484" i="44"/>
  <c r="Y484" i="44"/>
  <c r="Z487" i="44" s="1"/>
  <c r="S484" i="44"/>
  <c r="J484" i="44"/>
  <c r="I484" i="44"/>
  <c r="G484" i="44"/>
  <c r="BC483" i="44"/>
  <c r="AW483" i="44"/>
  <c r="AQ483" i="44"/>
  <c r="AK483" i="44"/>
  <c r="AE483" i="44"/>
  <c r="Y483" i="44"/>
  <c r="S483" i="44"/>
  <c r="K483" i="44"/>
  <c r="J483" i="44"/>
  <c r="I483" i="44"/>
  <c r="G483" i="44"/>
  <c r="BC482" i="44"/>
  <c r="BD513" i="44" s="1"/>
  <c r="AW482" i="44"/>
  <c r="AX511" i="44" s="1"/>
  <c r="AQ482" i="44"/>
  <c r="AR509" i="44" s="1"/>
  <c r="AK482" i="44"/>
  <c r="AL493" i="44" s="1"/>
  <c r="AE482" i="44"/>
  <c r="AF490" i="44" s="1"/>
  <c r="Y482" i="44"/>
  <c r="S482" i="44"/>
  <c r="J482" i="44"/>
  <c r="I482" i="44"/>
  <c r="G482" i="44"/>
  <c r="Q477" i="44"/>
  <c r="W477" i="44" s="1"/>
  <c r="AC101" i="6"/>
  <c r="S101" i="6"/>
  <c r="M101" i="6"/>
  <c r="F101" i="6"/>
  <c r="AC100" i="6"/>
  <c r="S100" i="6"/>
  <c r="M100" i="6"/>
  <c r="F100" i="6" s="1"/>
  <c r="AC99" i="6"/>
  <c r="F99" i="6" s="1"/>
  <c r="S99" i="6"/>
  <c r="M99" i="6"/>
  <c r="AL98" i="6"/>
  <c r="AC98" i="6"/>
  <c r="AD98" i="6" s="1"/>
  <c r="S98" i="6"/>
  <c r="M98" i="6"/>
  <c r="F98" i="6"/>
  <c r="AB98" i="6" s="1"/>
  <c r="AC97" i="6"/>
  <c r="S97" i="6"/>
  <c r="M97" i="6"/>
  <c r="AC96" i="6"/>
  <c r="S96" i="6"/>
  <c r="M96" i="6"/>
  <c r="AC95" i="6"/>
  <c r="S95" i="6"/>
  <c r="M95" i="6"/>
  <c r="AC101" i="7"/>
  <c r="S101" i="7"/>
  <c r="M101" i="7"/>
  <c r="AC100" i="7"/>
  <c r="S100" i="7"/>
  <c r="M100" i="7"/>
  <c r="AC99" i="7"/>
  <c r="S99" i="7"/>
  <c r="M99" i="7"/>
  <c r="AC98" i="7"/>
  <c r="S98" i="7"/>
  <c r="F98" i="7" s="1"/>
  <c r="M98" i="7"/>
  <c r="N98" i="7" s="1"/>
  <c r="AC97" i="7"/>
  <c r="S97" i="7"/>
  <c r="M97" i="7"/>
  <c r="AC96" i="7"/>
  <c r="S96" i="7"/>
  <c r="F96" i="7" s="1"/>
  <c r="M96" i="7"/>
  <c r="N96" i="7" s="1"/>
  <c r="AC95" i="7"/>
  <c r="S95" i="7"/>
  <c r="F95" i="7" s="1"/>
  <c r="M95" i="7"/>
  <c r="U95" i="5"/>
  <c r="U96" i="5"/>
  <c r="U97" i="5"/>
  <c r="U98" i="5"/>
  <c r="U99" i="5"/>
  <c r="U94" i="5"/>
  <c r="U93" i="5"/>
  <c r="AB99" i="6" l="1"/>
  <c r="AF99" i="6"/>
  <c r="AJ99" i="6"/>
  <c r="AL99" i="6"/>
  <c r="AH99" i="6"/>
  <c r="AF100" i="6"/>
  <c r="AH100" i="6"/>
  <c r="AL100" i="6"/>
  <c r="AJ100" i="6"/>
  <c r="N99" i="6"/>
  <c r="T99" i="6"/>
  <c r="T95" i="6"/>
  <c r="F96" i="6"/>
  <c r="AB96" i="6" s="1"/>
  <c r="N95" i="6"/>
  <c r="N100" i="6"/>
  <c r="F97" i="6"/>
  <c r="Z97" i="6" s="1"/>
  <c r="T100" i="6"/>
  <c r="T98" i="6"/>
  <c r="AD99" i="6"/>
  <c r="F95" i="6"/>
  <c r="AF98" i="6"/>
  <c r="AH98" i="6"/>
  <c r="AD100" i="6"/>
  <c r="N98" i="6"/>
  <c r="AJ98" i="6"/>
  <c r="K267" i="46"/>
  <c r="K271" i="46"/>
  <c r="X268" i="46"/>
  <c r="X270" i="46"/>
  <c r="AR273" i="46"/>
  <c r="AH273" i="46"/>
  <c r="AR271" i="46"/>
  <c r="S270" i="46"/>
  <c r="S268" i="46"/>
  <c r="AM271" i="46"/>
  <c r="K269" i="46"/>
  <c r="AX267" i="46"/>
  <c r="AW269" i="46"/>
  <c r="AM273" i="46"/>
  <c r="AC268" i="46"/>
  <c r="AC270" i="46"/>
  <c r="X272" i="46"/>
  <c r="S272" i="46"/>
  <c r="AH268" i="46"/>
  <c r="AH270" i="46"/>
  <c r="AC272" i="46"/>
  <c r="S274" i="46"/>
  <c r="AR268" i="46"/>
  <c r="K270" i="46"/>
  <c r="AM272" i="46"/>
  <c r="X274" i="46"/>
  <c r="AW268" i="46"/>
  <c r="AW270" i="46"/>
  <c r="AR272" i="46"/>
  <c r="AC274" i="46"/>
  <c r="AW272" i="46"/>
  <c r="AH274" i="46"/>
  <c r="AM274" i="46"/>
  <c r="AH272" i="46"/>
  <c r="T267" i="46"/>
  <c r="AR274" i="46"/>
  <c r="K268" i="46"/>
  <c r="Y267" i="46"/>
  <c r="S269" i="46"/>
  <c r="S271" i="46"/>
  <c r="AW274" i="46"/>
  <c r="AC267" i="46"/>
  <c r="X269" i="46"/>
  <c r="X271" i="46"/>
  <c r="K273" i="46"/>
  <c r="AM270" i="46"/>
  <c r="AI267" i="46"/>
  <c r="AC269" i="46"/>
  <c r="AC271" i="46"/>
  <c r="S273" i="46"/>
  <c r="AM267" i="46"/>
  <c r="AH269" i="46"/>
  <c r="AH271" i="46"/>
  <c r="X273" i="46"/>
  <c r="Q478" i="44"/>
  <c r="K267" i="52"/>
  <c r="AX267" i="52"/>
  <c r="S267" i="52"/>
  <c r="AM268" i="52"/>
  <c r="AS267" i="52"/>
  <c r="X267" i="52"/>
  <c r="AD267" i="52"/>
  <c r="AH267" i="52"/>
  <c r="AR267" i="51"/>
  <c r="K267" i="51"/>
  <c r="AW267" i="51"/>
  <c r="K271" i="51"/>
  <c r="T267" i="51"/>
  <c r="K270" i="51"/>
  <c r="K269" i="51"/>
  <c r="M269" i="51" s="1"/>
  <c r="K268" i="51"/>
  <c r="Y267" i="51"/>
  <c r="AC267" i="51"/>
  <c r="X267" i="51"/>
  <c r="AC270" i="51"/>
  <c r="AH267" i="51"/>
  <c r="AR270" i="51"/>
  <c r="AH269" i="51"/>
  <c r="AM271" i="51"/>
  <c r="AM267" i="51"/>
  <c r="L267" i="50"/>
  <c r="M267" i="50"/>
  <c r="X267" i="50"/>
  <c r="Y267" i="50"/>
  <c r="AC267" i="50"/>
  <c r="AH267" i="50"/>
  <c r="AW267" i="50"/>
  <c r="AM267" i="50"/>
  <c r="AR267" i="50"/>
  <c r="AM269" i="49"/>
  <c r="K267" i="49"/>
  <c r="M273" i="49" s="1"/>
  <c r="S267" i="49"/>
  <c r="K271" i="49"/>
  <c r="K269" i="49"/>
  <c r="X267" i="49"/>
  <c r="K268" i="49"/>
  <c r="M268" i="49" s="1"/>
  <c r="AC275" i="49"/>
  <c r="Y267" i="49"/>
  <c r="AW273" i="49"/>
  <c r="AD267" i="49"/>
  <c r="AC267" i="49"/>
  <c r="AH273" i="49"/>
  <c r="AR272" i="49"/>
  <c r="AM268" i="49"/>
  <c r="AR270" i="49"/>
  <c r="AW272" i="49"/>
  <c r="AW267" i="49"/>
  <c r="S269" i="49"/>
  <c r="AM267" i="49"/>
  <c r="AM270" i="49"/>
  <c r="AR267" i="49"/>
  <c r="AS267" i="49"/>
  <c r="AI267" i="49"/>
  <c r="AM271" i="48"/>
  <c r="AW275" i="48"/>
  <c r="X267" i="48"/>
  <c r="AR271" i="48"/>
  <c r="AD267" i="48"/>
  <c r="K273" i="48"/>
  <c r="M273" i="48" s="1"/>
  <c r="K271" i="48"/>
  <c r="AM267" i="48"/>
  <c r="AH267" i="48"/>
  <c r="K272" i="48"/>
  <c r="AI267" i="48"/>
  <c r="AH277" i="48"/>
  <c r="AM272" i="48"/>
  <c r="Y267" i="48"/>
  <c r="AW272" i="48"/>
  <c r="AW271" i="48"/>
  <c r="AC267" i="48"/>
  <c r="AM268" i="48"/>
  <c r="AR267" i="48"/>
  <c r="AM269" i="46"/>
  <c r="AM268" i="46"/>
  <c r="AR270" i="46"/>
  <c r="AS267" i="46"/>
  <c r="K272" i="46"/>
  <c r="S267" i="46"/>
  <c r="AD267" i="46"/>
  <c r="AR267" i="46"/>
  <c r="AR269" i="46"/>
  <c r="AW271" i="46"/>
  <c r="AW267" i="46"/>
  <c r="X267" i="46"/>
  <c r="AH267" i="46"/>
  <c r="AH271" i="45"/>
  <c r="AH268" i="45"/>
  <c r="AM271" i="45"/>
  <c r="AR274" i="45"/>
  <c r="AC276" i="45"/>
  <c r="AD267" i="45"/>
  <c r="AH276" i="45"/>
  <c r="AR268" i="45"/>
  <c r="AM276" i="45"/>
  <c r="AH267" i="45"/>
  <c r="AW268" i="45"/>
  <c r="AC270" i="45"/>
  <c r="AC273" i="45"/>
  <c r="AR276" i="45"/>
  <c r="K270" i="45"/>
  <c r="AH273" i="45"/>
  <c r="K267" i="45"/>
  <c r="AH270" i="45"/>
  <c r="AW276" i="45"/>
  <c r="AM267" i="45"/>
  <c r="AM273" i="45"/>
  <c r="AN267" i="45"/>
  <c r="K273" i="45"/>
  <c r="AS267" i="45"/>
  <c r="AR273" i="45"/>
  <c r="AR267" i="45"/>
  <c r="AH275" i="45"/>
  <c r="AX267" i="45"/>
  <c r="AW277" i="45"/>
  <c r="AW270" i="45"/>
  <c r="AC272" i="45"/>
  <c r="AM275" i="45"/>
  <c r="K269" i="45"/>
  <c r="AH272" i="45"/>
  <c r="AH269" i="45"/>
  <c r="K272" i="45"/>
  <c r="M272" i="45" s="1"/>
  <c r="AR275" i="45"/>
  <c r="AC277" i="45"/>
  <c r="AM272" i="45"/>
  <c r="AH277" i="45"/>
  <c r="AW275" i="45"/>
  <c r="AM277" i="45"/>
  <c r="AR272" i="45"/>
  <c r="AR277" i="45"/>
  <c r="K268" i="45"/>
  <c r="AC271" i="45"/>
  <c r="AC274" i="45"/>
  <c r="AW267" i="45"/>
  <c r="S267" i="45"/>
  <c r="X267" i="45"/>
  <c r="AC267" i="45"/>
  <c r="Z484" i="44"/>
  <c r="AX495" i="44"/>
  <c r="K484" i="44"/>
  <c r="M486" i="44" s="1"/>
  <c r="T486" i="44"/>
  <c r="Z486" i="44"/>
  <c r="AX508" i="44"/>
  <c r="BD493" i="44"/>
  <c r="BD512" i="44"/>
  <c r="AX510" i="44"/>
  <c r="T492" i="44"/>
  <c r="BD506" i="44"/>
  <c r="Z492" i="44"/>
  <c r="T503" i="44"/>
  <c r="AR492" i="44"/>
  <c r="BD490" i="44"/>
  <c r="T489" i="44"/>
  <c r="BD494" i="44"/>
  <c r="BD503" i="44"/>
  <c r="BD509" i="44"/>
  <c r="T512" i="44"/>
  <c r="T484" i="44"/>
  <c r="BD508" i="44"/>
  <c r="BD495" i="44"/>
  <c r="T505" i="44"/>
  <c r="AA482" i="44"/>
  <c r="AX490" i="44"/>
  <c r="AX492" i="44"/>
  <c r="AR503" i="44"/>
  <c r="AC477" i="44"/>
  <c r="W478" i="44"/>
  <c r="Z485" i="44"/>
  <c r="AF500" i="44"/>
  <c r="AX503" i="44"/>
  <c r="AL489" i="44"/>
  <c r="BD498" i="44"/>
  <c r="AR500" i="44"/>
  <c r="AL512" i="44"/>
  <c r="BD500" i="44"/>
  <c r="T494" i="44"/>
  <c r="AL497" i="44"/>
  <c r="AF502" i="44"/>
  <c r="AR505" i="44"/>
  <c r="T509" i="44"/>
  <c r="BD510" i="44"/>
  <c r="AF489" i="44"/>
  <c r="AR497" i="44"/>
  <c r="T499" i="44"/>
  <c r="AL502" i="44"/>
  <c r="Z507" i="44"/>
  <c r="AX512" i="44"/>
  <c r="Z499" i="44"/>
  <c r="AR502" i="44"/>
  <c r="AX484" i="44"/>
  <c r="AL494" i="44"/>
  <c r="AF499" i="44"/>
  <c r="AX502" i="44"/>
  <c r="T504" i="44"/>
  <c r="AL509" i="44"/>
  <c r="T493" i="44"/>
  <c r="AR489" i="44"/>
  <c r="BD492" i="44"/>
  <c r="T511" i="44"/>
  <c r="H482" i="44"/>
  <c r="T488" i="44"/>
  <c r="AR494" i="44"/>
  <c r="T496" i="44"/>
  <c r="T501" i="44"/>
  <c r="Z511" i="44"/>
  <c r="Z501" i="44"/>
  <c r="AX509" i="44"/>
  <c r="Z488" i="44"/>
  <c r="AF496" i="44"/>
  <c r="AF501" i="44"/>
  <c r="T506" i="44"/>
  <c r="AX483" i="44"/>
  <c r="AL496" i="44"/>
  <c r="T513" i="44"/>
  <c r="AR483" i="44"/>
  <c r="T485" i="44"/>
  <c r="AF488" i="44"/>
  <c r="Z493" i="44"/>
  <c r="T498" i="44"/>
  <c r="AX504" i="44"/>
  <c r="Z508" i="44"/>
  <c r="Z482" i="44"/>
  <c r="T490" i="44"/>
  <c r="AF493" i="44"/>
  <c r="Z498" i="44"/>
  <c r="AX501" i="44"/>
  <c r="AF508" i="44"/>
  <c r="AF513" i="44"/>
  <c r="Z490" i="44"/>
  <c r="BD491" i="44"/>
  <c r="BD511" i="44"/>
  <c r="Z503" i="44"/>
  <c r="AL506" i="44"/>
  <c r="T510" i="44"/>
  <c r="AR513" i="44"/>
  <c r="AF482" i="44"/>
  <c r="AL485" i="44"/>
  <c r="AX488" i="44"/>
  <c r="T495" i="44"/>
  <c r="BD496" i="44"/>
  <c r="AR498" i="44"/>
  <c r="T500" i="44"/>
  <c r="AF503" i="44"/>
  <c r="AR506" i="44"/>
  <c r="AR508" i="44"/>
  <c r="Z510" i="44"/>
  <c r="AX513" i="44"/>
  <c r="AL505" i="44"/>
  <c r="AF484" i="44"/>
  <c r="AX487" i="44"/>
  <c r="AR512" i="44"/>
  <c r="AL484" i="44"/>
  <c r="BD487" i="44"/>
  <c r="Z494" i="44"/>
  <c r="AX505" i="44"/>
  <c r="AR484" i="44"/>
  <c r="AF494" i="44"/>
  <c r="AF509" i="44"/>
  <c r="T491" i="44"/>
  <c r="BD484" i="44"/>
  <c r="Z491" i="44"/>
  <c r="BD497" i="44"/>
  <c r="BD502" i="44"/>
  <c r="AL507" i="44"/>
  <c r="T483" i="44"/>
  <c r="AX489" i="44"/>
  <c r="AR499" i="44"/>
  <c r="Z509" i="44"/>
  <c r="Z495" i="44"/>
  <c r="Z483" i="44"/>
  <c r="AL486" i="44"/>
  <c r="BD489" i="44"/>
  <c r="Z496" i="44"/>
  <c r="AX499" i="44"/>
  <c r="AF504" i="44"/>
  <c r="AF483" i="44"/>
  <c r="AR486" i="44"/>
  <c r="AX494" i="44"/>
  <c r="AL504" i="44"/>
  <c r="AL511" i="44"/>
  <c r="T507" i="44"/>
  <c r="AL483" i="44"/>
  <c r="AL501" i="44"/>
  <c r="AR504" i="44"/>
  <c r="T508" i="44"/>
  <c r="AR511" i="44"/>
  <c r="Z489" i="44"/>
  <c r="BD486" i="44"/>
  <c r="AR496" i="44"/>
  <c r="Z513" i="44"/>
  <c r="AX491" i="44"/>
  <c r="BD504" i="44"/>
  <c r="M511" i="44"/>
  <c r="BD483" i="44"/>
  <c r="AX496" i="44"/>
  <c r="AF498" i="44"/>
  <c r="BD501" i="44"/>
  <c r="AL508" i="44"/>
  <c r="AF491" i="44"/>
  <c r="K482" i="44"/>
  <c r="M489" i="44" s="1"/>
  <c r="AF511" i="44"/>
  <c r="AF497" i="44"/>
  <c r="AF485" i="44"/>
  <c r="AR488" i="44"/>
  <c r="K493" i="44"/>
  <c r="AL498" i="44"/>
  <c r="AG482" i="44"/>
  <c r="AR485" i="44"/>
  <c r="K487" i="44"/>
  <c r="M483" i="44" s="1"/>
  <c r="BD488" i="44"/>
  <c r="K490" i="44"/>
  <c r="M490" i="44" s="1"/>
  <c r="AX498" i="44"/>
  <c r="Z500" i="44"/>
  <c r="AL503" i="44"/>
  <c r="K505" i="44"/>
  <c r="AX506" i="44"/>
  <c r="K508" i="44"/>
  <c r="AF510" i="44"/>
  <c r="AR482" i="44"/>
  <c r="AS482" i="44"/>
  <c r="AX486" i="44"/>
  <c r="AX485" i="44"/>
  <c r="K492" i="44"/>
  <c r="AX482" i="44"/>
  <c r="K491" i="44"/>
  <c r="AL482" i="44"/>
  <c r="AM482" i="44"/>
  <c r="AY482" i="44"/>
  <c r="BD485" i="44"/>
  <c r="AL499" i="44"/>
  <c r="AR501" i="44"/>
  <c r="BD505" i="44"/>
  <c r="AL513" i="44"/>
  <c r="BD482" i="44"/>
  <c r="BE482" i="44"/>
  <c r="U482" i="44"/>
  <c r="T482" i="44"/>
  <c r="T487" i="44"/>
  <c r="AR495" i="44"/>
  <c r="AX497" i="44"/>
  <c r="BD499" i="44"/>
  <c r="J96" i="6"/>
  <c r="AL96" i="6"/>
  <c r="AJ96" i="6"/>
  <c r="AH96" i="6"/>
  <c r="AD96" i="6"/>
  <c r="AF96" i="6"/>
  <c r="AB97" i="6"/>
  <c r="AH101" i="6"/>
  <c r="AF101" i="6"/>
  <c r="AB101" i="6"/>
  <c r="Z101" i="6"/>
  <c r="X101" i="6"/>
  <c r="V101" i="6"/>
  <c r="R101" i="6"/>
  <c r="P101" i="6"/>
  <c r="L101" i="6"/>
  <c r="J101" i="6"/>
  <c r="X95" i="6"/>
  <c r="V95" i="6"/>
  <c r="R95" i="6"/>
  <c r="P95" i="6"/>
  <c r="L95" i="6"/>
  <c r="J95" i="6"/>
  <c r="AL95" i="6"/>
  <c r="AJ95" i="6"/>
  <c r="AH95" i="6"/>
  <c r="N101" i="6"/>
  <c r="AD95" i="6"/>
  <c r="T101" i="6"/>
  <c r="AF95" i="6"/>
  <c r="AD101" i="6"/>
  <c r="N96" i="6"/>
  <c r="AJ101" i="6"/>
  <c r="T96" i="6"/>
  <c r="AL101" i="6"/>
  <c r="J100" i="6"/>
  <c r="J99" i="6"/>
  <c r="L100" i="6"/>
  <c r="J98" i="6"/>
  <c r="L99" i="6"/>
  <c r="L98" i="6"/>
  <c r="P100" i="6"/>
  <c r="P99" i="6"/>
  <c r="R100" i="6"/>
  <c r="P98" i="6"/>
  <c r="R99" i="6"/>
  <c r="R98" i="6"/>
  <c r="V100" i="6"/>
  <c r="V99" i="6"/>
  <c r="X100" i="6"/>
  <c r="V98" i="6"/>
  <c r="X99" i="6"/>
  <c r="Z100" i="6"/>
  <c r="X98" i="6"/>
  <c r="Z99" i="6"/>
  <c r="AB100" i="6"/>
  <c r="Z98" i="6"/>
  <c r="T101" i="7"/>
  <c r="N95" i="7"/>
  <c r="R95" i="7"/>
  <c r="L95" i="7"/>
  <c r="J95" i="7"/>
  <c r="AB95" i="7"/>
  <c r="X95" i="7"/>
  <c r="P95" i="7"/>
  <c r="AL95" i="7"/>
  <c r="AJ95" i="7"/>
  <c r="AH95" i="7"/>
  <c r="AF95" i="7"/>
  <c r="Z95" i="7"/>
  <c r="V95" i="7"/>
  <c r="AD95" i="7"/>
  <c r="P96" i="7"/>
  <c r="Z96" i="7"/>
  <c r="V96" i="7"/>
  <c r="L96" i="7"/>
  <c r="J96" i="7"/>
  <c r="AB96" i="7"/>
  <c r="X96" i="7"/>
  <c r="AL96" i="7"/>
  <c r="AJ96" i="7"/>
  <c r="AH96" i="7"/>
  <c r="AF96" i="7"/>
  <c r="R96" i="7"/>
  <c r="AD96" i="7"/>
  <c r="V98" i="7"/>
  <c r="R98" i="7"/>
  <c r="P98" i="7"/>
  <c r="L98" i="7"/>
  <c r="Z98" i="7"/>
  <c r="T98" i="7"/>
  <c r="J98" i="7"/>
  <c r="AL98" i="7"/>
  <c r="AJ98" i="7"/>
  <c r="AH98" i="7"/>
  <c r="AF98" i="7"/>
  <c r="AB98" i="7"/>
  <c r="X98" i="7"/>
  <c r="AD98" i="7"/>
  <c r="F101" i="7"/>
  <c r="F100" i="7"/>
  <c r="F99" i="7"/>
  <c r="N99" i="7" s="1"/>
  <c r="F97" i="7"/>
  <c r="AD97" i="7" s="1"/>
  <c r="T96" i="7"/>
  <c r="T95" i="7"/>
  <c r="AH97" i="6" l="1"/>
  <c r="AF97" i="6"/>
  <c r="X96" i="6"/>
  <c r="T97" i="6"/>
  <c r="G95" i="6"/>
  <c r="AL97" i="6"/>
  <c r="J97" i="6"/>
  <c r="V97" i="6"/>
  <c r="L96" i="6"/>
  <c r="R96" i="6"/>
  <c r="V96" i="6"/>
  <c r="L97" i="6"/>
  <c r="P97" i="6"/>
  <c r="AB95" i="6"/>
  <c r="Z95" i="6"/>
  <c r="N97" i="6"/>
  <c r="P96" i="6"/>
  <c r="AD97" i="6"/>
  <c r="AJ97" i="6"/>
  <c r="Z96" i="6"/>
  <c r="R97" i="6"/>
  <c r="X97" i="6"/>
  <c r="M272" i="46"/>
  <c r="M267" i="52"/>
  <c r="L267" i="52"/>
  <c r="M269" i="52"/>
  <c r="M268" i="52"/>
  <c r="M270" i="52"/>
  <c r="M268" i="51"/>
  <c r="M271" i="51"/>
  <c r="M270" i="51"/>
  <c r="M267" i="51"/>
  <c r="L267" i="51"/>
  <c r="M269" i="49"/>
  <c r="M271" i="49"/>
  <c r="M274" i="49"/>
  <c r="L267" i="49"/>
  <c r="M267" i="49"/>
  <c r="M275" i="49"/>
  <c r="M272" i="49"/>
  <c r="M270" i="49"/>
  <c r="M272" i="48"/>
  <c r="M271" i="48"/>
  <c r="M277" i="48"/>
  <c r="M269" i="48"/>
  <c r="M276" i="48"/>
  <c r="M270" i="48"/>
  <c r="M268" i="48"/>
  <c r="M275" i="48"/>
  <c r="L267" i="48"/>
  <c r="M267" i="48"/>
  <c r="M274" i="48"/>
  <c r="M270" i="46"/>
  <c r="M269" i="46"/>
  <c r="M271" i="46"/>
  <c r="M273" i="46"/>
  <c r="M268" i="46"/>
  <c r="M267" i="46"/>
  <c r="M274" i="46"/>
  <c r="L267" i="46"/>
  <c r="M267" i="45"/>
  <c r="L267" i="45"/>
  <c r="M276" i="45"/>
  <c r="M270" i="45"/>
  <c r="M269" i="45"/>
  <c r="M268" i="45"/>
  <c r="M275" i="45"/>
  <c r="M274" i="45"/>
  <c r="M271" i="45"/>
  <c r="M277" i="45"/>
  <c r="M273" i="45"/>
  <c r="AI477" i="44"/>
  <c r="AC478" i="44"/>
  <c r="M505" i="44"/>
  <c r="M494" i="44"/>
  <c r="M497" i="44"/>
  <c r="M507" i="44"/>
  <c r="M501" i="44"/>
  <c r="M500" i="44"/>
  <c r="M487" i="44"/>
  <c r="M491" i="44"/>
  <c r="M493" i="44"/>
  <c r="M509" i="44"/>
  <c r="M499" i="44"/>
  <c r="M496" i="44"/>
  <c r="M495" i="44"/>
  <c r="M485" i="44"/>
  <c r="M492" i="44"/>
  <c r="M513" i="44"/>
  <c r="M498" i="44"/>
  <c r="M484" i="44"/>
  <c r="M488" i="44"/>
  <c r="M512" i="44"/>
  <c r="M482" i="44"/>
  <c r="L482" i="44"/>
  <c r="M504" i="44"/>
  <c r="M503" i="44"/>
  <c r="M510" i="44"/>
  <c r="M508" i="44"/>
  <c r="M506" i="44"/>
  <c r="M502" i="44"/>
  <c r="V100" i="7"/>
  <c r="AB100" i="7"/>
  <c r="R100" i="7"/>
  <c r="P100" i="7"/>
  <c r="N100" i="7"/>
  <c r="AH100" i="7"/>
  <c r="L100" i="7"/>
  <c r="J100" i="7"/>
  <c r="AL100" i="7"/>
  <c r="AJ100" i="7"/>
  <c r="AF100" i="7"/>
  <c r="Z100" i="7"/>
  <c r="X100" i="7"/>
  <c r="T97" i="7"/>
  <c r="X101" i="7"/>
  <c r="V101" i="7"/>
  <c r="R101" i="7"/>
  <c r="P101" i="7"/>
  <c r="AL101" i="7"/>
  <c r="AH101" i="7"/>
  <c r="AB101" i="7"/>
  <c r="Z101" i="7"/>
  <c r="L101" i="7"/>
  <c r="J101" i="7"/>
  <c r="AJ101" i="7"/>
  <c r="AF101" i="7"/>
  <c r="N97" i="7"/>
  <c r="T100" i="7"/>
  <c r="AD99" i="7"/>
  <c r="G95" i="7"/>
  <c r="AD101" i="7"/>
  <c r="N101" i="7"/>
  <c r="R97" i="7"/>
  <c r="Z97" i="7"/>
  <c r="V97" i="7"/>
  <c r="P97" i="7"/>
  <c r="L97" i="7"/>
  <c r="J97" i="7"/>
  <c r="AL97" i="7"/>
  <c r="AJ97" i="7"/>
  <c r="AH97" i="7"/>
  <c r="AF97" i="7"/>
  <c r="AB97" i="7"/>
  <c r="X97" i="7"/>
  <c r="T99" i="7"/>
  <c r="AH99" i="7"/>
  <c r="X99" i="7"/>
  <c r="V99" i="7"/>
  <c r="R99" i="7"/>
  <c r="P99" i="7"/>
  <c r="AJ99" i="7"/>
  <c r="AF99" i="7"/>
  <c r="Z99" i="7"/>
  <c r="L99" i="7"/>
  <c r="J99" i="7"/>
  <c r="AL99" i="7"/>
  <c r="AB99" i="7"/>
  <c r="AD100" i="7"/>
  <c r="AO477" i="44" l="1"/>
  <c r="AI478" i="44"/>
  <c r="AO478" i="44" l="1"/>
  <c r="AU477" i="44"/>
  <c r="AU478" i="44" l="1"/>
  <c r="BA477" i="44"/>
  <c r="BA478" i="44" s="1"/>
  <c r="G93" i="3" l="1"/>
  <c r="AA23" i="29" l="1"/>
  <c r="AB19" i="29"/>
  <c r="AC19" i="29"/>
  <c r="AD19" i="29"/>
  <c r="AE19" i="29"/>
  <c r="AF19" i="29"/>
  <c r="AG19" i="29"/>
  <c r="AH19" i="29"/>
  <c r="AB20" i="29"/>
  <c r="AC20" i="29"/>
  <c r="AD20" i="29"/>
  <c r="AE20" i="29"/>
  <c r="AF20" i="29"/>
  <c r="AG20" i="29"/>
  <c r="AH20" i="29"/>
  <c r="AA20" i="29"/>
  <c r="AA19" i="29"/>
  <c r="AB19" i="43"/>
  <c r="AC19" i="43"/>
  <c r="AD19" i="43"/>
  <c r="AE19" i="43"/>
  <c r="AF19" i="43"/>
  <c r="AG19" i="43"/>
  <c r="AH19" i="43"/>
  <c r="AB20" i="43"/>
  <c r="H197" i="41" s="1"/>
  <c r="AC20" i="43"/>
  <c r="J197" i="41" s="1"/>
  <c r="AD20" i="43"/>
  <c r="L197" i="41" s="1"/>
  <c r="AE20" i="43"/>
  <c r="F202" i="41" s="1"/>
  <c r="AF20" i="43"/>
  <c r="H202" i="41" s="1"/>
  <c r="AG20" i="43"/>
  <c r="J202" i="41" s="1"/>
  <c r="AH20" i="43"/>
  <c r="L202" i="41" s="1"/>
  <c r="AA20" i="43"/>
  <c r="F197" i="41" s="1"/>
  <c r="AA19" i="43"/>
  <c r="L94" i="56" l="1"/>
  <c r="L95" i="56"/>
  <c r="J94" i="56"/>
  <c r="J95" i="56"/>
  <c r="H94" i="56"/>
  <c r="H95" i="56"/>
  <c r="F94" i="56"/>
  <c r="F95" i="56"/>
  <c r="D94" i="56"/>
  <c r="D95" i="56"/>
  <c r="M35" i="62"/>
  <c r="M34" i="62"/>
  <c r="M33" i="62"/>
  <c r="M38" i="62" s="1"/>
  <c r="M29" i="62"/>
  <c r="M28" i="62"/>
  <c r="M27" i="62"/>
  <c r="M26" i="62"/>
  <c r="M25" i="62"/>
  <c r="M30" i="62" s="1"/>
  <c r="M21" i="62"/>
  <c r="M20" i="62"/>
  <c r="M19" i="62"/>
  <c r="M18" i="62"/>
  <c r="M17" i="62"/>
  <c r="M13" i="62"/>
  <c r="M12" i="62"/>
  <c r="M11" i="62"/>
  <c r="M10" i="62"/>
  <c r="M9" i="62"/>
  <c r="M29" i="61"/>
  <c r="M28" i="61"/>
  <c r="M27" i="61"/>
  <c r="M26" i="6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29" i="19"/>
  <c r="M28" i="19"/>
  <c r="M27" i="19"/>
  <c r="M26" i="19"/>
  <c r="M25" i="19"/>
  <c r="M30" i="19" s="1"/>
  <c r="M21" i="19"/>
  <c r="M20" i="19"/>
  <c r="M19" i="19"/>
  <c r="M18" i="19"/>
  <c r="M17" i="19"/>
  <c r="M22" i="19" s="1"/>
  <c r="M13" i="19"/>
  <c r="M12" i="19"/>
  <c r="M11" i="19"/>
  <c r="M10" i="19"/>
  <c r="M9" i="19"/>
  <c r="M35" i="20"/>
  <c r="M34" i="20"/>
  <c r="M33" i="20"/>
  <c r="M25" i="20"/>
  <c r="M30" i="20" s="1"/>
  <c r="M21" i="20"/>
  <c r="M20" i="20"/>
  <c r="M19" i="20"/>
  <c r="M18" i="20"/>
  <c r="M17" i="20"/>
  <c r="M22" i="20" s="1"/>
  <c r="M13" i="20"/>
  <c r="M12" i="20"/>
  <c r="M11" i="20"/>
  <c r="M10" i="20"/>
  <c r="M9" i="20"/>
  <c r="M22" i="62" l="1"/>
  <c r="M14" i="61"/>
  <c r="M30" i="61"/>
  <c r="M38" i="20"/>
  <c r="M14" i="19"/>
  <c r="M14" i="62"/>
  <c r="M14" i="20"/>
  <c r="I477" i="29" l="1"/>
  <c r="K477" i="29"/>
  <c r="M477" i="29"/>
  <c r="I478" i="29"/>
  <c r="K478" i="29"/>
  <c r="M478" i="29"/>
  <c r="I479" i="29"/>
  <c r="K479" i="29"/>
  <c r="M479" i="29"/>
  <c r="I480" i="29"/>
  <c r="K480" i="29"/>
  <c r="M480" i="29"/>
  <c r="I481" i="29"/>
  <c r="K481" i="29"/>
  <c r="M481" i="29"/>
  <c r="I482" i="29"/>
  <c r="K482" i="29"/>
  <c r="M482" i="29"/>
  <c r="I483" i="29"/>
  <c r="K483" i="29"/>
  <c r="M483" i="29"/>
  <c r="I484" i="29"/>
  <c r="K484" i="29"/>
  <c r="M484" i="29"/>
  <c r="I485" i="29"/>
  <c r="K485" i="29"/>
  <c r="M485" i="29"/>
  <c r="I486" i="29"/>
  <c r="K486" i="29"/>
  <c r="M486" i="29"/>
  <c r="I487" i="29"/>
  <c r="K487" i="29"/>
  <c r="M487" i="29"/>
  <c r="I488" i="29"/>
  <c r="K488" i="29"/>
  <c r="M488" i="29"/>
  <c r="I489" i="29"/>
  <c r="K489" i="29"/>
  <c r="M489" i="29"/>
  <c r="I490" i="29"/>
  <c r="K490" i="29"/>
  <c r="M490" i="29"/>
  <c r="I491" i="29"/>
  <c r="K491" i="29"/>
  <c r="M491" i="29"/>
  <c r="I492" i="29"/>
  <c r="K492" i="29"/>
  <c r="M492" i="29"/>
  <c r="I493" i="29"/>
  <c r="K493" i="29"/>
  <c r="M493" i="29"/>
  <c r="I494" i="29"/>
  <c r="K494" i="29"/>
  <c r="M494" i="29"/>
  <c r="I495" i="29"/>
  <c r="K495" i="29"/>
  <c r="M495" i="29"/>
  <c r="I496" i="29"/>
  <c r="K496" i="29"/>
  <c r="M496" i="29"/>
  <c r="I457" i="29"/>
  <c r="K457" i="29"/>
  <c r="M457" i="29"/>
  <c r="I458" i="29"/>
  <c r="K458" i="29"/>
  <c r="M458" i="29"/>
  <c r="I459" i="29"/>
  <c r="K459" i="29"/>
  <c r="M459" i="29"/>
  <c r="I460" i="29"/>
  <c r="K460" i="29"/>
  <c r="M460" i="29"/>
  <c r="I461" i="29"/>
  <c r="K461" i="29"/>
  <c r="M461" i="29"/>
  <c r="I462" i="29"/>
  <c r="K462" i="29"/>
  <c r="M462" i="29"/>
  <c r="I463" i="29"/>
  <c r="K463" i="29"/>
  <c r="M463" i="29"/>
  <c r="I464" i="29"/>
  <c r="K464" i="29"/>
  <c r="M464" i="29"/>
  <c r="I465" i="29"/>
  <c r="K465" i="29"/>
  <c r="M465" i="29"/>
  <c r="I466" i="29"/>
  <c r="K466" i="29"/>
  <c r="M466" i="29"/>
  <c r="I467" i="29"/>
  <c r="K467" i="29"/>
  <c r="M467" i="29"/>
  <c r="I468" i="29"/>
  <c r="K468" i="29"/>
  <c r="M468" i="29"/>
  <c r="I469" i="29"/>
  <c r="K469" i="29"/>
  <c r="M469" i="29"/>
  <c r="I470" i="29"/>
  <c r="K470" i="29"/>
  <c r="M470" i="29"/>
  <c r="I471" i="29"/>
  <c r="K471" i="29"/>
  <c r="M471" i="29"/>
  <c r="I472" i="29"/>
  <c r="K472" i="29"/>
  <c r="M472" i="29"/>
  <c r="I473" i="29"/>
  <c r="K473" i="29"/>
  <c r="M473" i="29"/>
  <c r="I474" i="29"/>
  <c r="K474" i="29"/>
  <c r="M474" i="29"/>
  <c r="I475" i="29"/>
  <c r="K475" i="29"/>
  <c r="M475" i="29"/>
  <c r="I476" i="29"/>
  <c r="K476" i="29"/>
  <c r="M476" i="29"/>
  <c r="I477" i="43"/>
  <c r="K477" i="43"/>
  <c r="M477" i="43"/>
  <c r="I478" i="43"/>
  <c r="K478" i="43"/>
  <c r="M478" i="43"/>
  <c r="I479" i="43"/>
  <c r="K479" i="43"/>
  <c r="M479" i="43"/>
  <c r="I480" i="43"/>
  <c r="K480" i="43"/>
  <c r="M480" i="43"/>
  <c r="I481" i="43"/>
  <c r="K481" i="43"/>
  <c r="M481" i="43"/>
  <c r="I482" i="43"/>
  <c r="K482" i="43"/>
  <c r="M482" i="43"/>
  <c r="I483" i="43"/>
  <c r="K483" i="43"/>
  <c r="M483" i="43"/>
  <c r="I484" i="43"/>
  <c r="K484" i="43"/>
  <c r="M484" i="43"/>
  <c r="I485" i="43"/>
  <c r="K485" i="43"/>
  <c r="M485" i="43"/>
  <c r="I486" i="43"/>
  <c r="K486" i="43"/>
  <c r="M486" i="43"/>
  <c r="I487" i="43"/>
  <c r="K487" i="43"/>
  <c r="M487" i="43"/>
  <c r="I488" i="43"/>
  <c r="K488" i="43"/>
  <c r="M488" i="43"/>
  <c r="I489" i="43"/>
  <c r="K489" i="43"/>
  <c r="M489" i="43"/>
  <c r="I490" i="43"/>
  <c r="K490" i="43"/>
  <c r="M490" i="43"/>
  <c r="I491" i="43"/>
  <c r="K491" i="43"/>
  <c r="M491" i="43"/>
  <c r="I492" i="43"/>
  <c r="K492" i="43"/>
  <c r="M492" i="43"/>
  <c r="I493" i="43"/>
  <c r="K493" i="43"/>
  <c r="M493" i="43"/>
  <c r="I494" i="43"/>
  <c r="K494" i="43"/>
  <c r="M494" i="43"/>
  <c r="I495" i="43"/>
  <c r="K495" i="43"/>
  <c r="M495" i="43"/>
  <c r="I496" i="43"/>
  <c r="K496" i="43"/>
  <c r="M496" i="43"/>
  <c r="I467" i="43"/>
  <c r="K467" i="43"/>
  <c r="M467" i="43"/>
  <c r="I468" i="43"/>
  <c r="K468" i="43"/>
  <c r="M468" i="43"/>
  <c r="I469" i="43"/>
  <c r="K469" i="43"/>
  <c r="M469" i="43"/>
  <c r="I470" i="43"/>
  <c r="K470" i="43"/>
  <c r="M470" i="43"/>
  <c r="I471" i="43"/>
  <c r="K471" i="43"/>
  <c r="M471" i="43"/>
  <c r="I472" i="43"/>
  <c r="K472" i="43"/>
  <c r="M472" i="43"/>
  <c r="I473" i="43"/>
  <c r="K473" i="43"/>
  <c r="M473" i="43"/>
  <c r="I474" i="43"/>
  <c r="K474" i="43"/>
  <c r="M474" i="43"/>
  <c r="I475" i="43"/>
  <c r="K475" i="43"/>
  <c r="M475" i="43"/>
  <c r="I476" i="43"/>
  <c r="K476" i="43"/>
  <c r="M476" i="43"/>
  <c r="I415" i="29"/>
  <c r="K415" i="29"/>
  <c r="M415" i="29"/>
  <c r="I416" i="29"/>
  <c r="K416" i="29"/>
  <c r="M416" i="29"/>
  <c r="I417" i="29"/>
  <c r="K417" i="29"/>
  <c r="M417" i="29"/>
  <c r="I418" i="29"/>
  <c r="K418" i="29"/>
  <c r="M418" i="29"/>
  <c r="I419" i="29"/>
  <c r="K419" i="29"/>
  <c r="M419" i="29"/>
  <c r="I420" i="29"/>
  <c r="K420" i="29"/>
  <c r="M420" i="29"/>
  <c r="I421" i="29"/>
  <c r="K421" i="29"/>
  <c r="M421" i="29"/>
  <c r="I422" i="29"/>
  <c r="K422" i="29"/>
  <c r="M422" i="29"/>
  <c r="I423" i="29"/>
  <c r="K423" i="29"/>
  <c r="M423" i="29"/>
  <c r="I424" i="29"/>
  <c r="K424" i="29"/>
  <c r="M424" i="29"/>
  <c r="I425" i="29"/>
  <c r="K425" i="29"/>
  <c r="M425" i="29"/>
  <c r="I426" i="29"/>
  <c r="K426" i="29"/>
  <c r="M426" i="29"/>
  <c r="I427" i="29"/>
  <c r="K427" i="29"/>
  <c r="M427" i="29"/>
  <c r="I428" i="29"/>
  <c r="K428" i="29"/>
  <c r="M428" i="29"/>
  <c r="I429" i="29"/>
  <c r="K429" i="29"/>
  <c r="M429" i="29"/>
  <c r="I430" i="29"/>
  <c r="K430" i="29"/>
  <c r="M430" i="29"/>
  <c r="I431" i="29"/>
  <c r="K431" i="29"/>
  <c r="M431" i="29"/>
  <c r="I432" i="29"/>
  <c r="K432" i="29"/>
  <c r="M432" i="29"/>
  <c r="I433" i="29"/>
  <c r="K433" i="29"/>
  <c r="M433" i="29"/>
  <c r="I434" i="29"/>
  <c r="K434" i="29"/>
  <c r="M434" i="29"/>
  <c r="I435" i="29"/>
  <c r="K435" i="29"/>
  <c r="M435" i="29"/>
  <c r="I436" i="29"/>
  <c r="K436" i="29"/>
  <c r="M436" i="29"/>
  <c r="I437" i="29"/>
  <c r="K437" i="29"/>
  <c r="M437" i="29"/>
  <c r="I438" i="29"/>
  <c r="K438" i="29"/>
  <c r="M438" i="29"/>
  <c r="I439" i="29"/>
  <c r="K439" i="29"/>
  <c r="M439" i="29"/>
  <c r="I440" i="29"/>
  <c r="K440" i="29"/>
  <c r="M440" i="29"/>
  <c r="I441" i="29"/>
  <c r="K441" i="29"/>
  <c r="M441" i="29"/>
  <c r="I442" i="29"/>
  <c r="K442" i="29"/>
  <c r="M442" i="29"/>
  <c r="I443" i="29"/>
  <c r="K443" i="29"/>
  <c r="M443" i="29"/>
  <c r="I444" i="29"/>
  <c r="K444" i="29"/>
  <c r="M444" i="29"/>
  <c r="I445" i="29"/>
  <c r="K445" i="29"/>
  <c r="M445" i="29"/>
  <c r="I446" i="29"/>
  <c r="K446" i="29"/>
  <c r="M446" i="29"/>
  <c r="I447" i="29"/>
  <c r="K447" i="29"/>
  <c r="M447" i="29"/>
  <c r="I448" i="29"/>
  <c r="K448" i="29"/>
  <c r="M448" i="29"/>
  <c r="I449" i="29"/>
  <c r="K449" i="29"/>
  <c r="M449" i="29"/>
  <c r="I450" i="29"/>
  <c r="K450" i="29"/>
  <c r="M450" i="29"/>
  <c r="I451" i="29"/>
  <c r="K451" i="29"/>
  <c r="M451" i="29"/>
  <c r="I452" i="29"/>
  <c r="K452" i="29"/>
  <c r="M452" i="29"/>
  <c r="I453" i="29"/>
  <c r="K453" i="29"/>
  <c r="M453" i="29"/>
  <c r="I454" i="29"/>
  <c r="K454" i="29"/>
  <c r="M454" i="29"/>
  <c r="I455" i="29"/>
  <c r="K455" i="29"/>
  <c r="M455" i="29"/>
  <c r="I456" i="29"/>
  <c r="K456" i="29"/>
  <c r="M456" i="29"/>
  <c r="H247" i="47"/>
  <c r="H23" i="13"/>
  <c r="H22" i="13"/>
  <c r="H21" i="13"/>
  <c r="H20" i="13"/>
  <c r="H18" i="13"/>
  <c r="H17" i="13"/>
  <c r="M68" i="6"/>
  <c r="B19" i="13"/>
  <c r="B18" i="13"/>
  <c r="B23" i="13"/>
  <c r="B22" i="13"/>
  <c r="B21" i="13"/>
  <c r="B20" i="13"/>
  <c r="B17" i="13"/>
  <c r="B16" i="13"/>
  <c r="Z19" i="29"/>
  <c r="Z19" i="43"/>
  <c r="B152" i="41"/>
  <c r="C152" i="41" s="1"/>
  <c r="L92" i="56"/>
  <c r="L93" i="56"/>
  <c r="J92" i="56"/>
  <c r="J93" i="56"/>
  <c r="H92" i="56"/>
  <c r="H93" i="56"/>
  <c r="F92" i="56"/>
  <c r="F93" i="56"/>
  <c r="D92" i="56"/>
  <c r="D93" i="56"/>
  <c r="AV249" i="52"/>
  <c r="AQ249" i="52"/>
  <c r="AL249" i="52"/>
  <c r="AG249" i="52"/>
  <c r="AH249" i="52" s="1"/>
  <c r="AB249" i="52"/>
  <c r="W249" i="52"/>
  <c r="R249" i="52"/>
  <c r="S249" i="52" s="1"/>
  <c r="K249" i="52"/>
  <c r="J249" i="52"/>
  <c r="I249" i="52"/>
  <c r="G249" i="52"/>
  <c r="H247" i="52" s="1"/>
  <c r="AV248" i="52"/>
  <c r="AW248" i="52" s="1"/>
  <c r="AQ248" i="52"/>
  <c r="AL248" i="52"/>
  <c r="AG248" i="52"/>
  <c r="AB248" i="52"/>
  <c r="AC248" i="52" s="1"/>
  <c r="W248" i="52"/>
  <c r="R248" i="52"/>
  <c r="J248" i="52"/>
  <c r="I248" i="52"/>
  <c r="G248" i="52"/>
  <c r="AV247" i="52"/>
  <c r="AX247" i="52" s="1"/>
  <c r="AQ247" i="52"/>
  <c r="AS247" i="52" s="1"/>
  <c r="AL247" i="52"/>
  <c r="AM247" i="52" s="1"/>
  <c r="AG247" i="52"/>
  <c r="AH247" i="52" s="1"/>
  <c r="AB247" i="52"/>
  <c r="AD247" i="52" s="1"/>
  <c r="W247" i="52"/>
  <c r="Y247" i="52" s="1"/>
  <c r="R247" i="52"/>
  <c r="J247" i="52"/>
  <c r="I247" i="52"/>
  <c r="G247" i="52"/>
  <c r="AV250" i="51"/>
  <c r="AW250" i="51" s="1"/>
  <c r="AQ250" i="51"/>
  <c r="AR250" i="51" s="1"/>
  <c r="AL250" i="51"/>
  <c r="AG250" i="51"/>
  <c r="AB250" i="51"/>
  <c r="W250" i="51"/>
  <c r="R250" i="51"/>
  <c r="S250" i="51" s="1"/>
  <c r="K250" i="51"/>
  <c r="J250" i="51"/>
  <c r="I250" i="51"/>
  <c r="G250" i="51"/>
  <c r="AV249" i="51"/>
  <c r="AQ249" i="51"/>
  <c r="AL249" i="51"/>
  <c r="AG249" i="51"/>
  <c r="AB249" i="51"/>
  <c r="W249" i="51"/>
  <c r="R249" i="51"/>
  <c r="K249" i="51" s="1"/>
  <c r="J249" i="51"/>
  <c r="I249" i="51"/>
  <c r="G249" i="51"/>
  <c r="AV248" i="51"/>
  <c r="AQ248" i="51"/>
  <c r="AL248" i="51"/>
  <c r="AM248" i="51" s="1"/>
  <c r="AG248" i="51"/>
  <c r="AH248" i="51" s="1"/>
  <c r="AB248" i="51"/>
  <c r="W248" i="51"/>
  <c r="X248" i="51" s="1"/>
  <c r="R248" i="51"/>
  <c r="J248" i="51"/>
  <c r="I248" i="51"/>
  <c r="G248" i="51"/>
  <c r="AV247" i="51"/>
  <c r="AQ247" i="51"/>
  <c r="AL247" i="51"/>
  <c r="AG247" i="51"/>
  <c r="AB247" i="51"/>
  <c r="W247" i="51"/>
  <c r="R247" i="51"/>
  <c r="K247" i="51" s="1"/>
  <c r="J247" i="51"/>
  <c r="I247" i="51"/>
  <c r="G247" i="51"/>
  <c r="H247" i="51" s="1"/>
  <c r="AV247" i="50"/>
  <c r="AX247" i="50" s="1"/>
  <c r="AQ247" i="50"/>
  <c r="AS247" i="50" s="1"/>
  <c r="AN247" i="50"/>
  <c r="AL247" i="50"/>
  <c r="AM247" i="50" s="1"/>
  <c r="AG247" i="50"/>
  <c r="AH247" i="50" s="1"/>
  <c r="AB247" i="50"/>
  <c r="AC247" i="50" s="1"/>
  <c r="W247" i="50"/>
  <c r="X247" i="50" s="1"/>
  <c r="T247" i="50"/>
  <c r="R247" i="50"/>
  <c r="J247" i="50"/>
  <c r="I247" i="50"/>
  <c r="G247" i="50"/>
  <c r="H247" i="50" s="1"/>
  <c r="AV254" i="49"/>
  <c r="AQ254" i="49"/>
  <c r="AL254" i="49"/>
  <c r="AG254" i="49"/>
  <c r="AB254" i="49"/>
  <c r="W254" i="49"/>
  <c r="R254" i="49"/>
  <c r="K254" i="49"/>
  <c r="J254" i="49"/>
  <c r="I254" i="49"/>
  <c r="G254" i="49"/>
  <c r="AV253" i="49"/>
  <c r="AW253" i="49" s="1"/>
  <c r="AQ253" i="49"/>
  <c r="AL253" i="49"/>
  <c r="AG253" i="49"/>
  <c r="AB253" i="49"/>
  <c r="AC253" i="49" s="1"/>
  <c r="W253" i="49"/>
  <c r="X253" i="49" s="1"/>
  <c r="R253" i="49"/>
  <c r="J253" i="49"/>
  <c r="I253" i="49"/>
  <c r="G253" i="49"/>
  <c r="AV252" i="49"/>
  <c r="AQ252" i="49"/>
  <c r="AL252" i="49"/>
  <c r="AG252" i="49"/>
  <c r="AB252" i="49"/>
  <c r="W252" i="49"/>
  <c r="R252" i="49"/>
  <c r="J252" i="49"/>
  <c r="I252" i="49"/>
  <c r="G252" i="49"/>
  <c r="AV251" i="49"/>
  <c r="AR251" i="49"/>
  <c r="AQ251" i="49"/>
  <c r="AL251" i="49"/>
  <c r="AG251" i="49"/>
  <c r="AH251" i="49" s="1"/>
  <c r="AB251" i="49"/>
  <c r="W251" i="49"/>
  <c r="R251" i="49"/>
  <c r="J251" i="49"/>
  <c r="I251" i="49"/>
  <c r="G251" i="49"/>
  <c r="AV250" i="49"/>
  <c r="AQ250" i="49"/>
  <c r="AL250" i="49"/>
  <c r="AG250" i="49"/>
  <c r="AB250" i="49"/>
  <c r="W250" i="49"/>
  <c r="R250" i="49"/>
  <c r="J250" i="49"/>
  <c r="I250" i="49"/>
  <c r="G250" i="49"/>
  <c r="AV249" i="49"/>
  <c r="AW249" i="49" s="1"/>
  <c r="AQ249" i="49"/>
  <c r="AL249" i="49"/>
  <c r="AG249" i="49"/>
  <c r="AB249" i="49"/>
  <c r="W249" i="49"/>
  <c r="R249" i="49"/>
  <c r="J249" i="49"/>
  <c r="I249" i="49"/>
  <c r="G249" i="49"/>
  <c r="AV248" i="49"/>
  <c r="AQ248" i="49"/>
  <c r="AL248" i="49"/>
  <c r="AG248" i="49"/>
  <c r="AB248" i="49"/>
  <c r="W248" i="49"/>
  <c r="R248" i="49"/>
  <c r="S248" i="49" s="1"/>
  <c r="J248" i="49"/>
  <c r="I248" i="49"/>
  <c r="G248" i="49"/>
  <c r="H247" i="49" s="1"/>
  <c r="AV247" i="49"/>
  <c r="AX247" i="49" s="1"/>
  <c r="AQ247" i="49"/>
  <c r="AL247" i="49"/>
  <c r="AM247" i="49" s="1"/>
  <c r="AG247" i="49"/>
  <c r="AB247" i="49"/>
  <c r="W247" i="49"/>
  <c r="R247" i="49"/>
  <c r="J247" i="49"/>
  <c r="I247" i="49"/>
  <c r="G247" i="49"/>
  <c r="AV257" i="48"/>
  <c r="AQ257" i="48"/>
  <c r="AL257" i="48"/>
  <c r="AG257" i="48"/>
  <c r="AB257" i="48"/>
  <c r="AC257" i="48" s="1"/>
  <c r="W257" i="48"/>
  <c r="R257" i="48"/>
  <c r="J257" i="48"/>
  <c r="I257" i="48"/>
  <c r="G257" i="48"/>
  <c r="AV256" i="48"/>
  <c r="AW256" i="48" s="1"/>
  <c r="AQ256" i="48"/>
  <c r="AL256" i="48"/>
  <c r="AG256" i="48"/>
  <c r="AB256" i="48"/>
  <c r="W256" i="48"/>
  <c r="X256" i="48" s="1"/>
  <c r="R256" i="48"/>
  <c r="K256" i="48" s="1"/>
  <c r="J256" i="48"/>
  <c r="I256" i="48"/>
  <c r="G256" i="48"/>
  <c r="AV255" i="48"/>
  <c r="AQ255" i="48"/>
  <c r="AR255" i="48" s="1"/>
  <c r="AL255" i="48"/>
  <c r="AG255" i="48"/>
  <c r="AB255" i="48"/>
  <c r="W255" i="48"/>
  <c r="R255" i="48"/>
  <c r="J255" i="48"/>
  <c r="I255" i="48"/>
  <c r="G255" i="48"/>
  <c r="AV254" i="48"/>
  <c r="AQ254" i="48"/>
  <c r="AR254" i="48" s="1"/>
  <c r="AL254" i="48"/>
  <c r="AG254" i="48"/>
  <c r="AB254" i="48"/>
  <c r="W254" i="48"/>
  <c r="R254" i="48"/>
  <c r="J254" i="48"/>
  <c r="I254" i="48"/>
  <c r="G254" i="48"/>
  <c r="AV253" i="48"/>
  <c r="AW253" i="48" s="1"/>
  <c r="AQ253" i="48"/>
  <c r="AL253" i="48"/>
  <c r="AG253" i="48"/>
  <c r="AB253" i="48"/>
  <c r="W253" i="48"/>
  <c r="R253" i="48"/>
  <c r="J253" i="48"/>
  <c r="I253" i="48"/>
  <c r="G253" i="48"/>
  <c r="AV252" i="48"/>
  <c r="AQ252" i="48"/>
  <c r="AL252" i="48"/>
  <c r="AG252" i="48"/>
  <c r="AB252" i="48"/>
  <c r="W252" i="48"/>
  <c r="R252" i="48"/>
  <c r="J252" i="48"/>
  <c r="I252" i="48"/>
  <c r="G252" i="48"/>
  <c r="AV251" i="48"/>
  <c r="AQ251" i="48"/>
  <c r="AL251" i="48"/>
  <c r="AG251" i="48"/>
  <c r="AB251" i="48"/>
  <c r="W251" i="48"/>
  <c r="R251" i="48"/>
  <c r="J251" i="48"/>
  <c r="I251" i="48"/>
  <c r="G251" i="48"/>
  <c r="AV250" i="48"/>
  <c r="AQ250" i="48"/>
  <c r="AL250" i="48"/>
  <c r="AG250" i="48"/>
  <c r="AB250" i="48"/>
  <c r="W250" i="48"/>
  <c r="R250" i="48"/>
  <c r="J250" i="48"/>
  <c r="I250" i="48"/>
  <c r="G250" i="48"/>
  <c r="AV249" i="48"/>
  <c r="AQ249" i="48"/>
  <c r="AL249" i="48"/>
  <c r="AG249" i="48"/>
  <c r="AB249" i="48"/>
  <c r="W249" i="48"/>
  <c r="R249" i="48"/>
  <c r="J249" i="48"/>
  <c r="I249" i="48"/>
  <c r="G249" i="48"/>
  <c r="AV248" i="48"/>
  <c r="AQ248" i="48"/>
  <c r="AL248" i="48"/>
  <c r="AG248" i="48"/>
  <c r="AB248" i="48"/>
  <c r="W248" i="48"/>
  <c r="R248" i="48"/>
  <c r="S248" i="48" s="1"/>
  <c r="J248" i="48"/>
  <c r="I248" i="48"/>
  <c r="G248" i="48"/>
  <c r="H247" i="48" s="1"/>
  <c r="AV247" i="48"/>
  <c r="AQ247" i="48"/>
  <c r="AL247" i="48"/>
  <c r="AM255" i="48" s="1"/>
  <c r="AG247" i="48"/>
  <c r="AB247" i="48"/>
  <c r="W247" i="48"/>
  <c r="R247" i="48"/>
  <c r="J247" i="48"/>
  <c r="I247" i="48"/>
  <c r="G247" i="48"/>
  <c r="AX247" i="47"/>
  <c r="AQ247" i="47"/>
  <c r="AS247" i="47" s="1"/>
  <c r="AL247" i="47"/>
  <c r="AM247" i="47" s="1"/>
  <c r="AG247" i="47"/>
  <c r="AI247" i="47" s="1"/>
  <c r="AB247" i="47"/>
  <c r="AD247" i="47" s="1"/>
  <c r="W247" i="47"/>
  <c r="Y247" i="47" s="1"/>
  <c r="R247" i="47"/>
  <c r="J247" i="47"/>
  <c r="I247" i="47"/>
  <c r="G247" i="47"/>
  <c r="AQ255" i="46"/>
  <c r="AL255" i="46"/>
  <c r="AG255" i="46"/>
  <c r="AB255" i="46"/>
  <c r="W255" i="46"/>
  <c r="R255" i="46"/>
  <c r="K255" i="46"/>
  <c r="J255" i="46"/>
  <c r="I255" i="46"/>
  <c r="G255" i="46"/>
  <c r="AV254" i="46"/>
  <c r="AQ254" i="46"/>
  <c r="AR254" i="46" s="1"/>
  <c r="AL254" i="46"/>
  <c r="AG254" i="46"/>
  <c r="AB254" i="46"/>
  <c r="W254" i="46"/>
  <c r="R254" i="46"/>
  <c r="J254" i="46"/>
  <c r="I254" i="46"/>
  <c r="G254" i="46"/>
  <c r="AV253" i="46"/>
  <c r="AQ253" i="46"/>
  <c r="AL253" i="46"/>
  <c r="AG253" i="46"/>
  <c r="AB253" i="46"/>
  <c r="W253" i="46"/>
  <c r="R253" i="46"/>
  <c r="J253" i="46"/>
  <c r="I253" i="46"/>
  <c r="G253" i="46"/>
  <c r="AV252" i="46"/>
  <c r="AW252" i="46" s="1"/>
  <c r="AQ252" i="46"/>
  <c r="AL252" i="46"/>
  <c r="AM252" i="46" s="1"/>
  <c r="AG252" i="46"/>
  <c r="AB252" i="46"/>
  <c r="W252" i="46"/>
  <c r="R252" i="46"/>
  <c r="J252" i="46"/>
  <c r="I252" i="46"/>
  <c r="G252" i="46"/>
  <c r="AV251" i="46"/>
  <c r="AQ251" i="46"/>
  <c r="AL251" i="46"/>
  <c r="AG251" i="46"/>
  <c r="AB251" i="46"/>
  <c r="W251" i="46"/>
  <c r="R251" i="46"/>
  <c r="J251" i="46"/>
  <c r="I251" i="46"/>
  <c r="G251" i="46"/>
  <c r="AV250" i="46"/>
  <c r="AQ250" i="46"/>
  <c r="AL250" i="46"/>
  <c r="AG250" i="46"/>
  <c r="AB250" i="46"/>
  <c r="W250" i="46"/>
  <c r="R250" i="46"/>
  <c r="J250" i="46"/>
  <c r="I250" i="46"/>
  <c r="G250" i="46"/>
  <c r="AV249" i="46"/>
  <c r="AQ249" i="46"/>
  <c r="AL249" i="46"/>
  <c r="AG249" i="46"/>
  <c r="AB249" i="46"/>
  <c r="W249" i="46"/>
  <c r="R249" i="46"/>
  <c r="J249" i="46"/>
  <c r="I249" i="46"/>
  <c r="G249" i="46"/>
  <c r="AV248" i="46"/>
  <c r="AQ248" i="46"/>
  <c r="AL248" i="46"/>
  <c r="AG248" i="46"/>
  <c r="AB248" i="46"/>
  <c r="AC248" i="46" s="1"/>
  <c r="W248" i="46"/>
  <c r="R248" i="46"/>
  <c r="J248" i="46"/>
  <c r="I248" i="46"/>
  <c r="G248" i="46"/>
  <c r="AV247" i="46"/>
  <c r="AQ247" i="46"/>
  <c r="AL247" i="46"/>
  <c r="AG247" i="46"/>
  <c r="AB247" i="46"/>
  <c r="W247" i="46"/>
  <c r="R247" i="46"/>
  <c r="S249" i="46" s="1"/>
  <c r="J247" i="46"/>
  <c r="I247" i="46"/>
  <c r="G247" i="46"/>
  <c r="H247" i="46" s="1"/>
  <c r="AV257" i="45"/>
  <c r="AQ257" i="45"/>
  <c r="AL257" i="45"/>
  <c r="AG257" i="45"/>
  <c r="AB257" i="45"/>
  <c r="W257" i="45"/>
  <c r="R257" i="45"/>
  <c r="K257" i="45"/>
  <c r="J257" i="45"/>
  <c r="I257" i="45"/>
  <c r="G257" i="45"/>
  <c r="AV256" i="45"/>
  <c r="AW256" i="45" s="1"/>
  <c r="AQ256" i="45"/>
  <c r="AL256" i="45"/>
  <c r="AG256" i="45"/>
  <c r="AB256" i="45"/>
  <c r="W256" i="45"/>
  <c r="R256" i="45"/>
  <c r="J256" i="45"/>
  <c r="I256" i="45"/>
  <c r="G256" i="45"/>
  <c r="AV255" i="45"/>
  <c r="AQ255" i="45"/>
  <c r="AL255" i="45"/>
  <c r="AG255" i="45"/>
  <c r="AB255" i="45"/>
  <c r="W255" i="45"/>
  <c r="R255" i="45"/>
  <c r="J255" i="45"/>
  <c r="I255" i="45"/>
  <c r="G255" i="45"/>
  <c r="AV254" i="45"/>
  <c r="AQ254" i="45"/>
  <c r="AR254" i="45" s="1"/>
  <c r="AL254" i="45"/>
  <c r="AG254" i="45"/>
  <c r="AB254" i="45"/>
  <c r="W254" i="45"/>
  <c r="R254" i="45"/>
  <c r="J254" i="45"/>
  <c r="I254" i="45"/>
  <c r="G254" i="45"/>
  <c r="AV253" i="45"/>
  <c r="AQ253" i="45"/>
  <c r="AL253" i="45"/>
  <c r="AG253" i="45"/>
  <c r="AB253" i="45"/>
  <c r="W253" i="45"/>
  <c r="R253" i="45"/>
  <c r="J253" i="45"/>
  <c r="I253" i="45"/>
  <c r="G253" i="45"/>
  <c r="AV252" i="45"/>
  <c r="AQ252" i="45"/>
  <c r="AL252" i="45"/>
  <c r="AG252" i="45"/>
  <c r="AB252" i="45"/>
  <c r="W252" i="45"/>
  <c r="R252" i="45"/>
  <c r="J252" i="45"/>
  <c r="I252" i="45"/>
  <c r="G252" i="45"/>
  <c r="AV251" i="45"/>
  <c r="AQ251" i="45"/>
  <c r="AL251" i="45"/>
  <c r="AG251" i="45"/>
  <c r="AB251" i="45"/>
  <c r="W251" i="45"/>
  <c r="R251" i="45"/>
  <c r="J251" i="45"/>
  <c r="I251" i="45"/>
  <c r="G251" i="45"/>
  <c r="AV250" i="45"/>
  <c r="AQ250" i="45"/>
  <c r="AL250" i="45"/>
  <c r="AG250" i="45"/>
  <c r="AB250" i="45"/>
  <c r="W250" i="45"/>
  <c r="R250" i="45"/>
  <c r="J250" i="45"/>
  <c r="I250" i="45"/>
  <c r="G250" i="45"/>
  <c r="AV249" i="45"/>
  <c r="AQ249" i="45"/>
  <c r="AL249" i="45"/>
  <c r="AG249" i="45"/>
  <c r="AB249" i="45"/>
  <c r="W249" i="45"/>
  <c r="X249" i="45" s="1"/>
  <c r="R249" i="45"/>
  <c r="S249" i="45" s="1"/>
  <c r="J249" i="45"/>
  <c r="I249" i="45"/>
  <c r="G249" i="45"/>
  <c r="AV248" i="45"/>
  <c r="AQ248" i="45"/>
  <c r="AL248" i="45"/>
  <c r="AG248" i="45"/>
  <c r="AB248" i="45"/>
  <c r="W248" i="45"/>
  <c r="R248" i="45"/>
  <c r="J248" i="45"/>
  <c r="I248" i="45"/>
  <c r="G248" i="45"/>
  <c r="AV247" i="45"/>
  <c r="AQ247" i="45"/>
  <c r="AR255" i="45" s="1"/>
  <c r="AL247" i="45"/>
  <c r="AM253" i="45" s="1"/>
  <c r="AG247" i="45"/>
  <c r="AI247" i="45" s="1"/>
  <c r="AB247" i="45"/>
  <c r="AD247" i="45" s="1"/>
  <c r="W247" i="45"/>
  <c r="R247" i="45"/>
  <c r="J247" i="45"/>
  <c r="I247" i="45"/>
  <c r="G247" i="45"/>
  <c r="H247" i="45" s="1"/>
  <c r="AV475" i="44"/>
  <c r="K475" i="44" s="1"/>
  <c r="J475" i="44"/>
  <c r="I475" i="44"/>
  <c r="G475" i="44"/>
  <c r="AV474" i="44"/>
  <c r="J474" i="44"/>
  <c r="I474" i="44"/>
  <c r="G474" i="44"/>
  <c r="AV473" i="44"/>
  <c r="AQ473" i="44"/>
  <c r="AL473" i="44"/>
  <c r="AG473" i="44"/>
  <c r="AB473" i="44"/>
  <c r="W473" i="44"/>
  <c r="R473" i="44"/>
  <c r="J473" i="44"/>
  <c r="I473" i="44"/>
  <c r="G473" i="44"/>
  <c r="AV472" i="44"/>
  <c r="AQ472" i="44"/>
  <c r="AL472" i="44"/>
  <c r="AG472" i="44"/>
  <c r="AB472" i="44"/>
  <c r="W472" i="44"/>
  <c r="R472" i="44"/>
  <c r="J472" i="44"/>
  <c r="I472" i="44"/>
  <c r="G472" i="44"/>
  <c r="AV471" i="44"/>
  <c r="AQ471" i="44"/>
  <c r="AL471" i="44"/>
  <c r="AG471" i="44"/>
  <c r="AB471" i="44"/>
  <c r="W471" i="44"/>
  <c r="R471" i="44"/>
  <c r="J471" i="44"/>
  <c r="I471" i="44"/>
  <c r="G471" i="44"/>
  <c r="AV470" i="44"/>
  <c r="AQ470" i="44"/>
  <c r="AL470" i="44"/>
  <c r="AG470" i="44"/>
  <c r="AB470" i="44"/>
  <c r="W470" i="44"/>
  <c r="R470" i="44"/>
  <c r="J470" i="44"/>
  <c r="I470" i="44"/>
  <c r="G470" i="44"/>
  <c r="AQ469" i="44"/>
  <c r="AL469" i="44"/>
  <c r="AG469" i="44"/>
  <c r="AB469" i="44"/>
  <c r="W469" i="44"/>
  <c r="R469" i="44"/>
  <c r="J469" i="44"/>
  <c r="I469" i="44"/>
  <c r="G469" i="44"/>
  <c r="AV468" i="44"/>
  <c r="AQ468" i="44"/>
  <c r="AL468" i="44"/>
  <c r="AG468" i="44"/>
  <c r="AB468" i="44"/>
  <c r="W468" i="44"/>
  <c r="R468" i="44"/>
  <c r="J468" i="44"/>
  <c r="I468" i="44"/>
  <c r="G468" i="44"/>
  <c r="AV467" i="44"/>
  <c r="AQ467" i="44"/>
  <c r="AL467" i="44"/>
  <c r="AG467" i="44"/>
  <c r="AB467" i="44"/>
  <c r="W467" i="44"/>
  <c r="R467" i="44"/>
  <c r="J467" i="44"/>
  <c r="I467" i="44"/>
  <c r="G467" i="44"/>
  <c r="AV466" i="44"/>
  <c r="AQ466" i="44"/>
  <c r="AL466" i="44"/>
  <c r="AG466" i="44"/>
  <c r="AB466" i="44"/>
  <c r="W466" i="44"/>
  <c r="R466" i="44"/>
  <c r="J466" i="44"/>
  <c r="I466" i="44"/>
  <c r="G466" i="44"/>
  <c r="AV465" i="44"/>
  <c r="AQ465" i="44"/>
  <c r="AL465" i="44"/>
  <c r="AG465" i="44"/>
  <c r="AB465" i="44"/>
  <c r="W465" i="44"/>
  <c r="R465" i="44"/>
  <c r="J465" i="44"/>
  <c r="I465" i="44"/>
  <c r="G465" i="44"/>
  <c r="AV464" i="44"/>
  <c r="AQ464" i="44"/>
  <c r="AL464" i="44"/>
  <c r="AG464" i="44"/>
  <c r="AB464" i="44"/>
  <c r="W464" i="44"/>
  <c r="R464" i="44"/>
  <c r="J464" i="44"/>
  <c r="I464" i="44"/>
  <c r="G464" i="44"/>
  <c r="AV463" i="44"/>
  <c r="AQ463" i="44"/>
  <c r="AL463" i="44"/>
  <c r="AG463" i="44"/>
  <c r="AB463" i="44"/>
  <c r="W463" i="44"/>
  <c r="R463" i="44"/>
  <c r="J463" i="44"/>
  <c r="I463" i="44"/>
  <c r="G463" i="44"/>
  <c r="AV462" i="44"/>
  <c r="AQ462" i="44"/>
  <c r="AL462" i="44"/>
  <c r="AG462" i="44"/>
  <c r="AB462" i="44"/>
  <c r="W462" i="44"/>
  <c r="R462" i="44"/>
  <c r="J462" i="44"/>
  <c r="I462" i="44"/>
  <c r="G462" i="44"/>
  <c r="AV461" i="44"/>
  <c r="AQ461" i="44"/>
  <c r="AL461" i="44"/>
  <c r="AG461" i="44"/>
  <c r="AB461" i="44"/>
  <c r="W461" i="44"/>
  <c r="R461" i="44"/>
  <c r="J461" i="44"/>
  <c r="I461" i="44"/>
  <c r="G461" i="44"/>
  <c r="AV460" i="44"/>
  <c r="AQ460" i="44"/>
  <c r="AL460" i="44"/>
  <c r="AG460" i="44"/>
  <c r="AB460" i="44"/>
  <c r="W460" i="44"/>
  <c r="R460" i="44"/>
  <c r="J460" i="44"/>
  <c r="I460" i="44"/>
  <c r="G460" i="44"/>
  <c r="AV459" i="44"/>
  <c r="AQ459" i="44"/>
  <c r="AL459" i="44"/>
  <c r="AG459" i="44"/>
  <c r="AB459" i="44"/>
  <c r="W459" i="44"/>
  <c r="R459" i="44"/>
  <c r="J459" i="44"/>
  <c r="I459" i="44"/>
  <c r="G459" i="44"/>
  <c r="AV458" i="44"/>
  <c r="AQ458" i="44"/>
  <c r="AL458" i="44"/>
  <c r="AG458" i="44"/>
  <c r="AB458" i="44"/>
  <c r="W458" i="44"/>
  <c r="R458" i="44"/>
  <c r="J458" i="44"/>
  <c r="I458" i="44"/>
  <c r="G458" i="44"/>
  <c r="AV457" i="44"/>
  <c r="AQ457" i="44"/>
  <c r="AL457" i="44"/>
  <c r="AG457" i="44"/>
  <c r="AB457" i="44"/>
  <c r="W457" i="44"/>
  <c r="R457" i="44"/>
  <c r="J457" i="44"/>
  <c r="I457" i="44"/>
  <c r="G457" i="44"/>
  <c r="AV456" i="44"/>
  <c r="AQ456" i="44"/>
  <c r="AL456" i="44"/>
  <c r="AG456" i="44"/>
  <c r="AB456" i="44"/>
  <c r="W456" i="44"/>
  <c r="R456" i="44"/>
  <c r="J456" i="44"/>
  <c r="I456" i="44"/>
  <c r="G456" i="44"/>
  <c r="AV455" i="44"/>
  <c r="AQ455" i="44"/>
  <c r="AL455" i="44"/>
  <c r="AG455" i="44"/>
  <c r="AB455" i="44"/>
  <c r="W455" i="44"/>
  <c r="R455" i="44"/>
  <c r="J455" i="44"/>
  <c r="I455" i="44"/>
  <c r="G455" i="44"/>
  <c r="AV454" i="44"/>
  <c r="AQ454" i="44"/>
  <c r="AL454" i="44"/>
  <c r="AG454" i="44"/>
  <c r="AB454" i="44"/>
  <c r="W454" i="44"/>
  <c r="R454" i="44"/>
  <c r="J454" i="44"/>
  <c r="I454" i="44"/>
  <c r="G454" i="44"/>
  <c r="AV453" i="44"/>
  <c r="AQ453" i="44"/>
  <c r="AL453" i="44"/>
  <c r="AG453" i="44"/>
  <c r="AB453" i="44"/>
  <c r="W453" i="44"/>
  <c r="R453" i="44"/>
  <c r="J453" i="44"/>
  <c r="I453" i="44"/>
  <c r="G453" i="44"/>
  <c r="AV452" i="44"/>
  <c r="AQ452" i="44"/>
  <c r="AL452" i="44"/>
  <c r="AG452" i="44"/>
  <c r="AB452" i="44"/>
  <c r="W452" i="44"/>
  <c r="R452" i="44"/>
  <c r="J452" i="44"/>
  <c r="I452" i="44"/>
  <c r="G452" i="44"/>
  <c r="AV451" i="44"/>
  <c r="AQ451" i="44"/>
  <c r="AL451" i="44"/>
  <c r="AG451" i="44"/>
  <c r="AB451" i="44"/>
  <c r="W451" i="44"/>
  <c r="R451" i="44"/>
  <c r="J451" i="44"/>
  <c r="I451" i="44"/>
  <c r="G451" i="44"/>
  <c r="AV450" i="44"/>
  <c r="AQ450" i="44"/>
  <c r="AL450" i="44"/>
  <c r="AG450" i="44"/>
  <c r="AB450" i="44"/>
  <c r="W450" i="44"/>
  <c r="R450" i="44"/>
  <c r="J450" i="44"/>
  <c r="I450" i="44"/>
  <c r="G450" i="44"/>
  <c r="AV449" i="44"/>
  <c r="AQ449" i="44"/>
  <c r="AL449" i="44"/>
  <c r="AG449" i="44"/>
  <c r="AB449" i="44"/>
  <c r="W449" i="44"/>
  <c r="R449" i="44"/>
  <c r="J449" i="44"/>
  <c r="I449" i="44"/>
  <c r="G449" i="44"/>
  <c r="AV448" i="44"/>
  <c r="AQ448" i="44"/>
  <c r="AL448" i="44"/>
  <c r="AG448" i="44"/>
  <c r="AB448" i="44"/>
  <c r="W448" i="44"/>
  <c r="R448" i="44"/>
  <c r="J448" i="44"/>
  <c r="I448" i="44"/>
  <c r="G448" i="44"/>
  <c r="AV447" i="44"/>
  <c r="AQ447" i="44"/>
  <c r="AL447" i="44"/>
  <c r="AG447" i="44"/>
  <c r="AB447" i="44"/>
  <c r="W447" i="44"/>
  <c r="R447" i="44"/>
  <c r="J447" i="44"/>
  <c r="I447" i="44"/>
  <c r="G447" i="44"/>
  <c r="AV446" i="44"/>
  <c r="AQ446" i="44"/>
  <c r="AL446" i="44"/>
  <c r="AG446" i="44"/>
  <c r="AB446" i="44"/>
  <c r="W446" i="44"/>
  <c r="K446" i="44" s="1"/>
  <c r="R446" i="44"/>
  <c r="J446" i="44"/>
  <c r="I446" i="44"/>
  <c r="G446" i="44"/>
  <c r="AV445" i="44"/>
  <c r="AQ445" i="44"/>
  <c r="AL445" i="44"/>
  <c r="AG445" i="44"/>
  <c r="AB445" i="44"/>
  <c r="W445" i="44"/>
  <c r="R445" i="44"/>
  <c r="J445" i="44"/>
  <c r="I445" i="44"/>
  <c r="G445" i="44"/>
  <c r="AV444" i="44"/>
  <c r="AQ444" i="44"/>
  <c r="AL444" i="44"/>
  <c r="AG444" i="44"/>
  <c r="AB444" i="44"/>
  <c r="W444" i="44"/>
  <c r="R444" i="44"/>
  <c r="J444" i="44"/>
  <c r="I444" i="44"/>
  <c r="G444" i="44"/>
  <c r="AC94" i="6"/>
  <c r="S94" i="6"/>
  <c r="M94" i="6"/>
  <c r="F94" i="6"/>
  <c r="AC93" i="6"/>
  <c r="S93" i="6"/>
  <c r="F93" i="6" s="1"/>
  <c r="M93" i="6"/>
  <c r="AC92" i="6"/>
  <c r="S92" i="6"/>
  <c r="M92" i="6"/>
  <c r="F92" i="6"/>
  <c r="AC91" i="6"/>
  <c r="S91" i="6"/>
  <c r="M91" i="6"/>
  <c r="AC90" i="6"/>
  <c r="S90" i="6"/>
  <c r="M90" i="6"/>
  <c r="F90" i="6" s="1"/>
  <c r="AC89" i="6"/>
  <c r="AD89" i="6" s="1"/>
  <c r="S89" i="6"/>
  <c r="M89" i="6"/>
  <c r="F89" i="6" s="1"/>
  <c r="AC88" i="6"/>
  <c r="S88" i="6"/>
  <c r="M88" i="6"/>
  <c r="B88" i="6"/>
  <c r="AL94" i="7"/>
  <c r="AC94" i="7"/>
  <c r="AD94" i="7" s="1"/>
  <c r="S94" i="7"/>
  <c r="T94" i="7" s="1"/>
  <c r="M94" i="7"/>
  <c r="N94" i="7" s="1"/>
  <c r="F94" i="7"/>
  <c r="AJ94" i="7" s="1"/>
  <c r="AL93" i="7"/>
  <c r="AJ93" i="7"/>
  <c r="AC93" i="7"/>
  <c r="AD93" i="7" s="1"/>
  <c r="S93" i="7"/>
  <c r="T93" i="7" s="1"/>
  <c r="M93" i="7"/>
  <c r="N93" i="7" s="1"/>
  <c r="F93" i="7"/>
  <c r="AH93" i="7" s="1"/>
  <c r="AL92" i="7"/>
  <c r="AJ92" i="7"/>
  <c r="AH92" i="7"/>
  <c r="AC92" i="7"/>
  <c r="AD92" i="7" s="1"/>
  <c r="S92" i="7"/>
  <c r="T92" i="7" s="1"/>
  <c r="M92" i="7"/>
  <c r="N92" i="7" s="1"/>
  <c r="F92" i="7"/>
  <c r="AF92" i="7" s="1"/>
  <c r="AL91" i="7"/>
  <c r="AJ91" i="7"/>
  <c r="AH91" i="7"/>
  <c r="AF91" i="7"/>
  <c r="AC91" i="7"/>
  <c r="S91" i="7"/>
  <c r="T91" i="7" s="1"/>
  <c r="M91" i="7"/>
  <c r="N91" i="7" s="1"/>
  <c r="F91" i="7"/>
  <c r="AD91" i="7" s="1"/>
  <c r="AL90" i="7"/>
  <c r="AJ90" i="7"/>
  <c r="AH90" i="7"/>
  <c r="AF90" i="7"/>
  <c r="AD90" i="7"/>
  <c r="AC90" i="7"/>
  <c r="S90" i="7"/>
  <c r="T90" i="7" s="1"/>
  <c r="M90" i="7"/>
  <c r="N90" i="7" s="1"/>
  <c r="F90" i="7"/>
  <c r="R90" i="7" s="1"/>
  <c r="AC89" i="7"/>
  <c r="S89" i="7"/>
  <c r="M89" i="7"/>
  <c r="AC88" i="7"/>
  <c r="F88" i="7" s="1"/>
  <c r="S88" i="7"/>
  <c r="M88" i="7"/>
  <c r="B88" i="7"/>
  <c r="AC21" i="43" l="1"/>
  <c r="K197" i="41" s="1"/>
  <c r="AA21" i="43"/>
  <c r="AH21" i="43"/>
  <c r="AF21" i="43"/>
  <c r="I202" i="41" s="1"/>
  <c r="AB21" i="43"/>
  <c r="I197" i="41" s="1"/>
  <c r="AG21" i="43"/>
  <c r="AE21" i="43"/>
  <c r="G202" i="41" s="1"/>
  <c r="AD21" i="43"/>
  <c r="M197" i="41" s="1"/>
  <c r="AA21" i="29"/>
  <c r="AD21" i="29"/>
  <c r="AF21" i="29"/>
  <c r="AG21" i="29"/>
  <c r="AE21" i="29"/>
  <c r="AC21" i="29"/>
  <c r="AB21" i="29"/>
  <c r="AH21" i="29"/>
  <c r="AB89" i="6"/>
  <c r="AL89" i="6"/>
  <c r="AJ89" i="6"/>
  <c r="AH89" i="6"/>
  <c r="AF89" i="6"/>
  <c r="AB90" i="6"/>
  <c r="AF90" i="6"/>
  <c r="AL90" i="6"/>
  <c r="AJ90" i="6"/>
  <c r="AH90" i="6"/>
  <c r="F88" i="6"/>
  <c r="Z88" i="6" s="1"/>
  <c r="T91" i="6"/>
  <c r="AD91" i="6"/>
  <c r="T89" i="6"/>
  <c r="N91" i="6"/>
  <c r="N89" i="6"/>
  <c r="T88" i="6"/>
  <c r="T90" i="6"/>
  <c r="N90" i="6"/>
  <c r="AD90" i="6"/>
  <c r="F91" i="6"/>
  <c r="K247" i="47"/>
  <c r="AI247" i="52"/>
  <c r="AW247" i="52"/>
  <c r="X249" i="52"/>
  <c r="AC249" i="52"/>
  <c r="AM249" i="52"/>
  <c r="K248" i="52"/>
  <c r="AR249" i="52"/>
  <c r="S248" i="52"/>
  <c r="AW249" i="52"/>
  <c r="X248" i="52"/>
  <c r="AH248" i="52"/>
  <c r="AM248" i="52"/>
  <c r="T247" i="52"/>
  <c r="AR248" i="52"/>
  <c r="S248" i="51"/>
  <c r="AR248" i="51"/>
  <c r="K248" i="51"/>
  <c r="AM250" i="51"/>
  <c r="Y247" i="51"/>
  <c r="AC248" i="51"/>
  <c r="S249" i="51"/>
  <c r="AH247" i="51"/>
  <c r="X249" i="51"/>
  <c r="AI247" i="51"/>
  <c r="AC249" i="51"/>
  <c r="AC250" i="51"/>
  <c r="AN247" i="51"/>
  <c r="AH249" i="51"/>
  <c r="AS247" i="51"/>
  <c r="AM249" i="51"/>
  <c r="X250" i="51"/>
  <c r="AW249" i="51"/>
  <c r="AR249" i="51"/>
  <c r="AW247" i="50"/>
  <c r="K247" i="50"/>
  <c r="S247" i="50"/>
  <c r="AN247" i="49"/>
  <c r="AR253" i="49"/>
  <c r="K249" i="49"/>
  <c r="AH253" i="49"/>
  <c r="S250" i="49"/>
  <c r="X248" i="49"/>
  <c r="X250" i="49"/>
  <c r="S252" i="49"/>
  <c r="AR248" i="49"/>
  <c r="K250" i="49"/>
  <c r="AM252" i="49"/>
  <c r="X254" i="49"/>
  <c r="AW248" i="49"/>
  <c r="AW250" i="49"/>
  <c r="AR252" i="49"/>
  <c r="AC254" i="49"/>
  <c r="K252" i="49"/>
  <c r="AH254" i="49"/>
  <c r="AW251" i="49"/>
  <c r="X252" i="49"/>
  <c r="AH250" i="49"/>
  <c r="AH252" i="49"/>
  <c r="AM254" i="49"/>
  <c r="AC248" i="49"/>
  <c r="T247" i="49"/>
  <c r="AR254" i="49"/>
  <c r="AM253" i="49"/>
  <c r="AC252" i="49"/>
  <c r="S254" i="49"/>
  <c r="X247" i="49"/>
  <c r="S249" i="49"/>
  <c r="S251" i="49"/>
  <c r="AW254" i="49"/>
  <c r="AH248" i="49"/>
  <c r="AM249" i="49"/>
  <c r="AD247" i="49"/>
  <c r="X249" i="49"/>
  <c r="X251" i="49"/>
  <c r="K253" i="49"/>
  <c r="AC250" i="49"/>
  <c r="AM250" i="49"/>
  <c r="AI247" i="49"/>
  <c r="AC249" i="49"/>
  <c r="AC251" i="49"/>
  <c r="S253" i="49"/>
  <c r="K249" i="48"/>
  <c r="AH251" i="48"/>
  <c r="AC255" i="48"/>
  <c r="K257" i="48"/>
  <c r="AR257" i="48"/>
  <c r="AM249" i="48"/>
  <c r="K251" i="48"/>
  <c r="AM253" i="48"/>
  <c r="AH255" i="48"/>
  <c r="S257" i="48"/>
  <c r="AX247" i="48"/>
  <c r="AR249" i="48"/>
  <c r="AR251" i="48"/>
  <c r="K253" i="48"/>
  <c r="X257" i="48"/>
  <c r="AW255" i="48"/>
  <c r="X248" i="48"/>
  <c r="S250" i="48"/>
  <c r="S252" i="48"/>
  <c r="S254" i="48"/>
  <c r="AW257" i="48"/>
  <c r="X250" i="48"/>
  <c r="X252" i="48"/>
  <c r="X254" i="48"/>
  <c r="S256" i="48"/>
  <c r="AR248" i="48"/>
  <c r="AR250" i="48"/>
  <c r="AR252" i="48"/>
  <c r="AH256" i="48"/>
  <c r="AW248" i="48"/>
  <c r="AW250" i="48"/>
  <c r="AW252" i="48"/>
  <c r="AM256" i="48"/>
  <c r="AM248" i="48"/>
  <c r="K254" i="48"/>
  <c r="AR256" i="48"/>
  <c r="AW249" i="48"/>
  <c r="S247" i="48"/>
  <c r="AH257" i="48"/>
  <c r="AM257" i="48"/>
  <c r="AC251" i="48"/>
  <c r="AH253" i="48"/>
  <c r="AM254" i="48"/>
  <c r="X249" i="48"/>
  <c r="AW251" i="48"/>
  <c r="AC248" i="48"/>
  <c r="AH254" i="48"/>
  <c r="K250" i="48"/>
  <c r="AC247" i="48"/>
  <c r="S249" i="48"/>
  <c r="S251" i="48"/>
  <c r="S253" i="48"/>
  <c r="AC252" i="48"/>
  <c r="AH247" i="48"/>
  <c r="X251" i="48"/>
  <c r="X253" i="48"/>
  <c r="S255" i="48"/>
  <c r="AD247" i="48"/>
  <c r="AH252" i="48"/>
  <c r="AC256" i="48"/>
  <c r="AI247" i="48"/>
  <c r="AC249" i="48"/>
  <c r="AC253" i="48"/>
  <c r="X255" i="48"/>
  <c r="AN247" i="47"/>
  <c r="Y247" i="46"/>
  <c r="AH247" i="46"/>
  <c r="AD247" i="46"/>
  <c r="S253" i="46"/>
  <c r="AC251" i="46"/>
  <c r="AH250" i="46"/>
  <c r="AH251" i="46"/>
  <c r="S255" i="46"/>
  <c r="AR247" i="46"/>
  <c r="AM249" i="46"/>
  <c r="AM251" i="46"/>
  <c r="AH253" i="46"/>
  <c r="X255" i="46"/>
  <c r="AX247" i="46"/>
  <c r="AR249" i="46"/>
  <c r="AR251" i="46"/>
  <c r="AM253" i="46"/>
  <c r="AC255" i="46"/>
  <c r="AR255" i="46"/>
  <c r="X249" i="46"/>
  <c r="S248" i="46"/>
  <c r="X248" i="46"/>
  <c r="S250" i="46"/>
  <c r="S252" i="46"/>
  <c r="X250" i="46"/>
  <c r="X252" i="46"/>
  <c r="S254" i="46"/>
  <c r="X253" i="46"/>
  <c r="AC250" i="46"/>
  <c r="AC252" i="46"/>
  <c r="X254" i="46"/>
  <c r="K247" i="46"/>
  <c r="AW253" i="46"/>
  <c r="AH255" i="46"/>
  <c r="AH252" i="46"/>
  <c r="AC254" i="46"/>
  <c r="AW251" i="46"/>
  <c r="AM255" i="46"/>
  <c r="AM248" i="46"/>
  <c r="AM250" i="46"/>
  <c r="AH254" i="46"/>
  <c r="AI247" i="46"/>
  <c r="K253" i="46"/>
  <c r="AR248" i="46"/>
  <c r="AR250" i="46"/>
  <c r="AM254" i="46"/>
  <c r="AW254" i="46"/>
  <c r="S251" i="46"/>
  <c r="AC249" i="46"/>
  <c r="AW249" i="46"/>
  <c r="AW248" i="46"/>
  <c r="AW250" i="46"/>
  <c r="AR252" i="46"/>
  <c r="K444" i="44"/>
  <c r="K462" i="44"/>
  <c r="X467" i="44"/>
  <c r="K447" i="44"/>
  <c r="AM455" i="44"/>
  <c r="AM249" i="45"/>
  <c r="K251" i="45"/>
  <c r="S257" i="45"/>
  <c r="AW251" i="45"/>
  <c r="K253" i="45"/>
  <c r="AM255" i="45"/>
  <c r="X257" i="45"/>
  <c r="AW253" i="45"/>
  <c r="AC257" i="45"/>
  <c r="AC251" i="45"/>
  <c r="AC249" i="45"/>
  <c r="X250" i="45"/>
  <c r="S252" i="45"/>
  <c r="AR257" i="45"/>
  <c r="X253" i="45"/>
  <c r="AC248" i="45"/>
  <c r="AC250" i="45"/>
  <c r="X252" i="45"/>
  <c r="S254" i="45"/>
  <c r="AH251" i="45"/>
  <c r="K250" i="45"/>
  <c r="AC252" i="45"/>
  <c r="X254" i="45"/>
  <c r="K256" i="45"/>
  <c r="AM248" i="45"/>
  <c r="AH250" i="45"/>
  <c r="AH252" i="45"/>
  <c r="AC254" i="45"/>
  <c r="S256" i="45"/>
  <c r="AW249" i="45"/>
  <c r="S248" i="45"/>
  <c r="AH257" i="45"/>
  <c r="S250" i="45"/>
  <c r="AR248" i="45"/>
  <c r="AM250" i="45"/>
  <c r="K252" i="45"/>
  <c r="AH254" i="45"/>
  <c r="X256" i="45"/>
  <c r="AC253" i="45"/>
  <c r="AW257" i="45"/>
  <c r="AM257" i="45"/>
  <c r="AW248" i="45"/>
  <c r="AR250" i="45"/>
  <c r="AM252" i="45"/>
  <c r="AM254" i="45"/>
  <c r="AC256" i="45"/>
  <c r="S253" i="45"/>
  <c r="X255" i="45"/>
  <c r="AH253" i="45"/>
  <c r="K255" i="45"/>
  <c r="AW250" i="45"/>
  <c r="AR252" i="45"/>
  <c r="AH256" i="45"/>
  <c r="S255" i="45"/>
  <c r="AR249" i="45"/>
  <c r="AH255" i="45"/>
  <c r="S247" i="45"/>
  <c r="AW252" i="45"/>
  <c r="AM256" i="45"/>
  <c r="S251" i="45"/>
  <c r="X251" i="45"/>
  <c r="AH249" i="45"/>
  <c r="AC255" i="45"/>
  <c r="AR251" i="45"/>
  <c r="X248" i="45"/>
  <c r="X247" i="45"/>
  <c r="AW254" i="45"/>
  <c r="AR256" i="45"/>
  <c r="AM457" i="44"/>
  <c r="S473" i="44"/>
  <c r="K452" i="44"/>
  <c r="AX444" i="44"/>
  <c r="AW456" i="44"/>
  <c r="K459" i="44"/>
  <c r="AR473" i="44"/>
  <c r="AC448" i="44"/>
  <c r="S447" i="44"/>
  <c r="AH457" i="44"/>
  <c r="AW449" i="44"/>
  <c r="K465" i="44"/>
  <c r="K467" i="44"/>
  <c r="AW461" i="44"/>
  <c r="AW444" i="44"/>
  <c r="X456" i="44"/>
  <c r="AM450" i="44"/>
  <c r="AH452" i="44"/>
  <c r="AH454" i="44"/>
  <c r="AC456" i="44"/>
  <c r="S462" i="44"/>
  <c r="S464" i="44"/>
  <c r="S466" i="44"/>
  <c r="AM472" i="44"/>
  <c r="AM454" i="44"/>
  <c r="K458" i="44"/>
  <c r="X466" i="44"/>
  <c r="K468" i="44"/>
  <c r="X470" i="44"/>
  <c r="X472" i="44"/>
  <c r="AR461" i="44"/>
  <c r="AM471" i="44"/>
  <c r="X448" i="44"/>
  <c r="AW463" i="44"/>
  <c r="AW471" i="44"/>
  <c r="AM456" i="44"/>
  <c r="X455" i="44"/>
  <c r="AH468" i="44"/>
  <c r="AR470" i="44"/>
  <c r="S449" i="44"/>
  <c r="AW462" i="44"/>
  <c r="AW464" i="44"/>
  <c r="AW466" i="44"/>
  <c r="AW472" i="44"/>
  <c r="AW459" i="44"/>
  <c r="AC467" i="44"/>
  <c r="AH460" i="44"/>
  <c r="AR456" i="44"/>
  <c r="AH472" i="44"/>
  <c r="AR464" i="44"/>
  <c r="K451" i="44"/>
  <c r="AC471" i="44"/>
  <c r="S451" i="44"/>
  <c r="AC469" i="44"/>
  <c r="AC446" i="44"/>
  <c r="AM462" i="44"/>
  <c r="AC449" i="44"/>
  <c r="X453" i="44"/>
  <c r="AM461" i="44"/>
  <c r="AW447" i="44"/>
  <c r="AW457" i="44"/>
  <c r="S450" i="44"/>
  <c r="AW473" i="44"/>
  <c r="AC452" i="44"/>
  <c r="AR454" i="44"/>
  <c r="AC464" i="44"/>
  <c r="AC468" i="44"/>
  <c r="AR460" i="44"/>
  <c r="AW460" i="44"/>
  <c r="AW475" i="44"/>
  <c r="AH449" i="44"/>
  <c r="AC470" i="44"/>
  <c r="AC455" i="44"/>
  <c r="K461" i="44"/>
  <c r="AH461" i="44"/>
  <c r="AM459" i="44"/>
  <c r="AM473" i="44"/>
  <c r="AW465" i="44"/>
  <c r="X450" i="44"/>
  <c r="X452" i="44"/>
  <c r="S445" i="44"/>
  <c r="AC472" i="44"/>
  <c r="AW458" i="44"/>
  <c r="AR472" i="44"/>
  <c r="X454" i="44"/>
  <c r="S444" i="44"/>
  <c r="AH451" i="44"/>
  <c r="AH453" i="44"/>
  <c r="AH455" i="44"/>
  <c r="K463" i="44"/>
  <c r="AC473" i="44"/>
  <c r="AH471" i="44"/>
  <c r="X446" i="44"/>
  <c r="AH469" i="44"/>
  <c r="S448" i="44"/>
  <c r="AC450" i="44"/>
  <c r="AC454" i="44"/>
  <c r="AR452" i="44"/>
  <c r="X468" i="44"/>
  <c r="AM460" i="44"/>
  <c r="AH470" i="44"/>
  <c r="K470" i="44"/>
  <c r="AC457" i="44"/>
  <c r="X465" i="44"/>
  <c r="S467" i="44"/>
  <c r="S469" i="44"/>
  <c r="X471" i="44"/>
  <c r="K473" i="44"/>
  <c r="K14" i="19"/>
  <c r="K30" i="20"/>
  <c r="K38" i="20"/>
  <c r="K14" i="20"/>
  <c r="K22" i="19"/>
  <c r="K22" i="20"/>
  <c r="K30" i="19"/>
  <c r="S247" i="52"/>
  <c r="X247" i="52"/>
  <c r="AC247" i="52"/>
  <c r="AN247" i="52"/>
  <c r="AR247" i="52"/>
  <c r="K247" i="52"/>
  <c r="M249" i="52" s="1"/>
  <c r="M250" i="51"/>
  <c r="M247" i="51"/>
  <c r="L247" i="51"/>
  <c r="M249" i="51"/>
  <c r="M248" i="51"/>
  <c r="AW247" i="51"/>
  <c r="AX247" i="51"/>
  <c r="AW248" i="51"/>
  <c r="AC247" i="51"/>
  <c r="AD247" i="51"/>
  <c r="S247" i="51"/>
  <c r="T247" i="51"/>
  <c r="X247" i="51"/>
  <c r="AH250" i="51"/>
  <c r="AM247" i="51"/>
  <c r="AR247" i="51"/>
  <c r="M247" i="50"/>
  <c r="L247" i="50"/>
  <c r="Y247" i="50"/>
  <c r="AD247" i="50"/>
  <c r="AI247" i="50"/>
  <c r="AR247" i="50"/>
  <c r="AR250" i="49"/>
  <c r="AM248" i="49"/>
  <c r="AR247" i="49"/>
  <c r="AR249" i="49"/>
  <c r="K247" i="49"/>
  <c r="AS247" i="49"/>
  <c r="AW247" i="49"/>
  <c r="K251" i="49"/>
  <c r="K248" i="49"/>
  <c r="Y247" i="49"/>
  <c r="AC247" i="49"/>
  <c r="AH247" i="49"/>
  <c r="AW252" i="49"/>
  <c r="S247" i="49"/>
  <c r="AH249" i="49"/>
  <c r="AM251" i="49"/>
  <c r="AR253" i="48"/>
  <c r="AM247" i="48"/>
  <c r="AM250" i="48"/>
  <c r="AW254" i="48"/>
  <c r="AS247" i="48"/>
  <c r="AW247" i="48"/>
  <c r="K252" i="48"/>
  <c r="T247" i="48"/>
  <c r="X247" i="48"/>
  <c r="K248" i="48"/>
  <c r="Y247" i="48"/>
  <c r="AC254" i="48"/>
  <c r="AH249" i="48"/>
  <c r="AM251" i="48"/>
  <c r="K255" i="48"/>
  <c r="AC250" i="48"/>
  <c r="AH250" i="48"/>
  <c r="AM252" i="48"/>
  <c r="AH248" i="48"/>
  <c r="AN247" i="48"/>
  <c r="AR247" i="48"/>
  <c r="K247" i="48"/>
  <c r="L247" i="47"/>
  <c r="M247" i="47"/>
  <c r="S247" i="47"/>
  <c r="T247" i="47"/>
  <c r="X247" i="47"/>
  <c r="AC247" i="47"/>
  <c r="AH247" i="47"/>
  <c r="AR247" i="47"/>
  <c r="AH249" i="46"/>
  <c r="AN247" i="46"/>
  <c r="AS247" i="46"/>
  <c r="K254" i="46"/>
  <c r="AW247" i="46"/>
  <c r="K252" i="46"/>
  <c r="S247" i="46"/>
  <c r="K251" i="46"/>
  <c r="T247" i="46"/>
  <c r="K250" i="46"/>
  <c r="K249" i="46"/>
  <c r="X247" i="46"/>
  <c r="K248" i="46"/>
  <c r="AR253" i="46"/>
  <c r="AH248" i="46"/>
  <c r="AM247" i="46"/>
  <c r="X251" i="46"/>
  <c r="AC253" i="46"/>
  <c r="AC247" i="46"/>
  <c r="AM251" i="45"/>
  <c r="AN247" i="45"/>
  <c r="AR247" i="45"/>
  <c r="K247" i="45"/>
  <c r="M250" i="45" s="1"/>
  <c r="K254" i="45"/>
  <c r="T247" i="45"/>
  <c r="K249" i="45"/>
  <c r="K248" i="45"/>
  <c r="M248" i="45" s="1"/>
  <c r="Y247" i="45"/>
  <c r="AC247" i="45"/>
  <c r="AR253" i="45"/>
  <c r="AW255" i="45"/>
  <c r="AH248" i="45"/>
  <c r="AS247" i="45"/>
  <c r="AW247" i="45"/>
  <c r="AX247" i="45"/>
  <c r="AM247" i="45"/>
  <c r="AH247" i="45"/>
  <c r="AM446" i="44"/>
  <c r="AC458" i="44"/>
  <c r="AC447" i="44"/>
  <c r="AW455" i="44"/>
  <c r="S457" i="44"/>
  <c r="AC463" i="44"/>
  <c r="AW470" i="44"/>
  <c r="AR471" i="44"/>
  <c r="AM470" i="44"/>
  <c r="S468" i="44"/>
  <c r="AR459" i="44"/>
  <c r="K472" i="44"/>
  <c r="AR449" i="44"/>
  <c r="X458" i="44"/>
  <c r="AR465" i="44"/>
  <c r="X447" i="44"/>
  <c r="AR455" i="44"/>
  <c r="S463" i="44"/>
  <c r="AM464" i="44"/>
  <c r="S446" i="44"/>
  <c r="K445" i="44"/>
  <c r="AH447" i="44"/>
  <c r="K450" i="44"/>
  <c r="AH463" i="44"/>
  <c r="AM469" i="44"/>
  <c r="AM447" i="44"/>
  <c r="X457" i="44"/>
  <c r="AR469" i="44"/>
  <c r="S472" i="44"/>
  <c r="AC453" i="44"/>
  <c r="X463" i="44"/>
  <c r="S458" i="44"/>
  <c r="AW448" i="44"/>
  <c r="X473" i="44"/>
  <c r="T444" i="44"/>
  <c r="X451" i="44"/>
  <c r="AW454" i="44"/>
  <c r="AM463" i="44"/>
  <c r="K466" i="44"/>
  <c r="H444" i="44"/>
  <c r="S452" i="44"/>
  <c r="AH458" i="44"/>
  <c r="AR447" i="44"/>
  <c r="AM453" i="44"/>
  <c r="AM458" i="44"/>
  <c r="X462" i="44"/>
  <c r="X460" i="44"/>
  <c r="S456" i="44"/>
  <c r="AH448" i="44"/>
  <c r="AM468" i="44"/>
  <c r="X464" i="44"/>
  <c r="X469" i="44"/>
  <c r="AR453" i="44"/>
  <c r="S461" i="44"/>
  <c r="AH462" i="44"/>
  <c r="K471" i="44"/>
  <c r="Y444" i="44"/>
  <c r="X445" i="44"/>
  <c r="AM452" i="44"/>
  <c r="X461" i="44"/>
  <c r="S471" i="44"/>
  <c r="AC462" i="44"/>
  <c r="AC445" i="44"/>
  <c r="K460" i="44"/>
  <c r="AH467" i="44"/>
  <c r="AW468" i="44"/>
  <c r="AC444" i="44"/>
  <c r="AH445" i="44"/>
  <c r="S455" i="44"/>
  <c r="AM467" i="44"/>
  <c r="AH446" i="44"/>
  <c r="AC451" i="44"/>
  <c r="AR463" i="44"/>
  <c r="AH473" i="44"/>
  <c r="AW453" i="44"/>
  <c r="AR446" i="44"/>
  <c r="AC461" i="44"/>
  <c r="AD444" i="44"/>
  <c r="AM466" i="44"/>
  <c r="AW446" i="44"/>
  <c r="K448" i="44"/>
  <c r="AM451" i="44"/>
  <c r="AW452" i="44"/>
  <c r="K455" i="44"/>
  <c r="S460" i="44"/>
  <c r="AR462" i="44"/>
  <c r="AR467" i="44"/>
  <c r="S470" i="44"/>
  <c r="X449" i="44"/>
  <c r="AH459" i="44"/>
  <c r="X444" i="44"/>
  <c r="K449" i="44"/>
  <c r="AR458" i="44"/>
  <c r="AH464" i="44"/>
  <c r="AI444" i="44"/>
  <c r="AH450" i="44"/>
  <c r="AR451" i="44"/>
  <c r="K454" i="44"/>
  <c r="AH456" i="44"/>
  <c r="AR457" i="44"/>
  <c r="S465" i="44"/>
  <c r="AC466" i="44"/>
  <c r="AH444" i="44"/>
  <c r="AW451" i="44"/>
  <c r="S454" i="44"/>
  <c r="K464" i="44"/>
  <c r="AW467" i="44"/>
  <c r="K469" i="44"/>
  <c r="AR445" i="44"/>
  <c r="AC460" i="44"/>
  <c r="AH466" i="44"/>
  <c r="AM444" i="44"/>
  <c r="S459" i="44"/>
  <c r="AR444" i="44"/>
  <c r="AH465" i="44"/>
  <c r="AW445" i="44"/>
  <c r="AR450" i="44"/>
  <c r="X459" i="44"/>
  <c r="AC465" i="44"/>
  <c r="AR466" i="44"/>
  <c r="AS444" i="44"/>
  <c r="K453" i="44"/>
  <c r="AW450" i="44"/>
  <c r="AM449" i="44"/>
  <c r="S453" i="44"/>
  <c r="AC459" i="44"/>
  <c r="AM465" i="44"/>
  <c r="AW474" i="44"/>
  <c r="AM448" i="44"/>
  <c r="K457" i="44"/>
  <c r="K456" i="44"/>
  <c r="K474" i="44"/>
  <c r="AN444" i="44"/>
  <c r="AR448" i="44"/>
  <c r="AR468" i="44"/>
  <c r="AM445" i="44"/>
  <c r="AH92" i="6"/>
  <c r="AF92" i="6"/>
  <c r="AB92" i="6"/>
  <c r="Z92" i="6"/>
  <c r="X92" i="6"/>
  <c r="V92" i="6"/>
  <c r="R92" i="6"/>
  <c r="P92" i="6"/>
  <c r="L92" i="6"/>
  <c r="J92" i="6"/>
  <c r="N92" i="6"/>
  <c r="T92" i="6"/>
  <c r="AD92" i="6"/>
  <c r="AJ92" i="6"/>
  <c r="AL92" i="6"/>
  <c r="AJ93" i="6"/>
  <c r="AH93" i="6"/>
  <c r="AF93" i="6"/>
  <c r="AB93" i="6"/>
  <c r="Z93" i="6"/>
  <c r="X93" i="6"/>
  <c r="V93" i="6"/>
  <c r="R93" i="6"/>
  <c r="P93" i="6"/>
  <c r="L93" i="6"/>
  <c r="J93" i="6"/>
  <c r="N93" i="6"/>
  <c r="T93" i="6"/>
  <c r="AD93" i="6"/>
  <c r="AL93" i="6"/>
  <c r="AL94" i="6"/>
  <c r="AJ94" i="6"/>
  <c r="AH94" i="6"/>
  <c r="AF94" i="6"/>
  <c r="AB94" i="6"/>
  <c r="Z94" i="6"/>
  <c r="X94" i="6"/>
  <c r="V94" i="6"/>
  <c r="R94" i="6"/>
  <c r="P94" i="6"/>
  <c r="L94" i="6"/>
  <c r="AB88" i="6"/>
  <c r="J94" i="6"/>
  <c r="AD88" i="6"/>
  <c r="N94" i="6"/>
  <c r="AF88" i="6"/>
  <c r="T94" i="6"/>
  <c r="AH88" i="6"/>
  <c r="AD94" i="6"/>
  <c r="J91" i="6"/>
  <c r="J90" i="6"/>
  <c r="L91" i="6"/>
  <c r="J89" i="6"/>
  <c r="L90" i="6"/>
  <c r="L89" i="6"/>
  <c r="P91" i="6"/>
  <c r="P90" i="6"/>
  <c r="R91" i="6"/>
  <c r="P89" i="6"/>
  <c r="R90" i="6"/>
  <c r="R89" i="6"/>
  <c r="V91" i="6"/>
  <c r="V90" i="6"/>
  <c r="X91" i="6"/>
  <c r="V89" i="6"/>
  <c r="X90" i="6"/>
  <c r="Z91" i="6"/>
  <c r="X89" i="6"/>
  <c r="Z90" i="6"/>
  <c r="AB91" i="6"/>
  <c r="Z89" i="6"/>
  <c r="Z88" i="7"/>
  <c r="R88" i="7"/>
  <c r="J88" i="7"/>
  <c r="AJ88" i="7"/>
  <c r="AH88" i="7"/>
  <c r="X88" i="7"/>
  <c r="V88" i="7"/>
  <c r="P88" i="7"/>
  <c r="L88" i="7"/>
  <c r="AL88" i="7"/>
  <c r="AF88" i="7"/>
  <c r="AB88" i="7"/>
  <c r="N88" i="7"/>
  <c r="T88" i="7"/>
  <c r="AD88" i="7"/>
  <c r="J93" i="7"/>
  <c r="L93" i="7"/>
  <c r="J91" i="7"/>
  <c r="L92" i="7"/>
  <c r="F89" i="7"/>
  <c r="N89" i="7" s="1"/>
  <c r="J90" i="7"/>
  <c r="L91" i="7"/>
  <c r="P94" i="7"/>
  <c r="R94" i="7"/>
  <c r="R93" i="7"/>
  <c r="R92" i="7"/>
  <c r="V93" i="7"/>
  <c r="V92" i="7"/>
  <c r="Z94" i="7"/>
  <c r="V91" i="7"/>
  <c r="AB94" i="7"/>
  <c r="V90" i="7"/>
  <c r="X91" i="7"/>
  <c r="Z92" i="7"/>
  <c r="AB93" i="7"/>
  <c r="X90" i="7"/>
  <c r="Z91" i="7"/>
  <c r="AB92" i="7"/>
  <c r="Z90" i="7"/>
  <c r="AB91" i="7"/>
  <c r="AF94" i="7"/>
  <c r="AB90" i="7"/>
  <c r="AF93" i="7"/>
  <c r="AH94" i="7"/>
  <c r="J94" i="7"/>
  <c r="L94" i="7"/>
  <c r="J92" i="7"/>
  <c r="L90" i="7"/>
  <c r="P93" i="7"/>
  <c r="P92" i="7"/>
  <c r="P91" i="7"/>
  <c r="P90" i="7"/>
  <c r="R91" i="7"/>
  <c r="V94" i="7"/>
  <c r="X94" i="7"/>
  <c r="X93" i="7"/>
  <c r="X92" i="7"/>
  <c r="Z93" i="7"/>
  <c r="AJ88" i="6" l="1"/>
  <c r="L88" i="6"/>
  <c r="G88" i="6"/>
  <c r="AF91" i="6"/>
  <c r="AH91" i="6"/>
  <c r="AL91" i="6"/>
  <c r="AJ91" i="6"/>
  <c r="P88" i="6"/>
  <c r="R88" i="6"/>
  <c r="X88" i="6"/>
  <c r="N88" i="6"/>
  <c r="AL88" i="6"/>
  <c r="J88" i="6"/>
  <c r="V88" i="6"/>
  <c r="M248" i="49"/>
  <c r="M248" i="48"/>
  <c r="M248" i="46"/>
  <c r="M468" i="44"/>
  <c r="M463" i="44"/>
  <c r="M464" i="44"/>
  <c r="M470" i="44"/>
  <c r="L247" i="52"/>
  <c r="M247" i="52"/>
  <c r="M248" i="52"/>
  <c r="M251" i="49"/>
  <c r="M247" i="49"/>
  <c r="L247" i="49"/>
  <c r="M252" i="49"/>
  <c r="M250" i="49"/>
  <c r="M249" i="49"/>
  <c r="M254" i="49"/>
  <c r="M253" i="49"/>
  <c r="M247" i="48"/>
  <c r="L247" i="48"/>
  <c r="M252" i="48"/>
  <c r="M249" i="48"/>
  <c r="M256" i="48"/>
  <c r="M253" i="48"/>
  <c r="M251" i="48"/>
  <c r="M255" i="48"/>
  <c r="M257" i="48"/>
  <c r="M254" i="48"/>
  <c r="M250" i="48"/>
  <c r="M249" i="46"/>
  <c r="M250" i="46"/>
  <c r="M251" i="46"/>
  <c r="M252" i="46"/>
  <c r="M254" i="46"/>
  <c r="M253" i="46"/>
  <c r="M247" i="46"/>
  <c r="L247" i="46"/>
  <c r="M255" i="46"/>
  <c r="M249" i="45"/>
  <c r="M254" i="45"/>
  <c r="M247" i="45"/>
  <c r="L247" i="45"/>
  <c r="M255" i="45"/>
  <c r="M253" i="45"/>
  <c r="M257" i="45"/>
  <c r="M251" i="45"/>
  <c r="M252" i="45"/>
  <c r="M256" i="45"/>
  <c r="M453" i="44"/>
  <c r="M448" i="44"/>
  <c r="L444" i="44"/>
  <c r="M461" i="44"/>
  <c r="M452" i="44"/>
  <c r="M454" i="44"/>
  <c r="M451" i="44"/>
  <c r="M474" i="44"/>
  <c r="M447" i="44"/>
  <c r="M456" i="44"/>
  <c r="M473" i="44"/>
  <c r="M465" i="44"/>
  <c r="M460" i="44"/>
  <c r="M472" i="44"/>
  <c r="M462" i="44"/>
  <c r="M459" i="44"/>
  <c r="M471" i="44"/>
  <c r="M446" i="44"/>
  <c r="M457" i="44"/>
  <c r="M450" i="44"/>
  <c r="M467" i="44"/>
  <c r="M455" i="44"/>
  <c r="M449" i="44"/>
  <c r="M466" i="44"/>
  <c r="M445" i="44"/>
  <c r="M444" i="44"/>
  <c r="M469" i="44"/>
  <c r="M475" i="44"/>
  <c r="M458" i="44"/>
  <c r="AD89" i="7"/>
  <c r="T89" i="7"/>
  <c r="AB89" i="7"/>
  <c r="R89" i="7"/>
  <c r="AL89" i="7"/>
  <c r="AJ89" i="7"/>
  <c r="AH89" i="7"/>
  <c r="AF89" i="7"/>
  <c r="Z89" i="7"/>
  <c r="X89" i="7"/>
  <c r="V89" i="7"/>
  <c r="P89" i="7"/>
  <c r="L89" i="7"/>
  <c r="J89" i="7"/>
  <c r="G88" i="7"/>
  <c r="AB16" i="29"/>
  <c r="AB18" i="29" s="1"/>
  <c r="AC16" i="29"/>
  <c r="AD16" i="29"/>
  <c r="AE16" i="29"/>
  <c r="AF16" i="29"/>
  <c r="AG16" i="29"/>
  <c r="AH16" i="29"/>
  <c r="AB17" i="29"/>
  <c r="AC17" i="29"/>
  <c r="AD17" i="29"/>
  <c r="AE17" i="29"/>
  <c r="AF17" i="29"/>
  <c r="AG17" i="29"/>
  <c r="AH17" i="29"/>
  <c r="AA17" i="29"/>
  <c r="AA16" i="29"/>
  <c r="Z16" i="29"/>
  <c r="N85" i="56"/>
  <c r="M85" i="56"/>
  <c r="AB17" i="43"/>
  <c r="AC17" i="43"/>
  <c r="AD17" i="43"/>
  <c r="AE17" i="43"/>
  <c r="AF17" i="43"/>
  <c r="AG17" i="43"/>
  <c r="AH17" i="43"/>
  <c r="AA17" i="43"/>
  <c r="AD16" i="43"/>
  <c r="AD18" i="43" s="1"/>
  <c r="AB16" i="43"/>
  <c r="AC16" i="43"/>
  <c r="AE16" i="43"/>
  <c r="AF16" i="43"/>
  <c r="AG16" i="43"/>
  <c r="AH16" i="43"/>
  <c r="AH18" i="43" s="1"/>
  <c r="AA16" i="43"/>
  <c r="Z16" i="43"/>
  <c r="B142" i="41"/>
  <c r="B141" i="41"/>
  <c r="L85" i="56"/>
  <c r="L86" i="56"/>
  <c r="L87" i="56"/>
  <c r="L88" i="56"/>
  <c r="L89" i="56"/>
  <c r="L90" i="56"/>
  <c r="L91" i="56"/>
  <c r="J85" i="56"/>
  <c r="J86" i="56"/>
  <c r="J87" i="56"/>
  <c r="J88" i="56"/>
  <c r="J89" i="56"/>
  <c r="J90" i="56"/>
  <c r="J91" i="56"/>
  <c r="H85" i="56"/>
  <c r="H86" i="56"/>
  <c r="H87" i="56"/>
  <c r="H88" i="56"/>
  <c r="H89" i="56"/>
  <c r="H90" i="56"/>
  <c r="H91" i="56"/>
  <c r="F85" i="56"/>
  <c r="F86" i="56"/>
  <c r="F87" i="56"/>
  <c r="F88" i="56"/>
  <c r="F89" i="56"/>
  <c r="F90" i="56"/>
  <c r="F91" i="56"/>
  <c r="D85" i="56"/>
  <c r="D86" i="56"/>
  <c r="D87" i="56"/>
  <c r="D88" i="56"/>
  <c r="D89" i="56"/>
  <c r="D90" i="56"/>
  <c r="D91" i="56"/>
  <c r="U87" i="5"/>
  <c r="U88" i="5"/>
  <c r="U89" i="5"/>
  <c r="U90" i="5"/>
  <c r="U91" i="5"/>
  <c r="U92" i="5"/>
  <c r="U86" i="5"/>
  <c r="M78" i="56"/>
  <c r="H67" i="3"/>
  <c r="AE14" i="43"/>
  <c r="AA18" i="43" l="1"/>
  <c r="AG18" i="43"/>
  <c r="AF18" i="43"/>
  <c r="AE18" i="43"/>
  <c r="AC18" i="43"/>
  <c r="AB18" i="43"/>
  <c r="AH18" i="29"/>
  <c r="AF18" i="29"/>
  <c r="AA18" i="29"/>
  <c r="AE18" i="29"/>
  <c r="AG18" i="29"/>
  <c r="AC18" i="29"/>
  <c r="AD18" i="29"/>
  <c r="C142" i="41"/>
  <c r="C141" i="41"/>
  <c r="C17" i="13"/>
  <c r="C16" i="13"/>
  <c r="C15" i="13"/>
  <c r="H36" i="3" l="1"/>
  <c r="AV234" i="49"/>
  <c r="AQ234" i="49"/>
  <c r="AL234" i="49"/>
  <c r="AG234" i="49"/>
  <c r="AB234" i="49"/>
  <c r="W234" i="49"/>
  <c r="R234" i="49"/>
  <c r="K234" i="49"/>
  <c r="J234" i="49"/>
  <c r="I234" i="49"/>
  <c r="G234" i="49"/>
  <c r="AV233" i="49"/>
  <c r="AW233" i="49" s="1"/>
  <c r="AQ233" i="49"/>
  <c r="AL233" i="49"/>
  <c r="AG233" i="49"/>
  <c r="AB233" i="49"/>
  <c r="W233" i="49"/>
  <c r="R233" i="49"/>
  <c r="K233" i="49"/>
  <c r="J233" i="49"/>
  <c r="I233" i="49"/>
  <c r="G233" i="49"/>
  <c r="AV232" i="49"/>
  <c r="AQ232" i="49"/>
  <c r="AL232" i="49"/>
  <c r="AG232" i="49"/>
  <c r="AB232" i="49"/>
  <c r="AC232" i="49" s="1"/>
  <c r="W232" i="49"/>
  <c r="R232" i="49"/>
  <c r="J232" i="49"/>
  <c r="I232" i="49"/>
  <c r="G232" i="49"/>
  <c r="AV231" i="49"/>
  <c r="AQ231" i="49"/>
  <c r="AL231" i="49"/>
  <c r="AG231" i="49"/>
  <c r="AB231" i="49"/>
  <c r="W231" i="49"/>
  <c r="R231" i="49"/>
  <c r="J231" i="49"/>
  <c r="I231" i="49"/>
  <c r="G231" i="49"/>
  <c r="AV230" i="49"/>
  <c r="AW230" i="49" s="1"/>
  <c r="AQ230" i="49"/>
  <c r="K230" i="49" s="1"/>
  <c r="AL230" i="49"/>
  <c r="AM230" i="49" s="1"/>
  <c r="AG230" i="49"/>
  <c r="AB230" i="49"/>
  <c r="AC230" i="49" s="1"/>
  <c r="W230" i="49"/>
  <c r="X230" i="49" s="1"/>
  <c r="R230" i="49"/>
  <c r="J230" i="49"/>
  <c r="I230" i="49"/>
  <c r="G230" i="49"/>
  <c r="AV229" i="49"/>
  <c r="AQ229" i="49"/>
  <c r="AL229" i="49"/>
  <c r="AG229" i="49"/>
  <c r="AB229" i="49"/>
  <c r="W229" i="49"/>
  <c r="R229" i="49"/>
  <c r="J229" i="49"/>
  <c r="I229" i="49"/>
  <c r="G229" i="49"/>
  <c r="AV228" i="49"/>
  <c r="AW228" i="49" s="1"/>
  <c r="AQ228" i="49"/>
  <c r="AL228" i="49"/>
  <c r="AM228" i="49" s="1"/>
  <c r="AG228" i="49"/>
  <c r="AH228" i="49" s="1"/>
  <c r="AB228" i="49"/>
  <c r="AC228" i="49" s="1"/>
  <c r="W228" i="49"/>
  <c r="X228" i="49" s="1"/>
  <c r="R228" i="49"/>
  <c r="S228" i="49" s="1"/>
  <c r="J228" i="49"/>
  <c r="I228" i="49"/>
  <c r="G228" i="49"/>
  <c r="AV227" i="49"/>
  <c r="AQ227" i="49"/>
  <c r="AL227" i="49"/>
  <c r="AG227" i="49"/>
  <c r="AB227" i="49"/>
  <c r="W227" i="49"/>
  <c r="R227" i="49"/>
  <c r="J227" i="49"/>
  <c r="I227" i="49"/>
  <c r="G227" i="49"/>
  <c r="H227" i="49" s="1"/>
  <c r="AV236" i="45"/>
  <c r="AQ236" i="45"/>
  <c r="AL236" i="45"/>
  <c r="AG236" i="45"/>
  <c r="AB236" i="45"/>
  <c r="W236" i="45"/>
  <c r="R236" i="45"/>
  <c r="K236" i="45"/>
  <c r="J236" i="45"/>
  <c r="I236" i="45"/>
  <c r="G236" i="45"/>
  <c r="AV235" i="45"/>
  <c r="AW235" i="45" s="1"/>
  <c r="AQ235" i="45"/>
  <c r="AL235" i="45"/>
  <c r="AG235" i="45"/>
  <c r="AH235" i="45" s="1"/>
  <c r="AB235" i="45"/>
  <c r="AC235" i="45" s="1"/>
  <c r="W235" i="45"/>
  <c r="R235" i="45"/>
  <c r="J235" i="45"/>
  <c r="I235" i="45"/>
  <c r="G235" i="45"/>
  <c r="AV234" i="45"/>
  <c r="AQ234" i="45"/>
  <c r="AL234" i="45"/>
  <c r="AG234" i="45"/>
  <c r="AB234" i="45"/>
  <c r="W234" i="45"/>
  <c r="R234" i="45"/>
  <c r="J234" i="45"/>
  <c r="I234" i="45"/>
  <c r="G234" i="45"/>
  <c r="AV233" i="45"/>
  <c r="AQ233" i="45"/>
  <c r="AR233" i="45" s="1"/>
  <c r="AL233" i="45"/>
  <c r="AM233" i="45" s="1"/>
  <c r="AG233" i="45"/>
  <c r="AB233" i="45"/>
  <c r="W233" i="45"/>
  <c r="R233" i="45"/>
  <c r="J233" i="45"/>
  <c r="I233" i="45"/>
  <c r="G233" i="45"/>
  <c r="AV232" i="45"/>
  <c r="AQ232" i="45"/>
  <c r="AL232" i="45"/>
  <c r="AG232" i="45"/>
  <c r="AB232" i="45"/>
  <c r="W232" i="45"/>
  <c r="R232" i="45"/>
  <c r="J232" i="45"/>
  <c r="I232" i="45"/>
  <c r="G232" i="45"/>
  <c r="AV231" i="45"/>
  <c r="AQ231" i="45"/>
  <c r="AM231" i="45"/>
  <c r="AL231" i="45"/>
  <c r="AG231" i="45"/>
  <c r="AB231" i="45"/>
  <c r="W231" i="45"/>
  <c r="R231" i="45"/>
  <c r="J231" i="45"/>
  <c r="I231" i="45"/>
  <c r="G231" i="45"/>
  <c r="AV230" i="45"/>
  <c r="AQ230" i="45"/>
  <c r="AL230" i="45"/>
  <c r="AG230" i="45"/>
  <c r="AB230" i="45"/>
  <c r="W230" i="45"/>
  <c r="X230" i="45" s="1"/>
  <c r="R230" i="45"/>
  <c r="J230" i="45"/>
  <c r="I230" i="45"/>
  <c r="G230" i="45"/>
  <c r="AV229" i="45"/>
  <c r="AQ229" i="45"/>
  <c r="AR229" i="45" s="1"/>
  <c r="AL229" i="45"/>
  <c r="AG229" i="45"/>
  <c r="AH229" i="45" s="1"/>
  <c r="AB229" i="45"/>
  <c r="W229" i="45"/>
  <c r="R229" i="45"/>
  <c r="J229" i="45"/>
  <c r="I229" i="45"/>
  <c r="G229" i="45"/>
  <c r="AV228" i="45"/>
  <c r="AQ228" i="45"/>
  <c r="AL228" i="45"/>
  <c r="AG228" i="45"/>
  <c r="AB228" i="45"/>
  <c r="W228" i="45"/>
  <c r="X228" i="45" s="1"/>
  <c r="R228" i="45"/>
  <c r="S228" i="45" s="1"/>
  <c r="J228" i="45"/>
  <c r="I228" i="45"/>
  <c r="G228" i="45"/>
  <c r="AV227" i="45"/>
  <c r="AX227" i="45" s="1"/>
  <c r="AQ227" i="45"/>
  <c r="AL227" i="45"/>
  <c r="AG227" i="45"/>
  <c r="AB227" i="45"/>
  <c r="W227" i="45"/>
  <c r="R227" i="45"/>
  <c r="J227" i="45"/>
  <c r="I227" i="45"/>
  <c r="G227" i="45"/>
  <c r="AR232" i="49" l="1"/>
  <c r="S234" i="49"/>
  <c r="AH232" i="49"/>
  <c r="AR228" i="49"/>
  <c r="K232" i="49"/>
  <c r="AR234" i="49"/>
  <c r="S229" i="49"/>
  <c r="AD227" i="49"/>
  <c r="AC229" i="49"/>
  <c r="AC233" i="49"/>
  <c r="AS227" i="49"/>
  <c r="AM233" i="49"/>
  <c r="X232" i="49"/>
  <c r="S231" i="49"/>
  <c r="AW229" i="49"/>
  <c r="K231" i="49"/>
  <c r="AR233" i="49"/>
  <c r="X234" i="49"/>
  <c r="T227" i="49"/>
  <c r="Y227" i="49"/>
  <c r="X229" i="49"/>
  <c r="AC231" i="49"/>
  <c r="AM227" i="49"/>
  <c r="AM231" i="49"/>
  <c r="AX227" i="49"/>
  <c r="S232" i="49"/>
  <c r="AC234" i="49"/>
  <c r="AM234" i="49"/>
  <c r="S233" i="49"/>
  <c r="X233" i="49"/>
  <c r="AH229" i="49"/>
  <c r="AH233" i="49"/>
  <c r="S230" i="49"/>
  <c r="AH230" i="49"/>
  <c r="AM232" i="49"/>
  <c r="AH234" i="49"/>
  <c r="AW234" i="49"/>
  <c r="X231" i="49"/>
  <c r="AI227" i="49"/>
  <c r="AH231" i="49"/>
  <c r="AN227" i="49"/>
  <c r="K229" i="49"/>
  <c r="K228" i="45"/>
  <c r="AC228" i="45"/>
  <c r="AH234" i="45"/>
  <c r="AW231" i="45"/>
  <c r="H227" i="45"/>
  <c r="AM228" i="45"/>
  <c r="S236" i="45"/>
  <c r="K232" i="45"/>
  <c r="S229" i="45"/>
  <c r="X229" i="45"/>
  <c r="AR236" i="45"/>
  <c r="S232" i="45"/>
  <c r="AC232" i="45"/>
  <c r="AC234" i="45"/>
  <c r="AW228" i="45"/>
  <c r="X236" i="45"/>
  <c r="AW232" i="45"/>
  <c r="AH236" i="45"/>
  <c r="AM236" i="45"/>
  <c r="AD227" i="45"/>
  <c r="AW236" i="45"/>
  <c r="AM235" i="45"/>
  <c r="AW233" i="45"/>
  <c r="AC230" i="45"/>
  <c r="AR228" i="45"/>
  <c r="AR230" i="45"/>
  <c r="AC236" i="45"/>
  <c r="K234" i="45"/>
  <c r="X231" i="45"/>
  <c r="AI227" i="45"/>
  <c r="AC231" i="45"/>
  <c r="X233" i="45"/>
  <c r="K235" i="45"/>
  <c r="AW229" i="45"/>
  <c r="AR235" i="45"/>
  <c r="S234" i="45"/>
  <c r="AH230" i="45"/>
  <c r="AM230" i="45"/>
  <c r="AW230" i="45"/>
  <c r="AR234" i="45"/>
  <c r="Y227" i="45"/>
  <c r="S231" i="45"/>
  <c r="S233" i="45"/>
  <c r="AN227" i="45"/>
  <c r="AH231" i="45"/>
  <c r="AC233" i="45"/>
  <c r="S235" i="45"/>
  <c r="AR231" i="45"/>
  <c r="S230" i="45"/>
  <c r="X232" i="45"/>
  <c r="X234" i="45"/>
  <c r="AH232" i="45"/>
  <c r="AM232" i="45"/>
  <c r="AM234" i="45"/>
  <c r="T227" i="45"/>
  <c r="AC229" i="45"/>
  <c r="AR227" i="45"/>
  <c r="K229" i="45"/>
  <c r="AH233" i="45"/>
  <c r="X235" i="45"/>
  <c r="AR227" i="49"/>
  <c r="AR229" i="49"/>
  <c r="K227" i="49"/>
  <c r="AW227" i="49"/>
  <c r="K228" i="49"/>
  <c r="AM229" i="49"/>
  <c r="AR231" i="49"/>
  <c r="AW232" i="49"/>
  <c r="AR230" i="49"/>
  <c r="AW231" i="49"/>
  <c r="S227" i="49"/>
  <c r="X227" i="49"/>
  <c r="AC227" i="49"/>
  <c r="AH227" i="49"/>
  <c r="AW234" i="45"/>
  <c r="AM229" i="45"/>
  <c r="AM227" i="45"/>
  <c r="AR232" i="45"/>
  <c r="AS227" i="45"/>
  <c r="AW227" i="45"/>
  <c r="S227" i="45"/>
  <c r="K231" i="45"/>
  <c r="K230" i="45"/>
  <c r="K227" i="45"/>
  <c r="M228" i="45" s="1"/>
  <c r="K233" i="45"/>
  <c r="AH228" i="45"/>
  <c r="X227" i="45"/>
  <c r="AC227" i="45"/>
  <c r="AH227" i="45"/>
  <c r="M228" i="49" l="1"/>
  <c r="M233" i="45"/>
  <c r="M227" i="49"/>
  <c r="L227" i="49"/>
  <c r="M232" i="49"/>
  <c r="M230" i="49"/>
  <c r="M234" i="49"/>
  <c r="M231" i="49"/>
  <c r="M229" i="49"/>
  <c r="M233" i="49"/>
  <c r="M231" i="45"/>
  <c r="M227" i="45"/>
  <c r="L227" i="45"/>
  <c r="M229" i="45"/>
  <c r="M230" i="45"/>
  <c r="M232" i="45"/>
  <c r="M235" i="45"/>
  <c r="M236" i="45"/>
  <c r="M234" i="45"/>
  <c r="AV229" i="52" l="1"/>
  <c r="AQ229" i="52"/>
  <c r="AR229" i="52" s="1"/>
  <c r="AL229" i="52"/>
  <c r="AM229" i="52" s="1"/>
  <c r="AG229" i="52"/>
  <c r="AH229" i="52" s="1"/>
  <c r="AB229" i="52"/>
  <c r="AC229" i="52" s="1"/>
  <c r="W229" i="52"/>
  <c r="X229" i="52" s="1"/>
  <c r="R229" i="52"/>
  <c r="J229" i="52"/>
  <c r="I229" i="52"/>
  <c r="G229" i="52"/>
  <c r="AV228" i="52"/>
  <c r="AW228" i="52" s="1"/>
  <c r="AQ228" i="52"/>
  <c r="AL228" i="52"/>
  <c r="AM228" i="52" s="1"/>
  <c r="AG228" i="52"/>
  <c r="AB228" i="52"/>
  <c r="W228" i="52"/>
  <c r="R228" i="52"/>
  <c r="S228" i="52" s="1"/>
  <c r="J228" i="52"/>
  <c r="I228" i="52"/>
  <c r="G228" i="52"/>
  <c r="AV227" i="52"/>
  <c r="AX227" i="52" s="1"/>
  <c r="AQ227" i="52"/>
  <c r="AL227" i="52"/>
  <c r="AM227" i="52" s="1"/>
  <c r="AG227" i="52"/>
  <c r="AB227" i="52"/>
  <c r="W227" i="52"/>
  <c r="R227" i="52"/>
  <c r="J227" i="52"/>
  <c r="I227" i="52"/>
  <c r="G227" i="52"/>
  <c r="AV230" i="51"/>
  <c r="AQ230" i="51"/>
  <c r="AL230" i="51"/>
  <c r="AG230" i="51"/>
  <c r="AB230" i="51"/>
  <c r="W230" i="51"/>
  <c r="X230" i="51" s="1"/>
  <c r="R230" i="51"/>
  <c r="S230" i="51" s="1"/>
  <c r="J230" i="51"/>
  <c r="I230" i="51"/>
  <c r="G230" i="51"/>
  <c r="AV229" i="51"/>
  <c r="AQ229" i="51"/>
  <c r="AL229" i="51"/>
  <c r="AG229" i="51"/>
  <c r="AB229" i="51"/>
  <c r="W229" i="51"/>
  <c r="R229" i="51"/>
  <c r="J229" i="51"/>
  <c r="I229" i="51"/>
  <c r="G229" i="51"/>
  <c r="AV228" i="51"/>
  <c r="AW228" i="51" s="1"/>
  <c r="AQ228" i="51"/>
  <c r="AR229" i="51" s="1"/>
  <c r="AL228" i="51"/>
  <c r="AG228" i="51"/>
  <c r="AB228" i="51"/>
  <c r="W228" i="51"/>
  <c r="X228" i="51" s="1"/>
  <c r="R228" i="51"/>
  <c r="S228" i="51" s="1"/>
  <c r="J228" i="51"/>
  <c r="I228" i="51"/>
  <c r="G228" i="51"/>
  <c r="AV227" i="51"/>
  <c r="AQ227" i="51"/>
  <c r="AL227" i="51"/>
  <c r="AG227" i="51"/>
  <c r="AB227" i="51"/>
  <c r="AC227" i="51" s="1"/>
  <c r="W227" i="51"/>
  <c r="R227" i="51"/>
  <c r="K227" i="51"/>
  <c r="J227" i="51"/>
  <c r="I227" i="51"/>
  <c r="G227" i="51"/>
  <c r="AV227" i="50"/>
  <c r="AW227" i="50" s="1"/>
  <c r="AQ227" i="50"/>
  <c r="AR227" i="50" s="1"/>
  <c r="AL227" i="50"/>
  <c r="AN227" i="50" s="1"/>
  <c r="AG227" i="50"/>
  <c r="AI227" i="50" s="1"/>
  <c r="AB227" i="50"/>
  <c r="AD227" i="50" s="1"/>
  <c r="Y227" i="50"/>
  <c r="W227" i="50"/>
  <c r="X227" i="50" s="1"/>
  <c r="R227" i="50"/>
  <c r="T227" i="50" s="1"/>
  <c r="J227" i="50"/>
  <c r="I227" i="50"/>
  <c r="G227" i="50"/>
  <c r="H227" i="50" s="1"/>
  <c r="AV237" i="48"/>
  <c r="AQ237" i="48"/>
  <c r="AL237" i="48"/>
  <c r="AG237" i="48"/>
  <c r="AB237" i="48"/>
  <c r="W237" i="48"/>
  <c r="R237" i="48"/>
  <c r="J237" i="48"/>
  <c r="I237" i="48"/>
  <c r="G237" i="48"/>
  <c r="AV236" i="48"/>
  <c r="AQ236" i="48"/>
  <c r="AL236" i="48"/>
  <c r="AM236" i="48" s="1"/>
  <c r="AG236" i="48"/>
  <c r="AB236" i="48"/>
  <c r="W236" i="48"/>
  <c r="R236" i="48"/>
  <c r="J236" i="48"/>
  <c r="I236" i="48"/>
  <c r="G236" i="48"/>
  <c r="AV235" i="48"/>
  <c r="AQ235" i="48"/>
  <c r="AL235" i="48"/>
  <c r="AG235" i="48"/>
  <c r="AB235" i="48"/>
  <c r="W235" i="48"/>
  <c r="R235" i="48"/>
  <c r="J235" i="48"/>
  <c r="I235" i="48"/>
  <c r="G235" i="48"/>
  <c r="AV234" i="48"/>
  <c r="AQ234" i="48"/>
  <c r="AL234" i="48"/>
  <c r="AG234" i="48"/>
  <c r="AH234" i="48" s="1"/>
  <c r="AB234" i="48"/>
  <c r="W234" i="48"/>
  <c r="R234" i="48"/>
  <c r="J234" i="48"/>
  <c r="I234" i="48"/>
  <c r="G234" i="48"/>
  <c r="AV233" i="48"/>
  <c r="AQ233" i="48"/>
  <c r="AL233" i="48"/>
  <c r="AG233" i="48"/>
  <c r="AB233" i="48"/>
  <c r="W233" i="48"/>
  <c r="R233" i="48"/>
  <c r="J233" i="48"/>
  <c r="I233" i="48"/>
  <c r="G233" i="48"/>
  <c r="AV232" i="48"/>
  <c r="AQ232" i="48"/>
  <c r="AL232" i="48"/>
  <c r="AG232" i="48"/>
  <c r="AB232" i="48"/>
  <c r="W232" i="48"/>
  <c r="R232" i="48"/>
  <c r="J232" i="48"/>
  <c r="I232" i="48"/>
  <c r="G232" i="48"/>
  <c r="AV231" i="48"/>
  <c r="AQ231" i="48"/>
  <c r="AL231" i="48"/>
  <c r="AG231" i="48"/>
  <c r="AB231" i="48"/>
  <c r="W231" i="48"/>
  <c r="R231" i="48"/>
  <c r="J231" i="48"/>
  <c r="I231" i="48"/>
  <c r="G231" i="48"/>
  <c r="AV230" i="48"/>
  <c r="AW230" i="48" s="1"/>
  <c r="AQ230" i="48"/>
  <c r="AL230" i="48"/>
  <c r="AG230" i="48"/>
  <c r="AB230" i="48"/>
  <c r="W230" i="48"/>
  <c r="R230" i="48"/>
  <c r="J230" i="48"/>
  <c r="I230" i="48"/>
  <c r="G230" i="48"/>
  <c r="AV229" i="48"/>
  <c r="AQ229" i="48"/>
  <c r="AL229" i="48"/>
  <c r="AG229" i="48"/>
  <c r="AB229" i="48"/>
  <c r="W229" i="48"/>
  <c r="R229" i="48"/>
  <c r="J229" i="48"/>
  <c r="I229" i="48"/>
  <c r="G229" i="48"/>
  <c r="AV228" i="48"/>
  <c r="AQ228" i="48"/>
  <c r="AR228" i="48" s="1"/>
  <c r="AL228" i="48"/>
  <c r="AG228" i="48"/>
  <c r="AB228" i="48"/>
  <c r="W228" i="48"/>
  <c r="R228" i="48"/>
  <c r="J228" i="48"/>
  <c r="I228" i="48"/>
  <c r="G228" i="48"/>
  <c r="AV227" i="48"/>
  <c r="AQ227" i="48"/>
  <c r="AL227" i="48"/>
  <c r="AG227" i="48"/>
  <c r="AH236" i="48" s="1"/>
  <c r="AB227" i="48"/>
  <c r="W227" i="48"/>
  <c r="X232" i="48" s="1"/>
  <c r="R227" i="48"/>
  <c r="T227" i="48" s="1"/>
  <c r="J227" i="48"/>
  <c r="I227" i="48"/>
  <c r="G227" i="48"/>
  <c r="H227" i="48" s="1"/>
  <c r="AV227" i="47"/>
  <c r="AW227" i="47" s="1"/>
  <c r="AQ227" i="47"/>
  <c r="AR227" i="47" s="1"/>
  <c r="AL227" i="47"/>
  <c r="AN227" i="47" s="1"/>
  <c r="AG227" i="47"/>
  <c r="AI227" i="47" s="1"/>
  <c r="AB227" i="47"/>
  <c r="AC227" i="47" s="1"/>
  <c r="W227" i="47"/>
  <c r="Y227" i="47" s="1"/>
  <c r="R227" i="47"/>
  <c r="S227" i="47" s="1"/>
  <c r="J227" i="47"/>
  <c r="I227" i="47"/>
  <c r="G227" i="47"/>
  <c r="H227" i="47" s="1"/>
  <c r="AV235" i="46"/>
  <c r="AQ235" i="46"/>
  <c r="AL235" i="46"/>
  <c r="AG235" i="46"/>
  <c r="AB235" i="46"/>
  <c r="W235" i="46"/>
  <c r="R235" i="46"/>
  <c r="J235" i="46"/>
  <c r="I235" i="46"/>
  <c r="G235" i="46"/>
  <c r="AV234" i="46"/>
  <c r="AQ234" i="46"/>
  <c r="AL234" i="46"/>
  <c r="AG234" i="46"/>
  <c r="AB234" i="46"/>
  <c r="W234" i="46"/>
  <c r="R234" i="46"/>
  <c r="J234" i="46"/>
  <c r="I234" i="46"/>
  <c r="G234" i="46"/>
  <c r="AV233" i="46"/>
  <c r="AQ233" i="46"/>
  <c r="AL233" i="46"/>
  <c r="AG233" i="46"/>
  <c r="AB233" i="46"/>
  <c r="W233" i="46"/>
  <c r="R233" i="46"/>
  <c r="J233" i="46"/>
  <c r="I233" i="46"/>
  <c r="G233" i="46"/>
  <c r="AV232" i="46"/>
  <c r="AQ232" i="46"/>
  <c r="AL232" i="46"/>
  <c r="AG232" i="46"/>
  <c r="AB232" i="46"/>
  <c r="W232" i="46"/>
  <c r="R232" i="46"/>
  <c r="J232" i="46"/>
  <c r="I232" i="46"/>
  <c r="G232" i="46"/>
  <c r="AV231" i="46"/>
  <c r="AQ231" i="46"/>
  <c r="AL231" i="46"/>
  <c r="AG231" i="46"/>
  <c r="AB231" i="46"/>
  <c r="W231" i="46"/>
  <c r="R231" i="46"/>
  <c r="J231" i="46"/>
  <c r="I231" i="46"/>
  <c r="G231" i="46"/>
  <c r="AV230" i="46"/>
  <c r="AQ230" i="46"/>
  <c r="AL230" i="46"/>
  <c r="AG230" i="46"/>
  <c r="AB230" i="46"/>
  <c r="W230" i="46"/>
  <c r="R230" i="46"/>
  <c r="J230" i="46"/>
  <c r="I230" i="46"/>
  <c r="G230" i="46"/>
  <c r="AV229" i="46"/>
  <c r="AQ229" i="46"/>
  <c r="AL229" i="46"/>
  <c r="AG229" i="46"/>
  <c r="AB229" i="46"/>
  <c r="W229" i="46"/>
  <c r="R229" i="46"/>
  <c r="J229" i="46"/>
  <c r="I229" i="46"/>
  <c r="G229" i="46"/>
  <c r="AV228" i="46"/>
  <c r="AW228" i="46" s="1"/>
  <c r="AQ228" i="46"/>
  <c r="AL228" i="46"/>
  <c r="AM228" i="46" s="1"/>
  <c r="AG228" i="46"/>
  <c r="AH228" i="46" s="1"/>
  <c r="AB228" i="46"/>
  <c r="AC228" i="46" s="1"/>
  <c r="W228" i="46"/>
  <c r="X228" i="46" s="1"/>
  <c r="R228" i="46"/>
  <c r="J228" i="46"/>
  <c r="I228" i="46"/>
  <c r="G228" i="46"/>
  <c r="AV227" i="46"/>
  <c r="AQ227" i="46"/>
  <c r="AL227" i="46"/>
  <c r="AG227" i="46"/>
  <c r="AB227" i="46"/>
  <c r="W227" i="46"/>
  <c r="R227" i="46"/>
  <c r="J227" i="46"/>
  <c r="I227" i="46"/>
  <c r="G227" i="46"/>
  <c r="AV437" i="44"/>
  <c r="AQ437" i="44"/>
  <c r="AL437" i="44"/>
  <c r="AG437" i="44"/>
  <c r="AB437" i="44"/>
  <c r="W437" i="44"/>
  <c r="R437" i="44"/>
  <c r="J437" i="44"/>
  <c r="I437" i="44"/>
  <c r="G437" i="44"/>
  <c r="AV436" i="44"/>
  <c r="AQ436" i="44"/>
  <c r="AL436" i="44"/>
  <c r="AG436" i="44"/>
  <c r="AB436" i="44"/>
  <c r="W436" i="44"/>
  <c r="R436" i="44"/>
  <c r="J436" i="44"/>
  <c r="I436" i="44"/>
  <c r="G436" i="44"/>
  <c r="AV435" i="44"/>
  <c r="AQ435" i="44"/>
  <c r="AL435" i="44"/>
  <c r="AG435" i="44"/>
  <c r="K435" i="44" s="1"/>
  <c r="AB435" i="44"/>
  <c r="W435" i="44"/>
  <c r="R435" i="44"/>
  <c r="J435" i="44"/>
  <c r="I435" i="44"/>
  <c r="G435" i="44"/>
  <c r="AV434" i="44"/>
  <c r="AQ434" i="44"/>
  <c r="AL434" i="44"/>
  <c r="AG434" i="44"/>
  <c r="AB434" i="44"/>
  <c r="W434" i="44"/>
  <c r="R434" i="44"/>
  <c r="J434" i="44"/>
  <c r="I434" i="44"/>
  <c r="G434" i="44"/>
  <c r="AV433" i="44"/>
  <c r="AQ433" i="44"/>
  <c r="AL433" i="44"/>
  <c r="AG433" i="44"/>
  <c r="AB433" i="44"/>
  <c r="W433" i="44"/>
  <c r="R433" i="44"/>
  <c r="J433" i="44"/>
  <c r="I433" i="44"/>
  <c r="G433" i="44"/>
  <c r="AV432" i="44"/>
  <c r="AQ432" i="44"/>
  <c r="AL432" i="44"/>
  <c r="AG432" i="44"/>
  <c r="AB432" i="44"/>
  <c r="W432" i="44"/>
  <c r="R432" i="44"/>
  <c r="J432" i="44"/>
  <c r="I432" i="44"/>
  <c r="G432" i="44"/>
  <c r="AV431" i="44"/>
  <c r="AQ431" i="44"/>
  <c r="AL431" i="44"/>
  <c r="AG431" i="44"/>
  <c r="AB431" i="44"/>
  <c r="W431" i="44"/>
  <c r="R431" i="44"/>
  <c r="J431" i="44"/>
  <c r="I431" i="44"/>
  <c r="G431" i="44"/>
  <c r="AV430" i="44"/>
  <c r="AQ430" i="44"/>
  <c r="AL430" i="44"/>
  <c r="AG430" i="44"/>
  <c r="AB430" i="44"/>
  <c r="W430" i="44"/>
  <c r="R430" i="44"/>
  <c r="J430" i="44"/>
  <c r="I430" i="44"/>
  <c r="G430" i="44"/>
  <c r="AV429" i="44"/>
  <c r="AQ429" i="44"/>
  <c r="AL429" i="44"/>
  <c r="AG429" i="44"/>
  <c r="AB429" i="44"/>
  <c r="W429" i="44"/>
  <c r="R429" i="44"/>
  <c r="J429" i="44"/>
  <c r="I429" i="44"/>
  <c r="G429" i="44"/>
  <c r="AV428" i="44"/>
  <c r="AQ428" i="44"/>
  <c r="AL428" i="44"/>
  <c r="AG428" i="44"/>
  <c r="AB428" i="44"/>
  <c r="W428" i="44"/>
  <c r="R428" i="44"/>
  <c r="J428" i="44"/>
  <c r="I428" i="44"/>
  <c r="G428" i="44"/>
  <c r="AV427" i="44"/>
  <c r="AQ427" i="44"/>
  <c r="AL427" i="44"/>
  <c r="AG427" i="44"/>
  <c r="AB427" i="44"/>
  <c r="W427" i="44"/>
  <c r="R427" i="44"/>
  <c r="J427" i="44"/>
  <c r="I427" i="44"/>
  <c r="G427" i="44"/>
  <c r="AV426" i="44"/>
  <c r="AQ426" i="44"/>
  <c r="AL426" i="44"/>
  <c r="AG426" i="44"/>
  <c r="AB426" i="44"/>
  <c r="W426" i="44"/>
  <c r="R426" i="44"/>
  <c r="J426" i="44"/>
  <c r="I426" i="44"/>
  <c r="G426" i="44"/>
  <c r="AV425" i="44"/>
  <c r="AQ425" i="44"/>
  <c r="AL425" i="44"/>
  <c r="AG425" i="44"/>
  <c r="AB425" i="44"/>
  <c r="W425" i="44"/>
  <c r="R425" i="44"/>
  <c r="J425" i="44"/>
  <c r="I425" i="44"/>
  <c r="G425" i="44"/>
  <c r="AV424" i="44"/>
  <c r="AQ424" i="44"/>
  <c r="AL424" i="44"/>
  <c r="AG424" i="44"/>
  <c r="AB424" i="44"/>
  <c r="W424" i="44"/>
  <c r="R424" i="44"/>
  <c r="J424" i="44"/>
  <c r="I424" i="44"/>
  <c r="G424" i="44"/>
  <c r="AV423" i="44"/>
  <c r="AQ423" i="44"/>
  <c r="AL423" i="44"/>
  <c r="AG423" i="44"/>
  <c r="AB423" i="44"/>
  <c r="W423" i="44"/>
  <c r="R423" i="44"/>
  <c r="J423" i="44"/>
  <c r="I423" i="44"/>
  <c r="G423" i="44"/>
  <c r="AV422" i="44"/>
  <c r="AQ422" i="44"/>
  <c r="AL422" i="44"/>
  <c r="AG422" i="44"/>
  <c r="AB422" i="44"/>
  <c r="W422" i="44"/>
  <c r="R422" i="44"/>
  <c r="J422" i="44"/>
  <c r="I422" i="44"/>
  <c r="G422" i="44"/>
  <c r="AV421" i="44"/>
  <c r="AQ421" i="44"/>
  <c r="AL421" i="44"/>
  <c r="AG421" i="44"/>
  <c r="AB421" i="44"/>
  <c r="W421" i="44"/>
  <c r="R421" i="44"/>
  <c r="J421" i="44"/>
  <c r="I421" i="44"/>
  <c r="G421" i="44"/>
  <c r="AV420" i="44"/>
  <c r="AQ420" i="44"/>
  <c r="AL420" i="44"/>
  <c r="AG420" i="44"/>
  <c r="AB420" i="44"/>
  <c r="W420" i="44"/>
  <c r="R420" i="44"/>
  <c r="J420" i="44"/>
  <c r="I420" i="44"/>
  <c r="G420" i="44"/>
  <c r="AV419" i="44"/>
  <c r="AQ419" i="44"/>
  <c r="AL419" i="44"/>
  <c r="AG419" i="44"/>
  <c r="AB419" i="44"/>
  <c r="W419" i="44"/>
  <c r="R419" i="44"/>
  <c r="J419" i="44"/>
  <c r="I419" i="44"/>
  <c r="G419" i="44"/>
  <c r="AV418" i="44"/>
  <c r="AQ418" i="44"/>
  <c r="AL418" i="44"/>
  <c r="AG418" i="44"/>
  <c r="AB418" i="44"/>
  <c r="W418" i="44"/>
  <c r="R418" i="44"/>
  <c r="J418" i="44"/>
  <c r="I418" i="44"/>
  <c r="G418" i="44"/>
  <c r="AV417" i="44"/>
  <c r="AQ417" i="44"/>
  <c r="AL417" i="44"/>
  <c r="AG417" i="44"/>
  <c r="AB417" i="44"/>
  <c r="W417" i="44"/>
  <c r="R417" i="44"/>
  <c r="J417" i="44"/>
  <c r="I417" i="44"/>
  <c r="G417" i="44"/>
  <c r="AV416" i="44"/>
  <c r="AQ416" i="44"/>
  <c r="AL416" i="44"/>
  <c r="AG416" i="44"/>
  <c r="AB416" i="44"/>
  <c r="W416" i="44"/>
  <c r="R416" i="44"/>
  <c r="J416" i="44"/>
  <c r="I416" i="44"/>
  <c r="G416" i="44"/>
  <c r="AV415" i="44"/>
  <c r="AQ415" i="44"/>
  <c r="AL415" i="44"/>
  <c r="AG415" i="44"/>
  <c r="AB415" i="44"/>
  <c r="W415" i="44"/>
  <c r="R415" i="44"/>
  <c r="J415" i="44"/>
  <c r="I415" i="44"/>
  <c r="G415" i="44"/>
  <c r="AV414" i="44"/>
  <c r="AQ414" i="44"/>
  <c r="AL414" i="44"/>
  <c r="AG414" i="44"/>
  <c r="AB414" i="44"/>
  <c r="W414" i="44"/>
  <c r="R414" i="44"/>
  <c r="J414" i="44"/>
  <c r="I414" i="44"/>
  <c r="G414" i="44"/>
  <c r="AQ413" i="44"/>
  <c r="AL413" i="44"/>
  <c r="AG413" i="44"/>
  <c r="AB413" i="44"/>
  <c r="K413" i="44" s="1"/>
  <c r="W413" i="44"/>
  <c r="R413" i="44"/>
  <c r="J413" i="44"/>
  <c r="I413" i="44"/>
  <c r="G413" i="44"/>
  <c r="AV412" i="44"/>
  <c r="AQ412" i="44"/>
  <c r="AL412" i="44"/>
  <c r="AG412" i="44"/>
  <c r="AB412" i="44"/>
  <c r="W412" i="44"/>
  <c r="R412" i="44"/>
  <c r="K412" i="44"/>
  <c r="J412" i="44"/>
  <c r="I412" i="44"/>
  <c r="G412" i="44"/>
  <c r="AV411" i="44"/>
  <c r="AQ411" i="44"/>
  <c r="AL411" i="44"/>
  <c r="AG411" i="44"/>
  <c r="AB411" i="44"/>
  <c r="W411" i="44"/>
  <c r="R411" i="44"/>
  <c r="J411" i="44"/>
  <c r="I411" i="44"/>
  <c r="G411" i="44"/>
  <c r="AV410" i="44"/>
  <c r="AQ410" i="44"/>
  <c r="AL410" i="44"/>
  <c r="AG410" i="44"/>
  <c r="AB410" i="44"/>
  <c r="W410" i="44"/>
  <c r="R410" i="44"/>
  <c r="J410" i="44"/>
  <c r="I410" i="44"/>
  <c r="G410" i="44"/>
  <c r="AV409" i="44"/>
  <c r="AQ409" i="44"/>
  <c r="AL409" i="44"/>
  <c r="AG409" i="44"/>
  <c r="AB409" i="44"/>
  <c r="W409" i="44"/>
  <c r="R409" i="44"/>
  <c r="J409" i="44"/>
  <c r="I409" i="44"/>
  <c r="G409" i="44"/>
  <c r="AV408" i="44"/>
  <c r="AQ408" i="44"/>
  <c r="AL408" i="44"/>
  <c r="AG408" i="44"/>
  <c r="AB408" i="44"/>
  <c r="W408" i="44"/>
  <c r="R408" i="44"/>
  <c r="S408" i="44" s="1"/>
  <c r="J408" i="44"/>
  <c r="I408" i="44"/>
  <c r="G408" i="44"/>
  <c r="AV407" i="44"/>
  <c r="AQ407" i="44"/>
  <c r="AL407" i="44"/>
  <c r="AG407" i="44"/>
  <c r="AB407" i="44"/>
  <c r="W407" i="44"/>
  <c r="R407" i="44"/>
  <c r="J407" i="44"/>
  <c r="I407" i="44"/>
  <c r="G407" i="44"/>
  <c r="AC87" i="6"/>
  <c r="S87" i="6"/>
  <c r="M87" i="6"/>
  <c r="F87" i="6"/>
  <c r="AL87" i="6" s="1"/>
  <c r="AC86" i="6"/>
  <c r="S86" i="6"/>
  <c r="M86" i="6"/>
  <c r="F86" i="6" s="1"/>
  <c r="AL86" i="6" s="1"/>
  <c r="AC85" i="6"/>
  <c r="S85" i="6"/>
  <c r="M85" i="6"/>
  <c r="F85" i="6"/>
  <c r="AH85" i="6" s="1"/>
  <c r="AL84" i="6"/>
  <c r="AJ84" i="6"/>
  <c r="AH84" i="6"/>
  <c r="AC84" i="6"/>
  <c r="S84" i="6"/>
  <c r="M84" i="6"/>
  <c r="F84" i="6"/>
  <c r="AF84" i="6" s="1"/>
  <c r="AC83" i="6"/>
  <c r="S83" i="6"/>
  <c r="F83" i="6" s="1"/>
  <c r="M83" i="6"/>
  <c r="AC82" i="6"/>
  <c r="S82" i="6"/>
  <c r="M82" i="6"/>
  <c r="AC81" i="6"/>
  <c r="S81" i="6"/>
  <c r="M81" i="6"/>
  <c r="B81" i="6"/>
  <c r="AL87" i="7"/>
  <c r="AC87" i="7"/>
  <c r="AD87" i="7" s="1"/>
  <c r="S87" i="7"/>
  <c r="T87" i="7" s="1"/>
  <c r="M87" i="7"/>
  <c r="N87" i="7" s="1"/>
  <c r="F87" i="7"/>
  <c r="AJ87" i="7" s="1"/>
  <c r="AL86" i="7"/>
  <c r="AJ86" i="7"/>
  <c r="AC86" i="7"/>
  <c r="S86" i="7"/>
  <c r="T86" i="7" s="1"/>
  <c r="M86" i="7"/>
  <c r="N86" i="7" s="1"/>
  <c r="F86" i="7"/>
  <c r="AH86" i="7" s="1"/>
  <c r="AL85" i="7"/>
  <c r="AJ85" i="7"/>
  <c r="AH85" i="7"/>
  <c r="AC85" i="7"/>
  <c r="AD85" i="7" s="1"/>
  <c r="S85" i="7"/>
  <c r="T85" i="7" s="1"/>
  <c r="M85" i="7"/>
  <c r="N85" i="7" s="1"/>
  <c r="F85" i="7"/>
  <c r="AF85" i="7" s="1"/>
  <c r="AL84" i="7"/>
  <c r="AJ84" i="7"/>
  <c r="AH84" i="7"/>
  <c r="AF84" i="7"/>
  <c r="AC84" i="7"/>
  <c r="AD84" i="7" s="1"/>
  <c r="S84" i="7"/>
  <c r="T84" i="7" s="1"/>
  <c r="M84" i="7"/>
  <c r="N84" i="7" s="1"/>
  <c r="F84" i="7"/>
  <c r="J84" i="7" s="1"/>
  <c r="AL83" i="7"/>
  <c r="AJ83" i="7"/>
  <c r="AH83" i="7"/>
  <c r="AF83" i="7"/>
  <c r="AD83" i="7"/>
  <c r="AC83" i="7"/>
  <c r="S83" i="7"/>
  <c r="T83" i="7" s="1"/>
  <c r="M83" i="7"/>
  <c r="N83" i="7" s="1"/>
  <c r="F83" i="7"/>
  <c r="AB83" i="7" s="1"/>
  <c r="AC82" i="7"/>
  <c r="F82" i="7" s="1"/>
  <c r="S82" i="7"/>
  <c r="M82" i="7"/>
  <c r="AC81" i="7"/>
  <c r="S81" i="7"/>
  <c r="M81" i="7"/>
  <c r="B81" i="7"/>
  <c r="AB83" i="6" l="1"/>
  <c r="AH83" i="6"/>
  <c r="AF83" i="6"/>
  <c r="AJ83" i="6"/>
  <c r="AL83" i="6"/>
  <c r="AJ85" i="6"/>
  <c r="AL85" i="6"/>
  <c r="N83" i="6"/>
  <c r="T83" i="6"/>
  <c r="T87" i="6"/>
  <c r="AD87" i="6"/>
  <c r="T85" i="6"/>
  <c r="F81" i="6"/>
  <c r="G81" i="6" s="1"/>
  <c r="N84" i="6"/>
  <c r="N85" i="6"/>
  <c r="AD83" i="6"/>
  <c r="AD81" i="6"/>
  <c r="T84" i="6"/>
  <c r="AD85" i="6"/>
  <c r="N87" i="6"/>
  <c r="F82" i="6"/>
  <c r="J82" i="6" s="1"/>
  <c r="AD84" i="6"/>
  <c r="AX227" i="47"/>
  <c r="AW227" i="52"/>
  <c r="T227" i="52"/>
  <c r="AR228" i="52"/>
  <c r="Y227" i="52"/>
  <c r="AD227" i="52"/>
  <c r="H227" i="52"/>
  <c r="AH228" i="52"/>
  <c r="AI227" i="52"/>
  <c r="X228" i="52"/>
  <c r="K229" i="52"/>
  <c r="AW229" i="52"/>
  <c r="AS227" i="52"/>
  <c r="S229" i="51"/>
  <c r="AH228" i="51"/>
  <c r="K228" i="51"/>
  <c r="M228" i="51" s="1"/>
  <c r="AM227" i="51"/>
  <c r="T227" i="51"/>
  <c r="AN227" i="51"/>
  <c r="X229" i="51"/>
  <c r="S227" i="51"/>
  <c r="AS227" i="51"/>
  <c r="AH229" i="51"/>
  <c r="K230" i="51"/>
  <c r="AX227" i="51"/>
  <c r="AI227" i="51"/>
  <c r="AM230" i="51"/>
  <c r="AW229" i="51"/>
  <c r="AC230" i="51"/>
  <c r="Y227" i="51"/>
  <c r="H227" i="51"/>
  <c r="AR228" i="51"/>
  <c r="AC228" i="51"/>
  <c r="AM227" i="50"/>
  <c r="AH227" i="50"/>
  <c r="AS227" i="50"/>
  <c r="AX227" i="50"/>
  <c r="K227" i="50"/>
  <c r="M227" i="50" s="1"/>
  <c r="S233" i="48"/>
  <c r="AC232" i="48"/>
  <c r="K231" i="48"/>
  <c r="AC233" i="48"/>
  <c r="X235" i="48"/>
  <c r="S237" i="48"/>
  <c r="AM229" i="48"/>
  <c r="AH229" i="48"/>
  <c r="AH231" i="48"/>
  <c r="AH233" i="48"/>
  <c r="AC235" i="48"/>
  <c r="AR234" i="48"/>
  <c r="AH237" i="48"/>
  <c r="AW228" i="48"/>
  <c r="AW231" i="48"/>
  <c r="AW233" i="48"/>
  <c r="AR235" i="48"/>
  <c r="AM237" i="48"/>
  <c r="AR236" i="48"/>
  <c r="AW235" i="48"/>
  <c r="AS227" i="48"/>
  <c r="AR229" i="48"/>
  <c r="K228" i="48"/>
  <c r="K229" i="48"/>
  <c r="AH235" i="48"/>
  <c r="S228" i="48"/>
  <c r="S232" i="48"/>
  <c r="S234" i="48"/>
  <c r="AW232" i="48"/>
  <c r="AW236" i="48"/>
  <c r="S231" i="48"/>
  <c r="AM231" i="48"/>
  <c r="AM234" i="48"/>
  <c r="X237" i="48"/>
  <c r="X234" i="48"/>
  <c r="AC237" i="48"/>
  <c r="AC234" i="48"/>
  <c r="K230" i="48"/>
  <c r="X236" i="48"/>
  <c r="AR232" i="48"/>
  <c r="X231" i="48"/>
  <c r="AR233" i="48"/>
  <c r="AH228" i="48"/>
  <c r="AH230" i="48"/>
  <c r="K232" i="48"/>
  <c r="AC236" i="48"/>
  <c r="AR230" i="48"/>
  <c r="AX227" i="48"/>
  <c r="S229" i="48"/>
  <c r="X233" i="48"/>
  <c r="AM233" i="48"/>
  <c r="AM228" i="48"/>
  <c r="AM230" i="48"/>
  <c r="AM232" i="48"/>
  <c r="X227" i="47"/>
  <c r="AM227" i="47"/>
  <c r="AD227" i="47"/>
  <c r="AS227" i="47"/>
  <c r="S228" i="46"/>
  <c r="AR228" i="46"/>
  <c r="S227" i="46"/>
  <c r="AH234" i="46"/>
  <c r="AM230" i="46"/>
  <c r="AR230" i="46"/>
  <c r="AR232" i="46"/>
  <c r="X232" i="46"/>
  <c r="AD227" i="46"/>
  <c r="AH235" i="46"/>
  <c r="S234" i="46"/>
  <c r="S235" i="46"/>
  <c r="X235" i="46"/>
  <c r="X233" i="46"/>
  <c r="AN227" i="46"/>
  <c r="K229" i="46"/>
  <c r="AC231" i="46"/>
  <c r="AC235" i="46"/>
  <c r="H227" i="46"/>
  <c r="AW232" i="46"/>
  <c r="AS227" i="46"/>
  <c r="AH229" i="46"/>
  <c r="K231" i="46"/>
  <c r="AH233" i="46"/>
  <c r="AW230" i="46"/>
  <c r="X229" i="46"/>
  <c r="AX227" i="46"/>
  <c r="AM229" i="46"/>
  <c r="AM232" i="46"/>
  <c r="AM233" i="46"/>
  <c r="AM235" i="46"/>
  <c r="S232" i="46"/>
  <c r="X230" i="46"/>
  <c r="K230" i="46"/>
  <c r="AI227" i="46"/>
  <c r="AR229" i="46"/>
  <c r="AR231" i="46"/>
  <c r="AR233" i="46"/>
  <c r="AR235" i="46"/>
  <c r="X234" i="46"/>
  <c r="AC232" i="46"/>
  <c r="AW234" i="46"/>
  <c r="S231" i="46"/>
  <c r="AW229" i="46"/>
  <c r="AW231" i="46"/>
  <c r="AW233" i="46"/>
  <c r="AW235" i="46"/>
  <c r="X408" i="44"/>
  <c r="AH437" i="44"/>
  <c r="K433" i="44"/>
  <c r="K434" i="44"/>
  <c r="T407" i="44"/>
  <c r="K427" i="44"/>
  <c r="AC415" i="44"/>
  <c r="X414" i="44"/>
  <c r="AH410" i="44"/>
  <c r="AH420" i="44"/>
  <c r="AH422" i="44"/>
  <c r="AM420" i="44"/>
  <c r="AH432" i="44"/>
  <c r="AR424" i="44"/>
  <c r="AW431" i="44"/>
  <c r="AR435" i="44"/>
  <c r="X436" i="44"/>
  <c r="AD407" i="44"/>
  <c r="S417" i="44"/>
  <c r="AM424" i="44"/>
  <c r="X427" i="44"/>
  <c r="AC414" i="44"/>
  <c r="AH415" i="44"/>
  <c r="K423" i="44"/>
  <c r="AC429" i="44"/>
  <c r="S435" i="44"/>
  <c r="AW425" i="44"/>
  <c r="K420" i="44"/>
  <c r="AM432" i="44"/>
  <c r="AW412" i="44"/>
  <c r="K411" i="44"/>
  <c r="AM415" i="44"/>
  <c r="AM423" i="44"/>
  <c r="X435" i="44"/>
  <c r="K422" i="44"/>
  <c r="X428" i="44"/>
  <c r="K410" i="44"/>
  <c r="AR417" i="44"/>
  <c r="AC437" i="44"/>
  <c r="AR227" i="52"/>
  <c r="K227" i="52"/>
  <c r="S227" i="52"/>
  <c r="X227" i="52"/>
  <c r="K228" i="52"/>
  <c r="S229" i="52"/>
  <c r="AH227" i="52"/>
  <c r="AC228" i="52"/>
  <c r="AC227" i="52"/>
  <c r="AN227" i="52"/>
  <c r="AM228" i="51"/>
  <c r="AR230" i="51"/>
  <c r="AM229" i="51"/>
  <c r="AR227" i="51"/>
  <c r="AW230" i="51"/>
  <c r="AW227" i="51"/>
  <c r="K229" i="51"/>
  <c r="M229" i="51" s="1"/>
  <c r="X227" i="51"/>
  <c r="AD227" i="51"/>
  <c r="AH227" i="51"/>
  <c r="AC229" i="51"/>
  <c r="AH230" i="51"/>
  <c r="L227" i="50"/>
  <c r="S227" i="50"/>
  <c r="AC227" i="50"/>
  <c r="AD227" i="48"/>
  <c r="X229" i="48"/>
  <c r="AC231" i="48"/>
  <c r="AM235" i="48"/>
  <c r="AR237" i="48"/>
  <c r="AH232" i="48"/>
  <c r="AC229" i="48"/>
  <c r="AI227" i="48"/>
  <c r="AM227" i="48"/>
  <c r="AW234" i="48"/>
  <c r="AN227" i="48"/>
  <c r="AR231" i="48"/>
  <c r="X228" i="48"/>
  <c r="AC228" i="48"/>
  <c r="AH227" i="48"/>
  <c r="AR227" i="48"/>
  <c r="K236" i="48"/>
  <c r="K227" i="48"/>
  <c r="K235" i="48"/>
  <c r="AW229" i="48"/>
  <c r="K234" i="48"/>
  <c r="X230" i="48"/>
  <c r="AW237" i="48"/>
  <c r="K237" i="48"/>
  <c r="M237" i="48" s="1"/>
  <c r="AW227" i="48"/>
  <c r="K233" i="48"/>
  <c r="S236" i="48"/>
  <c r="AC230" i="48"/>
  <c r="AC227" i="48"/>
  <c r="S235" i="48"/>
  <c r="X227" i="48"/>
  <c r="Y227" i="48"/>
  <c r="S230" i="48"/>
  <c r="S227" i="48"/>
  <c r="K227" i="47"/>
  <c r="T227" i="47"/>
  <c r="AH227" i="47"/>
  <c r="AC230" i="46"/>
  <c r="AH232" i="46"/>
  <c r="AM234" i="46"/>
  <c r="AH227" i="46"/>
  <c r="AC229" i="46"/>
  <c r="AH231" i="46"/>
  <c r="AM227" i="46"/>
  <c r="AM231" i="46"/>
  <c r="AR227" i="46"/>
  <c r="K235" i="46"/>
  <c r="K227" i="46"/>
  <c r="K234" i="46"/>
  <c r="AW227" i="46"/>
  <c r="K233" i="46"/>
  <c r="K232" i="46"/>
  <c r="T227" i="46"/>
  <c r="X227" i="46"/>
  <c r="K228" i="46"/>
  <c r="S233" i="46"/>
  <c r="Y227" i="46"/>
  <c r="S230" i="46"/>
  <c r="AC234" i="46"/>
  <c r="AH230" i="46"/>
  <c r="AR234" i="46"/>
  <c r="S229" i="46"/>
  <c r="X231" i="46"/>
  <c r="AC233" i="46"/>
  <c r="AC227" i="46"/>
  <c r="X417" i="44"/>
  <c r="AR432" i="44"/>
  <c r="AC407" i="44"/>
  <c r="AR410" i="44"/>
  <c r="AC412" i="44"/>
  <c r="K414" i="44"/>
  <c r="S414" i="44"/>
  <c r="AM417" i="44"/>
  <c r="AW427" i="44"/>
  <c r="S431" i="44"/>
  <c r="K436" i="44"/>
  <c r="AR437" i="44"/>
  <c r="S409" i="44"/>
  <c r="AW429" i="44"/>
  <c r="AW437" i="44"/>
  <c r="AW410" i="44"/>
  <c r="AH412" i="44"/>
  <c r="X419" i="44"/>
  <c r="AW422" i="44"/>
  <c r="AM434" i="44"/>
  <c r="S436" i="44"/>
  <c r="AH414" i="44"/>
  <c r="AC419" i="44"/>
  <c r="S421" i="44"/>
  <c r="AH424" i="44"/>
  <c r="AH429" i="44"/>
  <c r="AC431" i="44"/>
  <c r="AR434" i="44"/>
  <c r="X409" i="44"/>
  <c r="S416" i="44"/>
  <c r="AW417" i="44"/>
  <c r="AH419" i="44"/>
  <c r="K421" i="44"/>
  <c r="K424" i="44"/>
  <c r="X426" i="44"/>
  <c r="S429" i="44"/>
  <c r="K429" i="44"/>
  <c r="AR412" i="44"/>
  <c r="AC409" i="44"/>
  <c r="X416" i="44"/>
  <c r="AM419" i="44"/>
  <c r="X421" i="44"/>
  <c r="K428" i="44"/>
  <c r="AR429" i="44"/>
  <c r="AH431" i="44"/>
  <c r="AC422" i="44"/>
  <c r="AH409" i="44"/>
  <c r="AW418" i="44"/>
  <c r="AW420" i="44"/>
  <c r="AW408" i="44"/>
  <c r="AM410" i="44"/>
  <c r="S424" i="44"/>
  <c r="AC417" i="44"/>
  <c r="AC410" i="44"/>
  <c r="AC432" i="44"/>
  <c r="AC424" i="44"/>
  <c r="AC413" i="44"/>
  <c r="AC434" i="44"/>
  <c r="AC420" i="44"/>
  <c r="AM421" i="44"/>
  <c r="AM435" i="44"/>
  <c r="AM428" i="44"/>
  <c r="AM414" i="44"/>
  <c r="AN407" i="44"/>
  <c r="AC416" i="44"/>
  <c r="AR431" i="44"/>
  <c r="AH436" i="44"/>
  <c r="AC411" i="44"/>
  <c r="S418" i="44"/>
  <c r="AR426" i="44"/>
  <c r="AR421" i="44"/>
  <c r="AW409" i="44"/>
  <c r="AC428" i="44"/>
  <c r="AW436" i="44"/>
  <c r="AH423" i="44"/>
  <c r="AW430" i="44"/>
  <c r="X407" i="44"/>
  <c r="X430" i="44"/>
  <c r="K407" i="44"/>
  <c r="X411" i="44"/>
  <c r="X418" i="44"/>
  <c r="X412" i="44"/>
  <c r="X422" i="44"/>
  <c r="X434" i="44"/>
  <c r="K417" i="44"/>
  <c r="AH417" i="44"/>
  <c r="AW432" i="44"/>
  <c r="AC421" i="44"/>
  <c r="AC436" i="44"/>
  <c r="S428" i="44"/>
  <c r="AW419" i="44"/>
  <c r="AR409" i="44"/>
  <c r="AR430" i="44"/>
  <c r="K408" i="44"/>
  <c r="S437" i="44"/>
  <c r="S415" i="44"/>
  <c r="S407" i="44"/>
  <c r="S410" i="44"/>
  <c r="S433" i="44"/>
  <c r="S426" i="44"/>
  <c r="S419" i="44"/>
  <c r="S412" i="44"/>
  <c r="AC418" i="44"/>
  <c r="S430" i="44"/>
  <c r="AM416" i="44"/>
  <c r="AR416" i="44"/>
  <c r="S425" i="44"/>
  <c r="H407" i="44"/>
  <c r="AW416" i="44"/>
  <c r="AM418" i="44"/>
  <c r="S420" i="44"/>
  <c r="AR428" i="44"/>
  <c r="S432" i="44"/>
  <c r="AC435" i="44"/>
  <c r="K425" i="44"/>
  <c r="AR425" i="44"/>
  <c r="S434" i="44"/>
  <c r="AM427" i="44"/>
  <c r="X429" i="44"/>
  <c r="AR420" i="44"/>
  <c r="Y407" i="44"/>
  <c r="AR415" i="44"/>
  <c r="AM422" i="44"/>
  <c r="X433" i="44"/>
  <c r="AH421" i="44"/>
  <c r="AM426" i="44"/>
  <c r="AM409" i="44"/>
  <c r="AR414" i="44"/>
  <c r="AW424" i="44"/>
  <c r="AH416" i="44"/>
  <c r="AC423" i="44"/>
  <c r="AM433" i="44"/>
  <c r="AW426" i="44"/>
  <c r="AH418" i="44"/>
  <c r="AR411" i="44"/>
  <c r="S413" i="44"/>
  <c r="K430" i="44"/>
  <c r="AC430" i="44"/>
  <c r="AC408" i="44"/>
  <c r="AW411" i="44"/>
  <c r="K415" i="44"/>
  <c r="X415" i="44"/>
  <c r="AR423" i="44"/>
  <c r="AH430" i="44"/>
  <c r="X432" i="44"/>
  <c r="X410" i="44"/>
  <c r="AH413" i="44"/>
  <c r="AR418" i="44"/>
  <c r="AW423" i="44"/>
  <c r="AH425" i="44"/>
  <c r="S427" i="44"/>
  <c r="AM430" i="44"/>
  <c r="K437" i="44"/>
  <c r="X437" i="44"/>
  <c r="AM431" i="44"/>
  <c r="X420" i="44"/>
  <c r="AM407" i="44"/>
  <c r="AM408" i="44"/>
  <c r="X413" i="44"/>
  <c r="K419" i="44"/>
  <c r="K426" i="44"/>
  <c r="AH428" i="44"/>
  <c r="K432" i="44"/>
  <c r="AH435" i="44"/>
  <c r="AM436" i="44"/>
  <c r="AW415" i="44"/>
  <c r="AR422" i="44"/>
  <c r="AC427" i="44"/>
  <c r="AH407" i="44"/>
  <c r="AI407" i="44"/>
  <c r="AR436" i="44"/>
  <c r="AH434" i="44"/>
  <c r="AS407" i="44"/>
  <c r="S411" i="44"/>
  <c r="AC426" i="44"/>
  <c r="K431" i="44"/>
  <c r="AC433" i="44"/>
  <c r="AM413" i="44"/>
  <c r="K416" i="44"/>
  <c r="AW421" i="44"/>
  <c r="AW435" i="44"/>
  <c r="AM429" i="44"/>
  <c r="AR408" i="44"/>
  <c r="AH427" i="44"/>
  <c r="AR413" i="44"/>
  <c r="X425" i="44"/>
  <c r="AH433" i="44"/>
  <c r="K418" i="44"/>
  <c r="AW407" i="44"/>
  <c r="AR427" i="44"/>
  <c r="AW428" i="44"/>
  <c r="AX407" i="44"/>
  <c r="AM412" i="44"/>
  <c r="X431" i="44"/>
  <c r="AW434" i="44"/>
  <c r="K409" i="44"/>
  <c r="X424" i="44"/>
  <c r="AR433" i="44"/>
  <c r="AR407" i="44"/>
  <c r="AW414" i="44"/>
  <c r="AH426" i="44"/>
  <c r="AC425" i="44"/>
  <c r="AH411" i="44"/>
  <c r="S423" i="44"/>
  <c r="AM411" i="44"/>
  <c r="AR419" i="44"/>
  <c r="X423" i="44"/>
  <c r="AW433" i="44"/>
  <c r="AH408" i="44"/>
  <c r="AM437" i="44"/>
  <c r="S422" i="44"/>
  <c r="AM425" i="44"/>
  <c r="N86" i="6"/>
  <c r="T86" i="6"/>
  <c r="AD86" i="6"/>
  <c r="AJ86" i="6"/>
  <c r="AH86" i="6"/>
  <c r="AF86" i="6"/>
  <c r="AB86" i="6"/>
  <c r="Z86" i="6"/>
  <c r="X86" i="6"/>
  <c r="V86" i="6"/>
  <c r="R86" i="6"/>
  <c r="P86" i="6"/>
  <c r="L86" i="6"/>
  <c r="J86" i="6"/>
  <c r="AJ81" i="6"/>
  <c r="AF81" i="6"/>
  <c r="P87" i="6"/>
  <c r="J87" i="6"/>
  <c r="L87" i="6"/>
  <c r="J85" i="6"/>
  <c r="J84" i="6"/>
  <c r="L85" i="6"/>
  <c r="J83" i="6"/>
  <c r="L84" i="6"/>
  <c r="L83" i="6"/>
  <c r="R87" i="6"/>
  <c r="L82" i="6"/>
  <c r="P85" i="6"/>
  <c r="P84" i="6"/>
  <c r="R85" i="6"/>
  <c r="P83" i="6"/>
  <c r="R84" i="6"/>
  <c r="V87" i="6"/>
  <c r="P82" i="6"/>
  <c r="R83" i="6"/>
  <c r="X87" i="6"/>
  <c r="R82" i="6"/>
  <c r="V85" i="6"/>
  <c r="Z87" i="6"/>
  <c r="V84" i="6"/>
  <c r="X85" i="6"/>
  <c r="AB87" i="6"/>
  <c r="V83" i="6"/>
  <c r="X84" i="6"/>
  <c r="Z85" i="6"/>
  <c r="V82" i="6"/>
  <c r="X83" i="6"/>
  <c r="Z84" i="6"/>
  <c r="AB85" i="6"/>
  <c r="X82" i="6"/>
  <c r="Z83" i="6"/>
  <c r="AB84" i="6"/>
  <c r="AF87" i="6"/>
  <c r="Z82" i="6"/>
  <c r="AH87" i="6"/>
  <c r="AF85" i="6"/>
  <c r="AJ87" i="6"/>
  <c r="N82" i="7"/>
  <c r="T82" i="7"/>
  <c r="AB82" i="7"/>
  <c r="J82" i="7"/>
  <c r="AF82" i="7"/>
  <c r="Z82" i="7"/>
  <c r="AH82" i="7"/>
  <c r="X82" i="7"/>
  <c r="V82" i="7"/>
  <c r="R82" i="7"/>
  <c r="P82" i="7"/>
  <c r="L82" i="7"/>
  <c r="AL82" i="7"/>
  <c r="AJ82" i="7"/>
  <c r="AD82" i="7"/>
  <c r="L87" i="7"/>
  <c r="L83" i="7"/>
  <c r="R87" i="7"/>
  <c r="P85" i="7"/>
  <c r="P84" i="7"/>
  <c r="R85" i="7"/>
  <c r="P83" i="7"/>
  <c r="R84" i="7"/>
  <c r="V87" i="7"/>
  <c r="R83" i="7"/>
  <c r="V86" i="7"/>
  <c r="X87" i="7"/>
  <c r="V85" i="7"/>
  <c r="X86" i="7"/>
  <c r="Z87" i="7"/>
  <c r="V84" i="7"/>
  <c r="X85" i="7"/>
  <c r="Z86" i="7"/>
  <c r="AB87" i="7"/>
  <c r="V83" i="7"/>
  <c r="X84" i="7"/>
  <c r="Z85" i="7"/>
  <c r="AB86" i="7"/>
  <c r="X83" i="7"/>
  <c r="Z84" i="7"/>
  <c r="AB85" i="7"/>
  <c r="L84" i="7"/>
  <c r="Z83" i="7"/>
  <c r="AB84" i="7"/>
  <c r="AD86" i="7"/>
  <c r="AF87" i="7"/>
  <c r="J86" i="7"/>
  <c r="J85" i="7"/>
  <c r="F81" i="7"/>
  <c r="J83" i="7"/>
  <c r="P87" i="7"/>
  <c r="P86" i="7"/>
  <c r="R86" i="7"/>
  <c r="AF86" i="7"/>
  <c r="AH87" i="7"/>
  <c r="J87" i="7"/>
  <c r="L86" i="7"/>
  <c r="L85" i="7"/>
  <c r="AH81" i="6" l="1"/>
  <c r="AL81" i="6"/>
  <c r="J81" i="6"/>
  <c r="L81" i="6"/>
  <c r="R81" i="6"/>
  <c r="V81" i="6"/>
  <c r="X81" i="6"/>
  <c r="Z81" i="6"/>
  <c r="N82" i="6"/>
  <c r="AB81" i="6"/>
  <c r="AB82" i="6"/>
  <c r="AF82" i="6"/>
  <c r="AL82" i="6"/>
  <c r="AJ82" i="6"/>
  <c r="AH82" i="6"/>
  <c r="T81" i="6"/>
  <c r="N81" i="6"/>
  <c r="P81" i="6"/>
  <c r="T82" i="6"/>
  <c r="AD82" i="6"/>
  <c r="M228" i="52"/>
  <c r="L227" i="51"/>
  <c r="M227" i="51"/>
  <c r="M228" i="46"/>
  <c r="M420" i="44"/>
  <c r="M433" i="44"/>
  <c r="M424" i="44"/>
  <c r="M227" i="52"/>
  <c r="L227" i="52"/>
  <c r="M229" i="52"/>
  <c r="M230" i="51"/>
  <c r="M234" i="48"/>
  <c r="M227" i="48"/>
  <c r="L227" i="48"/>
  <c r="M233" i="48"/>
  <c r="M236" i="48"/>
  <c r="M228" i="48"/>
  <c r="M235" i="48"/>
  <c r="M231" i="48"/>
  <c r="M229" i="48"/>
  <c r="M232" i="48"/>
  <c r="M230" i="48"/>
  <c r="M227" i="47"/>
  <c r="L227" i="47"/>
  <c r="M232" i="46"/>
  <c r="M233" i="46"/>
  <c r="M231" i="46"/>
  <c r="M234" i="46"/>
  <c r="M229" i="46"/>
  <c r="M227" i="46"/>
  <c r="L227" i="46"/>
  <c r="M230" i="46"/>
  <c r="M235" i="46"/>
  <c r="M417" i="44"/>
  <c r="M421" i="44"/>
  <c r="M436" i="44"/>
  <c r="L407" i="44"/>
  <c r="M407" i="44"/>
  <c r="M422" i="44"/>
  <c r="M414" i="44"/>
  <c r="M431" i="44"/>
  <c r="M408" i="44"/>
  <c r="M419" i="44"/>
  <c r="M423" i="44"/>
  <c r="M428" i="44"/>
  <c r="M429" i="44"/>
  <c r="M430" i="44"/>
  <c r="M410" i="44"/>
  <c r="M412" i="44"/>
  <c r="M437" i="44"/>
  <c r="M409" i="44"/>
  <c r="M416" i="44"/>
  <c r="M425" i="44"/>
  <c r="M432" i="44"/>
  <c r="M435" i="44"/>
  <c r="M426" i="44"/>
  <c r="M427" i="44"/>
  <c r="M418" i="44"/>
  <c r="M434" i="44"/>
  <c r="M415" i="44"/>
  <c r="M411" i="44"/>
  <c r="M413" i="44"/>
  <c r="Z81" i="7"/>
  <c r="J81" i="7"/>
  <c r="G81" i="7"/>
  <c r="AH81" i="7"/>
  <c r="X81" i="7"/>
  <c r="AJ81" i="7"/>
  <c r="V81" i="7"/>
  <c r="R81" i="7"/>
  <c r="P81" i="7"/>
  <c r="L81" i="7"/>
  <c r="AF81" i="7"/>
  <c r="AL81" i="7"/>
  <c r="AB81" i="7"/>
  <c r="AD81" i="7"/>
  <c r="T81" i="7"/>
  <c r="N81" i="7"/>
  <c r="J84" i="56" l="1"/>
  <c r="H84" i="56"/>
  <c r="F84" i="56"/>
  <c r="D84" i="56"/>
  <c r="Z23" i="29"/>
  <c r="AB7" i="43"/>
  <c r="AC7" i="43"/>
  <c r="AD7" i="43"/>
  <c r="AE7" i="43"/>
  <c r="AF7" i="43"/>
  <c r="AG7" i="43"/>
  <c r="AH7" i="43"/>
  <c r="AB8" i="43"/>
  <c r="AC8" i="43"/>
  <c r="AD8" i="43"/>
  <c r="AE8" i="43"/>
  <c r="AF8" i="43"/>
  <c r="AG8" i="43"/>
  <c r="AH8" i="43"/>
  <c r="AA8" i="43"/>
  <c r="AA7" i="43"/>
  <c r="Z7" i="43"/>
  <c r="AD13" i="29"/>
  <c r="AD15" i="29" s="1"/>
  <c r="M174" i="41" s="1"/>
  <c r="AB13" i="29"/>
  <c r="AB15" i="29" s="1"/>
  <c r="AC13" i="29"/>
  <c r="AC15" i="29" s="1"/>
  <c r="K174" i="41" s="1"/>
  <c r="AE13" i="29"/>
  <c r="AE15" i="29" s="1"/>
  <c r="G179" i="41" s="1"/>
  <c r="AF13" i="29"/>
  <c r="AF15" i="29" s="1"/>
  <c r="I179" i="41" s="1"/>
  <c r="AG13" i="29"/>
  <c r="AG15" i="29" s="1"/>
  <c r="AH13" i="29"/>
  <c r="AH15" i="29" s="1"/>
  <c r="AB13" i="43"/>
  <c r="AB15" i="43" s="1"/>
  <c r="AC13" i="43"/>
  <c r="AC15" i="43" s="1"/>
  <c r="AD13" i="43"/>
  <c r="AD15" i="43" s="1"/>
  <c r="AE13" i="43"/>
  <c r="AE15" i="43" s="1"/>
  <c r="AF13" i="43"/>
  <c r="AF15" i="43" s="1"/>
  <c r="AG13" i="43"/>
  <c r="AG15" i="43" s="1"/>
  <c r="AH13" i="43"/>
  <c r="AH15" i="43" s="1"/>
  <c r="AB14" i="43"/>
  <c r="AC14" i="43"/>
  <c r="AD14" i="43"/>
  <c r="AF14" i="43"/>
  <c r="AG14" i="43"/>
  <c r="AH14" i="43"/>
  <c r="AA13" i="43"/>
  <c r="AA15" i="43" s="1"/>
  <c r="AA14" i="43"/>
  <c r="Z13" i="43"/>
  <c r="AA10" i="43"/>
  <c r="AB10" i="43"/>
  <c r="AC10" i="43"/>
  <c r="AD10" i="43"/>
  <c r="AE10" i="43"/>
  <c r="AF10" i="43"/>
  <c r="AG10" i="43"/>
  <c r="AH10" i="43"/>
  <c r="AB11" i="43"/>
  <c r="AC11" i="43"/>
  <c r="AD11" i="43"/>
  <c r="AE11" i="43"/>
  <c r="AF11" i="43"/>
  <c r="AG11" i="43"/>
  <c r="AH11" i="43"/>
  <c r="AA11" i="43"/>
  <c r="Z10" i="43"/>
  <c r="Z13" i="29"/>
  <c r="U80" i="5"/>
  <c r="U81" i="5"/>
  <c r="U82" i="5"/>
  <c r="U83" i="5"/>
  <c r="U84" i="5"/>
  <c r="U85" i="5"/>
  <c r="U79" i="5"/>
  <c r="AA13" i="29"/>
  <c r="AA15" i="29" s="1"/>
  <c r="AV209" i="52" l="1"/>
  <c r="AQ209" i="52"/>
  <c r="AL209" i="52"/>
  <c r="AG209" i="52"/>
  <c r="AH209" i="52" s="1"/>
  <c r="AB209" i="52"/>
  <c r="W209" i="52"/>
  <c r="R209" i="52"/>
  <c r="S209" i="52" s="1"/>
  <c r="J209" i="52"/>
  <c r="I209" i="52"/>
  <c r="G209" i="52"/>
  <c r="AV208" i="52"/>
  <c r="AW208" i="52" s="1"/>
  <c r="AQ208" i="52"/>
  <c r="AL208" i="52"/>
  <c r="AM208" i="52" s="1"/>
  <c r="AG208" i="52"/>
  <c r="AH208" i="52" s="1"/>
  <c r="AB208" i="52"/>
  <c r="AD207" i="52" s="1"/>
  <c r="W208" i="52"/>
  <c r="X208" i="52" s="1"/>
  <c r="R208" i="52"/>
  <c r="J208" i="52"/>
  <c r="I208" i="52"/>
  <c r="G208" i="52"/>
  <c r="AV207" i="52"/>
  <c r="AQ207" i="52"/>
  <c r="AL207" i="52"/>
  <c r="AG207" i="52"/>
  <c r="AB207" i="52"/>
  <c r="W207" i="52"/>
  <c r="R207" i="52"/>
  <c r="J207" i="52"/>
  <c r="I207" i="52"/>
  <c r="G207" i="52"/>
  <c r="H207" i="52" s="1"/>
  <c r="AV210" i="51"/>
  <c r="AQ210" i="51"/>
  <c r="AL210" i="51"/>
  <c r="AG210" i="51"/>
  <c r="AB210" i="51"/>
  <c r="W210" i="51"/>
  <c r="R210" i="51"/>
  <c r="K210" i="51"/>
  <c r="J210" i="51"/>
  <c r="I210" i="51"/>
  <c r="G210" i="51"/>
  <c r="AV209" i="51"/>
  <c r="AQ209" i="51"/>
  <c r="AR209" i="51" s="1"/>
  <c r="AL209" i="51"/>
  <c r="AG209" i="51"/>
  <c r="AH209" i="51" s="1"/>
  <c r="AB209" i="51"/>
  <c r="W209" i="51"/>
  <c r="K209" i="51" s="1"/>
  <c r="R209" i="51"/>
  <c r="J209" i="51"/>
  <c r="I209" i="51"/>
  <c r="G209" i="51"/>
  <c r="AV208" i="51"/>
  <c r="AQ208" i="51"/>
  <c r="AL208" i="51"/>
  <c r="AG208" i="51"/>
  <c r="AB208" i="51"/>
  <c r="W208" i="51"/>
  <c r="R208" i="51"/>
  <c r="J208" i="51"/>
  <c r="I208" i="51"/>
  <c r="G208" i="51"/>
  <c r="AV207" i="51"/>
  <c r="AQ207" i="51"/>
  <c r="AL207" i="51"/>
  <c r="AM207" i="51" s="1"/>
  <c r="AG207" i="51"/>
  <c r="AB207" i="51"/>
  <c r="W207" i="51"/>
  <c r="R207" i="51"/>
  <c r="T207" i="51" s="1"/>
  <c r="J207" i="51"/>
  <c r="I207" i="51"/>
  <c r="G207" i="51"/>
  <c r="AX207" i="50"/>
  <c r="AS207" i="50"/>
  <c r="AL207" i="50"/>
  <c r="AM207" i="50" s="1"/>
  <c r="AI207" i="50"/>
  <c r="AH207" i="50"/>
  <c r="AG207" i="50"/>
  <c r="AB207" i="50"/>
  <c r="AD207" i="50" s="1"/>
  <c r="W207" i="50"/>
  <c r="Y207" i="50" s="1"/>
  <c r="R207" i="50"/>
  <c r="T207" i="50" s="1"/>
  <c r="J207" i="50"/>
  <c r="I207" i="50"/>
  <c r="G207" i="50"/>
  <c r="H207" i="50" s="1"/>
  <c r="AV215" i="49"/>
  <c r="AQ215" i="49"/>
  <c r="AL215" i="49"/>
  <c r="AG215" i="49"/>
  <c r="AB215" i="49"/>
  <c r="W215" i="49"/>
  <c r="R215" i="49"/>
  <c r="K215" i="49"/>
  <c r="J215" i="49"/>
  <c r="I215" i="49"/>
  <c r="G215" i="49"/>
  <c r="AV214" i="49"/>
  <c r="AQ214" i="49"/>
  <c r="AL214" i="49"/>
  <c r="AG214" i="49"/>
  <c r="AB214" i="49"/>
  <c r="W214" i="49"/>
  <c r="R214" i="49"/>
  <c r="K214" i="49"/>
  <c r="J214" i="49"/>
  <c r="I214" i="49"/>
  <c r="G214" i="49"/>
  <c r="AV213" i="49"/>
  <c r="AQ213" i="49"/>
  <c r="AL213" i="49"/>
  <c r="AG213" i="49"/>
  <c r="AB213" i="49"/>
  <c r="W213" i="49"/>
  <c r="R213" i="49"/>
  <c r="S213" i="49" s="1"/>
  <c r="J213" i="49"/>
  <c r="I213" i="49"/>
  <c r="G213" i="49"/>
  <c r="AV212" i="49"/>
  <c r="AQ212" i="49"/>
  <c r="AL212" i="49"/>
  <c r="AG212" i="49"/>
  <c r="AB212" i="49"/>
  <c r="W212" i="49"/>
  <c r="R212" i="49"/>
  <c r="K212" i="49"/>
  <c r="J212" i="49"/>
  <c r="I212" i="49"/>
  <c r="G212" i="49"/>
  <c r="AV211" i="49"/>
  <c r="AQ211" i="49"/>
  <c r="AL211" i="49"/>
  <c r="AM211" i="49" s="1"/>
  <c r="AG211" i="49"/>
  <c r="AB211" i="49"/>
  <c r="W211" i="49"/>
  <c r="R211" i="49"/>
  <c r="J211" i="49"/>
  <c r="I211" i="49"/>
  <c r="G211" i="49"/>
  <c r="AV210" i="49"/>
  <c r="AW210" i="49" s="1"/>
  <c r="AQ210" i="49"/>
  <c r="AL210" i="49"/>
  <c r="AG210" i="49"/>
  <c r="AB210" i="49"/>
  <c r="K210" i="49" s="1"/>
  <c r="W210" i="49"/>
  <c r="R210" i="49"/>
  <c r="J210" i="49"/>
  <c r="I210" i="49"/>
  <c r="G210" i="49"/>
  <c r="AV209" i="49"/>
  <c r="AW209" i="49" s="1"/>
  <c r="AQ209" i="49"/>
  <c r="AL209" i="49"/>
  <c r="AG209" i="49"/>
  <c r="AH209" i="49" s="1"/>
  <c r="AB209" i="49"/>
  <c r="AC209" i="49" s="1"/>
  <c r="W209" i="49"/>
  <c r="R209" i="49"/>
  <c r="J209" i="49"/>
  <c r="I209" i="49"/>
  <c r="G209" i="49"/>
  <c r="AV208" i="49"/>
  <c r="AQ208" i="49"/>
  <c r="AL208" i="49"/>
  <c r="AG208" i="49"/>
  <c r="AB208" i="49"/>
  <c r="W208" i="49"/>
  <c r="R208" i="49"/>
  <c r="J208" i="49"/>
  <c r="I208" i="49"/>
  <c r="G208" i="49"/>
  <c r="AV207" i="49"/>
  <c r="AQ207" i="49"/>
  <c r="AL207" i="49"/>
  <c r="AG207" i="49"/>
  <c r="AB207" i="49"/>
  <c r="W207" i="49"/>
  <c r="R207" i="49"/>
  <c r="S207" i="49" s="1"/>
  <c r="J207" i="49"/>
  <c r="I207" i="49"/>
  <c r="G207" i="49"/>
  <c r="AV218" i="48"/>
  <c r="AQ218" i="48"/>
  <c r="AL218" i="48"/>
  <c r="AG218" i="48"/>
  <c r="AB218" i="48"/>
  <c r="W218" i="48"/>
  <c r="R218" i="48"/>
  <c r="K218" i="48"/>
  <c r="J218" i="48"/>
  <c r="I218" i="48"/>
  <c r="G218" i="48"/>
  <c r="AV217" i="48"/>
  <c r="AQ217" i="48"/>
  <c r="AL217" i="48"/>
  <c r="AG217" i="48"/>
  <c r="AB217" i="48"/>
  <c r="W217" i="48"/>
  <c r="R217" i="48"/>
  <c r="J217" i="48"/>
  <c r="I217" i="48"/>
  <c r="G217" i="48"/>
  <c r="AV216" i="48"/>
  <c r="AQ216" i="48"/>
  <c r="AL216" i="48"/>
  <c r="AG216" i="48"/>
  <c r="AB216" i="48"/>
  <c r="W216" i="48"/>
  <c r="R216" i="48"/>
  <c r="K216" i="48" s="1"/>
  <c r="J216" i="48"/>
  <c r="I216" i="48"/>
  <c r="G216" i="48"/>
  <c r="AV215" i="48"/>
  <c r="K215" i="48" s="1"/>
  <c r="AQ215" i="48"/>
  <c r="AL215" i="48"/>
  <c r="AG215" i="48"/>
  <c r="AB215" i="48"/>
  <c r="W215" i="48"/>
  <c r="R215" i="48"/>
  <c r="J215" i="48"/>
  <c r="I215" i="48"/>
  <c r="G215" i="48"/>
  <c r="AV214" i="48"/>
  <c r="AQ214" i="48"/>
  <c r="AL214" i="48"/>
  <c r="AG214" i="48"/>
  <c r="AB214" i="48"/>
  <c r="W214" i="48"/>
  <c r="R214" i="48"/>
  <c r="K214" i="48"/>
  <c r="J214" i="48"/>
  <c r="I214" i="48"/>
  <c r="G214" i="48"/>
  <c r="AV213" i="48"/>
  <c r="AW213" i="48" s="1"/>
  <c r="AQ213" i="48"/>
  <c r="AL213" i="48"/>
  <c r="AG213" i="48"/>
  <c r="AB213" i="48"/>
  <c r="W213" i="48"/>
  <c r="R213" i="48"/>
  <c r="J213" i="48"/>
  <c r="I213" i="48"/>
  <c r="G213" i="48"/>
  <c r="AV212" i="48"/>
  <c r="AQ212" i="48"/>
  <c r="AL212" i="48"/>
  <c r="AG212" i="48"/>
  <c r="AH212" i="48" s="1"/>
  <c r="AB212" i="48"/>
  <c r="W212" i="48"/>
  <c r="R212" i="48"/>
  <c r="J212" i="48"/>
  <c r="I212" i="48"/>
  <c r="G212" i="48"/>
  <c r="AV211" i="48"/>
  <c r="AQ211" i="48"/>
  <c r="AL211" i="48"/>
  <c r="AG211" i="48"/>
  <c r="AB211" i="48"/>
  <c r="W211" i="48"/>
  <c r="R211" i="48"/>
  <c r="K211" i="48"/>
  <c r="J211" i="48"/>
  <c r="I211" i="48"/>
  <c r="G211" i="48"/>
  <c r="AV210" i="48"/>
  <c r="AQ210" i="48"/>
  <c r="AR210" i="48" s="1"/>
  <c r="AL210" i="48"/>
  <c r="AG210" i="48"/>
  <c r="AB210" i="48"/>
  <c r="W210" i="48"/>
  <c r="R210" i="48"/>
  <c r="J210" i="48"/>
  <c r="I210" i="48"/>
  <c r="G210" i="48"/>
  <c r="AB209" i="48"/>
  <c r="W209" i="48"/>
  <c r="R209" i="48"/>
  <c r="J209" i="48"/>
  <c r="I209" i="48"/>
  <c r="G209" i="48"/>
  <c r="AV208" i="48"/>
  <c r="AQ208" i="48"/>
  <c r="AL208" i="48"/>
  <c r="AG208" i="48"/>
  <c r="AH208" i="48" s="1"/>
  <c r="AB208" i="48"/>
  <c r="W208" i="48"/>
  <c r="R208" i="48"/>
  <c r="K208" i="48" s="1"/>
  <c r="J208" i="48"/>
  <c r="I208" i="48"/>
  <c r="G208" i="48"/>
  <c r="AV207" i="48"/>
  <c r="AQ207" i="48"/>
  <c r="AL207" i="48"/>
  <c r="AG207" i="48"/>
  <c r="AB207" i="48"/>
  <c r="W207" i="48"/>
  <c r="R207" i="48"/>
  <c r="J207" i="48"/>
  <c r="I207" i="48"/>
  <c r="G207" i="48"/>
  <c r="AV207" i="47"/>
  <c r="AX207" i="47" s="1"/>
  <c r="AQ207" i="47"/>
  <c r="AS207" i="47" s="1"/>
  <c r="AL207" i="47"/>
  <c r="AN207" i="47" s="1"/>
  <c r="AG207" i="47"/>
  <c r="AH207" i="47" s="1"/>
  <c r="AB207" i="47"/>
  <c r="AD207" i="47" s="1"/>
  <c r="W207" i="47"/>
  <c r="X207" i="47" s="1"/>
  <c r="R207" i="47"/>
  <c r="J207" i="47"/>
  <c r="I207" i="47"/>
  <c r="G207" i="47"/>
  <c r="H207" i="47" s="1"/>
  <c r="AV216" i="46"/>
  <c r="AQ216" i="46"/>
  <c r="AL216" i="46"/>
  <c r="AG216" i="46"/>
  <c r="AB216" i="46"/>
  <c r="W216" i="46"/>
  <c r="R216" i="46"/>
  <c r="J216" i="46"/>
  <c r="I216" i="46"/>
  <c r="G216" i="46"/>
  <c r="AV215" i="46"/>
  <c r="AQ215" i="46"/>
  <c r="AL215" i="46"/>
  <c r="AG215" i="46"/>
  <c r="AB215" i="46"/>
  <c r="W215" i="46"/>
  <c r="R215" i="46"/>
  <c r="J215" i="46"/>
  <c r="I215" i="46"/>
  <c r="G215" i="46"/>
  <c r="AV214" i="46"/>
  <c r="AQ214" i="46"/>
  <c r="AL214" i="46"/>
  <c r="AG214" i="46"/>
  <c r="AB214" i="46"/>
  <c r="W214" i="46"/>
  <c r="R214" i="46"/>
  <c r="K214" i="46"/>
  <c r="J214" i="46"/>
  <c r="I214" i="46"/>
  <c r="G214" i="46"/>
  <c r="AV213" i="46"/>
  <c r="AQ213" i="46"/>
  <c r="AL213" i="46"/>
  <c r="AG213" i="46"/>
  <c r="AB213" i="46"/>
  <c r="W213" i="46"/>
  <c r="R213" i="46"/>
  <c r="J213" i="46"/>
  <c r="I213" i="46"/>
  <c r="G213" i="46"/>
  <c r="AV212" i="46"/>
  <c r="AQ212" i="46"/>
  <c r="AL212" i="46"/>
  <c r="AG212" i="46"/>
  <c r="AB212" i="46"/>
  <c r="W212" i="46"/>
  <c r="R212" i="46"/>
  <c r="K212" i="46"/>
  <c r="J212" i="46"/>
  <c r="I212" i="46"/>
  <c r="G212" i="46"/>
  <c r="AV211" i="46"/>
  <c r="AQ211" i="46"/>
  <c r="AL211" i="46"/>
  <c r="AG211" i="46"/>
  <c r="AB211" i="46"/>
  <c r="W211" i="46"/>
  <c r="R211" i="46"/>
  <c r="K211" i="46" s="1"/>
  <c r="J211" i="46"/>
  <c r="I211" i="46"/>
  <c r="G211" i="46"/>
  <c r="W210" i="46"/>
  <c r="R210" i="46"/>
  <c r="J210" i="46"/>
  <c r="I210" i="46"/>
  <c r="G210" i="46"/>
  <c r="AV209" i="46"/>
  <c r="AQ209" i="46"/>
  <c r="AL209" i="46"/>
  <c r="AG209" i="46"/>
  <c r="AB209" i="46"/>
  <c r="W209" i="46"/>
  <c r="R209" i="46"/>
  <c r="J209" i="46"/>
  <c r="I209" i="46"/>
  <c r="G209" i="46"/>
  <c r="AV208" i="46"/>
  <c r="AQ208" i="46"/>
  <c r="AL208" i="46"/>
  <c r="AG208" i="46"/>
  <c r="AB208" i="46"/>
  <c r="W208" i="46"/>
  <c r="R208" i="46"/>
  <c r="J208" i="46"/>
  <c r="I208" i="46"/>
  <c r="G208" i="46"/>
  <c r="AV207" i="46"/>
  <c r="AW207" i="46" s="1"/>
  <c r="AQ207" i="46"/>
  <c r="AL207" i="46"/>
  <c r="AG207" i="46"/>
  <c r="AB207" i="46"/>
  <c r="W207" i="46"/>
  <c r="R207" i="46"/>
  <c r="J207" i="46"/>
  <c r="I207" i="46"/>
  <c r="G207" i="46"/>
  <c r="AV215" i="45"/>
  <c r="AQ215" i="45"/>
  <c r="AL215" i="45"/>
  <c r="AG215" i="45"/>
  <c r="AB215" i="45"/>
  <c r="W215" i="45"/>
  <c r="R215" i="45"/>
  <c r="K215" i="45"/>
  <c r="J215" i="45"/>
  <c r="I215" i="45"/>
  <c r="G215" i="45"/>
  <c r="AV214" i="45"/>
  <c r="AQ214" i="45"/>
  <c r="AL214" i="45"/>
  <c r="AM214" i="45" s="1"/>
  <c r="AG214" i="45"/>
  <c r="AB214" i="45"/>
  <c r="W214" i="45"/>
  <c r="R214" i="45"/>
  <c r="J214" i="45"/>
  <c r="I214" i="45"/>
  <c r="G214" i="45"/>
  <c r="AV213" i="45"/>
  <c r="AQ213" i="45"/>
  <c r="AL213" i="45"/>
  <c r="AM213" i="45" s="1"/>
  <c r="AG213" i="45"/>
  <c r="AB213" i="45"/>
  <c r="W213" i="45"/>
  <c r="R213" i="45"/>
  <c r="J213" i="45"/>
  <c r="I213" i="45"/>
  <c r="G213" i="45"/>
  <c r="AV212" i="45"/>
  <c r="AQ212" i="45"/>
  <c r="AL212" i="45"/>
  <c r="AG212" i="45"/>
  <c r="AB212" i="45"/>
  <c r="W212" i="45"/>
  <c r="R212" i="45"/>
  <c r="J212" i="45"/>
  <c r="I212" i="45"/>
  <c r="G212" i="45"/>
  <c r="AV211" i="45"/>
  <c r="AQ211" i="45"/>
  <c r="AL211" i="45"/>
  <c r="AG211" i="45"/>
  <c r="AH211" i="45" s="1"/>
  <c r="AB211" i="45"/>
  <c r="W211" i="45"/>
  <c r="R211" i="45"/>
  <c r="J211" i="45"/>
  <c r="I211" i="45"/>
  <c r="G211" i="45"/>
  <c r="AV210" i="45"/>
  <c r="AQ210" i="45"/>
  <c r="AL210" i="45"/>
  <c r="AG210" i="45"/>
  <c r="AB210" i="45"/>
  <c r="W210" i="45"/>
  <c r="R210" i="45"/>
  <c r="J210" i="45"/>
  <c r="I210" i="45"/>
  <c r="G210" i="45"/>
  <c r="AV209" i="45"/>
  <c r="AQ209" i="45"/>
  <c r="AL209" i="45"/>
  <c r="AG209" i="45"/>
  <c r="AB209" i="45"/>
  <c r="W209" i="45"/>
  <c r="K209" i="45" s="1"/>
  <c r="R209" i="45"/>
  <c r="J209" i="45"/>
  <c r="I209" i="45"/>
  <c r="G209" i="45"/>
  <c r="AV208" i="45"/>
  <c r="AQ208" i="45"/>
  <c r="AL208" i="45"/>
  <c r="AG208" i="45"/>
  <c r="AB208" i="45"/>
  <c r="W208" i="45"/>
  <c r="R208" i="45"/>
  <c r="J208" i="45"/>
  <c r="I208" i="45"/>
  <c r="G208" i="45"/>
  <c r="AV207" i="45"/>
  <c r="AQ207" i="45"/>
  <c r="AL207" i="45"/>
  <c r="AM207" i="45" s="1"/>
  <c r="AG207" i="45"/>
  <c r="AB207" i="45"/>
  <c r="W207" i="45"/>
  <c r="R207" i="45"/>
  <c r="J207" i="45"/>
  <c r="I207" i="45"/>
  <c r="G207" i="45"/>
  <c r="AV400" i="44"/>
  <c r="AQ400" i="44"/>
  <c r="AL400" i="44"/>
  <c r="AG400" i="44"/>
  <c r="AB400" i="44"/>
  <c r="W400" i="44"/>
  <c r="R400" i="44"/>
  <c r="J400" i="44"/>
  <c r="I400" i="44"/>
  <c r="G400" i="44"/>
  <c r="AV399" i="44"/>
  <c r="AQ399" i="44"/>
  <c r="AL399" i="44"/>
  <c r="AG399" i="44"/>
  <c r="AB399" i="44"/>
  <c r="W399" i="44"/>
  <c r="R399" i="44"/>
  <c r="J399" i="44"/>
  <c r="I399" i="44"/>
  <c r="G399" i="44"/>
  <c r="AV398" i="44"/>
  <c r="AQ398" i="44"/>
  <c r="AL398" i="44"/>
  <c r="AG398" i="44"/>
  <c r="AB398" i="44"/>
  <c r="W398" i="44"/>
  <c r="R398" i="44"/>
  <c r="J398" i="44"/>
  <c r="I398" i="44"/>
  <c r="G398" i="44"/>
  <c r="AV397" i="44"/>
  <c r="AQ397" i="44"/>
  <c r="AL397" i="44"/>
  <c r="AG397" i="44"/>
  <c r="AB397" i="44"/>
  <c r="W397" i="44"/>
  <c r="R397" i="44"/>
  <c r="J397" i="44"/>
  <c r="I397" i="44"/>
  <c r="G397" i="44"/>
  <c r="AV396" i="44"/>
  <c r="AQ396" i="44"/>
  <c r="AL396" i="44"/>
  <c r="AG396" i="44"/>
  <c r="AB396" i="44"/>
  <c r="W396" i="44"/>
  <c r="R396" i="44"/>
  <c r="J396" i="44"/>
  <c r="I396" i="44"/>
  <c r="G396" i="44"/>
  <c r="AV395" i="44"/>
  <c r="AQ395" i="44"/>
  <c r="AL395" i="44"/>
  <c r="AG395" i="44"/>
  <c r="AB395" i="44"/>
  <c r="W395" i="44"/>
  <c r="R395" i="44"/>
  <c r="J395" i="44"/>
  <c r="I395" i="44"/>
  <c r="G395" i="44"/>
  <c r="AV394" i="44"/>
  <c r="AQ394" i="44"/>
  <c r="AL394" i="44"/>
  <c r="AG394" i="44"/>
  <c r="AB394" i="44"/>
  <c r="W394" i="44"/>
  <c r="R394" i="44"/>
  <c r="J394" i="44"/>
  <c r="I394" i="44"/>
  <c r="G394" i="44"/>
  <c r="AV393" i="44"/>
  <c r="AQ393" i="44"/>
  <c r="AL393" i="44"/>
  <c r="AG393" i="44"/>
  <c r="AB393" i="44"/>
  <c r="W393" i="44"/>
  <c r="R393" i="44"/>
  <c r="J393" i="44"/>
  <c r="I393" i="44"/>
  <c r="G393" i="44"/>
  <c r="AV392" i="44"/>
  <c r="AQ392" i="44"/>
  <c r="AL392" i="44"/>
  <c r="AG392" i="44"/>
  <c r="AB392" i="44"/>
  <c r="W392" i="44"/>
  <c r="R392" i="44"/>
  <c r="J392" i="44"/>
  <c r="I392" i="44"/>
  <c r="G392" i="44"/>
  <c r="W391" i="44"/>
  <c r="R391" i="44"/>
  <c r="J391" i="44"/>
  <c r="I391" i="44"/>
  <c r="G391" i="44"/>
  <c r="AV390" i="44"/>
  <c r="AQ390" i="44"/>
  <c r="AL390" i="44"/>
  <c r="AG390" i="44"/>
  <c r="AB390" i="44"/>
  <c r="W390" i="44"/>
  <c r="R390" i="44"/>
  <c r="J390" i="44"/>
  <c r="I390" i="44"/>
  <c r="G390" i="44"/>
  <c r="AV389" i="44"/>
  <c r="AQ389" i="44"/>
  <c r="AL389" i="44"/>
  <c r="AG389" i="44"/>
  <c r="AB389" i="44"/>
  <c r="W389" i="44"/>
  <c r="R389" i="44"/>
  <c r="J389" i="44"/>
  <c r="I389" i="44"/>
  <c r="G389" i="44"/>
  <c r="AV388" i="44"/>
  <c r="AQ388" i="44"/>
  <c r="AL388" i="44"/>
  <c r="AG388" i="44"/>
  <c r="AB388" i="44"/>
  <c r="W388" i="44"/>
  <c r="R388" i="44"/>
  <c r="J388" i="44"/>
  <c r="I388" i="44"/>
  <c r="G388" i="44"/>
  <c r="AV387" i="44"/>
  <c r="AQ387" i="44"/>
  <c r="AL387" i="44"/>
  <c r="AG387" i="44"/>
  <c r="AB387" i="44"/>
  <c r="W387" i="44"/>
  <c r="R387" i="44"/>
  <c r="J387" i="44"/>
  <c r="I387" i="44"/>
  <c r="G387" i="44"/>
  <c r="AV386" i="44"/>
  <c r="AQ386" i="44"/>
  <c r="AL386" i="44"/>
  <c r="AG386" i="44"/>
  <c r="AB386" i="44"/>
  <c r="W386" i="44"/>
  <c r="R386" i="44"/>
  <c r="J386" i="44"/>
  <c r="I386" i="44"/>
  <c r="G386" i="44"/>
  <c r="AV385" i="44"/>
  <c r="AQ385" i="44"/>
  <c r="AL385" i="44"/>
  <c r="AG385" i="44"/>
  <c r="AB385" i="44"/>
  <c r="W385" i="44"/>
  <c r="R385" i="44"/>
  <c r="J385" i="44"/>
  <c r="I385" i="44"/>
  <c r="G385" i="44"/>
  <c r="AV384" i="44"/>
  <c r="AQ384" i="44"/>
  <c r="AL384" i="44"/>
  <c r="AG384" i="44"/>
  <c r="AB384" i="44"/>
  <c r="W384" i="44"/>
  <c r="R384" i="44"/>
  <c r="J384" i="44"/>
  <c r="I384" i="44"/>
  <c r="G384" i="44"/>
  <c r="AV383" i="44"/>
  <c r="AQ383" i="44"/>
  <c r="AL383" i="44"/>
  <c r="AG383" i="44"/>
  <c r="AB383" i="44"/>
  <c r="W383" i="44"/>
  <c r="R383" i="44"/>
  <c r="J383" i="44"/>
  <c r="I383" i="44"/>
  <c r="G383" i="44"/>
  <c r="AV382" i="44"/>
  <c r="AQ382" i="44"/>
  <c r="AL382" i="44"/>
  <c r="AG382" i="44"/>
  <c r="AB382" i="44"/>
  <c r="W382" i="44"/>
  <c r="R382" i="44"/>
  <c r="J382" i="44"/>
  <c r="I382" i="44"/>
  <c r="G382" i="44"/>
  <c r="AV381" i="44"/>
  <c r="AQ381" i="44"/>
  <c r="AL381" i="44"/>
  <c r="AG381" i="44"/>
  <c r="AB381" i="44"/>
  <c r="W381" i="44"/>
  <c r="R381" i="44"/>
  <c r="K381" i="44" s="1"/>
  <c r="J381" i="44"/>
  <c r="I381" i="44"/>
  <c r="G381" i="44"/>
  <c r="AV380" i="44"/>
  <c r="AQ380" i="44"/>
  <c r="K380" i="44" s="1"/>
  <c r="AL380" i="44"/>
  <c r="AG380" i="44"/>
  <c r="AB380" i="44"/>
  <c r="W380" i="44"/>
  <c r="R380" i="44"/>
  <c r="J380" i="44"/>
  <c r="I380" i="44"/>
  <c r="G380" i="44"/>
  <c r="AV379" i="44"/>
  <c r="AQ379" i="44"/>
  <c r="AL379" i="44"/>
  <c r="AG379" i="44"/>
  <c r="AB379" i="44"/>
  <c r="W379" i="44"/>
  <c r="R379" i="44"/>
  <c r="K379" i="44" s="1"/>
  <c r="J379" i="44"/>
  <c r="I379" i="44"/>
  <c r="G379" i="44"/>
  <c r="AB378" i="44"/>
  <c r="W378" i="44"/>
  <c r="R378" i="44"/>
  <c r="J378" i="44"/>
  <c r="I378" i="44"/>
  <c r="G378" i="44"/>
  <c r="AV377" i="44"/>
  <c r="AQ377" i="44"/>
  <c r="AL377" i="44"/>
  <c r="AG377" i="44"/>
  <c r="AB377" i="44"/>
  <c r="W377" i="44"/>
  <c r="R377" i="44"/>
  <c r="J377" i="44"/>
  <c r="I377" i="44"/>
  <c r="G377" i="44"/>
  <c r="AV376" i="44"/>
  <c r="AQ376" i="44"/>
  <c r="AL376" i="44"/>
  <c r="AG376" i="44"/>
  <c r="AB376" i="44"/>
  <c r="W376" i="44"/>
  <c r="R376" i="44"/>
  <c r="J376" i="44"/>
  <c r="I376" i="44"/>
  <c r="G376" i="44"/>
  <c r="AV375" i="44"/>
  <c r="AQ375" i="44"/>
  <c r="AL375" i="44"/>
  <c r="AG375" i="44"/>
  <c r="AB375" i="44"/>
  <c r="W375" i="44"/>
  <c r="R375" i="44"/>
  <c r="J375" i="44"/>
  <c r="I375" i="44"/>
  <c r="G375" i="44"/>
  <c r="AV374" i="44"/>
  <c r="AQ374" i="44"/>
  <c r="AL374" i="44"/>
  <c r="AG374" i="44"/>
  <c r="AB374" i="44"/>
  <c r="W374" i="44"/>
  <c r="R374" i="44"/>
  <c r="J374" i="44"/>
  <c r="I374" i="44"/>
  <c r="G374" i="44"/>
  <c r="AV373" i="44"/>
  <c r="AQ373" i="44"/>
  <c r="AL373" i="44"/>
  <c r="AG373" i="44"/>
  <c r="AB373" i="44"/>
  <c r="W373" i="44"/>
  <c r="R373" i="44"/>
  <c r="J373" i="44"/>
  <c r="I373" i="44"/>
  <c r="G373" i="44"/>
  <c r="AV372" i="44"/>
  <c r="AQ372" i="44"/>
  <c r="AL372" i="44"/>
  <c r="AG372" i="44"/>
  <c r="AB372" i="44"/>
  <c r="W372" i="44"/>
  <c r="R372" i="44"/>
  <c r="J372" i="44"/>
  <c r="I372" i="44"/>
  <c r="G372" i="44"/>
  <c r="AV371" i="44"/>
  <c r="AQ371" i="44"/>
  <c r="AL371" i="44"/>
  <c r="AG371" i="44"/>
  <c r="AB371" i="44"/>
  <c r="W371" i="44"/>
  <c r="R371" i="44"/>
  <c r="J371" i="44"/>
  <c r="I371" i="44"/>
  <c r="G371" i="44"/>
  <c r="AV370" i="44"/>
  <c r="AQ370" i="44"/>
  <c r="AL370" i="44"/>
  <c r="AG370" i="44"/>
  <c r="AB370" i="44"/>
  <c r="W370" i="44"/>
  <c r="R370" i="44"/>
  <c r="J370" i="44"/>
  <c r="I370" i="44"/>
  <c r="G370" i="44"/>
  <c r="AV369" i="44"/>
  <c r="AQ369" i="44"/>
  <c r="AL369" i="44"/>
  <c r="AG369" i="44"/>
  <c r="AB369" i="44"/>
  <c r="W369" i="44"/>
  <c r="R369" i="44"/>
  <c r="J369" i="44"/>
  <c r="I369" i="44"/>
  <c r="G369" i="44"/>
  <c r="AC80" i="6"/>
  <c r="S80" i="6"/>
  <c r="M80" i="6"/>
  <c r="AC79" i="6"/>
  <c r="S79" i="6"/>
  <c r="M79" i="6"/>
  <c r="AC78" i="6"/>
  <c r="S78" i="6"/>
  <c r="M78" i="6"/>
  <c r="AC77" i="6"/>
  <c r="S77" i="6"/>
  <c r="M77" i="6"/>
  <c r="AC76" i="6"/>
  <c r="S76" i="6"/>
  <c r="M76" i="6"/>
  <c r="F76" i="6"/>
  <c r="AC75" i="6"/>
  <c r="S75" i="6"/>
  <c r="M75" i="6"/>
  <c r="F75" i="6"/>
  <c r="AL75" i="6" s="1"/>
  <c r="AC74" i="6"/>
  <c r="S74" i="6"/>
  <c r="M74" i="6"/>
  <c r="B74" i="6"/>
  <c r="AC80" i="7"/>
  <c r="S80" i="7"/>
  <c r="M80" i="7"/>
  <c r="AC79" i="7"/>
  <c r="S79" i="7"/>
  <c r="M79" i="7"/>
  <c r="AC78" i="7"/>
  <c r="AD78" i="7" s="1"/>
  <c r="V78" i="7"/>
  <c r="S78" i="7"/>
  <c r="T78" i="7" s="1"/>
  <c r="M78" i="7"/>
  <c r="F78" i="7" s="1"/>
  <c r="L78" i="7"/>
  <c r="J78" i="7"/>
  <c r="AC77" i="7"/>
  <c r="S77" i="7"/>
  <c r="M77" i="7"/>
  <c r="F77" i="7"/>
  <c r="AC76" i="7"/>
  <c r="S76" i="7"/>
  <c r="M76" i="7"/>
  <c r="AC75" i="7"/>
  <c r="S75" i="7"/>
  <c r="M75" i="7"/>
  <c r="N75" i="7" s="1"/>
  <c r="F75" i="7"/>
  <c r="L75" i="7" s="1"/>
  <c r="AC74" i="7"/>
  <c r="S74" i="7"/>
  <c r="M74" i="7"/>
  <c r="B74" i="7"/>
  <c r="F80" i="6" l="1"/>
  <c r="AD80" i="6" s="1"/>
  <c r="N76" i="6"/>
  <c r="T80" i="6"/>
  <c r="T207" i="52"/>
  <c r="AI207" i="52"/>
  <c r="AM207" i="52"/>
  <c r="AC209" i="52"/>
  <c r="AW207" i="52"/>
  <c r="AX207" i="52"/>
  <c r="K209" i="52"/>
  <c r="AR209" i="52"/>
  <c r="AW209" i="52"/>
  <c r="Y207" i="52"/>
  <c r="S208" i="52"/>
  <c r="AN207" i="51"/>
  <c r="AC208" i="51"/>
  <c r="AH208" i="51"/>
  <c r="S210" i="51"/>
  <c r="H207" i="51"/>
  <c r="AM208" i="51"/>
  <c r="AW208" i="51"/>
  <c r="AM210" i="51"/>
  <c r="X208" i="51"/>
  <c r="K207" i="51"/>
  <c r="AW210" i="51"/>
  <c r="AW209" i="51"/>
  <c r="AI207" i="51"/>
  <c r="S209" i="51"/>
  <c r="K207" i="50"/>
  <c r="S207" i="50"/>
  <c r="AN207" i="50"/>
  <c r="AH213" i="49"/>
  <c r="K208" i="49"/>
  <c r="AC215" i="49"/>
  <c r="AH210" i="49"/>
  <c r="S214" i="49"/>
  <c r="H207" i="49"/>
  <c r="AW207" i="49"/>
  <c r="X213" i="49"/>
  <c r="AW212" i="49"/>
  <c r="X215" i="49"/>
  <c r="AM213" i="49"/>
  <c r="AW214" i="49"/>
  <c r="AW211" i="49"/>
  <c r="K209" i="49"/>
  <c r="AC208" i="48"/>
  <c r="AW212" i="48"/>
  <c r="AH216" i="48"/>
  <c r="X211" i="48"/>
  <c r="AH211" i="48"/>
  <c r="X209" i="48"/>
  <c r="AH213" i="48"/>
  <c r="S215" i="48"/>
  <c r="S217" i="48"/>
  <c r="S218" i="48"/>
  <c r="H207" i="48"/>
  <c r="AH218" i="48"/>
  <c r="AD207" i="48"/>
  <c r="K213" i="48"/>
  <c r="X217" i="48"/>
  <c r="AM212" i="48"/>
  <c r="AW211" i="48"/>
  <c r="AR213" i="48"/>
  <c r="AW214" i="48"/>
  <c r="AH217" i="48"/>
  <c r="X218" i="48"/>
  <c r="S214" i="48"/>
  <c r="AR217" i="48"/>
  <c r="AM207" i="47"/>
  <c r="AI207" i="47"/>
  <c r="Y207" i="47"/>
  <c r="AW215" i="46"/>
  <c r="AR209" i="46"/>
  <c r="AW211" i="46"/>
  <c r="AX207" i="46"/>
  <c r="S216" i="46"/>
  <c r="AM208" i="46"/>
  <c r="AR212" i="46"/>
  <c r="AM216" i="46"/>
  <c r="AW208" i="46"/>
  <c r="AW216" i="46"/>
  <c r="S213" i="46"/>
  <c r="S215" i="46"/>
  <c r="X210" i="46"/>
  <c r="K207" i="46"/>
  <c r="X215" i="46"/>
  <c r="S214" i="46"/>
  <c r="AC208" i="46"/>
  <c r="AW214" i="46"/>
  <c r="AH212" i="46"/>
  <c r="K209" i="46"/>
  <c r="AW212" i="46"/>
  <c r="H207" i="46"/>
  <c r="X208" i="46"/>
  <c r="AR208" i="46"/>
  <c r="AR211" i="46"/>
  <c r="AR213" i="46"/>
  <c r="X216" i="46"/>
  <c r="AR214" i="46"/>
  <c r="AW213" i="46"/>
  <c r="AR215" i="46"/>
  <c r="AC373" i="44"/>
  <c r="K392" i="44"/>
  <c r="K398" i="44"/>
  <c r="K376" i="44"/>
  <c r="K378" i="44"/>
  <c r="AH373" i="44"/>
  <c r="K370" i="44"/>
  <c r="S210" i="45"/>
  <c r="X212" i="45"/>
  <c r="AH212" i="45"/>
  <c r="H207" i="45"/>
  <c r="AW208" i="45"/>
  <c r="AM212" i="45"/>
  <c r="AW212" i="45"/>
  <c r="AS207" i="45"/>
  <c r="AC209" i="45"/>
  <c r="X207" i="45"/>
  <c r="AH213" i="45"/>
  <c r="Y207" i="45"/>
  <c r="X211" i="45"/>
  <c r="K212" i="45"/>
  <c r="AI207" i="45"/>
  <c r="AC211" i="45"/>
  <c r="K382" i="44"/>
  <c r="AW374" i="44"/>
  <c r="K389" i="44"/>
  <c r="AX369" i="44"/>
  <c r="X378" i="44"/>
  <c r="AH385" i="44"/>
  <c r="AW387" i="44"/>
  <c r="S385" i="44"/>
  <c r="AW395" i="44"/>
  <c r="AW394" i="44"/>
  <c r="S386" i="44"/>
  <c r="K390" i="44"/>
  <c r="AH388" i="44"/>
  <c r="AH390" i="44"/>
  <c r="AH392" i="44"/>
  <c r="AH376" i="44"/>
  <c r="K388" i="44"/>
  <c r="X397" i="44"/>
  <c r="K396" i="44"/>
  <c r="AM394" i="44"/>
  <c r="AM390" i="44"/>
  <c r="AH375" i="44"/>
  <c r="AC382" i="44"/>
  <c r="AH377" i="44"/>
  <c r="AH397" i="44"/>
  <c r="AH399" i="44"/>
  <c r="X386" i="44"/>
  <c r="AM383" i="44"/>
  <c r="K391" i="44"/>
  <c r="K395" i="44"/>
  <c r="S392" i="44"/>
  <c r="AC380" i="44"/>
  <c r="AH400" i="44"/>
  <c r="AR386" i="44"/>
  <c r="S390" i="44"/>
  <c r="S377" i="44"/>
  <c r="H369" i="44"/>
  <c r="AH383" i="44"/>
  <c r="AW373" i="44"/>
  <c r="K208" i="52"/>
  <c r="AM209" i="52"/>
  <c r="AN207" i="52"/>
  <c r="X207" i="52"/>
  <c r="AC208" i="52"/>
  <c r="AC207" i="52"/>
  <c r="AH207" i="52"/>
  <c r="AR208" i="52"/>
  <c r="AS207" i="52"/>
  <c r="AR207" i="52"/>
  <c r="X209" i="52"/>
  <c r="K207" i="52"/>
  <c r="S207" i="52"/>
  <c r="K208" i="51"/>
  <c r="S207" i="51"/>
  <c r="S208" i="51"/>
  <c r="AR208" i="51"/>
  <c r="AS207" i="51"/>
  <c r="AD207" i="51"/>
  <c r="AC207" i="51"/>
  <c r="Y207" i="51"/>
  <c r="AH207" i="51"/>
  <c r="X210" i="51"/>
  <c r="M207" i="51"/>
  <c r="L207" i="51"/>
  <c r="AR207" i="51"/>
  <c r="AH210" i="51"/>
  <c r="AX207" i="51"/>
  <c r="AC210" i="51"/>
  <c r="X209" i="51"/>
  <c r="AR210" i="51"/>
  <c r="X207" i="51"/>
  <c r="AC209" i="51"/>
  <c r="AM209" i="51"/>
  <c r="AW207" i="51"/>
  <c r="AC207" i="50"/>
  <c r="X207" i="50"/>
  <c r="M207" i="50"/>
  <c r="L207" i="50"/>
  <c r="X208" i="49"/>
  <c r="AC212" i="49"/>
  <c r="AC208" i="49"/>
  <c r="AD207" i="49"/>
  <c r="AC211" i="49"/>
  <c r="AH211" i="49"/>
  <c r="K213" i="49"/>
  <c r="AM214" i="49"/>
  <c r="K207" i="49"/>
  <c r="AH208" i="49"/>
  <c r="K211" i="49"/>
  <c r="AI207" i="49"/>
  <c r="AC207" i="49"/>
  <c r="S209" i="49"/>
  <c r="AM210" i="49"/>
  <c r="S212" i="49"/>
  <c r="S215" i="49"/>
  <c r="T207" i="49"/>
  <c r="M210" i="49"/>
  <c r="AH212" i="49"/>
  <c r="AR210" i="49"/>
  <c r="Y207" i="49"/>
  <c r="X210" i="49"/>
  <c r="AR211" i="49"/>
  <c r="AR213" i="49"/>
  <c r="AS207" i="49"/>
  <c r="AR214" i="49"/>
  <c r="AR208" i="49"/>
  <c r="X207" i="49"/>
  <c r="AC210" i="49"/>
  <c r="X209" i="49"/>
  <c r="AR212" i="49"/>
  <c r="AM215" i="49"/>
  <c r="AM212" i="49"/>
  <c r="S211" i="49"/>
  <c r="AR215" i="49"/>
  <c r="S208" i="49"/>
  <c r="X214" i="49"/>
  <c r="AH215" i="49"/>
  <c r="AX207" i="49"/>
  <c r="AW213" i="49"/>
  <c r="AC214" i="49"/>
  <c r="AM208" i="49"/>
  <c r="AN207" i="49"/>
  <c r="X212" i="49"/>
  <c r="AM207" i="49"/>
  <c r="AM209" i="49"/>
  <c r="AR209" i="49"/>
  <c r="AH207" i="49"/>
  <c r="AH214" i="49"/>
  <c r="AC213" i="49"/>
  <c r="AR207" i="49"/>
  <c r="AW215" i="49"/>
  <c r="AW208" i="49"/>
  <c r="X211" i="49"/>
  <c r="S210" i="49"/>
  <c r="AS207" i="48"/>
  <c r="AR207" i="48"/>
  <c r="AC217" i="48"/>
  <c r="AW218" i="48"/>
  <c r="AX207" i="48"/>
  <c r="AW210" i="48"/>
  <c r="K209" i="48"/>
  <c r="S216" i="48"/>
  <c r="S209" i="48"/>
  <c r="S212" i="48"/>
  <c r="AM213" i="48"/>
  <c r="AM217" i="48"/>
  <c r="X212" i="48"/>
  <c r="X216" i="48"/>
  <c r="AC212" i="48"/>
  <c r="AW217" i="48"/>
  <c r="T207" i="48"/>
  <c r="X208" i="48"/>
  <c r="X215" i="48"/>
  <c r="AR216" i="48"/>
  <c r="S211" i="48"/>
  <c r="S208" i="48"/>
  <c r="S207" i="48"/>
  <c r="AC211" i="48"/>
  <c r="AR212" i="48"/>
  <c r="X207" i="48"/>
  <c r="AC215" i="48"/>
  <c r="AW216" i="48"/>
  <c r="Y207" i="48"/>
  <c r="S210" i="48"/>
  <c r="AM211" i="48"/>
  <c r="AH215" i="48"/>
  <c r="X210" i="48"/>
  <c r="AM215" i="48"/>
  <c r="AR215" i="48"/>
  <c r="AI207" i="48"/>
  <c r="AW208" i="48"/>
  <c r="AM210" i="48"/>
  <c r="S213" i="48"/>
  <c r="AM218" i="48"/>
  <c r="AC216" i="48"/>
  <c r="AC207" i="48"/>
  <c r="AR211" i="48"/>
  <c r="AC210" i="48"/>
  <c r="X214" i="48"/>
  <c r="K217" i="48"/>
  <c r="AM208" i="48"/>
  <c r="AH207" i="48"/>
  <c r="AH214" i="48"/>
  <c r="AN207" i="48"/>
  <c r="X213" i="48"/>
  <c r="AM214" i="48"/>
  <c r="AR218" i="48"/>
  <c r="AC209" i="48"/>
  <c r="AM216" i="48"/>
  <c r="AW215" i="48"/>
  <c r="AC218" i="48"/>
  <c r="AH210" i="48"/>
  <c r="AC214" i="48"/>
  <c r="AR208" i="48"/>
  <c r="AM207" i="48"/>
  <c r="K212" i="48"/>
  <c r="AC213" i="48"/>
  <c r="AR214" i="48"/>
  <c r="K210" i="48"/>
  <c r="K207" i="48"/>
  <c r="AW207" i="48"/>
  <c r="AR207" i="47"/>
  <c r="AC207" i="47"/>
  <c r="AW207" i="47"/>
  <c r="T207" i="47"/>
  <c r="K207" i="47"/>
  <c r="S207" i="47"/>
  <c r="X212" i="46"/>
  <c r="S212" i="46"/>
  <c r="AM214" i="46"/>
  <c r="AN207" i="46"/>
  <c r="AM207" i="46"/>
  <c r="S211" i="46"/>
  <c r="X214" i="46"/>
  <c r="X209" i="46"/>
  <c r="X211" i="46"/>
  <c r="AC214" i="46"/>
  <c r="AC211" i="46"/>
  <c r="AH214" i="46"/>
  <c r="S210" i="46"/>
  <c r="AC212" i="46"/>
  <c r="AH215" i="46"/>
  <c r="AM212" i="46"/>
  <c r="AC209" i="46"/>
  <c r="AH211" i="46"/>
  <c r="K213" i="46"/>
  <c r="K216" i="46"/>
  <c r="K208" i="46"/>
  <c r="AM211" i="46"/>
  <c r="AC207" i="46"/>
  <c r="AD207" i="46"/>
  <c r="AC215" i="46"/>
  <c r="AM215" i="46"/>
  <c r="X207" i="46"/>
  <c r="X213" i="46"/>
  <c r="AC213" i="46"/>
  <c r="S209" i="46"/>
  <c r="S208" i="46"/>
  <c r="T207" i="46"/>
  <c r="AH213" i="46"/>
  <c r="K215" i="46"/>
  <c r="AC216" i="46"/>
  <c r="AH207" i="46"/>
  <c r="AI207" i="46"/>
  <c r="AH209" i="46"/>
  <c r="AM209" i="46"/>
  <c r="Y207" i="46"/>
  <c r="AH208" i="46"/>
  <c r="AM213" i="46"/>
  <c r="AH216" i="46"/>
  <c r="AS207" i="46"/>
  <c r="AW209" i="46"/>
  <c r="S207" i="46"/>
  <c r="K210" i="46"/>
  <c r="AR207" i="46"/>
  <c r="AR216" i="46"/>
  <c r="K210" i="45"/>
  <c r="S212" i="45"/>
  <c r="T207" i="45"/>
  <c r="S207" i="45"/>
  <c r="AR208" i="45"/>
  <c r="AW209" i="45"/>
  <c r="AW210" i="45"/>
  <c r="S209" i="45"/>
  <c r="AR210" i="45"/>
  <c r="AC210" i="45"/>
  <c r="AR207" i="45"/>
  <c r="AW207" i="45"/>
  <c r="S215" i="45"/>
  <c r="AX207" i="45"/>
  <c r="AR213" i="45"/>
  <c r="AC215" i="45"/>
  <c r="AC207" i="45"/>
  <c r="AW214" i="45"/>
  <c r="X210" i="45"/>
  <c r="AH210" i="45"/>
  <c r="AW213" i="45"/>
  <c r="AH215" i="45"/>
  <c r="S208" i="45"/>
  <c r="K211" i="45"/>
  <c r="S213" i="45"/>
  <c r="X213" i="45"/>
  <c r="AC213" i="45"/>
  <c r="AC212" i="45"/>
  <c r="AR214" i="45"/>
  <c r="X209" i="45"/>
  <c r="X215" i="45"/>
  <c r="X208" i="45"/>
  <c r="K208" i="45"/>
  <c r="S211" i="45"/>
  <c r="S214" i="45"/>
  <c r="AR215" i="45"/>
  <c r="AC208" i="45"/>
  <c r="X214" i="45"/>
  <c r="K214" i="45"/>
  <c r="AW215" i="45"/>
  <c r="K207" i="45"/>
  <c r="AR212" i="45"/>
  <c r="AC214" i="45"/>
  <c r="AM211" i="45"/>
  <c r="AR211" i="45"/>
  <c r="AW211" i="45"/>
  <c r="AM210" i="45"/>
  <c r="K213" i="45"/>
  <c r="AH209" i="45"/>
  <c r="AD207" i="45"/>
  <c r="AR209" i="45"/>
  <c r="AH208" i="45"/>
  <c r="AM209" i="45"/>
  <c r="AH207" i="45"/>
  <c r="AM208" i="45"/>
  <c r="AH214" i="45"/>
  <c r="AM215" i="45"/>
  <c r="AN207" i="45"/>
  <c r="AM381" i="44"/>
  <c r="X383" i="44"/>
  <c r="AM386" i="44"/>
  <c r="AM393" i="44"/>
  <c r="S378" i="44"/>
  <c r="AR381" i="44"/>
  <c r="AR393" i="44"/>
  <c r="K373" i="44"/>
  <c r="AR376" i="44"/>
  <c r="K385" i="44"/>
  <c r="AW393" i="44"/>
  <c r="S397" i="44"/>
  <c r="K397" i="44"/>
  <c r="AW398" i="44"/>
  <c r="X385" i="44"/>
  <c r="X390" i="44"/>
  <c r="AC370" i="44"/>
  <c r="AR373" i="44"/>
  <c r="K377" i="44"/>
  <c r="AM380" i="44"/>
  <c r="AW383" i="44"/>
  <c r="AW400" i="44"/>
  <c r="AM400" i="44"/>
  <c r="AM392" i="44"/>
  <c r="AW397" i="44"/>
  <c r="X372" i="44"/>
  <c r="AH387" i="44"/>
  <c r="X380" i="44"/>
  <c r="AR395" i="44"/>
  <c r="X375" i="44"/>
  <c r="AC387" i="44"/>
  <c r="AR392" i="44"/>
  <c r="AC372" i="44"/>
  <c r="AC371" i="44"/>
  <c r="X388" i="44"/>
  <c r="AR387" i="44"/>
  <c r="AR372" i="44"/>
  <c r="AW382" i="44"/>
  <c r="AR379" i="44"/>
  <c r="AR375" i="44"/>
  <c r="AR370" i="44"/>
  <c r="AR384" i="44"/>
  <c r="AR389" i="44"/>
  <c r="AR377" i="44"/>
  <c r="AR371" i="44"/>
  <c r="AR382" i="44"/>
  <c r="AS369" i="44"/>
  <c r="AW377" i="44"/>
  <c r="X398" i="44"/>
  <c r="AM373" i="44"/>
  <c r="AM387" i="44"/>
  <c r="AM374" i="44"/>
  <c r="AR397" i="44"/>
  <c r="AW375" i="44"/>
  <c r="AH382" i="44"/>
  <c r="S389" i="44"/>
  <c r="AM382" i="44"/>
  <c r="AR394" i="44"/>
  <c r="AM399" i="44"/>
  <c r="AC400" i="44"/>
  <c r="X384" i="44"/>
  <c r="S398" i="44"/>
  <c r="AH389" i="44"/>
  <c r="AM396" i="44"/>
  <c r="K371" i="44"/>
  <c r="AH374" i="44"/>
  <c r="K374" i="44"/>
  <c r="AW379" i="44"/>
  <c r="X381" i="44"/>
  <c r="K386" i="44"/>
  <c r="AM389" i="44"/>
  <c r="AR369" i="44"/>
  <c r="AC381" i="44"/>
  <c r="AC393" i="44"/>
  <c r="AC397" i="44"/>
  <c r="AM385" i="44"/>
  <c r="AW390" i="44"/>
  <c r="S375" i="44"/>
  <c r="K375" i="44"/>
  <c r="AR388" i="44"/>
  <c r="AR400" i="44"/>
  <c r="AC375" i="44"/>
  <c r="AC392" i="44"/>
  <c r="X387" i="44"/>
  <c r="S372" i="44"/>
  <c r="T369" i="44"/>
  <c r="S393" i="44"/>
  <c r="S391" i="44"/>
  <c r="S373" i="44"/>
  <c r="S379" i="44"/>
  <c r="S396" i="44"/>
  <c r="S369" i="44"/>
  <c r="S374" i="44"/>
  <c r="S370" i="44"/>
  <c r="K369" i="44"/>
  <c r="S381" i="44"/>
  <c r="AW370" i="44"/>
  <c r="AM372" i="44"/>
  <c r="AM377" i="44"/>
  <c r="AC389" i="44"/>
  <c r="AR399" i="44"/>
  <c r="AH384" i="44"/>
  <c r="AW396" i="44"/>
  <c r="AW376" i="44"/>
  <c r="AW371" i="44"/>
  <c r="AW385" i="44"/>
  <c r="AW380" i="44"/>
  <c r="X371" i="44"/>
  <c r="AR374" i="44"/>
  <c r="X376" i="44"/>
  <c r="AC386" i="44"/>
  <c r="AW389" i="44"/>
  <c r="X391" i="44"/>
  <c r="K393" i="44"/>
  <c r="AH393" i="44"/>
  <c r="AC398" i="44"/>
  <c r="AW369" i="44"/>
  <c r="AC376" i="44"/>
  <c r="S388" i="44"/>
  <c r="X395" i="44"/>
  <c r="AH398" i="44"/>
  <c r="K372" i="44"/>
  <c r="AR383" i="44"/>
  <c r="X393" i="44"/>
  <c r="AH394" i="44"/>
  <c r="AH372" i="44"/>
  <c r="S376" i="44"/>
  <c r="S380" i="44"/>
  <c r="X392" i="44"/>
  <c r="S371" i="44"/>
  <c r="AC377" i="44"/>
  <c r="AH381" i="44"/>
  <c r="AC385" i="44"/>
  <c r="AH380" i="44"/>
  <c r="AR385" i="44"/>
  <c r="AR390" i="44"/>
  <c r="AM376" i="44"/>
  <c r="AH370" i="44"/>
  <c r="AI369" i="44"/>
  <c r="AH379" i="44"/>
  <c r="AM384" i="44"/>
  <c r="AW392" i="44"/>
  <c r="K399" i="44"/>
  <c r="AH369" i="44"/>
  <c r="AM388" i="44"/>
  <c r="AC395" i="44"/>
  <c r="AR396" i="44"/>
  <c r="S399" i="44"/>
  <c r="X370" i="44"/>
  <c r="AW386" i="44"/>
  <c r="K400" i="44"/>
  <c r="Y369" i="44"/>
  <c r="X369" i="44"/>
  <c r="AW372" i="44"/>
  <c r="X396" i="44"/>
  <c r="AC390" i="44"/>
  <c r="AC383" i="44"/>
  <c r="AC378" i="44"/>
  <c r="AH371" i="44"/>
  <c r="X379" i="44"/>
  <c r="AC384" i="44"/>
  <c r="AC396" i="44"/>
  <c r="S400" i="44"/>
  <c r="AC369" i="44"/>
  <c r="AM371" i="44"/>
  <c r="K383" i="44"/>
  <c r="AC388" i="44"/>
  <c r="S395" i="44"/>
  <c r="AD369" i="44"/>
  <c r="AC379" i="44"/>
  <c r="AR380" i="44"/>
  <c r="S383" i="44"/>
  <c r="S387" i="44"/>
  <c r="K387" i="44"/>
  <c r="X400" i="44"/>
  <c r="AM370" i="44"/>
  <c r="X374" i="44"/>
  <c r="AM375" i="44"/>
  <c r="AM379" i="44"/>
  <c r="K394" i="44"/>
  <c r="S394" i="44"/>
  <c r="X399" i="44"/>
  <c r="AM369" i="44"/>
  <c r="S382" i="44"/>
  <c r="AW384" i="44"/>
  <c r="AH395" i="44"/>
  <c r="AW381" i="44"/>
  <c r="AN369" i="44"/>
  <c r="X373" i="44"/>
  <c r="AC374" i="44"/>
  <c r="AW388" i="44"/>
  <c r="X394" i="44"/>
  <c r="AM395" i="44"/>
  <c r="AC399" i="44"/>
  <c r="K384" i="44"/>
  <c r="AM398" i="44"/>
  <c r="AW399" i="44"/>
  <c r="S384" i="44"/>
  <c r="AH386" i="44"/>
  <c r="AR398" i="44"/>
  <c r="X377" i="44"/>
  <c r="AC394" i="44"/>
  <c r="AM397" i="44"/>
  <c r="X382" i="44"/>
  <c r="X389" i="44"/>
  <c r="AH396" i="44"/>
  <c r="T77" i="6"/>
  <c r="J75" i="6"/>
  <c r="N75" i="6"/>
  <c r="F74" i="6"/>
  <c r="AJ75" i="6"/>
  <c r="AH75" i="6"/>
  <c r="AF75" i="6"/>
  <c r="X75" i="6"/>
  <c r="P75" i="6"/>
  <c r="L75" i="6"/>
  <c r="AB75" i="6"/>
  <c r="Z75" i="6"/>
  <c r="V75" i="6"/>
  <c r="R75" i="6"/>
  <c r="T75" i="6"/>
  <c r="AD75" i="6"/>
  <c r="AL76" i="6"/>
  <c r="AJ76" i="6"/>
  <c r="AH76" i="6"/>
  <c r="AB76" i="6"/>
  <c r="X76" i="6"/>
  <c r="V76" i="6"/>
  <c r="AF76" i="6"/>
  <c r="Z76" i="6"/>
  <c r="J76" i="6"/>
  <c r="L76" i="6"/>
  <c r="AD78" i="6"/>
  <c r="P76" i="6"/>
  <c r="R76" i="6"/>
  <c r="N74" i="6"/>
  <c r="T76" i="6"/>
  <c r="T74" i="6"/>
  <c r="AD76" i="6"/>
  <c r="F77" i="6"/>
  <c r="AD77" i="6" s="1"/>
  <c r="N80" i="6"/>
  <c r="L80" i="6"/>
  <c r="J80" i="6"/>
  <c r="R80" i="6"/>
  <c r="P80" i="6"/>
  <c r="F79" i="6"/>
  <c r="T79" i="6" s="1"/>
  <c r="N79" i="6"/>
  <c r="V80" i="6"/>
  <c r="X80" i="6"/>
  <c r="F78" i="6"/>
  <c r="T78" i="6" s="1"/>
  <c r="Z80" i="6"/>
  <c r="N78" i="6"/>
  <c r="AB80" i="6"/>
  <c r="AD76" i="7"/>
  <c r="N74" i="7"/>
  <c r="AL77" i="7"/>
  <c r="AJ77" i="7"/>
  <c r="Z77" i="7"/>
  <c r="X77" i="7"/>
  <c r="V77" i="7"/>
  <c r="AF77" i="7"/>
  <c r="AB77" i="7"/>
  <c r="R77" i="7"/>
  <c r="P77" i="7"/>
  <c r="J77" i="7"/>
  <c r="J75" i="7"/>
  <c r="AH77" i="7"/>
  <c r="T80" i="7"/>
  <c r="AJ75" i="7"/>
  <c r="AH75" i="7"/>
  <c r="AF75" i="7"/>
  <c r="V75" i="7"/>
  <c r="AL75" i="7"/>
  <c r="AB75" i="7"/>
  <c r="L77" i="7"/>
  <c r="N77" i="7"/>
  <c r="T77" i="7"/>
  <c r="AD77" i="7"/>
  <c r="P75" i="7"/>
  <c r="R75" i="7"/>
  <c r="F80" i="7"/>
  <c r="N80" i="7"/>
  <c r="T75" i="7"/>
  <c r="X75" i="7"/>
  <c r="AL78" i="7"/>
  <c r="AB78" i="7"/>
  <c r="Z78" i="7"/>
  <c r="X78" i="7"/>
  <c r="AH78" i="7"/>
  <c r="AF78" i="7"/>
  <c r="AJ78" i="7"/>
  <c r="Z75" i="7"/>
  <c r="N78" i="7"/>
  <c r="AD75" i="7"/>
  <c r="P78" i="7"/>
  <c r="N76" i="7"/>
  <c r="R78" i="7"/>
  <c r="F74" i="7"/>
  <c r="F76" i="7"/>
  <c r="T74" i="7"/>
  <c r="F79" i="7"/>
  <c r="AD74" i="7"/>
  <c r="N79" i="7"/>
  <c r="AD80" i="7"/>
  <c r="AL80" i="6" l="1"/>
  <c r="AF80" i="6"/>
  <c r="AJ80" i="6"/>
  <c r="AH80" i="6"/>
  <c r="M208" i="51"/>
  <c r="M211" i="49"/>
  <c r="M210" i="48"/>
  <c r="L207" i="46"/>
  <c r="M216" i="46"/>
  <c r="L207" i="45"/>
  <c r="M211" i="45"/>
  <c r="M370" i="44"/>
  <c r="M384" i="44"/>
  <c r="M208" i="52"/>
  <c r="M207" i="52"/>
  <c r="L207" i="52"/>
  <c r="M209" i="52"/>
  <c r="M209" i="51"/>
  <c r="M210" i="51"/>
  <c r="M212" i="49"/>
  <c r="L207" i="49"/>
  <c r="M207" i="49"/>
  <c r="M213" i="49"/>
  <c r="M215" i="49"/>
  <c r="M214" i="49"/>
  <c r="M208" i="49"/>
  <c r="M209" i="49"/>
  <c r="M209" i="48"/>
  <c r="M217" i="48"/>
  <c r="M207" i="48"/>
  <c r="L207" i="48"/>
  <c r="M208" i="48"/>
  <c r="M213" i="48"/>
  <c r="M212" i="48"/>
  <c r="M218" i="48"/>
  <c r="M215" i="48"/>
  <c r="M211" i="48"/>
  <c r="M216" i="48"/>
  <c r="M214" i="48"/>
  <c r="M207" i="47"/>
  <c r="L207" i="47"/>
  <c r="M213" i="46"/>
  <c r="M207" i="46"/>
  <c r="M209" i="46"/>
  <c r="M208" i="46"/>
  <c r="M214" i="46"/>
  <c r="M210" i="46"/>
  <c r="M211" i="46"/>
  <c r="M215" i="46"/>
  <c r="M212" i="46"/>
  <c r="M214" i="45"/>
  <c r="M213" i="45"/>
  <c r="M208" i="45"/>
  <c r="M210" i="45"/>
  <c r="M207" i="45"/>
  <c r="M215" i="45"/>
  <c r="M212" i="45"/>
  <c r="M209" i="45"/>
  <c r="M399" i="44"/>
  <c r="M375" i="44"/>
  <c r="M393" i="44"/>
  <c r="L369" i="44"/>
  <c r="M396" i="44"/>
  <c r="M369" i="44"/>
  <c r="M383" i="44"/>
  <c r="M377" i="44"/>
  <c r="M372" i="44"/>
  <c r="M391" i="44"/>
  <c r="M382" i="44"/>
  <c r="M386" i="44"/>
  <c r="M378" i="44"/>
  <c r="M392" i="44"/>
  <c r="M389" i="44"/>
  <c r="M385" i="44"/>
  <c r="M380" i="44"/>
  <c r="M400" i="44"/>
  <c r="M394" i="44"/>
  <c r="M398" i="44"/>
  <c r="M388" i="44"/>
  <c r="M397" i="44"/>
  <c r="M387" i="44"/>
  <c r="M374" i="44"/>
  <c r="M376" i="44"/>
  <c r="M395" i="44"/>
  <c r="M373" i="44"/>
  <c r="M379" i="44"/>
  <c r="M381" i="44"/>
  <c r="M371" i="44"/>
  <c r="M390" i="44"/>
  <c r="AL77" i="6"/>
  <c r="AJ77" i="6"/>
  <c r="L77" i="6"/>
  <c r="J77" i="6"/>
  <c r="Z77" i="6"/>
  <c r="X77" i="6"/>
  <c r="AH77" i="6"/>
  <c r="AF77" i="6"/>
  <c r="AB77" i="6"/>
  <c r="V77" i="6"/>
  <c r="R77" i="6"/>
  <c r="P77" i="6"/>
  <c r="N77" i="6"/>
  <c r="J79" i="6"/>
  <c r="X79" i="6"/>
  <c r="V79" i="6"/>
  <c r="R79" i="6"/>
  <c r="L79" i="6"/>
  <c r="P79" i="6"/>
  <c r="AL79" i="6"/>
  <c r="AB79" i="6"/>
  <c r="Z79" i="6"/>
  <c r="AJ79" i="6"/>
  <c r="AH79" i="6"/>
  <c r="AF79" i="6"/>
  <c r="AD79" i="6"/>
  <c r="AH74" i="6"/>
  <c r="AF74" i="6"/>
  <c r="X74" i="6"/>
  <c r="R74" i="6"/>
  <c r="P74" i="6"/>
  <c r="L74" i="6"/>
  <c r="V74" i="6"/>
  <c r="J74" i="6"/>
  <c r="G74" i="6"/>
  <c r="Z74" i="6"/>
  <c r="AB74" i="6"/>
  <c r="AL74" i="6"/>
  <c r="AJ74" i="6"/>
  <c r="AD74" i="6"/>
  <c r="AL78" i="6"/>
  <c r="R78" i="6"/>
  <c r="P78" i="6"/>
  <c r="L78" i="6"/>
  <c r="J78" i="6"/>
  <c r="AJ78" i="6"/>
  <c r="AH78" i="6"/>
  <c r="AF78" i="6"/>
  <c r="AB78" i="6"/>
  <c r="Z78" i="6"/>
  <c r="X78" i="6"/>
  <c r="V78" i="6"/>
  <c r="AL76" i="7"/>
  <c r="AJ76" i="7"/>
  <c r="AH76" i="7"/>
  <c r="X76" i="7"/>
  <c r="V76" i="7"/>
  <c r="P76" i="7"/>
  <c r="L76" i="7"/>
  <c r="J76" i="7"/>
  <c r="R76" i="7"/>
  <c r="AB76" i="7"/>
  <c r="Z76" i="7"/>
  <c r="AF76" i="7"/>
  <c r="T76" i="7"/>
  <c r="AH74" i="7"/>
  <c r="AF74" i="7"/>
  <c r="R74" i="7"/>
  <c r="AL74" i="7"/>
  <c r="AJ74" i="7"/>
  <c r="AB74" i="7"/>
  <c r="X74" i="7"/>
  <c r="Z74" i="7"/>
  <c r="V74" i="7"/>
  <c r="P74" i="7"/>
  <c r="L74" i="7"/>
  <c r="G74" i="7"/>
  <c r="J74" i="7"/>
  <c r="J79" i="7"/>
  <c r="AB79" i="7"/>
  <c r="Z79" i="7"/>
  <c r="X79" i="7"/>
  <c r="R79" i="7"/>
  <c r="P79" i="7"/>
  <c r="L79" i="7"/>
  <c r="AL79" i="7"/>
  <c r="AJ79" i="7"/>
  <c r="AH79" i="7"/>
  <c r="AF79" i="7"/>
  <c r="V79" i="7"/>
  <c r="AD79" i="7"/>
  <c r="L80" i="7"/>
  <c r="J80" i="7"/>
  <c r="AB80" i="7"/>
  <c r="Z80" i="7"/>
  <c r="AH80" i="7"/>
  <c r="AF80" i="7"/>
  <c r="X80" i="7"/>
  <c r="V80" i="7"/>
  <c r="P80" i="7"/>
  <c r="R80" i="7"/>
  <c r="AL80" i="7"/>
  <c r="AJ80" i="7"/>
  <c r="T79" i="7"/>
  <c r="L129" i="56" l="1"/>
  <c r="Z10" i="29" l="1"/>
  <c r="AD10" i="29" l="1"/>
  <c r="AD12" i="29" s="1"/>
  <c r="M163" i="41" s="1"/>
  <c r="AE10" i="29"/>
  <c r="AE12" i="29" s="1"/>
  <c r="G168" i="41" s="1"/>
  <c r="AF10" i="29"/>
  <c r="AF12" i="29" s="1"/>
  <c r="I168" i="41" s="1"/>
  <c r="AG10" i="29"/>
  <c r="AG12" i="29" s="1"/>
  <c r="AH10" i="29"/>
  <c r="AH12" i="29" s="1"/>
  <c r="AD11" i="29"/>
  <c r="L163" i="41" s="1"/>
  <c r="AE11" i="29"/>
  <c r="F168" i="41" s="1"/>
  <c r="AF11" i="29"/>
  <c r="H168" i="41" s="1"/>
  <c r="AG11" i="29"/>
  <c r="J168" i="41" s="1"/>
  <c r="AH11" i="29"/>
  <c r="L168" i="41" s="1"/>
  <c r="AC11" i="29"/>
  <c r="J163" i="41" s="1"/>
  <c r="AC10" i="29"/>
  <c r="AC12" i="29" s="1"/>
  <c r="K163" i="41" s="1"/>
  <c r="AB10" i="29"/>
  <c r="AB12" i="29" s="1"/>
  <c r="AB11" i="29"/>
  <c r="H163" i="41" s="1"/>
  <c r="AA11" i="29"/>
  <c r="B66" i="56" l="1"/>
  <c r="B67" i="56"/>
  <c r="B68" i="56"/>
  <c r="B69" i="56"/>
  <c r="B70" i="56"/>
  <c r="B71" i="56"/>
  <c r="B72" i="56"/>
  <c r="F72" i="56" s="1"/>
  <c r="B73" i="56"/>
  <c r="B74" i="56"/>
  <c r="B75" i="56"/>
  <c r="B76" i="56"/>
  <c r="D76" i="56" s="1"/>
  <c r="B77" i="56"/>
  <c r="F77" i="56" s="1"/>
  <c r="M71" i="56"/>
  <c r="B119" i="41" s="1"/>
  <c r="N71" i="56"/>
  <c r="B120" i="41" s="1"/>
  <c r="C120" i="41" s="1"/>
  <c r="B130" i="41"/>
  <c r="N78" i="56"/>
  <c r="B131" i="41" s="1"/>
  <c r="B153" i="41"/>
  <c r="L84" i="56"/>
  <c r="L83" i="56"/>
  <c r="J83" i="56"/>
  <c r="H83" i="56"/>
  <c r="F83" i="56"/>
  <c r="D83" i="56"/>
  <c r="L82" i="56"/>
  <c r="J82" i="56"/>
  <c r="H82" i="56"/>
  <c r="F82" i="56"/>
  <c r="D82" i="56"/>
  <c r="L81" i="56"/>
  <c r="J81" i="56"/>
  <c r="H81" i="56"/>
  <c r="F81" i="56"/>
  <c r="D81" i="56"/>
  <c r="L80" i="56"/>
  <c r="J80" i="56"/>
  <c r="H80" i="56"/>
  <c r="F80" i="56"/>
  <c r="D80" i="56"/>
  <c r="L79" i="56"/>
  <c r="J79" i="56"/>
  <c r="H79" i="56"/>
  <c r="F79" i="56"/>
  <c r="D79" i="56"/>
  <c r="L78" i="56"/>
  <c r="J78" i="56"/>
  <c r="H78" i="56"/>
  <c r="F78" i="56"/>
  <c r="D78" i="56"/>
  <c r="L75" i="56"/>
  <c r="J75" i="56"/>
  <c r="H75" i="56"/>
  <c r="F74" i="56"/>
  <c r="D74" i="56"/>
  <c r="C119" i="41" l="1"/>
  <c r="K14" i="62"/>
  <c r="C153" i="41"/>
  <c r="K38" i="62"/>
  <c r="K22" i="62"/>
  <c r="K30" i="61"/>
  <c r="K22" i="61"/>
  <c r="K14" i="61"/>
  <c r="K30" i="62"/>
  <c r="D77" i="56"/>
  <c r="D72" i="56"/>
  <c r="D75" i="56"/>
  <c r="F71" i="56"/>
  <c r="F75" i="56"/>
  <c r="H72" i="56"/>
  <c r="D73" i="56"/>
  <c r="L76" i="56"/>
  <c r="H77" i="56"/>
  <c r="J74" i="56"/>
  <c r="H71" i="56"/>
  <c r="L74" i="56"/>
  <c r="J71" i="56"/>
  <c r="J72" i="56"/>
  <c r="F73" i="56"/>
  <c r="D71" i="56"/>
  <c r="H74" i="56"/>
  <c r="L71" i="56"/>
  <c r="L72" i="56"/>
  <c r="F76" i="56"/>
  <c r="H76" i="56"/>
  <c r="J76" i="56"/>
  <c r="H73" i="56"/>
  <c r="J73" i="56"/>
  <c r="L73" i="56"/>
  <c r="J77" i="56"/>
  <c r="L77" i="56"/>
  <c r="AD24" i="43" l="1"/>
  <c r="B17" i="43"/>
  <c r="C17" i="43" l="1"/>
  <c r="B27" i="43"/>
  <c r="C7" i="43"/>
  <c r="G72" i="5"/>
  <c r="G72" i="3"/>
  <c r="U73" i="5"/>
  <c r="U74" i="5"/>
  <c r="U75" i="5"/>
  <c r="U76" i="5"/>
  <c r="V72" i="5" s="1"/>
  <c r="U77" i="5"/>
  <c r="U78" i="5"/>
  <c r="U72" i="5"/>
  <c r="W67" i="5"/>
  <c r="T67" i="5"/>
  <c r="Q67" i="5"/>
  <c r="N67" i="5"/>
  <c r="H67" i="5"/>
  <c r="G93" i="5"/>
  <c r="I93" i="5"/>
  <c r="M93" i="5"/>
  <c r="P93" i="5"/>
  <c r="S93" i="5"/>
  <c r="V93" i="5"/>
  <c r="I94" i="5"/>
  <c r="I95" i="5"/>
  <c r="I96" i="5"/>
  <c r="I97" i="5"/>
  <c r="I98" i="5"/>
  <c r="I99" i="5"/>
  <c r="I72" i="5"/>
  <c r="M72" i="5"/>
  <c r="P72" i="5"/>
  <c r="S72" i="5"/>
  <c r="I73" i="5"/>
  <c r="I74" i="5"/>
  <c r="I75" i="5"/>
  <c r="I76" i="5"/>
  <c r="I77" i="5"/>
  <c r="I78" i="5"/>
  <c r="G79" i="5"/>
  <c r="I79" i="5"/>
  <c r="M79" i="5"/>
  <c r="P79" i="5"/>
  <c r="S79" i="5"/>
  <c r="I80" i="5"/>
  <c r="I81" i="5"/>
  <c r="I82" i="5"/>
  <c r="I83" i="5"/>
  <c r="V79" i="5"/>
  <c r="I84" i="5"/>
  <c r="I85" i="5"/>
  <c r="G86" i="5"/>
  <c r="I86" i="5"/>
  <c r="M86" i="5"/>
  <c r="P86" i="5"/>
  <c r="S86" i="5"/>
  <c r="I87" i="5"/>
  <c r="V86" i="5"/>
  <c r="I88" i="5"/>
  <c r="I89" i="5"/>
  <c r="I90" i="5"/>
  <c r="I91" i="5"/>
  <c r="I92" i="5"/>
  <c r="T67" i="3"/>
  <c r="N67" i="3"/>
  <c r="K67" i="3"/>
  <c r="J72" i="3"/>
  <c r="G86" i="3"/>
  <c r="J86" i="3"/>
  <c r="M86" i="3"/>
  <c r="O86" i="3"/>
  <c r="S86" i="3"/>
  <c r="U86" i="3"/>
  <c r="O87" i="3"/>
  <c r="U87" i="3"/>
  <c r="O88" i="3"/>
  <c r="U88" i="3"/>
  <c r="O89" i="3"/>
  <c r="U89" i="3"/>
  <c r="O90" i="3"/>
  <c r="U90" i="3"/>
  <c r="O91" i="3"/>
  <c r="U91" i="3"/>
  <c r="O92" i="3"/>
  <c r="U92" i="3"/>
  <c r="J93" i="3"/>
  <c r="M93" i="3"/>
  <c r="O93" i="3"/>
  <c r="S93" i="3"/>
  <c r="U93" i="3"/>
  <c r="V93" i="3"/>
  <c r="O94" i="3"/>
  <c r="U94" i="3"/>
  <c r="O95" i="3"/>
  <c r="U95" i="3"/>
  <c r="O96" i="3"/>
  <c r="U96" i="3"/>
  <c r="O97" i="3"/>
  <c r="U97" i="3"/>
  <c r="O98" i="3"/>
  <c r="U98" i="3"/>
  <c r="O99" i="3"/>
  <c r="U99" i="3"/>
  <c r="G79" i="3"/>
  <c r="J79" i="3"/>
  <c r="M79" i="3"/>
  <c r="O79" i="3"/>
  <c r="S79" i="3"/>
  <c r="U79" i="3"/>
  <c r="O80" i="3"/>
  <c r="U80" i="3"/>
  <c r="O81" i="3"/>
  <c r="U81" i="3"/>
  <c r="O82" i="3"/>
  <c r="U82" i="3"/>
  <c r="O83" i="3"/>
  <c r="U83" i="3"/>
  <c r="O84" i="3"/>
  <c r="U84" i="3"/>
  <c r="O85" i="3"/>
  <c r="U85" i="3"/>
  <c r="U78" i="3"/>
  <c r="O78" i="3"/>
  <c r="U77" i="3"/>
  <c r="O77" i="3"/>
  <c r="U76" i="3"/>
  <c r="O76" i="3"/>
  <c r="U75" i="3"/>
  <c r="O75" i="3"/>
  <c r="U74" i="3"/>
  <c r="O74" i="3"/>
  <c r="U73" i="3"/>
  <c r="O73" i="3"/>
  <c r="U72" i="3"/>
  <c r="S72" i="3"/>
  <c r="O72" i="3"/>
  <c r="M72" i="3"/>
  <c r="P93" i="3" l="1"/>
  <c r="J86" i="5"/>
  <c r="Q67" i="3"/>
  <c r="W67" i="3"/>
  <c r="V86" i="3"/>
  <c r="P86" i="3"/>
  <c r="P79" i="3"/>
  <c r="C131" i="41"/>
  <c r="C130" i="41"/>
  <c r="V79" i="3"/>
  <c r="B37" i="43"/>
  <c r="C27" i="43"/>
  <c r="P72" i="3"/>
  <c r="V72" i="3"/>
  <c r="J72" i="5"/>
  <c r="J93" i="5"/>
  <c r="J79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B47" i="43" l="1"/>
  <c r="C37" i="43"/>
  <c r="AD23" i="43"/>
  <c r="AD25" i="43" s="1"/>
  <c r="M10" i="40" s="1"/>
  <c r="Z23" i="43"/>
  <c r="C47" i="43" l="1"/>
  <c r="B57" i="43"/>
  <c r="B67" i="43" l="1"/>
  <c r="C57" i="43"/>
  <c r="I457" i="43"/>
  <c r="K457" i="43"/>
  <c r="M457" i="43"/>
  <c r="I458" i="43"/>
  <c r="K458" i="43"/>
  <c r="M458" i="43"/>
  <c r="I459" i="43"/>
  <c r="K459" i="43"/>
  <c r="M459" i="43"/>
  <c r="I460" i="43"/>
  <c r="K460" i="43"/>
  <c r="M460" i="43"/>
  <c r="I461" i="43"/>
  <c r="K461" i="43"/>
  <c r="M461" i="43"/>
  <c r="I462" i="43"/>
  <c r="K462" i="43"/>
  <c r="M462" i="43"/>
  <c r="I463" i="43"/>
  <c r="K463" i="43"/>
  <c r="M463" i="43"/>
  <c r="I464" i="43"/>
  <c r="K464" i="43"/>
  <c r="M464" i="43"/>
  <c r="I465" i="43"/>
  <c r="K465" i="43"/>
  <c r="M465" i="43"/>
  <c r="I466" i="43"/>
  <c r="K466" i="43"/>
  <c r="M466" i="43"/>
  <c r="I447" i="43"/>
  <c r="K447" i="43"/>
  <c r="M447" i="43"/>
  <c r="I448" i="43"/>
  <c r="K448" i="43"/>
  <c r="M448" i="43"/>
  <c r="I449" i="43"/>
  <c r="K449" i="43"/>
  <c r="M449" i="43"/>
  <c r="I450" i="43"/>
  <c r="K450" i="43"/>
  <c r="M450" i="43"/>
  <c r="I451" i="43"/>
  <c r="K451" i="43"/>
  <c r="M451" i="43"/>
  <c r="I452" i="43"/>
  <c r="K452" i="43"/>
  <c r="M452" i="43"/>
  <c r="I453" i="43"/>
  <c r="K453" i="43"/>
  <c r="M453" i="43"/>
  <c r="I454" i="43"/>
  <c r="K454" i="43"/>
  <c r="M454" i="43"/>
  <c r="I455" i="43"/>
  <c r="K455" i="43"/>
  <c r="M455" i="43"/>
  <c r="I456" i="43"/>
  <c r="K456" i="43"/>
  <c r="M456" i="43"/>
  <c r="I397" i="43"/>
  <c r="K397" i="43"/>
  <c r="M397" i="43"/>
  <c r="I398" i="43"/>
  <c r="K398" i="43"/>
  <c r="M398" i="43"/>
  <c r="I399" i="43"/>
  <c r="K399" i="43"/>
  <c r="M399" i="43"/>
  <c r="I400" i="43"/>
  <c r="K400" i="43"/>
  <c r="M400" i="43"/>
  <c r="I401" i="43"/>
  <c r="K401" i="43"/>
  <c r="M401" i="43"/>
  <c r="I402" i="43"/>
  <c r="K402" i="43"/>
  <c r="M402" i="43"/>
  <c r="I403" i="43"/>
  <c r="K403" i="43"/>
  <c r="M403" i="43"/>
  <c r="I404" i="43"/>
  <c r="K404" i="43"/>
  <c r="M404" i="43"/>
  <c r="I405" i="43"/>
  <c r="K405" i="43"/>
  <c r="M405" i="43"/>
  <c r="I406" i="43"/>
  <c r="K406" i="43"/>
  <c r="M406" i="43"/>
  <c r="I407" i="43"/>
  <c r="K407" i="43"/>
  <c r="M407" i="43"/>
  <c r="I408" i="43"/>
  <c r="K408" i="43"/>
  <c r="M408" i="43"/>
  <c r="I409" i="43"/>
  <c r="K409" i="43"/>
  <c r="M409" i="43"/>
  <c r="I410" i="43"/>
  <c r="K410" i="43"/>
  <c r="M410" i="43"/>
  <c r="I411" i="43"/>
  <c r="K411" i="43"/>
  <c r="M411" i="43"/>
  <c r="I412" i="43"/>
  <c r="K412" i="43"/>
  <c r="M412" i="43"/>
  <c r="I413" i="43"/>
  <c r="K413" i="43"/>
  <c r="M413" i="43"/>
  <c r="I414" i="43"/>
  <c r="K414" i="43"/>
  <c r="M414" i="43"/>
  <c r="I415" i="43"/>
  <c r="K415" i="43"/>
  <c r="M415" i="43"/>
  <c r="I416" i="43"/>
  <c r="K416" i="43"/>
  <c r="M416" i="43"/>
  <c r="I417" i="43"/>
  <c r="K417" i="43"/>
  <c r="M417" i="43"/>
  <c r="I418" i="43"/>
  <c r="K418" i="43"/>
  <c r="M418" i="43"/>
  <c r="I419" i="43"/>
  <c r="K419" i="43"/>
  <c r="M419" i="43"/>
  <c r="I420" i="43"/>
  <c r="K420" i="43"/>
  <c r="M420" i="43"/>
  <c r="I421" i="43"/>
  <c r="K421" i="43"/>
  <c r="M421" i="43"/>
  <c r="I422" i="43"/>
  <c r="K422" i="43"/>
  <c r="M422" i="43"/>
  <c r="I423" i="43"/>
  <c r="K423" i="43"/>
  <c r="M423" i="43"/>
  <c r="I424" i="43"/>
  <c r="K424" i="43"/>
  <c r="M424" i="43"/>
  <c r="I425" i="43"/>
  <c r="K425" i="43"/>
  <c r="M425" i="43"/>
  <c r="I426" i="43"/>
  <c r="K426" i="43"/>
  <c r="M426" i="43"/>
  <c r="I427" i="43"/>
  <c r="K427" i="43"/>
  <c r="M427" i="43"/>
  <c r="I428" i="43"/>
  <c r="K428" i="43"/>
  <c r="M428" i="43"/>
  <c r="I429" i="43"/>
  <c r="K429" i="43"/>
  <c r="M429" i="43"/>
  <c r="I430" i="43"/>
  <c r="K430" i="43"/>
  <c r="M430" i="43"/>
  <c r="I431" i="43"/>
  <c r="K431" i="43"/>
  <c r="M431" i="43"/>
  <c r="I432" i="43"/>
  <c r="K432" i="43"/>
  <c r="M432" i="43"/>
  <c r="I433" i="43"/>
  <c r="K433" i="43"/>
  <c r="M433" i="43"/>
  <c r="I434" i="43"/>
  <c r="K434" i="43"/>
  <c r="M434" i="43"/>
  <c r="I435" i="43"/>
  <c r="K435" i="43"/>
  <c r="M435" i="43"/>
  <c r="I436" i="43"/>
  <c r="K436" i="43"/>
  <c r="M436" i="43"/>
  <c r="I437" i="43"/>
  <c r="K437" i="43"/>
  <c r="M437" i="43"/>
  <c r="I438" i="43"/>
  <c r="K438" i="43"/>
  <c r="M438" i="43"/>
  <c r="I439" i="43"/>
  <c r="K439" i="43"/>
  <c r="M439" i="43"/>
  <c r="I440" i="43"/>
  <c r="K440" i="43"/>
  <c r="M440" i="43"/>
  <c r="I441" i="43"/>
  <c r="K441" i="43"/>
  <c r="M441" i="43"/>
  <c r="I442" i="43"/>
  <c r="K442" i="43"/>
  <c r="M442" i="43"/>
  <c r="I443" i="43"/>
  <c r="K443" i="43"/>
  <c r="M443" i="43"/>
  <c r="I444" i="43"/>
  <c r="K444" i="43"/>
  <c r="M444" i="43"/>
  <c r="I445" i="43"/>
  <c r="K445" i="43"/>
  <c r="M445" i="43"/>
  <c r="I446" i="43"/>
  <c r="K446" i="43"/>
  <c r="M446" i="43"/>
  <c r="B17" i="29"/>
  <c r="C17" i="29" s="1"/>
  <c r="M64" i="56"/>
  <c r="B108" i="41" s="1"/>
  <c r="C108" i="41" l="1"/>
  <c r="C67" i="43"/>
  <c r="B77" i="43"/>
  <c r="C77" i="43" s="1"/>
  <c r="B87" i="43"/>
  <c r="B27" i="29"/>
  <c r="C87" i="43" l="1"/>
  <c r="B97" i="43"/>
  <c r="C27" i="29"/>
  <c r="B37" i="29"/>
  <c r="B107" i="43" l="1"/>
  <c r="C97" i="43"/>
  <c r="B47" i="29"/>
  <c r="C37" i="29"/>
  <c r="C107" i="43" l="1"/>
  <c r="B117" i="43"/>
  <c r="C47" i="29"/>
  <c r="B57" i="29"/>
  <c r="B127" i="43" l="1"/>
  <c r="C117" i="43"/>
  <c r="C57" i="29"/>
  <c r="B67" i="29"/>
  <c r="B67" i="7"/>
  <c r="C127" i="43" l="1"/>
  <c r="B137" i="43"/>
  <c r="C67" i="29"/>
  <c r="B77" i="29"/>
  <c r="B147" i="43" l="1"/>
  <c r="C137" i="43"/>
  <c r="B87" i="29"/>
  <c r="C77" i="29"/>
  <c r="AV190" i="52"/>
  <c r="AQ190" i="52"/>
  <c r="AL190" i="52"/>
  <c r="AG190" i="52"/>
  <c r="AB190" i="52"/>
  <c r="W190" i="52"/>
  <c r="R190" i="52"/>
  <c r="S190" i="52" s="1"/>
  <c r="J190" i="52"/>
  <c r="I190" i="52"/>
  <c r="G190" i="52"/>
  <c r="AV189" i="52"/>
  <c r="AW189" i="52" s="1"/>
  <c r="AQ189" i="52"/>
  <c r="AR189" i="52" s="1"/>
  <c r="AL189" i="52"/>
  <c r="AM189" i="52" s="1"/>
  <c r="AG189" i="52"/>
  <c r="AH189" i="52" s="1"/>
  <c r="AB189" i="52"/>
  <c r="W189" i="52"/>
  <c r="R189" i="52"/>
  <c r="J189" i="52"/>
  <c r="I189" i="52"/>
  <c r="G189" i="52"/>
  <c r="AG188" i="52"/>
  <c r="AB188" i="52"/>
  <c r="AC188" i="52" s="1"/>
  <c r="W188" i="52"/>
  <c r="X188" i="52" s="1"/>
  <c r="R188" i="52"/>
  <c r="J188" i="52"/>
  <c r="I188" i="52"/>
  <c r="G188" i="52"/>
  <c r="AV187" i="52"/>
  <c r="AQ187" i="52"/>
  <c r="AL187" i="52"/>
  <c r="AG187" i="52"/>
  <c r="AD187" i="52"/>
  <c r="AC187" i="52"/>
  <c r="AB187" i="52"/>
  <c r="W187" i="52"/>
  <c r="R187" i="52"/>
  <c r="J187" i="52"/>
  <c r="I187" i="52"/>
  <c r="G187" i="52"/>
  <c r="AV190" i="51"/>
  <c r="AQ190" i="51"/>
  <c r="AL190" i="51"/>
  <c r="AG190" i="51"/>
  <c r="AB190" i="51"/>
  <c r="AC190" i="51" s="1"/>
  <c r="W190" i="51"/>
  <c r="R190" i="51"/>
  <c r="J190" i="51"/>
  <c r="I190" i="51"/>
  <c r="G190" i="51"/>
  <c r="AV189" i="51"/>
  <c r="AQ189" i="51"/>
  <c r="AL189" i="51"/>
  <c r="AG189" i="51"/>
  <c r="AH189" i="51" s="1"/>
  <c r="AB189" i="51"/>
  <c r="W189" i="51"/>
  <c r="X189" i="51" s="1"/>
  <c r="R189" i="51"/>
  <c r="J189" i="51"/>
  <c r="I189" i="51"/>
  <c r="G189" i="51"/>
  <c r="AV188" i="51"/>
  <c r="AQ188" i="51"/>
  <c r="AL188" i="51"/>
  <c r="AG188" i="51"/>
  <c r="AB188" i="51"/>
  <c r="W188" i="51"/>
  <c r="X188" i="51" s="1"/>
  <c r="R188" i="51"/>
  <c r="J188" i="51"/>
  <c r="I188" i="51"/>
  <c r="G188" i="51"/>
  <c r="AV187" i="51"/>
  <c r="AQ187" i="51"/>
  <c r="AS187" i="51" s="1"/>
  <c r="AL187" i="51"/>
  <c r="AN187" i="51" s="1"/>
  <c r="AG187" i="51"/>
  <c r="AB187" i="51"/>
  <c r="AD187" i="51" s="1"/>
  <c r="W187" i="51"/>
  <c r="R187" i="51"/>
  <c r="J187" i="51"/>
  <c r="I187" i="51"/>
  <c r="G187" i="51"/>
  <c r="AV187" i="50"/>
  <c r="AW187" i="50" s="1"/>
  <c r="AQ187" i="50"/>
  <c r="AS187" i="50" s="1"/>
  <c r="AL187" i="50"/>
  <c r="AM187" i="50" s="1"/>
  <c r="AG187" i="50"/>
  <c r="AI187" i="50" s="1"/>
  <c r="AB187" i="50"/>
  <c r="AD187" i="50" s="1"/>
  <c r="W187" i="50"/>
  <c r="S187" i="50"/>
  <c r="R187" i="50"/>
  <c r="T187" i="50" s="1"/>
  <c r="J187" i="50"/>
  <c r="I187" i="50"/>
  <c r="G187" i="50"/>
  <c r="H187" i="50" s="1"/>
  <c r="AV194" i="49"/>
  <c r="AQ194" i="49"/>
  <c r="AL194" i="49"/>
  <c r="AG194" i="49"/>
  <c r="AB194" i="49"/>
  <c r="W194" i="49"/>
  <c r="R194" i="49"/>
  <c r="K194" i="49"/>
  <c r="J194" i="49"/>
  <c r="I194" i="49"/>
  <c r="G194" i="49"/>
  <c r="AV193" i="49"/>
  <c r="AW193" i="49" s="1"/>
  <c r="AQ193" i="49"/>
  <c r="AL193" i="49"/>
  <c r="AG193" i="49"/>
  <c r="AH193" i="49" s="1"/>
  <c r="AB193" i="49"/>
  <c r="AC193" i="49" s="1"/>
  <c r="W193" i="49"/>
  <c r="R193" i="49"/>
  <c r="J193" i="49"/>
  <c r="I193" i="49"/>
  <c r="G193" i="49"/>
  <c r="AV192" i="49"/>
  <c r="AQ192" i="49"/>
  <c r="AL192" i="49"/>
  <c r="AG192" i="49"/>
  <c r="AB192" i="49"/>
  <c r="W192" i="49"/>
  <c r="R192" i="49"/>
  <c r="J192" i="49"/>
  <c r="I192" i="49"/>
  <c r="G192" i="49"/>
  <c r="AV191" i="49"/>
  <c r="AQ191" i="49"/>
  <c r="AR191" i="49" s="1"/>
  <c r="AL191" i="49"/>
  <c r="AM191" i="49" s="1"/>
  <c r="AG191" i="49"/>
  <c r="AB191" i="49"/>
  <c r="W191" i="49"/>
  <c r="R191" i="49"/>
  <c r="J191" i="49"/>
  <c r="I191" i="49"/>
  <c r="G191" i="49"/>
  <c r="AV190" i="49"/>
  <c r="AQ190" i="49"/>
  <c r="AL190" i="49"/>
  <c r="AG190" i="49"/>
  <c r="AB190" i="49"/>
  <c r="W190" i="49"/>
  <c r="R190" i="49"/>
  <c r="J190" i="49"/>
  <c r="I190" i="49"/>
  <c r="G190" i="49"/>
  <c r="AV189" i="49"/>
  <c r="AQ189" i="49"/>
  <c r="K189" i="49" s="1"/>
  <c r="AM189" i="49"/>
  <c r="AL189" i="49"/>
  <c r="AG189" i="49"/>
  <c r="AB189" i="49"/>
  <c r="W189" i="49"/>
  <c r="R189" i="49"/>
  <c r="J189" i="49"/>
  <c r="I189" i="49"/>
  <c r="G189" i="49"/>
  <c r="AV188" i="49"/>
  <c r="AQ188" i="49"/>
  <c r="AL188" i="49"/>
  <c r="AG188" i="49"/>
  <c r="AB188" i="49"/>
  <c r="W188" i="49"/>
  <c r="X188" i="49" s="1"/>
  <c r="R188" i="49"/>
  <c r="S188" i="49" s="1"/>
  <c r="J188" i="49"/>
  <c r="I188" i="49"/>
  <c r="G188" i="49"/>
  <c r="AV187" i="49"/>
  <c r="AQ187" i="49"/>
  <c r="AR192" i="49" s="1"/>
  <c r="AL187" i="49"/>
  <c r="AN187" i="49" s="1"/>
  <c r="AG187" i="49"/>
  <c r="AB187" i="49"/>
  <c r="W187" i="49"/>
  <c r="R187" i="49"/>
  <c r="J187" i="49"/>
  <c r="I187" i="49"/>
  <c r="G187" i="49"/>
  <c r="AV198" i="48"/>
  <c r="K198" i="48"/>
  <c r="J198" i="48"/>
  <c r="I198" i="48"/>
  <c r="G198" i="48"/>
  <c r="AV197" i="48"/>
  <c r="AQ197" i="48"/>
  <c r="AL197" i="48"/>
  <c r="AG197" i="48"/>
  <c r="AB197" i="48"/>
  <c r="W197" i="48"/>
  <c r="R197" i="48"/>
  <c r="J197" i="48"/>
  <c r="I197" i="48"/>
  <c r="G197" i="48"/>
  <c r="AV196" i="48"/>
  <c r="AQ196" i="48"/>
  <c r="AL196" i="48"/>
  <c r="AG196" i="48"/>
  <c r="AB196" i="48"/>
  <c r="W196" i="48"/>
  <c r="R196" i="48"/>
  <c r="J196" i="48"/>
  <c r="I196" i="48"/>
  <c r="G196" i="48"/>
  <c r="AV195" i="48"/>
  <c r="AQ195" i="48"/>
  <c r="AL195" i="48"/>
  <c r="AG195" i="48"/>
  <c r="AB195" i="48"/>
  <c r="W195" i="48"/>
  <c r="R195" i="48"/>
  <c r="J195" i="48"/>
  <c r="I195" i="48"/>
  <c r="G195" i="48"/>
  <c r="AV194" i="48"/>
  <c r="AQ194" i="48"/>
  <c r="AL194" i="48"/>
  <c r="AG194" i="48"/>
  <c r="AB194" i="48"/>
  <c r="W194" i="48"/>
  <c r="R194" i="48"/>
  <c r="J194" i="48"/>
  <c r="I194" i="48"/>
  <c r="G194" i="48"/>
  <c r="AV193" i="48"/>
  <c r="AQ193" i="48"/>
  <c r="AL193" i="48"/>
  <c r="AG193" i="48"/>
  <c r="AB193" i="48"/>
  <c r="W193" i="48"/>
  <c r="R193" i="48"/>
  <c r="J193" i="48"/>
  <c r="I193" i="48"/>
  <c r="G193" i="48"/>
  <c r="AV192" i="48"/>
  <c r="AQ192" i="48"/>
  <c r="AL192" i="48"/>
  <c r="AG192" i="48"/>
  <c r="AB192" i="48"/>
  <c r="W192" i="48"/>
  <c r="R192" i="48"/>
  <c r="K192" i="48" s="1"/>
  <c r="J192" i="48"/>
  <c r="I192" i="48"/>
  <c r="G192" i="48"/>
  <c r="AV191" i="48"/>
  <c r="AQ191" i="48"/>
  <c r="AL191" i="48"/>
  <c r="AG191" i="48"/>
  <c r="AB191" i="48"/>
  <c r="W191" i="48"/>
  <c r="R191" i="48"/>
  <c r="J191" i="48"/>
  <c r="I191" i="48"/>
  <c r="G191" i="48"/>
  <c r="AV190" i="48"/>
  <c r="AQ190" i="48"/>
  <c r="AL190" i="48"/>
  <c r="AG190" i="48"/>
  <c r="AB190" i="48"/>
  <c r="W190" i="48"/>
  <c r="R190" i="48"/>
  <c r="K190" i="48" s="1"/>
  <c r="J190" i="48"/>
  <c r="I190" i="48"/>
  <c r="G190" i="48"/>
  <c r="AV189" i="48"/>
  <c r="AQ189" i="48"/>
  <c r="AL189" i="48"/>
  <c r="AG189" i="48"/>
  <c r="AB189" i="48"/>
  <c r="W189" i="48"/>
  <c r="R189" i="48"/>
  <c r="J189" i="48"/>
  <c r="I189" i="48"/>
  <c r="G189" i="48"/>
  <c r="AV188" i="48"/>
  <c r="AQ188" i="48"/>
  <c r="AL188" i="48"/>
  <c r="AG188" i="48"/>
  <c r="AB188" i="48"/>
  <c r="W188" i="48"/>
  <c r="R188" i="48"/>
  <c r="J188" i="48"/>
  <c r="I188" i="48"/>
  <c r="G188" i="48"/>
  <c r="AV187" i="48"/>
  <c r="AQ187" i="48"/>
  <c r="AL187" i="48"/>
  <c r="AG187" i="48"/>
  <c r="AB187" i="48"/>
  <c r="W187" i="48"/>
  <c r="R187" i="48"/>
  <c r="J187" i="48"/>
  <c r="I187" i="48"/>
  <c r="G187" i="48"/>
  <c r="AV187" i="47"/>
  <c r="AW187" i="47" s="1"/>
  <c r="AQ187" i="47"/>
  <c r="AS187" i="47" s="1"/>
  <c r="AL187" i="47"/>
  <c r="AM187" i="47" s="1"/>
  <c r="AG187" i="47"/>
  <c r="AI187" i="47" s="1"/>
  <c r="AB187" i="47"/>
  <c r="AD187" i="47" s="1"/>
  <c r="W187" i="47"/>
  <c r="Y187" i="47" s="1"/>
  <c r="R187" i="47"/>
  <c r="J187" i="47"/>
  <c r="I187" i="47"/>
  <c r="G187" i="47"/>
  <c r="H187" i="47" s="1"/>
  <c r="AV196" i="46"/>
  <c r="AQ196" i="46"/>
  <c r="AL196" i="46"/>
  <c r="AG196" i="46"/>
  <c r="AB196" i="46"/>
  <c r="W196" i="46"/>
  <c r="R196" i="46"/>
  <c r="J196" i="46"/>
  <c r="I196" i="46"/>
  <c r="G196" i="46"/>
  <c r="AV195" i="46"/>
  <c r="AQ195" i="46"/>
  <c r="AL195" i="46"/>
  <c r="AG195" i="46"/>
  <c r="AB195" i="46"/>
  <c r="W195" i="46"/>
  <c r="R195" i="46"/>
  <c r="J195" i="46"/>
  <c r="I195" i="46"/>
  <c r="G195" i="46"/>
  <c r="AV194" i="46"/>
  <c r="AW194" i="46" s="1"/>
  <c r="AQ194" i="46"/>
  <c r="AL194" i="46"/>
  <c r="AG194" i="46"/>
  <c r="AB194" i="46"/>
  <c r="W194" i="46"/>
  <c r="R194" i="46"/>
  <c r="J194" i="46"/>
  <c r="I194" i="46"/>
  <c r="G194" i="46"/>
  <c r="AV193" i="46"/>
  <c r="AQ193" i="46"/>
  <c r="AL193" i="46"/>
  <c r="AG193" i="46"/>
  <c r="AB193" i="46"/>
  <c r="W193" i="46"/>
  <c r="R193" i="46"/>
  <c r="J193" i="46"/>
  <c r="I193" i="46"/>
  <c r="G193" i="46"/>
  <c r="AV192" i="46"/>
  <c r="AQ192" i="46"/>
  <c r="AL192" i="46"/>
  <c r="AG192" i="46"/>
  <c r="AB192" i="46"/>
  <c r="W192" i="46"/>
  <c r="R192" i="46"/>
  <c r="J192" i="46"/>
  <c r="I192" i="46"/>
  <c r="G192" i="46"/>
  <c r="AV191" i="46"/>
  <c r="AQ191" i="46"/>
  <c r="AL191" i="46"/>
  <c r="AG191" i="46"/>
  <c r="AB191" i="46"/>
  <c r="W191" i="46"/>
  <c r="R191" i="46"/>
  <c r="J191" i="46"/>
  <c r="I191" i="46"/>
  <c r="G191" i="46"/>
  <c r="AV190" i="46"/>
  <c r="AQ190" i="46"/>
  <c r="AL190" i="46"/>
  <c r="AG190" i="46"/>
  <c r="AB190" i="46"/>
  <c r="W190" i="46"/>
  <c r="R190" i="46"/>
  <c r="J190" i="46"/>
  <c r="I190" i="46"/>
  <c r="G190" i="46"/>
  <c r="AV189" i="46"/>
  <c r="AQ189" i="46"/>
  <c r="AL189" i="46"/>
  <c r="AG189" i="46"/>
  <c r="AB189" i="46"/>
  <c r="W189" i="46"/>
  <c r="R189" i="46"/>
  <c r="J189" i="46"/>
  <c r="I189" i="46"/>
  <c r="G189" i="46"/>
  <c r="AV188" i="46"/>
  <c r="AQ188" i="46"/>
  <c r="AL188" i="46"/>
  <c r="AG188" i="46"/>
  <c r="AB188" i="46"/>
  <c r="W188" i="46"/>
  <c r="R188" i="46"/>
  <c r="J188" i="46"/>
  <c r="I188" i="46"/>
  <c r="G188" i="46"/>
  <c r="AV187" i="46"/>
  <c r="AQ187" i="46"/>
  <c r="AL187" i="46"/>
  <c r="AG187" i="46"/>
  <c r="AB187" i="46"/>
  <c r="W187" i="46"/>
  <c r="R187" i="46"/>
  <c r="S187" i="46" s="1"/>
  <c r="J187" i="46"/>
  <c r="I187" i="46"/>
  <c r="G187" i="46"/>
  <c r="AV196" i="45"/>
  <c r="AQ196" i="45"/>
  <c r="AL196" i="45"/>
  <c r="AG196" i="45"/>
  <c r="AB196" i="45"/>
  <c r="W196" i="45"/>
  <c r="R196" i="45"/>
  <c r="K196" i="45"/>
  <c r="J196" i="45"/>
  <c r="I196" i="45"/>
  <c r="G196" i="45"/>
  <c r="AV195" i="45"/>
  <c r="AW195" i="45" s="1"/>
  <c r="AQ195" i="45"/>
  <c r="AL195" i="45"/>
  <c r="AG195" i="45"/>
  <c r="AH195" i="45" s="1"/>
  <c r="AB195" i="45"/>
  <c r="AC195" i="45" s="1"/>
  <c r="W195" i="45"/>
  <c r="R195" i="45"/>
  <c r="J195" i="45"/>
  <c r="I195" i="45"/>
  <c r="G195" i="45"/>
  <c r="AV194" i="45"/>
  <c r="AQ194" i="45"/>
  <c r="AL194" i="45"/>
  <c r="AG194" i="45"/>
  <c r="AB194" i="45"/>
  <c r="W194" i="45"/>
  <c r="R194" i="45"/>
  <c r="J194" i="45"/>
  <c r="I194" i="45"/>
  <c r="G194" i="45"/>
  <c r="AV193" i="45"/>
  <c r="AQ193" i="45"/>
  <c r="AR193" i="45" s="1"/>
  <c r="AL193" i="45"/>
  <c r="AG193" i="45"/>
  <c r="AB193" i="45"/>
  <c r="W193" i="45"/>
  <c r="R193" i="45"/>
  <c r="J193" i="45"/>
  <c r="I193" i="45"/>
  <c r="G193" i="45"/>
  <c r="AV192" i="45"/>
  <c r="AQ192" i="45"/>
  <c r="AL192" i="45"/>
  <c r="AG192" i="45"/>
  <c r="AB192" i="45"/>
  <c r="W192" i="45"/>
  <c r="R192" i="45"/>
  <c r="J192" i="45"/>
  <c r="I192" i="45"/>
  <c r="G192" i="45"/>
  <c r="R191" i="45"/>
  <c r="K191" i="45"/>
  <c r="J191" i="45"/>
  <c r="I191" i="45"/>
  <c r="G191" i="45"/>
  <c r="AV190" i="45"/>
  <c r="AQ190" i="45"/>
  <c r="AL190" i="45"/>
  <c r="AG190" i="45"/>
  <c r="AB190" i="45"/>
  <c r="W190" i="45"/>
  <c r="R190" i="45"/>
  <c r="K190" i="45"/>
  <c r="J190" i="45"/>
  <c r="I190" i="45"/>
  <c r="G190" i="45"/>
  <c r="AV189" i="45"/>
  <c r="AQ189" i="45"/>
  <c r="AL189" i="45"/>
  <c r="AG189" i="45"/>
  <c r="AB189" i="45"/>
  <c r="W189" i="45"/>
  <c r="X189" i="45" s="1"/>
  <c r="R189" i="45"/>
  <c r="S189" i="45" s="1"/>
  <c r="J189" i="45"/>
  <c r="I189" i="45"/>
  <c r="G189" i="45"/>
  <c r="AV188" i="45"/>
  <c r="AQ188" i="45"/>
  <c r="AL188" i="45"/>
  <c r="AG188" i="45"/>
  <c r="AB188" i="45"/>
  <c r="W188" i="45"/>
  <c r="R188" i="45"/>
  <c r="K188" i="45" s="1"/>
  <c r="J188" i="45"/>
  <c r="I188" i="45"/>
  <c r="G188" i="45"/>
  <c r="AV187" i="45"/>
  <c r="AX187" i="45" s="1"/>
  <c r="AQ187" i="45"/>
  <c r="AL187" i="45"/>
  <c r="AM192" i="45" s="1"/>
  <c r="AG187" i="45"/>
  <c r="AB187" i="45"/>
  <c r="W187" i="45"/>
  <c r="R187" i="45"/>
  <c r="J187" i="45"/>
  <c r="I187" i="45"/>
  <c r="G187" i="45"/>
  <c r="AV362" i="44"/>
  <c r="AQ362" i="44"/>
  <c r="AL362" i="44"/>
  <c r="AG362" i="44"/>
  <c r="AB362" i="44"/>
  <c r="W362" i="44"/>
  <c r="R362" i="44"/>
  <c r="J362" i="44"/>
  <c r="I362" i="44"/>
  <c r="G362" i="44"/>
  <c r="AV361" i="44"/>
  <c r="AQ361" i="44"/>
  <c r="AL361" i="44"/>
  <c r="AG361" i="44"/>
  <c r="AB361" i="44"/>
  <c r="W361" i="44"/>
  <c r="R361" i="44"/>
  <c r="J361" i="44"/>
  <c r="I361" i="44"/>
  <c r="G361" i="44"/>
  <c r="AV360" i="44"/>
  <c r="K360" i="44" s="1"/>
  <c r="J360" i="44"/>
  <c r="I360" i="44"/>
  <c r="G360" i="44"/>
  <c r="AV359" i="44"/>
  <c r="AQ359" i="44"/>
  <c r="AL359" i="44"/>
  <c r="AG359" i="44"/>
  <c r="AB359" i="44"/>
  <c r="W359" i="44"/>
  <c r="R359" i="44"/>
  <c r="K359" i="44" s="1"/>
  <c r="J359" i="44"/>
  <c r="I359" i="44"/>
  <c r="G359" i="44"/>
  <c r="AV358" i="44"/>
  <c r="AQ358" i="44"/>
  <c r="AL358" i="44"/>
  <c r="AG358" i="44"/>
  <c r="AB358" i="44"/>
  <c r="W358" i="44"/>
  <c r="R358" i="44"/>
  <c r="K358" i="44" s="1"/>
  <c r="J358" i="44"/>
  <c r="I358" i="44"/>
  <c r="G358" i="44"/>
  <c r="AV357" i="44"/>
  <c r="AQ357" i="44"/>
  <c r="AL357" i="44"/>
  <c r="AG357" i="44"/>
  <c r="AB357" i="44"/>
  <c r="W357" i="44"/>
  <c r="R357" i="44"/>
  <c r="J357" i="44"/>
  <c r="I357" i="44"/>
  <c r="G357" i="44"/>
  <c r="AV356" i="44"/>
  <c r="AQ356" i="44"/>
  <c r="AL356" i="44"/>
  <c r="AG356" i="44"/>
  <c r="AB356" i="44"/>
  <c r="W356" i="44"/>
  <c r="R356" i="44"/>
  <c r="K356" i="44" s="1"/>
  <c r="J356" i="44"/>
  <c r="I356" i="44"/>
  <c r="G356" i="44"/>
  <c r="AV355" i="44"/>
  <c r="AQ355" i="44"/>
  <c r="AL355" i="44"/>
  <c r="AG355" i="44"/>
  <c r="AB355" i="44"/>
  <c r="W355" i="44"/>
  <c r="R355" i="44"/>
  <c r="J355" i="44"/>
  <c r="I355" i="44"/>
  <c r="G355" i="44"/>
  <c r="AV354" i="44"/>
  <c r="AQ354" i="44"/>
  <c r="AL354" i="44"/>
  <c r="AG354" i="44"/>
  <c r="AB354" i="44"/>
  <c r="W354" i="44"/>
  <c r="R354" i="44"/>
  <c r="J354" i="44"/>
  <c r="I354" i="44"/>
  <c r="G354" i="44"/>
  <c r="AV353" i="44"/>
  <c r="AQ353" i="44"/>
  <c r="AL353" i="44"/>
  <c r="AG353" i="44"/>
  <c r="AB353" i="44"/>
  <c r="W353" i="44"/>
  <c r="R353" i="44"/>
  <c r="J353" i="44"/>
  <c r="I353" i="44"/>
  <c r="G353" i="44"/>
  <c r="AV352" i="44"/>
  <c r="AQ352" i="44"/>
  <c r="AL352" i="44"/>
  <c r="AG352" i="44"/>
  <c r="AB352" i="44"/>
  <c r="W352" i="44"/>
  <c r="R352" i="44"/>
  <c r="J352" i="44"/>
  <c r="I352" i="44"/>
  <c r="G352" i="44"/>
  <c r="AV351" i="44"/>
  <c r="AQ351" i="44"/>
  <c r="AL351" i="44"/>
  <c r="AG351" i="44"/>
  <c r="AB351" i="44"/>
  <c r="W351" i="44"/>
  <c r="R351" i="44"/>
  <c r="J351" i="44"/>
  <c r="I351" i="44"/>
  <c r="G351" i="44"/>
  <c r="AV350" i="44"/>
  <c r="AQ350" i="44"/>
  <c r="AL350" i="44"/>
  <c r="AG350" i="44"/>
  <c r="AB350" i="44"/>
  <c r="W350" i="44"/>
  <c r="R350" i="44"/>
  <c r="J350" i="44"/>
  <c r="I350" i="44"/>
  <c r="G350" i="44"/>
  <c r="AV349" i="44"/>
  <c r="AQ349" i="44"/>
  <c r="AL349" i="44"/>
  <c r="AG349" i="44"/>
  <c r="AB349" i="44"/>
  <c r="W349" i="44"/>
  <c r="R349" i="44"/>
  <c r="J349" i="44"/>
  <c r="I349" i="44"/>
  <c r="G349" i="44"/>
  <c r="AV348" i="44"/>
  <c r="AQ348" i="44"/>
  <c r="AL348" i="44"/>
  <c r="AG348" i="44"/>
  <c r="AB348" i="44"/>
  <c r="W348" i="44"/>
  <c r="R348" i="44"/>
  <c r="J348" i="44"/>
  <c r="I348" i="44"/>
  <c r="G348" i="44"/>
  <c r="AV347" i="44"/>
  <c r="AQ347" i="44"/>
  <c r="AL347" i="44"/>
  <c r="AG347" i="44"/>
  <c r="AB347" i="44"/>
  <c r="W347" i="44"/>
  <c r="R347" i="44"/>
  <c r="J347" i="44"/>
  <c r="I347" i="44"/>
  <c r="G347" i="44"/>
  <c r="AV346" i="44"/>
  <c r="AQ346" i="44"/>
  <c r="AL346" i="44"/>
  <c r="AG346" i="44"/>
  <c r="AB346" i="44"/>
  <c r="W346" i="44"/>
  <c r="R346" i="44"/>
  <c r="J346" i="44"/>
  <c r="I346" i="44"/>
  <c r="G346" i="44"/>
  <c r="AV345" i="44"/>
  <c r="AQ345" i="44"/>
  <c r="AL345" i="44"/>
  <c r="AG345" i="44"/>
  <c r="AB345" i="44"/>
  <c r="W345" i="44"/>
  <c r="R345" i="44"/>
  <c r="J345" i="44"/>
  <c r="I345" i="44"/>
  <c r="G345" i="44"/>
  <c r="AV344" i="44"/>
  <c r="AQ344" i="44"/>
  <c r="AL344" i="44"/>
  <c r="AG344" i="44"/>
  <c r="AB344" i="44"/>
  <c r="W344" i="44"/>
  <c r="R344" i="44"/>
  <c r="K344" i="44" s="1"/>
  <c r="J344" i="44"/>
  <c r="I344" i="44"/>
  <c r="G344" i="44"/>
  <c r="AV343" i="44"/>
  <c r="AQ343" i="44"/>
  <c r="AL343" i="44"/>
  <c r="AG343" i="44"/>
  <c r="AB343" i="44"/>
  <c r="W343" i="44"/>
  <c r="R343" i="44"/>
  <c r="J343" i="44"/>
  <c r="I343" i="44"/>
  <c r="G343" i="44"/>
  <c r="AV342" i="44"/>
  <c r="AQ342" i="44"/>
  <c r="AL342" i="44"/>
  <c r="AG342" i="44"/>
  <c r="AB342" i="44"/>
  <c r="W342" i="44"/>
  <c r="R342" i="44"/>
  <c r="J342" i="44"/>
  <c r="I342" i="44"/>
  <c r="G342" i="44"/>
  <c r="AV341" i="44"/>
  <c r="AQ341" i="44"/>
  <c r="AL341" i="44"/>
  <c r="AG341" i="44"/>
  <c r="AB341" i="44"/>
  <c r="W341" i="44"/>
  <c r="R341" i="44"/>
  <c r="J341" i="44"/>
  <c r="I341" i="44"/>
  <c r="G341" i="44"/>
  <c r="AV340" i="44"/>
  <c r="AQ340" i="44"/>
  <c r="AL340" i="44"/>
  <c r="AG340" i="44"/>
  <c r="AB340" i="44"/>
  <c r="W340" i="44"/>
  <c r="R340" i="44"/>
  <c r="J340" i="44"/>
  <c r="I340" i="44"/>
  <c r="G340" i="44"/>
  <c r="AV339" i="44"/>
  <c r="AQ339" i="44"/>
  <c r="AL339" i="44"/>
  <c r="AG339" i="44"/>
  <c r="AB339" i="44"/>
  <c r="W339" i="44"/>
  <c r="R339" i="44"/>
  <c r="J339" i="44"/>
  <c r="I339" i="44"/>
  <c r="G339" i="44"/>
  <c r="AV338" i="44"/>
  <c r="AQ338" i="44"/>
  <c r="AL338" i="44"/>
  <c r="AG338" i="44"/>
  <c r="AB338" i="44"/>
  <c r="W338" i="44"/>
  <c r="R338" i="44"/>
  <c r="J338" i="44"/>
  <c r="I338" i="44"/>
  <c r="G338" i="44"/>
  <c r="AV337" i="44"/>
  <c r="AQ337" i="44"/>
  <c r="AL337" i="44"/>
  <c r="AG337" i="44"/>
  <c r="AB337" i="44"/>
  <c r="W337" i="44"/>
  <c r="R337" i="44"/>
  <c r="J337" i="44"/>
  <c r="I337" i="44"/>
  <c r="G337" i="44"/>
  <c r="AV336" i="44"/>
  <c r="AQ336" i="44"/>
  <c r="AL336" i="44"/>
  <c r="AG336" i="44"/>
  <c r="AB336" i="44"/>
  <c r="W336" i="44"/>
  <c r="R336" i="44"/>
  <c r="J336" i="44"/>
  <c r="I336" i="44"/>
  <c r="G336" i="44"/>
  <c r="AV335" i="44"/>
  <c r="AQ335" i="44"/>
  <c r="AL335" i="44"/>
  <c r="AG335" i="44"/>
  <c r="AB335" i="44"/>
  <c r="W335" i="44"/>
  <c r="R335" i="44"/>
  <c r="K335" i="44" s="1"/>
  <c r="J335" i="44"/>
  <c r="I335" i="44"/>
  <c r="G335" i="44"/>
  <c r="AV334" i="44"/>
  <c r="AQ334" i="44"/>
  <c r="AL334" i="44"/>
  <c r="AG334" i="44"/>
  <c r="AB334" i="44"/>
  <c r="W334" i="44"/>
  <c r="R334" i="44"/>
  <c r="J334" i="44"/>
  <c r="I334" i="44"/>
  <c r="G334" i="44"/>
  <c r="AV333" i="44"/>
  <c r="AQ333" i="44"/>
  <c r="AL333" i="44"/>
  <c r="AG333" i="44"/>
  <c r="AB333" i="44"/>
  <c r="W333" i="44"/>
  <c r="R333" i="44"/>
  <c r="J333" i="44"/>
  <c r="I333" i="44"/>
  <c r="G333" i="44"/>
  <c r="AV332" i="44"/>
  <c r="AQ332" i="44"/>
  <c r="AL332" i="44"/>
  <c r="AG332" i="44"/>
  <c r="AB332" i="44"/>
  <c r="W332" i="44"/>
  <c r="R332" i="44"/>
  <c r="J332" i="44"/>
  <c r="I332" i="44"/>
  <c r="G332" i="44"/>
  <c r="AV331" i="44"/>
  <c r="AQ331" i="44"/>
  <c r="AL331" i="44"/>
  <c r="AG331" i="44"/>
  <c r="AB331" i="44"/>
  <c r="W331" i="44"/>
  <c r="R331" i="44"/>
  <c r="J331" i="44"/>
  <c r="I331" i="44"/>
  <c r="G331" i="44"/>
  <c r="AC73" i="6"/>
  <c r="S73" i="6"/>
  <c r="M73" i="6"/>
  <c r="F73" i="6" s="1"/>
  <c r="AL73" i="6" s="1"/>
  <c r="AC72" i="6"/>
  <c r="S72" i="6"/>
  <c r="M72" i="6"/>
  <c r="AC71" i="6"/>
  <c r="S71" i="6"/>
  <c r="M71" i="6"/>
  <c r="AC70" i="6"/>
  <c r="S70" i="6"/>
  <c r="M70" i="6"/>
  <c r="AC69" i="6"/>
  <c r="S69" i="6"/>
  <c r="M69" i="6"/>
  <c r="AC68" i="6"/>
  <c r="S68" i="6"/>
  <c r="AC67" i="6"/>
  <c r="S67" i="6"/>
  <c r="M67" i="6"/>
  <c r="AC73" i="7"/>
  <c r="AD73" i="7" s="1"/>
  <c r="S73" i="7"/>
  <c r="T73" i="7" s="1"/>
  <c r="M73" i="7"/>
  <c r="N73" i="7" s="1"/>
  <c r="F73" i="7"/>
  <c r="AL73" i="7" s="1"/>
  <c r="AL72" i="7"/>
  <c r="AC72" i="7"/>
  <c r="AD72" i="7" s="1"/>
  <c r="S72" i="7"/>
  <c r="T72" i="7" s="1"/>
  <c r="M72" i="7"/>
  <c r="N72" i="7" s="1"/>
  <c r="F72" i="7"/>
  <c r="AJ72" i="7" s="1"/>
  <c r="AC71" i="7"/>
  <c r="S71" i="7"/>
  <c r="M71" i="7"/>
  <c r="F71" i="7"/>
  <c r="AH71" i="7" s="1"/>
  <c r="AC70" i="7"/>
  <c r="S70" i="7"/>
  <c r="M70" i="7"/>
  <c r="F70" i="7"/>
  <c r="AF70" i="7" s="1"/>
  <c r="AC69" i="7"/>
  <c r="S69" i="7"/>
  <c r="M69" i="7"/>
  <c r="F69" i="7"/>
  <c r="AB69" i="7" s="1"/>
  <c r="AC68" i="7"/>
  <c r="S68" i="7"/>
  <c r="M68" i="7"/>
  <c r="F68" i="7"/>
  <c r="AC67" i="7"/>
  <c r="S67" i="7"/>
  <c r="M67" i="7"/>
  <c r="H16" i="13" l="1"/>
  <c r="F69" i="6"/>
  <c r="AB69" i="6" s="1"/>
  <c r="H15" i="13"/>
  <c r="H19" i="13"/>
  <c r="AX187" i="52"/>
  <c r="K190" i="52"/>
  <c r="X190" i="52"/>
  <c r="AC190" i="52"/>
  <c r="AH188" i="52"/>
  <c r="AH190" i="52"/>
  <c r="H187" i="52"/>
  <c r="AR190" i="52"/>
  <c r="AM190" i="52"/>
  <c r="AW190" i="52"/>
  <c r="AI187" i="52"/>
  <c r="K189" i="52"/>
  <c r="AR187" i="52"/>
  <c r="T187" i="52"/>
  <c r="S188" i="52"/>
  <c r="Y187" i="52"/>
  <c r="X189" i="52"/>
  <c r="AC189" i="52"/>
  <c r="AM189" i="51"/>
  <c r="AW189" i="51"/>
  <c r="AR189" i="51"/>
  <c r="S190" i="51"/>
  <c r="AC188" i="51"/>
  <c r="AM188" i="51"/>
  <c r="AH190" i="51"/>
  <c r="AR188" i="51"/>
  <c r="AM190" i="51"/>
  <c r="AW190" i="51"/>
  <c r="H187" i="51"/>
  <c r="K187" i="51"/>
  <c r="X190" i="51"/>
  <c r="S189" i="51"/>
  <c r="AW188" i="51"/>
  <c r="AH188" i="51"/>
  <c r="AR190" i="51"/>
  <c r="AI187" i="51"/>
  <c r="AC189" i="51"/>
  <c r="AR187" i="50"/>
  <c r="AX187" i="50"/>
  <c r="K187" i="50"/>
  <c r="AW194" i="49"/>
  <c r="AW189" i="49"/>
  <c r="AC190" i="49"/>
  <c r="X192" i="49"/>
  <c r="AH188" i="49"/>
  <c r="AC192" i="49"/>
  <c r="X190" i="49"/>
  <c r="S194" i="49"/>
  <c r="AW188" i="49"/>
  <c r="AR190" i="49"/>
  <c r="AM192" i="49"/>
  <c r="X194" i="49"/>
  <c r="AW190" i="49"/>
  <c r="AC194" i="49"/>
  <c r="AH187" i="49"/>
  <c r="K192" i="49"/>
  <c r="AH194" i="49"/>
  <c r="S190" i="49"/>
  <c r="AR188" i="49"/>
  <c r="T187" i="49"/>
  <c r="AM194" i="49"/>
  <c r="S192" i="49"/>
  <c r="Y187" i="49"/>
  <c r="S189" i="49"/>
  <c r="AR194" i="49"/>
  <c r="AC187" i="49"/>
  <c r="X189" i="49"/>
  <c r="S191" i="49"/>
  <c r="AR193" i="49"/>
  <c r="AC188" i="49"/>
  <c r="AM190" i="49"/>
  <c r="AI187" i="49"/>
  <c r="X191" i="49"/>
  <c r="K193" i="49"/>
  <c r="H187" i="49"/>
  <c r="AH189" i="49"/>
  <c r="AC191" i="49"/>
  <c r="S193" i="49"/>
  <c r="K191" i="49"/>
  <c r="X193" i="49"/>
  <c r="H187" i="48"/>
  <c r="K193" i="48"/>
  <c r="K187" i="47"/>
  <c r="AN187" i="47"/>
  <c r="AX187" i="47"/>
  <c r="S193" i="46"/>
  <c r="X195" i="46"/>
  <c r="AR193" i="46"/>
  <c r="AH196" i="46"/>
  <c r="AR196" i="46"/>
  <c r="Y187" i="46"/>
  <c r="AM196" i="46"/>
  <c r="AC189" i="46"/>
  <c r="AC188" i="46"/>
  <c r="S189" i="46"/>
  <c r="X189" i="46"/>
  <c r="AM192" i="46"/>
  <c r="AH193" i="46"/>
  <c r="AX187" i="46"/>
  <c r="AR189" i="46"/>
  <c r="AR191" i="46"/>
  <c r="AC195" i="46"/>
  <c r="AW189" i="46"/>
  <c r="AW191" i="46"/>
  <c r="AH195" i="46"/>
  <c r="S188" i="46"/>
  <c r="K195" i="46"/>
  <c r="X188" i="46"/>
  <c r="S190" i="46"/>
  <c r="S192" i="46"/>
  <c r="AW195" i="46"/>
  <c r="X192" i="46"/>
  <c r="S194" i="46"/>
  <c r="AC192" i="46"/>
  <c r="AH190" i="46"/>
  <c r="AH192" i="46"/>
  <c r="X194" i="46"/>
  <c r="K189" i="46"/>
  <c r="AC190" i="46"/>
  <c r="AM188" i="46"/>
  <c r="K190" i="46"/>
  <c r="AC194" i="46"/>
  <c r="K196" i="46"/>
  <c r="T187" i="46"/>
  <c r="X191" i="46"/>
  <c r="X193" i="46"/>
  <c r="AC193" i="46"/>
  <c r="AW193" i="46"/>
  <c r="X190" i="46"/>
  <c r="H187" i="46"/>
  <c r="AR188" i="46"/>
  <c r="AR190" i="46"/>
  <c r="AR192" i="46"/>
  <c r="AH194" i="46"/>
  <c r="S196" i="46"/>
  <c r="AC191" i="46"/>
  <c r="AR194" i="46"/>
  <c r="AM195" i="46"/>
  <c r="AW188" i="46"/>
  <c r="AW196" i="46"/>
  <c r="AW192" i="46"/>
  <c r="AM194" i="46"/>
  <c r="X196" i="46"/>
  <c r="S191" i="46"/>
  <c r="S195" i="46"/>
  <c r="AM189" i="46"/>
  <c r="AC196" i="46"/>
  <c r="K355" i="44"/>
  <c r="K338" i="44"/>
  <c r="K336" i="44"/>
  <c r="AH189" i="45"/>
  <c r="S192" i="45"/>
  <c r="S194" i="45"/>
  <c r="AC192" i="45"/>
  <c r="X194" i="45"/>
  <c r="S190" i="45"/>
  <c r="K192" i="45"/>
  <c r="AM194" i="45"/>
  <c r="X196" i="45"/>
  <c r="X188" i="45"/>
  <c r="X190" i="45"/>
  <c r="AW192" i="45"/>
  <c r="AC196" i="45"/>
  <c r="AM188" i="45"/>
  <c r="AC190" i="45"/>
  <c r="AW194" i="45"/>
  <c r="AR188" i="45"/>
  <c r="AH190" i="45"/>
  <c r="AM196" i="45"/>
  <c r="AC189" i="45"/>
  <c r="AC188" i="45"/>
  <c r="AR196" i="45"/>
  <c r="AR194" i="45"/>
  <c r="AR195" i="45"/>
  <c r="K187" i="45"/>
  <c r="AR190" i="45"/>
  <c r="S193" i="45"/>
  <c r="AW196" i="45"/>
  <c r="S191" i="45"/>
  <c r="AM189" i="45"/>
  <c r="H187" i="45"/>
  <c r="X192" i="45"/>
  <c r="AW190" i="45"/>
  <c r="X193" i="45"/>
  <c r="K195" i="45"/>
  <c r="AM187" i="45"/>
  <c r="K193" i="45"/>
  <c r="AR189" i="45"/>
  <c r="AW188" i="45"/>
  <c r="S188" i="45"/>
  <c r="AC194" i="45"/>
  <c r="AC193" i="45"/>
  <c r="S195" i="45"/>
  <c r="AM193" i="45"/>
  <c r="AM195" i="45"/>
  <c r="AH192" i="45"/>
  <c r="AH194" i="45"/>
  <c r="AH196" i="45"/>
  <c r="K189" i="45"/>
  <c r="AH193" i="45"/>
  <c r="X195" i="45"/>
  <c r="AM349" i="44"/>
  <c r="AW338" i="44"/>
  <c r="K345" i="44"/>
  <c r="S348" i="44"/>
  <c r="AI331" i="44"/>
  <c r="AR336" i="44"/>
  <c r="AH340" i="44"/>
  <c r="AH344" i="44"/>
  <c r="X340" i="44"/>
  <c r="K357" i="44"/>
  <c r="K333" i="44"/>
  <c r="K353" i="44"/>
  <c r="AW351" i="44"/>
  <c r="K341" i="44"/>
  <c r="S361" i="44"/>
  <c r="AM347" i="44"/>
  <c r="S342" i="44"/>
  <c r="AM346" i="44"/>
  <c r="AW352" i="44"/>
  <c r="K347" i="44"/>
  <c r="AR349" i="44"/>
  <c r="S346" i="44"/>
  <c r="AH334" i="44"/>
  <c r="S337" i="44"/>
  <c r="K337" i="44"/>
  <c r="AH349" i="44"/>
  <c r="K332" i="44"/>
  <c r="K334" i="44"/>
  <c r="S333" i="44"/>
  <c r="K339" i="44"/>
  <c r="S351" i="44"/>
  <c r="H69" i="7"/>
  <c r="AB68" i="7"/>
  <c r="AL71" i="7"/>
  <c r="AL70" i="7"/>
  <c r="AD71" i="7"/>
  <c r="AJ71" i="7"/>
  <c r="AD68" i="7"/>
  <c r="AF68" i="7"/>
  <c r="T71" i="7"/>
  <c r="AL68" i="7"/>
  <c r="AJ68" i="7"/>
  <c r="AH68" i="7"/>
  <c r="AH189" i="48"/>
  <c r="K195" i="48"/>
  <c r="S197" i="48"/>
  <c r="X191" i="48"/>
  <c r="S193" i="48"/>
  <c r="AN187" i="48"/>
  <c r="AC191" i="48"/>
  <c r="AS187" i="48"/>
  <c r="AW187" i="48"/>
  <c r="AR195" i="48"/>
  <c r="Y187" i="48"/>
  <c r="S189" i="48"/>
  <c r="AR194" i="48"/>
  <c r="AM196" i="48"/>
  <c r="AD187" i="48"/>
  <c r="X189" i="48"/>
  <c r="K191" i="48"/>
  <c r="AW194" i="48"/>
  <c r="AR196" i="48"/>
  <c r="S191" i="48"/>
  <c r="AW196" i="48"/>
  <c r="AM189" i="48"/>
  <c r="X193" i="48"/>
  <c r="AM191" i="48"/>
  <c r="AC193" i="48"/>
  <c r="X195" i="48"/>
  <c r="AR191" i="48"/>
  <c r="AC195" i="48"/>
  <c r="AW191" i="48"/>
  <c r="AH187" i="48"/>
  <c r="X197" i="48"/>
  <c r="AH193" i="48"/>
  <c r="S188" i="48"/>
  <c r="AR193" i="48"/>
  <c r="AM195" i="48"/>
  <c r="AC197" i="48"/>
  <c r="S190" i="48"/>
  <c r="AW195" i="48"/>
  <c r="AM188" i="48"/>
  <c r="AC190" i="48"/>
  <c r="S192" i="48"/>
  <c r="AC188" i="48"/>
  <c r="AH188" i="48"/>
  <c r="AR188" i="48"/>
  <c r="AI187" i="48"/>
  <c r="X192" i="48"/>
  <c r="K194" i="48"/>
  <c r="K188" i="48"/>
  <c r="AM190" i="48"/>
  <c r="AC192" i="48"/>
  <c r="S194" i="48"/>
  <c r="X190" i="48"/>
  <c r="AR190" i="48"/>
  <c r="AH192" i="48"/>
  <c r="X194" i="48"/>
  <c r="S196" i="48"/>
  <c r="AR189" i="48"/>
  <c r="AH197" i="48"/>
  <c r="AM197" i="48"/>
  <c r="AW190" i="48"/>
  <c r="AM192" i="48"/>
  <c r="AC194" i="48"/>
  <c r="X196" i="48"/>
  <c r="AR192" i="48"/>
  <c r="AH194" i="48"/>
  <c r="AC196" i="48"/>
  <c r="AW198" i="48"/>
  <c r="X188" i="48"/>
  <c r="AW193" i="48"/>
  <c r="AR197" i="48"/>
  <c r="K187" i="48"/>
  <c r="K189" i="48"/>
  <c r="AW192" i="48"/>
  <c r="AM194" i="48"/>
  <c r="AH196" i="48"/>
  <c r="B157" i="43"/>
  <c r="C147" i="43"/>
  <c r="C87" i="29"/>
  <c r="B97" i="29"/>
  <c r="F68" i="6"/>
  <c r="N68" i="6" s="1"/>
  <c r="F70" i="6"/>
  <c r="T70" i="6" s="1"/>
  <c r="F71" i="6"/>
  <c r="AH71" i="6" s="1"/>
  <c r="AJ70" i="6"/>
  <c r="AH70" i="6"/>
  <c r="AL70" i="6"/>
  <c r="N73" i="6"/>
  <c r="T73" i="6"/>
  <c r="AD73" i="6"/>
  <c r="F72" i="6"/>
  <c r="P72" i="6" s="1"/>
  <c r="N69" i="6"/>
  <c r="T69" i="6"/>
  <c r="AD69" i="6"/>
  <c r="AF69" i="6"/>
  <c r="AH69" i="6"/>
  <c r="AJ69" i="6"/>
  <c r="AL69" i="6"/>
  <c r="F67" i="6"/>
  <c r="AJ67" i="6" s="1"/>
  <c r="N71" i="7"/>
  <c r="AD69" i="7"/>
  <c r="AL69" i="7"/>
  <c r="N70" i="7"/>
  <c r="T70" i="7"/>
  <c r="N69" i="7"/>
  <c r="AD70" i="7"/>
  <c r="T69" i="7"/>
  <c r="AH69" i="7"/>
  <c r="F67" i="7"/>
  <c r="Z67" i="7" s="1"/>
  <c r="N68" i="7"/>
  <c r="AH70" i="7"/>
  <c r="AF69" i="7"/>
  <c r="AJ69" i="7"/>
  <c r="T68" i="7"/>
  <c r="AJ70" i="7"/>
  <c r="AN187" i="52"/>
  <c r="AS187" i="52"/>
  <c r="AW187" i="52"/>
  <c r="S189" i="52"/>
  <c r="S187" i="52"/>
  <c r="X187" i="52"/>
  <c r="K188" i="52"/>
  <c r="AM187" i="52"/>
  <c r="K187" i="52"/>
  <c r="AH187" i="52"/>
  <c r="S187" i="51"/>
  <c r="T187" i="51"/>
  <c r="K189" i="51"/>
  <c r="X187" i="51"/>
  <c r="K188" i="51"/>
  <c r="Y187" i="51"/>
  <c r="AW187" i="51"/>
  <c r="AX187" i="51"/>
  <c r="K190" i="51"/>
  <c r="M190" i="51" s="1"/>
  <c r="AC187" i="51"/>
  <c r="S188" i="51"/>
  <c r="AM187" i="51"/>
  <c r="AR187" i="51"/>
  <c r="AH187" i="51"/>
  <c r="M187" i="50"/>
  <c r="L187" i="50"/>
  <c r="AC187" i="50"/>
  <c r="AN187" i="50"/>
  <c r="X187" i="50"/>
  <c r="Y187" i="50"/>
  <c r="AH187" i="50"/>
  <c r="AW192" i="49"/>
  <c r="AW187" i="49"/>
  <c r="S187" i="49"/>
  <c r="K190" i="49"/>
  <c r="X187" i="49"/>
  <c r="AD187" i="49"/>
  <c r="AH192" i="49"/>
  <c r="AM188" i="49"/>
  <c r="AR189" i="49"/>
  <c r="AW191" i="49"/>
  <c r="K187" i="49"/>
  <c r="AX187" i="49"/>
  <c r="K188" i="49"/>
  <c r="AC189" i="49"/>
  <c r="AH191" i="49"/>
  <c r="AM193" i="49"/>
  <c r="AH190" i="49"/>
  <c r="AR187" i="49"/>
  <c r="AS187" i="49"/>
  <c r="AM187" i="49"/>
  <c r="AW188" i="48"/>
  <c r="AX187" i="48"/>
  <c r="AH195" i="48"/>
  <c r="AC187" i="48"/>
  <c r="S195" i="48"/>
  <c r="S187" i="48"/>
  <c r="T187" i="48"/>
  <c r="X187" i="48"/>
  <c r="AC189" i="48"/>
  <c r="AH191" i="48"/>
  <c r="AM193" i="48"/>
  <c r="AW197" i="48"/>
  <c r="AH190" i="48"/>
  <c r="K197" i="48"/>
  <c r="AR187" i="48"/>
  <c r="K196" i="48"/>
  <c r="AW189" i="48"/>
  <c r="AM187" i="48"/>
  <c r="M187" i="47"/>
  <c r="L187" i="47"/>
  <c r="S187" i="47"/>
  <c r="T187" i="47"/>
  <c r="X187" i="47"/>
  <c r="AC187" i="47"/>
  <c r="AH187" i="47"/>
  <c r="AR187" i="47"/>
  <c r="AS187" i="46"/>
  <c r="AW190" i="46"/>
  <c r="K194" i="46"/>
  <c r="AW187" i="46"/>
  <c r="K193" i="46"/>
  <c r="K192" i="46"/>
  <c r="K191" i="46"/>
  <c r="AN187" i="46"/>
  <c r="AR187" i="46"/>
  <c r="K187" i="46"/>
  <c r="X187" i="46"/>
  <c r="AD187" i="46"/>
  <c r="AH189" i="46"/>
  <c r="AM191" i="46"/>
  <c r="AM187" i="46"/>
  <c r="AM190" i="46"/>
  <c r="K188" i="46"/>
  <c r="AC187" i="46"/>
  <c r="AH187" i="46"/>
  <c r="AH191" i="46"/>
  <c r="AM193" i="46"/>
  <c r="AR195" i="46"/>
  <c r="AH188" i="46"/>
  <c r="AI187" i="46"/>
  <c r="S187" i="45"/>
  <c r="AW193" i="45"/>
  <c r="Y187" i="45"/>
  <c r="K194" i="45"/>
  <c r="AH187" i="45"/>
  <c r="AI187" i="45"/>
  <c r="AR192" i="45"/>
  <c r="T187" i="45"/>
  <c r="S196" i="45"/>
  <c r="X187" i="45"/>
  <c r="AC187" i="45"/>
  <c r="AD187" i="45"/>
  <c r="AR187" i="45"/>
  <c r="AW189" i="45"/>
  <c r="AH188" i="45"/>
  <c r="AM190" i="45"/>
  <c r="AN187" i="45"/>
  <c r="AS187" i="45"/>
  <c r="AW187" i="45"/>
  <c r="X333" i="44"/>
  <c r="K342" i="44"/>
  <c r="X342" i="44"/>
  <c r="K351" i="44"/>
  <c r="AC351" i="44"/>
  <c r="AC342" i="44"/>
  <c r="AN331" i="44"/>
  <c r="AM356" i="44"/>
  <c r="AM336" i="44"/>
  <c r="X361" i="44"/>
  <c r="AM331" i="44"/>
  <c r="AM340" i="44"/>
  <c r="AC346" i="44"/>
  <c r="AC340" i="44"/>
  <c r="AC344" i="44"/>
  <c r="AC332" i="44"/>
  <c r="AC352" i="44"/>
  <c r="AC345" i="44"/>
  <c r="AS331" i="44"/>
  <c r="K361" i="44"/>
  <c r="AH361" i="44"/>
  <c r="AM335" i="44"/>
  <c r="S359" i="44"/>
  <c r="AM337" i="44"/>
  <c r="X339" i="44"/>
  <c r="AR357" i="44"/>
  <c r="AR337" i="44"/>
  <c r="AM348" i="44"/>
  <c r="X354" i="44"/>
  <c r="X351" i="44"/>
  <c r="AC361" i="44"/>
  <c r="AW361" i="44"/>
  <c r="AW353" i="44"/>
  <c r="AW340" i="44"/>
  <c r="AW331" i="44"/>
  <c r="AW333" i="44"/>
  <c r="AX331" i="44"/>
  <c r="AM355" i="44"/>
  <c r="AC337" i="44"/>
  <c r="AH357" i="44"/>
  <c r="AH337" i="44"/>
  <c r="AH346" i="44"/>
  <c r="AM357" i="44"/>
  <c r="AR348" i="44"/>
  <c r="AC354" i="44"/>
  <c r="AC343" i="44"/>
  <c r="AM352" i="44"/>
  <c r="AH343" i="44"/>
  <c r="K343" i="44"/>
  <c r="S345" i="44"/>
  <c r="AR350" i="44"/>
  <c r="AR352" i="44"/>
  <c r="AH354" i="44"/>
  <c r="S356" i="44"/>
  <c r="AW359" i="44"/>
  <c r="S336" i="44"/>
  <c r="S341" i="44"/>
  <c r="AW339" i="44"/>
  <c r="AM343" i="44"/>
  <c r="AW350" i="44"/>
  <c r="AM354" i="44"/>
  <c r="K354" i="44"/>
  <c r="AW332" i="44"/>
  <c r="AM334" i="44"/>
  <c r="X336" i="44"/>
  <c r="AR343" i="44"/>
  <c r="S358" i="44"/>
  <c r="AR334" i="44"/>
  <c r="S338" i="44"/>
  <c r="AW343" i="44"/>
  <c r="AH345" i="44"/>
  <c r="T331" i="44"/>
  <c r="AW334" i="44"/>
  <c r="X349" i="44"/>
  <c r="AW357" i="44"/>
  <c r="AC333" i="44"/>
  <c r="AW337" i="44"/>
  <c r="X345" i="44"/>
  <c r="X348" i="44"/>
  <c r="K348" i="44"/>
  <c r="X359" i="44"/>
  <c r="AC348" i="44"/>
  <c r="AR361" i="44"/>
  <c r="AH333" i="44"/>
  <c r="AH359" i="44"/>
  <c r="X353" i="44"/>
  <c r="H331" i="44"/>
  <c r="AM342" i="44"/>
  <c r="AR345" i="44"/>
  <c r="X350" i="44"/>
  <c r="AW356" i="44"/>
  <c r="AC335" i="44"/>
  <c r="AR339" i="44"/>
  <c r="AW345" i="44"/>
  <c r="X347" i="44"/>
  <c r="AW348" i="44"/>
  <c r="AC350" i="44"/>
  <c r="K350" i="44"/>
  <c r="AM353" i="44"/>
  <c r="X355" i="44"/>
  <c r="X358" i="44"/>
  <c r="S362" i="44"/>
  <c r="AC336" i="44"/>
  <c r="AR340" i="44"/>
  <c r="AW349" i="44"/>
  <c r="AR354" i="44"/>
  <c r="X356" i="44"/>
  <c r="AH336" i="44"/>
  <c r="AW346" i="44"/>
  <c r="AH351" i="44"/>
  <c r="AC359" i="44"/>
  <c r="S353" i="44"/>
  <c r="AM359" i="44"/>
  <c r="AR333" i="44"/>
  <c r="AC339" i="44"/>
  <c r="AC353" i="44"/>
  <c r="AR356" i="44"/>
  <c r="X335" i="44"/>
  <c r="X344" i="44"/>
  <c r="S355" i="44"/>
  <c r="X338" i="44"/>
  <c r="AC347" i="44"/>
  <c r="AC355" i="44"/>
  <c r="X362" i="44"/>
  <c r="X341" i="44"/>
  <c r="AH358" i="44"/>
  <c r="S331" i="44"/>
  <c r="AH338" i="44"/>
  <c r="S352" i="44"/>
  <c r="AR335" i="44"/>
  <c r="AM338" i="44"/>
  <c r="S343" i="44"/>
  <c r="AH362" i="44"/>
  <c r="AR332" i="44"/>
  <c r="X334" i="44"/>
  <c r="AR344" i="44"/>
  <c r="AR355" i="44"/>
  <c r="S357" i="44"/>
  <c r="AR358" i="44"/>
  <c r="AC334" i="44"/>
  <c r="AR338" i="44"/>
  <c r="K340" i="44"/>
  <c r="AR341" i="44"/>
  <c r="X343" i="44"/>
  <c r="AW344" i="44"/>
  <c r="AR347" i="44"/>
  <c r="AW355" i="44"/>
  <c r="X357" i="44"/>
  <c r="AW358" i="44"/>
  <c r="AR362" i="44"/>
  <c r="AR346" i="44"/>
  <c r="AM361" i="44"/>
  <c r="S339" i="44"/>
  <c r="AW354" i="44"/>
  <c r="AC356" i="44"/>
  <c r="AH348" i="44"/>
  <c r="AM351" i="44"/>
  <c r="AH356" i="44"/>
  <c r="AM333" i="44"/>
  <c r="AH342" i="44"/>
  <c r="S350" i="44"/>
  <c r="AR351" i="44"/>
  <c r="AR359" i="44"/>
  <c r="S332" i="44"/>
  <c r="S335" i="44"/>
  <c r="AH339" i="44"/>
  <c r="AR342" i="44"/>
  <c r="S344" i="44"/>
  <c r="AM345" i="44"/>
  <c r="X332" i="44"/>
  <c r="AW336" i="44"/>
  <c r="AM339" i="44"/>
  <c r="AW342" i="44"/>
  <c r="S347" i="44"/>
  <c r="AH353" i="44"/>
  <c r="AH335" i="44"/>
  <c r="AH350" i="44"/>
  <c r="AR353" i="44"/>
  <c r="AC358" i="44"/>
  <c r="K331" i="44"/>
  <c r="AC338" i="44"/>
  <c r="AM350" i="44"/>
  <c r="AH355" i="44"/>
  <c r="AC362" i="44"/>
  <c r="AH332" i="44"/>
  <c r="AC341" i="44"/>
  <c r="AH347" i="44"/>
  <c r="AM358" i="44"/>
  <c r="AM332" i="44"/>
  <c r="S334" i="44"/>
  <c r="AH341" i="44"/>
  <c r="AM344" i="44"/>
  <c r="S349" i="44"/>
  <c r="X352" i="44"/>
  <c r="AW360" i="44"/>
  <c r="Y331" i="44"/>
  <c r="AW335" i="44"/>
  <c r="AM341" i="44"/>
  <c r="K346" i="44"/>
  <c r="K349" i="44"/>
  <c r="AM362" i="44"/>
  <c r="K362" i="44"/>
  <c r="AD331" i="44"/>
  <c r="AH331" i="44"/>
  <c r="X337" i="44"/>
  <c r="S340" i="44"/>
  <c r="AW341" i="44"/>
  <c r="X346" i="44"/>
  <c r="AW347" i="44"/>
  <c r="AC349" i="44"/>
  <c r="AH352" i="44"/>
  <c r="K352" i="44"/>
  <c r="S354" i="44"/>
  <c r="AC357" i="44"/>
  <c r="AW362" i="44"/>
  <c r="AC331" i="44"/>
  <c r="X331" i="44"/>
  <c r="AR331" i="44"/>
  <c r="L73" i="6"/>
  <c r="J69" i="6"/>
  <c r="P73" i="6"/>
  <c r="X73" i="6"/>
  <c r="V69" i="6"/>
  <c r="X69" i="6"/>
  <c r="Z69" i="6"/>
  <c r="AH73" i="6"/>
  <c r="AB68" i="6"/>
  <c r="AJ73" i="6"/>
  <c r="J73" i="6"/>
  <c r="L69" i="6"/>
  <c r="R73" i="6"/>
  <c r="P69" i="6"/>
  <c r="V73" i="6"/>
  <c r="R69" i="6"/>
  <c r="Z73" i="6"/>
  <c r="AB73" i="6"/>
  <c r="AF73" i="6"/>
  <c r="J73" i="7"/>
  <c r="J72" i="7"/>
  <c r="L73" i="7"/>
  <c r="J71" i="7"/>
  <c r="L72" i="7"/>
  <c r="L70" i="7"/>
  <c r="P73" i="7"/>
  <c r="J70" i="7"/>
  <c r="L71" i="7"/>
  <c r="J69" i="7"/>
  <c r="J68" i="7"/>
  <c r="L69" i="7"/>
  <c r="P72" i="7"/>
  <c r="R73" i="7"/>
  <c r="L68" i="7"/>
  <c r="P71" i="7"/>
  <c r="R72" i="7"/>
  <c r="P70" i="7"/>
  <c r="R71" i="7"/>
  <c r="P69" i="7"/>
  <c r="R70" i="7"/>
  <c r="V73" i="7"/>
  <c r="P68" i="7"/>
  <c r="R69" i="7"/>
  <c r="V72" i="7"/>
  <c r="X73" i="7"/>
  <c r="R68" i="7"/>
  <c r="V71" i="7"/>
  <c r="X72" i="7"/>
  <c r="Z73" i="7"/>
  <c r="V70" i="7"/>
  <c r="X71" i="7"/>
  <c r="Z72" i="7"/>
  <c r="AB73" i="7"/>
  <c r="V69" i="7"/>
  <c r="X70" i="7"/>
  <c r="Z71" i="7"/>
  <c r="AB72" i="7"/>
  <c r="V68" i="7"/>
  <c r="X69" i="7"/>
  <c r="Z70" i="7"/>
  <c r="AB71" i="7"/>
  <c r="X68" i="7"/>
  <c r="Z69" i="7"/>
  <c r="AB70" i="7"/>
  <c r="AF73" i="7"/>
  <c r="Z68" i="7"/>
  <c r="AF72" i="7"/>
  <c r="AH73" i="7"/>
  <c r="AF71" i="7"/>
  <c r="AH72" i="7"/>
  <c r="AJ73" i="7"/>
  <c r="AF70" i="6" l="1"/>
  <c r="Z68" i="6"/>
  <c r="AF71" i="6"/>
  <c r="AB71" i="6"/>
  <c r="V68" i="6"/>
  <c r="M188" i="49"/>
  <c r="M198" i="48"/>
  <c r="M188" i="48"/>
  <c r="M189" i="46"/>
  <c r="M195" i="46"/>
  <c r="M362" i="44"/>
  <c r="M194" i="45"/>
  <c r="M353" i="44"/>
  <c r="M338" i="44"/>
  <c r="L67" i="7"/>
  <c r="AL71" i="6"/>
  <c r="Z70" i="6"/>
  <c r="L71" i="6"/>
  <c r="X70" i="6"/>
  <c r="N70" i="6"/>
  <c r="J71" i="6"/>
  <c r="V71" i="6"/>
  <c r="AJ68" i="6"/>
  <c r="V70" i="6"/>
  <c r="AD68" i="6"/>
  <c r="AB70" i="6"/>
  <c r="Z71" i="6"/>
  <c r="T68" i="6"/>
  <c r="AJ71" i="6"/>
  <c r="X68" i="6"/>
  <c r="H69" i="6"/>
  <c r="P68" i="6"/>
  <c r="AF68" i="6"/>
  <c r="R68" i="6"/>
  <c r="R71" i="6"/>
  <c r="R70" i="6"/>
  <c r="J68" i="6"/>
  <c r="L70" i="6"/>
  <c r="AD70" i="6"/>
  <c r="X71" i="6"/>
  <c r="N71" i="6"/>
  <c r="AH68" i="6"/>
  <c r="P70" i="6"/>
  <c r="L68" i="6"/>
  <c r="J70" i="6"/>
  <c r="G67" i="7"/>
  <c r="J67" i="7"/>
  <c r="T67" i="7"/>
  <c r="AD67" i="7"/>
  <c r="AJ67" i="7"/>
  <c r="N67" i="7"/>
  <c r="AF67" i="7"/>
  <c r="AH67" i="7"/>
  <c r="AL67" i="7"/>
  <c r="M194" i="48"/>
  <c r="M196" i="48"/>
  <c r="C157" i="43"/>
  <c r="B167" i="43"/>
  <c r="C167" i="43" s="1"/>
  <c r="B107" i="29"/>
  <c r="C97" i="29"/>
  <c r="AL68" i="6"/>
  <c r="J67" i="6"/>
  <c r="AD71" i="6"/>
  <c r="V67" i="6"/>
  <c r="AL67" i="6"/>
  <c r="V72" i="6"/>
  <c r="T71" i="6"/>
  <c r="Z67" i="6"/>
  <c r="P71" i="6"/>
  <c r="AF67" i="6"/>
  <c r="Z72" i="6"/>
  <c r="AH67" i="6"/>
  <c r="G67" i="6"/>
  <c r="AD72" i="6"/>
  <c r="T72" i="6"/>
  <c r="AJ72" i="6"/>
  <c r="AL72" i="6"/>
  <c r="L72" i="6"/>
  <c r="AB72" i="6"/>
  <c r="X72" i="6"/>
  <c r="J72" i="6"/>
  <c r="L67" i="6"/>
  <c r="AF72" i="6"/>
  <c r="R72" i="6"/>
  <c r="N72" i="6"/>
  <c r="AH72" i="6"/>
  <c r="P67" i="6"/>
  <c r="T67" i="6"/>
  <c r="R67" i="6"/>
  <c r="X67" i="6"/>
  <c r="AB67" i="6"/>
  <c r="AD67" i="6"/>
  <c r="N67" i="6"/>
  <c r="AB67" i="7"/>
  <c r="R67" i="7"/>
  <c r="V67" i="7"/>
  <c r="X67" i="7"/>
  <c r="P67" i="7"/>
  <c r="M188" i="52"/>
  <c r="M187" i="52"/>
  <c r="L187" i="52"/>
  <c r="M190" i="52"/>
  <c r="M189" i="52"/>
  <c r="M188" i="51"/>
  <c r="M189" i="51"/>
  <c r="L187" i="51"/>
  <c r="M187" i="51"/>
  <c r="M190" i="49"/>
  <c r="M187" i="49"/>
  <c r="L187" i="49"/>
  <c r="M191" i="49"/>
  <c r="M192" i="49"/>
  <c r="M189" i="49"/>
  <c r="M194" i="49"/>
  <c r="M193" i="49"/>
  <c r="L187" i="48"/>
  <c r="M192" i="48"/>
  <c r="M195" i="48"/>
  <c r="M197" i="48"/>
  <c r="M193" i="48"/>
  <c r="M191" i="48"/>
  <c r="M189" i="48"/>
  <c r="M190" i="48"/>
  <c r="M187" i="48"/>
  <c r="M192" i="46"/>
  <c r="M187" i="46"/>
  <c r="L187" i="46"/>
  <c r="M191" i="46"/>
  <c r="M193" i="46"/>
  <c r="M194" i="46"/>
  <c r="M196" i="46"/>
  <c r="M188" i="46"/>
  <c r="M190" i="46"/>
  <c r="M191" i="45"/>
  <c r="L187" i="45"/>
  <c r="M187" i="45"/>
  <c r="M192" i="45"/>
  <c r="M190" i="45"/>
  <c r="M188" i="45"/>
  <c r="M189" i="45"/>
  <c r="M196" i="45"/>
  <c r="M193" i="45"/>
  <c r="M195" i="45"/>
  <c r="M346" i="44"/>
  <c r="M332" i="44"/>
  <c r="M340" i="44"/>
  <c r="M358" i="44"/>
  <c r="M352" i="44"/>
  <c r="M350" i="44"/>
  <c r="M357" i="44"/>
  <c r="M335" i="44"/>
  <c r="M349" i="44"/>
  <c r="M343" i="44"/>
  <c r="M331" i="44"/>
  <c r="L331" i="44"/>
  <c r="M339" i="44"/>
  <c r="M359" i="44"/>
  <c r="M341" i="44"/>
  <c r="M348" i="44"/>
  <c r="M333" i="44"/>
  <c r="M355" i="44"/>
  <c r="M347" i="44"/>
  <c r="M361" i="44"/>
  <c r="M360" i="44"/>
  <c r="M356" i="44"/>
  <c r="M344" i="44"/>
  <c r="M354" i="44"/>
  <c r="M337" i="44"/>
  <c r="M351" i="44"/>
  <c r="M342" i="44"/>
  <c r="M334" i="44"/>
  <c r="M336" i="44"/>
  <c r="M345" i="44"/>
  <c r="C107" i="29" l="1"/>
  <c r="B117" i="29"/>
  <c r="B177" i="43"/>
  <c r="B127" i="29" l="1"/>
  <c r="C117" i="29"/>
  <c r="C177" i="43"/>
  <c r="B187" i="43"/>
  <c r="B137" i="29" l="1"/>
  <c r="C127" i="29"/>
  <c r="B197" i="43"/>
  <c r="C187" i="43"/>
  <c r="C137" i="29" l="1"/>
  <c r="B147" i="29"/>
  <c r="C197" i="43"/>
  <c r="B207" i="43"/>
  <c r="C147" i="29" l="1"/>
  <c r="B157" i="29"/>
  <c r="C207" i="43"/>
  <c r="B217" i="43"/>
  <c r="B167" i="29" l="1"/>
  <c r="C157" i="29"/>
  <c r="B227" i="43"/>
  <c r="C217" i="43"/>
  <c r="C167" i="29" l="1"/>
  <c r="B177" i="29"/>
  <c r="C227" i="43"/>
  <c r="B237" i="43"/>
  <c r="C177" i="29" l="1"/>
  <c r="B187" i="29"/>
  <c r="B247" i="43"/>
  <c r="C237" i="43"/>
  <c r="C187" i="29" l="1"/>
  <c r="B197" i="29"/>
  <c r="C247" i="43"/>
  <c r="B257" i="43"/>
  <c r="M35" i="60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4" i="57" s="1"/>
  <c r="K14" i="57" s="1"/>
  <c r="M10" i="57"/>
  <c r="M9" i="57"/>
  <c r="F70" i="56"/>
  <c r="H70" i="56"/>
  <c r="J70" i="56"/>
  <c r="K22" i="58" l="1"/>
  <c r="M22" i="57"/>
  <c r="K22" i="57" s="1"/>
  <c r="M38" i="58"/>
  <c r="K38" i="58" s="1"/>
  <c r="M30" i="57"/>
  <c r="K30" i="57" s="1"/>
  <c r="C197" i="29"/>
  <c r="B207" i="29"/>
  <c r="C257" i="43"/>
  <c r="B267" i="43"/>
  <c r="M14" i="60"/>
  <c r="M22" i="60"/>
  <c r="M14" i="58"/>
  <c r="K14" i="58" s="1"/>
  <c r="D70" i="56"/>
  <c r="AV169" i="52"/>
  <c r="AQ169" i="52"/>
  <c r="AL169" i="52"/>
  <c r="AG169" i="52"/>
  <c r="AB169" i="52"/>
  <c r="W169" i="52"/>
  <c r="R169" i="52"/>
  <c r="J169" i="52"/>
  <c r="I169" i="52"/>
  <c r="G169" i="52"/>
  <c r="AV168" i="52"/>
  <c r="AQ168" i="52"/>
  <c r="AL168" i="52"/>
  <c r="AG168" i="52"/>
  <c r="AB168" i="52"/>
  <c r="W168" i="52"/>
  <c r="R168" i="52"/>
  <c r="J168" i="52"/>
  <c r="I168" i="52"/>
  <c r="G168" i="52"/>
  <c r="AV167" i="52"/>
  <c r="AX167" i="52" s="1"/>
  <c r="AQ167" i="52"/>
  <c r="AL167" i="52"/>
  <c r="AG167" i="52"/>
  <c r="AH167" i="52" s="1"/>
  <c r="AB167" i="52"/>
  <c r="AD167" i="52" s="1"/>
  <c r="W167" i="52"/>
  <c r="R167" i="52"/>
  <c r="K167" i="52" s="1"/>
  <c r="J167" i="52"/>
  <c r="I167" i="52"/>
  <c r="H167" i="52"/>
  <c r="G167" i="52"/>
  <c r="AL172" i="51"/>
  <c r="AG172" i="51"/>
  <c r="AB172" i="51"/>
  <c r="W172" i="51"/>
  <c r="R172" i="51"/>
  <c r="J172" i="51"/>
  <c r="I172" i="51"/>
  <c r="G172" i="51"/>
  <c r="AV171" i="51"/>
  <c r="AQ171" i="51"/>
  <c r="AR171" i="51" s="1"/>
  <c r="AL171" i="51"/>
  <c r="AG171" i="51"/>
  <c r="AB171" i="51"/>
  <c r="AC171" i="51" s="1"/>
  <c r="W171" i="51"/>
  <c r="R171" i="51"/>
  <c r="J171" i="51"/>
  <c r="I171" i="51"/>
  <c r="G171" i="51"/>
  <c r="AV170" i="51"/>
  <c r="AQ170" i="51"/>
  <c r="AL170" i="51"/>
  <c r="AG170" i="51"/>
  <c r="AB170" i="51"/>
  <c r="W170" i="51"/>
  <c r="R170" i="51"/>
  <c r="J170" i="51"/>
  <c r="I170" i="51"/>
  <c r="G170" i="51"/>
  <c r="AV169" i="51"/>
  <c r="AQ169" i="51"/>
  <c r="AL169" i="51"/>
  <c r="AG169" i="51"/>
  <c r="AH169" i="51" s="1"/>
  <c r="AB169" i="51"/>
  <c r="W169" i="51"/>
  <c r="R169" i="51"/>
  <c r="J169" i="51"/>
  <c r="I169" i="51"/>
  <c r="G169" i="51"/>
  <c r="AV168" i="51"/>
  <c r="AQ168" i="51"/>
  <c r="AL168" i="51"/>
  <c r="AG168" i="51"/>
  <c r="AB168" i="51"/>
  <c r="W168" i="51"/>
  <c r="R168" i="51"/>
  <c r="J168" i="51"/>
  <c r="I168" i="51"/>
  <c r="G168" i="51"/>
  <c r="AV167" i="51"/>
  <c r="AX167" i="51" s="1"/>
  <c r="AQ167" i="51"/>
  <c r="AL167" i="51"/>
  <c r="AG167" i="51"/>
  <c r="AH167" i="51" s="1"/>
  <c r="AB167" i="51"/>
  <c r="W167" i="51"/>
  <c r="R167" i="51"/>
  <c r="J167" i="51"/>
  <c r="I167" i="51"/>
  <c r="H167" i="51"/>
  <c r="G167" i="51"/>
  <c r="AV167" i="50"/>
  <c r="AX167" i="50" s="1"/>
  <c r="AQ167" i="50"/>
  <c r="AS167" i="50" s="1"/>
  <c r="AL167" i="50"/>
  <c r="AM167" i="50" s="1"/>
  <c r="AG167" i="50"/>
  <c r="AH167" i="50" s="1"/>
  <c r="AB167" i="50"/>
  <c r="AD167" i="50" s="1"/>
  <c r="W167" i="50"/>
  <c r="X167" i="50" s="1"/>
  <c r="R167" i="50"/>
  <c r="T167" i="50" s="1"/>
  <c r="J167" i="50"/>
  <c r="I167" i="50"/>
  <c r="H167" i="50"/>
  <c r="G167" i="50"/>
  <c r="AV172" i="49"/>
  <c r="AQ172" i="49"/>
  <c r="K172" i="49" s="1"/>
  <c r="AL172" i="49"/>
  <c r="AG172" i="49"/>
  <c r="AB172" i="49"/>
  <c r="W172" i="49"/>
  <c r="R172" i="49"/>
  <c r="J172" i="49"/>
  <c r="I172" i="49"/>
  <c r="G172" i="49"/>
  <c r="AV171" i="49"/>
  <c r="AQ171" i="49"/>
  <c r="AL171" i="49"/>
  <c r="AG171" i="49"/>
  <c r="AB171" i="49"/>
  <c r="W171" i="49"/>
  <c r="R171" i="49"/>
  <c r="J171" i="49"/>
  <c r="I171" i="49"/>
  <c r="G171" i="49"/>
  <c r="AV170" i="49"/>
  <c r="AQ170" i="49"/>
  <c r="AL170" i="49"/>
  <c r="AG170" i="49"/>
  <c r="AB170" i="49"/>
  <c r="W170" i="49"/>
  <c r="R170" i="49"/>
  <c r="J170" i="49"/>
  <c r="I170" i="49"/>
  <c r="G170" i="49"/>
  <c r="AV169" i="49"/>
  <c r="AQ169" i="49"/>
  <c r="AL169" i="49"/>
  <c r="AG169" i="49"/>
  <c r="AB169" i="49"/>
  <c r="W169" i="49"/>
  <c r="R169" i="49"/>
  <c r="J169" i="49"/>
  <c r="I169" i="49"/>
  <c r="G169" i="49"/>
  <c r="AV168" i="49"/>
  <c r="AQ168" i="49"/>
  <c r="AL168" i="49"/>
  <c r="AG168" i="49"/>
  <c r="AB168" i="49"/>
  <c r="W168" i="49"/>
  <c r="R168" i="49"/>
  <c r="J168" i="49"/>
  <c r="I168" i="49"/>
  <c r="G168" i="49"/>
  <c r="AV167" i="49"/>
  <c r="AQ167" i="49"/>
  <c r="AL167" i="49"/>
  <c r="AG167" i="49"/>
  <c r="AB167" i="49"/>
  <c r="W167" i="49"/>
  <c r="R167" i="49"/>
  <c r="J167" i="49"/>
  <c r="I167" i="49"/>
  <c r="H167" i="49"/>
  <c r="G167" i="49"/>
  <c r="AV177" i="48"/>
  <c r="AQ177" i="48"/>
  <c r="AL177" i="48"/>
  <c r="AG177" i="48"/>
  <c r="AB177" i="48"/>
  <c r="W177" i="48"/>
  <c r="R177" i="48"/>
  <c r="J177" i="48"/>
  <c r="I177" i="48"/>
  <c r="G177" i="48"/>
  <c r="AV176" i="48"/>
  <c r="AQ176" i="48"/>
  <c r="AL176" i="48"/>
  <c r="AG176" i="48"/>
  <c r="AB176" i="48"/>
  <c r="W176" i="48"/>
  <c r="R176" i="48"/>
  <c r="J176" i="48"/>
  <c r="I176" i="48"/>
  <c r="G176" i="48"/>
  <c r="AV175" i="48"/>
  <c r="AQ175" i="48"/>
  <c r="AL175" i="48"/>
  <c r="AG175" i="48"/>
  <c r="AB175" i="48"/>
  <c r="W175" i="48"/>
  <c r="R175" i="48"/>
  <c r="J175" i="48"/>
  <c r="I175" i="48"/>
  <c r="G175" i="48"/>
  <c r="AV174" i="48"/>
  <c r="AQ174" i="48"/>
  <c r="AL174" i="48"/>
  <c r="AG174" i="48"/>
  <c r="AB174" i="48"/>
  <c r="W174" i="48"/>
  <c r="R174" i="48"/>
  <c r="J174" i="48"/>
  <c r="I174" i="48"/>
  <c r="G174" i="48"/>
  <c r="AV173" i="48"/>
  <c r="AQ173" i="48"/>
  <c r="AL173" i="48"/>
  <c r="AG173" i="48"/>
  <c r="AB173" i="48"/>
  <c r="W173" i="48"/>
  <c r="R173" i="48"/>
  <c r="J173" i="48"/>
  <c r="I173" i="48"/>
  <c r="G173" i="48"/>
  <c r="AV172" i="48"/>
  <c r="AQ172" i="48"/>
  <c r="AL172" i="48"/>
  <c r="AG172" i="48"/>
  <c r="AB172" i="48"/>
  <c r="W172" i="48"/>
  <c r="R172" i="48"/>
  <c r="J172" i="48"/>
  <c r="I172" i="48"/>
  <c r="G172" i="48"/>
  <c r="AV171" i="48"/>
  <c r="AQ171" i="48"/>
  <c r="AL171" i="48"/>
  <c r="AG171" i="48"/>
  <c r="AB171" i="48"/>
  <c r="W171" i="48"/>
  <c r="R171" i="48"/>
  <c r="J171" i="48"/>
  <c r="I171" i="48"/>
  <c r="G171" i="48"/>
  <c r="AV170" i="48"/>
  <c r="AQ170" i="48"/>
  <c r="AL170" i="48"/>
  <c r="AG170" i="48"/>
  <c r="AB170" i="48"/>
  <c r="W170" i="48"/>
  <c r="R170" i="48"/>
  <c r="J170" i="48"/>
  <c r="I170" i="48"/>
  <c r="G170" i="48"/>
  <c r="AV169" i="48"/>
  <c r="AQ169" i="48"/>
  <c r="AL169" i="48"/>
  <c r="AG169" i="48"/>
  <c r="AB169" i="48"/>
  <c r="W169" i="48"/>
  <c r="R169" i="48"/>
  <c r="J169" i="48"/>
  <c r="I169" i="48"/>
  <c r="G169" i="48"/>
  <c r="AV168" i="48"/>
  <c r="AQ168" i="48"/>
  <c r="AL168" i="48"/>
  <c r="AG168" i="48"/>
  <c r="AB168" i="48"/>
  <c r="W168" i="48"/>
  <c r="R168" i="48"/>
  <c r="J168" i="48"/>
  <c r="I168" i="48"/>
  <c r="G168" i="48"/>
  <c r="AV167" i="48"/>
  <c r="AQ167" i="48"/>
  <c r="AL167" i="48"/>
  <c r="AG167" i="48"/>
  <c r="AB167" i="48"/>
  <c r="W167" i="48"/>
  <c r="R167" i="48"/>
  <c r="J167" i="48"/>
  <c r="I167" i="48"/>
  <c r="H167" i="48"/>
  <c r="G167" i="48"/>
  <c r="AV167" i="47"/>
  <c r="AW167" i="47" s="1"/>
  <c r="AQ167" i="47"/>
  <c r="AR167" i="47" s="1"/>
  <c r="AL167" i="47"/>
  <c r="AN167" i="47" s="1"/>
  <c r="AG167" i="47"/>
  <c r="AH167" i="47" s="1"/>
  <c r="AB167" i="47"/>
  <c r="AD167" i="47" s="1"/>
  <c r="W167" i="47"/>
  <c r="Y167" i="47" s="1"/>
  <c r="R167" i="47"/>
  <c r="S167" i="47" s="1"/>
  <c r="J167" i="47"/>
  <c r="I167" i="47"/>
  <c r="H167" i="47"/>
  <c r="G167" i="47"/>
  <c r="AV175" i="46"/>
  <c r="AQ175" i="46"/>
  <c r="AL175" i="46"/>
  <c r="AG175" i="46"/>
  <c r="AB175" i="46"/>
  <c r="W175" i="46"/>
  <c r="R175" i="46"/>
  <c r="J175" i="46"/>
  <c r="I175" i="46"/>
  <c r="G175" i="46"/>
  <c r="AV174" i="46"/>
  <c r="AQ174" i="46"/>
  <c r="AL174" i="46"/>
  <c r="AG174" i="46"/>
  <c r="AB174" i="46"/>
  <c r="W174" i="46"/>
  <c r="R174" i="46"/>
  <c r="J174" i="46"/>
  <c r="I174" i="46"/>
  <c r="G174" i="46"/>
  <c r="AV173" i="46"/>
  <c r="AQ173" i="46"/>
  <c r="AL173" i="46"/>
  <c r="AG173" i="46"/>
  <c r="AB173" i="46"/>
  <c r="W173" i="46"/>
  <c r="R173" i="46"/>
  <c r="K173" i="46"/>
  <c r="J173" i="46"/>
  <c r="I173" i="46"/>
  <c r="G173" i="46"/>
  <c r="AV172" i="46"/>
  <c r="AQ172" i="46"/>
  <c r="AL172" i="46"/>
  <c r="AG172" i="46"/>
  <c r="AB172" i="46"/>
  <c r="W172" i="46"/>
  <c r="R172" i="46"/>
  <c r="J172" i="46"/>
  <c r="I172" i="46"/>
  <c r="G172" i="46"/>
  <c r="AV171" i="46"/>
  <c r="AQ171" i="46"/>
  <c r="AL171" i="46"/>
  <c r="AG171" i="46"/>
  <c r="AB171" i="46"/>
  <c r="W171" i="46"/>
  <c r="R171" i="46"/>
  <c r="J171" i="46"/>
  <c r="I171" i="46"/>
  <c r="G171" i="46"/>
  <c r="AV170" i="46"/>
  <c r="AQ170" i="46"/>
  <c r="AL170" i="46"/>
  <c r="AG170" i="46"/>
  <c r="AB170" i="46"/>
  <c r="W170" i="46"/>
  <c r="R170" i="46"/>
  <c r="J170" i="46"/>
  <c r="I170" i="46"/>
  <c r="G170" i="46"/>
  <c r="AV169" i="46"/>
  <c r="AQ169" i="46"/>
  <c r="AL169" i="46"/>
  <c r="AG169" i="46"/>
  <c r="AB169" i="46"/>
  <c r="W169" i="46"/>
  <c r="R169" i="46"/>
  <c r="J169" i="46"/>
  <c r="I169" i="46"/>
  <c r="G169" i="46"/>
  <c r="AV168" i="46"/>
  <c r="AQ168" i="46"/>
  <c r="AL168" i="46"/>
  <c r="AG168" i="46"/>
  <c r="AH168" i="46" s="1"/>
  <c r="AB168" i="46"/>
  <c r="W168" i="46"/>
  <c r="R168" i="46"/>
  <c r="J168" i="46"/>
  <c r="I168" i="46"/>
  <c r="G168" i="46"/>
  <c r="AV167" i="46"/>
  <c r="AQ167" i="46"/>
  <c r="AL167" i="46"/>
  <c r="AG167" i="46"/>
  <c r="AB167" i="46"/>
  <c r="W167" i="46"/>
  <c r="R167" i="46"/>
  <c r="J167" i="46"/>
  <c r="I167" i="46"/>
  <c r="H167" i="46"/>
  <c r="G167" i="46"/>
  <c r="AV176" i="45"/>
  <c r="AQ176" i="45"/>
  <c r="AL176" i="45"/>
  <c r="K176" i="45" s="1"/>
  <c r="AG176" i="45"/>
  <c r="AB176" i="45"/>
  <c r="W176" i="45"/>
  <c r="R176" i="45"/>
  <c r="J176" i="45"/>
  <c r="I176" i="45"/>
  <c r="G176" i="45"/>
  <c r="AV175" i="45"/>
  <c r="AQ175" i="45"/>
  <c r="AL175" i="45"/>
  <c r="AG175" i="45"/>
  <c r="AB175" i="45"/>
  <c r="AC175" i="45" s="1"/>
  <c r="W175" i="45"/>
  <c r="R175" i="45"/>
  <c r="J175" i="45"/>
  <c r="I175" i="45"/>
  <c r="G175" i="45"/>
  <c r="AV174" i="45"/>
  <c r="AW174" i="45" s="1"/>
  <c r="AQ174" i="45"/>
  <c r="AL174" i="45"/>
  <c r="AG174" i="45"/>
  <c r="AB174" i="45"/>
  <c r="W174" i="45"/>
  <c r="X174" i="45" s="1"/>
  <c r="R174" i="45"/>
  <c r="J174" i="45"/>
  <c r="I174" i="45"/>
  <c r="G174" i="45"/>
  <c r="AV173" i="45"/>
  <c r="AQ173" i="45"/>
  <c r="AR173" i="45" s="1"/>
  <c r="AL173" i="45"/>
  <c r="AG173" i="45"/>
  <c r="AB173" i="45"/>
  <c r="W173" i="45"/>
  <c r="R173" i="45"/>
  <c r="J173" i="45"/>
  <c r="I173" i="45"/>
  <c r="G173" i="45"/>
  <c r="AV172" i="45"/>
  <c r="AQ172" i="45"/>
  <c r="AR172" i="45" s="1"/>
  <c r="AL172" i="45"/>
  <c r="AG172" i="45"/>
  <c r="AH172" i="45" s="1"/>
  <c r="AB172" i="45"/>
  <c r="W172" i="45"/>
  <c r="R172" i="45"/>
  <c r="J172" i="45"/>
  <c r="I172" i="45"/>
  <c r="G172" i="45"/>
  <c r="AV171" i="45"/>
  <c r="AQ171" i="45"/>
  <c r="AL171" i="45"/>
  <c r="AG171" i="45"/>
  <c r="AB171" i="45"/>
  <c r="W171" i="45"/>
  <c r="R171" i="45"/>
  <c r="J171" i="45"/>
  <c r="I171" i="45"/>
  <c r="G171" i="45"/>
  <c r="AV170" i="45"/>
  <c r="AQ170" i="45"/>
  <c r="AL170" i="45"/>
  <c r="AM170" i="45" s="1"/>
  <c r="AG170" i="45"/>
  <c r="AH170" i="45" s="1"/>
  <c r="AB170" i="45"/>
  <c r="W170" i="45"/>
  <c r="R170" i="45"/>
  <c r="J170" i="45"/>
  <c r="I170" i="45"/>
  <c r="G170" i="45"/>
  <c r="AV169" i="45"/>
  <c r="AQ169" i="45"/>
  <c r="AL169" i="45"/>
  <c r="AG169" i="45"/>
  <c r="AB169" i="45"/>
  <c r="W169" i="45"/>
  <c r="R169" i="45"/>
  <c r="J169" i="45"/>
  <c r="I169" i="45"/>
  <c r="G169" i="45"/>
  <c r="AV168" i="45"/>
  <c r="AQ168" i="45"/>
  <c r="AR168" i="45" s="1"/>
  <c r="AL168" i="45"/>
  <c r="AM168" i="45" s="1"/>
  <c r="AG168" i="45"/>
  <c r="AB168" i="45"/>
  <c r="AC168" i="45" s="1"/>
  <c r="W168" i="45"/>
  <c r="R168" i="45"/>
  <c r="J168" i="45"/>
  <c r="I168" i="45"/>
  <c r="G168" i="45"/>
  <c r="AV167" i="45"/>
  <c r="AQ167" i="45"/>
  <c r="AL167" i="45"/>
  <c r="AG167" i="45"/>
  <c r="AB167" i="45"/>
  <c r="W167" i="45"/>
  <c r="X167" i="45" s="1"/>
  <c r="R167" i="45"/>
  <c r="T167" i="45" s="1"/>
  <c r="J167" i="45"/>
  <c r="I167" i="45"/>
  <c r="H167" i="45"/>
  <c r="G167" i="45"/>
  <c r="AV325" i="44"/>
  <c r="AQ325" i="44"/>
  <c r="AL325" i="44"/>
  <c r="AG325" i="44"/>
  <c r="AB325" i="44"/>
  <c r="W325" i="44"/>
  <c r="R325" i="44"/>
  <c r="J325" i="44"/>
  <c r="I325" i="44"/>
  <c r="G325" i="44"/>
  <c r="AV324" i="44"/>
  <c r="AQ324" i="44"/>
  <c r="AL324" i="44"/>
  <c r="AG324" i="44"/>
  <c r="AB324" i="44"/>
  <c r="W324" i="44"/>
  <c r="R324" i="44"/>
  <c r="J324" i="44"/>
  <c r="I324" i="44"/>
  <c r="G324" i="44"/>
  <c r="AV323" i="44"/>
  <c r="AQ323" i="44"/>
  <c r="AL323" i="44"/>
  <c r="AG323" i="44"/>
  <c r="AB323" i="44"/>
  <c r="W323" i="44"/>
  <c r="R323" i="44"/>
  <c r="J323" i="44"/>
  <c r="I323" i="44"/>
  <c r="G323" i="44"/>
  <c r="AV322" i="44"/>
  <c r="AQ322" i="44"/>
  <c r="AL322" i="44"/>
  <c r="AG322" i="44"/>
  <c r="AB322" i="44"/>
  <c r="W322" i="44"/>
  <c r="R322" i="44"/>
  <c r="J322" i="44"/>
  <c r="I322" i="44"/>
  <c r="G322" i="44"/>
  <c r="AV321" i="44"/>
  <c r="AQ321" i="44"/>
  <c r="AL321" i="44"/>
  <c r="AG321" i="44"/>
  <c r="AB321" i="44"/>
  <c r="W321" i="44"/>
  <c r="R321" i="44"/>
  <c r="J321" i="44"/>
  <c r="I321" i="44"/>
  <c r="G321" i="44"/>
  <c r="AV320" i="44"/>
  <c r="AQ320" i="44"/>
  <c r="AL320" i="44"/>
  <c r="AG320" i="44"/>
  <c r="AB320" i="44"/>
  <c r="W320" i="44"/>
  <c r="R320" i="44"/>
  <c r="J320" i="44"/>
  <c r="I320" i="44"/>
  <c r="G320" i="44"/>
  <c r="AV319" i="44"/>
  <c r="AQ319" i="44"/>
  <c r="AL319" i="44"/>
  <c r="AG319" i="44"/>
  <c r="AB319" i="44"/>
  <c r="W319" i="44"/>
  <c r="R319" i="44"/>
  <c r="J319" i="44"/>
  <c r="I319" i="44"/>
  <c r="G319" i="44"/>
  <c r="AV318" i="44"/>
  <c r="AQ318" i="44"/>
  <c r="AL318" i="44"/>
  <c r="AG318" i="44"/>
  <c r="AB318" i="44"/>
  <c r="W318" i="44"/>
  <c r="R318" i="44"/>
  <c r="J318" i="44"/>
  <c r="I318" i="44"/>
  <c r="G318" i="44"/>
  <c r="AV317" i="44"/>
  <c r="AQ317" i="44"/>
  <c r="AL317" i="44"/>
  <c r="AG317" i="44"/>
  <c r="AB317" i="44"/>
  <c r="W317" i="44"/>
  <c r="R317" i="44"/>
  <c r="J317" i="44"/>
  <c r="I317" i="44"/>
  <c r="G317" i="44"/>
  <c r="AV316" i="44"/>
  <c r="AQ316" i="44"/>
  <c r="AL316" i="44"/>
  <c r="AG316" i="44"/>
  <c r="AB316" i="44"/>
  <c r="W316" i="44"/>
  <c r="R316" i="44"/>
  <c r="J316" i="44"/>
  <c r="I316" i="44"/>
  <c r="G316" i="44"/>
  <c r="AV315" i="44"/>
  <c r="AQ315" i="44"/>
  <c r="AL315" i="44"/>
  <c r="AG315" i="44"/>
  <c r="AB315" i="44"/>
  <c r="W315" i="44"/>
  <c r="R315" i="44"/>
  <c r="J315" i="44"/>
  <c r="I315" i="44"/>
  <c r="G315" i="44"/>
  <c r="AV314" i="44"/>
  <c r="AQ314" i="44"/>
  <c r="AL314" i="44"/>
  <c r="AG314" i="44"/>
  <c r="AB314" i="44"/>
  <c r="W314" i="44"/>
  <c r="R314" i="44"/>
  <c r="J314" i="44"/>
  <c r="I314" i="44"/>
  <c r="G314" i="44"/>
  <c r="AV313" i="44"/>
  <c r="AQ313" i="44"/>
  <c r="AL313" i="44"/>
  <c r="AG313" i="44"/>
  <c r="AB313" i="44"/>
  <c r="W313" i="44"/>
  <c r="R313" i="44"/>
  <c r="J313" i="44"/>
  <c r="I313" i="44"/>
  <c r="G313" i="44"/>
  <c r="AV312" i="44"/>
  <c r="K312" i="44"/>
  <c r="J312" i="44"/>
  <c r="I312" i="44"/>
  <c r="G312" i="44"/>
  <c r="AQ311" i="44"/>
  <c r="AL311" i="44"/>
  <c r="AG311" i="44"/>
  <c r="AB311" i="44"/>
  <c r="W311" i="44"/>
  <c r="R311" i="44"/>
  <c r="J311" i="44"/>
  <c r="I311" i="44"/>
  <c r="G311" i="44"/>
  <c r="AV310" i="44"/>
  <c r="AQ310" i="44"/>
  <c r="AL310" i="44"/>
  <c r="AG310" i="44"/>
  <c r="AB310" i="44"/>
  <c r="W310" i="44"/>
  <c r="R310" i="44"/>
  <c r="J310" i="44"/>
  <c r="I310" i="44"/>
  <c r="G310" i="44"/>
  <c r="AV309" i="44"/>
  <c r="AQ309" i="44"/>
  <c r="AL309" i="44"/>
  <c r="AG309" i="44"/>
  <c r="AB309" i="44"/>
  <c r="W309" i="44"/>
  <c r="R309" i="44"/>
  <c r="J309" i="44"/>
  <c r="I309" i="44"/>
  <c r="G309" i="44"/>
  <c r="AV308" i="44"/>
  <c r="AQ308" i="44"/>
  <c r="AL308" i="44"/>
  <c r="AG308" i="44"/>
  <c r="AB308" i="44"/>
  <c r="W308" i="44"/>
  <c r="R308" i="44"/>
  <c r="J308" i="44"/>
  <c r="I308" i="44"/>
  <c r="G308" i="44"/>
  <c r="AV307" i="44"/>
  <c r="AQ307" i="44"/>
  <c r="AL307" i="44"/>
  <c r="AG307" i="44"/>
  <c r="AB307" i="44"/>
  <c r="W307" i="44"/>
  <c r="R307" i="44"/>
  <c r="J307" i="44"/>
  <c r="I307" i="44"/>
  <c r="G307" i="44"/>
  <c r="AV306" i="44"/>
  <c r="AQ306" i="44"/>
  <c r="AL306" i="44"/>
  <c r="AG306" i="44"/>
  <c r="AB306" i="44"/>
  <c r="W306" i="44"/>
  <c r="R306" i="44"/>
  <c r="J306" i="44"/>
  <c r="I306" i="44"/>
  <c r="G306" i="44"/>
  <c r="AV305" i="44"/>
  <c r="AQ305" i="44"/>
  <c r="AL305" i="44"/>
  <c r="AG305" i="44"/>
  <c r="AB305" i="44"/>
  <c r="W305" i="44"/>
  <c r="R305" i="44"/>
  <c r="J305" i="44"/>
  <c r="I305" i="44"/>
  <c r="G305" i="44"/>
  <c r="AV304" i="44"/>
  <c r="AQ304" i="44"/>
  <c r="AL304" i="44"/>
  <c r="AG304" i="44"/>
  <c r="AB304" i="44"/>
  <c r="W304" i="44"/>
  <c r="R304" i="44"/>
  <c r="J304" i="44"/>
  <c r="I304" i="44"/>
  <c r="G304" i="44"/>
  <c r="AV303" i="44"/>
  <c r="AQ303" i="44"/>
  <c r="AL303" i="44"/>
  <c r="AG303" i="44"/>
  <c r="AB303" i="44"/>
  <c r="W303" i="44"/>
  <c r="R303" i="44"/>
  <c r="J303" i="44"/>
  <c r="I303" i="44"/>
  <c r="G303" i="44"/>
  <c r="AV302" i="44"/>
  <c r="AQ302" i="44"/>
  <c r="AL302" i="44"/>
  <c r="AG302" i="44"/>
  <c r="AB302" i="44"/>
  <c r="W302" i="44"/>
  <c r="R302" i="44"/>
  <c r="J302" i="44"/>
  <c r="I302" i="44"/>
  <c r="G302" i="44"/>
  <c r="AV301" i="44"/>
  <c r="AQ301" i="44"/>
  <c r="AL301" i="44"/>
  <c r="AG301" i="44"/>
  <c r="AB301" i="44"/>
  <c r="W301" i="44"/>
  <c r="R301" i="44"/>
  <c r="J301" i="44"/>
  <c r="I301" i="44"/>
  <c r="G301" i="44"/>
  <c r="AV300" i="44"/>
  <c r="AQ300" i="44"/>
  <c r="AL300" i="44"/>
  <c r="AG300" i="44"/>
  <c r="AB300" i="44"/>
  <c r="W300" i="44"/>
  <c r="R300" i="44"/>
  <c r="J300" i="44"/>
  <c r="I300" i="44"/>
  <c r="G300" i="44"/>
  <c r="AV299" i="44"/>
  <c r="AQ299" i="44"/>
  <c r="AL299" i="44"/>
  <c r="AG299" i="44"/>
  <c r="AB299" i="44"/>
  <c r="W299" i="44"/>
  <c r="R299" i="44"/>
  <c r="J299" i="44"/>
  <c r="I299" i="44"/>
  <c r="G299" i="44"/>
  <c r="AV298" i="44"/>
  <c r="AQ298" i="44"/>
  <c r="AL298" i="44"/>
  <c r="AG298" i="44"/>
  <c r="AB298" i="44"/>
  <c r="W298" i="44"/>
  <c r="R298" i="44"/>
  <c r="J298" i="44"/>
  <c r="I298" i="44"/>
  <c r="G298" i="44"/>
  <c r="AV297" i="44"/>
  <c r="AQ297" i="44"/>
  <c r="AL297" i="44"/>
  <c r="AG297" i="44"/>
  <c r="AB297" i="44"/>
  <c r="W297" i="44"/>
  <c r="R297" i="44"/>
  <c r="J297" i="44"/>
  <c r="I297" i="44"/>
  <c r="G297" i="44"/>
  <c r="AV296" i="44"/>
  <c r="AQ296" i="44"/>
  <c r="AL296" i="44"/>
  <c r="AG296" i="44"/>
  <c r="AB296" i="44"/>
  <c r="W296" i="44"/>
  <c r="R296" i="44"/>
  <c r="J296" i="44"/>
  <c r="I296" i="44"/>
  <c r="G296" i="44"/>
  <c r="AV295" i="44"/>
  <c r="AQ295" i="44"/>
  <c r="AL295" i="44"/>
  <c r="AG295" i="44"/>
  <c r="AB295" i="44"/>
  <c r="W295" i="44"/>
  <c r="R295" i="44"/>
  <c r="J295" i="44"/>
  <c r="I295" i="44"/>
  <c r="G295" i="44"/>
  <c r="AV294" i="44"/>
  <c r="AQ294" i="44"/>
  <c r="AL294" i="44"/>
  <c r="AG294" i="44"/>
  <c r="AB294" i="44"/>
  <c r="W294" i="44"/>
  <c r="R294" i="44"/>
  <c r="J294" i="44"/>
  <c r="I294" i="44"/>
  <c r="G294" i="44"/>
  <c r="AV293" i="44"/>
  <c r="AQ293" i="44"/>
  <c r="AL293" i="44"/>
  <c r="AG293" i="44"/>
  <c r="AB293" i="44"/>
  <c r="W293" i="44"/>
  <c r="R293" i="44"/>
  <c r="J293" i="44"/>
  <c r="I293" i="44"/>
  <c r="G293" i="44"/>
  <c r="AC66" i="6"/>
  <c r="S66" i="6"/>
  <c r="M66" i="6"/>
  <c r="F66" i="6" s="1"/>
  <c r="AC65" i="6"/>
  <c r="S65" i="6"/>
  <c r="M65" i="6"/>
  <c r="F65" i="6" s="1"/>
  <c r="AC64" i="6"/>
  <c r="S64" i="6"/>
  <c r="M64" i="6"/>
  <c r="F64" i="6" s="1"/>
  <c r="AC63" i="6"/>
  <c r="S63" i="6"/>
  <c r="M63" i="6"/>
  <c r="AC62" i="6"/>
  <c r="F62" i="6" s="1"/>
  <c r="AB62" i="6" s="1"/>
  <c r="S62" i="6"/>
  <c r="M62" i="6"/>
  <c r="AC61" i="6"/>
  <c r="S61" i="6"/>
  <c r="M61" i="6"/>
  <c r="F61" i="6" s="1"/>
  <c r="AB61" i="6" s="1"/>
  <c r="AC60" i="6"/>
  <c r="S60" i="6"/>
  <c r="M60" i="6"/>
  <c r="AC66" i="7"/>
  <c r="S66" i="7"/>
  <c r="M66" i="7"/>
  <c r="AC65" i="7"/>
  <c r="S65" i="7"/>
  <c r="M65" i="7"/>
  <c r="F65" i="7"/>
  <c r="AJ65" i="7" s="1"/>
  <c r="AC64" i="7"/>
  <c r="S64" i="7"/>
  <c r="M64" i="7"/>
  <c r="AC63" i="7"/>
  <c r="S63" i="7"/>
  <c r="M63" i="7"/>
  <c r="AC62" i="7"/>
  <c r="S62" i="7"/>
  <c r="M62" i="7"/>
  <c r="AC61" i="7"/>
  <c r="S61" i="7"/>
  <c r="M61" i="7"/>
  <c r="AC60" i="7"/>
  <c r="S60" i="7"/>
  <c r="M60" i="7"/>
  <c r="Y167" i="52" l="1"/>
  <c r="AR168" i="52"/>
  <c r="AN167" i="52"/>
  <c r="AW168" i="52"/>
  <c r="K169" i="52"/>
  <c r="AC168" i="52"/>
  <c r="S171" i="51"/>
  <c r="S168" i="51"/>
  <c r="X168" i="51"/>
  <c r="X170" i="51"/>
  <c r="AH168" i="51"/>
  <c r="AM169" i="51"/>
  <c r="S167" i="50"/>
  <c r="AW167" i="50"/>
  <c r="AX167" i="49"/>
  <c r="S168" i="49"/>
  <c r="X168" i="49"/>
  <c r="AC168" i="49"/>
  <c r="AH168" i="49"/>
  <c r="AM172" i="49"/>
  <c r="T167" i="47"/>
  <c r="AM167" i="46"/>
  <c r="AW167" i="46"/>
  <c r="K175" i="46"/>
  <c r="K170" i="46"/>
  <c r="S169" i="46"/>
  <c r="AH169" i="46"/>
  <c r="AC171" i="46"/>
  <c r="AW168" i="46"/>
  <c r="X171" i="46"/>
  <c r="AS167" i="46"/>
  <c r="K172" i="46"/>
  <c r="K175" i="45"/>
  <c r="AW324" i="44"/>
  <c r="F64" i="7"/>
  <c r="AH64" i="7" s="1"/>
  <c r="F66" i="7"/>
  <c r="AL66" i="7" s="1"/>
  <c r="F61" i="7"/>
  <c r="AB61" i="7" s="1"/>
  <c r="C207" i="29"/>
  <c r="B217" i="29"/>
  <c r="F63" i="7"/>
  <c r="T63" i="7" s="1"/>
  <c r="S169" i="52"/>
  <c r="AW167" i="52"/>
  <c r="X169" i="52"/>
  <c r="AR167" i="52"/>
  <c r="AC169" i="52"/>
  <c r="AR169" i="52"/>
  <c r="K168" i="52"/>
  <c r="M168" i="52" s="1"/>
  <c r="AW169" i="52"/>
  <c r="S168" i="52"/>
  <c r="X168" i="52"/>
  <c r="AM169" i="52"/>
  <c r="AH169" i="52"/>
  <c r="AH168" i="52"/>
  <c r="AM168" i="52"/>
  <c r="AC169" i="51"/>
  <c r="AM172" i="51"/>
  <c r="AS167" i="51"/>
  <c r="X171" i="51"/>
  <c r="AR169" i="51"/>
  <c r="AH171" i="51"/>
  <c r="AW169" i="51"/>
  <c r="K170" i="51"/>
  <c r="AC170" i="51"/>
  <c r="AH172" i="51"/>
  <c r="S170" i="51"/>
  <c r="AM168" i="51"/>
  <c r="AR170" i="51"/>
  <c r="AW171" i="51"/>
  <c r="T167" i="51"/>
  <c r="AW170" i="51"/>
  <c r="AM170" i="51"/>
  <c r="AH170" i="51"/>
  <c r="S172" i="51"/>
  <c r="X172" i="51"/>
  <c r="AR168" i="51"/>
  <c r="X167" i="51"/>
  <c r="S169" i="51"/>
  <c r="AC172" i="51"/>
  <c r="AW168" i="51"/>
  <c r="AC168" i="51"/>
  <c r="X169" i="51"/>
  <c r="AN167" i="50"/>
  <c r="K167" i="50"/>
  <c r="M167" i="50" s="1"/>
  <c r="AR171" i="49"/>
  <c r="AW169" i="49"/>
  <c r="X170" i="49"/>
  <c r="S172" i="49"/>
  <c r="X172" i="49"/>
  <c r="AH170" i="49"/>
  <c r="AC172" i="49"/>
  <c r="AM168" i="49"/>
  <c r="AM170" i="49"/>
  <c r="S170" i="49"/>
  <c r="AR169" i="49"/>
  <c r="K167" i="49"/>
  <c r="AW172" i="49"/>
  <c r="AR170" i="49"/>
  <c r="T167" i="49"/>
  <c r="X169" i="49"/>
  <c r="AC171" i="49"/>
  <c r="S169" i="49"/>
  <c r="S171" i="49"/>
  <c r="AW168" i="49"/>
  <c r="AI167" i="49"/>
  <c r="X171" i="49"/>
  <c r="AR172" i="49"/>
  <c r="AN167" i="49"/>
  <c r="AC169" i="49"/>
  <c r="AH169" i="49"/>
  <c r="AH171" i="49"/>
  <c r="AW171" i="49"/>
  <c r="AS167" i="49"/>
  <c r="AM169" i="49"/>
  <c r="AM171" i="49"/>
  <c r="AM177" i="48"/>
  <c r="AR177" i="48"/>
  <c r="AW173" i="48"/>
  <c r="K175" i="48"/>
  <c r="AC169" i="48"/>
  <c r="K176" i="48"/>
  <c r="AI167" i="48"/>
  <c r="AH170" i="48"/>
  <c r="AM172" i="48"/>
  <c r="X168" i="48"/>
  <c r="AW176" i="48"/>
  <c r="AW177" i="48"/>
  <c r="AM171" i="48"/>
  <c r="AH175" i="48"/>
  <c r="AW169" i="48"/>
  <c r="AR171" i="48"/>
  <c r="AM175" i="48"/>
  <c r="X177" i="48"/>
  <c r="AR169" i="48"/>
  <c r="AH173" i="48"/>
  <c r="S177" i="48"/>
  <c r="AW171" i="48"/>
  <c r="AR174" i="48"/>
  <c r="AC177" i="48"/>
  <c r="AC168" i="48"/>
  <c r="X172" i="48"/>
  <c r="AH171" i="48"/>
  <c r="X174" i="48"/>
  <c r="S176" i="48"/>
  <c r="AC170" i="48"/>
  <c r="S174" i="48"/>
  <c r="AM168" i="48"/>
  <c r="AH172" i="48"/>
  <c r="AC174" i="48"/>
  <c r="X176" i="48"/>
  <c r="AC176" i="48"/>
  <c r="S171" i="48"/>
  <c r="AW172" i="48"/>
  <c r="K174" i="48"/>
  <c r="AR176" i="48"/>
  <c r="S169" i="48"/>
  <c r="AR168" i="48"/>
  <c r="AW168" i="48"/>
  <c r="AR172" i="48"/>
  <c r="X169" i="48"/>
  <c r="AM170" i="48"/>
  <c r="AM174" i="48"/>
  <c r="X171" i="48"/>
  <c r="S173" i="48"/>
  <c r="S168" i="48"/>
  <c r="S172" i="48"/>
  <c r="AH176" i="48"/>
  <c r="AM173" i="48"/>
  <c r="AH169" i="48"/>
  <c r="AC171" i="48"/>
  <c r="X175" i="48"/>
  <c r="S170" i="48"/>
  <c r="K172" i="48"/>
  <c r="AR170" i="48"/>
  <c r="AW170" i="48"/>
  <c r="AR175" i="48"/>
  <c r="AM169" i="48"/>
  <c r="AC173" i="48"/>
  <c r="K177" i="48"/>
  <c r="AX167" i="47"/>
  <c r="AS167" i="47"/>
  <c r="AW299" i="44"/>
  <c r="K324" i="44"/>
  <c r="X169" i="46"/>
  <c r="K171" i="46"/>
  <c r="AC169" i="46"/>
  <c r="S171" i="46"/>
  <c r="S168" i="46"/>
  <c r="X168" i="46"/>
  <c r="AR173" i="46"/>
  <c r="AR175" i="46"/>
  <c r="AX167" i="46"/>
  <c r="S173" i="46"/>
  <c r="AR169" i="46"/>
  <c r="AH173" i="46"/>
  <c r="AM175" i="46"/>
  <c r="AW173" i="46"/>
  <c r="S170" i="46"/>
  <c r="X170" i="46"/>
  <c r="AW169" i="46"/>
  <c r="X175" i="46"/>
  <c r="AC173" i="46"/>
  <c r="AH175" i="46"/>
  <c r="AM173" i="46"/>
  <c r="K168" i="46"/>
  <c r="S172" i="46"/>
  <c r="AR168" i="46"/>
  <c r="AH170" i="46"/>
  <c r="X172" i="46"/>
  <c r="S174" i="46"/>
  <c r="AC170" i="46"/>
  <c r="T167" i="46"/>
  <c r="AC172" i="46"/>
  <c r="X174" i="46"/>
  <c r="AC168" i="46"/>
  <c r="AR170" i="46"/>
  <c r="AD167" i="46"/>
  <c r="AW170" i="46"/>
  <c r="AM172" i="46"/>
  <c r="AH174" i="46"/>
  <c r="K169" i="46"/>
  <c r="AH171" i="46"/>
  <c r="AM171" i="46"/>
  <c r="AW171" i="46"/>
  <c r="AC174" i="46"/>
  <c r="AI167" i="46"/>
  <c r="AM174" i="46"/>
  <c r="X173" i="46"/>
  <c r="AC175" i="46"/>
  <c r="AR171" i="46"/>
  <c r="AW175" i="46"/>
  <c r="Y167" i="46"/>
  <c r="AH172" i="46"/>
  <c r="AW172" i="46"/>
  <c r="AR174" i="46"/>
  <c r="AC174" i="45"/>
  <c r="AM172" i="45"/>
  <c r="AH174" i="45"/>
  <c r="AR170" i="45"/>
  <c r="AM174" i="45"/>
  <c r="S176" i="45"/>
  <c r="AW168" i="45"/>
  <c r="AW170" i="45"/>
  <c r="AW172" i="45"/>
  <c r="AR174" i="45"/>
  <c r="X176" i="45"/>
  <c r="AC176" i="45"/>
  <c r="AH176" i="45"/>
  <c r="S173" i="45"/>
  <c r="AR176" i="45"/>
  <c r="X169" i="45"/>
  <c r="X171" i="45"/>
  <c r="AW176" i="45"/>
  <c r="S169" i="45"/>
  <c r="S175" i="45"/>
  <c r="AI167" i="45"/>
  <c r="AM175" i="45"/>
  <c r="AC170" i="45"/>
  <c r="AC171" i="45"/>
  <c r="X175" i="45"/>
  <c r="AR171" i="45"/>
  <c r="AH175" i="45"/>
  <c r="AR175" i="45"/>
  <c r="K168" i="45"/>
  <c r="AM176" i="45"/>
  <c r="AD167" i="45"/>
  <c r="AC173" i="45"/>
  <c r="AH173" i="45"/>
  <c r="AM173" i="45"/>
  <c r="AR169" i="45"/>
  <c r="AX167" i="45"/>
  <c r="AW173" i="45"/>
  <c r="AC172" i="45"/>
  <c r="AC169" i="45"/>
  <c r="AN167" i="45"/>
  <c r="AR167" i="45"/>
  <c r="AW169" i="45"/>
  <c r="S168" i="45"/>
  <c r="S170" i="45"/>
  <c r="S172" i="45"/>
  <c r="AW175" i="45"/>
  <c r="AH171" i="45"/>
  <c r="AM169" i="45"/>
  <c r="AW171" i="45"/>
  <c r="X168" i="45"/>
  <c r="X170" i="45"/>
  <c r="X172" i="45"/>
  <c r="S174" i="45"/>
  <c r="X293" i="44"/>
  <c r="AW319" i="44"/>
  <c r="K321" i="44"/>
  <c r="AW318" i="44"/>
  <c r="AC294" i="44"/>
  <c r="X308" i="44"/>
  <c r="AH309" i="44"/>
  <c r="K300" i="44"/>
  <c r="AH304" i="44"/>
  <c r="K325" i="44"/>
  <c r="AW296" i="44"/>
  <c r="AM314" i="44"/>
  <c r="AW304" i="44"/>
  <c r="K295" i="44"/>
  <c r="AM298" i="44"/>
  <c r="AM323" i="44"/>
  <c r="K294" i="44"/>
  <c r="AC314" i="44"/>
  <c r="X318" i="44"/>
  <c r="AR325" i="44"/>
  <c r="AC296" i="44"/>
  <c r="AH314" i="44"/>
  <c r="K316" i="44"/>
  <c r="K320" i="44"/>
  <c r="AW325" i="44"/>
  <c r="AH296" i="44"/>
  <c r="AH298" i="44"/>
  <c r="S300" i="44"/>
  <c r="K304" i="44"/>
  <c r="AH316" i="44"/>
  <c r="AC320" i="44"/>
  <c r="AM296" i="44"/>
  <c r="K302" i="44"/>
  <c r="X304" i="44"/>
  <c r="K308" i="44"/>
  <c r="AM316" i="44"/>
  <c r="AM318" i="44"/>
  <c r="AH320" i="44"/>
  <c r="K322" i="44"/>
  <c r="S315" i="44"/>
  <c r="AR296" i="44"/>
  <c r="AC317" i="44"/>
  <c r="AC304" i="44"/>
  <c r="S308" i="44"/>
  <c r="K310" i="44"/>
  <c r="AR314" i="44"/>
  <c r="AR316" i="44"/>
  <c r="AR318" i="44"/>
  <c r="AM320" i="44"/>
  <c r="AM322" i="44"/>
  <c r="AR298" i="44"/>
  <c r="T293" i="44"/>
  <c r="AW298" i="44"/>
  <c r="AH306" i="44"/>
  <c r="AC308" i="44"/>
  <c r="AC310" i="44"/>
  <c r="AR322" i="44"/>
  <c r="AW316" i="44"/>
  <c r="AR300" i="44"/>
  <c r="AM306" i="44"/>
  <c r="AH310" i="44"/>
  <c r="AW322" i="44"/>
  <c r="AM324" i="44"/>
  <c r="AR324" i="44"/>
  <c r="AW300" i="44"/>
  <c r="AM310" i="44"/>
  <c r="S313" i="44"/>
  <c r="K297" i="44"/>
  <c r="K313" i="44"/>
  <c r="K317" i="44"/>
  <c r="AC323" i="44"/>
  <c r="AH295" i="44"/>
  <c r="AH313" i="44"/>
  <c r="AC315" i="44"/>
  <c r="AC319" i="44"/>
  <c r="AH297" i="44"/>
  <c r="S301" i="44"/>
  <c r="S303" i="44"/>
  <c r="AM313" i="44"/>
  <c r="AH315" i="44"/>
  <c r="AH317" i="44"/>
  <c r="X316" i="44"/>
  <c r="S307" i="44"/>
  <c r="AM315" i="44"/>
  <c r="AM317" i="44"/>
  <c r="AC321" i="44"/>
  <c r="AM297" i="44"/>
  <c r="AW295" i="44"/>
  <c r="AM299" i="44"/>
  <c r="AC303" i="44"/>
  <c r="X307" i="44"/>
  <c r="S309" i="44"/>
  <c r="AR315" i="44"/>
  <c r="AR317" i="44"/>
  <c r="AH321" i="44"/>
  <c r="AH323" i="44"/>
  <c r="AM295" i="44"/>
  <c r="AR297" i="44"/>
  <c r="AW297" i="44"/>
  <c r="K299" i="44"/>
  <c r="K303" i="44"/>
  <c r="K305" i="44"/>
  <c r="X309" i="44"/>
  <c r="X311" i="44"/>
  <c r="AW317" i="44"/>
  <c r="AM321" i="44"/>
  <c r="S325" i="44"/>
  <c r="AW293" i="44"/>
  <c r="X303" i="44"/>
  <c r="AH305" i="44"/>
  <c r="AC309" i="44"/>
  <c r="AC311" i="44"/>
  <c r="AR321" i="44"/>
  <c r="AR323" i="44"/>
  <c r="X294" i="44"/>
  <c r="K296" i="44"/>
  <c r="AW303" i="44"/>
  <c r="AM311" i="44"/>
  <c r="AW323" i="44"/>
  <c r="AW307" i="44"/>
  <c r="AR311" i="44"/>
  <c r="X314" i="44"/>
  <c r="B277" i="43"/>
  <c r="C267" i="43"/>
  <c r="F63" i="6"/>
  <c r="AL63" i="6" s="1"/>
  <c r="AL61" i="6"/>
  <c r="AD61" i="6"/>
  <c r="N62" i="6"/>
  <c r="AD62" i="6"/>
  <c r="AH62" i="6"/>
  <c r="AJ62" i="6"/>
  <c r="AL62" i="6"/>
  <c r="T62" i="6"/>
  <c r="N61" i="6"/>
  <c r="AF62" i="6"/>
  <c r="T61" i="6"/>
  <c r="AF61" i="6"/>
  <c r="AH61" i="6"/>
  <c r="F60" i="6"/>
  <c r="AJ60" i="6" s="1"/>
  <c r="AJ61" i="6"/>
  <c r="AF63" i="7"/>
  <c r="AH63" i="7"/>
  <c r="AJ63" i="7"/>
  <c r="AL63" i="7"/>
  <c r="T65" i="7"/>
  <c r="T66" i="7"/>
  <c r="N63" i="7"/>
  <c r="AD66" i="7"/>
  <c r="AL65" i="7"/>
  <c r="N66" i="7"/>
  <c r="AD65" i="7"/>
  <c r="AD61" i="7"/>
  <c r="N64" i="7"/>
  <c r="AD63" i="7"/>
  <c r="T61" i="7"/>
  <c r="AH61" i="7"/>
  <c r="T64" i="7"/>
  <c r="AJ61" i="7"/>
  <c r="AD64" i="7"/>
  <c r="N65" i="7"/>
  <c r="N61" i="7"/>
  <c r="AF61" i="7"/>
  <c r="AL61" i="7"/>
  <c r="AJ64" i="7"/>
  <c r="F62" i="7"/>
  <c r="X62" i="7" s="1"/>
  <c r="AL64" i="7"/>
  <c r="L167" i="52"/>
  <c r="M167" i="52"/>
  <c r="X167" i="52"/>
  <c r="AC167" i="52"/>
  <c r="AM167" i="52"/>
  <c r="AI167" i="52"/>
  <c r="AS167" i="52"/>
  <c r="S167" i="52"/>
  <c r="T167" i="52"/>
  <c r="AR167" i="51"/>
  <c r="K167" i="51"/>
  <c r="AW167" i="51"/>
  <c r="K172" i="51"/>
  <c r="S167" i="51"/>
  <c r="K171" i="51"/>
  <c r="K169" i="51"/>
  <c r="AM167" i="51"/>
  <c r="AM171" i="51"/>
  <c r="K168" i="51"/>
  <c r="Y167" i="51"/>
  <c r="AC167" i="51"/>
  <c r="AD167" i="51"/>
  <c r="AN167" i="51"/>
  <c r="AI167" i="51"/>
  <c r="Y167" i="50"/>
  <c r="AC167" i="50"/>
  <c r="AI167" i="50"/>
  <c r="AR167" i="50"/>
  <c r="AR167" i="49"/>
  <c r="AR168" i="49"/>
  <c r="K171" i="49"/>
  <c r="X167" i="49"/>
  <c r="AC167" i="49"/>
  <c r="AW170" i="49"/>
  <c r="AW167" i="49"/>
  <c r="S167" i="49"/>
  <c r="K170" i="49"/>
  <c r="K169" i="49"/>
  <c r="K168" i="49"/>
  <c r="Y167" i="49"/>
  <c r="AD167" i="49"/>
  <c r="AC170" i="49"/>
  <c r="AH172" i="49"/>
  <c r="AH167" i="49"/>
  <c r="AM167" i="49"/>
  <c r="AW175" i="48"/>
  <c r="AR173" i="48"/>
  <c r="AM167" i="48"/>
  <c r="AS167" i="48"/>
  <c r="K173" i="48"/>
  <c r="AX167" i="48"/>
  <c r="S175" i="48"/>
  <c r="S167" i="48"/>
  <c r="K171" i="48"/>
  <c r="T167" i="48"/>
  <c r="K170" i="48"/>
  <c r="K169" i="48"/>
  <c r="AH168" i="48"/>
  <c r="AW174" i="48"/>
  <c r="X167" i="48"/>
  <c r="K168" i="48"/>
  <c r="X173" i="48"/>
  <c r="AC175" i="48"/>
  <c r="AH177" i="48"/>
  <c r="Y167" i="48"/>
  <c r="AN167" i="48"/>
  <c r="AR167" i="48"/>
  <c r="AW167" i="48"/>
  <c r="AC167" i="48"/>
  <c r="X170" i="48"/>
  <c r="AC172" i="48"/>
  <c r="AH174" i="48"/>
  <c r="AM176" i="48"/>
  <c r="AD167" i="48"/>
  <c r="K167" i="48"/>
  <c r="AH167" i="48"/>
  <c r="AI167" i="47"/>
  <c r="AM167" i="47"/>
  <c r="X167" i="47"/>
  <c r="AC167" i="47"/>
  <c r="K167" i="47"/>
  <c r="S175" i="46"/>
  <c r="S167" i="46"/>
  <c r="AM170" i="46"/>
  <c r="AR172" i="46"/>
  <c r="AW174" i="46"/>
  <c r="AN167" i="46"/>
  <c r="AM169" i="46"/>
  <c r="AM168" i="46"/>
  <c r="AR167" i="46"/>
  <c r="K167" i="46"/>
  <c r="K174" i="46"/>
  <c r="X167" i="46"/>
  <c r="AC167" i="46"/>
  <c r="AH167" i="46"/>
  <c r="AM167" i="45"/>
  <c r="K167" i="45"/>
  <c r="AS167" i="45"/>
  <c r="K174" i="45"/>
  <c r="AW167" i="45"/>
  <c r="K173" i="45"/>
  <c r="K172" i="45"/>
  <c r="S167" i="45"/>
  <c r="K171" i="45"/>
  <c r="K170" i="45"/>
  <c r="K169" i="45"/>
  <c r="AH168" i="45"/>
  <c r="S171" i="45"/>
  <c r="X173" i="45"/>
  <c r="AH167" i="45"/>
  <c r="AH169" i="45"/>
  <c r="AM171" i="45"/>
  <c r="Y167" i="45"/>
  <c r="AC167" i="45"/>
  <c r="AC324" i="44"/>
  <c r="AH294" i="44"/>
  <c r="AR299" i="44"/>
  <c r="AM303" i="44"/>
  <c r="X306" i="44"/>
  <c r="AM307" i="44"/>
  <c r="S310" i="44"/>
  <c r="X313" i="44"/>
  <c r="AC318" i="44"/>
  <c r="AR319" i="44"/>
  <c r="AC322" i="44"/>
  <c r="AD293" i="44"/>
  <c r="AM294" i="44"/>
  <c r="S297" i="44"/>
  <c r="K301" i="44"/>
  <c r="X302" i="44"/>
  <c r="AC306" i="44"/>
  <c r="AR307" i="44"/>
  <c r="K309" i="44"/>
  <c r="AW315" i="44"/>
  <c r="AH318" i="44"/>
  <c r="S321" i="44"/>
  <c r="AH325" i="44"/>
  <c r="AR303" i="44"/>
  <c r="AH293" i="44"/>
  <c r="S305" i="44"/>
  <c r="AI293" i="44"/>
  <c r="AH302" i="44"/>
  <c r="AM301" i="44"/>
  <c r="AN293" i="44"/>
  <c r="AM293" i="44"/>
  <c r="X305" i="44"/>
  <c r="X296" i="44"/>
  <c r="X301" i="44"/>
  <c r="AC301" i="44"/>
  <c r="AX293" i="44"/>
  <c r="AM309" i="44"/>
  <c r="S302" i="44"/>
  <c r="AR294" i="44"/>
  <c r="S316" i="44"/>
  <c r="AR306" i="44"/>
  <c r="AR313" i="44"/>
  <c r="AH301" i="44"/>
  <c r="X320" i="44"/>
  <c r="S295" i="44"/>
  <c r="AC316" i="44"/>
  <c r="S324" i="44"/>
  <c r="AW310" i="44"/>
  <c r="AM325" i="44"/>
  <c r="K307" i="44"/>
  <c r="S319" i="44"/>
  <c r="AM300" i="44"/>
  <c r="S306" i="44"/>
  <c r="AC302" i="44"/>
  <c r="X317" i="44"/>
  <c r="X321" i="44"/>
  <c r="AM302" i="44"/>
  <c r="AW314" i="44"/>
  <c r="AR302" i="44"/>
  <c r="X300" i="44"/>
  <c r="K315" i="44"/>
  <c r="X315" i="44"/>
  <c r="X310" i="44"/>
  <c r="X325" i="44"/>
  <c r="H293" i="44"/>
  <c r="AR301" i="44"/>
  <c r="K293" i="44"/>
  <c r="S299" i="44"/>
  <c r="K319" i="44"/>
  <c r="AH324" i="44"/>
  <c r="AM308" i="44"/>
  <c r="AR320" i="44"/>
  <c r="AM304" i="44"/>
  <c r="X298" i="44"/>
  <c r="K298" i="44"/>
  <c r="K306" i="44"/>
  <c r="AC307" i="44"/>
  <c r="AW308" i="44"/>
  <c r="K318" i="44"/>
  <c r="AH319" i="44"/>
  <c r="S322" i="44"/>
  <c r="AH303" i="44"/>
  <c r="X297" i="44"/>
  <c r="AH311" i="44"/>
  <c r="AC313" i="44"/>
  <c r="AH322" i="44"/>
  <c r="AW294" i="44"/>
  <c r="AC297" i="44"/>
  <c r="S296" i="44"/>
  <c r="AW312" i="44"/>
  <c r="AW306" i="44"/>
  <c r="AW302" i="44"/>
  <c r="AC305" i="44"/>
  <c r="S304" i="44"/>
  <c r="AR310" i="44"/>
  <c r="AM305" i="44"/>
  <c r="X295" i="44"/>
  <c r="AR305" i="44"/>
  <c r="AW301" i="44"/>
  <c r="AR309" i="44"/>
  <c r="AW321" i="44"/>
  <c r="AC295" i="44"/>
  <c r="AW305" i="44"/>
  <c r="K314" i="44"/>
  <c r="S294" i="44"/>
  <c r="AH308" i="44"/>
  <c r="S314" i="44"/>
  <c r="X319" i="44"/>
  <c r="S320" i="44"/>
  <c r="K311" i="44"/>
  <c r="S293" i="44"/>
  <c r="S298" i="44"/>
  <c r="AH299" i="44"/>
  <c r="AR308" i="44"/>
  <c r="S311" i="44"/>
  <c r="AW320" i="44"/>
  <c r="K323" i="44"/>
  <c r="X322" i="44"/>
  <c r="Y293" i="44"/>
  <c r="AR295" i="44"/>
  <c r="AC298" i="44"/>
  <c r="AH307" i="44"/>
  <c r="S318" i="44"/>
  <c r="AM319" i="44"/>
  <c r="S317" i="44"/>
  <c r="AR304" i="44"/>
  <c r="X299" i="44"/>
  <c r="AH300" i="44"/>
  <c r="X324" i="44"/>
  <c r="AR293" i="44"/>
  <c r="AC299" i="44"/>
  <c r="AW309" i="44"/>
  <c r="S323" i="44"/>
  <c r="AW313" i="44"/>
  <c r="AC325" i="44"/>
  <c r="AC300" i="44"/>
  <c r="AS293" i="44"/>
  <c r="X323" i="44"/>
  <c r="AC293" i="44"/>
  <c r="AH64" i="6"/>
  <c r="AF64" i="6"/>
  <c r="AB64" i="6"/>
  <c r="Z64" i="6"/>
  <c r="X64" i="6"/>
  <c r="V64" i="6"/>
  <c r="R64" i="6"/>
  <c r="P64" i="6"/>
  <c r="L64" i="6"/>
  <c r="J64" i="6"/>
  <c r="N64" i="6"/>
  <c r="T64" i="6"/>
  <c r="AD64" i="6"/>
  <c r="AJ64" i="6"/>
  <c r="AL64" i="6"/>
  <c r="AJ65" i="6"/>
  <c r="AH65" i="6"/>
  <c r="AF65" i="6"/>
  <c r="AB65" i="6"/>
  <c r="Z65" i="6"/>
  <c r="X65" i="6"/>
  <c r="V65" i="6"/>
  <c r="R65" i="6"/>
  <c r="P65" i="6"/>
  <c r="L65" i="6"/>
  <c r="J65" i="6"/>
  <c r="N65" i="6"/>
  <c r="T65" i="6"/>
  <c r="AD65" i="6"/>
  <c r="AL65" i="6"/>
  <c r="AL66" i="6"/>
  <c r="AJ66" i="6"/>
  <c r="AH66" i="6"/>
  <c r="AF66" i="6"/>
  <c r="AB66" i="6"/>
  <c r="Z66" i="6"/>
  <c r="V66" i="6"/>
  <c r="R66" i="6"/>
  <c r="P66" i="6"/>
  <c r="X66" i="6"/>
  <c r="J66" i="6"/>
  <c r="L66" i="6"/>
  <c r="N66" i="6"/>
  <c r="T66" i="6"/>
  <c r="AD66" i="6"/>
  <c r="J62" i="6"/>
  <c r="J61" i="6"/>
  <c r="L62" i="6"/>
  <c r="L61" i="6"/>
  <c r="P62" i="6"/>
  <c r="P61" i="6"/>
  <c r="R62" i="6"/>
  <c r="R61" i="6"/>
  <c r="V62" i="6"/>
  <c r="V61" i="6"/>
  <c r="X62" i="6"/>
  <c r="X61" i="6"/>
  <c r="Z62" i="6"/>
  <c r="Z61" i="6"/>
  <c r="J66" i="7"/>
  <c r="L66" i="7"/>
  <c r="L65" i="7"/>
  <c r="F60" i="7"/>
  <c r="J64" i="7"/>
  <c r="P66" i="7"/>
  <c r="J61" i="7"/>
  <c r="P65" i="7"/>
  <c r="R66" i="7"/>
  <c r="L61" i="7"/>
  <c r="P64" i="7"/>
  <c r="P63" i="7"/>
  <c r="R64" i="7"/>
  <c r="R63" i="7"/>
  <c r="V66" i="7"/>
  <c r="P61" i="7"/>
  <c r="V65" i="7"/>
  <c r="X66" i="7"/>
  <c r="R61" i="7"/>
  <c r="V64" i="7"/>
  <c r="X65" i="7"/>
  <c r="Z66" i="7"/>
  <c r="X64" i="7"/>
  <c r="Z65" i="7"/>
  <c r="AB66" i="7"/>
  <c r="Z64" i="7"/>
  <c r="AB65" i="7"/>
  <c r="V61" i="7"/>
  <c r="Z63" i="7"/>
  <c r="AB64" i="7"/>
  <c r="X61" i="7"/>
  <c r="AB63" i="7"/>
  <c r="AF66" i="7"/>
  <c r="Z61" i="7"/>
  <c r="AF65" i="7"/>
  <c r="AH66" i="7"/>
  <c r="AF64" i="7"/>
  <c r="AH65" i="7"/>
  <c r="AJ66" i="7"/>
  <c r="J65" i="7"/>
  <c r="L64" i="7"/>
  <c r="R65" i="7"/>
  <c r="X63" i="6" l="1"/>
  <c r="V63" i="6"/>
  <c r="R63" i="6"/>
  <c r="P63" i="6"/>
  <c r="L167" i="50"/>
  <c r="X63" i="7"/>
  <c r="L63" i="7"/>
  <c r="J63" i="7"/>
  <c r="V63" i="7"/>
  <c r="Z63" i="6"/>
  <c r="AB63" i="6"/>
  <c r="AH63" i="6"/>
  <c r="AJ63" i="6"/>
  <c r="T63" i="6"/>
  <c r="AD63" i="6"/>
  <c r="N63" i="6"/>
  <c r="AF63" i="6"/>
  <c r="J63" i="6"/>
  <c r="L63" i="6"/>
  <c r="T62" i="7"/>
  <c r="B227" i="29"/>
  <c r="C217" i="29"/>
  <c r="J62" i="7"/>
  <c r="AB62" i="7"/>
  <c r="V62" i="7"/>
  <c r="N62" i="7"/>
  <c r="L62" i="7"/>
  <c r="M169" i="52"/>
  <c r="M168" i="51"/>
  <c r="M168" i="49"/>
  <c r="M176" i="48"/>
  <c r="M169" i="48"/>
  <c r="M174" i="46"/>
  <c r="M169" i="45"/>
  <c r="M311" i="44"/>
  <c r="M321" i="44"/>
  <c r="C277" i="43"/>
  <c r="B287" i="43"/>
  <c r="C287" i="43" s="1"/>
  <c r="AH60" i="6"/>
  <c r="X60" i="6"/>
  <c r="J60" i="6"/>
  <c r="N60" i="6"/>
  <c r="L60" i="6"/>
  <c r="R60" i="6"/>
  <c r="AD60" i="6"/>
  <c r="AL60" i="6"/>
  <c r="T60" i="6"/>
  <c r="Z60" i="6"/>
  <c r="G60" i="6"/>
  <c r="P60" i="6"/>
  <c r="V60" i="6"/>
  <c r="AF60" i="6"/>
  <c r="AB60" i="6"/>
  <c r="Z62" i="7"/>
  <c r="R62" i="7"/>
  <c r="AD62" i="7"/>
  <c r="AJ62" i="7"/>
  <c r="AH62" i="7"/>
  <c r="AL62" i="7"/>
  <c r="AF62" i="7"/>
  <c r="P62" i="7"/>
  <c r="M172" i="51"/>
  <c r="M167" i="51"/>
  <c r="L167" i="51"/>
  <c r="M171" i="51"/>
  <c r="M169" i="51"/>
  <c r="M170" i="51"/>
  <c r="M169" i="49"/>
  <c r="M170" i="49"/>
  <c r="M171" i="49"/>
  <c r="M167" i="49"/>
  <c r="M172" i="49"/>
  <c r="L167" i="49"/>
  <c r="M175" i="48"/>
  <c r="M170" i="48"/>
  <c r="M173" i="48"/>
  <c r="M168" i="48"/>
  <c r="M167" i="48"/>
  <c r="L167" i="48"/>
  <c r="M171" i="48"/>
  <c r="M174" i="48"/>
  <c r="M172" i="48"/>
  <c r="M177" i="48"/>
  <c r="M167" i="47"/>
  <c r="L167" i="47"/>
  <c r="L167" i="46"/>
  <c r="M167" i="46"/>
  <c r="M170" i="46"/>
  <c r="M169" i="46"/>
  <c r="M173" i="46"/>
  <c r="M175" i="46"/>
  <c r="M168" i="46"/>
  <c r="M172" i="46"/>
  <c r="M171" i="46"/>
  <c r="M173" i="45"/>
  <c r="M170" i="45"/>
  <c r="M171" i="45"/>
  <c r="M172" i="45"/>
  <c r="M174" i="45"/>
  <c r="M167" i="45"/>
  <c r="L167" i="45"/>
  <c r="M175" i="45"/>
  <c r="M176" i="45"/>
  <c r="M168" i="45"/>
  <c r="M309" i="44"/>
  <c r="M296" i="44"/>
  <c r="M314" i="44"/>
  <c r="M307" i="44"/>
  <c r="M299" i="44"/>
  <c r="M317" i="44"/>
  <c r="M322" i="44"/>
  <c r="M302" i="44"/>
  <c r="M297" i="44"/>
  <c r="M305" i="44"/>
  <c r="M320" i="44"/>
  <c r="M319" i="44"/>
  <c r="M293" i="44"/>
  <c r="L293" i="44"/>
  <c r="M303" i="44"/>
  <c r="M301" i="44"/>
  <c r="M325" i="44"/>
  <c r="M315" i="44"/>
  <c r="M324" i="44"/>
  <c r="M323" i="44"/>
  <c r="M300" i="44"/>
  <c r="M318" i="44"/>
  <c r="M295" i="44"/>
  <c r="M316" i="44"/>
  <c r="M310" i="44"/>
  <c r="M313" i="44"/>
  <c r="M306" i="44"/>
  <c r="M308" i="44"/>
  <c r="M312" i="44"/>
  <c r="M304" i="44"/>
  <c r="M298" i="44"/>
  <c r="M294" i="44"/>
  <c r="AB60" i="7"/>
  <c r="J60" i="7"/>
  <c r="G60" i="7"/>
  <c r="AL60" i="7"/>
  <c r="AH60" i="7"/>
  <c r="Z60" i="7"/>
  <c r="X60" i="7"/>
  <c r="V60" i="7"/>
  <c r="R60" i="7"/>
  <c r="P60" i="7"/>
  <c r="L60" i="7"/>
  <c r="AJ60" i="7"/>
  <c r="AF60" i="7"/>
  <c r="T60" i="7"/>
  <c r="N60" i="7"/>
  <c r="AD60" i="7"/>
  <c r="C227" i="29" l="1"/>
  <c r="B237" i="29"/>
  <c r="G58" i="5"/>
  <c r="I58" i="5"/>
  <c r="M58" i="5"/>
  <c r="P58" i="5"/>
  <c r="S58" i="5"/>
  <c r="V58" i="5"/>
  <c r="I59" i="5"/>
  <c r="I60" i="5"/>
  <c r="I61" i="5"/>
  <c r="I62" i="5"/>
  <c r="I63" i="5"/>
  <c r="I64" i="5"/>
  <c r="B247" i="29" l="1"/>
  <c r="C237" i="29"/>
  <c r="J58" i="5"/>
  <c r="AV149" i="52"/>
  <c r="AQ149" i="52"/>
  <c r="AL149" i="52"/>
  <c r="AG149" i="52"/>
  <c r="AB149" i="52"/>
  <c r="W149" i="52"/>
  <c r="R149" i="52"/>
  <c r="K149" i="52"/>
  <c r="J149" i="52"/>
  <c r="I149" i="52"/>
  <c r="G149" i="52"/>
  <c r="AV148" i="52"/>
  <c r="AW148" i="52" s="1"/>
  <c r="AQ148" i="52"/>
  <c r="AL148" i="52"/>
  <c r="AG148" i="52"/>
  <c r="AB148" i="52"/>
  <c r="W148" i="52"/>
  <c r="R148" i="52"/>
  <c r="J148" i="52"/>
  <c r="I148" i="52"/>
  <c r="G148" i="52"/>
  <c r="AV147" i="52"/>
  <c r="AQ147" i="52"/>
  <c r="AL147" i="52"/>
  <c r="AG147" i="52"/>
  <c r="AB147" i="52"/>
  <c r="W147" i="52"/>
  <c r="R147" i="52"/>
  <c r="J147" i="52"/>
  <c r="I147" i="52"/>
  <c r="H147" i="52"/>
  <c r="G147" i="52"/>
  <c r="AV152" i="51"/>
  <c r="AQ152" i="51"/>
  <c r="AL152" i="51"/>
  <c r="AG152" i="51"/>
  <c r="AB152" i="51"/>
  <c r="W152" i="51"/>
  <c r="R152" i="51"/>
  <c r="J152" i="51"/>
  <c r="I152" i="51"/>
  <c r="G152" i="51"/>
  <c r="AV151" i="51"/>
  <c r="AW151" i="51" s="1"/>
  <c r="AQ151" i="51"/>
  <c r="AL151" i="51"/>
  <c r="AG151" i="51"/>
  <c r="AB151" i="51"/>
  <c r="W151" i="51"/>
  <c r="R151" i="51"/>
  <c r="K151" i="51"/>
  <c r="J151" i="51"/>
  <c r="I151" i="51"/>
  <c r="G151" i="51"/>
  <c r="AV150" i="51"/>
  <c r="AQ150" i="51"/>
  <c r="AL150" i="51"/>
  <c r="AG150" i="51"/>
  <c r="AB150" i="51"/>
  <c r="W150" i="51"/>
  <c r="R150" i="51"/>
  <c r="J150" i="51"/>
  <c r="I150" i="51"/>
  <c r="G150" i="51"/>
  <c r="AV149" i="51"/>
  <c r="AQ149" i="51"/>
  <c r="AL149" i="51"/>
  <c r="AG149" i="51"/>
  <c r="AB149" i="51"/>
  <c r="W149" i="51"/>
  <c r="R149" i="51"/>
  <c r="J149" i="51"/>
  <c r="I149" i="51"/>
  <c r="G149" i="51"/>
  <c r="AV148" i="51"/>
  <c r="AQ148" i="51"/>
  <c r="AL148" i="51"/>
  <c r="AM148" i="51" s="1"/>
  <c r="AG148" i="51"/>
  <c r="AB148" i="51"/>
  <c r="W148" i="51"/>
  <c r="R148" i="51"/>
  <c r="J148" i="51"/>
  <c r="I148" i="51"/>
  <c r="G148" i="51"/>
  <c r="AV147" i="51"/>
  <c r="AQ147" i="51"/>
  <c r="AL147" i="51"/>
  <c r="AG147" i="51"/>
  <c r="AB147" i="51"/>
  <c r="W147" i="51"/>
  <c r="R147" i="51"/>
  <c r="K147" i="51"/>
  <c r="J147" i="51"/>
  <c r="I147" i="51"/>
  <c r="H147" i="51"/>
  <c r="G147" i="51"/>
  <c r="AV147" i="50"/>
  <c r="AX147" i="50" s="1"/>
  <c r="AQ147" i="50"/>
  <c r="AS147" i="50" s="1"/>
  <c r="AL147" i="50"/>
  <c r="AN147" i="50" s="1"/>
  <c r="AG147" i="50"/>
  <c r="AI147" i="50" s="1"/>
  <c r="AB147" i="50"/>
  <c r="AD147" i="50" s="1"/>
  <c r="W147" i="50"/>
  <c r="R147" i="50"/>
  <c r="T147" i="50" s="1"/>
  <c r="J147" i="50"/>
  <c r="I147" i="50"/>
  <c r="H147" i="50"/>
  <c r="G147" i="50"/>
  <c r="AV152" i="49"/>
  <c r="AQ152" i="49"/>
  <c r="AL152" i="49"/>
  <c r="AG152" i="49"/>
  <c r="AB152" i="49"/>
  <c r="AC152" i="49" s="1"/>
  <c r="W152" i="49"/>
  <c r="R152" i="49"/>
  <c r="J152" i="49"/>
  <c r="I152" i="49"/>
  <c r="G152" i="49"/>
  <c r="AV151" i="49"/>
  <c r="AQ151" i="49"/>
  <c r="AL151" i="49"/>
  <c r="AG151" i="49"/>
  <c r="AB151" i="49"/>
  <c r="W151" i="49"/>
  <c r="R151" i="49"/>
  <c r="J151" i="49"/>
  <c r="I151" i="49"/>
  <c r="G151" i="49"/>
  <c r="AV150" i="49"/>
  <c r="AQ150" i="49"/>
  <c r="AL150" i="49"/>
  <c r="AG150" i="49"/>
  <c r="AB150" i="49"/>
  <c r="AC150" i="49" s="1"/>
  <c r="W150" i="49"/>
  <c r="R150" i="49"/>
  <c r="J150" i="49"/>
  <c r="I150" i="49"/>
  <c r="G150" i="49"/>
  <c r="AV149" i="49"/>
  <c r="AQ149" i="49"/>
  <c r="AL149" i="49"/>
  <c r="AG149" i="49"/>
  <c r="AB149" i="49"/>
  <c r="W149" i="49"/>
  <c r="R149" i="49"/>
  <c r="J149" i="49"/>
  <c r="I149" i="49"/>
  <c r="G149" i="49"/>
  <c r="AV148" i="49"/>
  <c r="AW148" i="49" s="1"/>
  <c r="AQ148" i="49"/>
  <c r="AR149" i="49" s="1"/>
  <c r="AL148" i="49"/>
  <c r="AM148" i="49" s="1"/>
  <c r="AG148" i="49"/>
  <c r="AH148" i="49" s="1"/>
  <c r="AB148" i="49"/>
  <c r="W148" i="49"/>
  <c r="X148" i="49" s="1"/>
  <c r="R148" i="49"/>
  <c r="S148" i="49" s="1"/>
  <c r="J148" i="49"/>
  <c r="I148" i="49"/>
  <c r="G148" i="49"/>
  <c r="AV147" i="49"/>
  <c r="AQ147" i="49"/>
  <c r="AL147" i="49"/>
  <c r="AG147" i="49"/>
  <c r="AB147" i="49"/>
  <c r="W147" i="49"/>
  <c r="R147" i="49"/>
  <c r="J147" i="49"/>
  <c r="I147" i="49"/>
  <c r="H147" i="49"/>
  <c r="G147" i="49"/>
  <c r="AV157" i="48"/>
  <c r="AQ157" i="48"/>
  <c r="AL157" i="48"/>
  <c r="AG157" i="48"/>
  <c r="AB157" i="48"/>
  <c r="W157" i="48"/>
  <c r="R157" i="48"/>
  <c r="J157" i="48"/>
  <c r="I157" i="48"/>
  <c r="G157" i="48"/>
  <c r="AV156" i="48"/>
  <c r="AQ156" i="48"/>
  <c r="AL156" i="48"/>
  <c r="AG156" i="48"/>
  <c r="AB156" i="48"/>
  <c r="W156" i="48"/>
  <c r="R156" i="48"/>
  <c r="J156" i="48"/>
  <c r="I156" i="48"/>
  <c r="G156" i="48"/>
  <c r="AV155" i="48"/>
  <c r="AQ155" i="48"/>
  <c r="AL155" i="48"/>
  <c r="AG155" i="48"/>
  <c r="AB155" i="48"/>
  <c r="W155" i="48"/>
  <c r="R155" i="48"/>
  <c r="J155" i="48"/>
  <c r="I155" i="48"/>
  <c r="G155" i="48"/>
  <c r="AV154" i="48"/>
  <c r="AQ154" i="48"/>
  <c r="AL154" i="48"/>
  <c r="AG154" i="48"/>
  <c r="AB154" i="48"/>
  <c r="W154" i="48"/>
  <c r="R154" i="48"/>
  <c r="J154" i="48"/>
  <c r="I154" i="48"/>
  <c r="G154" i="48"/>
  <c r="AV153" i="48"/>
  <c r="AQ153" i="48"/>
  <c r="AL153" i="48"/>
  <c r="AG153" i="48"/>
  <c r="AB153" i="48"/>
  <c r="W153" i="48"/>
  <c r="R153" i="48"/>
  <c r="J153" i="48"/>
  <c r="I153" i="48"/>
  <c r="G153" i="48"/>
  <c r="AV152" i="48"/>
  <c r="AQ152" i="48"/>
  <c r="AL152" i="48"/>
  <c r="AG152" i="48"/>
  <c r="AB152" i="48"/>
  <c r="W152" i="48"/>
  <c r="R152" i="48"/>
  <c r="J152" i="48"/>
  <c r="I152" i="48"/>
  <c r="G152" i="48"/>
  <c r="AV151" i="48"/>
  <c r="AQ151" i="48"/>
  <c r="AL151" i="48"/>
  <c r="AG151" i="48"/>
  <c r="AB151" i="48"/>
  <c r="W151" i="48"/>
  <c r="R151" i="48"/>
  <c r="J151" i="48"/>
  <c r="I151" i="48"/>
  <c r="G151" i="48"/>
  <c r="AV150" i="48"/>
  <c r="AQ150" i="48"/>
  <c r="AL150" i="48"/>
  <c r="AG150" i="48"/>
  <c r="AB150" i="48"/>
  <c r="W150" i="48"/>
  <c r="R150" i="48"/>
  <c r="J150" i="48"/>
  <c r="I150" i="48"/>
  <c r="G150" i="48"/>
  <c r="AV149" i="48"/>
  <c r="AQ149" i="48"/>
  <c r="AL149" i="48"/>
  <c r="AG149" i="48"/>
  <c r="AB149" i="48"/>
  <c r="W149" i="48"/>
  <c r="R149" i="48"/>
  <c r="J149" i="48"/>
  <c r="I149" i="48"/>
  <c r="G149" i="48"/>
  <c r="AV148" i="48"/>
  <c r="AQ148" i="48"/>
  <c r="AL148" i="48"/>
  <c r="AG148" i="48"/>
  <c r="AB148" i="48"/>
  <c r="W148" i="48"/>
  <c r="R148" i="48"/>
  <c r="J148" i="48"/>
  <c r="I148" i="48"/>
  <c r="G148" i="48"/>
  <c r="AV147" i="48"/>
  <c r="AQ147" i="48"/>
  <c r="AL147" i="48"/>
  <c r="AG147" i="48"/>
  <c r="AB147" i="48"/>
  <c r="W147" i="48"/>
  <c r="R147" i="48"/>
  <c r="J147" i="48"/>
  <c r="I147" i="48"/>
  <c r="H147" i="48"/>
  <c r="G147" i="48"/>
  <c r="AQ148" i="47"/>
  <c r="AL148" i="47"/>
  <c r="AG148" i="47"/>
  <c r="AB148" i="47"/>
  <c r="W148" i="47"/>
  <c r="R148" i="47"/>
  <c r="K148" i="47"/>
  <c r="J148" i="47"/>
  <c r="I148" i="47"/>
  <c r="G148" i="47"/>
  <c r="AV147" i="47"/>
  <c r="AW147" i="47" s="1"/>
  <c r="AQ147" i="47"/>
  <c r="AS147" i="47" s="1"/>
  <c r="AL147" i="47"/>
  <c r="AM148" i="47" s="1"/>
  <c r="AG147" i="47"/>
  <c r="AI147" i="47" s="1"/>
  <c r="AB147" i="47"/>
  <c r="AC147" i="47" s="1"/>
  <c r="W147" i="47"/>
  <c r="Y147" i="47" s="1"/>
  <c r="R147" i="47"/>
  <c r="J147" i="47"/>
  <c r="I147" i="47"/>
  <c r="H147" i="47"/>
  <c r="G147" i="47"/>
  <c r="AV155" i="46"/>
  <c r="AQ155" i="46"/>
  <c r="AL155" i="46"/>
  <c r="AG155" i="46"/>
  <c r="AB155" i="46"/>
  <c r="W155" i="46"/>
  <c r="R155" i="46"/>
  <c r="K155" i="46"/>
  <c r="J155" i="46"/>
  <c r="I155" i="46"/>
  <c r="G155" i="46"/>
  <c r="AV154" i="46"/>
  <c r="AQ154" i="46"/>
  <c r="AL154" i="46"/>
  <c r="AG154" i="46"/>
  <c r="AB154" i="46"/>
  <c r="W154" i="46"/>
  <c r="R154" i="46"/>
  <c r="J154" i="46"/>
  <c r="I154" i="46"/>
  <c r="G154" i="46"/>
  <c r="AV153" i="46"/>
  <c r="AQ153" i="46"/>
  <c r="AL153" i="46"/>
  <c r="AG153" i="46"/>
  <c r="AB153" i="46"/>
  <c r="W153" i="46"/>
  <c r="R153" i="46"/>
  <c r="J153" i="46"/>
  <c r="I153" i="46"/>
  <c r="G153" i="46"/>
  <c r="AV152" i="46"/>
  <c r="AQ152" i="46"/>
  <c r="AL152" i="46"/>
  <c r="AG152" i="46"/>
  <c r="AB152" i="46"/>
  <c r="W152" i="46"/>
  <c r="R152" i="46"/>
  <c r="J152" i="46"/>
  <c r="I152" i="46"/>
  <c r="G152" i="46"/>
  <c r="AV151" i="46"/>
  <c r="AQ151" i="46"/>
  <c r="AL151" i="46"/>
  <c r="AG151" i="46"/>
  <c r="AB151" i="46"/>
  <c r="W151" i="46"/>
  <c r="R151" i="46"/>
  <c r="J151" i="46"/>
  <c r="I151" i="46"/>
  <c r="G151" i="46"/>
  <c r="AV150" i="46"/>
  <c r="AQ150" i="46"/>
  <c r="AL150" i="46"/>
  <c r="AG150" i="46"/>
  <c r="AB150" i="46"/>
  <c r="W150" i="46"/>
  <c r="R150" i="46"/>
  <c r="J150" i="46"/>
  <c r="I150" i="46"/>
  <c r="G150" i="46"/>
  <c r="AV149" i="46"/>
  <c r="AQ149" i="46"/>
  <c r="AL149" i="46"/>
  <c r="AG149" i="46"/>
  <c r="AB149" i="46"/>
  <c r="W149" i="46"/>
  <c r="R149" i="46"/>
  <c r="J149" i="46"/>
  <c r="I149" i="46"/>
  <c r="G149" i="46"/>
  <c r="AV148" i="46"/>
  <c r="AQ148" i="46"/>
  <c r="AL148" i="46"/>
  <c r="AG148" i="46"/>
  <c r="AB148" i="46"/>
  <c r="W148" i="46"/>
  <c r="R148" i="46"/>
  <c r="J148" i="46"/>
  <c r="I148" i="46"/>
  <c r="G148" i="46"/>
  <c r="AV147" i="46"/>
  <c r="AQ147" i="46"/>
  <c r="AL147" i="46"/>
  <c r="AG147" i="46"/>
  <c r="AB147" i="46"/>
  <c r="W147" i="46"/>
  <c r="R147" i="46"/>
  <c r="J147" i="46"/>
  <c r="I147" i="46"/>
  <c r="H147" i="46"/>
  <c r="G147" i="46"/>
  <c r="AV156" i="45"/>
  <c r="AQ156" i="45"/>
  <c r="AL156" i="45"/>
  <c r="AG156" i="45"/>
  <c r="AB156" i="45"/>
  <c r="W156" i="45"/>
  <c r="R156" i="45"/>
  <c r="J156" i="45"/>
  <c r="I156" i="45"/>
  <c r="G156" i="45"/>
  <c r="AV155" i="45"/>
  <c r="AQ155" i="45"/>
  <c r="AL155" i="45"/>
  <c r="AG155" i="45"/>
  <c r="AB155" i="45"/>
  <c r="W155" i="45"/>
  <c r="R155" i="45"/>
  <c r="J155" i="45"/>
  <c r="I155" i="45"/>
  <c r="G155" i="45"/>
  <c r="AV154" i="45"/>
  <c r="AQ154" i="45"/>
  <c r="AL154" i="45"/>
  <c r="AG154" i="45"/>
  <c r="AB154" i="45"/>
  <c r="W154" i="45"/>
  <c r="R154" i="45"/>
  <c r="J154" i="45"/>
  <c r="I154" i="45"/>
  <c r="G154" i="45"/>
  <c r="AV153" i="45"/>
  <c r="AQ153" i="45"/>
  <c r="AL153" i="45"/>
  <c r="AG153" i="45"/>
  <c r="AB153" i="45"/>
  <c r="W153" i="45"/>
  <c r="R153" i="45"/>
  <c r="J153" i="45"/>
  <c r="I153" i="45"/>
  <c r="G153" i="45"/>
  <c r="AV152" i="45"/>
  <c r="AQ152" i="45"/>
  <c r="AL152" i="45"/>
  <c r="AG152" i="45"/>
  <c r="AB152" i="45"/>
  <c r="W152" i="45"/>
  <c r="R152" i="45"/>
  <c r="J152" i="45"/>
  <c r="I152" i="45"/>
  <c r="G152" i="45"/>
  <c r="AV151" i="45"/>
  <c r="AQ151" i="45"/>
  <c r="AL151" i="45"/>
  <c r="AG151" i="45"/>
  <c r="AB151" i="45"/>
  <c r="W151" i="45"/>
  <c r="R151" i="45"/>
  <c r="J151" i="45"/>
  <c r="I151" i="45"/>
  <c r="G151" i="45"/>
  <c r="AV150" i="45"/>
  <c r="AQ150" i="45"/>
  <c r="AL150" i="45"/>
  <c r="AG150" i="45"/>
  <c r="AB150" i="45"/>
  <c r="W150" i="45"/>
  <c r="R150" i="45"/>
  <c r="J150" i="45"/>
  <c r="I150" i="45"/>
  <c r="G150" i="45"/>
  <c r="AV149" i="45"/>
  <c r="AQ149" i="45"/>
  <c r="AL149" i="45"/>
  <c r="AG149" i="45"/>
  <c r="AB149" i="45"/>
  <c r="W149" i="45"/>
  <c r="R149" i="45"/>
  <c r="J149" i="45"/>
  <c r="I149" i="45"/>
  <c r="G149" i="45"/>
  <c r="AV148" i="45"/>
  <c r="AQ148" i="45"/>
  <c r="AR148" i="45" s="1"/>
  <c r="AL148" i="45"/>
  <c r="AG148" i="45"/>
  <c r="AB148" i="45"/>
  <c r="W148" i="45"/>
  <c r="R148" i="45"/>
  <c r="J148" i="45"/>
  <c r="I148" i="45"/>
  <c r="G148" i="45"/>
  <c r="AV147" i="45"/>
  <c r="AQ147" i="45"/>
  <c r="AL147" i="45"/>
  <c r="AG147" i="45"/>
  <c r="AB147" i="45"/>
  <c r="W147" i="45"/>
  <c r="X147" i="45" s="1"/>
  <c r="R147" i="45"/>
  <c r="J147" i="45"/>
  <c r="I147" i="45"/>
  <c r="H147" i="45"/>
  <c r="G147" i="45"/>
  <c r="D28" i="39"/>
  <c r="AV286" i="44"/>
  <c r="AQ286" i="44"/>
  <c r="AL286" i="44"/>
  <c r="AG286" i="44"/>
  <c r="AB286" i="44"/>
  <c r="W286" i="44"/>
  <c r="R286" i="44"/>
  <c r="J286" i="44"/>
  <c r="I286" i="44"/>
  <c r="G286" i="44"/>
  <c r="AV285" i="44"/>
  <c r="AQ285" i="44"/>
  <c r="AL285" i="44"/>
  <c r="AG285" i="44"/>
  <c r="AB285" i="44"/>
  <c r="W285" i="44"/>
  <c r="R285" i="44"/>
  <c r="J285" i="44"/>
  <c r="I285" i="44"/>
  <c r="G285" i="44"/>
  <c r="AV284" i="44"/>
  <c r="AQ284" i="44"/>
  <c r="AL284" i="44"/>
  <c r="AG284" i="44"/>
  <c r="AB284" i="44"/>
  <c r="W284" i="44"/>
  <c r="R284" i="44"/>
  <c r="J284" i="44"/>
  <c r="I284" i="44"/>
  <c r="G284" i="44"/>
  <c r="AV283" i="44"/>
  <c r="AQ283" i="44"/>
  <c r="AL283" i="44"/>
  <c r="AG283" i="44"/>
  <c r="AB283" i="44"/>
  <c r="W283" i="44"/>
  <c r="R283" i="44"/>
  <c r="J283" i="44"/>
  <c r="I283" i="44"/>
  <c r="G283" i="44"/>
  <c r="AV282" i="44"/>
  <c r="AQ282" i="44"/>
  <c r="AL282" i="44"/>
  <c r="AG282" i="44"/>
  <c r="AB282" i="44"/>
  <c r="W282" i="44"/>
  <c r="R282" i="44"/>
  <c r="J282" i="44"/>
  <c r="I282" i="44"/>
  <c r="G282" i="44"/>
  <c r="AV281" i="44"/>
  <c r="AQ281" i="44"/>
  <c r="AL281" i="44"/>
  <c r="AG281" i="44"/>
  <c r="AB281" i="44"/>
  <c r="W281" i="44"/>
  <c r="R281" i="44"/>
  <c r="J281" i="44"/>
  <c r="I281" i="44"/>
  <c r="G281" i="44"/>
  <c r="AV280" i="44"/>
  <c r="AQ280" i="44"/>
  <c r="AL280" i="44"/>
  <c r="AG280" i="44"/>
  <c r="AB280" i="44"/>
  <c r="W280" i="44"/>
  <c r="R280" i="44"/>
  <c r="J280" i="44"/>
  <c r="I280" i="44"/>
  <c r="G280" i="44"/>
  <c r="AV279" i="44"/>
  <c r="AQ279" i="44"/>
  <c r="AL279" i="44"/>
  <c r="AG279" i="44"/>
  <c r="AB279" i="44"/>
  <c r="W279" i="44"/>
  <c r="R279" i="44"/>
  <c r="J279" i="44"/>
  <c r="I279" i="44"/>
  <c r="G279" i="44"/>
  <c r="AV278" i="44"/>
  <c r="AQ278" i="44"/>
  <c r="AL278" i="44"/>
  <c r="AG278" i="44"/>
  <c r="AB278" i="44"/>
  <c r="W278" i="44"/>
  <c r="R278" i="44"/>
  <c r="J278" i="44"/>
  <c r="I278" i="44"/>
  <c r="G278" i="44"/>
  <c r="AV277" i="44"/>
  <c r="AQ277" i="44"/>
  <c r="AL277" i="44"/>
  <c r="AG277" i="44"/>
  <c r="AB277" i="44"/>
  <c r="W277" i="44"/>
  <c r="R277" i="44"/>
  <c r="K277" i="44" s="1"/>
  <c r="J277" i="44"/>
  <c r="I277" i="44"/>
  <c r="G277" i="44"/>
  <c r="AV276" i="44"/>
  <c r="AQ276" i="44"/>
  <c r="AL276" i="44"/>
  <c r="AG276" i="44"/>
  <c r="AB276" i="44"/>
  <c r="W276" i="44"/>
  <c r="R276" i="44"/>
  <c r="J276" i="44"/>
  <c r="I276" i="44"/>
  <c r="G276" i="44"/>
  <c r="AV275" i="44"/>
  <c r="AQ275" i="44"/>
  <c r="AL275" i="44"/>
  <c r="AG275" i="44"/>
  <c r="AB275" i="44"/>
  <c r="W275" i="44"/>
  <c r="R275" i="44"/>
  <c r="J275" i="44"/>
  <c r="I275" i="44"/>
  <c r="G275" i="44"/>
  <c r="AV274" i="44"/>
  <c r="AQ274" i="44"/>
  <c r="AL274" i="44"/>
  <c r="AG274" i="44"/>
  <c r="AB274" i="44"/>
  <c r="W274" i="44"/>
  <c r="R274" i="44"/>
  <c r="J274" i="44"/>
  <c r="I274" i="44"/>
  <c r="G274" i="44"/>
  <c r="AV273" i="44"/>
  <c r="AQ273" i="44"/>
  <c r="AL273" i="44"/>
  <c r="AG273" i="44"/>
  <c r="AB273" i="44"/>
  <c r="W273" i="44"/>
  <c r="R273" i="44"/>
  <c r="J273" i="44"/>
  <c r="I273" i="44"/>
  <c r="G273" i="44"/>
  <c r="AV272" i="44"/>
  <c r="AQ272" i="44"/>
  <c r="AL272" i="44"/>
  <c r="AG272" i="44"/>
  <c r="AB272" i="44"/>
  <c r="W272" i="44"/>
  <c r="R272" i="44"/>
  <c r="J272" i="44"/>
  <c r="I272" i="44"/>
  <c r="G272" i="44"/>
  <c r="AV271" i="44"/>
  <c r="AQ271" i="44"/>
  <c r="AL271" i="44"/>
  <c r="AG271" i="44"/>
  <c r="AB271" i="44"/>
  <c r="W271" i="44"/>
  <c r="R271" i="44"/>
  <c r="J271" i="44"/>
  <c r="I271" i="44"/>
  <c r="G271" i="44"/>
  <c r="AV270" i="44"/>
  <c r="AQ270" i="44"/>
  <c r="AL270" i="44"/>
  <c r="AG270" i="44"/>
  <c r="AB270" i="44"/>
  <c r="W270" i="44"/>
  <c r="R270" i="44"/>
  <c r="J270" i="44"/>
  <c r="I270" i="44"/>
  <c r="G270" i="44"/>
  <c r="AV269" i="44"/>
  <c r="AQ269" i="44"/>
  <c r="AL269" i="44"/>
  <c r="AG269" i="44"/>
  <c r="AB269" i="44"/>
  <c r="W269" i="44"/>
  <c r="R269" i="44"/>
  <c r="J269" i="44"/>
  <c r="I269" i="44"/>
  <c r="G269" i="44"/>
  <c r="AV268" i="44"/>
  <c r="AQ268" i="44"/>
  <c r="AL268" i="44"/>
  <c r="AG268" i="44"/>
  <c r="AB268" i="44"/>
  <c r="W268" i="44"/>
  <c r="R268" i="44"/>
  <c r="J268" i="44"/>
  <c r="I268" i="44"/>
  <c r="G268" i="44"/>
  <c r="AV267" i="44"/>
  <c r="AQ267" i="44"/>
  <c r="AL267" i="44"/>
  <c r="AG267" i="44"/>
  <c r="AB267" i="44"/>
  <c r="W267" i="44"/>
  <c r="R267" i="44"/>
  <c r="J267" i="44"/>
  <c r="I267" i="44"/>
  <c r="G267" i="44"/>
  <c r="AV266" i="44"/>
  <c r="AQ266" i="44"/>
  <c r="AL266" i="44"/>
  <c r="AG266" i="44"/>
  <c r="AB266" i="44"/>
  <c r="W266" i="44"/>
  <c r="R266" i="44"/>
  <c r="J266" i="44"/>
  <c r="I266" i="44"/>
  <c r="G266" i="44"/>
  <c r="AV265" i="44"/>
  <c r="AQ265" i="44"/>
  <c r="AL265" i="44"/>
  <c r="AG265" i="44"/>
  <c r="AB265" i="44"/>
  <c r="W265" i="44"/>
  <c r="R265" i="44"/>
  <c r="J265" i="44"/>
  <c r="I265" i="44"/>
  <c r="G265" i="44"/>
  <c r="AV264" i="44"/>
  <c r="AQ264" i="44"/>
  <c r="AL264" i="44"/>
  <c r="AG264" i="44"/>
  <c r="AB264" i="44"/>
  <c r="W264" i="44"/>
  <c r="R264" i="44"/>
  <c r="J264" i="44"/>
  <c r="I264" i="44"/>
  <c r="G264" i="44"/>
  <c r="AV263" i="44"/>
  <c r="AQ263" i="44"/>
  <c r="AL263" i="44"/>
  <c r="AG263" i="44"/>
  <c r="AB263" i="44"/>
  <c r="W263" i="44"/>
  <c r="R263" i="44"/>
  <c r="J263" i="44"/>
  <c r="I263" i="44"/>
  <c r="G263" i="44"/>
  <c r="AV262" i="44"/>
  <c r="AQ262" i="44"/>
  <c r="AL262" i="44"/>
  <c r="AG262" i="44"/>
  <c r="AB262" i="44"/>
  <c r="W262" i="44"/>
  <c r="R262" i="44"/>
  <c r="J262" i="44"/>
  <c r="I262" i="44"/>
  <c r="G262" i="44"/>
  <c r="AV261" i="44"/>
  <c r="AQ261" i="44"/>
  <c r="AL261" i="44"/>
  <c r="AG261" i="44"/>
  <c r="AB261" i="44"/>
  <c r="W261" i="44"/>
  <c r="R261" i="44"/>
  <c r="K261" i="44"/>
  <c r="J261" i="44"/>
  <c r="I261" i="44"/>
  <c r="G261" i="44"/>
  <c r="AV260" i="44"/>
  <c r="AQ260" i="44"/>
  <c r="AL260" i="44"/>
  <c r="AG260" i="44"/>
  <c r="AB260" i="44"/>
  <c r="W260" i="44"/>
  <c r="R260" i="44"/>
  <c r="J260" i="44"/>
  <c r="I260" i="44"/>
  <c r="G260" i="44"/>
  <c r="AV259" i="44"/>
  <c r="AQ259" i="44"/>
  <c r="AL259" i="44"/>
  <c r="AG259" i="44"/>
  <c r="AB259" i="44"/>
  <c r="W259" i="44"/>
  <c r="R259" i="44"/>
  <c r="J259" i="44"/>
  <c r="I259" i="44"/>
  <c r="G259" i="44"/>
  <c r="AV258" i="44"/>
  <c r="AQ258" i="44"/>
  <c r="AL258" i="44"/>
  <c r="AG258" i="44"/>
  <c r="AB258" i="44"/>
  <c r="W258" i="44"/>
  <c r="R258" i="44"/>
  <c r="J258" i="44"/>
  <c r="I258" i="44"/>
  <c r="G258" i="44"/>
  <c r="AV257" i="44"/>
  <c r="AQ257" i="44"/>
  <c r="AL257" i="44"/>
  <c r="AG257" i="44"/>
  <c r="AB257" i="44"/>
  <c r="W257" i="44"/>
  <c r="R257" i="44"/>
  <c r="J257" i="44"/>
  <c r="I257" i="44"/>
  <c r="G257" i="44"/>
  <c r="AV256" i="44"/>
  <c r="AQ256" i="44"/>
  <c r="AL256" i="44"/>
  <c r="AG256" i="44"/>
  <c r="AB256" i="44"/>
  <c r="W256" i="44"/>
  <c r="R256" i="44"/>
  <c r="J256" i="44"/>
  <c r="I256" i="44"/>
  <c r="G256" i="44"/>
  <c r="AV255" i="44"/>
  <c r="AQ255" i="44"/>
  <c r="AL255" i="44"/>
  <c r="AG255" i="44"/>
  <c r="AB255" i="44"/>
  <c r="W255" i="44"/>
  <c r="R255" i="44"/>
  <c r="J255" i="44"/>
  <c r="I255" i="44"/>
  <c r="G255" i="44"/>
  <c r="AC59" i="6"/>
  <c r="S59" i="6"/>
  <c r="M59" i="6"/>
  <c r="AC58" i="6"/>
  <c r="S58" i="6"/>
  <c r="M58" i="6"/>
  <c r="AC57" i="6"/>
  <c r="S57" i="6"/>
  <c r="M57" i="6"/>
  <c r="F57" i="6"/>
  <c r="AH57" i="6" s="1"/>
  <c r="AC56" i="6"/>
  <c r="S56" i="6"/>
  <c r="M56" i="6"/>
  <c r="AC55" i="6"/>
  <c r="S55" i="6"/>
  <c r="M55" i="6"/>
  <c r="AC54" i="6"/>
  <c r="S54" i="6"/>
  <c r="M54" i="6"/>
  <c r="AC53" i="6"/>
  <c r="S53" i="6"/>
  <c r="M53" i="6"/>
  <c r="AC59" i="7"/>
  <c r="S59" i="7"/>
  <c r="F59" i="7" s="1"/>
  <c r="AL59" i="7" s="1"/>
  <c r="M59" i="7"/>
  <c r="AC58" i="7"/>
  <c r="S58" i="7"/>
  <c r="M58" i="7"/>
  <c r="F58" i="7"/>
  <c r="AJ58" i="7" s="1"/>
  <c r="AC57" i="7"/>
  <c r="S57" i="7"/>
  <c r="M57" i="7"/>
  <c r="AC56" i="7"/>
  <c r="S56" i="7"/>
  <c r="M56" i="7"/>
  <c r="F56" i="7" s="1"/>
  <c r="AF56" i="7" s="1"/>
  <c r="AC55" i="7"/>
  <c r="S55" i="7"/>
  <c r="M55" i="7"/>
  <c r="AC54" i="7"/>
  <c r="S54" i="7"/>
  <c r="F54" i="7" s="1"/>
  <c r="M54" i="7"/>
  <c r="AC53" i="7"/>
  <c r="S53" i="7"/>
  <c r="M53" i="7"/>
  <c r="F59" i="6" l="1"/>
  <c r="AL59" i="6" s="1"/>
  <c r="S149" i="52"/>
  <c r="X149" i="52"/>
  <c r="AI147" i="52"/>
  <c r="AC149" i="52"/>
  <c r="AN147" i="52"/>
  <c r="AH149" i="52"/>
  <c r="AS147" i="52"/>
  <c r="AX147" i="52"/>
  <c r="AR150" i="51"/>
  <c r="AW148" i="51"/>
  <c r="AR149" i="51"/>
  <c r="S148" i="51"/>
  <c r="X150" i="51"/>
  <c r="AC148" i="51"/>
  <c r="K152" i="51"/>
  <c r="AH150" i="51"/>
  <c r="K147" i="49"/>
  <c r="AS147" i="49"/>
  <c r="K156" i="48"/>
  <c r="AX147" i="47"/>
  <c r="AH148" i="46"/>
  <c r="K154" i="46"/>
  <c r="X153" i="46"/>
  <c r="AH151" i="46"/>
  <c r="AC153" i="46"/>
  <c r="AX147" i="46"/>
  <c r="S153" i="46"/>
  <c r="AW151" i="46"/>
  <c r="AR154" i="46"/>
  <c r="X152" i="46"/>
  <c r="AM156" i="45"/>
  <c r="X153" i="45"/>
  <c r="K155" i="45"/>
  <c r="S154" i="45"/>
  <c r="X150" i="45"/>
  <c r="K156" i="45"/>
  <c r="AC155" i="45"/>
  <c r="F54" i="6"/>
  <c r="AF54" i="6" s="1"/>
  <c r="F55" i="6"/>
  <c r="V55" i="6" s="1"/>
  <c r="R54" i="7"/>
  <c r="AL54" i="7"/>
  <c r="F57" i="7"/>
  <c r="N57" i="7" s="1"/>
  <c r="AJ54" i="7"/>
  <c r="B257" i="29"/>
  <c r="C247" i="29"/>
  <c r="F55" i="7"/>
  <c r="P55" i="7" s="1"/>
  <c r="K155" i="48"/>
  <c r="K157" i="48"/>
  <c r="AM148" i="48"/>
  <c r="AM149" i="52"/>
  <c r="AW149" i="52"/>
  <c r="AR149" i="52"/>
  <c r="S148" i="52"/>
  <c r="AH148" i="52"/>
  <c r="AM148" i="52"/>
  <c r="AW147" i="52"/>
  <c r="AC148" i="52"/>
  <c r="AR148" i="52"/>
  <c r="K147" i="52"/>
  <c r="X147" i="52"/>
  <c r="X148" i="52"/>
  <c r="AD147" i="52"/>
  <c r="X148" i="51"/>
  <c r="S150" i="51"/>
  <c r="AH148" i="51"/>
  <c r="AC150" i="51"/>
  <c r="S152" i="51"/>
  <c r="AR148" i="51"/>
  <c r="AM150" i="51"/>
  <c r="X152" i="51"/>
  <c r="AW150" i="51"/>
  <c r="AH152" i="51"/>
  <c r="AM152" i="51"/>
  <c r="AR152" i="51"/>
  <c r="S147" i="51"/>
  <c r="S149" i="51"/>
  <c r="AW152" i="51"/>
  <c r="X149" i="51"/>
  <c r="AM147" i="51"/>
  <c r="AM149" i="51"/>
  <c r="AC151" i="51"/>
  <c r="AC152" i="51"/>
  <c r="AW147" i="51"/>
  <c r="AM151" i="51"/>
  <c r="Y147" i="51"/>
  <c r="AC147" i="51"/>
  <c r="S151" i="51"/>
  <c r="AH149" i="51"/>
  <c r="X151" i="51"/>
  <c r="AW149" i="51"/>
  <c r="AR151" i="51"/>
  <c r="AM147" i="50"/>
  <c r="S147" i="50"/>
  <c r="K147" i="50"/>
  <c r="L147" i="50" s="1"/>
  <c r="S150" i="49"/>
  <c r="S152" i="49"/>
  <c r="AC148" i="49"/>
  <c r="X150" i="49"/>
  <c r="X152" i="49"/>
  <c r="AR148" i="49"/>
  <c r="AR152" i="49"/>
  <c r="AW152" i="49"/>
  <c r="T147" i="49"/>
  <c r="AH150" i="49"/>
  <c r="AI147" i="49"/>
  <c r="S149" i="49"/>
  <c r="S151" i="49"/>
  <c r="AM147" i="49"/>
  <c r="X151" i="49"/>
  <c r="AC149" i="49"/>
  <c r="AH152" i="49"/>
  <c r="AR147" i="49"/>
  <c r="AH149" i="49"/>
  <c r="AH151" i="49"/>
  <c r="AM149" i="49"/>
  <c r="AM151" i="49"/>
  <c r="AM152" i="49"/>
  <c r="AR150" i="49"/>
  <c r="AX147" i="49"/>
  <c r="AR151" i="49"/>
  <c r="AW149" i="49"/>
  <c r="AM150" i="49"/>
  <c r="Y147" i="49"/>
  <c r="AC147" i="49"/>
  <c r="AH152" i="48"/>
  <c r="K150" i="48"/>
  <c r="AR148" i="48"/>
  <c r="AR152" i="48"/>
  <c r="AW148" i="48"/>
  <c r="S156" i="48"/>
  <c r="AC154" i="48"/>
  <c r="AM147" i="48"/>
  <c r="X154" i="48"/>
  <c r="X150" i="48"/>
  <c r="AC150" i="48"/>
  <c r="X152" i="48"/>
  <c r="K154" i="48"/>
  <c r="AW157" i="48"/>
  <c r="AC148" i="48"/>
  <c r="S152" i="48"/>
  <c r="AH153" i="48"/>
  <c r="AH148" i="48"/>
  <c r="AC152" i="48"/>
  <c r="S154" i="48"/>
  <c r="AH147" i="48"/>
  <c r="AM156" i="48"/>
  <c r="AI147" i="48"/>
  <c r="AR156" i="48"/>
  <c r="S149" i="48"/>
  <c r="AH154" i="48"/>
  <c r="AH156" i="48"/>
  <c r="AC149" i="48"/>
  <c r="K149" i="48"/>
  <c r="AW147" i="48"/>
  <c r="AN147" i="48"/>
  <c r="AH151" i="48"/>
  <c r="S155" i="48"/>
  <c r="AR149" i="48"/>
  <c r="K151" i="48"/>
  <c r="X155" i="48"/>
  <c r="AW149" i="48"/>
  <c r="AR151" i="48"/>
  <c r="AM153" i="48"/>
  <c r="AC155" i="48"/>
  <c r="S157" i="48"/>
  <c r="AS147" i="48"/>
  <c r="AW151" i="48"/>
  <c r="K153" i="48"/>
  <c r="X157" i="48"/>
  <c r="X156" i="48"/>
  <c r="AW150" i="48"/>
  <c r="AC153" i="48"/>
  <c r="S153" i="48"/>
  <c r="S148" i="48"/>
  <c r="AW154" i="48"/>
  <c r="AC157" i="48"/>
  <c r="AM150" i="48"/>
  <c r="AR150" i="48"/>
  <c r="AC156" i="48"/>
  <c r="S151" i="48"/>
  <c r="X153" i="48"/>
  <c r="X148" i="48"/>
  <c r="AR155" i="48"/>
  <c r="AH157" i="48"/>
  <c r="K152" i="48"/>
  <c r="X149" i="48"/>
  <c r="AM154" i="48"/>
  <c r="AW152" i="48"/>
  <c r="AM157" i="48"/>
  <c r="S150" i="48"/>
  <c r="AW155" i="48"/>
  <c r="X148" i="47"/>
  <c r="AD147" i="47"/>
  <c r="AC148" i="47"/>
  <c r="AH148" i="47"/>
  <c r="K147" i="47"/>
  <c r="M148" i="47" s="1"/>
  <c r="AR148" i="47"/>
  <c r="K279" i="44"/>
  <c r="K260" i="44"/>
  <c r="Y147" i="46"/>
  <c r="S149" i="46"/>
  <c r="S151" i="46"/>
  <c r="AC148" i="46"/>
  <c r="X149" i="46"/>
  <c r="X151" i="46"/>
  <c r="AW154" i="46"/>
  <c r="AH147" i="46"/>
  <c r="AC149" i="46"/>
  <c r="AC151" i="46"/>
  <c r="S148" i="46"/>
  <c r="AW153" i="46"/>
  <c r="AH155" i="46"/>
  <c r="AN147" i="46"/>
  <c r="AR151" i="46"/>
  <c r="S155" i="46"/>
  <c r="AC155" i="46"/>
  <c r="AM152" i="46"/>
  <c r="AC152" i="46"/>
  <c r="S154" i="46"/>
  <c r="AR148" i="46"/>
  <c r="AR150" i="46"/>
  <c r="AH152" i="46"/>
  <c r="X154" i="46"/>
  <c r="AW148" i="46"/>
  <c r="AW150" i="46"/>
  <c r="AM153" i="46"/>
  <c r="X155" i="46"/>
  <c r="AR153" i="46"/>
  <c r="X148" i="46"/>
  <c r="AM155" i="46"/>
  <c r="S152" i="46"/>
  <c r="AR155" i="46"/>
  <c r="AW155" i="46"/>
  <c r="AI147" i="46"/>
  <c r="AH149" i="46"/>
  <c r="AM151" i="46"/>
  <c r="AW149" i="46"/>
  <c r="AC150" i="46"/>
  <c r="T147" i="46"/>
  <c r="AR152" i="46"/>
  <c r="AM154" i="46"/>
  <c r="AR149" i="46"/>
  <c r="AH153" i="46"/>
  <c r="X150" i="46"/>
  <c r="X147" i="46"/>
  <c r="AW152" i="46"/>
  <c r="AW155" i="45"/>
  <c r="S148" i="45"/>
  <c r="S150" i="45"/>
  <c r="S152" i="45"/>
  <c r="AC150" i="45"/>
  <c r="AC152" i="45"/>
  <c r="X154" i="45"/>
  <c r="K148" i="45"/>
  <c r="AH152" i="45"/>
  <c r="AM151" i="45"/>
  <c r="AH154" i="45"/>
  <c r="S151" i="45"/>
  <c r="Y147" i="45"/>
  <c r="AR153" i="45"/>
  <c r="X156" i="45"/>
  <c r="AW148" i="45"/>
  <c r="AC156" i="45"/>
  <c r="AM154" i="45"/>
  <c r="AW150" i="45"/>
  <c r="AW154" i="45"/>
  <c r="AH156" i="45"/>
  <c r="T147" i="45"/>
  <c r="X155" i="45"/>
  <c r="S153" i="45"/>
  <c r="X151" i="45"/>
  <c r="S155" i="45"/>
  <c r="AH150" i="45"/>
  <c r="AM152" i="45"/>
  <c r="AM149" i="45"/>
  <c r="AH153" i="45"/>
  <c r="AC148" i="45"/>
  <c r="AC153" i="45"/>
  <c r="AR154" i="45"/>
  <c r="AR149" i="45"/>
  <c r="AR151" i="45"/>
  <c r="AM153" i="45"/>
  <c r="AH155" i="45"/>
  <c r="AR156" i="45"/>
  <c r="AC149" i="45"/>
  <c r="AH151" i="45"/>
  <c r="AW156" i="45"/>
  <c r="AW149" i="45"/>
  <c r="AW151" i="45"/>
  <c r="AM155" i="45"/>
  <c r="X148" i="45"/>
  <c r="S149" i="45"/>
  <c r="X149" i="45"/>
  <c r="AC151" i="45"/>
  <c r="K153" i="45"/>
  <c r="AR155" i="45"/>
  <c r="AH268" i="44"/>
  <c r="K274" i="44"/>
  <c r="K270" i="44"/>
  <c r="AH273" i="44"/>
  <c r="X257" i="44"/>
  <c r="K259" i="44"/>
  <c r="K256" i="44"/>
  <c r="K280" i="44"/>
  <c r="AC282" i="44"/>
  <c r="AW279" i="44"/>
  <c r="AW270" i="44"/>
  <c r="AR276" i="44"/>
  <c r="AW278" i="44"/>
  <c r="AH267" i="44"/>
  <c r="AM263" i="44"/>
  <c r="K267" i="44"/>
  <c r="X281" i="44"/>
  <c r="X282" i="44"/>
  <c r="AR257" i="44"/>
  <c r="AH281" i="44"/>
  <c r="S256" i="44"/>
  <c r="K262" i="44"/>
  <c r="AC281" i="44"/>
  <c r="X262" i="44"/>
  <c r="X266" i="44"/>
  <c r="S261" i="44"/>
  <c r="AH283" i="44"/>
  <c r="AC277" i="44"/>
  <c r="AH264" i="44"/>
  <c r="AM264" i="44"/>
  <c r="AH272" i="44"/>
  <c r="K282" i="44"/>
  <c r="AW284" i="44"/>
  <c r="X261" i="44"/>
  <c r="K273" i="44"/>
  <c r="AM268" i="44"/>
  <c r="X286" i="44"/>
  <c r="F56" i="6"/>
  <c r="T56" i="6" s="1"/>
  <c r="F58" i="6"/>
  <c r="AJ58" i="6" s="1"/>
  <c r="AF56" i="6"/>
  <c r="AH56" i="6"/>
  <c r="Z54" i="6"/>
  <c r="AL54" i="6"/>
  <c r="T57" i="6"/>
  <c r="N59" i="6"/>
  <c r="T59" i="6"/>
  <c r="AD59" i="6"/>
  <c r="AJ57" i="6"/>
  <c r="AL58" i="6"/>
  <c r="N57" i="6"/>
  <c r="T54" i="6"/>
  <c r="AD57" i="6"/>
  <c r="AL57" i="6"/>
  <c r="J57" i="7"/>
  <c r="AL57" i="7"/>
  <c r="AJ57" i="7"/>
  <c r="AD58" i="7"/>
  <c r="AL58" i="7"/>
  <c r="AD59" i="7"/>
  <c r="AH56" i="7"/>
  <c r="T59" i="7"/>
  <c r="T54" i="7"/>
  <c r="AJ56" i="7"/>
  <c r="N58" i="7"/>
  <c r="T58" i="7"/>
  <c r="N59" i="7"/>
  <c r="N56" i="7"/>
  <c r="T56" i="7"/>
  <c r="N54" i="7"/>
  <c r="AL56" i="7"/>
  <c r="AD56" i="7"/>
  <c r="AD54" i="7"/>
  <c r="AF54" i="7"/>
  <c r="AH54" i="7"/>
  <c r="T147" i="52"/>
  <c r="K148" i="52"/>
  <c r="Y147" i="52"/>
  <c r="AC147" i="52"/>
  <c r="AH147" i="52"/>
  <c r="AM147" i="52"/>
  <c r="AR147" i="52"/>
  <c r="S147" i="52"/>
  <c r="K149" i="51"/>
  <c r="AD147" i="51"/>
  <c r="AS147" i="51"/>
  <c r="AX147" i="51"/>
  <c r="X147" i="51"/>
  <c r="K148" i="51"/>
  <c r="T147" i="51"/>
  <c r="K150" i="51"/>
  <c r="M150" i="51" s="1"/>
  <c r="AN147" i="51"/>
  <c r="AR147" i="51"/>
  <c r="AH147" i="51"/>
  <c r="AC149" i="51"/>
  <c r="AH151" i="51"/>
  <c r="AI147" i="51"/>
  <c r="AH147" i="50"/>
  <c r="X147" i="50"/>
  <c r="Y147" i="50"/>
  <c r="AC147" i="50"/>
  <c r="AR147" i="50"/>
  <c r="AW147" i="50"/>
  <c r="AW151" i="49"/>
  <c r="AW147" i="49"/>
  <c r="K152" i="49"/>
  <c r="S147" i="49"/>
  <c r="K150" i="49"/>
  <c r="K149" i="49"/>
  <c r="X147" i="49"/>
  <c r="K148" i="49"/>
  <c r="K151" i="49"/>
  <c r="AN147" i="49"/>
  <c r="AW150" i="49"/>
  <c r="AD147" i="49"/>
  <c r="X149" i="49"/>
  <c r="AC151" i="49"/>
  <c r="AH147" i="49"/>
  <c r="AW153" i="48"/>
  <c r="AH150" i="48"/>
  <c r="AM152" i="48"/>
  <c r="AR154" i="48"/>
  <c r="AW156" i="48"/>
  <c r="AH149" i="48"/>
  <c r="AM151" i="48"/>
  <c r="AR153" i="48"/>
  <c r="AM149" i="48"/>
  <c r="K147" i="48"/>
  <c r="AX147" i="48"/>
  <c r="S147" i="48"/>
  <c r="T147" i="48"/>
  <c r="X147" i="48"/>
  <c r="K148" i="48"/>
  <c r="Y147" i="48"/>
  <c r="AC147" i="48"/>
  <c r="AR147" i="48"/>
  <c r="X151" i="48"/>
  <c r="AH155" i="48"/>
  <c r="AD147" i="48"/>
  <c r="AC151" i="48"/>
  <c r="AM155" i="48"/>
  <c r="AR157" i="48"/>
  <c r="X147" i="47"/>
  <c r="T147" i="47"/>
  <c r="S148" i="47"/>
  <c r="AM147" i="47"/>
  <c r="AN147" i="47"/>
  <c r="AH147" i="47"/>
  <c r="AR147" i="47"/>
  <c r="S147" i="47"/>
  <c r="AM149" i="46"/>
  <c r="AM148" i="46"/>
  <c r="AR147" i="46"/>
  <c r="K147" i="46"/>
  <c r="AS147" i="46"/>
  <c r="AW147" i="46"/>
  <c r="K153" i="46"/>
  <c r="K152" i="46"/>
  <c r="S147" i="46"/>
  <c r="K151" i="46"/>
  <c r="K150" i="46"/>
  <c r="K149" i="46"/>
  <c r="K148" i="46"/>
  <c r="AH154" i="46"/>
  <c r="AM147" i="46"/>
  <c r="AM150" i="46"/>
  <c r="S150" i="46"/>
  <c r="AC154" i="46"/>
  <c r="AC147" i="46"/>
  <c r="AD147" i="46"/>
  <c r="AH150" i="46"/>
  <c r="AM147" i="45"/>
  <c r="AH148" i="45"/>
  <c r="AM150" i="45"/>
  <c r="AR152" i="45"/>
  <c r="AN147" i="45"/>
  <c r="AW153" i="45"/>
  <c r="K147" i="45"/>
  <c r="K154" i="45"/>
  <c r="AW147" i="45"/>
  <c r="S156" i="45"/>
  <c r="AX147" i="45"/>
  <c r="K152" i="45"/>
  <c r="S147" i="45"/>
  <c r="K151" i="45"/>
  <c r="K150" i="45"/>
  <c r="K149" i="45"/>
  <c r="AW152" i="45"/>
  <c r="X152" i="45"/>
  <c r="AC154" i="45"/>
  <c r="AD147" i="45"/>
  <c r="AH147" i="45"/>
  <c r="AH149" i="45"/>
  <c r="AM148" i="45"/>
  <c r="AR150" i="45"/>
  <c r="AR147" i="45"/>
  <c r="AS147" i="45"/>
  <c r="AC147" i="45"/>
  <c r="AI147" i="45"/>
  <c r="S257" i="44"/>
  <c r="AW258" i="44"/>
  <c r="AC268" i="44"/>
  <c r="AW269" i="44"/>
  <c r="AM271" i="44"/>
  <c r="AW274" i="44"/>
  <c r="AC276" i="44"/>
  <c r="AM284" i="44"/>
  <c r="AH263" i="44"/>
  <c r="AR271" i="44"/>
  <c r="AR284" i="44"/>
  <c r="AW271" i="44"/>
  <c r="AX255" i="44"/>
  <c r="AW255" i="44"/>
  <c r="AW256" i="44"/>
  <c r="AW257" i="44"/>
  <c r="AW285" i="44"/>
  <c r="AW275" i="44"/>
  <c r="AC257" i="44"/>
  <c r="AH256" i="44"/>
  <c r="S267" i="44"/>
  <c r="S275" i="44"/>
  <c r="K275" i="44"/>
  <c r="AC270" i="44"/>
  <c r="S280" i="44"/>
  <c r="AC262" i="44"/>
  <c r="AC272" i="44"/>
  <c r="AW265" i="44"/>
  <c r="AC280" i="44"/>
  <c r="S270" i="44"/>
  <c r="S273" i="44"/>
  <c r="K255" i="44"/>
  <c r="S278" i="44"/>
  <c r="S263" i="44"/>
  <c r="S258" i="44"/>
  <c r="S282" i="44"/>
  <c r="AM262" i="44"/>
  <c r="AM270" i="44"/>
  <c r="AM261" i="44"/>
  <c r="AM281" i="44"/>
  <c r="AM274" i="44"/>
  <c r="AM265" i="44"/>
  <c r="AR283" i="44"/>
  <c r="T255" i="44"/>
  <c r="AM285" i="44"/>
  <c r="X272" i="44"/>
  <c r="X265" i="44"/>
  <c r="X283" i="44"/>
  <c r="X264" i="44"/>
  <c r="X269" i="44"/>
  <c r="X275" i="44"/>
  <c r="X268" i="44"/>
  <c r="X278" i="44"/>
  <c r="X263" i="44"/>
  <c r="X258" i="44"/>
  <c r="AM256" i="44"/>
  <c r="K266" i="44"/>
  <c r="S266" i="44"/>
  <c r="AR272" i="44"/>
  <c r="AH277" i="44"/>
  <c r="S279" i="44"/>
  <c r="AW283" i="44"/>
  <c r="X255" i="44"/>
  <c r="AW272" i="44"/>
  <c r="AM277" i="44"/>
  <c r="X279" i="44"/>
  <c r="Y255" i="44"/>
  <c r="AC258" i="44"/>
  <c r="K258" i="44"/>
  <c r="AC264" i="44"/>
  <c r="AC261" i="44"/>
  <c r="K276" i="44"/>
  <c r="K284" i="44"/>
  <c r="S284" i="44"/>
  <c r="AC265" i="44"/>
  <c r="AM273" i="44"/>
  <c r="AH278" i="44"/>
  <c r="K278" i="44"/>
  <c r="AH286" i="44"/>
  <c r="AM257" i="44"/>
  <c r="AR268" i="44"/>
  <c r="AR273" i="44"/>
  <c r="AW268" i="44"/>
  <c r="S277" i="44"/>
  <c r="X285" i="44"/>
  <c r="X277" i="44"/>
  <c r="AC285" i="44"/>
  <c r="AR262" i="44"/>
  <c r="AR263" i="44"/>
  <c r="AR270" i="44"/>
  <c r="AH285" i="44"/>
  <c r="AH258" i="44"/>
  <c r="AI255" i="44"/>
  <c r="AH284" i="44"/>
  <c r="AH259" i="44"/>
  <c r="AH279" i="44"/>
  <c r="AH265" i="44"/>
  <c r="AH266" i="44"/>
  <c r="AH255" i="44"/>
  <c r="AH269" i="44"/>
  <c r="AR264" i="44"/>
  <c r="AC255" i="44"/>
  <c r="AW264" i="44"/>
  <c r="X271" i="44"/>
  <c r="AW277" i="44"/>
  <c r="AM282" i="44"/>
  <c r="X284" i="44"/>
  <c r="S283" i="44"/>
  <c r="S262" i="44"/>
  <c r="AW276" i="44"/>
  <c r="AW263" i="44"/>
  <c r="AR278" i="44"/>
  <c r="AH270" i="44"/>
  <c r="AC267" i="44"/>
  <c r="AM283" i="44"/>
  <c r="AH262" i="44"/>
  <c r="S264" i="44"/>
  <c r="AR259" i="44"/>
  <c r="AM267" i="44"/>
  <c r="AW259" i="44"/>
  <c r="AC283" i="44"/>
  <c r="AC266" i="44"/>
  <c r="AH282" i="44"/>
  <c r="AD255" i="44"/>
  <c r="AR258" i="44"/>
  <c r="S260" i="44"/>
  <c r="K263" i="44"/>
  <c r="AM266" i="44"/>
  <c r="AR269" i="44"/>
  <c r="AR274" i="44"/>
  <c r="S276" i="44"/>
  <c r="K281" i="44"/>
  <c r="AC284" i="44"/>
  <c r="K286" i="44"/>
  <c r="AC286" i="44"/>
  <c r="S259" i="44"/>
  <c r="AM286" i="44"/>
  <c r="X259" i="44"/>
  <c r="S272" i="44"/>
  <c r="K272" i="44"/>
  <c r="AR286" i="44"/>
  <c r="AC259" i="44"/>
  <c r="X267" i="44"/>
  <c r="AW273" i="44"/>
  <c r="X280" i="44"/>
  <c r="S285" i="44"/>
  <c r="X256" i="44"/>
  <c r="S255" i="44"/>
  <c r="AM272" i="44"/>
  <c r="AH261" i="44"/>
  <c r="AM269" i="44"/>
  <c r="AR277" i="44"/>
  <c r="K257" i="44"/>
  <c r="X260" i="44"/>
  <c r="AC263" i="44"/>
  <c r="AH271" i="44"/>
  <c r="S281" i="44"/>
  <c r="S286" i="44"/>
  <c r="AM259" i="44"/>
  <c r="X273" i="44"/>
  <c r="AR279" i="44"/>
  <c r="AR265" i="44"/>
  <c r="AC273" i="44"/>
  <c r="AC278" i="44"/>
  <c r="AC274" i="44"/>
  <c r="AC256" i="44"/>
  <c r="S271" i="44"/>
  <c r="X276" i="44"/>
  <c r="AR282" i="44"/>
  <c r="K285" i="44"/>
  <c r="AR280" i="44"/>
  <c r="AR260" i="44"/>
  <c r="K265" i="44"/>
  <c r="AC271" i="44"/>
  <c r="AM276" i="44"/>
  <c r="AR256" i="44"/>
  <c r="S265" i="44"/>
  <c r="AR281" i="44"/>
  <c r="K264" i="44"/>
  <c r="X270" i="44"/>
  <c r="AC275" i="44"/>
  <c r="AW281" i="44"/>
  <c r="K283" i="44"/>
  <c r="AH275" i="44"/>
  <c r="AW267" i="44"/>
  <c r="AR261" i="44"/>
  <c r="AR267" i="44"/>
  <c r="AH280" i="44"/>
  <c r="AR255" i="44"/>
  <c r="AH260" i="44"/>
  <c r="AW261" i="44"/>
  <c r="S269" i="44"/>
  <c r="S274" i="44"/>
  <c r="AM280" i="44"/>
  <c r="H255" i="44"/>
  <c r="AS255" i="44"/>
  <c r="AM260" i="44"/>
  <c r="X274" i="44"/>
  <c r="AM275" i="44"/>
  <c r="AC279" i="44"/>
  <c r="AW286" i="44"/>
  <c r="AW262" i="44"/>
  <c r="AW282" i="44"/>
  <c r="AW280" i="44"/>
  <c r="AC260" i="44"/>
  <c r="AW260" i="44"/>
  <c r="AR266" i="44"/>
  <c r="K269" i="44"/>
  <c r="AH274" i="44"/>
  <c r="AR275" i="44"/>
  <c r="AR285" i="44"/>
  <c r="AW266" i="44"/>
  <c r="S268" i="44"/>
  <c r="AC269" i="44"/>
  <c r="AM279" i="44"/>
  <c r="K271" i="44"/>
  <c r="AH257" i="44"/>
  <c r="K268" i="44"/>
  <c r="AM278" i="44"/>
  <c r="AM255" i="44"/>
  <c r="AM258" i="44"/>
  <c r="AH276" i="44"/>
  <c r="AN255" i="44"/>
  <c r="P59" i="6"/>
  <c r="R59" i="6"/>
  <c r="J57" i="6"/>
  <c r="F53" i="6"/>
  <c r="P57" i="6"/>
  <c r="X59" i="6"/>
  <c r="X57" i="6"/>
  <c r="J59" i="6"/>
  <c r="L59" i="6"/>
  <c r="L57" i="6"/>
  <c r="R57" i="6"/>
  <c r="V59" i="6"/>
  <c r="V57" i="6"/>
  <c r="AB59" i="6"/>
  <c r="Z57" i="6"/>
  <c r="AB57" i="6"/>
  <c r="AF59" i="6"/>
  <c r="AH59" i="6"/>
  <c r="AF57" i="6"/>
  <c r="AJ59" i="6"/>
  <c r="Z59" i="6"/>
  <c r="J58" i="7"/>
  <c r="L59" i="7"/>
  <c r="J59" i="7"/>
  <c r="F53" i="7"/>
  <c r="X59" i="7"/>
  <c r="P58" i="7"/>
  <c r="L54" i="7"/>
  <c r="R58" i="7"/>
  <c r="P56" i="7"/>
  <c r="V59" i="7"/>
  <c r="V57" i="7"/>
  <c r="Z58" i="7"/>
  <c r="AB58" i="7"/>
  <c r="X54" i="7"/>
  <c r="AB56" i="7"/>
  <c r="AF59" i="7"/>
  <c r="L58" i="7"/>
  <c r="J56" i="7"/>
  <c r="P59" i="7"/>
  <c r="P57" i="7"/>
  <c r="R56" i="7"/>
  <c r="V56" i="7"/>
  <c r="V54" i="7"/>
  <c r="Z54" i="7"/>
  <c r="AD57" i="7"/>
  <c r="AF58" i="7"/>
  <c r="AH59" i="7"/>
  <c r="J54" i="7"/>
  <c r="R59" i="7"/>
  <c r="R57" i="7"/>
  <c r="P54" i="7"/>
  <c r="Z59" i="7"/>
  <c r="AB59" i="7"/>
  <c r="Z57" i="7"/>
  <c r="Z56" i="7"/>
  <c r="AB54" i="7"/>
  <c r="AF57" i="7"/>
  <c r="AH58" i="7"/>
  <c r="AJ59" i="7"/>
  <c r="L56" i="7"/>
  <c r="V58" i="7"/>
  <c r="X58" i="7"/>
  <c r="X57" i="7"/>
  <c r="X56" i="7"/>
  <c r="AF55" i="6" l="1"/>
  <c r="AH55" i="6"/>
  <c r="L55" i="6"/>
  <c r="AL55" i="6"/>
  <c r="AJ55" i="6"/>
  <c r="N55" i="6"/>
  <c r="J55" i="6"/>
  <c r="AD55" i="6"/>
  <c r="AB55" i="6"/>
  <c r="AB54" i="6"/>
  <c r="P54" i="6"/>
  <c r="AH54" i="6"/>
  <c r="J54" i="6"/>
  <c r="X54" i="6"/>
  <c r="AD54" i="6"/>
  <c r="Z55" i="6"/>
  <c r="X55" i="6"/>
  <c r="P55" i="6"/>
  <c r="V54" i="6"/>
  <c r="L54" i="6"/>
  <c r="R55" i="6"/>
  <c r="N54" i="6"/>
  <c r="AJ54" i="6"/>
  <c r="T55" i="6"/>
  <c r="R54" i="6"/>
  <c r="R56" i="6"/>
  <c r="M148" i="52"/>
  <c r="M147" i="50"/>
  <c r="M151" i="49"/>
  <c r="L147" i="47"/>
  <c r="M147" i="47"/>
  <c r="AH57" i="7"/>
  <c r="T57" i="7"/>
  <c r="J55" i="7"/>
  <c r="AH55" i="7"/>
  <c r="AJ55" i="7"/>
  <c r="N55" i="7"/>
  <c r="T55" i="7"/>
  <c r="AB55" i="7"/>
  <c r="AB57" i="7"/>
  <c r="X55" i="7"/>
  <c r="L57" i="7"/>
  <c r="AL55" i="7"/>
  <c r="V55" i="7"/>
  <c r="AF55" i="7"/>
  <c r="L55" i="7"/>
  <c r="R55" i="7"/>
  <c r="AB58" i="6"/>
  <c r="X56" i="6"/>
  <c r="P58" i="6"/>
  <c r="V56" i="6"/>
  <c r="V58" i="6"/>
  <c r="R58" i="6"/>
  <c r="J58" i="6"/>
  <c r="AH58" i="6"/>
  <c r="AL56" i="6"/>
  <c r="N56" i="6"/>
  <c r="T58" i="6"/>
  <c r="N58" i="6"/>
  <c r="J56" i="6"/>
  <c r="AF58" i="6"/>
  <c r="AJ56" i="6"/>
  <c r="AD56" i="6"/>
  <c r="L58" i="6"/>
  <c r="P56" i="6"/>
  <c r="X58" i="6"/>
  <c r="L56" i="6"/>
  <c r="AD58" i="6"/>
  <c r="AB56" i="6"/>
  <c r="Z56" i="6"/>
  <c r="Z58" i="6"/>
  <c r="Z55" i="7"/>
  <c r="AD55" i="7"/>
  <c r="C257" i="29"/>
  <c r="B267" i="29"/>
  <c r="M152" i="51"/>
  <c r="M156" i="48"/>
  <c r="M155" i="46"/>
  <c r="M148" i="46"/>
  <c r="M150" i="45"/>
  <c r="M259" i="44"/>
  <c r="M260" i="44"/>
  <c r="M285" i="44"/>
  <c r="M256" i="44"/>
  <c r="M147" i="52"/>
  <c r="M149" i="52"/>
  <c r="L147" i="52"/>
  <c r="M149" i="51"/>
  <c r="M148" i="51"/>
  <c r="M147" i="51"/>
  <c r="L147" i="51"/>
  <c r="M151" i="51"/>
  <c r="M148" i="49"/>
  <c r="M150" i="49"/>
  <c r="M152" i="49"/>
  <c r="M149" i="49"/>
  <c r="L147" i="49"/>
  <c r="M147" i="49"/>
  <c r="M154" i="48"/>
  <c r="M157" i="48"/>
  <c r="M149" i="48"/>
  <c r="M152" i="48"/>
  <c r="M153" i="48"/>
  <c r="M148" i="48"/>
  <c r="L147" i="48"/>
  <c r="M147" i="48"/>
  <c r="M151" i="48"/>
  <c r="M155" i="48"/>
  <c r="M150" i="48"/>
  <c r="M149" i="46"/>
  <c r="M150" i="46"/>
  <c r="M151" i="46"/>
  <c r="M152" i="46"/>
  <c r="M153" i="46"/>
  <c r="M147" i="46"/>
  <c r="L147" i="46"/>
  <c r="M154" i="46"/>
  <c r="M152" i="45"/>
  <c r="M147" i="45"/>
  <c r="L147" i="45"/>
  <c r="M148" i="45"/>
  <c r="M151" i="45"/>
  <c r="M154" i="45"/>
  <c r="M153" i="45"/>
  <c r="M156" i="45"/>
  <c r="M149" i="45"/>
  <c r="M155" i="45"/>
  <c r="M270" i="44"/>
  <c r="M264" i="44"/>
  <c r="M263" i="44"/>
  <c r="M266" i="44"/>
  <c r="M286" i="44"/>
  <c r="M283" i="44"/>
  <c r="M277" i="44"/>
  <c r="M279" i="44"/>
  <c r="M269" i="44"/>
  <c r="M284" i="44"/>
  <c r="M265" i="44"/>
  <c r="M280" i="44"/>
  <c r="M271" i="44"/>
  <c r="M282" i="44"/>
  <c r="M281" i="44"/>
  <c r="M267" i="44"/>
  <c r="M274" i="44"/>
  <c r="M268" i="44"/>
  <c r="M258" i="44"/>
  <c r="M257" i="44"/>
  <c r="M275" i="44"/>
  <c r="M278" i="44"/>
  <c r="M273" i="44"/>
  <c r="M262" i="44"/>
  <c r="M276" i="44"/>
  <c r="M272" i="44"/>
  <c r="L255" i="44"/>
  <c r="M255" i="44"/>
  <c r="M261" i="44"/>
  <c r="AB53" i="6"/>
  <c r="R53" i="6"/>
  <c r="J53" i="6"/>
  <c r="AJ53" i="6"/>
  <c r="Z53" i="6"/>
  <c r="X53" i="6"/>
  <c r="V53" i="6"/>
  <c r="P53" i="6"/>
  <c r="L53" i="6"/>
  <c r="AH53" i="6"/>
  <c r="AF53" i="6"/>
  <c r="G53" i="6"/>
  <c r="AL53" i="6"/>
  <c r="T53" i="6"/>
  <c r="AD53" i="6"/>
  <c r="N53" i="6"/>
  <c r="AB53" i="7"/>
  <c r="G53" i="7"/>
  <c r="Z53" i="7"/>
  <c r="R53" i="7"/>
  <c r="P53" i="7"/>
  <c r="L53" i="7"/>
  <c r="X53" i="7"/>
  <c r="J53" i="7"/>
  <c r="AL53" i="7"/>
  <c r="V53" i="7"/>
  <c r="AJ53" i="7"/>
  <c r="AH53" i="7"/>
  <c r="AF53" i="7"/>
  <c r="T53" i="7"/>
  <c r="AD53" i="7"/>
  <c r="N53" i="7"/>
  <c r="B277" i="29" l="1"/>
  <c r="C267" i="29"/>
  <c r="D29" i="39"/>
  <c r="C277" i="29" l="1"/>
  <c r="B287" i="29"/>
  <c r="G51" i="3"/>
  <c r="C287" i="29" l="1"/>
  <c r="B297" i="29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C297" i="29" l="1"/>
  <c r="B307" i="29"/>
  <c r="AV128" i="52"/>
  <c r="AQ128" i="52"/>
  <c r="AL128" i="52"/>
  <c r="AG128" i="52"/>
  <c r="AB128" i="52"/>
  <c r="W128" i="52"/>
  <c r="R128" i="52"/>
  <c r="K128" i="52"/>
  <c r="J128" i="52"/>
  <c r="I128" i="52"/>
  <c r="G128" i="52"/>
  <c r="AV127" i="52"/>
  <c r="AW127" i="52" s="1"/>
  <c r="AQ127" i="52"/>
  <c r="AS127" i="52" s="1"/>
  <c r="AL127" i="52"/>
  <c r="AN127" i="52" s="1"/>
  <c r="AG127" i="52"/>
  <c r="AB127" i="52"/>
  <c r="W127" i="52"/>
  <c r="R127" i="52"/>
  <c r="J127" i="52"/>
  <c r="I127" i="52"/>
  <c r="H127" i="52"/>
  <c r="G127" i="52"/>
  <c r="AQ134" i="51"/>
  <c r="AL134" i="51"/>
  <c r="AG134" i="51"/>
  <c r="AB134" i="51"/>
  <c r="W134" i="51"/>
  <c r="R134" i="51"/>
  <c r="J134" i="51"/>
  <c r="I134" i="51"/>
  <c r="G134" i="51"/>
  <c r="AV133" i="51"/>
  <c r="AQ133" i="51"/>
  <c r="AL133" i="51"/>
  <c r="AG133" i="51"/>
  <c r="AB133" i="51"/>
  <c r="W133" i="51"/>
  <c r="R133" i="51"/>
  <c r="J133" i="51"/>
  <c r="I133" i="51"/>
  <c r="G133" i="51"/>
  <c r="AV132" i="51"/>
  <c r="AQ132" i="51"/>
  <c r="AL132" i="51"/>
  <c r="AG132" i="51"/>
  <c r="AB132" i="51"/>
  <c r="W132" i="51"/>
  <c r="R132" i="51"/>
  <c r="J132" i="51"/>
  <c r="I132" i="51"/>
  <c r="G132" i="51"/>
  <c r="R131" i="51"/>
  <c r="K131" i="51"/>
  <c r="J131" i="51"/>
  <c r="I131" i="51"/>
  <c r="G131" i="51"/>
  <c r="AV130" i="51"/>
  <c r="AQ130" i="51"/>
  <c r="AL130" i="51"/>
  <c r="AG130" i="51"/>
  <c r="AB130" i="51"/>
  <c r="W130" i="51"/>
  <c r="R130" i="51"/>
  <c r="J130" i="51"/>
  <c r="I130" i="51"/>
  <c r="G130" i="51"/>
  <c r="AV129" i="51"/>
  <c r="AQ129" i="51"/>
  <c r="AL129" i="51"/>
  <c r="AG129" i="51"/>
  <c r="AB129" i="51"/>
  <c r="W129" i="51"/>
  <c r="R129" i="51"/>
  <c r="K129" i="51"/>
  <c r="J129" i="51"/>
  <c r="I129" i="51"/>
  <c r="G129" i="51"/>
  <c r="AV128" i="51"/>
  <c r="AW128" i="51" s="1"/>
  <c r="AQ128" i="51"/>
  <c r="AL128" i="51"/>
  <c r="AG128" i="51"/>
  <c r="AB128" i="51"/>
  <c r="W128" i="51"/>
  <c r="R128" i="51"/>
  <c r="J128" i="51"/>
  <c r="I128" i="51"/>
  <c r="G128" i="51"/>
  <c r="AV127" i="51"/>
  <c r="AQ127" i="51"/>
  <c r="AL127" i="51"/>
  <c r="AG127" i="51"/>
  <c r="AB127" i="51"/>
  <c r="W127" i="51"/>
  <c r="R127" i="51"/>
  <c r="J127" i="51"/>
  <c r="I127" i="51"/>
  <c r="H127" i="51"/>
  <c r="G127" i="51"/>
  <c r="AV127" i="50"/>
  <c r="AW127" i="50" s="1"/>
  <c r="AQ127" i="50"/>
  <c r="AS127" i="50" s="1"/>
  <c r="AL127" i="50"/>
  <c r="AN127" i="50" s="1"/>
  <c r="AG127" i="50"/>
  <c r="AI127" i="50" s="1"/>
  <c r="AB127" i="50"/>
  <c r="AD127" i="50" s="1"/>
  <c r="W127" i="50"/>
  <c r="Y127" i="50" s="1"/>
  <c r="R127" i="50"/>
  <c r="S127" i="50" s="1"/>
  <c r="J127" i="50"/>
  <c r="I127" i="50"/>
  <c r="H127" i="50"/>
  <c r="G127" i="50"/>
  <c r="AL132" i="49"/>
  <c r="AM132" i="49" s="1"/>
  <c r="AG132" i="49"/>
  <c r="AB132" i="49"/>
  <c r="W132" i="49"/>
  <c r="R132" i="49"/>
  <c r="J132" i="49"/>
  <c r="I132" i="49"/>
  <c r="G132" i="49"/>
  <c r="AV131" i="49"/>
  <c r="AQ131" i="49"/>
  <c r="AL131" i="49"/>
  <c r="AG131" i="49"/>
  <c r="AB131" i="49"/>
  <c r="W131" i="49"/>
  <c r="R131" i="49"/>
  <c r="J131" i="49"/>
  <c r="I131" i="49"/>
  <c r="G131" i="49"/>
  <c r="AV130" i="49"/>
  <c r="AQ130" i="49"/>
  <c r="AL130" i="49"/>
  <c r="AG130" i="49"/>
  <c r="AB130" i="49"/>
  <c r="W130" i="49"/>
  <c r="R130" i="49"/>
  <c r="J130" i="49"/>
  <c r="I130" i="49"/>
  <c r="G130" i="49"/>
  <c r="AV129" i="49"/>
  <c r="AQ129" i="49"/>
  <c r="AL129" i="49"/>
  <c r="AG129" i="49"/>
  <c r="AB129" i="49"/>
  <c r="W129" i="49"/>
  <c r="R129" i="49"/>
  <c r="J129" i="49"/>
  <c r="I129" i="49"/>
  <c r="G129" i="49"/>
  <c r="AV128" i="49"/>
  <c r="AW128" i="49" s="1"/>
  <c r="AQ128" i="49"/>
  <c r="AR128" i="49" s="1"/>
  <c r="AL128" i="49"/>
  <c r="AG128" i="49"/>
  <c r="AB128" i="49"/>
  <c r="W128" i="49"/>
  <c r="R128" i="49"/>
  <c r="J128" i="49"/>
  <c r="I128" i="49"/>
  <c r="G128" i="49"/>
  <c r="AV127" i="49"/>
  <c r="AQ127" i="49"/>
  <c r="AL127" i="49"/>
  <c r="AG127" i="49"/>
  <c r="AB127" i="49"/>
  <c r="W127" i="49"/>
  <c r="R127" i="49"/>
  <c r="J127" i="49"/>
  <c r="I127" i="49"/>
  <c r="H127" i="49"/>
  <c r="G127" i="49"/>
  <c r="AV137" i="48"/>
  <c r="AQ137" i="48"/>
  <c r="AL137" i="48"/>
  <c r="AG137" i="48"/>
  <c r="AB137" i="48"/>
  <c r="W137" i="48"/>
  <c r="R137" i="48"/>
  <c r="J137" i="48"/>
  <c r="I137" i="48"/>
  <c r="G137" i="48"/>
  <c r="AL136" i="48"/>
  <c r="AG136" i="48"/>
  <c r="AB136" i="48"/>
  <c r="W136" i="48"/>
  <c r="R136" i="48"/>
  <c r="J136" i="48"/>
  <c r="I136" i="48"/>
  <c r="G136" i="48"/>
  <c r="AV135" i="48"/>
  <c r="AQ135" i="48"/>
  <c r="AL135" i="48"/>
  <c r="AG135" i="48"/>
  <c r="AB135" i="48"/>
  <c r="W135" i="48"/>
  <c r="R135" i="48"/>
  <c r="J135" i="48"/>
  <c r="I135" i="48"/>
  <c r="G135" i="48"/>
  <c r="AV134" i="48"/>
  <c r="AQ134" i="48"/>
  <c r="AL134" i="48"/>
  <c r="AG134" i="48"/>
  <c r="AB134" i="48"/>
  <c r="W134" i="48"/>
  <c r="R134" i="48"/>
  <c r="J134" i="48"/>
  <c r="I134" i="48"/>
  <c r="G134" i="48"/>
  <c r="AV133" i="48"/>
  <c r="AQ133" i="48"/>
  <c r="AL133" i="48"/>
  <c r="AG133" i="48"/>
  <c r="AB133" i="48"/>
  <c r="W133" i="48"/>
  <c r="R133" i="48"/>
  <c r="J133" i="48"/>
  <c r="I133" i="48"/>
  <c r="G133" i="48"/>
  <c r="AV132" i="48"/>
  <c r="AQ132" i="48"/>
  <c r="AL132" i="48"/>
  <c r="AG132" i="48"/>
  <c r="AB132" i="48"/>
  <c r="W132" i="48"/>
  <c r="R132" i="48"/>
  <c r="J132" i="48"/>
  <c r="I132" i="48"/>
  <c r="G132" i="48"/>
  <c r="AV131" i="48"/>
  <c r="AQ131" i="48"/>
  <c r="AL131" i="48"/>
  <c r="AG131" i="48"/>
  <c r="AB131" i="48"/>
  <c r="W131" i="48"/>
  <c r="R131" i="48"/>
  <c r="J131" i="48"/>
  <c r="I131" i="48"/>
  <c r="G131" i="48"/>
  <c r="AV130" i="48"/>
  <c r="AQ130" i="48"/>
  <c r="AL130" i="48"/>
  <c r="AG130" i="48"/>
  <c r="AB130" i="48"/>
  <c r="W130" i="48"/>
  <c r="R130" i="48"/>
  <c r="J130" i="48"/>
  <c r="I130" i="48"/>
  <c r="G130" i="48"/>
  <c r="AV129" i="48"/>
  <c r="AQ129" i="48"/>
  <c r="AL129" i="48"/>
  <c r="AG129" i="48"/>
  <c r="AB129" i="48"/>
  <c r="W129" i="48"/>
  <c r="R129" i="48"/>
  <c r="J129" i="48"/>
  <c r="I129" i="48"/>
  <c r="G129" i="48"/>
  <c r="AV128" i="48"/>
  <c r="AQ128" i="48"/>
  <c r="AL128" i="48"/>
  <c r="AG128" i="48"/>
  <c r="AB128" i="48"/>
  <c r="W128" i="48"/>
  <c r="R128" i="48"/>
  <c r="J128" i="48"/>
  <c r="I128" i="48"/>
  <c r="G128" i="48"/>
  <c r="AV127" i="48"/>
  <c r="AQ127" i="48"/>
  <c r="AL127" i="48"/>
  <c r="AG127" i="48"/>
  <c r="AB127" i="48"/>
  <c r="W127" i="48"/>
  <c r="R127" i="48"/>
  <c r="J127" i="48"/>
  <c r="I127" i="48"/>
  <c r="H127" i="48"/>
  <c r="G127" i="48"/>
  <c r="AV128" i="47"/>
  <c r="K128" i="47" s="1"/>
  <c r="AQ128" i="47"/>
  <c r="AL128" i="47"/>
  <c r="AG128" i="47"/>
  <c r="AB128" i="47"/>
  <c r="W128" i="47"/>
  <c r="R128" i="47"/>
  <c r="J128" i="47"/>
  <c r="I128" i="47"/>
  <c r="G128" i="47"/>
  <c r="AV127" i="47"/>
  <c r="AQ127" i="47"/>
  <c r="AL127" i="47"/>
  <c r="AG127" i="47"/>
  <c r="AH127" i="47" s="1"/>
  <c r="AB127" i="47"/>
  <c r="W127" i="47"/>
  <c r="R127" i="47"/>
  <c r="J127" i="47"/>
  <c r="I127" i="47"/>
  <c r="H127" i="47"/>
  <c r="G127" i="47"/>
  <c r="AV134" i="46"/>
  <c r="AQ134" i="46"/>
  <c r="AL134" i="46"/>
  <c r="AG134" i="46"/>
  <c r="AB134" i="46"/>
  <c r="W134" i="46"/>
  <c r="R134" i="46"/>
  <c r="K134" i="46"/>
  <c r="J134" i="46"/>
  <c r="I134" i="46"/>
  <c r="G134" i="46"/>
  <c r="AV133" i="46"/>
  <c r="AQ133" i="46"/>
  <c r="AL133" i="46"/>
  <c r="AG133" i="46"/>
  <c r="AB133" i="46"/>
  <c r="W133" i="46"/>
  <c r="R133" i="46"/>
  <c r="J133" i="46"/>
  <c r="I133" i="46"/>
  <c r="G133" i="46"/>
  <c r="AV132" i="46"/>
  <c r="AQ132" i="46"/>
  <c r="AL132" i="46"/>
  <c r="AG132" i="46"/>
  <c r="AB132" i="46"/>
  <c r="W132" i="46"/>
  <c r="R132" i="46"/>
  <c r="J132" i="46"/>
  <c r="I132" i="46"/>
  <c r="G132" i="46"/>
  <c r="AV131" i="46"/>
  <c r="AQ131" i="46"/>
  <c r="AR131" i="46" s="1"/>
  <c r="AL131" i="46"/>
  <c r="AG131" i="46"/>
  <c r="AB131" i="46"/>
  <c r="W131" i="46"/>
  <c r="R131" i="46"/>
  <c r="J131" i="46"/>
  <c r="I131" i="46"/>
  <c r="G131" i="46"/>
  <c r="AV130" i="46"/>
  <c r="AQ130" i="46"/>
  <c r="AL130" i="46"/>
  <c r="AG130" i="46"/>
  <c r="AB130" i="46"/>
  <c r="W130" i="46"/>
  <c r="R130" i="46"/>
  <c r="J130" i="46"/>
  <c r="I130" i="46"/>
  <c r="G130" i="46"/>
  <c r="AV129" i="46"/>
  <c r="AQ129" i="46"/>
  <c r="AL129" i="46"/>
  <c r="AG129" i="46"/>
  <c r="AB129" i="46"/>
  <c r="W129" i="46"/>
  <c r="R129" i="46"/>
  <c r="J129" i="46"/>
  <c r="I129" i="46"/>
  <c r="G129" i="46"/>
  <c r="AV128" i="46"/>
  <c r="AQ128" i="46"/>
  <c r="AL128" i="46"/>
  <c r="AG128" i="46"/>
  <c r="AB128" i="46"/>
  <c r="W128" i="46"/>
  <c r="R128" i="46"/>
  <c r="J128" i="46"/>
  <c r="I128" i="46"/>
  <c r="G128" i="46"/>
  <c r="AV127" i="46"/>
  <c r="AQ127" i="46"/>
  <c r="AR132" i="46" s="1"/>
  <c r="AL127" i="46"/>
  <c r="AM129" i="46" s="1"/>
  <c r="AG127" i="46"/>
  <c r="AB127" i="46"/>
  <c r="W127" i="46"/>
  <c r="R127" i="46"/>
  <c r="J127" i="46"/>
  <c r="I127" i="46"/>
  <c r="H127" i="46"/>
  <c r="G127" i="46"/>
  <c r="AV136" i="45"/>
  <c r="AQ136" i="45"/>
  <c r="AL136" i="45"/>
  <c r="AG136" i="45"/>
  <c r="AB136" i="45"/>
  <c r="AC136" i="45" s="1"/>
  <c r="W136" i="45"/>
  <c r="R136" i="45"/>
  <c r="J136" i="45"/>
  <c r="I136" i="45"/>
  <c r="G136" i="45"/>
  <c r="AV135" i="45"/>
  <c r="AW135" i="45" s="1"/>
  <c r="AQ135" i="45"/>
  <c r="AL135" i="45"/>
  <c r="AG135" i="45"/>
  <c r="AB135" i="45"/>
  <c r="K135" i="45" s="1"/>
  <c r="W135" i="45"/>
  <c r="R135" i="45"/>
  <c r="J135" i="45"/>
  <c r="I135" i="45"/>
  <c r="G135" i="45"/>
  <c r="AV134" i="45"/>
  <c r="AQ134" i="45"/>
  <c r="AR134" i="45" s="1"/>
  <c r="AL134" i="45"/>
  <c r="AG134" i="45"/>
  <c r="AH134" i="45" s="1"/>
  <c r="AB134" i="45"/>
  <c r="W134" i="45"/>
  <c r="R134" i="45"/>
  <c r="J134" i="45"/>
  <c r="I134" i="45"/>
  <c r="G134" i="45"/>
  <c r="AV133" i="45"/>
  <c r="AQ133" i="45"/>
  <c r="AR133" i="45" s="1"/>
  <c r="AL133" i="45"/>
  <c r="AG133" i="45"/>
  <c r="AB133" i="45"/>
  <c r="W133" i="45"/>
  <c r="R133" i="45"/>
  <c r="J133" i="45"/>
  <c r="I133" i="45"/>
  <c r="G133" i="45"/>
  <c r="AV132" i="45"/>
  <c r="AQ132" i="45"/>
  <c r="AL132" i="45"/>
  <c r="AG132" i="45"/>
  <c r="AB132" i="45"/>
  <c r="W132" i="45"/>
  <c r="R132" i="45"/>
  <c r="J132" i="45"/>
  <c r="I132" i="45"/>
  <c r="G132" i="45"/>
  <c r="AV131" i="45"/>
  <c r="AQ131" i="45"/>
  <c r="AL131" i="45"/>
  <c r="AG131" i="45"/>
  <c r="AB131" i="45"/>
  <c r="W131" i="45"/>
  <c r="R131" i="45"/>
  <c r="J131" i="45"/>
  <c r="I131" i="45"/>
  <c r="G131" i="45"/>
  <c r="AV130" i="45"/>
  <c r="AQ130" i="45"/>
  <c r="AL130" i="45"/>
  <c r="AG130" i="45"/>
  <c r="AB130" i="45"/>
  <c r="W130" i="45"/>
  <c r="R130" i="45"/>
  <c r="J130" i="45"/>
  <c r="I130" i="45"/>
  <c r="G130" i="45"/>
  <c r="AV129" i="45"/>
  <c r="AQ129" i="45"/>
  <c r="AL129" i="45"/>
  <c r="AG129" i="45"/>
  <c r="AB129" i="45"/>
  <c r="W129" i="45"/>
  <c r="R129" i="45"/>
  <c r="J129" i="45"/>
  <c r="I129" i="45"/>
  <c r="G129" i="45"/>
  <c r="AV128" i="45"/>
  <c r="AW128" i="45" s="1"/>
  <c r="AQ128" i="45"/>
  <c r="AL128" i="45"/>
  <c r="AM128" i="45" s="1"/>
  <c r="AG128" i="45"/>
  <c r="AB128" i="45"/>
  <c r="W128" i="45"/>
  <c r="X128" i="45" s="1"/>
  <c r="R128" i="45"/>
  <c r="S128" i="45" s="1"/>
  <c r="J128" i="45"/>
  <c r="I128" i="45"/>
  <c r="G128" i="45"/>
  <c r="AV127" i="45"/>
  <c r="AQ127" i="45"/>
  <c r="AL127" i="45"/>
  <c r="AG127" i="45"/>
  <c r="AB127" i="45"/>
  <c r="W127" i="45"/>
  <c r="R127" i="45"/>
  <c r="J127" i="45"/>
  <c r="I127" i="45"/>
  <c r="H127" i="45"/>
  <c r="G127" i="45"/>
  <c r="AV247" i="44"/>
  <c r="K247" i="44" s="1"/>
  <c r="J247" i="44"/>
  <c r="I247" i="44"/>
  <c r="G247" i="44"/>
  <c r="AV246" i="44"/>
  <c r="AQ246" i="44"/>
  <c r="AL246" i="44"/>
  <c r="AG246" i="44"/>
  <c r="AB246" i="44"/>
  <c r="W246" i="44"/>
  <c r="R246" i="44"/>
  <c r="J246" i="44"/>
  <c r="I246" i="44"/>
  <c r="G246" i="44"/>
  <c r="AV245" i="44"/>
  <c r="AQ245" i="44"/>
  <c r="AL245" i="44"/>
  <c r="AG245" i="44"/>
  <c r="AB245" i="44"/>
  <c r="W245" i="44"/>
  <c r="R245" i="44"/>
  <c r="J245" i="44"/>
  <c r="I245" i="44"/>
  <c r="G245" i="44"/>
  <c r="AV244" i="44"/>
  <c r="AQ244" i="44"/>
  <c r="AL244" i="44"/>
  <c r="AG244" i="44"/>
  <c r="AB244" i="44"/>
  <c r="W244" i="44"/>
  <c r="R244" i="44"/>
  <c r="J244" i="44"/>
  <c r="I244" i="44"/>
  <c r="G244" i="44"/>
  <c r="AV243" i="44"/>
  <c r="AQ243" i="44"/>
  <c r="AL243" i="44"/>
  <c r="AG243" i="44"/>
  <c r="AB243" i="44"/>
  <c r="W243" i="44"/>
  <c r="R243" i="44"/>
  <c r="J243" i="44"/>
  <c r="I243" i="44"/>
  <c r="G243" i="44"/>
  <c r="AV242" i="44"/>
  <c r="AQ242" i="44"/>
  <c r="AL242" i="44"/>
  <c r="AG242" i="44"/>
  <c r="AB242" i="44"/>
  <c r="W242" i="44"/>
  <c r="R242" i="44"/>
  <c r="J242" i="44"/>
  <c r="I242" i="44"/>
  <c r="G242" i="44"/>
  <c r="AV241" i="44"/>
  <c r="AQ241" i="44"/>
  <c r="AL241" i="44"/>
  <c r="AG241" i="44"/>
  <c r="AB241" i="44"/>
  <c r="W241" i="44"/>
  <c r="R241" i="44"/>
  <c r="J241" i="44"/>
  <c r="I241" i="44"/>
  <c r="G241" i="44"/>
  <c r="AV240" i="44"/>
  <c r="AQ240" i="44"/>
  <c r="AL240" i="44"/>
  <c r="AG240" i="44"/>
  <c r="AB240" i="44"/>
  <c r="W240" i="44"/>
  <c r="R240" i="44"/>
  <c r="J240" i="44"/>
  <c r="I240" i="44"/>
  <c r="G240" i="44"/>
  <c r="AV239" i="44"/>
  <c r="AQ239" i="44"/>
  <c r="AL239" i="44"/>
  <c r="AG239" i="44"/>
  <c r="AB239" i="44"/>
  <c r="W239" i="44"/>
  <c r="R239" i="44"/>
  <c r="J239" i="44"/>
  <c r="I239" i="44"/>
  <c r="G239" i="44"/>
  <c r="AV238" i="44"/>
  <c r="AQ238" i="44"/>
  <c r="AL238" i="44"/>
  <c r="AG238" i="44"/>
  <c r="AB238" i="44"/>
  <c r="W238" i="44"/>
  <c r="R238" i="44"/>
  <c r="J238" i="44"/>
  <c r="I238" i="44"/>
  <c r="G238" i="44"/>
  <c r="AV237" i="44"/>
  <c r="AQ237" i="44"/>
  <c r="AL237" i="44"/>
  <c r="AG237" i="44"/>
  <c r="AB237" i="44"/>
  <c r="W237" i="44"/>
  <c r="R237" i="44"/>
  <c r="J237" i="44"/>
  <c r="I237" i="44"/>
  <c r="G237" i="44"/>
  <c r="AV236" i="44"/>
  <c r="AQ236" i="44"/>
  <c r="AL236" i="44"/>
  <c r="AG236" i="44"/>
  <c r="AB236" i="44"/>
  <c r="W236" i="44"/>
  <c r="R236" i="44"/>
  <c r="J236" i="44"/>
  <c r="I236" i="44"/>
  <c r="G236" i="44"/>
  <c r="AV235" i="44"/>
  <c r="AQ235" i="44"/>
  <c r="AL235" i="44"/>
  <c r="AG235" i="44"/>
  <c r="AB235" i="44"/>
  <c r="W235" i="44"/>
  <c r="R235" i="44"/>
  <c r="J235" i="44"/>
  <c r="I235" i="44"/>
  <c r="G235" i="44"/>
  <c r="AV234" i="44"/>
  <c r="AQ234" i="44"/>
  <c r="AL234" i="44"/>
  <c r="AG234" i="44"/>
  <c r="AB234" i="44"/>
  <c r="W234" i="44"/>
  <c r="R234" i="44"/>
  <c r="J234" i="44"/>
  <c r="I234" i="44"/>
  <c r="G234" i="44"/>
  <c r="AV233" i="44"/>
  <c r="AQ233" i="44"/>
  <c r="AL233" i="44"/>
  <c r="AG233" i="44"/>
  <c r="AB233" i="44"/>
  <c r="W233" i="44"/>
  <c r="R233" i="44"/>
  <c r="J233" i="44"/>
  <c r="I233" i="44"/>
  <c r="G233" i="44"/>
  <c r="AV232" i="44"/>
  <c r="AQ232" i="44"/>
  <c r="AL232" i="44"/>
  <c r="AG232" i="44"/>
  <c r="AB232" i="44"/>
  <c r="W232" i="44"/>
  <c r="R232" i="44"/>
  <c r="J232" i="44"/>
  <c r="I232" i="44"/>
  <c r="G232" i="44"/>
  <c r="AV231" i="44"/>
  <c r="AQ231" i="44"/>
  <c r="AL231" i="44"/>
  <c r="AG231" i="44"/>
  <c r="AB231" i="44"/>
  <c r="W231" i="44"/>
  <c r="R231" i="44"/>
  <c r="J231" i="44"/>
  <c r="I231" i="44"/>
  <c r="G231" i="44"/>
  <c r="AV230" i="44"/>
  <c r="AQ230" i="44"/>
  <c r="AL230" i="44"/>
  <c r="AG230" i="44"/>
  <c r="AB230" i="44"/>
  <c r="W230" i="44"/>
  <c r="R230" i="44"/>
  <c r="J230" i="44"/>
  <c r="I230" i="44"/>
  <c r="G230" i="44"/>
  <c r="AV229" i="44"/>
  <c r="AQ229" i="44"/>
  <c r="AL229" i="44"/>
  <c r="AG229" i="44"/>
  <c r="AB229" i="44"/>
  <c r="W229" i="44"/>
  <c r="R229" i="44"/>
  <c r="J229" i="44"/>
  <c r="I229" i="44"/>
  <c r="G229" i="44"/>
  <c r="AV228" i="44"/>
  <c r="AQ228" i="44"/>
  <c r="AL228" i="44"/>
  <c r="AG228" i="44"/>
  <c r="AB228" i="44"/>
  <c r="W228" i="44"/>
  <c r="R228" i="44"/>
  <c r="J228" i="44"/>
  <c r="I228" i="44"/>
  <c r="G228" i="44"/>
  <c r="AV227" i="44"/>
  <c r="AQ227" i="44"/>
  <c r="AL227" i="44"/>
  <c r="AG227" i="44"/>
  <c r="AB227" i="44"/>
  <c r="W227" i="44"/>
  <c r="R227" i="44"/>
  <c r="J227" i="44"/>
  <c r="I227" i="44"/>
  <c r="G227" i="44"/>
  <c r="AV226" i="44"/>
  <c r="AQ226" i="44"/>
  <c r="AL226" i="44"/>
  <c r="AG226" i="44"/>
  <c r="AB226" i="44"/>
  <c r="W226" i="44"/>
  <c r="R226" i="44"/>
  <c r="J226" i="44"/>
  <c r="I226" i="44"/>
  <c r="G226" i="44"/>
  <c r="AV225" i="44"/>
  <c r="AQ225" i="44"/>
  <c r="AL225" i="44"/>
  <c r="AG225" i="44"/>
  <c r="AB225" i="44"/>
  <c r="W225" i="44"/>
  <c r="R225" i="44"/>
  <c r="J225" i="44"/>
  <c r="I225" i="44"/>
  <c r="G225" i="44"/>
  <c r="AV224" i="44"/>
  <c r="AQ224" i="44"/>
  <c r="AL224" i="44"/>
  <c r="AG224" i="44"/>
  <c r="AB224" i="44"/>
  <c r="W224" i="44"/>
  <c r="R224" i="44"/>
  <c r="J224" i="44"/>
  <c r="I224" i="44"/>
  <c r="G224" i="44"/>
  <c r="AV223" i="44"/>
  <c r="AQ223" i="44"/>
  <c r="AL223" i="44"/>
  <c r="AG223" i="44"/>
  <c r="AB223" i="44"/>
  <c r="W223" i="44"/>
  <c r="R223" i="44"/>
  <c r="J223" i="44"/>
  <c r="I223" i="44"/>
  <c r="G223" i="44"/>
  <c r="AV222" i="44"/>
  <c r="AQ222" i="44"/>
  <c r="AL222" i="44"/>
  <c r="AG222" i="44"/>
  <c r="AB222" i="44"/>
  <c r="W222" i="44"/>
  <c r="R222" i="44"/>
  <c r="J222" i="44"/>
  <c r="I222" i="44"/>
  <c r="G222" i="44"/>
  <c r="AV221" i="44"/>
  <c r="AQ221" i="44"/>
  <c r="AL221" i="44"/>
  <c r="AG221" i="44"/>
  <c r="AB221" i="44"/>
  <c r="W221" i="44"/>
  <c r="R221" i="44"/>
  <c r="J221" i="44"/>
  <c r="I221" i="44"/>
  <c r="G221" i="44"/>
  <c r="AV220" i="44"/>
  <c r="AQ220" i="44"/>
  <c r="AL220" i="44"/>
  <c r="AG220" i="44"/>
  <c r="AB220" i="44"/>
  <c r="W220" i="44"/>
  <c r="R220" i="44"/>
  <c r="J220" i="44"/>
  <c r="I220" i="44"/>
  <c r="G220" i="44"/>
  <c r="AV219" i="44"/>
  <c r="AQ219" i="44"/>
  <c r="AL219" i="44"/>
  <c r="AG219" i="44"/>
  <c r="AB219" i="44"/>
  <c r="W219" i="44"/>
  <c r="R219" i="44"/>
  <c r="J219" i="44"/>
  <c r="I219" i="44"/>
  <c r="G219" i="44"/>
  <c r="AV218" i="44"/>
  <c r="AQ218" i="44"/>
  <c r="AL218" i="44"/>
  <c r="AG218" i="44"/>
  <c r="AB218" i="44"/>
  <c r="W218" i="44"/>
  <c r="R218" i="44"/>
  <c r="J218" i="44"/>
  <c r="I218" i="44"/>
  <c r="G218" i="44"/>
  <c r="AV217" i="44"/>
  <c r="AQ217" i="44"/>
  <c r="AL217" i="44"/>
  <c r="AG217" i="44"/>
  <c r="AB217" i="44"/>
  <c r="W217" i="44"/>
  <c r="R217" i="44"/>
  <c r="J217" i="44"/>
  <c r="I217" i="44"/>
  <c r="G217" i="44"/>
  <c r="AC52" i="6"/>
  <c r="S52" i="6"/>
  <c r="M52" i="6"/>
  <c r="F52" i="6" s="1"/>
  <c r="AL52" i="6" s="1"/>
  <c r="AC51" i="6"/>
  <c r="S51" i="6"/>
  <c r="M51" i="6"/>
  <c r="AC50" i="6"/>
  <c r="S50" i="6"/>
  <c r="M50" i="6"/>
  <c r="AC49" i="6"/>
  <c r="S49" i="6"/>
  <c r="M49" i="6"/>
  <c r="F49" i="6"/>
  <c r="AF49" i="6" s="1"/>
  <c r="AC48" i="6"/>
  <c r="S48" i="6"/>
  <c r="M48" i="6"/>
  <c r="F48" i="6" s="1"/>
  <c r="L48" i="6" s="1"/>
  <c r="AC47" i="6"/>
  <c r="S47" i="6"/>
  <c r="F47" i="6" s="1"/>
  <c r="P47" i="6" s="1"/>
  <c r="M47" i="6"/>
  <c r="AC46" i="6"/>
  <c r="S46" i="6"/>
  <c r="M46" i="6"/>
  <c r="AC52" i="7"/>
  <c r="S52" i="7"/>
  <c r="M52" i="7"/>
  <c r="F52" i="7" s="1"/>
  <c r="AL52" i="7" s="1"/>
  <c r="AC51" i="7"/>
  <c r="S51" i="7"/>
  <c r="M51" i="7"/>
  <c r="AC50" i="7"/>
  <c r="S50" i="7"/>
  <c r="M50" i="7"/>
  <c r="F50" i="7"/>
  <c r="AH50" i="7" s="1"/>
  <c r="AC49" i="7"/>
  <c r="S49" i="7"/>
  <c r="M49" i="7"/>
  <c r="F49" i="7" s="1"/>
  <c r="AC48" i="7"/>
  <c r="S48" i="7"/>
  <c r="M48" i="7"/>
  <c r="F48" i="7"/>
  <c r="AB48" i="7" s="1"/>
  <c r="AC47" i="7"/>
  <c r="S47" i="7"/>
  <c r="M47" i="7"/>
  <c r="F47" i="7"/>
  <c r="AB47" i="7" s="1"/>
  <c r="AC46" i="7"/>
  <c r="S46" i="7"/>
  <c r="M46" i="7"/>
  <c r="X128" i="52" l="1"/>
  <c r="AC128" i="52"/>
  <c r="AH128" i="52"/>
  <c r="AM128" i="52"/>
  <c r="X134" i="51"/>
  <c r="AH134" i="51"/>
  <c r="AR133" i="51"/>
  <c r="S130" i="51"/>
  <c r="K132" i="51"/>
  <c r="AC128" i="51"/>
  <c r="X130" i="51"/>
  <c r="AM130" i="51"/>
  <c r="T127" i="49"/>
  <c r="X132" i="49"/>
  <c r="AC128" i="49"/>
  <c r="S128" i="47"/>
  <c r="X128" i="47"/>
  <c r="AC128" i="47"/>
  <c r="AH128" i="47"/>
  <c r="AM128" i="47"/>
  <c r="AR128" i="47"/>
  <c r="AW128" i="47"/>
  <c r="AW134" i="46"/>
  <c r="S133" i="46"/>
  <c r="X131" i="46"/>
  <c r="AC129" i="46"/>
  <c r="AH133" i="46"/>
  <c r="AH128" i="46"/>
  <c r="K133" i="46"/>
  <c r="K136" i="45"/>
  <c r="AW132" i="45"/>
  <c r="K228" i="44"/>
  <c r="K239" i="44"/>
  <c r="F50" i="6"/>
  <c r="T50" i="6" s="1"/>
  <c r="F51" i="7"/>
  <c r="AJ51" i="7" s="1"/>
  <c r="C307" i="29"/>
  <c r="B317" i="29"/>
  <c r="AD47" i="7"/>
  <c r="AL50" i="7"/>
  <c r="S128" i="48"/>
  <c r="AX127" i="52"/>
  <c r="S128" i="52"/>
  <c r="K127" i="52"/>
  <c r="M128" i="52" s="1"/>
  <c r="AD127" i="52"/>
  <c r="Y127" i="52"/>
  <c r="AI127" i="52"/>
  <c r="AM127" i="52"/>
  <c r="AR128" i="52"/>
  <c r="AW128" i="52"/>
  <c r="K128" i="51"/>
  <c r="AC132" i="51"/>
  <c r="S134" i="51"/>
  <c r="S128" i="51"/>
  <c r="AH132" i="51"/>
  <c r="X128" i="51"/>
  <c r="K130" i="51"/>
  <c r="AM132" i="51"/>
  <c r="AC134" i="51"/>
  <c r="AH128" i="51"/>
  <c r="AW132" i="51"/>
  <c r="AM134" i="51"/>
  <c r="AM128" i="51"/>
  <c r="AC130" i="51"/>
  <c r="AR134" i="51"/>
  <c r="AR130" i="51"/>
  <c r="S133" i="51"/>
  <c r="S127" i="51"/>
  <c r="AW130" i="51"/>
  <c r="X133" i="51"/>
  <c r="Y127" i="51"/>
  <c r="AH127" i="51"/>
  <c r="AR128" i="51"/>
  <c r="AD127" i="51"/>
  <c r="AW127" i="51"/>
  <c r="AH129" i="51"/>
  <c r="K133" i="51"/>
  <c r="S129" i="51"/>
  <c r="AX127" i="51"/>
  <c r="AM129" i="51"/>
  <c r="S131" i="51"/>
  <c r="AR129" i="51"/>
  <c r="AC133" i="51"/>
  <c r="AH133" i="51"/>
  <c r="AM133" i="51"/>
  <c r="AC129" i="51"/>
  <c r="S132" i="51"/>
  <c r="AH130" i="51"/>
  <c r="X129" i="51"/>
  <c r="AS127" i="51"/>
  <c r="X132" i="51"/>
  <c r="K134" i="51"/>
  <c r="K127" i="50"/>
  <c r="M127" i="50" s="1"/>
  <c r="T127" i="50"/>
  <c r="AX127" i="50"/>
  <c r="AH130" i="49"/>
  <c r="AM128" i="49"/>
  <c r="AM130" i="49"/>
  <c r="AH132" i="49"/>
  <c r="AW130" i="49"/>
  <c r="S129" i="49"/>
  <c r="S131" i="49"/>
  <c r="AD127" i="49"/>
  <c r="AI127" i="49"/>
  <c r="AH131" i="49"/>
  <c r="AC131" i="49"/>
  <c r="AM127" i="49"/>
  <c r="K129" i="49"/>
  <c r="K128" i="49"/>
  <c r="AM131" i="49"/>
  <c r="X131" i="49"/>
  <c r="AR131" i="49"/>
  <c r="AW131" i="49"/>
  <c r="AC130" i="49"/>
  <c r="AC132" i="49"/>
  <c r="AC129" i="49"/>
  <c r="AR129" i="49"/>
  <c r="AS127" i="49"/>
  <c r="X129" i="49"/>
  <c r="AX127" i="49"/>
  <c r="S128" i="49"/>
  <c r="S130" i="49"/>
  <c r="AR130" i="49"/>
  <c r="Y127" i="49"/>
  <c r="AW129" i="49"/>
  <c r="X128" i="49"/>
  <c r="X130" i="49"/>
  <c r="Y127" i="48"/>
  <c r="AR131" i="48"/>
  <c r="S130" i="48"/>
  <c r="AW129" i="48"/>
  <c r="AH132" i="48"/>
  <c r="AM134" i="48"/>
  <c r="AH135" i="48"/>
  <c r="AC135" i="48"/>
  <c r="AM133" i="48"/>
  <c r="AR129" i="48"/>
  <c r="AW131" i="48"/>
  <c r="AR135" i="48"/>
  <c r="AM137" i="48"/>
  <c r="AM135" i="48"/>
  <c r="AW133" i="48"/>
  <c r="AW137" i="48"/>
  <c r="AW135" i="48"/>
  <c r="X128" i="48"/>
  <c r="X134" i="48"/>
  <c r="AH128" i="48"/>
  <c r="AH130" i="48"/>
  <c r="AC134" i="48"/>
  <c r="AM128" i="48"/>
  <c r="AM130" i="48"/>
  <c r="AC136" i="48"/>
  <c r="AR128" i="48"/>
  <c r="AW128" i="48"/>
  <c r="AM132" i="48"/>
  <c r="S129" i="48"/>
  <c r="K137" i="48"/>
  <c r="AI127" i="48"/>
  <c r="X129" i="48"/>
  <c r="X131" i="48"/>
  <c r="S133" i="48"/>
  <c r="S137" i="48"/>
  <c r="AN127" i="48"/>
  <c r="AC130" i="48"/>
  <c r="K131" i="48"/>
  <c r="S135" i="48"/>
  <c r="X137" i="48"/>
  <c r="AH136" i="48"/>
  <c r="AR132" i="48"/>
  <c r="AW132" i="48"/>
  <c r="AS127" i="48"/>
  <c r="AH129" i="48"/>
  <c r="AH131" i="48"/>
  <c r="AC133" i="48"/>
  <c r="X135" i="48"/>
  <c r="AC137" i="48"/>
  <c r="S132" i="48"/>
  <c r="X132" i="48"/>
  <c r="AR137" i="48"/>
  <c r="AR134" i="48"/>
  <c r="AW134" i="48"/>
  <c r="AX127" i="48"/>
  <c r="AM129" i="48"/>
  <c r="AM131" i="48"/>
  <c r="AH133" i="48"/>
  <c r="AH137" i="48"/>
  <c r="T127" i="47"/>
  <c r="Y127" i="47"/>
  <c r="AM127" i="47"/>
  <c r="AN127" i="47"/>
  <c r="AS127" i="47"/>
  <c r="AW127" i="47"/>
  <c r="AD127" i="47"/>
  <c r="AX127" i="47"/>
  <c r="AI127" i="47"/>
  <c r="K222" i="44"/>
  <c r="AH129" i="46"/>
  <c r="AN127" i="46"/>
  <c r="AH131" i="46"/>
  <c r="X133" i="46"/>
  <c r="AM133" i="46"/>
  <c r="AR133" i="46"/>
  <c r="S128" i="46"/>
  <c r="X128" i="46"/>
  <c r="S130" i="46"/>
  <c r="AC130" i="46"/>
  <c r="X132" i="46"/>
  <c r="AM130" i="46"/>
  <c r="AH130" i="46"/>
  <c r="AC132" i="46"/>
  <c r="AH132" i="46"/>
  <c r="S134" i="46"/>
  <c r="K130" i="46"/>
  <c r="AM132" i="46"/>
  <c r="X134" i="46"/>
  <c r="AW129" i="46"/>
  <c r="AC128" i="46"/>
  <c r="AC134" i="46"/>
  <c r="T127" i="46"/>
  <c r="AW132" i="46"/>
  <c r="AH134" i="46"/>
  <c r="AM131" i="46"/>
  <c r="X130" i="46"/>
  <c r="Y127" i="46"/>
  <c r="AM134" i="46"/>
  <c r="AC133" i="46"/>
  <c r="K131" i="46"/>
  <c r="AW128" i="46"/>
  <c r="AC127" i="46"/>
  <c r="S129" i="46"/>
  <c r="AR134" i="46"/>
  <c r="K129" i="46"/>
  <c r="S132" i="46"/>
  <c r="AD127" i="46"/>
  <c r="S131" i="46"/>
  <c r="S130" i="45"/>
  <c r="X130" i="45"/>
  <c r="X132" i="45"/>
  <c r="S134" i="45"/>
  <c r="S132" i="45"/>
  <c r="AC128" i="45"/>
  <c r="AC130" i="45"/>
  <c r="AC132" i="45"/>
  <c r="X134" i="45"/>
  <c r="K128" i="45"/>
  <c r="AH130" i="45"/>
  <c r="AH132" i="45"/>
  <c r="AC134" i="45"/>
  <c r="K130" i="45"/>
  <c r="AM132" i="45"/>
  <c r="S136" i="45"/>
  <c r="AR128" i="45"/>
  <c r="AR130" i="45"/>
  <c r="K132" i="45"/>
  <c r="AM134" i="45"/>
  <c r="X136" i="45"/>
  <c r="AR136" i="45"/>
  <c r="AH136" i="45"/>
  <c r="S129" i="45"/>
  <c r="K134" i="45"/>
  <c r="S131" i="45"/>
  <c r="AC131" i="45"/>
  <c r="S135" i="45"/>
  <c r="AI127" i="45"/>
  <c r="AH131" i="45"/>
  <c r="AH133" i="45"/>
  <c r="X135" i="45"/>
  <c r="AN127" i="45"/>
  <c r="AM129" i="45"/>
  <c r="AM133" i="45"/>
  <c r="AC135" i="45"/>
  <c r="X129" i="45"/>
  <c r="AC133" i="45"/>
  <c r="AR129" i="45"/>
  <c r="AM135" i="45"/>
  <c r="AW136" i="45"/>
  <c r="X131" i="45"/>
  <c r="AC129" i="45"/>
  <c r="AS127" i="45"/>
  <c r="AX127" i="45"/>
  <c r="AW131" i="45"/>
  <c r="AW133" i="45"/>
  <c r="AR135" i="45"/>
  <c r="S127" i="45"/>
  <c r="Y127" i="45"/>
  <c r="AH135" i="45"/>
  <c r="AW130" i="45"/>
  <c r="AM136" i="45"/>
  <c r="S133" i="45"/>
  <c r="X133" i="45"/>
  <c r="AD127" i="45"/>
  <c r="K131" i="45"/>
  <c r="AW129" i="45"/>
  <c r="AW225" i="44"/>
  <c r="X224" i="44"/>
  <c r="K219" i="44"/>
  <c r="AH226" i="44"/>
  <c r="AM220" i="44"/>
  <c r="AI217" i="44"/>
  <c r="AN217" i="44"/>
  <c r="X229" i="44"/>
  <c r="AH229" i="44"/>
  <c r="AR227" i="44"/>
  <c r="AM229" i="44"/>
  <c r="X239" i="44"/>
  <c r="AM227" i="44"/>
  <c r="S231" i="44"/>
  <c r="H217" i="44"/>
  <c r="X246" i="44"/>
  <c r="K235" i="44"/>
  <c r="AW222" i="44"/>
  <c r="K234" i="44"/>
  <c r="AC240" i="44"/>
  <c r="AW229" i="44"/>
  <c r="AM226" i="44"/>
  <c r="AH242" i="44"/>
  <c r="K227" i="44"/>
  <c r="K241" i="44"/>
  <c r="AM218" i="44"/>
  <c r="AR220" i="44"/>
  <c r="K218" i="44"/>
  <c r="K246" i="44"/>
  <c r="AW220" i="44"/>
  <c r="AW236" i="44"/>
  <c r="AW244" i="44"/>
  <c r="F51" i="6"/>
  <c r="AJ51" i="6" s="1"/>
  <c r="AD52" i="6"/>
  <c r="N49" i="6"/>
  <c r="T52" i="6"/>
  <c r="AD49" i="6"/>
  <c r="AH49" i="6"/>
  <c r="AH48" i="6"/>
  <c r="N47" i="6"/>
  <c r="AD48" i="6"/>
  <c r="AF48" i="6"/>
  <c r="AJ48" i="6"/>
  <c r="T47" i="6"/>
  <c r="N50" i="6"/>
  <c r="N52" i="6"/>
  <c r="AL49" i="6"/>
  <c r="AD47" i="6"/>
  <c r="T48" i="6"/>
  <c r="AD51" i="6"/>
  <c r="T49" i="6"/>
  <c r="AF47" i="6"/>
  <c r="N48" i="6"/>
  <c r="T51" i="6"/>
  <c r="AJ49" i="6"/>
  <c r="AH47" i="6"/>
  <c r="AF49" i="7"/>
  <c r="AH49" i="7"/>
  <c r="AL49" i="7"/>
  <c r="AJ49" i="7"/>
  <c r="T48" i="7"/>
  <c r="N51" i="7"/>
  <c r="T51" i="7"/>
  <c r="AH48" i="7"/>
  <c r="AL48" i="7"/>
  <c r="N52" i="7"/>
  <c r="T52" i="7"/>
  <c r="AJ48" i="7"/>
  <c r="F46" i="7"/>
  <c r="AJ46" i="7" s="1"/>
  <c r="N49" i="7"/>
  <c r="AD52" i="7"/>
  <c r="AL51" i="7"/>
  <c r="N47" i="7"/>
  <c r="T47" i="7"/>
  <c r="N48" i="7"/>
  <c r="AD51" i="7"/>
  <c r="T49" i="7"/>
  <c r="AF47" i="7"/>
  <c r="N50" i="7"/>
  <c r="AD48" i="7"/>
  <c r="AH47" i="7"/>
  <c r="AJ47" i="7"/>
  <c r="AD50" i="7"/>
  <c r="AF48" i="7"/>
  <c r="AD49" i="7"/>
  <c r="P47" i="7"/>
  <c r="AL47" i="7"/>
  <c r="AJ50" i="7"/>
  <c r="M127" i="52"/>
  <c r="L127" i="52"/>
  <c r="AC127" i="52"/>
  <c r="AH127" i="52"/>
  <c r="S127" i="52"/>
  <c r="T127" i="52"/>
  <c r="X127" i="52"/>
  <c r="AR127" i="52"/>
  <c r="AW133" i="51"/>
  <c r="AC127" i="51"/>
  <c r="AI127" i="51"/>
  <c r="AM127" i="51"/>
  <c r="AN127" i="51"/>
  <c r="AR127" i="51"/>
  <c r="K127" i="51"/>
  <c r="AR132" i="51"/>
  <c r="T127" i="51"/>
  <c r="X127" i="51"/>
  <c r="AW129" i="51"/>
  <c r="X127" i="50"/>
  <c r="AC127" i="50"/>
  <c r="AH127" i="50"/>
  <c r="AM127" i="50"/>
  <c r="AR127" i="50"/>
  <c r="AN127" i="49"/>
  <c r="AM129" i="49"/>
  <c r="AR127" i="49"/>
  <c r="K127" i="49"/>
  <c r="AW127" i="49"/>
  <c r="K132" i="49"/>
  <c r="S127" i="49"/>
  <c r="K131" i="49"/>
  <c r="K130" i="49"/>
  <c r="AH129" i="49"/>
  <c r="AH128" i="49"/>
  <c r="S132" i="49"/>
  <c r="X127" i="49"/>
  <c r="AC127" i="49"/>
  <c r="AH127" i="49"/>
  <c r="AC127" i="48"/>
  <c r="X130" i="48"/>
  <c r="AC132" i="48"/>
  <c r="AH134" i="48"/>
  <c r="AM136" i="48"/>
  <c r="AD127" i="48"/>
  <c r="AC131" i="48"/>
  <c r="AR133" i="48"/>
  <c r="AC128" i="48"/>
  <c r="AR130" i="48"/>
  <c r="AR127" i="48"/>
  <c r="K136" i="48"/>
  <c r="K127" i="48"/>
  <c r="AW130" i="48"/>
  <c r="K135" i="48"/>
  <c r="K134" i="48"/>
  <c r="AC129" i="48"/>
  <c r="AM127" i="48"/>
  <c r="AW127" i="48"/>
  <c r="K133" i="48"/>
  <c r="S136" i="48"/>
  <c r="K132" i="48"/>
  <c r="AH127" i="48"/>
  <c r="S127" i="48"/>
  <c r="S134" i="48"/>
  <c r="X136" i="48"/>
  <c r="T127" i="48"/>
  <c r="K130" i="48"/>
  <c r="K129" i="48"/>
  <c r="X127" i="48"/>
  <c r="K128" i="48"/>
  <c r="S131" i="48"/>
  <c r="X133" i="48"/>
  <c r="AR127" i="47"/>
  <c r="K127" i="47"/>
  <c r="S127" i="47"/>
  <c r="X127" i="47"/>
  <c r="AC127" i="47"/>
  <c r="AR130" i="46"/>
  <c r="AR127" i="46"/>
  <c r="AR129" i="46"/>
  <c r="AW131" i="46"/>
  <c r="AW133" i="46"/>
  <c r="K127" i="46"/>
  <c r="AS127" i="46"/>
  <c r="AW130" i="46"/>
  <c r="AW127" i="46"/>
  <c r="AX127" i="46"/>
  <c r="K132" i="46"/>
  <c r="X127" i="46"/>
  <c r="K128" i="46"/>
  <c r="AM128" i="46"/>
  <c r="AR128" i="46"/>
  <c r="S127" i="46"/>
  <c r="X129" i="46"/>
  <c r="AC131" i="46"/>
  <c r="AH127" i="46"/>
  <c r="AI127" i="46"/>
  <c r="AM127" i="46"/>
  <c r="AM130" i="45"/>
  <c r="AW134" i="45"/>
  <c r="K133" i="45"/>
  <c r="AM127" i="45"/>
  <c r="AR132" i="45"/>
  <c r="AW127" i="45"/>
  <c r="T127" i="45"/>
  <c r="K129" i="45"/>
  <c r="X127" i="45"/>
  <c r="AM131" i="45"/>
  <c r="K127" i="45"/>
  <c r="AH129" i="45"/>
  <c r="AH128" i="45"/>
  <c r="AR131" i="45"/>
  <c r="AR127" i="45"/>
  <c r="AC127" i="45"/>
  <c r="AH127" i="45"/>
  <c r="AR242" i="44"/>
  <c r="AC224" i="44"/>
  <c r="AC227" i="44"/>
  <c r="AR246" i="44"/>
  <c r="AM217" i="44"/>
  <c r="S230" i="44"/>
  <c r="AR235" i="44"/>
  <c r="AH237" i="44"/>
  <c r="K237" i="44"/>
  <c r="S241" i="44"/>
  <c r="S219" i="44"/>
  <c r="AC237" i="44"/>
  <c r="AM239" i="44"/>
  <c r="X221" i="44"/>
  <c r="X236" i="44"/>
  <c r="K221" i="44"/>
  <c r="X226" i="44"/>
  <c r="X244" i="44"/>
  <c r="X222" i="44"/>
  <c r="X232" i="44"/>
  <c r="AH243" i="44"/>
  <c r="AC223" i="44"/>
  <c r="AW228" i="44"/>
  <c r="AC234" i="44"/>
  <c r="AR243" i="44"/>
  <c r="S236" i="44"/>
  <c r="S221" i="44"/>
  <c r="S232" i="44"/>
  <c r="AW235" i="44"/>
  <c r="AM219" i="44"/>
  <c r="X234" i="44"/>
  <c r="AM241" i="44"/>
  <c r="AH245" i="44"/>
  <c r="AR219" i="44"/>
  <c r="AR228" i="44"/>
  <c r="AM243" i="44"/>
  <c r="AW219" i="44"/>
  <c r="AW237" i="44"/>
  <c r="AW246" i="44"/>
  <c r="AW226" i="44"/>
  <c r="AX217" i="44"/>
  <c r="S225" i="44"/>
  <c r="AM232" i="44"/>
  <c r="AH223" i="44"/>
  <c r="AH240" i="44"/>
  <c r="K225" i="44"/>
  <c r="X225" i="44"/>
  <c r="AW243" i="44"/>
  <c r="AW221" i="44"/>
  <c r="AC225" i="44"/>
  <c r="AR232" i="44"/>
  <c r="S238" i="44"/>
  <c r="AR223" i="44"/>
  <c r="AR234" i="44"/>
  <c r="AC233" i="44"/>
  <c r="AM222" i="44"/>
  <c r="AM233" i="44"/>
  <c r="AM224" i="44"/>
  <c r="K217" i="44"/>
  <c r="AM242" i="44"/>
  <c r="AM228" i="44"/>
  <c r="AC218" i="44"/>
  <c r="K231" i="44"/>
  <c r="X240" i="44"/>
  <c r="K242" i="44"/>
  <c r="AC243" i="44"/>
  <c r="S239" i="44"/>
  <c r="AR244" i="44"/>
  <c r="AR224" i="44"/>
  <c r="AS217" i="44"/>
  <c r="AR217" i="44"/>
  <c r="X219" i="44"/>
  <c r="S222" i="44"/>
  <c r="AW223" i="44"/>
  <c r="AR226" i="44"/>
  <c r="X231" i="44"/>
  <c r="AW232" i="44"/>
  <c r="AH234" i="44"/>
  <c r="AM237" i="44"/>
  <c r="S242" i="44"/>
  <c r="AC245" i="44"/>
  <c r="AR229" i="44"/>
  <c r="AM234" i="44"/>
  <c r="AM240" i="44"/>
  <c r="X242" i="44"/>
  <c r="AR240" i="44"/>
  <c r="AC242" i="44"/>
  <c r="AH219" i="44"/>
  <c r="AC222" i="44"/>
  <c r="AH225" i="44"/>
  <c r="AC228" i="44"/>
  <c r="AH231" i="44"/>
  <c r="AM245" i="44"/>
  <c r="AW247" i="44"/>
  <c r="AH222" i="44"/>
  <c r="K224" i="44"/>
  <c r="AM225" i="44"/>
  <c r="AH228" i="44"/>
  <c r="AM231" i="44"/>
  <c r="S233" i="44"/>
  <c r="AW234" i="44"/>
  <c r="S218" i="44"/>
  <c r="S224" i="44"/>
  <c r="AR231" i="44"/>
  <c r="K233" i="44"/>
  <c r="AC236" i="44"/>
  <c r="AC239" i="44"/>
  <c r="AW245" i="44"/>
  <c r="X218" i="44"/>
  <c r="AR222" i="44"/>
  <c r="AW231" i="44"/>
  <c r="X233" i="44"/>
  <c r="AH236" i="44"/>
  <c r="K238" i="44"/>
  <c r="AH239" i="44"/>
  <c r="AC221" i="44"/>
  <c r="AM221" i="44"/>
  <c r="AH233" i="44"/>
  <c r="AR239" i="44"/>
  <c r="AW242" i="44"/>
  <c r="AH230" i="44"/>
  <c r="K230" i="44"/>
  <c r="AW239" i="44"/>
  <c r="S246" i="44"/>
  <c r="S234" i="44"/>
  <c r="T217" i="44"/>
  <c r="S217" i="44"/>
  <c r="S245" i="44"/>
  <c r="AM230" i="44"/>
  <c r="X235" i="44"/>
  <c r="K220" i="44"/>
  <c r="AW233" i="44"/>
  <c r="S220" i="44"/>
  <c r="AW224" i="44"/>
  <c r="AH235" i="44"/>
  <c r="X241" i="44"/>
  <c r="AH224" i="44"/>
  <c r="AC244" i="44"/>
  <c r="AH218" i="44"/>
  <c r="AH227" i="44"/>
  <c r="X238" i="44"/>
  <c r="AR233" i="44"/>
  <c r="AH241" i="44"/>
  <c r="X227" i="44"/>
  <c r="AC217" i="44"/>
  <c r="AC230" i="44"/>
  <c r="AC241" i="44"/>
  <c r="AH244" i="44"/>
  <c r="K232" i="44"/>
  <c r="AM244" i="44"/>
  <c r="AR230" i="44"/>
  <c r="AC235" i="44"/>
  <c r="AR218" i="44"/>
  <c r="AR221" i="44"/>
  <c r="K223" i="44"/>
  <c r="S223" i="44"/>
  <c r="AW230" i="44"/>
  <c r="AH238" i="44"/>
  <c r="AC246" i="44"/>
  <c r="AD217" i="44"/>
  <c r="X220" i="44"/>
  <c r="X223" i="44"/>
  <c r="K226" i="44"/>
  <c r="AM235" i="44"/>
  <c r="AM238" i="44"/>
  <c r="S240" i="44"/>
  <c r="AR241" i="44"/>
  <c r="K243" i="44"/>
  <c r="S243" i="44"/>
  <c r="AH246" i="44"/>
  <c r="AH217" i="44"/>
  <c r="AH220" i="44"/>
  <c r="AC220" i="44"/>
  <c r="AC226" i="44"/>
  <c r="S229" i="44"/>
  <c r="S237" i="44"/>
  <c r="K240" i="44"/>
  <c r="AW241" i="44"/>
  <c r="X243" i="44"/>
  <c r="AM246" i="44"/>
  <c r="AW227" i="44"/>
  <c r="AH232" i="44"/>
  <c r="K245" i="44"/>
  <c r="AC232" i="44"/>
  <c r="AW218" i="44"/>
  <c r="K229" i="44"/>
  <c r="K236" i="44"/>
  <c r="K244" i="44"/>
  <c r="X245" i="44"/>
  <c r="AW217" i="44"/>
  <c r="AC231" i="44"/>
  <c r="X237" i="44"/>
  <c r="AC238" i="44"/>
  <c r="S244" i="44"/>
  <c r="AR225" i="44"/>
  <c r="X230" i="44"/>
  <c r="AW240" i="44"/>
  <c r="S228" i="44"/>
  <c r="S235" i="44"/>
  <c r="AM223" i="44"/>
  <c r="X228" i="44"/>
  <c r="AC229" i="44"/>
  <c r="AR238" i="44"/>
  <c r="AW238" i="44"/>
  <c r="AR245" i="44"/>
  <c r="X217" i="44"/>
  <c r="AH221" i="44"/>
  <c r="S227" i="44"/>
  <c r="AR237" i="44"/>
  <c r="Y217" i="44"/>
  <c r="AC219" i="44"/>
  <c r="S226" i="44"/>
  <c r="AM236" i="44"/>
  <c r="AR236" i="44"/>
  <c r="AJ47" i="6"/>
  <c r="AL48" i="6"/>
  <c r="AL47" i="6"/>
  <c r="L50" i="6"/>
  <c r="R52" i="6"/>
  <c r="Z52" i="6"/>
  <c r="J52" i="6"/>
  <c r="F46" i="6"/>
  <c r="T46" i="6" s="1"/>
  <c r="V47" i="6"/>
  <c r="X48" i="6"/>
  <c r="Z49" i="6"/>
  <c r="L49" i="6"/>
  <c r="P49" i="6"/>
  <c r="V52" i="6"/>
  <c r="R48" i="6"/>
  <c r="X47" i="6"/>
  <c r="Z48" i="6"/>
  <c r="AB49" i="6"/>
  <c r="AF52" i="6"/>
  <c r="J47" i="6"/>
  <c r="L47" i="6"/>
  <c r="P48" i="6"/>
  <c r="X52" i="6"/>
  <c r="R47" i="6"/>
  <c r="AB52" i="6"/>
  <c r="V48" i="6"/>
  <c r="Z47" i="6"/>
  <c r="AB48" i="6"/>
  <c r="AH52" i="6"/>
  <c r="L52" i="6"/>
  <c r="V49" i="6"/>
  <c r="AB47" i="6"/>
  <c r="AJ52" i="6"/>
  <c r="J49" i="6"/>
  <c r="J48" i="6"/>
  <c r="P52" i="6"/>
  <c r="R49" i="6"/>
  <c r="V50" i="6"/>
  <c r="X50" i="6"/>
  <c r="X49" i="6"/>
  <c r="J52" i="7"/>
  <c r="J51" i="7"/>
  <c r="J50" i="7"/>
  <c r="L51" i="7"/>
  <c r="J48" i="7"/>
  <c r="L49" i="7"/>
  <c r="P52" i="7"/>
  <c r="J47" i="7"/>
  <c r="L48" i="7"/>
  <c r="P51" i="7"/>
  <c r="R52" i="7"/>
  <c r="L47" i="7"/>
  <c r="P50" i="7"/>
  <c r="R51" i="7"/>
  <c r="P49" i="7"/>
  <c r="R50" i="7"/>
  <c r="P48" i="7"/>
  <c r="R49" i="7"/>
  <c r="V52" i="7"/>
  <c r="L52" i="7"/>
  <c r="J49" i="7"/>
  <c r="L50" i="7"/>
  <c r="R48" i="7"/>
  <c r="T50" i="7"/>
  <c r="V51" i="7"/>
  <c r="X52" i="7"/>
  <c r="R47" i="7"/>
  <c r="V50" i="7"/>
  <c r="X51" i="7"/>
  <c r="Z52" i="7"/>
  <c r="V49" i="7"/>
  <c r="X50" i="7"/>
  <c r="Z51" i="7"/>
  <c r="AB52" i="7"/>
  <c r="V48" i="7"/>
  <c r="X49" i="7"/>
  <c r="Z50" i="7"/>
  <c r="AB51" i="7"/>
  <c r="V47" i="7"/>
  <c r="X48" i="7"/>
  <c r="Z49" i="7"/>
  <c r="AB50" i="7"/>
  <c r="X47" i="7"/>
  <c r="Z48" i="7"/>
  <c r="AB49" i="7"/>
  <c r="AF52" i="7"/>
  <c r="Z47" i="7"/>
  <c r="AF51" i="7"/>
  <c r="AH52" i="7"/>
  <c r="AF50" i="7"/>
  <c r="AH51" i="7"/>
  <c r="AJ52" i="7"/>
  <c r="M5" i="3"/>
  <c r="N5" i="3"/>
  <c r="O5" i="3"/>
  <c r="O6" i="3"/>
  <c r="O7" i="3"/>
  <c r="O8" i="3"/>
  <c r="M9" i="3"/>
  <c r="O9" i="3"/>
  <c r="O10" i="3"/>
  <c r="O11" i="3"/>
  <c r="O12" i="3"/>
  <c r="O13" i="3"/>
  <c r="O14" i="3"/>
  <c r="O15" i="3"/>
  <c r="M16" i="3"/>
  <c r="O16" i="3"/>
  <c r="O17" i="3"/>
  <c r="O18" i="3"/>
  <c r="O19" i="3"/>
  <c r="O20" i="3"/>
  <c r="O21" i="3"/>
  <c r="O22" i="3"/>
  <c r="M23" i="3"/>
  <c r="O23" i="3"/>
  <c r="O24" i="3"/>
  <c r="O25" i="3"/>
  <c r="O26" i="3"/>
  <c r="O27" i="3"/>
  <c r="O28" i="3"/>
  <c r="O29" i="3"/>
  <c r="M30" i="3"/>
  <c r="O30" i="3"/>
  <c r="O31" i="3"/>
  <c r="O32" i="3"/>
  <c r="O33" i="3"/>
  <c r="O34" i="3"/>
  <c r="O35" i="3"/>
  <c r="M37" i="3"/>
  <c r="M44" i="3"/>
  <c r="M51" i="3"/>
  <c r="O51" i="3"/>
  <c r="O52" i="3"/>
  <c r="O53" i="3"/>
  <c r="O54" i="3"/>
  <c r="O55" i="3"/>
  <c r="O56" i="3"/>
  <c r="O57" i="3"/>
  <c r="M58" i="3"/>
  <c r="O58" i="3"/>
  <c r="O59" i="3"/>
  <c r="O60" i="3"/>
  <c r="O61" i="3"/>
  <c r="O62" i="3"/>
  <c r="O63" i="3"/>
  <c r="O64" i="3"/>
  <c r="M65" i="3"/>
  <c r="O65" i="3"/>
  <c r="O66" i="3"/>
  <c r="O67" i="3"/>
  <c r="O68" i="3"/>
  <c r="O69" i="3"/>
  <c r="O70" i="3"/>
  <c r="O71" i="3"/>
  <c r="AF50" i="6" l="1"/>
  <c r="Z50" i="6"/>
  <c r="AJ50" i="6"/>
  <c r="AL50" i="6"/>
  <c r="J50" i="6"/>
  <c r="AH50" i="6"/>
  <c r="P50" i="6"/>
  <c r="AB50" i="6"/>
  <c r="R50" i="6"/>
  <c r="AD50" i="6"/>
  <c r="Z51" i="6"/>
  <c r="L127" i="50"/>
  <c r="C317" i="29"/>
  <c r="B327" i="29"/>
  <c r="AL51" i="6"/>
  <c r="AH51" i="6"/>
  <c r="V51" i="6"/>
  <c r="N51" i="6"/>
  <c r="R51" i="6"/>
  <c r="J51" i="6"/>
  <c r="AB51" i="6"/>
  <c r="X51" i="6"/>
  <c r="P51" i="6"/>
  <c r="L51" i="6"/>
  <c r="AF51" i="6"/>
  <c r="R46" i="7"/>
  <c r="V46" i="7"/>
  <c r="X46" i="7"/>
  <c r="N46" i="7"/>
  <c r="P46" i="7"/>
  <c r="M132" i="49"/>
  <c r="M134" i="48"/>
  <c r="M128" i="46"/>
  <c r="M134" i="46"/>
  <c r="M218" i="44"/>
  <c r="M221" i="44"/>
  <c r="T46" i="7"/>
  <c r="AB46" i="7"/>
  <c r="Z46" i="7"/>
  <c r="AD46" i="7"/>
  <c r="AL46" i="7"/>
  <c r="J46" i="7"/>
  <c r="G46" i="7"/>
  <c r="L46" i="7"/>
  <c r="AF46" i="7"/>
  <c r="AH46" i="7"/>
  <c r="P51" i="3"/>
  <c r="M127" i="51"/>
  <c r="L127" i="51"/>
  <c r="M130" i="51"/>
  <c r="M134" i="51"/>
  <c r="M129" i="51"/>
  <c r="M132" i="51"/>
  <c r="M128" i="51"/>
  <c r="M133" i="51"/>
  <c r="M131" i="51"/>
  <c r="M127" i="49"/>
  <c r="L127" i="49"/>
  <c r="M128" i="49"/>
  <c r="M129" i="49"/>
  <c r="M130" i="49"/>
  <c r="M131" i="49"/>
  <c r="M132" i="48"/>
  <c r="M127" i="48"/>
  <c r="L127" i="48"/>
  <c r="M128" i="48"/>
  <c r="M129" i="48"/>
  <c r="M130" i="48"/>
  <c r="M133" i="48"/>
  <c r="M131" i="48"/>
  <c r="M135" i="48"/>
  <c r="M136" i="48"/>
  <c r="M137" i="48"/>
  <c r="M127" i="47"/>
  <c r="L127" i="47"/>
  <c r="M128" i="47"/>
  <c r="M132" i="46"/>
  <c r="M127" i="46"/>
  <c r="L127" i="46"/>
  <c r="M129" i="46"/>
  <c r="M133" i="46"/>
  <c r="M130" i="46"/>
  <c r="M131" i="46"/>
  <c r="M127" i="45"/>
  <c r="L127" i="45"/>
  <c r="M134" i="45"/>
  <c r="M131" i="45"/>
  <c r="M129" i="45"/>
  <c r="M133" i="45"/>
  <c r="M132" i="45"/>
  <c r="M130" i="45"/>
  <c r="M136" i="45"/>
  <c r="M128" i="45"/>
  <c r="M135" i="45"/>
  <c r="M223" i="44"/>
  <c r="M225" i="44"/>
  <c r="M231" i="44"/>
  <c r="M246" i="44"/>
  <c r="M222" i="44"/>
  <c r="M241" i="44"/>
  <c r="M244" i="44"/>
  <c r="M237" i="44"/>
  <c r="M230" i="44"/>
  <c r="M235" i="44"/>
  <c r="M236" i="44"/>
  <c r="M229" i="44"/>
  <c r="M232" i="44"/>
  <c r="M238" i="44"/>
  <c r="M245" i="44"/>
  <c r="M226" i="44"/>
  <c r="M233" i="44"/>
  <c r="M247" i="44"/>
  <c r="M240" i="44"/>
  <c r="M242" i="44"/>
  <c r="M227" i="44"/>
  <c r="M228" i="44"/>
  <c r="M224" i="44"/>
  <c r="M217" i="44"/>
  <c r="L217" i="44"/>
  <c r="M239" i="44"/>
  <c r="M243" i="44"/>
  <c r="M220" i="44"/>
  <c r="M234" i="44"/>
  <c r="M219" i="44"/>
  <c r="AB46" i="6"/>
  <c r="R46" i="6"/>
  <c r="Z46" i="6"/>
  <c r="G46" i="6"/>
  <c r="AL46" i="6"/>
  <c r="AJ46" i="6"/>
  <c r="X46" i="6"/>
  <c r="V46" i="6"/>
  <c r="P46" i="6"/>
  <c r="L46" i="6"/>
  <c r="AF46" i="6"/>
  <c r="J46" i="6"/>
  <c r="AH46" i="6"/>
  <c r="AD46" i="6"/>
  <c r="N46" i="6"/>
  <c r="N36" i="3"/>
  <c r="Q36" i="3" s="1"/>
  <c r="C327" i="29" l="1"/>
  <c r="B337" i="29"/>
  <c r="J40" i="56"/>
  <c r="J41" i="56"/>
  <c r="J42" i="56"/>
  <c r="J43" i="56"/>
  <c r="J44" i="56"/>
  <c r="J45" i="56"/>
  <c r="H41" i="56"/>
  <c r="H42" i="56"/>
  <c r="H43" i="56"/>
  <c r="H44" i="56"/>
  <c r="H45" i="56"/>
  <c r="C337" i="29" l="1"/>
  <c r="B347" i="29"/>
  <c r="M4" i="56"/>
  <c r="L35" i="56"/>
  <c r="C347" i="29" l="1"/>
  <c r="B357" i="29"/>
  <c r="G44" i="3"/>
  <c r="P44" i="3" s="1"/>
  <c r="G37" i="3"/>
  <c r="P37" i="3" s="1"/>
  <c r="B367" i="29" l="1"/>
  <c r="C357" i="29"/>
  <c r="B377" i="29" l="1"/>
  <c r="C367" i="29"/>
  <c r="AH24" i="29"/>
  <c r="L14" i="40" s="1"/>
  <c r="M14" i="40" s="1"/>
  <c r="AG24" i="29"/>
  <c r="J14" i="40" s="1"/>
  <c r="K14" i="40" s="1"/>
  <c r="AF24" i="29"/>
  <c r="H14" i="40" s="1"/>
  <c r="AE24" i="29"/>
  <c r="F14" i="40" s="1"/>
  <c r="AD24" i="29"/>
  <c r="L9" i="40" s="1"/>
  <c r="J9" i="40"/>
  <c r="AB24" i="29"/>
  <c r="AH23" i="29"/>
  <c r="AG23" i="29"/>
  <c r="AF23" i="29"/>
  <c r="AE23" i="29"/>
  <c r="AD23" i="29"/>
  <c r="AC23" i="29"/>
  <c r="AB23" i="29"/>
  <c r="C377" i="29" l="1"/>
  <c r="B387" i="29"/>
  <c r="AA23" i="43"/>
  <c r="AA25" i="43" s="1"/>
  <c r="G10" i="40" s="1"/>
  <c r="J69" i="56"/>
  <c r="H69" i="56"/>
  <c r="F69" i="56"/>
  <c r="J68" i="56"/>
  <c r="H68" i="56"/>
  <c r="F68" i="56"/>
  <c r="J67" i="56"/>
  <c r="H67" i="56"/>
  <c r="D67" i="56"/>
  <c r="J66" i="56"/>
  <c r="H66" i="56"/>
  <c r="F66" i="56"/>
  <c r="J65" i="56"/>
  <c r="H65" i="56"/>
  <c r="B65" i="56"/>
  <c r="N64" i="56"/>
  <c r="B109" i="41" s="1"/>
  <c r="C109" i="41" s="1"/>
  <c r="J64" i="56"/>
  <c r="H64" i="56"/>
  <c r="B64" i="56"/>
  <c r="F64" i="56" s="1"/>
  <c r="J63" i="56"/>
  <c r="H63" i="56"/>
  <c r="B63" i="56"/>
  <c r="F63" i="56" s="1"/>
  <c r="J62" i="56"/>
  <c r="H62" i="56"/>
  <c r="B62" i="56"/>
  <c r="F62" i="56" s="1"/>
  <c r="J61" i="56"/>
  <c r="H61" i="56"/>
  <c r="B61" i="56"/>
  <c r="F61" i="56" s="1"/>
  <c r="J60" i="56"/>
  <c r="H60" i="56"/>
  <c r="B60" i="56"/>
  <c r="F60" i="56" s="1"/>
  <c r="J59" i="56"/>
  <c r="H59" i="56"/>
  <c r="B59" i="56"/>
  <c r="D59" i="56" s="1"/>
  <c r="J58" i="56"/>
  <c r="H58" i="56"/>
  <c r="B58" i="56"/>
  <c r="F58" i="56" s="1"/>
  <c r="N57" i="56"/>
  <c r="B98" i="41" s="1"/>
  <c r="M57" i="56"/>
  <c r="B97" i="41" s="1"/>
  <c r="J57" i="56"/>
  <c r="H57" i="56"/>
  <c r="B57" i="56"/>
  <c r="D57" i="56" s="1"/>
  <c r="J56" i="56"/>
  <c r="H56" i="56"/>
  <c r="B56" i="56"/>
  <c r="D56" i="56" s="1"/>
  <c r="J55" i="56"/>
  <c r="H55" i="56"/>
  <c r="B55" i="56"/>
  <c r="F55" i="56" s="1"/>
  <c r="J54" i="56"/>
  <c r="H54" i="56"/>
  <c r="B54" i="56"/>
  <c r="F54" i="56" s="1"/>
  <c r="J53" i="56"/>
  <c r="H53" i="56"/>
  <c r="B53" i="56"/>
  <c r="F53" i="56" s="1"/>
  <c r="J52" i="56"/>
  <c r="H52" i="56"/>
  <c r="B52" i="56"/>
  <c r="F52" i="56" s="1"/>
  <c r="J51" i="56"/>
  <c r="H51" i="56"/>
  <c r="B51" i="56"/>
  <c r="F51" i="56" s="1"/>
  <c r="N50" i="56"/>
  <c r="B87" i="41" s="1"/>
  <c r="M50" i="56"/>
  <c r="B86" i="41" s="1"/>
  <c r="J50" i="56"/>
  <c r="H50" i="56"/>
  <c r="B50" i="56"/>
  <c r="F50" i="56" s="1"/>
  <c r="J49" i="56"/>
  <c r="H49" i="56"/>
  <c r="B49" i="56"/>
  <c r="F49" i="56" s="1"/>
  <c r="J48" i="56"/>
  <c r="H48" i="56"/>
  <c r="B48" i="56"/>
  <c r="F48" i="56" s="1"/>
  <c r="J47" i="56"/>
  <c r="H47" i="56"/>
  <c r="B47" i="56"/>
  <c r="F47" i="56" s="1"/>
  <c r="J46" i="56"/>
  <c r="H46" i="56"/>
  <c r="B46" i="56"/>
  <c r="F46" i="56" s="1"/>
  <c r="B45" i="56"/>
  <c r="B44" i="56"/>
  <c r="N43" i="56"/>
  <c r="M43" i="56"/>
  <c r="B43" i="56"/>
  <c r="M36" i="56"/>
  <c r="B64" i="41" s="1"/>
  <c r="B397" i="29" l="1"/>
  <c r="C387" i="29"/>
  <c r="F65" i="56"/>
  <c r="D129" i="56"/>
  <c r="F44" i="56"/>
  <c r="D44" i="56"/>
  <c r="D43" i="56"/>
  <c r="F43" i="56"/>
  <c r="F45" i="56"/>
  <c r="D45" i="56"/>
  <c r="B75" i="41"/>
  <c r="B76" i="41"/>
  <c r="F67" i="56"/>
  <c r="D64" i="56"/>
  <c r="D65" i="56"/>
  <c r="D69" i="56"/>
  <c r="D66" i="56"/>
  <c r="D68" i="56"/>
  <c r="D63" i="56"/>
  <c r="F59" i="56"/>
  <c r="D60" i="56"/>
  <c r="F57" i="56"/>
  <c r="D62" i="56"/>
  <c r="D61" i="56"/>
  <c r="D58" i="56"/>
  <c r="D52" i="56"/>
  <c r="F56" i="56"/>
  <c r="D53" i="56"/>
  <c r="D50" i="56"/>
  <c r="D54" i="56"/>
  <c r="D51" i="56"/>
  <c r="D55" i="56"/>
  <c r="D46" i="56"/>
  <c r="D47" i="56"/>
  <c r="D48" i="56"/>
  <c r="D49" i="56"/>
  <c r="C397" i="29" l="1"/>
  <c r="B407" i="29"/>
  <c r="B42" i="56"/>
  <c r="B41" i="56"/>
  <c r="H40" i="56"/>
  <c r="B40" i="56"/>
  <c r="J39" i="56"/>
  <c r="H39" i="56"/>
  <c r="B39" i="56"/>
  <c r="F39" i="56" s="1"/>
  <c r="J38" i="56"/>
  <c r="H38" i="56"/>
  <c r="B38" i="56"/>
  <c r="F38" i="56" s="1"/>
  <c r="J37" i="56"/>
  <c r="H37" i="56"/>
  <c r="B37" i="56"/>
  <c r="F37" i="56" s="1"/>
  <c r="N36" i="56"/>
  <c r="B65" i="41" s="1"/>
  <c r="J36" i="56"/>
  <c r="H36" i="56"/>
  <c r="B36" i="56"/>
  <c r="F36" i="56" s="1"/>
  <c r="C407" i="29" l="1"/>
  <c r="B417" i="29"/>
  <c r="F40" i="56"/>
  <c r="D40" i="56"/>
  <c r="F42" i="56"/>
  <c r="D42" i="56"/>
  <c r="F41" i="56"/>
  <c r="D41" i="56"/>
  <c r="D39" i="56"/>
  <c r="D36" i="56"/>
  <c r="D37" i="56"/>
  <c r="D38" i="56"/>
  <c r="B427" i="29" l="1"/>
  <c r="C417" i="29"/>
  <c r="AV108" i="52"/>
  <c r="AQ108" i="52"/>
  <c r="AL108" i="52"/>
  <c r="AG108" i="52"/>
  <c r="AB108" i="52"/>
  <c r="W108" i="52"/>
  <c r="R108" i="52"/>
  <c r="J108" i="52"/>
  <c r="I108" i="52"/>
  <c r="G108" i="52"/>
  <c r="AV107" i="52"/>
  <c r="AQ107" i="52"/>
  <c r="AL107" i="52"/>
  <c r="AG107" i="52"/>
  <c r="AB107" i="52"/>
  <c r="W107" i="52"/>
  <c r="R107" i="52"/>
  <c r="J107" i="52"/>
  <c r="I107" i="52"/>
  <c r="H107" i="52"/>
  <c r="G107" i="52"/>
  <c r="AV114" i="51"/>
  <c r="AQ114" i="51"/>
  <c r="AL114" i="51"/>
  <c r="AG114" i="51"/>
  <c r="AB114" i="51"/>
  <c r="W114" i="51"/>
  <c r="R114" i="51"/>
  <c r="J114" i="51"/>
  <c r="I114" i="51"/>
  <c r="G114" i="51"/>
  <c r="AV113" i="51"/>
  <c r="AQ113" i="51"/>
  <c r="AL113" i="51"/>
  <c r="AG113" i="51"/>
  <c r="AB113" i="51"/>
  <c r="W113" i="51"/>
  <c r="R113" i="51"/>
  <c r="K113" i="51" s="1"/>
  <c r="J113" i="51"/>
  <c r="I113" i="51"/>
  <c r="G113" i="51"/>
  <c r="AV112" i="51"/>
  <c r="AQ112" i="51"/>
  <c r="AL112" i="51"/>
  <c r="AG112" i="51"/>
  <c r="AB112" i="51"/>
  <c r="W112" i="51"/>
  <c r="R112" i="51"/>
  <c r="K112" i="51"/>
  <c r="J112" i="51"/>
  <c r="I112" i="51"/>
  <c r="G112" i="51"/>
  <c r="AV111" i="51"/>
  <c r="AW111" i="51" s="1"/>
  <c r="AQ111" i="51"/>
  <c r="AL111" i="51"/>
  <c r="AG111" i="51"/>
  <c r="AB111" i="51"/>
  <c r="W111" i="51"/>
  <c r="R111" i="51"/>
  <c r="J111" i="51"/>
  <c r="I111" i="51"/>
  <c r="G111" i="51"/>
  <c r="AV110" i="51"/>
  <c r="AQ110" i="51"/>
  <c r="AL110" i="51"/>
  <c r="AG110" i="51"/>
  <c r="AB110" i="51"/>
  <c r="W110" i="51"/>
  <c r="R110" i="51"/>
  <c r="J110" i="51"/>
  <c r="I110" i="51"/>
  <c r="G110" i="51"/>
  <c r="AV109" i="51"/>
  <c r="AQ109" i="51"/>
  <c r="AL109" i="51"/>
  <c r="AM108" i="51" s="1"/>
  <c r="AG109" i="51"/>
  <c r="AB109" i="51"/>
  <c r="W109" i="51"/>
  <c r="R109" i="51"/>
  <c r="J109" i="51"/>
  <c r="I109" i="51"/>
  <c r="G109" i="51"/>
  <c r="AV108" i="51"/>
  <c r="AQ108" i="51"/>
  <c r="AL108" i="51"/>
  <c r="AG108" i="51"/>
  <c r="AB108" i="51"/>
  <c r="W108" i="51"/>
  <c r="R108" i="51"/>
  <c r="K108" i="51" s="1"/>
  <c r="J108" i="51"/>
  <c r="I108" i="51"/>
  <c r="G108" i="51"/>
  <c r="AV107" i="51"/>
  <c r="AQ107" i="51"/>
  <c r="AL107" i="51"/>
  <c r="AG107" i="51"/>
  <c r="AB107" i="51"/>
  <c r="W107" i="51"/>
  <c r="R107" i="51"/>
  <c r="J107" i="51"/>
  <c r="I107" i="51"/>
  <c r="H107" i="51"/>
  <c r="G107" i="51"/>
  <c r="AV107" i="50"/>
  <c r="AX107" i="50" s="1"/>
  <c r="AQ107" i="50"/>
  <c r="AS107" i="50" s="1"/>
  <c r="AL107" i="50"/>
  <c r="AN107" i="50" s="1"/>
  <c r="AG107" i="50"/>
  <c r="AI107" i="50" s="1"/>
  <c r="AB107" i="50"/>
  <c r="AD107" i="50" s="1"/>
  <c r="W107" i="50"/>
  <c r="X107" i="50" s="1"/>
  <c r="R107" i="50"/>
  <c r="J107" i="50"/>
  <c r="I107" i="50"/>
  <c r="H107" i="50"/>
  <c r="G107" i="50"/>
  <c r="AV112" i="49"/>
  <c r="AQ112" i="49"/>
  <c r="AL112" i="49"/>
  <c r="AG112" i="49"/>
  <c r="AB112" i="49"/>
  <c r="W112" i="49"/>
  <c r="R112" i="49"/>
  <c r="K112" i="49"/>
  <c r="J112" i="49"/>
  <c r="I112" i="49"/>
  <c r="G112" i="49"/>
  <c r="AV111" i="49"/>
  <c r="AQ111" i="49"/>
  <c r="AL111" i="49"/>
  <c r="AG111" i="49"/>
  <c r="AB111" i="49"/>
  <c r="W111" i="49"/>
  <c r="R111" i="49"/>
  <c r="J111" i="49"/>
  <c r="I111" i="49"/>
  <c r="G111" i="49"/>
  <c r="AV110" i="49"/>
  <c r="AQ110" i="49"/>
  <c r="AL110" i="49"/>
  <c r="AG110" i="49"/>
  <c r="AB110" i="49"/>
  <c r="W110" i="49"/>
  <c r="R110" i="49"/>
  <c r="J110" i="49"/>
  <c r="I110" i="49"/>
  <c r="G110" i="49"/>
  <c r="AV109" i="49"/>
  <c r="AQ109" i="49"/>
  <c r="AL109" i="49"/>
  <c r="AG109" i="49"/>
  <c r="AB109" i="49"/>
  <c r="W109" i="49"/>
  <c r="R109" i="49"/>
  <c r="J109" i="49"/>
  <c r="I109" i="49"/>
  <c r="G109" i="49"/>
  <c r="AV108" i="49"/>
  <c r="AQ108" i="49"/>
  <c r="AL108" i="49"/>
  <c r="AG108" i="49"/>
  <c r="AB108" i="49"/>
  <c r="W108" i="49"/>
  <c r="R108" i="49"/>
  <c r="K108" i="49"/>
  <c r="J108" i="49"/>
  <c r="I108" i="49"/>
  <c r="G108" i="49"/>
  <c r="AV107" i="49"/>
  <c r="AQ107" i="49"/>
  <c r="AL107" i="49"/>
  <c r="AG107" i="49"/>
  <c r="AB107" i="49"/>
  <c r="W107" i="49"/>
  <c r="R107" i="49"/>
  <c r="J107" i="49"/>
  <c r="I107" i="49"/>
  <c r="H107" i="49"/>
  <c r="G107" i="49"/>
  <c r="AV117" i="48"/>
  <c r="AQ117" i="48"/>
  <c r="AL117" i="48"/>
  <c r="AG117" i="48"/>
  <c r="AB117" i="48"/>
  <c r="W117" i="48"/>
  <c r="R117" i="48"/>
  <c r="K117" i="48" s="1"/>
  <c r="J117" i="48"/>
  <c r="I117" i="48"/>
  <c r="G117" i="48"/>
  <c r="AV116" i="48"/>
  <c r="AQ116" i="48"/>
  <c r="AL116" i="48"/>
  <c r="AG116" i="48"/>
  <c r="AB116" i="48"/>
  <c r="W116" i="48"/>
  <c r="R116" i="48"/>
  <c r="J116" i="48"/>
  <c r="I116" i="48"/>
  <c r="G116" i="48"/>
  <c r="AV115" i="48"/>
  <c r="AQ115" i="48"/>
  <c r="AL115" i="48"/>
  <c r="AG115" i="48"/>
  <c r="AB115" i="48"/>
  <c r="W115" i="48"/>
  <c r="R115" i="48"/>
  <c r="J115" i="48"/>
  <c r="I115" i="48"/>
  <c r="G115" i="48"/>
  <c r="AV114" i="48"/>
  <c r="AQ114" i="48"/>
  <c r="AL114" i="48"/>
  <c r="AG114" i="48"/>
  <c r="AB114" i="48"/>
  <c r="W114" i="48"/>
  <c r="R114" i="48"/>
  <c r="J114" i="48"/>
  <c r="I114" i="48"/>
  <c r="G114" i="48"/>
  <c r="AV113" i="48"/>
  <c r="AQ113" i="48"/>
  <c r="AL113" i="48"/>
  <c r="AG113" i="48"/>
  <c r="AB113" i="48"/>
  <c r="W113" i="48"/>
  <c r="R113" i="48"/>
  <c r="J113" i="48"/>
  <c r="I113" i="48"/>
  <c r="G113" i="48"/>
  <c r="AV112" i="48"/>
  <c r="AQ112" i="48"/>
  <c r="AL112" i="48"/>
  <c r="AG112" i="48"/>
  <c r="AB112" i="48"/>
  <c r="W112" i="48"/>
  <c r="R112" i="48"/>
  <c r="J112" i="48"/>
  <c r="I112" i="48"/>
  <c r="G112" i="48"/>
  <c r="AV111" i="48"/>
  <c r="AQ111" i="48"/>
  <c r="AL111" i="48"/>
  <c r="AG111" i="48"/>
  <c r="AB111" i="48"/>
  <c r="W111" i="48"/>
  <c r="R111" i="48"/>
  <c r="J111" i="48"/>
  <c r="I111" i="48"/>
  <c r="G111" i="48"/>
  <c r="AV110" i="48"/>
  <c r="AQ110" i="48"/>
  <c r="AL110" i="48"/>
  <c r="AG110" i="48"/>
  <c r="AB110" i="48"/>
  <c r="W110" i="48"/>
  <c r="R110" i="48"/>
  <c r="J110" i="48"/>
  <c r="I110" i="48"/>
  <c r="G110" i="48"/>
  <c r="AV109" i="48"/>
  <c r="AQ109" i="48"/>
  <c r="AL109" i="48"/>
  <c r="AG109" i="48"/>
  <c r="AB109" i="48"/>
  <c r="W109" i="48"/>
  <c r="R109" i="48"/>
  <c r="J109" i="48"/>
  <c r="I109" i="48"/>
  <c r="G109" i="48"/>
  <c r="AV108" i="48"/>
  <c r="AQ108" i="48"/>
  <c r="AL108" i="48"/>
  <c r="AG108" i="48"/>
  <c r="AB108" i="48"/>
  <c r="W108" i="48"/>
  <c r="R108" i="48"/>
  <c r="J108" i="48"/>
  <c r="I108" i="48"/>
  <c r="G108" i="48"/>
  <c r="AV107" i="48"/>
  <c r="AQ107" i="48"/>
  <c r="AL107" i="48"/>
  <c r="AG107" i="48"/>
  <c r="AB107" i="48"/>
  <c r="W107" i="48"/>
  <c r="R107" i="48"/>
  <c r="J107" i="48"/>
  <c r="I107" i="48"/>
  <c r="H107" i="48"/>
  <c r="G107" i="48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X108" i="47" s="1"/>
  <c r="R108" i="47"/>
  <c r="J108" i="47"/>
  <c r="I108" i="47"/>
  <c r="G108" i="47"/>
  <c r="AV107" i="47"/>
  <c r="AQ107" i="47"/>
  <c r="AL107" i="47"/>
  <c r="AG107" i="47"/>
  <c r="AB107" i="47"/>
  <c r="W107" i="47"/>
  <c r="R107" i="47"/>
  <c r="K107" i="47" s="1"/>
  <c r="J107" i="47"/>
  <c r="I107" i="47"/>
  <c r="H107" i="47"/>
  <c r="G107" i="47"/>
  <c r="AV114" i="46"/>
  <c r="AQ114" i="46"/>
  <c r="AL114" i="46"/>
  <c r="AG114" i="46"/>
  <c r="AB114" i="46"/>
  <c r="W114" i="46"/>
  <c r="R114" i="46"/>
  <c r="J114" i="46"/>
  <c r="I114" i="46"/>
  <c r="G114" i="46"/>
  <c r="AV113" i="46"/>
  <c r="AQ113" i="46"/>
  <c r="AL113" i="46"/>
  <c r="AG113" i="46"/>
  <c r="AB113" i="46"/>
  <c r="W113" i="46"/>
  <c r="R113" i="46"/>
  <c r="J113" i="46"/>
  <c r="I113" i="46"/>
  <c r="G113" i="46"/>
  <c r="AV112" i="46"/>
  <c r="AQ112" i="46"/>
  <c r="AL112" i="46"/>
  <c r="AG112" i="46"/>
  <c r="K112" i="46" s="1"/>
  <c r="AB112" i="46"/>
  <c r="W112" i="46"/>
  <c r="R112" i="46"/>
  <c r="J112" i="46"/>
  <c r="I112" i="46"/>
  <c r="G112" i="46"/>
  <c r="AV111" i="46"/>
  <c r="AQ111" i="46"/>
  <c r="AL111" i="46"/>
  <c r="AG111" i="46"/>
  <c r="AB111" i="46"/>
  <c r="W111" i="46"/>
  <c r="R111" i="46"/>
  <c r="J111" i="46"/>
  <c r="I111" i="46"/>
  <c r="G111" i="46"/>
  <c r="AV110" i="46"/>
  <c r="AQ110" i="46"/>
  <c r="AL110" i="46"/>
  <c r="AG110" i="46"/>
  <c r="AB110" i="46"/>
  <c r="W110" i="46"/>
  <c r="R110" i="46"/>
  <c r="J110" i="46"/>
  <c r="I110" i="46"/>
  <c r="G110" i="46"/>
  <c r="AV109" i="46"/>
  <c r="AQ109" i="46"/>
  <c r="AL109" i="46"/>
  <c r="AG109" i="46"/>
  <c r="AB109" i="46"/>
  <c r="W109" i="46"/>
  <c r="R109" i="46"/>
  <c r="J109" i="46"/>
  <c r="I109" i="46"/>
  <c r="G109" i="46"/>
  <c r="AV108" i="46"/>
  <c r="AQ108" i="46"/>
  <c r="AL108" i="46"/>
  <c r="AG108" i="46"/>
  <c r="AB108" i="46"/>
  <c r="W108" i="46"/>
  <c r="R108" i="46"/>
  <c r="J108" i="46"/>
  <c r="I108" i="46"/>
  <c r="G108" i="46"/>
  <c r="AV107" i="46"/>
  <c r="AQ107" i="46"/>
  <c r="AL107" i="46"/>
  <c r="AG107" i="46"/>
  <c r="AB107" i="46"/>
  <c r="AC113" i="46" s="1"/>
  <c r="W107" i="46"/>
  <c r="X111" i="46" s="1"/>
  <c r="R107" i="46"/>
  <c r="J107" i="46"/>
  <c r="I107" i="46"/>
  <c r="H107" i="46"/>
  <c r="G107" i="46"/>
  <c r="AV117" i="45"/>
  <c r="AQ117" i="45"/>
  <c r="AL117" i="45"/>
  <c r="AG117" i="45"/>
  <c r="AB117" i="45"/>
  <c r="W117" i="45"/>
  <c r="R117" i="45"/>
  <c r="J117" i="45"/>
  <c r="I117" i="45"/>
  <c r="G117" i="45"/>
  <c r="AV116" i="45"/>
  <c r="AQ116" i="45"/>
  <c r="AL116" i="45"/>
  <c r="AG116" i="45"/>
  <c r="AB116" i="45"/>
  <c r="W116" i="45"/>
  <c r="R116" i="45"/>
  <c r="J116" i="45"/>
  <c r="I116" i="45"/>
  <c r="G116" i="45"/>
  <c r="AV115" i="45"/>
  <c r="AQ115" i="45"/>
  <c r="AL115" i="45"/>
  <c r="AG115" i="45"/>
  <c r="AB115" i="45"/>
  <c r="W115" i="45"/>
  <c r="R115" i="45"/>
  <c r="J115" i="45"/>
  <c r="I115" i="45"/>
  <c r="G115" i="45"/>
  <c r="AV114" i="45"/>
  <c r="AQ114" i="45"/>
  <c r="AL114" i="45"/>
  <c r="AG114" i="45"/>
  <c r="AB114" i="45"/>
  <c r="AC108" i="45" s="1"/>
  <c r="W114" i="45"/>
  <c r="R114" i="45"/>
  <c r="J114" i="45"/>
  <c r="I114" i="45"/>
  <c r="G114" i="45"/>
  <c r="AV113" i="45"/>
  <c r="AQ113" i="45"/>
  <c r="AL113" i="45"/>
  <c r="AG113" i="45"/>
  <c r="AB113" i="45"/>
  <c r="W113" i="45"/>
  <c r="R113" i="45"/>
  <c r="J113" i="45"/>
  <c r="I113" i="45"/>
  <c r="G113" i="45"/>
  <c r="R112" i="45"/>
  <c r="K112" i="45" s="1"/>
  <c r="J112" i="45"/>
  <c r="I112" i="45"/>
  <c r="G112" i="45"/>
  <c r="AV111" i="45"/>
  <c r="AQ111" i="45"/>
  <c r="AL111" i="45"/>
  <c r="AG111" i="45"/>
  <c r="AB111" i="45"/>
  <c r="W111" i="45"/>
  <c r="K111" i="45" s="1"/>
  <c r="R111" i="45"/>
  <c r="J111" i="45"/>
  <c r="I111" i="45"/>
  <c r="G111" i="45"/>
  <c r="AV110" i="45"/>
  <c r="AQ110" i="45"/>
  <c r="AL110" i="45"/>
  <c r="AG110" i="45"/>
  <c r="AB110" i="45"/>
  <c r="W110" i="45"/>
  <c r="R110" i="45"/>
  <c r="J110" i="45"/>
  <c r="I110" i="45"/>
  <c r="G110" i="45"/>
  <c r="AV109" i="45"/>
  <c r="AQ109" i="45"/>
  <c r="AL109" i="45"/>
  <c r="AG109" i="45"/>
  <c r="AB109" i="45"/>
  <c r="W109" i="45"/>
  <c r="R109" i="45"/>
  <c r="J109" i="45"/>
  <c r="I109" i="45"/>
  <c r="G109" i="45"/>
  <c r="AV108" i="45"/>
  <c r="AQ108" i="45"/>
  <c r="AL108" i="45"/>
  <c r="AG108" i="45"/>
  <c r="AB108" i="45"/>
  <c r="W108" i="45"/>
  <c r="R108" i="45"/>
  <c r="J108" i="45"/>
  <c r="I108" i="45"/>
  <c r="G108" i="45"/>
  <c r="AV107" i="45"/>
  <c r="AQ107" i="45"/>
  <c r="AL107" i="45"/>
  <c r="AG107" i="45"/>
  <c r="AB107" i="45"/>
  <c r="W107" i="45"/>
  <c r="R107" i="45"/>
  <c r="K107" i="45" s="1"/>
  <c r="J107" i="45"/>
  <c r="I107" i="45"/>
  <c r="H107" i="45"/>
  <c r="G107" i="45"/>
  <c r="AV210" i="44"/>
  <c r="AQ210" i="44"/>
  <c r="AL210" i="44"/>
  <c r="AG210" i="44"/>
  <c r="AB210" i="44"/>
  <c r="W210" i="44"/>
  <c r="R210" i="44"/>
  <c r="J210" i="44"/>
  <c r="I210" i="44"/>
  <c r="G210" i="44"/>
  <c r="AV209" i="44"/>
  <c r="AQ209" i="44"/>
  <c r="AL209" i="44"/>
  <c r="AG209" i="44"/>
  <c r="AB209" i="44"/>
  <c r="W209" i="44"/>
  <c r="R209" i="44"/>
  <c r="J209" i="44"/>
  <c r="I209" i="44"/>
  <c r="G209" i="44"/>
  <c r="AV208" i="44"/>
  <c r="AQ208" i="44"/>
  <c r="AL208" i="44"/>
  <c r="AG208" i="44"/>
  <c r="AB208" i="44"/>
  <c r="W208" i="44"/>
  <c r="R208" i="44"/>
  <c r="J208" i="44"/>
  <c r="I208" i="44"/>
  <c r="G208" i="44"/>
  <c r="AV207" i="44"/>
  <c r="AQ207" i="44"/>
  <c r="AL207" i="44"/>
  <c r="AG207" i="44"/>
  <c r="AB207" i="44"/>
  <c r="W207" i="44"/>
  <c r="R207" i="44"/>
  <c r="J207" i="44"/>
  <c r="I207" i="44"/>
  <c r="G207" i="44"/>
  <c r="AV206" i="44"/>
  <c r="AQ206" i="44"/>
  <c r="AL206" i="44"/>
  <c r="AG206" i="44"/>
  <c r="AB206" i="44"/>
  <c r="W206" i="44"/>
  <c r="R206" i="44"/>
  <c r="J206" i="44"/>
  <c r="I206" i="44"/>
  <c r="G206" i="44"/>
  <c r="AV205" i="44"/>
  <c r="AQ205" i="44"/>
  <c r="AL205" i="44"/>
  <c r="AG205" i="44"/>
  <c r="AB205" i="44"/>
  <c r="W205" i="44"/>
  <c r="R205" i="44"/>
  <c r="J205" i="44"/>
  <c r="I205" i="44"/>
  <c r="G205" i="44"/>
  <c r="AV204" i="44"/>
  <c r="AQ204" i="44"/>
  <c r="AL204" i="44"/>
  <c r="AG204" i="44"/>
  <c r="AB204" i="44"/>
  <c r="W204" i="44"/>
  <c r="R204" i="44"/>
  <c r="J204" i="44"/>
  <c r="I204" i="44"/>
  <c r="G204" i="44"/>
  <c r="AV203" i="44"/>
  <c r="AQ203" i="44"/>
  <c r="AL203" i="44"/>
  <c r="AG203" i="44"/>
  <c r="AB203" i="44"/>
  <c r="W203" i="44"/>
  <c r="R203" i="44"/>
  <c r="J203" i="44"/>
  <c r="I203" i="44"/>
  <c r="G203" i="44"/>
  <c r="AV202" i="44"/>
  <c r="AQ202" i="44"/>
  <c r="AL202" i="44"/>
  <c r="AG202" i="44"/>
  <c r="AB202" i="44"/>
  <c r="W202" i="44"/>
  <c r="R202" i="44"/>
  <c r="J202" i="44"/>
  <c r="I202" i="44"/>
  <c r="G202" i="44"/>
  <c r="AV201" i="44"/>
  <c r="AQ201" i="44"/>
  <c r="AL201" i="44"/>
  <c r="AG201" i="44"/>
  <c r="AB201" i="44"/>
  <c r="W201" i="44"/>
  <c r="R201" i="44"/>
  <c r="J201" i="44"/>
  <c r="I201" i="44"/>
  <c r="G201" i="44"/>
  <c r="AV200" i="44"/>
  <c r="AQ200" i="44"/>
  <c r="AL200" i="44"/>
  <c r="AG200" i="44"/>
  <c r="AB200" i="44"/>
  <c r="W200" i="44"/>
  <c r="R200" i="44"/>
  <c r="J200" i="44"/>
  <c r="I200" i="44"/>
  <c r="G200" i="44"/>
  <c r="AV199" i="44"/>
  <c r="AQ199" i="44"/>
  <c r="AL199" i="44"/>
  <c r="AG199" i="44"/>
  <c r="AB199" i="44"/>
  <c r="W199" i="44"/>
  <c r="R199" i="44"/>
  <c r="J199" i="44"/>
  <c r="I199" i="44"/>
  <c r="G199" i="44"/>
  <c r="AV198" i="44"/>
  <c r="AQ198" i="44"/>
  <c r="AL198" i="44"/>
  <c r="AG198" i="44"/>
  <c r="AB198" i="44"/>
  <c r="W198" i="44"/>
  <c r="R198" i="44"/>
  <c r="J198" i="44"/>
  <c r="I198" i="44"/>
  <c r="G198" i="44"/>
  <c r="AV197" i="44"/>
  <c r="AQ197" i="44"/>
  <c r="AL197" i="44"/>
  <c r="AG197" i="44"/>
  <c r="AB197" i="44"/>
  <c r="W197" i="44"/>
  <c r="R197" i="44"/>
  <c r="J197" i="44"/>
  <c r="I197" i="44"/>
  <c r="G197" i="44"/>
  <c r="AV196" i="44"/>
  <c r="AQ196" i="44"/>
  <c r="AL196" i="44"/>
  <c r="AG196" i="44"/>
  <c r="AB196" i="44"/>
  <c r="W196" i="44"/>
  <c r="R196" i="44"/>
  <c r="J196" i="44"/>
  <c r="I196" i="44"/>
  <c r="G196" i="44"/>
  <c r="AV195" i="44"/>
  <c r="AQ195" i="44"/>
  <c r="AL195" i="44"/>
  <c r="AG195" i="44"/>
  <c r="AB195" i="44"/>
  <c r="W195" i="44"/>
  <c r="R195" i="44"/>
  <c r="J195" i="44"/>
  <c r="I195" i="44"/>
  <c r="G195" i="44"/>
  <c r="AV194" i="44"/>
  <c r="AQ194" i="44"/>
  <c r="AL194" i="44"/>
  <c r="AG194" i="44"/>
  <c r="AB194" i="44"/>
  <c r="W194" i="44"/>
  <c r="R194" i="44"/>
  <c r="J194" i="44"/>
  <c r="I194" i="44"/>
  <c r="G194" i="44"/>
  <c r="AV193" i="44"/>
  <c r="AQ193" i="44"/>
  <c r="AL193" i="44"/>
  <c r="AG193" i="44"/>
  <c r="AB193" i="44"/>
  <c r="W193" i="44"/>
  <c r="R193" i="44"/>
  <c r="J193" i="44"/>
  <c r="I193" i="44"/>
  <c r="G193" i="44"/>
  <c r="AV192" i="44"/>
  <c r="AQ192" i="44"/>
  <c r="AL192" i="44"/>
  <c r="AG192" i="44"/>
  <c r="AB192" i="44"/>
  <c r="W192" i="44"/>
  <c r="R192" i="44"/>
  <c r="J192" i="44"/>
  <c r="I192" i="44"/>
  <c r="G192" i="44"/>
  <c r="AV191" i="44"/>
  <c r="AQ191" i="44"/>
  <c r="AL191" i="44"/>
  <c r="AG191" i="44"/>
  <c r="AB191" i="44"/>
  <c r="W191" i="44"/>
  <c r="R191" i="44"/>
  <c r="J191" i="44"/>
  <c r="I191" i="44"/>
  <c r="G191" i="44"/>
  <c r="AV190" i="44"/>
  <c r="AQ190" i="44"/>
  <c r="AL190" i="44"/>
  <c r="AG190" i="44"/>
  <c r="AB190" i="44"/>
  <c r="W190" i="44"/>
  <c r="R190" i="44"/>
  <c r="J190" i="44"/>
  <c r="I190" i="44"/>
  <c r="G190" i="44"/>
  <c r="AV189" i="44"/>
  <c r="AQ189" i="44"/>
  <c r="AL189" i="44"/>
  <c r="AG189" i="44"/>
  <c r="AB189" i="44"/>
  <c r="W189" i="44"/>
  <c r="R189" i="44"/>
  <c r="J189" i="44"/>
  <c r="I189" i="44"/>
  <c r="G189" i="44"/>
  <c r="AV188" i="44"/>
  <c r="AQ188" i="44"/>
  <c r="AL188" i="44"/>
  <c r="AG188" i="44"/>
  <c r="AB188" i="44"/>
  <c r="W188" i="44"/>
  <c r="R188" i="44"/>
  <c r="J188" i="44"/>
  <c r="I188" i="44"/>
  <c r="G188" i="44"/>
  <c r="AV187" i="44"/>
  <c r="AQ187" i="44"/>
  <c r="AL187" i="44"/>
  <c r="AG187" i="44"/>
  <c r="AB187" i="44"/>
  <c r="W187" i="44"/>
  <c r="R187" i="44"/>
  <c r="J187" i="44"/>
  <c r="I187" i="44"/>
  <c r="G187" i="44"/>
  <c r="AV186" i="44"/>
  <c r="AQ186" i="44"/>
  <c r="AL186" i="44"/>
  <c r="AG186" i="44"/>
  <c r="AB186" i="44"/>
  <c r="W186" i="44"/>
  <c r="R186" i="44"/>
  <c r="J186" i="44"/>
  <c r="I186" i="44"/>
  <c r="G186" i="44"/>
  <c r="AV185" i="44"/>
  <c r="AQ185" i="44"/>
  <c r="AL185" i="44"/>
  <c r="AG185" i="44"/>
  <c r="AB185" i="44"/>
  <c r="W185" i="44"/>
  <c r="R185" i="44"/>
  <c r="J185" i="44"/>
  <c r="I185" i="44"/>
  <c r="G185" i="44"/>
  <c r="AV184" i="44"/>
  <c r="AQ184" i="44"/>
  <c r="AL184" i="44"/>
  <c r="AG184" i="44"/>
  <c r="AB184" i="44"/>
  <c r="W184" i="44"/>
  <c r="R184" i="44"/>
  <c r="J184" i="44"/>
  <c r="I184" i="44"/>
  <c r="G184" i="44"/>
  <c r="AV183" i="44"/>
  <c r="AQ183" i="44"/>
  <c r="AL183" i="44"/>
  <c r="AG183" i="44"/>
  <c r="AB183" i="44"/>
  <c r="W183" i="44"/>
  <c r="R183" i="44"/>
  <c r="J183" i="44"/>
  <c r="I183" i="44"/>
  <c r="G183" i="44"/>
  <c r="AV182" i="44"/>
  <c r="AQ182" i="44"/>
  <c r="AL182" i="44"/>
  <c r="AG182" i="44"/>
  <c r="AB182" i="44"/>
  <c r="W182" i="44"/>
  <c r="R182" i="44"/>
  <c r="J182" i="44"/>
  <c r="I182" i="44"/>
  <c r="G182" i="44"/>
  <c r="AC45" i="6"/>
  <c r="S45" i="6"/>
  <c r="M45" i="6"/>
  <c r="AC44" i="6"/>
  <c r="S44" i="6"/>
  <c r="M44" i="6"/>
  <c r="AC43" i="6"/>
  <c r="S43" i="6"/>
  <c r="M43" i="6"/>
  <c r="AC42" i="6"/>
  <c r="S42" i="6"/>
  <c r="M42" i="6"/>
  <c r="AC41" i="6"/>
  <c r="S41" i="6"/>
  <c r="M41" i="6"/>
  <c r="AC40" i="6"/>
  <c r="S40" i="6"/>
  <c r="M40" i="6"/>
  <c r="AC39" i="6"/>
  <c r="S39" i="6"/>
  <c r="M39" i="6"/>
  <c r="AC45" i="7"/>
  <c r="S45" i="7"/>
  <c r="M45" i="7"/>
  <c r="AC44" i="7"/>
  <c r="S44" i="7"/>
  <c r="M44" i="7"/>
  <c r="AC43" i="7"/>
  <c r="S43" i="7"/>
  <c r="M43" i="7"/>
  <c r="AC42" i="7"/>
  <c r="S42" i="7"/>
  <c r="M42" i="7"/>
  <c r="F42" i="7" s="1"/>
  <c r="AF42" i="7" s="1"/>
  <c r="AC41" i="7"/>
  <c r="S41" i="7"/>
  <c r="M41" i="7"/>
  <c r="F41" i="7" s="1"/>
  <c r="Z41" i="7" s="1"/>
  <c r="AC40" i="7"/>
  <c r="S40" i="7"/>
  <c r="M40" i="7"/>
  <c r="F40" i="7"/>
  <c r="X40" i="7" s="1"/>
  <c r="AC39" i="7"/>
  <c r="S39" i="7"/>
  <c r="M39" i="7"/>
  <c r="F43" i="6" l="1"/>
  <c r="AH43" i="6" s="1"/>
  <c r="AH111" i="51"/>
  <c r="X108" i="51"/>
  <c r="X110" i="51"/>
  <c r="AC112" i="51"/>
  <c r="AM110" i="51"/>
  <c r="Y107" i="50"/>
  <c r="AH107" i="50"/>
  <c r="AR107" i="50"/>
  <c r="K111" i="49"/>
  <c r="X108" i="49"/>
  <c r="K108" i="47"/>
  <c r="M108" i="47" s="1"/>
  <c r="S108" i="47"/>
  <c r="AH114" i="46"/>
  <c r="S109" i="46"/>
  <c r="AM110" i="46"/>
  <c r="AR111" i="46"/>
  <c r="AX107" i="46"/>
  <c r="AW114" i="46"/>
  <c r="AH114" i="45"/>
  <c r="X116" i="45"/>
  <c r="S110" i="45"/>
  <c r="X110" i="45"/>
  <c r="AR114" i="45"/>
  <c r="AH110" i="45"/>
  <c r="AC110" i="45"/>
  <c r="AM108" i="45"/>
  <c r="AW108" i="45"/>
  <c r="AC115" i="45"/>
  <c r="K209" i="44"/>
  <c r="B437" i="29"/>
  <c r="C427" i="29"/>
  <c r="F43" i="7"/>
  <c r="AH43" i="7" s="1"/>
  <c r="F41" i="6"/>
  <c r="AD41" i="6" s="1"/>
  <c r="F44" i="7"/>
  <c r="AJ44" i="7" s="1"/>
  <c r="K116" i="48"/>
  <c r="X108" i="52"/>
  <c r="AM111" i="51"/>
  <c r="X113" i="51"/>
  <c r="AR111" i="51"/>
  <c r="AH113" i="51"/>
  <c r="AM113" i="51"/>
  <c r="AW113" i="51"/>
  <c r="AC108" i="51"/>
  <c r="AH108" i="51"/>
  <c r="AW112" i="51"/>
  <c r="AR114" i="51"/>
  <c r="AR110" i="51"/>
  <c r="AW110" i="51"/>
  <c r="AW114" i="51"/>
  <c r="AR112" i="51"/>
  <c r="AX107" i="51"/>
  <c r="AM114" i="51"/>
  <c r="K114" i="51"/>
  <c r="AC110" i="51"/>
  <c r="AC109" i="51"/>
  <c r="AM112" i="51"/>
  <c r="AH109" i="51"/>
  <c r="AM107" i="50"/>
  <c r="K107" i="50"/>
  <c r="L107" i="50" s="1"/>
  <c r="AW111" i="49"/>
  <c r="AC110" i="49"/>
  <c r="AN107" i="49"/>
  <c r="AR109" i="49"/>
  <c r="AR110" i="49"/>
  <c r="AH112" i="49"/>
  <c r="S112" i="49"/>
  <c r="X107" i="49"/>
  <c r="K109" i="49"/>
  <c r="AH109" i="49"/>
  <c r="AR112" i="49"/>
  <c r="AM107" i="49"/>
  <c r="AW110" i="49"/>
  <c r="AC116" i="48"/>
  <c r="AC108" i="48"/>
  <c r="AM113" i="48"/>
  <c r="AW111" i="48"/>
  <c r="AR113" i="48"/>
  <c r="AM112" i="48"/>
  <c r="AW116" i="48"/>
  <c r="X117" i="48"/>
  <c r="AH109" i="48"/>
  <c r="AW109" i="48"/>
  <c r="S117" i="48"/>
  <c r="AR115" i="48"/>
  <c r="AM109" i="48"/>
  <c r="AM111" i="48"/>
  <c r="AH113" i="48"/>
  <c r="AW117" i="48"/>
  <c r="AR109" i="48"/>
  <c r="AR111" i="48"/>
  <c r="AM115" i="48"/>
  <c r="S108" i="48"/>
  <c r="X108" i="48"/>
  <c r="S110" i="48"/>
  <c r="X110" i="48"/>
  <c r="X112" i="48"/>
  <c r="S114" i="48"/>
  <c r="AC110" i="48"/>
  <c r="AC112" i="48"/>
  <c r="S116" i="48"/>
  <c r="AR117" i="48"/>
  <c r="AR108" i="48"/>
  <c r="AR110" i="48"/>
  <c r="AM114" i="48"/>
  <c r="AH116" i="48"/>
  <c r="AH117" i="48"/>
  <c r="AW108" i="48"/>
  <c r="AW110" i="48"/>
  <c r="K112" i="48"/>
  <c r="AM116" i="48"/>
  <c r="AC117" i="48"/>
  <c r="AW112" i="48"/>
  <c r="AW114" i="48"/>
  <c r="AR116" i="48"/>
  <c r="X116" i="48"/>
  <c r="S109" i="48"/>
  <c r="AW113" i="48"/>
  <c r="AH112" i="48"/>
  <c r="AH114" i="48"/>
  <c r="X111" i="48"/>
  <c r="K115" i="48"/>
  <c r="AM110" i="48"/>
  <c r="AC109" i="48"/>
  <c r="S111" i="48"/>
  <c r="AC114" i="48"/>
  <c r="X109" i="48"/>
  <c r="S113" i="48"/>
  <c r="S115" i="48"/>
  <c r="AH111" i="48"/>
  <c r="AM108" i="48"/>
  <c r="AI107" i="48"/>
  <c r="AC111" i="48"/>
  <c r="X113" i="48"/>
  <c r="X115" i="48"/>
  <c r="Y107" i="47"/>
  <c r="AC107" i="47"/>
  <c r="AI107" i="47"/>
  <c r="AN107" i="47"/>
  <c r="AS107" i="47"/>
  <c r="AW107" i="47"/>
  <c r="AX107" i="47"/>
  <c r="K190" i="44"/>
  <c r="K194" i="44"/>
  <c r="K193" i="44"/>
  <c r="K195" i="44"/>
  <c r="AR108" i="46"/>
  <c r="AM112" i="46"/>
  <c r="AW108" i="46"/>
  <c r="AR112" i="46"/>
  <c r="AM114" i="46"/>
  <c r="AW112" i="46"/>
  <c r="AR114" i="46"/>
  <c r="AH107" i="46"/>
  <c r="AW107" i="46"/>
  <c r="AR109" i="46"/>
  <c r="AM113" i="46"/>
  <c r="AW109" i="46"/>
  <c r="AR113" i="46"/>
  <c r="AM107" i="46"/>
  <c r="AW111" i="46"/>
  <c r="K108" i="46"/>
  <c r="S113" i="46"/>
  <c r="AH109" i="46"/>
  <c r="S108" i="46"/>
  <c r="AR107" i="46"/>
  <c r="X113" i="46"/>
  <c r="AM111" i="46"/>
  <c r="X108" i="46"/>
  <c r="S110" i="46"/>
  <c r="S111" i="46"/>
  <c r="AC109" i="46"/>
  <c r="AH111" i="46"/>
  <c r="AC108" i="46"/>
  <c r="S114" i="46"/>
  <c r="AH108" i="46"/>
  <c r="AD107" i="46"/>
  <c r="X112" i="46"/>
  <c r="K109" i="46"/>
  <c r="AC107" i="46"/>
  <c r="K113" i="46"/>
  <c r="AM108" i="46"/>
  <c r="AH110" i="46"/>
  <c r="AC114" i="46"/>
  <c r="AM114" i="45"/>
  <c r="AC116" i="45"/>
  <c r="AW114" i="45"/>
  <c r="AM116" i="45"/>
  <c r="AM110" i="45"/>
  <c r="AR116" i="45"/>
  <c r="AR110" i="45"/>
  <c r="X115" i="45"/>
  <c r="AW110" i="45"/>
  <c r="X113" i="45"/>
  <c r="S115" i="45"/>
  <c r="S109" i="45"/>
  <c r="AC113" i="45"/>
  <c r="AC117" i="45"/>
  <c r="X109" i="45"/>
  <c r="AN107" i="45"/>
  <c r="AH115" i="45"/>
  <c r="AM109" i="45"/>
  <c r="AR115" i="45"/>
  <c r="AW109" i="45"/>
  <c r="AX107" i="45"/>
  <c r="AR117" i="45"/>
  <c r="S117" i="45"/>
  <c r="S111" i="45"/>
  <c r="AW113" i="45"/>
  <c r="AM111" i="45"/>
  <c r="AW117" i="45"/>
  <c r="S112" i="45"/>
  <c r="AH113" i="45"/>
  <c r="AM113" i="45"/>
  <c r="AH109" i="45"/>
  <c r="X111" i="45"/>
  <c r="AM117" i="45"/>
  <c r="S108" i="45"/>
  <c r="AR111" i="45"/>
  <c r="S114" i="45"/>
  <c r="AH108" i="45"/>
  <c r="AR108" i="45"/>
  <c r="AI107" i="45"/>
  <c r="AR113" i="45"/>
  <c r="AM115" i="45"/>
  <c r="AC111" i="45"/>
  <c r="X108" i="45"/>
  <c r="AW111" i="45"/>
  <c r="AH116" i="45"/>
  <c r="K115" i="45"/>
  <c r="X117" i="45"/>
  <c r="AR107" i="45"/>
  <c r="AH117" i="45"/>
  <c r="AR109" i="45"/>
  <c r="K110" i="45"/>
  <c r="AC114" i="45"/>
  <c r="S116" i="45"/>
  <c r="K210" i="44"/>
  <c r="AR205" i="44"/>
  <c r="X197" i="44"/>
  <c r="K189" i="44"/>
  <c r="K192" i="44"/>
  <c r="K191" i="44"/>
  <c r="X199" i="44"/>
  <c r="AN182" i="44"/>
  <c r="AC197" i="44"/>
  <c r="AR185" i="44"/>
  <c r="AW187" i="44"/>
  <c r="AM184" i="44"/>
  <c r="AS182" i="44"/>
  <c r="AR184" i="44"/>
  <c r="AC192" i="44"/>
  <c r="AW190" i="44"/>
  <c r="S204" i="44"/>
  <c r="AC198" i="44"/>
  <c r="X204" i="44"/>
  <c r="X196" i="44"/>
  <c r="K200" i="44"/>
  <c r="X186" i="44"/>
  <c r="X209" i="44"/>
  <c r="X194" i="44"/>
  <c r="S189" i="44"/>
  <c r="AH200" i="44"/>
  <c r="K202" i="44"/>
  <c r="S184" i="44"/>
  <c r="K199" i="44"/>
  <c r="AW188" i="44"/>
  <c r="AC187" i="44"/>
  <c r="X189" i="44"/>
  <c r="AM202" i="44"/>
  <c r="AW186" i="44"/>
  <c r="AM204" i="44"/>
  <c r="AR200" i="44"/>
  <c r="AR204" i="44"/>
  <c r="X184" i="44"/>
  <c r="S209" i="44"/>
  <c r="AW205" i="44"/>
  <c r="AR183" i="44"/>
  <c r="X191" i="44"/>
  <c r="AR206" i="44"/>
  <c r="AW185" i="44"/>
  <c r="K201" i="44"/>
  <c r="AW207" i="44"/>
  <c r="S195" i="44"/>
  <c r="H182" i="44"/>
  <c r="AW206" i="44"/>
  <c r="AW208" i="44"/>
  <c r="F42" i="6"/>
  <c r="P42" i="6" s="1"/>
  <c r="F44" i="6"/>
  <c r="AJ44" i="6" s="1"/>
  <c r="F40" i="6"/>
  <c r="AB40" i="6" s="1"/>
  <c r="F39" i="6"/>
  <c r="AB39" i="6" s="1"/>
  <c r="AF42" i="6"/>
  <c r="AL42" i="6"/>
  <c r="F39" i="7"/>
  <c r="N43" i="6"/>
  <c r="T43" i="6"/>
  <c r="AD43" i="6"/>
  <c r="AJ41" i="6"/>
  <c r="AL41" i="6"/>
  <c r="AD41" i="7"/>
  <c r="AF41" i="7"/>
  <c r="AJ41" i="7"/>
  <c r="AL41" i="7"/>
  <c r="AL42" i="7"/>
  <c r="N39" i="7"/>
  <c r="N42" i="7"/>
  <c r="AD42" i="7"/>
  <c r="AH42" i="7"/>
  <c r="T43" i="7"/>
  <c r="AD40" i="7"/>
  <c r="AD43" i="7"/>
  <c r="AJ43" i="7"/>
  <c r="AJ40" i="7"/>
  <c r="AL40" i="7"/>
  <c r="N44" i="7"/>
  <c r="N40" i="7"/>
  <c r="AH40" i="7"/>
  <c r="T44" i="7"/>
  <c r="N43" i="7"/>
  <c r="AD44" i="7"/>
  <c r="N41" i="7"/>
  <c r="T41" i="7"/>
  <c r="AL44" i="7"/>
  <c r="X107" i="52"/>
  <c r="Y107" i="52"/>
  <c r="AC107" i="52"/>
  <c r="AI107" i="52"/>
  <c r="AR107" i="52"/>
  <c r="AC108" i="52"/>
  <c r="AH107" i="52"/>
  <c r="AM108" i="52"/>
  <c r="AR108" i="52"/>
  <c r="AX107" i="52"/>
  <c r="T107" i="52"/>
  <c r="K107" i="52"/>
  <c r="AN107" i="52"/>
  <c r="AM107" i="52"/>
  <c r="AH108" i="52"/>
  <c r="AS107" i="52"/>
  <c r="K108" i="52"/>
  <c r="M108" i="52" s="1"/>
  <c r="AW108" i="52"/>
  <c r="S107" i="52"/>
  <c r="S108" i="52"/>
  <c r="AW107" i="52"/>
  <c r="AD107" i="52"/>
  <c r="K109" i="51"/>
  <c r="AH110" i="51"/>
  <c r="X109" i="51"/>
  <c r="AC114" i="51"/>
  <c r="AR109" i="51"/>
  <c r="AC113" i="51"/>
  <c r="X112" i="51"/>
  <c r="AC107" i="51"/>
  <c r="AM109" i="51"/>
  <c r="AD107" i="51"/>
  <c r="S111" i="51"/>
  <c r="AH107" i="51"/>
  <c r="AW109" i="51"/>
  <c r="AH112" i="51"/>
  <c r="S108" i="51"/>
  <c r="AI107" i="51"/>
  <c r="AR113" i="51"/>
  <c r="K111" i="51"/>
  <c r="AN107" i="51"/>
  <c r="AW108" i="51"/>
  <c r="AS107" i="51"/>
  <c r="AR107" i="51"/>
  <c r="S113" i="51"/>
  <c r="AH114" i="51"/>
  <c r="S112" i="51"/>
  <c r="T107" i="51"/>
  <c r="S107" i="51"/>
  <c r="K107" i="51"/>
  <c r="Y107" i="51"/>
  <c r="X111" i="51"/>
  <c r="AR108" i="51"/>
  <c r="AM107" i="51"/>
  <c r="AC111" i="51"/>
  <c r="S110" i="51"/>
  <c r="AW107" i="51"/>
  <c r="S109" i="51"/>
  <c r="S114" i="51"/>
  <c r="K110" i="51"/>
  <c r="X114" i="51"/>
  <c r="X107" i="51"/>
  <c r="AC107" i="50"/>
  <c r="S107" i="50"/>
  <c r="T107" i="50"/>
  <c r="AW107" i="50"/>
  <c r="S109" i="49"/>
  <c r="AR111" i="49"/>
  <c r="AH110" i="49"/>
  <c r="X109" i="49"/>
  <c r="AM110" i="49"/>
  <c r="AC112" i="49"/>
  <c r="AC107" i="49"/>
  <c r="AC108" i="49"/>
  <c r="AM109" i="49"/>
  <c r="T107" i="49"/>
  <c r="X110" i="49"/>
  <c r="Y107" i="49"/>
  <c r="AD107" i="49"/>
  <c r="AH108" i="49"/>
  <c r="AI107" i="49"/>
  <c r="AW109" i="49"/>
  <c r="X112" i="49"/>
  <c r="AH107" i="49"/>
  <c r="AM108" i="49"/>
  <c r="AR107" i="49"/>
  <c r="S110" i="49"/>
  <c r="AH111" i="49"/>
  <c r="S108" i="49"/>
  <c r="K107" i="49"/>
  <c r="AC109" i="49"/>
  <c r="AR108" i="49"/>
  <c r="S111" i="49"/>
  <c r="K110" i="49"/>
  <c r="AS107" i="49"/>
  <c r="AW107" i="49"/>
  <c r="AM111" i="49"/>
  <c r="S107" i="49"/>
  <c r="X111" i="49"/>
  <c r="AW108" i="49"/>
  <c r="AM112" i="49"/>
  <c r="AC111" i="49"/>
  <c r="AW112" i="49"/>
  <c r="AX107" i="49"/>
  <c r="AR112" i="48"/>
  <c r="K114" i="48"/>
  <c r="S107" i="48"/>
  <c r="K111" i="48"/>
  <c r="T107" i="48"/>
  <c r="K110" i="48"/>
  <c r="AW115" i="48"/>
  <c r="AS107" i="48"/>
  <c r="AW107" i="48"/>
  <c r="K113" i="48"/>
  <c r="AX107" i="48"/>
  <c r="K109" i="48"/>
  <c r="S112" i="48"/>
  <c r="X114" i="48"/>
  <c r="X107" i="48"/>
  <c r="K108" i="48"/>
  <c r="AC115" i="48"/>
  <c r="Y107" i="48"/>
  <c r="AM117" i="48"/>
  <c r="AC107" i="48"/>
  <c r="AD107" i="48"/>
  <c r="AH110" i="48"/>
  <c r="AM107" i="48"/>
  <c r="AN107" i="48"/>
  <c r="AR107" i="48"/>
  <c r="K107" i="48"/>
  <c r="AC113" i="48"/>
  <c r="AR114" i="48"/>
  <c r="AH108" i="48"/>
  <c r="AH115" i="48"/>
  <c r="AH107" i="48"/>
  <c r="M107" i="47"/>
  <c r="L107" i="47"/>
  <c r="AD107" i="47"/>
  <c r="AH107" i="47"/>
  <c r="AM107" i="47"/>
  <c r="S107" i="47"/>
  <c r="T107" i="47"/>
  <c r="X107" i="47"/>
  <c r="AR107" i="47"/>
  <c r="AN107" i="46"/>
  <c r="AM109" i="46"/>
  <c r="AW113" i="46"/>
  <c r="AR110" i="46"/>
  <c r="AH113" i="46"/>
  <c r="AH112" i="46"/>
  <c r="K107" i="46"/>
  <c r="AW110" i="46"/>
  <c r="X110" i="46"/>
  <c r="X109" i="46"/>
  <c r="AC110" i="46"/>
  <c r="AS107" i="46"/>
  <c r="K114" i="46"/>
  <c r="S107" i="46"/>
  <c r="K111" i="46"/>
  <c r="T107" i="46"/>
  <c r="K110" i="46"/>
  <c r="S112" i="46"/>
  <c r="X114" i="46"/>
  <c r="X107" i="46"/>
  <c r="Y107" i="46"/>
  <c r="AC112" i="46"/>
  <c r="AC111" i="46"/>
  <c r="AI107" i="46"/>
  <c r="K116" i="45"/>
  <c r="K113" i="45"/>
  <c r="AD107" i="45"/>
  <c r="AW107" i="45"/>
  <c r="AW116" i="45"/>
  <c r="AW115" i="45"/>
  <c r="S107" i="45"/>
  <c r="T107" i="45"/>
  <c r="K109" i="45"/>
  <c r="K117" i="45"/>
  <c r="X107" i="45"/>
  <c r="K108" i="45"/>
  <c r="Y107" i="45"/>
  <c r="K114" i="45"/>
  <c r="AC107" i="45"/>
  <c r="AH107" i="45"/>
  <c r="AC109" i="45"/>
  <c r="AH111" i="45"/>
  <c r="S113" i="45"/>
  <c r="AM107" i="45"/>
  <c r="AS107" i="45"/>
  <c r="X114" i="45"/>
  <c r="AH184" i="44"/>
  <c r="AR187" i="44"/>
  <c r="AW192" i="44"/>
  <c r="AH204" i="44"/>
  <c r="AH189" i="44"/>
  <c r="AC194" i="44"/>
  <c r="K196" i="44"/>
  <c r="AC199" i="44"/>
  <c r="S201" i="44"/>
  <c r="AW202" i="44"/>
  <c r="AM209" i="44"/>
  <c r="AH197" i="44"/>
  <c r="AR207" i="44"/>
  <c r="AW191" i="44"/>
  <c r="AR197" i="44"/>
  <c r="AR202" i="44"/>
  <c r="AH209" i="44"/>
  <c r="AM189" i="44"/>
  <c r="S191" i="44"/>
  <c r="AH194" i="44"/>
  <c r="S196" i="44"/>
  <c r="AH199" i="44"/>
  <c r="X206" i="44"/>
  <c r="AC206" i="44"/>
  <c r="AW209" i="44"/>
  <c r="AH207" i="44"/>
  <c r="AH187" i="44"/>
  <c r="AW195" i="44"/>
  <c r="AC184" i="44"/>
  <c r="AR192" i="44"/>
  <c r="S194" i="44"/>
  <c r="AM199" i="44"/>
  <c r="S183" i="44"/>
  <c r="AC186" i="44"/>
  <c r="AC191" i="44"/>
  <c r="AR194" i="44"/>
  <c r="AR199" i="44"/>
  <c r="AC201" i="44"/>
  <c r="AH206" i="44"/>
  <c r="X201" i="44"/>
  <c r="AW184" i="44"/>
  <c r="AH186" i="44"/>
  <c r="AW189" i="44"/>
  <c r="AW194" i="44"/>
  <c r="AC209" i="44"/>
  <c r="S198" i="44"/>
  <c r="AW199" i="44"/>
  <c r="S203" i="44"/>
  <c r="AW204" i="44"/>
  <c r="AM206" i="44"/>
  <c r="S208" i="44"/>
  <c r="AM186" i="44"/>
  <c r="S188" i="44"/>
  <c r="AM191" i="44"/>
  <c r="S193" i="44"/>
  <c r="AH196" i="44"/>
  <c r="K198" i="44"/>
  <c r="AH201" i="44"/>
  <c r="X203" i="44"/>
  <c r="AR191" i="44"/>
  <c r="Y182" i="44"/>
  <c r="AM196" i="44"/>
  <c r="X198" i="44"/>
  <c r="AM201" i="44"/>
  <c r="AC208" i="44"/>
  <c r="AH208" i="44"/>
  <c r="K182" i="44"/>
  <c r="AM207" i="44"/>
  <c r="AM187" i="44"/>
  <c r="AM193" i="44"/>
  <c r="AM194" i="44"/>
  <c r="AH188" i="44"/>
  <c r="AW196" i="44"/>
  <c r="S200" i="44"/>
  <c r="AW201" i="44"/>
  <c r="AH203" i="44"/>
  <c r="S210" i="44"/>
  <c r="AC188" i="44"/>
  <c r="AC193" i="44"/>
  <c r="AR201" i="44"/>
  <c r="AM208" i="44"/>
  <c r="S199" i="44"/>
  <c r="AM183" i="44"/>
  <c r="X185" i="44"/>
  <c r="AM188" i="44"/>
  <c r="S190" i="44"/>
  <c r="AH198" i="44"/>
  <c r="X200" i="44"/>
  <c r="X205" i="44"/>
  <c r="AR208" i="44"/>
  <c r="X210" i="44"/>
  <c r="AC204" i="44"/>
  <c r="AH202" i="44"/>
  <c r="AR209" i="44"/>
  <c r="AR189" i="44"/>
  <c r="AR195" i="44"/>
  <c r="AR196" i="44"/>
  <c r="AW200" i="44"/>
  <c r="AR182" i="44"/>
  <c r="AM192" i="44"/>
  <c r="AM197" i="44"/>
  <c r="AH183" i="44"/>
  <c r="AR186" i="44"/>
  <c r="AH193" i="44"/>
  <c r="AC185" i="44"/>
  <c r="AR188" i="44"/>
  <c r="X190" i="44"/>
  <c r="AR193" i="44"/>
  <c r="AM198" i="44"/>
  <c r="AM203" i="44"/>
  <c r="AC205" i="44"/>
  <c r="AC203" i="44"/>
  <c r="AW193" i="44"/>
  <c r="X195" i="44"/>
  <c r="AR198" i="44"/>
  <c r="AC200" i="44"/>
  <c r="AR203" i="44"/>
  <c r="AH210" i="44"/>
  <c r="AH205" i="44"/>
  <c r="AW183" i="44"/>
  <c r="AH190" i="44"/>
  <c r="AC195" i="44"/>
  <c r="K197" i="44"/>
  <c r="S202" i="44"/>
  <c r="AW203" i="44"/>
  <c r="S207" i="44"/>
  <c r="AM210" i="44"/>
  <c r="AM185" i="44"/>
  <c r="S187" i="44"/>
  <c r="AM190" i="44"/>
  <c r="S192" i="44"/>
  <c r="AH195" i="44"/>
  <c r="S197" i="44"/>
  <c r="X202" i="44"/>
  <c r="AM205" i="44"/>
  <c r="AR210" i="44"/>
  <c r="AM182" i="44"/>
  <c r="AR190" i="44"/>
  <c r="X192" i="44"/>
  <c r="AM195" i="44"/>
  <c r="AM200" i="44"/>
  <c r="AC202" i="44"/>
  <c r="AC207" i="44"/>
  <c r="AW210" i="44"/>
  <c r="AC196" i="44"/>
  <c r="AW182" i="44"/>
  <c r="K188" i="44"/>
  <c r="X193" i="44"/>
  <c r="K208" i="44"/>
  <c r="AX182" i="44"/>
  <c r="K187" i="44"/>
  <c r="K207" i="44"/>
  <c r="S182" i="44"/>
  <c r="K186" i="44"/>
  <c r="K206" i="44"/>
  <c r="T182" i="44"/>
  <c r="K185" i="44"/>
  <c r="K205" i="44"/>
  <c r="K184" i="44"/>
  <c r="K204" i="44"/>
  <c r="X182" i="44"/>
  <c r="K183" i="44"/>
  <c r="S186" i="44"/>
  <c r="X188" i="44"/>
  <c r="AC190" i="44"/>
  <c r="AH192" i="44"/>
  <c r="AW198" i="44"/>
  <c r="K203" i="44"/>
  <c r="S206" i="44"/>
  <c r="X208" i="44"/>
  <c r="AC210" i="44"/>
  <c r="AD182" i="44"/>
  <c r="S185" i="44"/>
  <c r="X187" i="44"/>
  <c r="AC189" i="44"/>
  <c r="AH191" i="44"/>
  <c r="AW197" i="44"/>
  <c r="S205" i="44"/>
  <c r="X207" i="44"/>
  <c r="AC182" i="44"/>
  <c r="X183" i="44"/>
  <c r="AH182" i="44"/>
  <c r="AI182" i="44"/>
  <c r="AC183" i="44"/>
  <c r="AH185" i="44"/>
  <c r="AF41" i="6"/>
  <c r="AJ43" i="6"/>
  <c r="AL43" i="6"/>
  <c r="F45" i="6"/>
  <c r="J43" i="6"/>
  <c r="P43" i="6"/>
  <c r="J40" i="6"/>
  <c r="R43" i="6"/>
  <c r="L43" i="6"/>
  <c r="V43" i="6"/>
  <c r="V41" i="6"/>
  <c r="Z43" i="6"/>
  <c r="X41" i="6"/>
  <c r="AB43" i="6"/>
  <c r="X43" i="6"/>
  <c r="AF43" i="6"/>
  <c r="AB39" i="7"/>
  <c r="T39" i="7"/>
  <c r="AL39" i="7"/>
  <c r="Z39" i="7"/>
  <c r="X39" i="7"/>
  <c r="V39" i="7"/>
  <c r="AJ39" i="7"/>
  <c r="R39" i="7"/>
  <c r="P39" i="7"/>
  <c r="AF39" i="7"/>
  <c r="J39" i="7"/>
  <c r="AH39" i="7"/>
  <c r="L39" i="7"/>
  <c r="AD39" i="7"/>
  <c r="AF40" i="7"/>
  <c r="AH41" i="7"/>
  <c r="AJ42" i="7"/>
  <c r="AL43" i="7"/>
  <c r="F45" i="7"/>
  <c r="G39" i="7" s="1"/>
  <c r="J43" i="7"/>
  <c r="L42" i="7"/>
  <c r="J40" i="7"/>
  <c r="L40" i="7"/>
  <c r="P42" i="7"/>
  <c r="R43" i="7"/>
  <c r="P41" i="7"/>
  <c r="R42" i="7"/>
  <c r="J41" i="7"/>
  <c r="L41" i="7"/>
  <c r="P44" i="7"/>
  <c r="R44" i="7"/>
  <c r="P40" i="7"/>
  <c r="R41" i="7"/>
  <c r="V44" i="7"/>
  <c r="J44" i="7"/>
  <c r="L44" i="7"/>
  <c r="L43" i="7"/>
  <c r="P43" i="7"/>
  <c r="R40" i="7"/>
  <c r="T42" i="7"/>
  <c r="V43" i="7"/>
  <c r="X44" i="7"/>
  <c r="V42" i="7"/>
  <c r="X43" i="7"/>
  <c r="Z44" i="7"/>
  <c r="T40" i="7"/>
  <c r="V41" i="7"/>
  <c r="X42" i="7"/>
  <c r="Z43" i="7"/>
  <c r="AB44" i="7"/>
  <c r="J42" i="7"/>
  <c r="Z40" i="7"/>
  <c r="AB41" i="7"/>
  <c r="AF44" i="7"/>
  <c r="AB40" i="7"/>
  <c r="AF43" i="7"/>
  <c r="AH44" i="7"/>
  <c r="V40" i="7"/>
  <c r="X41" i="7"/>
  <c r="Z42" i="7"/>
  <c r="AB43" i="7"/>
  <c r="AB42" i="7"/>
  <c r="T41" i="6" l="1"/>
  <c r="N41" i="6"/>
  <c r="R41" i="6"/>
  <c r="L44" i="6"/>
  <c r="G39" i="6"/>
  <c r="AD42" i="6"/>
  <c r="AB41" i="6"/>
  <c r="AH44" i="6"/>
  <c r="R44" i="6"/>
  <c r="J41" i="6"/>
  <c r="AH41" i="6"/>
  <c r="P41" i="6"/>
  <c r="L41" i="6"/>
  <c r="Z41" i="6"/>
  <c r="M110" i="51"/>
  <c r="M107" i="50"/>
  <c r="L107" i="45"/>
  <c r="B447" i="29"/>
  <c r="C437" i="29"/>
  <c r="Z42" i="6"/>
  <c r="AB44" i="6"/>
  <c r="L42" i="6"/>
  <c r="J42" i="6"/>
  <c r="T40" i="6"/>
  <c r="AD44" i="6"/>
  <c r="X42" i="6"/>
  <c r="L40" i="6"/>
  <c r="N42" i="6"/>
  <c r="X40" i="6"/>
  <c r="T39" i="6"/>
  <c r="AH40" i="6"/>
  <c r="AH39" i="6"/>
  <c r="Z44" i="6"/>
  <c r="Z39" i="6"/>
  <c r="AB42" i="6"/>
  <c r="AF39" i="6"/>
  <c r="N39" i="6"/>
  <c r="AJ42" i="6"/>
  <c r="P40" i="6"/>
  <c r="AF44" i="6"/>
  <c r="Z40" i="6"/>
  <c r="V44" i="6"/>
  <c r="T42" i="6"/>
  <c r="R42" i="6"/>
  <c r="AH42" i="6"/>
  <c r="X39" i="6"/>
  <c r="V42" i="6"/>
  <c r="AD40" i="6"/>
  <c r="N44" i="6"/>
  <c r="V40" i="6"/>
  <c r="J39" i="6"/>
  <c r="AL39" i="6"/>
  <c r="P44" i="6"/>
  <c r="AJ39" i="6"/>
  <c r="R39" i="6"/>
  <c r="J44" i="6"/>
  <c r="AL44" i="6"/>
  <c r="AD39" i="6"/>
  <c r="X44" i="6"/>
  <c r="L39" i="6"/>
  <c r="T44" i="6"/>
  <c r="M108" i="51"/>
  <c r="M109" i="48"/>
  <c r="M113" i="46"/>
  <c r="M111" i="46"/>
  <c r="M113" i="45"/>
  <c r="M190" i="44"/>
  <c r="L182" i="44"/>
  <c r="M183" i="44"/>
  <c r="V39" i="6"/>
  <c r="AJ40" i="6"/>
  <c r="AL40" i="6"/>
  <c r="R40" i="6"/>
  <c r="N40" i="6"/>
  <c r="P39" i="6"/>
  <c r="AF40" i="6"/>
  <c r="T45" i="7"/>
  <c r="N45" i="7"/>
  <c r="L107" i="52"/>
  <c r="M107" i="52"/>
  <c r="M109" i="51"/>
  <c r="M111" i="51"/>
  <c r="M107" i="51"/>
  <c r="L107" i="51"/>
  <c r="M112" i="51"/>
  <c r="M113" i="51"/>
  <c r="M114" i="51"/>
  <c r="L107" i="49"/>
  <c r="M107" i="49"/>
  <c r="M108" i="49"/>
  <c r="M110" i="49"/>
  <c r="M112" i="49"/>
  <c r="M109" i="49"/>
  <c r="M111" i="49"/>
  <c r="M107" i="48"/>
  <c r="L107" i="48"/>
  <c r="M110" i="48"/>
  <c r="M114" i="48"/>
  <c r="M112" i="48"/>
  <c r="M113" i="48"/>
  <c r="M111" i="48"/>
  <c r="M115" i="48"/>
  <c r="M117" i="48"/>
  <c r="M108" i="48"/>
  <c r="M116" i="48"/>
  <c r="M112" i="46"/>
  <c r="M108" i="46"/>
  <c r="M110" i="46"/>
  <c r="M114" i="46"/>
  <c r="M107" i="46"/>
  <c r="L107" i="46"/>
  <c r="M109" i="46"/>
  <c r="M112" i="45"/>
  <c r="M114" i="45"/>
  <c r="M110" i="45"/>
  <c r="M108" i="45"/>
  <c r="M117" i="45"/>
  <c r="M109" i="45"/>
  <c r="M116" i="45"/>
  <c r="M111" i="45"/>
  <c r="M115" i="45"/>
  <c r="M107" i="45"/>
  <c r="M188" i="44"/>
  <c r="M182" i="44"/>
  <c r="M195" i="44"/>
  <c r="M201" i="44"/>
  <c r="M184" i="44"/>
  <c r="M196" i="44"/>
  <c r="M205" i="44"/>
  <c r="M206" i="44"/>
  <c r="M189" i="44"/>
  <c r="M210" i="44"/>
  <c r="M199" i="44"/>
  <c r="M186" i="44"/>
  <c r="M207" i="44"/>
  <c r="M187" i="44"/>
  <c r="M192" i="44"/>
  <c r="M197" i="44"/>
  <c r="M204" i="44"/>
  <c r="M185" i="44"/>
  <c r="M209" i="44"/>
  <c r="M198" i="44"/>
  <c r="M193" i="44"/>
  <c r="M191" i="44"/>
  <c r="M203" i="44"/>
  <c r="M208" i="44"/>
  <c r="M200" i="44"/>
  <c r="M202" i="44"/>
  <c r="M194" i="44"/>
  <c r="AL45" i="6"/>
  <c r="AB45" i="6"/>
  <c r="AJ45" i="6"/>
  <c r="Z45" i="6"/>
  <c r="J45" i="6"/>
  <c r="AH45" i="6"/>
  <c r="AF45" i="6"/>
  <c r="X45" i="6"/>
  <c r="V45" i="6"/>
  <c r="T45" i="6"/>
  <c r="R45" i="6"/>
  <c r="P45" i="6"/>
  <c r="L45" i="6"/>
  <c r="AD45" i="6"/>
  <c r="N45" i="6"/>
  <c r="AL45" i="7"/>
  <c r="AD45" i="7"/>
  <c r="AJ45" i="7"/>
  <c r="AH45" i="7"/>
  <c r="AF45" i="7"/>
  <c r="AB45" i="7"/>
  <c r="Z45" i="7"/>
  <c r="J45" i="7"/>
  <c r="X45" i="7"/>
  <c r="P45" i="7"/>
  <c r="L45" i="7"/>
  <c r="V45" i="7"/>
  <c r="R45" i="7"/>
  <c r="C447" i="29" l="1"/>
  <c r="B457" i="29"/>
  <c r="W36" i="5"/>
  <c r="V44" i="5"/>
  <c r="V51" i="5"/>
  <c r="V65" i="5"/>
  <c r="T36" i="5"/>
  <c r="S44" i="5"/>
  <c r="S51" i="5"/>
  <c r="S65" i="5"/>
  <c r="Q36" i="5"/>
  <c r="P44" i="5"/>
  <c r="P51" i="5"/>
  <c r="P65" i="5"/>
  <c r="N36" i="5"/>
  <c r="M44" i="5"/>
  <c r="M51" i="5"/>
  <c r="M65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65" i="5"/>
  <c r="I66" i="5"/>
  <c r="I67" i="5"/>
  <c r="I68" i="5"/>
  <c r="I69" i="5"/>
  <c r="I70" i="5"/>
  <c r="I71" i="5"/>
  <c r="H36" i="5"/>
  <c r="G44" i="5"/>
  <c r="G51" i="5"/>
  <c r="G65" i="5"/>
  <c r="D44" i="5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T36" i="3"/>
  <c r="W36" i="3" s="1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S44" i="3"/>
  <c r="S51" i="3"/>
  <c r="V51" i="3" s="1"/>
  <c r="S58" i="3"/>
  <c r="S65" i="3"/>
  <c r="K36" i="3"/>
  <c r="J44" i="3"/>
  <c r="J51" i="3"/>
  <c r="J58" i="3"/>
  <c r="J65" i="3"/>
  <c r="G58" i="3"/>
  <c r="G65" i="3"/>
  <c r="P65" i="3" s="1"/>
  <c r="D44" i="3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B16" i="3"/>
  <c r="B23" i="3"/>
  <c r="B30" i="3"/>
  <c r="B37" i="3" s="1"/>
  <c r="B44" i="3" s="1"/>
  <c r="B51" i="3" s="1"/>
  <c r="B58" i="3" s="1"/>
  <c r="B65" i="3" s="1"/>
  <c r="B72" i="3" s="1"/>
  <c r="B79" i="3" s="1"/>
  <c r="B86" i="3" s="1"/>
  <c r="B93" i="3" s="1"/>
  <c r="B100" i="3" s="1"/>
  <c r="B107" i="3" s="1"/>
  <c r="B114" i="3" s="1"/>
  <c r="B121" i="3" s="1"/>
  <c r="B128" i="3" s="1"/>
  <c r="B36" i="13"/>
  <c r="D36" i="13" s="1"/>
  <c r="M7" i="7"/>
  <c r="C457" i="29" l="1"/>
  <c r="B467" i="29"/>
  <c r="K67" i="5"/>
  <c r="D58" i="5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14" i="5" s="1"/>
  <c r="D115" i="5" s="1"/>
  <c r="V65" i="3"/>
  <c r="V58" i="3"/>
  <c r="P58" i="3"/>
  <c r="I15" i="39"/>
  <c r="V44" i="3"/>
  <c r="B39" i="6"/>
  <c r="B39" i="7"/>
  <c r="J51" i="5"/>
  <c r="J65" i="5"/>
  <c r="J44" i="5"/>
  <c r="AV88" i="52"/>
  <c r="AW88" i="52" s="1"/>
  <c r="AQ88" i="52"/>
  <c r="AL88" i="52"/>
  <c r="AG88" i="52"/>
  <c r="AB88" i="52"/>
  <c r="W88" i="52"/>
  <c r="R88" i="52"/>
  <c r="J88" i="52"/>
  <c r="I88" i="52"/>
  <c r="G88" i="52"/>
  <c r="AV87" i="52"/>
  <c r="AQ87" i="52"/>
  <c r="AL87" i="52"/>
  <c r="AG87" i="52"/>
  <c r="AB87" i="52"/>
  <c r="W87" i="52"/>
  <c r="R87" i="52"/>
  <c r="T87" i="52" s="1"/>
  <c r="J87" i="52"/>
  <c r="I87" i="52"/>
  <c r="G87" i="52"/>
  <c r="H87" i="52" s="1"/>
  <c r="AV94" i="51"/>
  <c r="AQ94" i="51"/>
  <c r="AL94" i="51"/>
  <c r="AG94" i="51"/>
  <c r="AB94" i="51"/>
  <c r="W94" i="51"/>
  <c r="R94" i="51"/>
  <c r="J94" i="51"/>
  <c r="I94" i="51"/>
  <c r="G94" i="51"/>
  <c r="AV93" i="51"/>
  <c r="AQ93" i="51"/>
  <c r="AL93" i="51"/>
  <c r="AG93" i="51"/>
  <c r="AB93" i="51"/>
  <c r="W93" i="51"/>
  <c r="R93" i="51"/>
  <c r="J93" i="51"/>
  <c r="I93" i="51"/>
  <c r="G93" i="51"/>
  <c r="AV92" i="51"/>
  <c r="AQ92" i="51"/>
  <c r="AL92" i="51"/>
  <c r="AG92" i="51"/>
  <c r="AB92" i="51"/>
  <c r="W92" i="51"/>
  <c r="R92" i="51"/>
  <c r="J92" i="51"/>
  <c r="I92" i="51"/>
  <c r="G92" i="51"/>
  <c r="AV91" i="51"/>
  <c r="AQ91" i="51"/>
  <c r="AL91" i="51"/>
  <c r="AG91" i="51"/>
  <c r="AB91" i="51"/>
  <c r="W91" i="51"/>
  <c r="R91" i="51"/>
  <c r="J91" i="51"/>
  <c r="I91" i="51"/>
  <c r="G91" i="51"/>
  <c r="AV90" i="51"/>
  <c r="AQ90" i="51"/>
  <c r="AL90" i="51"/>
  <c r="AG90" i="51"/>
  <c r="AB90" i="51"/>
  <c r="W90" i="51"/>
  <c r="R90" i="51"/>
  <c r="J90" i="51"/>
  <c r="I90" i="51"/>
  <c r="G90" i="51"/>
  <c r="AV89" i="51"/>
  <c r="AQ89" i="51"/>
  <c r="AL89" i="51"/>
  <c r="AG89" i="51"/>
  <c r="AB89" i="51"/>
  <c r="W89" i="51"/>
  <c r="R89" i="51"/>
  <c r="J89" i="51"/>
  <c r="I89" i="51"/>
  <c r="G89" i="51"/>
  <c r="AV88" i="51"/>
  <c r="AQ88" i="51"/>
  <c r="AL88" i="51"/>
  <c r="AG88" i="51"/>
  <c r="AB88" i="51"/>
  <c r="W88" i="51"/>
  <c r="R88" i="51"/>
  <c r="J88" i="51"/>
  <c r="I88" i="51"/>
  <c r="G88" i="51"/>
  <c r="AV87" i="51"/>
  <c r="AQ87" i="51"/>
  <c r="AL87" i="51"/>
  <c r="AG87" i="51"/>
  <c r="AB87" i="51"/>
  <c r="W87" i="51"/>
  <c r="R87" i="51"/>
  <c r="J87" i="51"/>
  <c r="I87" i="51"/>
  <c r="G87" i="51"/>
  <c r="AV87" i="50"/>
  <c r="AX87" i="50" s="1"/>
  <c r="AQ87" i="50"/>
  <c r="AS87" i="50" s="1"/>
  <c r="AL87" i="50"/>
  <c r="AM87" i="50" s="1"/>
  <c r="AG87" i="50"/>
  <c r="AH87" i="50" s="1"/>
  <c r="AB87" i="50"/>
  <c r="AC87" i="50" s="1"/>
  <c r="W87" i="50"/>
  <c r="X87" i="50" s="1"/>
  <c r="R87" i="50"/>
  <c r="J87" i="50"/>
  <c r="I87" i="50"/>
  <c r="G87" i="50"/>
  <c r="H87" i="50" s="1"/>
  <c r="AV93" i="49"/>
  <c r="AQ93" i="49"/>
  <c r="AL93" i="49"/>
  <c r="AG93" i="49"/>
  <c r="AB93" i="49"/>
  <c r="W93" i="49"/>
  <c r="R93" i="49"/>
  <c r="J93" i="49"/>
  <c r="I93" i="49"/>
  <c r="G93" i="49"/>
  <c r="AL92" i="49"/>
  <c r="AG92" i="49"/>
  <c r="AB92" i="49"/>
  <c r="K92" i="49" s="1"/>
  <c r="W92" i="49"/>
  <c r="R92" i="49"/>
  <c r="J92" i="49"/>
  <c r="I92" i="49"/>
  <c r="G92" i="49"/>
  <c r="AV91" i="49"/>
  <c r="AQ91" i="49"/>
  <c r="AL91" i="49"/>
  <c r="AG91" i="49"/>
  <c r="AB91" i="49"/>
  <c r="W91" i="49"/>
  <c r="R91" i="49"/>
  <c r="J91" i="49"/>
  <c r="I91" i="49"/>
  <c r="G91" i="49"/>
  <c r="AV90" i="49"/>
  <c r="AQ90" i="49"/>
  <c r="AL90" i="49"/>
  <c r="AG90" i="49"/>
  <c r="AB90" i="49"/>
  <c r="W90" i="49"/>
  <c r="R90" i="49"/>
  <c r="J90" i="49"/>
  <c r="I90" i="49"/>
  <c r="G90" i="49"/>
  <c r="AV89" i="49"/>
  <c r="AQ89" i="49"/>
  <c r="AL89" i="49"/>
  <c r="AG89" i="49"/>
  <c r="AB89" i="49"/>
  <c r="W89" i="49"/>
  <c r="R89" i="49"/>
  <c r="J89" i="49"/>
  <c r="I89" i="49"/>
  <c r="G89" i="49"/>
  <c r="AV88" i="49"/>
  <c r="AQ88" i="49"/>
  <c r="AL88" i="49"/>
  <c r="AG88" i="49"/>
  <c r="AB88" i="49"/>
  <c r="W88" i="49"/>
  <c r="R88" i="49"/>
  <c r="J88" i="49"/>
  <c r="I88" i="49"/>
  <c r="G88" i="49"/>
  <c r="AV87" i="49"/>
  <c r="AQ87" i="49"/>
  <c r="AL87" i="49"/>
  <c r="AG87" i="49"/>
  <c r="AB87" i="49"/>
  <c r="W87" i="49"/>
  <c r="R87" i="49"/>
  <c r="J87" i="49"/>
  <c r="I87" i="49"/>
  <c r="G87" i="49"/>
  <c r="AV98" i="48"/>
  <c r="K98" i="48" s="1"/>
  <c r="J98" i="48"/>
  <c r="I98" i="48"/>
  <c r="G98" i="48"/>
  <c r="AV97" i="48"/>
  <c r="AQ97" i="48"/>
  <c r="AL97" i="48"/>
  <c r="AG97" i="48"/>
  <c r="AB97" i="48"/>
  <c r="W97" i="48"/>
  <c r="R97" i="48"/>
  <c r="J97" i="48"/>
  <c r="I97" i="48"/>
  <c r="G97" i="48"/>
  <c r="AV96" i="48"/>
  <c r="AQ96" i="48"/>
  <c r="AL96" i="48"/>
  <c r="AG96" i="48"/>
  <c r="AB96" i="48"/>
  <c r="W96" i="48"/>
  <c r="R96" i="48"/>
  <c r="J96" i="48"/>
  <c r="I96" i="48"/>
  <c r="G96" i="48"/>
  <c r="AV95" i="48"/>
  <c r="AQ95" i="48"/>
  <c r="AL95" i="48"/>
  <c r="AG95" i="48"/>
  <c r="AB95" i="48"/>
  <c r="W95" i="48"/>
  <c r="R95" i="48"/>
  <c r="J95" i="48"/>
  <c r="I95" i="48"/>
  <c r="G95" i="48"/>
  <c r="R94" i="48"/>
  <c r="K94" i="48"/>
  <c r="J94" i="48"/>
  <c r="I94" i="48"/>
  <c r="G94" i="48"/>
  <c r="AV93" i="48"/>
  <c r="AQ93" i="48"/>
  <c r="AL93" i="48"/>
  <c r="AG93" i="48"/>
  <c r="AB93" i="48"/>
  <c r="W93" i="48"/>
  <c r="R93" i="48"/>
  <c r="J93" i="48"/>
  <c r="I93" i="48"/>
  <c r="G93" i="48"/>
  <c r="AV92" i="48"/>
  <c r="AQ92" i="48"/>
  <c r="AL92" i="48"/>
  <c r="AG92" i="48"/>
  <c r="AB92" i="48"/>
  <c r="W92" i="48"/>
  <c r="R92" i="48"/>
  <c r="J92" i="48"/>
  <c r="I92" i="48"/>
  <c r="G92" i="48"/>
  <c r="AV91" i="48"/>
  <c r="AQ91" i="48"/>
  <c r="AL91" i="48"/>
  <c r="AG91" i="48"/>
  <c r="AB91" i="48"/>
  <c r="W91" i="48"/>
  <c r="R91" i="48"/>
  <c r="J91" i="48"/>
  <c r="I91" i="48"/>
  <c r="G91" i="48"/>
  <c r="AV90" i="48"/>
  <c r="AQ90" i="48"/>
  <c r="AL90" i="48"/>
  <c r="AG90" i="48"/>
  <c r="AB90" i="48"/>
  <c r="W90" i="48"/>
  <c r="R90" i="48"/>
  <c r="J90" i="48"/>
  <c r="I90" i="48"/>
  <c r="G90" i="48"/>
  <c r="AV89" i="48"/>
  <c r="AQ89" i="48"/>
  <c r="AL89" i="48"/>
  <c r="AG89" i="48"/>
  <c r="AB89" i="48"/>
  <c r="W89" i="48"/>
  <c r="R89" i="48"/>
  <c r="J89" i="48"/>
  <c r="I89" i="48"/>
  <c r="G89" i="48"/>
  <c r="AV88" i="48"/>
  <c r="AQ88" i="48"/>
  <c r="AL88" i="48"/>
  <c r="AG88" i="48"/>
  <c r="AB88" i="48"/>
  <c r="W88" i="48"/>
  <c r="R88" i="48"/>
  <c r="J88" i="48"/>
  <c r="I88" i="48"/>
  <c r="G88" i="48"/>
  <c r="AV87" i="48"/>
  <c r="AQ87" i="48"/>
  <c r="AL87" i="48"/>
  <c r="AG87" i="48"/>
  <c r="AB87" i="48"/>
  <c r="W87" i="48"/>
  <c r="R87" i="48"/>
  <c r="J87" i="48"/>
  <c r="I87" i="48"/>
  <c r="G87" i="48"/>
  <c r="AV88" i="47"/>
  <c r="AQ88" i="47"/>
  <c r="AL88" i="47"/>
  <c r="AG88" i="47"/>
  <c r="AB88" i="47"/>
  <c r="W88" i="47"/>
  <c r="R88" i="47"/>
  <c r="J88" i="47"/>
  <c r="I88" i="47"/>
  <c r="G88" i="47"/>
  <c r="AV87" i="47"/>
  <c r="AQ87" i="47"/>
  <c r="AL87" i="47"/>
  <c r="AG87" i="47"/>
  <c r="AB87" i="47"/>
  <c r="W87" i="47"/>
  <c r="R87" i="47"/>
  <c r="J87" i="47"/>
  <c r="I87" i="47"/>
  <c r="G87" i="47"/>
  <c r="AL95" i="46"/>
  <c r="AG95" i="46"/>
  <c r="AB95" i="46"/>
  <c r="W95" i="46"/>
  <c r="R95" i="46"/>
  <c r="J95" i="46"/>
  <c r="I95" i="46"/>
  <c r="G95" i="46"/>
  <c r="AV94" i="46"/>
  <c r="AQ94" i="46"/>
  <c r="AL94" i="46"/>
  <c r="AG94" i="46"/>
  <c r="AB94" i="46"/>
  <c r="W94" i="46"/>
  <c r="R94" i="46"/>
  <c r="J94" i="46"/>
  <c r="I94" i="46"/>
  <c r="G94" i="46"/>
  <c r="AV93" i="46"/>
  <c r="AQ93" i="46"/>
  <c r="AL93" i="46"/>
  <c r="AG93" i="46"/>
  <c r="AB93" i="46"/>
  <c r="W93" i="46"/>
  <c r="R93" i="46"/>
  <c r="J93" i="46"/>
  <c r="I93" i="46"/>
  <c r="G93" i="46"/>
  <c r="AV92" i="46"/>
  <c r="AQ92" i="46"/>
  <c r="AL92" i="46"/>
  <c r="AG92" i="46"/>
  <c r="AB92" i="46"/>
  <c r="W92" i="46"/>
  <c r="R92" i="46"/>
  <c r="J92" i="46"/>
  <c r="I92" i="46"/>
  <c r="G92" i="46"/>
  <c r="AV91" i="46"/>
  <c r="AQ91" i="46"/>
  <c r="AL91" i="46"/>
  <c r="AG91" i="46"/>
  <c r="AB91" i="46"/>
  <c r="W91" i="46"/>
  <c r="R91" i="46"/>
  <c r="J91" i="46"/>
  <c r="I91" i="46"/>
  <c r="G91" i="46"/>
  <c r="AV90" i="46"/>
  <c r="AQ90" i="46"/>
  <c r="AL90" i="46"/>
  <c r="AG90" i="46"/>
  <c r="AB90" i="46"/>
  <c r="W90" i="46"/>
  <c r="R90" i="46"/>
  <c r="J90" i="46"/>
  <c r="I90" i="46"/>
  <c r="G90" i="46"/>
  <c r="AV89" i="46"/>
  <c r="AQ89" i="46"/>
  <c r="AL89" i="46"/>
  <c r="AG89" i="46"/>
  <c r="AB89" i="46"/>
  <c r="W89" i="46"/>
  <c r="R89" i="46"/>
  <c r="J89" i="46"/>
  <c r="I89" i="46"/>
  <c r="G89" i="46"/>
  <c r="AV88" i="46"/>
  <c r="AW88" i="46" s="1"/>
  <c r="AQ88" i="46"/>
  <c r="AL88" i="46"/>
  <c r="AG88" i="46"/>
  <c r="AB88" i="46"/>
  <c r="W88" i="46"/>
  <c r="R88" i="46"/>
  <c r="J88" i="46"/>
  <c r="I88" i="46"/>
  <c r="G88" i="46"/>
  <c r="AV87" i="46"/>
  <c r="AQ87" i="46"/>
  <c r="AL87" i="46"/>
  <c r="AG87" i="46"/>
  <c r="AB87" i="46"/>
  <c r="W87" i="46"/>
  <c r="R87" i="46"/>
  <c r="J87" i="46"/>
  <c r="I87" i="46"/>
  <c r="G87" i="46"/>
  <c r="AV97" i="45"/>
  <c r="AQ97" i="45"/>
  <c r="AL97" i="45"/>
  <c r="AG97" i="45"/>
  <c r="AB97" i="45"/>
  <c r="W97" i="45"/>
  <c r="R97" i="45"/>
  <c r="J97" i="45"/>
  <c r="I97" i="45"/>
  <c r="G97" i="45"/>
  <c r="AV96" i="45"/>
  <c r="AQ96" i="45"/>
  <c r="AL96" i="45"/>
  <c r="AG96" i="45"/>
  <c r="AB96" i="45"/>
  <c r="W96" i="45"/>
  <c r="R96" i="45"/>
  <c r="J96" i="45"/>
  <c r="I96" i="45"/>
  <c r="G96" i="45"/>
  <c r="AV95" i="45"/>
  <c r="AQ95" i="45"/>
  <c r="AL95" i="45"/>
  <c r="AG95" i="45"/>
  <c r="AB95" i="45"/>
  <c r="W95" i="45"/>
  <c r="R95" i="45"/>
  <c r="J95" i="45"/>
  <c r="I95" i="45"/>
  <c r="G95" i="45"/>
  <c r="AV94" i="45"/>
  <c r="AQ94" i="45"/>
  <c r="AL94" i="45"/>
  <c r="AG94" i="45"/>
  <c r="AB94" i="45"/>
  <c r="W94" i="45"/>
  <c r="R94" i="45"/>
  <c r="J94" i="45"/>
  <c r="I94" i="45"/>
  <c r="G94" i="45"/>
  <c r="AV93" i="45"/>
  <c r="AQ93" i="45"/>
  <c r="AL93" i="45"/>
  <c r="AG93" i="45"/>
  <c r="AB93" i="45"/>
  <c r="W93" i="45"/>
  <c r="R93" i="45"/>
  <c r="J93" i="45"/>
  <c r="I93" i="45"/>
  <c r="G93" i="45"/>
  <c r="AV92" i="45"/>
  <c r="AQ92" i="45"/>
  <c r="AL92" i="45"/>
  <c r="AG92" i="45"/>
  <c r="AB92" i="45"/>
  <c r="W92" i="45"/>
  <c r="R92" i="45"/>
  <c r="J92" i="45"/>
  <c r="I92" i="45"/>
  <c r="G92" i="45"/>
  <c r="AV91" i="45"/>
  <c r="AQ91" i="45"/>
  <c r="AL91" i="45"/>
  <c r="AG91" i="45"/>
  <c r="AB91" i="45"/>
  <c r="W91" i="45"/>
  <c r="R91" i="45"/>
  <c r="J91" i="45"/>
  <c r="I91" i="45"/>
  <c r="G91" i="45"/>
  <c r="AV90" i="45"/>
  <c r="AQ90" i="45"/>
  <c r="AL90" i="45"/>
  <c r="AG90" i="45"/>
  <c r="AB90" i="45"/>
  <c r="W90" i="45"/>
  <c r="R90" i="45"/>
  <c r="J90" i="45"/>
  <c r="I90" i="45"/>
  <c r="G90" i="45"/>
  <c r="AV89" i="45"/>
  <c r="AQ89" i="45"/>
  <c r="AL89" i="45"/>
  <c r="AG89" i="45"/>
  <c r="AB89" i="45"/>
  <c r="W89" i="45"/>
  <c r="R89" i="45"/>
  <c r="J89" i="45"/>
  <c r="I89" i="45"/>
  <c r="G89" i="45"/>
  <c r="AV88" i="45"/>
  <c r="AQ88" i="45"/>
  <c r="AL88" i="45"/>
  <c r="AG88" i="45"/>
  <c r="AB88" i="45"/>
  <c r="W88" i="45"/>
  <c r="R88" i="45"/>
  <c r="J88" i="45"/>
  <c r="I88" i="45"/>
  <c r="G88" i="45"/>
  <c r="AV87" i="45"/>
  <c r="AQ87" i="45"/>
  <c r="AR94" i="45" s="1"/>
  <c r="AL87" i="45"/>
  <c r="AG87" i="45"/>
  <c r="AB87" i="45"/>
  <c r="W87" i="45"/>
  <c r="R87" i="45"/>
  <c r="J87" i="45"/>
  <c r="I87" i="45"/>
  <c r="H87" i="45"/>
  <c r="G87" i="45"/>
  <c r="AV174" i="44"/>
  <c r="AQ174" i="44"/>
  <c r="AL174" i="44"/>
  <c r="AG174" i="44"/>
  <c r="AB174" i="44"/>
  <c r="W174" i="44"/>
  <c r="R174" i="44"/>
  <c r="J174" i="44"/>
  <c r="I174" i="44"/>
  <c r="G174" i="44"/>
  <c r="AV173" i="44"/>
  <c r="AQ173" i="44"/>
  <c r="AL173" i="44"/>
  <c r="AG173" i="44"/>
  <c r="AB173" i="44"/>
  <c r="W173" i="44"/>
  <c r="R173" i="44"/>
  <c r="J173" i="44"/>
  <c r="I173" i="44"/>
  <c r="G173" i="44"/>
  <c r="AV172" i="44"/>
  <c r="AQ172" i="44"/>
  <c r="AL172" i="44"/>
  <c r="AG172" i="44"/>
  <c r="AB172" i="44"/>
  <c r="W172" i="44"/>
  <c r="R172" i="44"/>
  <c r="K172" i="44" s="1"/>
  <c r="J172" i="44"/>
  <c r="I172" i="44"/>
  <c r="G172" i="44"/>
  <c r="AV171" i="44"/>
  <c r="AQ171" i="44"/>
  <c r="AL171" i="44"/>
  <c r="AG171" i="44"/>
  <c r="AB171" i="44"/>
  <c r="W171" i="44"/>
  <c r="R171" i="44"/>
  <c r="J171" i="44"/>
  <c r="I171" i="44"/>
  <c r="G171" i="44"/>
  <c r="AV170" i="44"/>
  <c r="AQ170" i="44"/>
  <c r="AL170" i="44"/>
  <c r="AG170" i="44"/>
  <c r="AB170" i="44"/>
  <c r="W170" i="44"/>
  <c r="R170" i="44"/>
  <c r="J170" i="44"/>
  <c r="I170" i="44"/>
  <c r="G170" i="44"/>
  <c r="AV169" i="44"/>
  <c r="AQ169" i="44"/>
  <c r="AL169" i="44"/>
  <c r="AG169" i="44"/>
  <c r="AB169" i="44"/>
  <c r="W169" i="44"/>
  <c r="R169" i="44"/>
  <c r="J169" i="44"/>
  <c r="I169" i="44"/>
  <c r="G169" i="44"/>
  <c r="AV168" i="44"/>
  <c r="AQ168" i="44"/>
  <c r="AL168" i="44"/>
  <c r="AG168" i="44"/>
  <c r="AB168" i="44"/>
  <c r="W168" i="44"/>
  <c r="R168" i="44"/>
  <c r="J168" i="44"/>
  <c r="I168" i="44"/>
  <c r="G168" i="44"/>
  <c r="AV167" i="44"/>
  <c r="AQ167" i="44"/>
  <c r="AL167" i="44"/>
  <c r="AG167" i="44"/>
  <c r="AB167" i="44"/>
  <c r="W167" i="44"/>
  <c r="R167" i="44"/>
  <c r="J167" i="44"/>
  <c r="I167" i="44"/>
  <c r="G167" i="44"/>
  <c r="AV166" i="44"/>
  <c r="AQ166" i="44"/>
  <c r="AL166" i="44"/>
  <c r="AG166" i="44"/>
  <c r="AB166" i="44"/>
  <c r="W166" i="44"/>
  <c r="R166" i="44"/>
  <c r="J166" i="44"/>
  <c r="I166" i="44"/>
  <c r="G166" i="44"/>
  <c r="AV165" i="44"/>
  <c r="AQ165" i="44"/>
  <c r="AL165" i="44"/>
  <c r="AG165" i="44"/>
  <c r="AB165" i="44"/>
  <c r="W165" i="44"/>
  <c r="R165" i="44"/>
  <c r="J165" i="44"/>
  <c r="I165" i="44"/>
  <c r="G165" i="44"/>
  <c r="AV164" i="44"/>
  <c r="AQ164" i="44"/>
  <c r="AL164" i="44"/>
  <c r="AG164" i="44"/>
  <c r="AB164" i="44"/>
  <c r="W164" i="44"/>
  <c r="R164" i="44"/>
  <c r="J164" i="44"/>
  <c r="I164" i="44"/>
  <c r="G164" i="44"/>
  <c r="AV163" i="44"/>
  <c r="AQ163" i="44"/>
  <c r="AL163" i="44"/>
  <c r="AG163" i="44"/>
  <c r="AB163" i="44"/>
  <c r="W163" i="44"/>
  <c r="R163" i="44"/>
  <c r="J163" i="44"/>
  <c r="I163" i="44"/>
  <c r="G163" i="44"/>
  <c r="AV162" i="44"/>
  <c r="AQ162" i="44"/>
  <c r="AL162" i="44"/>
  <c r="AG162" i="44"/>
  <c r="AB162" i="44"/>
  <c r="W162" i="44"/>
  <c r="R162" i="44"/>
  <c r="J162" i="44"/>
  <c r="I162" i="44"/>
  <c r="G162" i="44"/>
  <c r="AV161" i="44"/>
  <c r="AQ161" i="44"/>
  <c r="AL161" i="44"/>
  <c r="AG161" i="44"/>
  <c r="AB161" i="44"/>
  <c r="W161" i="44"/>
  <c r="R161" i="44"/>
  <c r="J161" i="44"/>
  <c r="I161" i="44"/>
  <c r="G161" i="44"/>
  <c r="AV160" i="44"/>
  <c r="AQ160" i="44"/>
  <c r="AL160" i="44"/>
  <c r="AG160" i="44"/>
  <c r="AB160" i="44"/>
  <c r="W160" i="44"/>
  <c r="R160" i="44"/>
  <c r="J160" i="44"/>
  <c r="I160" i="44"/>
  <c r="G160" i="44"/>
  <c r="AV159" i="44"/>
  <c r="AQ159" i="44"/>
  <c r="AL159" i="44"/>
  <c r="AG159" i="44"/>
  <c r="AB159" i="44"/>
  <c r="W159" i="44"/>
  <c r="R159" i="44"/>
  <c r="J159" i="44"/>
  <c r="I159" i="44"/>
  <c r="G159" i="44"/>
  <c r="AV158" i="44"/>
  <c r="AQ158" i="44"/>
  <c r="AL158" i="44"/>
  <c r="AG158" i="44"/>
  <c r="AB158" i="44"/>
  <c r="W158" i="44"/>
  <c r="R158" i="44"/>
  <c r="K158" i="44" s="1"/>
  <c r="J158" i="44"/>
  <c r="I158" i="44"/>
  <c r="G158" i="44"/>
  <c r="AV157" i="44"/>
  <c r="AQ157" i="44"/>
  <c r="AL157" i="44"/>
  <c r="AG157" i="44"/>
  <c r="AB157" i="44"/>
  <c r="W157" i="44"/>
  <c r="R157" i="44"/>
  <c r="J157" i="44"/>
  <c r="I157" i="44"/>
  <c r="G157" i="44"/>
  <c r="AL156" i="44"/>
  <c r="AG156" i="44"/>
  <c r="AB156" i="44"/>
  <c r="W156" i="44"/>
  <c r="R156" i="44"/>
  <c r="J156" i="44"/>
  <c r="I156" i="44"/>
  <c r="G156" i="44"/>
  <c r="AV155" i="44"/>
  <c r="AQ155" i="44"/>
  <c r="AL155" i="44"/>
  <c r="AG155" i="44"/>
  <c r="AB155" i="44"/>
  <c r="W155" i="44"/>
  <c r="R155" i="44"/>
  <c r="J155" i="44"/>
  <c r="I155" i="44"/>
  <c r="G155" i="44"/>
  <c r="AV154" i="44"/>
  <c r="AQ154" i="44"/>
  <c r="AL154" i="44"/>
  <c r="AG154" i="44"/>
  <c r="AB154" i="44"/>
  <c r="W154" i="44"/>
  <c r="R154" i="44"/>
  <c r="J154" i="44"/>
  <c r="I154" i="44"/>
  <c r="G154" i="44"/>
  <c r="AV153" i="44"/>
  <c r="AQ153" i="44"/>
  <c r="AL153" i="44"/>
  <c r="AG153" i="44"/>
  <c r="AB153" i="44"/>
  <c r="W153" i="44"/>
  <c r="R153" i="44"/>
  <c r="J153" i="44"/>
  <c r="I153" i="44"/>
  <c r="G153" i="44"/>
  <c r="AV152" i="44"/>
  <c r="AQ152" i="44"/>
  <c r="AL152" i="44"/>
  <c r="AG152" i="44"/>
  <c r="AB152" i="44"/>
  <c r="W152" i="44"/>
  <c r="R152" i="44"/>
  <c r="J152" i="44"/>
  <c r="I152" i="44"/>
  <c r="G152" i="44"/>
  <c r="AV151" i="44"/>
  <c r="AQ151" i="44"/>
  <c r="AL151" i="44"/>
  <c r="AG151" i="44"/>
  <c r="AB151" i="44"/>
  <c r="W151" i="44"/>
  <c r="R151" i="44"/>
  <c r="J151" i="44"/>
  <c r="I151" i="44"/>
  <c r="G151" i="44"/>
  <c r="AV150" i="44"/>
  <c r="AQ150" i="44"/>
  <c r="AL150" i="44"/>
  <c r="AG150" i="44"/>
  <c r="AB150" i="44"/>
  <c r="W150" i="44"/>
  <c r="R150" i="44"/>
  <c r="J150" i="44"/>
  <c r="I150" i="44"/>
  <c r="G150" i="44"/>
  <c r="AV149" i="44"/>
  <c r="AQ149" i="44"/>
  <c r="AL149" i="44"/>
  <c r="AG149" i="44"/>
  <c r="AB149" i="44"/>
  <c r="W149" i="44"/>
  <c r="R149" i="44"/>
  <c r="J149" i="44"/>
  <c r="I149" i="44"/>
  <c r="G149" i="44"/>
  <c r="AV148" i="44"/>
  <c r="AQ148" i="44"/>
  <c r="AL148" i="44"/>
  <c r="AG148" i="44"/>
  <c r="AB148" i="44"/>
  <c r="W148" i="44"/>
  <c r="R148" i="44"/>
  <c r="J148" i="44"/>
  <c r="I148" i="44"/>
  <c r="G148" i="44"/>
  <c r="AV147" i="44"/>
  <c r="AQ147" i="44"/>
  <c r="AL147" i="44"/>
  <c r="AG147" i="44"/>
  <c r="AB147" i="44"/>
  <c r="W147" i="44"/>
  <c r="R147" i="44"/>
  <c r="J147" i="44"/>
  <c r="I147" i="44"/>
  <c r="G147" i="44"/>
  <c r="AC38" i="7"/>
  <c r="S38" i="7"/>
  <c r="M38" i="7"/>
  <c r="F38" i="7" s="1"/>
  <c r="H38" i="7" s="1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B32" i="7"/>
  <c r="AC38" i="6"/>
  <c r="S38" i="6"/>
  <c r="M38" i="6"/>
  <c r="AC37" i="6"/>
  <c r="S37" i="6"/>
  <c r="M37" i="6"/>
  <c r="F37" i="6" s="1"/>
  <c r="AC36" i="6"/>
  <c r="S36" i="6"/>
  <c r="M36" i="6"/>
  <c r="AC35" i="6"/>
  <c r="S35" i="6"/>
  <c r="M35" i="6"/>
  <c r="AC34" i="6"/>
  <c r="S34" i="6"/>
  <c r="M34" i="6"/>
  <c r="F34" i="6"/>
  <c r="AD34" i="6" s="1"/>
  <c r="AC33" i="6"/>
  <c r="S33" i="6"/>
  <c r="M33" i="6"/>
  <c r="AC32" i="6"/>
  <c r="S32" i="6"/>
  <c r="M32" i="6"/>
  <c r="B32" i="6"/>
  <c r="U36" i="3"/>
  <c r="M29" i="56"/>
  <c r="B53" i="41" s="1"/>
  <c r="E35" i="56"/>
  <c r="T3" i="56" s="1"/>
  <c r="B35" i="56"/>
  <c r="H35" i="56"/>
  <c r="H5" i="3"/>
  <c r="Q5" i="3" s="1"/>
  <c r="D116" i="5" l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Y87" i="52"/>
  <c r="AD87" i="52"/>
  <c r="AI87" i="52"/>
  <c r="AN87" i="52"/>
  <c r="K93" i="51"/>
  <c r="AI87" i="51"/>
  <c r="AM87" i="51"/>
  <c r="K87" i="50"/>
  <c r="T87" i="49"/>
  <c r="Y87" i="49"/>
  <c r="K93" i="49"/>
  <c r="AN87" i="49"/>
  <c r="S88" i="47"/>
  <c r="X88" i="47"/>
  <c r="AC88" i="47"/>
  <c r="AH88" i="47"/>
  <c r="AM88" i="47"/>
  <c r="AR88" i="47"/>
  <c r="T87" i="46"/>
  <c r="AC91" i="46"/>
  <c r="AN87" i="46"/>
  <c r="B477" i="29"/>
  <c r="C467" i="29"/>
  <c r="F36" i="6"/>
  <c r="AL36" i="6" s="1"/>
  <c r="K87" i="52"/>
  <c r="S89" i="51"/>
  <c r="Y87" i="51"/>
  <c r="AC87" i="51"/>
  <c r="AR91" i="51"/>
  <c r="H87" i="51"/>
  <c r="AW93" i="51"/>
  <c r="AR94" i="51"/>
  <c r="AW94" i="51"/>
  <c r="AR93" i="49"/>
  <c r="AW89" i="49"/>
  <c r="AW91" i="49"/>
  <c r="AC88" i="49"/>
  <c r="AC89" i="49"/>
  <c r="AM92" i="49"/>
  <c r="AH96" i="48"/>
  <c r="AC96" i="48"/>
  <c r="K90" i="48"/>
  <c r="AM96" i="48"/>
  <c r="K95" i="48"/>
  <c r="K97" i="48"/>
  <c r="AR91" i="48"/>
  <c r="AR93" i="48"/>
  <c r="K96" i="48"/>
  <c r="AW89" i="48"/>
  <c r="X96" i="48"/>
  <c r="AW87" i="47"/>
  <c r="AW92" i="46"/>
  <c r="AW90" i="46"/>
  <c r="AR94" i="46"/>
  <c r="AH88" i="46"/>
  <c r="X95" i="46"/>
  <c r="K89" i="46"/>
  <c r="AM94" i="46"/>
  <c r="F38" i="6"/>
  <c r="H38" i="6" s="1"/>
  <c r="N29" i="56"/>
  <c r="B54" i="41" s="1"/>
  <c r="K156" i="44"/>
  <c r="K154" i="44"/>
  <c r="F35" i="7"/>
  <c r="AD35" i="7" s="1"/>
  <c r="F37" i="7"/>
  <c r="Z37" i="7" s="1"/>
  <c r="F33" i="7"/>
  <c r="AH33" i="7" s="1"/>
  <c r="F36" i="7"/>
  <c r="AL36" i="7" s="1"/>
  <c r="F34" i="7"/>
  <c r="AB34" i="7" s="1"/>
  <c r="K147" i="44"/>
  <c r="K95" i="45"/>
  <c r="K90" i="46"/>
  <c r="AH94" i="46"/>
  <c r="AM88" i="46"/>
  <c r="AM90" i="46"/>
  <c r="K92" i="46"/>
  <c r="H87" i="46"/>
  <c r="AR88" i="46"/>
  <c r="AR90" i="46"/>
  <c r="AR92" i="46"/>
  <c r="Y87" i="46"/>
  <c r="AD87" i="46"/>
  <c r="S89" i="46"/>
  <c r="S91" i="46"/>
  <c r="S93" i="46"/>
  <c r="AH92" i="46"/>
  <c r="X89" i="46"/>
  <c r="X91" i="46"/>
  <c r="X93" i="46"/>
  <c r="AW87" i="46"/>
  <c r="AM89" i="46"/>
  <c r="AM91" i="46"/>
  <c r="AM93" i="46"/>
  <c r="AH95" i="46"/>
  <c r="AX87" i="46"/>
  <c r="AR89" i="46"/>
  <c r="AR91" i="46"/>
  <c r="AR93" i="46"/>
  <c r="AM95" i="46"/>
  <c r="AW89" i="46"/>
  <c r="AW91" i="46"/>
  <c r="AW93" i="46"/>
  <c r="AH89" i="46"/>
  <c r="AS87" i="46"/>
  <c r="S88" i="46"/>
  <c r="AW94" i="46"/>
  <c r="AH93" i="46"/>
  <c r="S90" i="46"/>
  <c r="S92" i="46"/>
  <c r="S94" i="46"/>
  <c r="AC93" i="46"/>
  <c r="AC95" i="46"/>
  <c r="X88" i="46"/>
  <c r="X90" i="46"/>
  <c r="X92" i="46"/>
  <c r="X94" i="46"/>
  <c r="K91" i="46"/>
  <c r="K88" i="46"/>
  <c r="AC92" i="46"/>
  <c r="AC94" i="46"/>
  <c r="AX87" i="47"/>
  <c r="H87" i="47"/>
  <c r="AW88" i="47"/>
  <c r="K87" i="47"/>
  <c r="Y87" i="47"/>
  <c r="AD87" i="47"/>
  <c r="AI87" i="47"/>
  <c r="AN87" i="47"/>
  <c r="AS87" i="47"/>
  <c r="X92" i="48"/>
  <c r="S92" i="48"/>
  <c r="AR96" i="48"/>
  <c r="AH88" i="48"/>
  <c r="AC90" i="48"/>
  <c r="K92" i="48"/>
  <c r="S94" i="48"/>
  <c r="AW96" i="48"/>
  <c r="AM88" i="48"/>
  <c r="AH90" i="48"/>
  <c r="AC92" i="48"/>
  <c r="AC88" i="48"/>
  <c r="AR88" i="48"/>
  <c r="AM90" i="48"/>
  <c r="AH92" i="48"/>
  <c r="AW98" i="48"/>
  <c r="X95" i="48"/>
  <c r="X97" i="48"/>
  <c r="AC95" i="48"/>
  <c r="AC97" i="48"/>
  <c r="T87" i="48"/>
  <c r="K89" i="48"/>
  <c r="AH95" i="48"/>
  <c r="AH97" i="48"/>
  <c r="S89" i="48"/>
  <c r="AM95" i="48"/>
  <c r="AM97" i="48"/>
  <c r="AW93" i="48"/>
  <c r="AM92" i="48"/>
  <c r="AW90" i="48"/>
  <c r="AD87" i="48"/>
  <c r="X89" i="48"/>
  <c r="K91" i="48"/>
  <c r="S93" i="48"/>
  <c r="AR95" i="48"/>
  <c r="AR97" i="48"/>
  <c r="S90" i="48"/>
  <c r="AW88" i="48"/>
  <c r="H87" i="48"/>
  <c r="AI87" i="48"/>
  <c r="AC89" i="48"/>
  <c r="X91" i="48"/>
  <c r="AW95" i="48"/>
  <c r="AW97" i="48"/>
  <c r="AR90" i="48"/>
  <c r="AR92" i="48"/>
  <c r="AN87" i="48"/>
  <c r="AH89" i="48"/>
  <c r="AC91" i="48"/>
  <c r="K93" i="48"/>
  <c r="AW91" i="48"/>
  <c r="X90" i="48"/>
  <c r="AS87" i="48"/>
  <c r="AM89" i="48"/>
  <c r="AH91" i="48"/>
  <c r="AH93" i="48"/>
  <c r="AX87" i="48"/>
  <c r="AR89" i="48"/>
  <c r="AM91" i="48"/>
  <c r="AM93" i="48"/>
  <c r="S93" i="49"/>
  <c r="AC91" i="49"/>
  <c r="X93" i="49"/>
  <c r="AH89" i="49"/>
  <c r="AC93" i="49"/>
  <c r="AS87" i="49"/>
  <c r="AM89" i="49"/>
  <c r="AM91" i="49"/>
  <c r="AH93" i="49"/>
  <c r="AW93" i="49"/>
  <c r="AR89" i="49"/>
  <c r="AR91" i="49"/>
  <c r="AM93" i="49"/>
  <c r="S89" i="49"/>
  <c r="S88" i="49"/>
  <c r="X88" i="49"/>
  <c r="S90" i="49"/>
  <c r="X90" i="49"/>
  <c r="S92" i="49"/>
  <c r="S91" i="49"/>
  <c r="AC90" i="49"/>
  <c r="X92" i="49"/>
  <c r="X89" i="49"/>
  <c r="AH91" i="49"/>
  <c r="AC92" i="49"/>
  <c r="AM88" i="49"/>
  <c r="AM90" i="49"/>
  <c r="AH92" i="49"/>
  <c r="X91" i="49"/>
  <c r="AR88" i="49"/>
  <c r="AR90" i="49"/>
  <c r="H87" i="49"/>
  <c r="AW88" i="49"/>
  <c r="AW90" i="49"/>
  <c r="S87" i="50"/>
  <c r="T87" i="50"/>
  <c r="S91" i="51"/>
  <c r="AC89" i="51"/>
  <c r="X93" i="51"/>
  <c r="AN87" i="51"/>
  <c r="AM91" i="51"/>
  <c r="AC93" i="51"/>
  <c r="K87" i="51"/>
  <c r="AR89" i="51"/>
  <c r="AW87" i="51"/>
  <c r="AW89" i="51"/>
  <c r="AM93" i="51"/>
  <c r="AW91" i="51"/>
  <c r="AR93" i="51"/>
  <c r="S88" i="51"/>
  <c r="S90" i="51"/>
  <c r="S93" i="51"/>
  <c r="X88" i="51"/>
  <c r="X90" i="51"/>
  <c r="S92" i="51"/>
  <c r="AC88" i="51"/>
  <c r="AC90" i="51"/>
  <c r="X92" i="51"/>
  <c r="AH88" i="51"/>
  <c r="AH90" i="51"/>
  <c r="AC92" i="51"/>
  <c r="K94" i="51"/>
  <c r="AH89" i="51"/>
  <c r="AM89" i="51"/>
  <c r="AM90" i="51"/>
  <c r="AH92" i="51"/>
  <c r="S94" i="51"/>
  <c r="AR88" i="51"/>
  <c r="AR90" i="51"/>
  <c r="AM92" i="51"/>
  <c r="X94" i="51"/>
  <c r="AD87" i="51"/>
  <c r="AH91" i="51"/>
  <c r="AW88" i="51"/>
  <c r="AW90" i="51"/>
  <c r="AR92" i="51"/>
  <c r="AC94" i="51"/>
  <c r="K92" i="51"/>
  <c r="AH94" i="51"/>
  <c r="X91" i="51"/>
  <c r="T87" i="51"/>
  <c r="AM94" i="51"/>
  <c r="AR88" i="52"/>
  <c r="AR87" i="52"/>
  <c r="AS87" i="52"/>
  <c r="AW87" i="52"/>
  <c r="S88" i="52"/>
  <c r="X88" i="52"/>
  <c r="AC88" i="52"/>
  <c r="AH88" i="52"/>
  <c r="AM88" i="52"/>
  <c r="K97" i="45"/>
  <c r="AH95" i="45"/>
  <c r="AM91" i="45"/>
  <c r="AR89" i="45"/>
  <c r="S88" i="45"/>
  <c r="X88" i="45"/>
  <c r="K96" i="45"/>
  <c r="AC88" i="45"/>
  <c r="AC96" i="45"/>
  <c r="AW96" i="45"/>
  <c r="K171" i="44"/>
  <c r="K173" i="44"/>
  <c r="AM152" i="44"/>
  <c r="AW171" i="44"/>
  <c r="K174" i="44"/>
  <c r="AW87" i="45"/>
  <c r="AM93" i="45"/>
  <c r="AW89" i="45"/>
  <c r="AR91" i="45"/>
  <c r="AR93" i="45"/>
  <c r="AM95" i="45"/>
  <c r="S92" i="45"/>
  <c r="AW91" i="45"/>
  <c r="AW93" i="45"/>
  <c r="AR95" i="45"/>
  <c r="X97" i="45"/>
  <c r="AM97" i="45"/>
  <c r="S94" i="45"/>
  <c r="AR97" i="45"/>
  <c r="AC90" i="45"/>
  <c r="X92" i="45"/>
  <c r="AW97" i="45"/>
  <c r="X90" i="45"/>
  <c r="K88" i="45"/>
  <c r="AC92" i="45"/>
  <c r="AC94" i="45"/>
  <c r="S96" i="45"/>
  <c r="AM90" i="45"/>
  <c r="AW88" i="45"/>
  <c r="AR90" i="45"/>
  <c r="AR92" i="45"/>
  <c r="AW90" i="45"/>
  <c r="AW92" i="45"/>
  <c r="AH96" i="45"/>
  <c r="S93" i="45"/>
  <c r="K94" i="45"/>
  <c r="AM96" i="45"/>
  <c r="AR88" i="45"/>
  <c r="Y87" i="45"/>
  <c r="AR96" i="45"/>
  <c r="AH94" i="45"/>
  <c r="AD87" i="45"/>
  <c r="S89" i="45"/>
  <c r="AH90" i="45"/>
  <c r="AM94" i="45"/>
  <c r="AH87" i="45"/>
  <c r="X89" i="45"/>
  <c r="S91" i="45"/>
  <c r="AH97" i="45"/>
  <c r="AH92" i="45"/>
  <c r="AI87" i="45"/>
  <c r="AC89" i="45"/>
  <c r="X91" i="45"/>
  <c r="X93" i="45"/>
  <c r="S95" i="45"/>
  <c r="S90" i="45"/>
  <c r="AM88" i="45"/>
  <c r="AM87" i="45"/>
  <c r="K89" i="45"/>
  <c r="AC91" i="45"/>
  <c r="AC93" i="45"/>
  <c r="X96" i="45"/>
  <c r="AR87" i="45"/>
  <c r="AM89" i="45"/>
  <c r="AH91" i="45"/>
  <c r="AH93" i="45"/>
  <c r="AC95" i="45"/>
  <c r="AR151" i="44"/>
  <c r="K160" i="44"/>
  <c r="X158" i="44"/>
  <c r="H147" i="44"/>
  <c r="AR152" i="44"/>
  <c r="AM158" i="44"/>
  <c r="AM162" i="44"/>
  <c r="AM164" i="44"/>
  <c r="AM166" i="44"/>
  <c r="AM168" i="44"/>
  <c r="AM170" i="44"/>
  <c r="AH161" i="44"/>
  <c r="AW150" i="44"/>
  <c r="AW152" i="44"/>
  <c r="AR154" i="44"/>
  <c r="AR164" i="44"/>
  <c r="AR166" i="44"/>
  <c r="K170" i="44"/>
  <c r="S174" i="44"/>
  <c r="AW172" i="44"/>
  <c r="X163" i="44"/>
  <c r="K159" i="44"/>
  <c r="X151" i="44"/>
  <c r="K157" i="44"/>
  <c r="X159" i="44"/>
  <c r="X167" i="44"/>
  <c r="AM149" i="44"/>
  <c r="AM151" i="44"/>
  <c r="AC159" i="44"/>
  <c r="K163" i="44"/>
  <c r="AW170" i="44"/>
  <c r="AH163" i="44"/>
  <c r="AW173" i="44"/>
  <c r="AW151" i="44"/>
  <c r="K153" i="44"/>
  <c r="AM155" i="44"/>
  <c r="AM161" i="44"/>
  <c r="AM163" i="44"/>
  <c r="AM165" i="44"/>
  <c r="AM167" i="44"/>
  <c r="AW153" i="44"/>
  <c r="AR167" i="44"/>
  <c r="K169" i="44"/>
  <c r="X173" i="44"/>
  <c r="K155" i="44"/>
  <c r="AW165" i="44"/>
  <c r="AW167" i="44"/>
  <c r="AW169" i="44"/>
  <c r="AW168" i="44"/>
  <c r="AW166" i="44"/>
  <c r="AI147" i="44"/>
  <c r="X160" i="44"/>
  <c r="AM148" i="44"/>
  <c r="AM150" i="44"/>
  <c r="AC158" i="44"/>
  <c r="AC160" i="44"/>
  <c r="AC162" i="44"/>
  <c r="AW154" i="44"/>
  <c r="AR155" i="44"/>
  <c r="S158" i="44"/>
  <c r="K150" i="44"/>
  <c r="K162" i="44"/>
  <c r="X170" i="44"/>
  <c r="AR148" i="44"/>
  <c r="AR150" i="44"/>
  <c r="AH158" i="44"/>
  <c r="AH160" i="44"/>
  <c r="AH162" i="44"/>
  <c r="AH164" i="44"/>
  <c r="K166" i="44"/>
  <c r="N34" i="6"/>
  <c r="T34" i="6"/>
  <c r="F32" i="6"/>
  <c r="AH32" i="6" s="1"/>
  <c r="AF34" i="6"/>
  <c r="AJ34" i="6"/>
  <c r="F33" i="6"/>
  <c r="AF33" i="6" s="1"/>
  <c r="AH34" i="6"/>
  <c r="AL34" i="6"/>
  <c r="F35" i="6"/>
  <c r="AB35" i="6" s="1"/>
  <c r="AJ33" i="7"/>
  <c r="AF33" i="7"/>
  <c r="AL33" i="7"/>
  <c r="AL34" i="7"/>
  <c r="T34" i="7"/>
  <c r="AH34" i="7"/>
  <c r="N34" i="7"/>
  <c r="F32" i="7"/>
  <c r="AD32" i="7" s="1"/>
  <c r="AX87" i="52"/>
  <c r="S87" i="52"/>
  <c r="X87" i="52"/>
  <c r="AC87" i="52"/>
  <c r="AH87" i="52"/>
  <c r="AM87" i="52"/>
  <c r="K88" i="52"/>
  <c r="M88" i="52" s="1"/>
  <c r="AM88" i="51"/>
  <c r="AR87" i="51"/>
  <c r="AS87" i="51"/>
  <c r="AX87" i="51"/>
  <c r="S87" i="51"/>
  <c r="K91" i="51"/>
  <c r="K89" i="51"/>
  <c r="X87" i="51"/>
  <c r="K90" i="51"/>
  <c r="K88" i="51"/>
  <c r="AW92" i="51"/>
  <c r="X89" i="51"/>
  <c r="AC91" i="51"/>
  <c r="AH93" i="51"/>
  <c r="AH87" i="51"/>
  <c r="M87" i="50"/>
  <c r="L87" i="50"/>
  <c r="AI87" i="50"/>
  <c r="AN87" i="50"/>
  <c r="AR87" i="50"/>
  <c r="Y87" i="50"/>
  <c r="AD87" i="50"/>
  <c r="AW87" i="50"/>
  <c r="AI87" i="49"/>
  <c r="AH90" i="49"/>
  <c r="AH88" i="49"/>
  <c r="AR87" i="49"/>
  <c r="K87" i="49"/>
  <c r="AW87" i="49"/>
  <c r="K91" i="49"/>
  <c r="K90" i="49"/>
  <c r="K89" i="49"/>
  <c r="X87" i="49"/>
  <c r="AC87" i="49"/>
  <c r="AD87" i="49"/>
  <c r="AM87" i="49"/>
  <c r="AX87" i="49"/>
  <c r="S87" i="49"/>
  <c r="K88" i="49"/>
  <c r="AH87" i="49"/>
  <c r="S88" i="48"/>
  <c r="S96" i="48"/>
  <c r="X88" i="48"/>
  <c r="AH87" i="48"/>
  <c r="AM87" i="48"/>
  <c r="AW92" i="48"/>
  <c r="AR87" i="48"/>
  <c r="K87" i="48"/>
  <c r="AW87" i="48"/>
  <c r="S87" i="48"/>
  <c r="AC93" i="48"/>
  <c r="AC87" i="48"/>
  <c r="S95" i="48"/>
  <c r="X87" i="48"/>
  <c r="K88" i="48"/>
  <c r="S91" i="48"/>
  <c r="X93" i="48"/>
  <c r="S97" i="48"/>
  <c r="Y87" i="48"/>
  <c r="X87" i="47"/>
  <c r="K88" i="47"/>
  <c r="AC87" i="47"/>
  <c r="AH87" i="47"/>
  <c r="S87" i="47"/>
  <c r="T87" i="47"/>
  <c r="AM87" i="47"/>
  <c r="AR87" i="47"/>
  <c r="AH87" i="46"/>
  <c r="AC89" i="46"/>
  <c r="AH91" i="46"/>
  <c r="AI87" i="46"/>
  <c r="AC88" i="46"/>
  <c r="AH90" i="46"/>
  <c r="AM92" i="46"/>
  <c r="AM87" i="46"/>
  <c r="AR87" i="46"/>
  <c r="K87" i="46"/>
  <c r="K95" i="46"/>
  <c r="K94" i="46"/>
  <c r="K93" i="46"/>
  <c r="AC90" i="46"/>
  <c r="S95" i="46"/>
  <c r="S87" i="46"/>
  <c r="X87" i="46"/>
  <c r="AC87" i="46"/>
  <c r="AW95" i="45"/>
  <c r="AW94" i="45"/>
  <c r="K87" i="45"/>
  <c r="S97" i="45"/>
  <c r="K93" i="45"/>
  <c r="AX87" i="45"/>
  <c r="K92" i="45"/>
  <c r="S87" i="45"/>
  <c r="K91" i="45"/>
  <c r="AH88" i="45"/>
  <c r="AN87" i="45"/>
  <c r="AS87" i="45"/>
  <c r="T87" i="45"/>
  <c r="K90" i="45"/>
  <c r="X95" i="45"/>
  <c r="AC97" i="45"/>
  <c r="AM92" i="45"/>
  <c r="X87" i="45"/>
  <c r="AC87" i="45"/>
  <c r="AH89" i="45"/>
  <c r="X94" i="45"/>
  <c r="K148" i="44"/>
  <c r="AC173" i="44"/>
  <c r="S157" i="44"/>
  <c r="AR165" i="44"/>
  <c r="AC148" i="44"/>
  <c r="AR149" i="44"/>
  <c r="AC167" i="44"/>
  <c r="AC170" i="44"/>
  <c r="S147" i="44"/>
  <c r="S154" i="44"/>
  <c r="AR158" i="44"/>
  <c r="Y147" i="44"/>
  <c r="AW149" i="44"/>
  <c r="AC151" i="44"/>
  <c r="X154" i="44"/>
  <c r="X157" i="44"/>
  <c r="AW158" i="44"/>
  <c r="S163" i="44"/>
  <c r="AM173" i="44"/>
  <c r="AW155" i="44"/>
  <c r="AR161" i="44"/>
  <c r="AH151" i="44"/>
  <c r="AH157" i="44"/>
  <c r="S166" i="44"/>
  <c r="AH147" i="44"/>
  <c r="X166" i="44"/>
  <c r="S172" i="44"/>
  <c r="S150" i="44"/>
  <c r="AR157" i="44"/>
  <c r="AW164" i="44"/>
  <c r="X169" i="44"/>
  <c r="AW148" i="44"/>
  <c r="AW157" i="44"/>
  <c r="X153" i="44"/>
  <c r="S159" i="44"/>
  <c r="AM160" i="44"/>
  <c r="AH166" i="44"/>
  <c r="AH169" i="44"/>
  <c r="AH172" i="44"/>
  <c r="S153" i="44"/>
  <c r="T147" i="44"/>
  <c r="S156" i="44"/>
  <c r="AR160" i="44"/>
  <c r="AM172" i="44"/>
  <c r="AR159" i="44"/>
  <c r="AH150" i="44"/>
  <c r="AH153" i="44"/>
  <c r="AW160" i="44"/>
  <c r="X162" i="44"/>
  <c r="AR147" i="44"/>
  <c r="AR163" i="44"/>
  <c r="X149" i="44"/>
  <c r="AW161" i="44"/>
  <c r="AX147" i="44"/>
  <c r="AW147" i="44"/>
  <c r="AH159" i="44"/>
  <c r="AC165" i="44"/>
  <c r="X168" i="44"/>
  <c r="AC171" i="44"/>
  <c r="AH171" i="44"/>
  <c r="X152" i="44"/>
  <c r="AC161" i="44"/>
  <c r="AC164" i="44"/>
  <c r="AR168" i="44"/>
  <c r="S151" i="44"/>
  <c r="S160" i="44"/>
  <c r="AH170" i="44"/>
  <c r="AH173" i="44"/>
  <c r="AH148" i="44"/>
  <c r="AH167" i="44"/>
  <c r="AD147" i="44"/>
  <c r="AC154" i="44"/>
  <c r="AC157" i="44"/>
  <c r="AR173" i="44"/>
  <c r="AH154" i="44"/>
  <c r="AR170" i="44"/>
  <c r="AM154" i="44"/>
  <c r="AC163" i="44"/>
  <c r="AC166" i="44"/>
  <c r="X172" i="44"/>
  <c r="AM157" i="44"/>
  <c r="X150" i="44"/>
  <c r="AC169" i="44"/>
  <c r="AC172" i="44"/>
  <c r="AM147" i="44"/>
  <c r="AC150" i="44"/>
  <c r="S162" i="44"/>
  <c r="AN147" i="44"/>
  <c r="AC153" i="44"/>
  <c r="X156" i="44"/>
  <c r="S165" i="44"/>
  <c r="AM169" i="44"/>
  <c r="AR172" i="44"/>
  <c r="S149" i="44"/>
  <c r="AC156" i="44"/>
  <c r="X165" i="44"/>
  <c r="S171" i="44"/>
  <c r="AS147" i="44"/>
  <c r="AM153" i="44"/>
  <c r="AH156" i="44"/>
  <c r="AW163" i="44"/>
  <c r="S168" i="44"/>
  <c r="AR169" i="44"/>
  <c r="AM156" i="44"/>
  <c r="X174" i="44"/>
  <c r="AC149" i="44"/>
  <c r="S152" i="44"/>
  <c r="AR153" i="44"/>
  <c r="AM159" i="44"/>
  <c r="K165" i="44"/>
  <c r="AC168" i="44"/>
  <c r="AC174" i="44"/>
  <c r="K149" i="44"/>
  <c r="S155" i="44"/>
  <c r="S161" i="44"/>
  <c r="AH165" i="44"/>
  <c r="AH168" i="44"/>
  <c r="AM171" i="44"/>
  <c r="AH174" i="44"/>
  <c r="AH149" i="44"/>
  <c r="AC152" i="44"/>
  <c r="AW159" i="44"/>
  <c r="K161" i="44"/>
  <c r="S164" i="44"/>
  <c r="AM174" i="44"/>
  <c r="S148" i="44"/>
  <c r="AH152" i="44"/>
  <c r="AC155" i="44"/>
  <c r="X161" i="44"/>
  <c r="AR162" i="44"/>
  <c r="X164" i="44"/>
  <c r="AR171" i="44"/>
  <c r="AR174" i="44"/>
  <c r="X148" i="44"/>
  <c r="AH155" i="44"/>
  <c r="AW162" i="44"/>
  <c r="K164" i="44"/>
  <c r="S167" i="44"/>
  <c r="S170" i="44"/>
  <c r="S173" i="44"/>
  <c r="AW174" i="44"/>
  <c r="K152" i="44"/>
  <c r="K168" i="44"/>
  <c r="K151" i="44"/>
  <c r="K167" i="44"/>
  <c r="X147" i="44"/>
  <c r="AC147" i="44"/>
  <c r="X155" i="44"/>
  <c r="S169" i="44"/>
  <c r="X171" i="44"/>
  <c r="Z36" i="7"/>
  <c r="X36" i="7"/>
  <c r="V36" i="7"/>
  <c r="R36" i="7"/>
  <c r="P36" i="7"/>
  <c r="L36" i="7"/>
  <c r="J36" i="7"/>
  <c r="N36" i="7"/>
  <c r="T36" i="7"/>
  <c r="AD36" i="7"/>
  <c r="AJ36" i="7"/>
  <c r="V37" i="7"/>
  <c r="R37" i="7"/>
  <c r="P37" i="7"/>
  <c r="L37" i="7"/>
  <c r="J37" i="7"/>
  <c r="N37" i="7"/>
  <c r="T37" i="7"/>
  <c r="AD37" i="7"/>
  <c r="AL37" i="7"/>
  <c r="AL38" i="7"/>
  <c r="AJ38" i="7"/>
  <c r="AH38" i="7"/>
  <c r="AF38" i="7"/>
  <c r="AB38" i="7"/>
  <c r="Z38" i="7"/>
  <c r="X38" i="7"/>
  <c r="V38" i="7"/>
  <c r="R38" i="7"/>
  <c r="P38" i="7"/>
  <c r="J38" i="7"/>
  <c r="L38" i="7"/>
  <c r="N38" i="7"/>
  <c r="T38" i="7"/>
  <c r="AD38" i="7"/>
  <c r="P33" i="7"/>
  <c r="R33" i="7"/>
  <c r="V33" i="7"/>
  <c r="T36" i="6"/>
  <c r="AJ36" i="6"/>
  <c r="AJ37" i="6"/>
  <c r="AH37" i="6"/>
  <c r="AF37" i="6"/>
  <c r="AB37" i="6"/>
  <c r="Z37" i="6"/>
  <c r="X37" i="6"/>
  <c r="V37" i="6"/>
  <c r="R37" i="6"/>
  <c r="P37" i="6"/>
  <c r="L37" i="6"/>
  <c r="J37" i="6"/>
  <c r="AH36" i="6"/>
  <c r="V36" i="6"/>
  <c r="R36" i="6"/>
  <c r="P36" i="6"/>
  <c r="L36" i="6"/>
  <c r="J36" i="6"/>
  <c r="N36" i="6"/>
  <c r="AD36" i="6"/>
  <c r="N37" i="6"/>
  <c r="T37" i="6"/>
  <c r="AD37" i="6"/>
  <c r="AL37" i="6"/>
  <c r="J34" i="6"/>
  <c r="L34" i="6"/>
  <c r="P34" i="6"/>
  <c r="R34" i="6"/>
  <c r="V34" i="6"/>
  <c r="X34" i="6"/>
  <c r="Z34" i="6"/>
  <c r="AB34" i="6"/>
  <c r="J35" i="56"/>
  <c r="F35" i="56"/>
  <c r="D35" i="56"/>
  <c r="V9" i="5"/>
  <c r="W5" i="5"/>
  <c r="V23" i="5"/>
  <c r="AV68" i="47"/>
  <c r="AQ68" i="47"/>
  <c r="AL68" i="47"/>
  <c r="AG68" i="47"/>
  <c r="AB68" i="47"/>
  <c r="W68" i="47"/>
  <c r="R68" i="47"/>
  <c r="J68" i="47"/>
  <c r="I68" i="47"/>
  <c r="G68" i="47"/>
  <c r="AV67" i="47"/>
  <c r="AQ67" i="47"/>
  <c r="AL67" i="47"/>
  <c r="AG67" i="47"/>
  <c r="AB67" i="47"/>
  <c r="W67" i="47"/>
  <c r="R67" i="47"/>
  <c r="J67" i="47"/>
  <c r="I67" i="47"/>
  <c r="G67" i="47"/>
  <c r="P63" i="47"/>
  <c r="U62" i="47"/>
  <c r="U63" i="47" s="1"/>
  <c r="AH38" i="6" l="1"/>
  <c r="AF38" i="6"/>
  <c r="X36" i="6"/>
  <c r="Z36" i="6"/>
  <c r="AB36" i="6"/>
  <c r="AF36" i="6"/>
  <c r="AD67" i="47"/>
  <c r="X67" i="47"/>
  <c r="AX67" i="47"/>
  <c r="M93" i="46"/>
  <c r="C477" i="29"/>
  <c r="B487" i="29"/>
  <c r="C487" i="29" s="1"/>
  <c r="X34" i="7"/>
  <c r="V34" i="7"/>
  <c r="AJ38" i="6"/>
  <c r="AL38" i="6"/>
  <c r="L38" i="6"/>
  <c r="AD38" i="6"/>
  <c r="X38" i="6"/>
  <c r="T38" i="6"/>
  <c r="N38" i="6"/>
  <c r="P38" i="6"/>
  <c r="R38" i="6"/>
  <c r="Z38" i="6"/>
  <c r="J38" i="6"/>
  <c r="V38" i="6"/>
  <c r="AB38" i="6"/>
  <c r="R35" i="7"/>
  <c r="V35" i="7"/>
  <c r="Z35" i="7"/>
  <c r="X35" i="7"/>
  <c r="L35" i="7"/>
  <c r="AB35" i="7"/>
  <c r="P35" i="7"/>
  <c r="AF35" i="7"/>
  <c r="T35" i="7"/>
  <c r="N35" i="7"/>
  <c r="J35" i="7"/>
  <c r="AF34" i="7"/>
  <c r="N33" i="7"/>
  <c r="Z33" i="7"/>
  <c r="T33" i="7"/>
  <c r="AD34" i="7"/>
  <c r="AJ34" i="7"/>
  <c r="Z34" i="7"/>
  <c r="X33" i="7"/>
  <c r="AR68" i="47"/>
  <c r="AH68" i="47"/>
  <c r="H67" i="47"/>
  <c r="M88" i="47"/>
  <c r="AM68" i="47"/>
  <c r="AW68" i="47"/>
  <c r="T67" i="47"/>
  <c r="M90" i="46"/>
  <c r="X32" i="6"/>
  <c r="Z32" i="6"/>
  <c r="R34" i="7"/>
  <c r="AB33" i="7"/>
  <c r="J33" i="7"/>
  <c r="AD33" i="7"/>
  <c r="AB36" i="7"/>
  <c r="P34" i="7"/>
  <c r="L33" i="7"/>
  <c r="AB37" i="7"/>
  <c r="AF37" i="7"/>
  <c r="AJ35" i="7"/>
  <c r="AF36" i="7"/>
  <c r="AH36" i="7"/>
  <c r="AH37" i="7"/>
  <c r="AL35" i="7"/>
  <c r="AJ37" i="7"/>
  <c r="X37" i="7"/>
  <c r="AH35" i="7"/>
  <c r="K22" i="60"/>
  <c r="K22" i="59"/>
  <c r="K38" i="60"/>
  <c r="K30" i="59"/>
  <c r="K14" i="60"/>
  <c r="K30" i="60"/>
  <c r="K14" i="59"/>
  <c r="AB32" i="6"/>
  <c r="N32" i="6"/>
  <c r="AJ32" i="6"/>
  <c r="AF32" i="6"/>
  <c r="AD32" i="6"/>
  <c r="L32" i="6"/>
  <c r="J32" i="6"/>
  <c r="P32" i="6"/>
  <c r="T32" i="6"/>
  <c r="AL32" i="6"/>
  <c r="V32" i="6"/>
  <c r="L34" i="7"/>
  <c r="J34" i="7"/>
  <c r="L147" i="44"/>
  <c r="AI67" i="47"/>
  <c r="AN67" i="47"/>
  <c r="AW67" i="47"/>
  <c r="AS67" i="47"/>
  <c r="X68" i="47"/>
  <c r="S68" i="47"/>
  <c r="K68" i="47"/>
  <c r="AC68" i="47"/>
  <c r="M90" i="48"/>
  <c r="M89" i="49"/>
  <c r="M88" i="51"/>
  <c r="M91" i="45"/>
  <c r="M164" i="44"/>
  <c r="AL32" i="7"/>
  <c r="J32" i="7"/>
  <c r="G32" i="7"/>
  <c r="V35" i="6"/>
  <c r="L35" i="6"/>
  <c r="J35" i="6"/>
  <c r="AD33" i="6"/>
  <c r="L33" i="6"/>
  <c r="P33" i="6"/>
  <c r="R33" i="6"/>
  <c r="AF35" i="6"/>
  <c r="AL35" i="6"/>
  <c r="AJ35" i="6"/>
  <c r="AH35" i="6"/>
  <c r="R35" i="6"/>
  <c r="P35" i="6"/>
  <c r="AH33" i="6"/>
  <c r="T33" i="6"/>
  <c r="AL33" i="6"/>
  <c r="N35" i="6"/>
  <c r="J33" i="6"/>
  <c r="Z35" i="6"/>
  <c r="G32" i="6"/>
  <c r="V33" i="6"/>
  <c r="X33" i="6"/>
  <c r="AJ33" i="6"/>
  <c r="Z33" i="6"/>
  <c r="N33" i="6"/>
  <c r="AD35" i="6"/>
  <c r="X35" i="6"/>
  <c r="AB33" i="6"/>
  <c r="R32" i="6"/>
  <c r="T35" i="6"/>
  <c r="L32" i="7"/>
  <c r="P32" i="7"/>
  <c r="R32" i="7"/>
  <c r="V32" i="7"/>
  <c r="N32" i="7"/>
  <c r="T32" i="7"/>
  <c r="AJ32" i="7"/>
  <c r="X32" i="7"/>
  <c r="AH32" i="7"/>
  <c r="AF32" i="7"/>
  <c r="Z32" i="7"/>
  <c r="AB32" i="7"/>
  <c r="L87" i="52"/>
  <c r="M87" i="52"/>
  <c r="M91" i="51"/>
  <c r="M92" i="51"/>
  <c r="M87" i="51"/>
  <c r="M90" i="51"/>
  <c r="L87" i="51"/>
  <c r="M89" i="51"/>
  <c r="M94" i="51"/>
  <c r="M93" i="51"/>
  <c r="M90" i="49"/>
  <c r="M91" i="49"/>
  <c r="M87" i="49"/>
  <c r="L87" i="49"/>
  <c r="M93" i="49"/>
  <c r="M88" i="49"/>
  <c r="M92" i="49"/>
  <c r="M97" i="48"/>
  <c r="M94" i="48"/>
  <c r="M92" i="48"/>
  <c r="M87" i="48"/>
  <c r="L87" i="48"/>
  <c r="M96" i="48"/>
  <c r="M93" i="48"/>
  <c r="M91" i="48"/>
  <c r="M89" i="48"/>
  <c r="M88" i="48"/>
  <c r="M95" i="48"/>
  <c r="M98" i="48"/>
  <c r="L87" i="47"/>
  <c r="M87" i="47"/>
  <c r="M94" i="46"/>
  <c r="M95" i="46"/>
  <c r="M87" i="46"/>
  <c r="L87" i="46"/>
  <c r="M91" i="46"/>
  <c r="M89" i="46"/>
  <c r="M92" i="46"/>
  <c r="M88" i="46"/>
  <c r="M92" i="45"/>
  <c r="M87" i="45"/>
  <c r="L87" i="45"/>
  <c r="M96" i="45"/>
  <c r="M94" i="45"/>
  <c r="M93" i="45"/>
  <c r="M95" i="45"/>
  <c r="M97" i="45"/>
  <c r="M89" i="45"/>
  <c r="M90" i="45"/>
  <c r="M88" i="45"/>
  <c r="M149" i="44"/>
  <c r="M150" i="44"/>
  <c r="M159" i="44"/>
  <c r="M162" i="44"/>
  <c r="M163" i="44"/>
  <c r="M154" i="44"/>
  <c r="M165" i="44"/>
  <c r="M170" i="44"/>
  <c r="M148" i="44"/>
  <c r="M157" i="44"/>
  <c r="M151" i="44"/>
  <c r="M174" i="44"/>
  <c r="M160" i="44"/>
  <c r="M147" i="44"/>
  <c r="M167" i="44"/>
  <c r="M169" i="44"/>
  <c r="M155" i="44"/>
  <c r="M168" i="44"/>
  <c r="M166" i="44"/>
  <c r="M173" i="44"/>
  <c r="M152" i="44"/>
  <c r="M161" i="44"/>
  <c r="M153" i="44"/>
  <c r="M171" i="44"/>
  <c r="M172" i="44"/>
  <c r="M156" i="44"/>
  <c r="M158" i="44"/>
  <c r="Z62" i="47"/>
  <c r="S67" i="47"/>
  <c r="Y67" i="47"/>
  <c r="AC67" i="47"/>
  <c r="AH67" i="47"/>
  <c r="AM67" i="47"/>
  <c r="AR67" i="47"/>
  <c r="K67" i="47"/>
  <c r="M67" i="47" l="1"/>
  <c r="L67" i="47"/>
  <c r="Z63" i="47"/>
  <c r="AE62" i="47"/>
  <c r="M68" i="47"/>
  <c r="AJ62" i="47" l="1"/>
  <c r="AE63" i="47"/>
  <c r="AJ63" i="47" l="1"/>
  <c r="AO62" i="47"/>
  <c r="B46" i="7" l="1"/>
  <c r="AO63" i="47"/>
  <c r="AT62" i="47"/>
  <c r="B46" i="6" l="1"/>
  <c r="AT63" i="47"/>
  <c r="P82" i="47"/>
  <c r="AV68" i="52"/>
  <c r="AQ68" i="52"/>
  <c r="AL68" i="52"/>
  <c r="AG68" i="52"/>
  <c r="AB68" i="52"/>
  <c r="W68" i="52"/>
  <c r="R68" i="52"/>
  <c r="J68" i="52"/>
  <c r="I68" i="52"/>
  <c r="G68" i="52"/>
  <c r="AV67" i="52"/>
  <c r="AX67" i="52" s="1"/>
  <c r="AQ67" i="52"/>
  <c r="AL67" i="52"/>
  <c r="AG67" i="52"/>
  <c r="AB67" i="52"/>
  <c r="W67" i="52"/>
  <c r="R67" i="52"/>
  <c r="J67" i="52"/>
  <c r="I67" i="52"/>
  <c r="G67" i="52"/>
  <c r="P63" i="52"/>
  <c r="U62" i="52"/>
  <c r="Z62" i="52" s="1"/>
  <c r="AV74" i="51"/>
  <c r="AQ74" i="51"/>
  <c r="AL74" i="51"/>
  <c r="AG74" i="51"/>
  <c r="AB74" i="51"/>
  <c r="W74" i="51"/>
  <c r="K74" i="51" s="1"/>
  <c r="R74" i="51"/>
  <c r="J74" i="51"/>
  <c r="I74" i="51"/>
  <c r="G74" i="51"/>
  <c r="AV73" i="51"/>
  <c r="AQ73" i="51"/>
  <c r="AL73" i="51"/>
  <c r="AG73" i="51"/>
  <c r="AB73" i="51"/>
  <c r="W73" i="51"/>
  <c r="R73" i="51"/>
  <c r="J73" i="51"/>
  <c r="I73" i="51"/>
  <c r="G73" i="51"/>
  <c r="AV72" i="51"/>
  <c r="AQ72" i="51"/>
  <c r="AL72" i="51"/>
  <c r="AG72" i="51"/>
  <c r="AB72" i="51"/>
  <c r="W72" i="51"/>
  <c r="R72" i="51"/>
  <c r="J72" i="51"/>
  <c r="I72" i="51"/>
  <c r="G72" i="51"/>
  <c r="AV71" i="51"/>
  <c r="AQ71" i="51"/>
  <c r="AL71" i="51"/>
  <c r="AG71" i="51"/>
  <c r="AB71" i="51"/>
  <c r="W71" i="51"/>
  <c r="R71" i="51"/>
  <c r="J71" i="51"/>
  <c r="I71" i="51"/>
  <c r="G71" i="51"/>
  <c r="AV70" i="51"/>
  <c r="AQ70" i="51"/>
  <c r="AL70" i="51"/>
  <c r="AG70" i="51"/>
  <c r="AB70" i="51"/>
  <c r="W70" i="51"/>
  <c r="R70" i="51"/>
  <c r="J70" i="51"/>
  <c r="I70" i="51"/>
  <c r="G70" i="51"/>
  <c r="AV69" i="51"/>
  <c r="AQ69" i="51"/>
  <c r="AL69" i="51"/>
  <c r="AG69" i="51"/>
  <c r="AB69" i="51"/>
  <c r="W69" i="51"/>
  <c r="R69" i="51"/>
  <c r="J69" i="51"/>
  <c r="I69" i="51"/>
  <c r="G69" i="51"/>
  <c r="AV68" i="51"/>
  <c r="AQ68" i="51"/>
  <c r="AL68" i="51"/>
  <c r="AG68" i="51"/>
  <c r="AB68" i="51"/>
  <c r="W68" i="51"/>
  <c r="R68" i="51"/>
  <c r="J68" i="51"/>
  <c r="I68" i="51"/>
  <c r="G68" i="51"/>
  <c r="AV67" i="51"/>
  <c r="AQ67" i="51"/>
  <c r="AL67" i="51"/>
  <c r="AG67" i="51"/>
  <c r="AB67" i="51"/>
  <c r="W67" i="51"/>
  <c r="R67" i="51"/>
  <c r="J67" i="51"/>
  <c r="I67" i="51"/>
  <c r="G67" i="51"/>
  <c r="P63" i="51"/>
  <c r="U62" i="51"/>
  <c r="U63" i="51" s="1"/>
  <c r="AV67" i="50"/>
  <c r="AW67" i="50" s="1"/>
  <c r="AQ67" i="50"/>
  <c r="AS67" i="50" s="1"/>
  <c r="AL67" i="50"/>
  <c r="AM67" i="50" s="1"/>
  <c r="AG67" i="50"/>
  <c r="AH67" i="50" s="1"/>
  <c r="AB67" i="50"/>
  <c r="AD67" i="50" s="1"/>
  <c r="W67" i="50"/>
  <c r="X67" i="50" s="1"/>
  <c r="R67" i="50"/>
  <c r="T67" i="50" s="1"/>
  <c r="J67" i="50"/>
  <c r="I67" i="50"/>
  <c r="G67" i="50"/>
  <c r="H67" i="50" s="1"/>
  <c r="P63" i="50"/>
  <c r="U62" i="50"/>
  <c r="U63" i="50" s="1"/>
  <c r="AV75" i="49"/>
  <c r="AQ75" i="49"/>
  <c r="AL75" i="49"/>
  <c r="AG75" i="49"/>
  <c r="AB75" i="49"/>
  <c r="W75" i="49"/>
  <c r="R75" i="49"/>
  <c r="J75" i="49"/>
  <c r="I75" i="49"/>
  <c r="G75" i="49"/>
  <c r="AV74" i="49"/>
  <c r="AQ74" i="49"/>
  <c r="AL74" i="49"/>
  <c r="AG74" i="49"/>
  <c r="AB74" i="49"/>
  <c r="W74" i="49"/>
  <c r="R74" i="49"/>
  <c r="J74" i="49"/>
  <c r="I74" i="49"/>
  <c r="G74" i="49"/>
  <c r="AG73" i="49"/>
  <c r="AB73" i="49"/>
  <c r="W73" i="49"/>
  <c r="R73" i="49"/>
  <c r="J73" i="49"/>
  <c r="I73" i="49"/>
  <c r="G73" i="49"/>
  <c r="AV72" i="49"/>
  <c r="AQ72" i="49"/>
  <c r="AL72" i="49"/>
  <c r="AG72" i="49"/>
  <c r="AB72" i="49"/>
  <c r="W72" i="49"/>
  <c r="R72" i="49"/>
  <c r="J72" i="49"/>
  <c r="I72" i="49"/>
  <c r="G72" i="49"/>
  <c r="AV71" i="49"/>
  <c r="AQ71" i="49"/>
  <c r="AL71" i="49"/>
  <c r="AG71" i="49"/>
  <c r="AB71" i="49"/>
  <c r="W71" i="49"/>
  <c r="R71" i="49"/>
  <c r="J71" i="49"/>
  <c r="I71" i="49"/>
  <c r="G71" i="49"/>
  <c r="AV70" i="49"/>
  <c r="AQ70" i="49"/>
  <c r="AL70" i="49"/>
  <c r="AG70" i="49"/>
  <c r="AB70" i="49"/>
  <c r="W70" i="49"/>
  <c r="R70" i="49"/>
  <c r="J70" i="49"/>
  <c r="I70" i="49"/>
  <c r="G70" i="49"/>
  <c r="AV69" i="49"/>
  <c r="AQ69" i="49"/>
  <c r="AL69" i="49"/>
  <c r="AG69" i="49"/>
  <c r="AB69" i="49"/>
  <c r="W69" i="49"/>
  <c r="R69" i="49"/>
  <c r="J69" i="49"/>
  <c r="I69" i="49"/>
  <c r="G69" i="49"/>
  <c r="AV68" i="49"/>
  <c r="AQ68" i="49"/>
  <c r="AL68" i="49"/>
  <c r="AG68" i="49"/>
  <c r="AB68" i="49"/>
  <c r="W68" i="49"/>
  <c r="R68" i="49"/>
  <c r="J68" i="49"/>
  <c r="I68" i="49"/>
  <c r="G68" i="49"/>
  <c r="AV67" i="49"/>
  <c r="AQ67" i="49"/>
  <c r="AL67" i="49"/>
  <c r="AG67" i="49"/>
  <c r="AB67" i="49"/>
  <c r="W67" i="49"/>
  <c r="R67" i="49"/>
  <c r="J67" i="49"/>
  <c r="I67" i="49"/>
  <c r="G67" i="49"/>
  <c r="P63" i="49"/>
  <c r="U62" i="49"/>
  <c r="Z62" i="49" s="1"/>
  <c r="AV77" i="48"/>
  <c r="AQ77" i="48"/>
  <c r="AL77" i="48"/>
  <c r="AG77" i="48"/>
  <c r="AB77" i="48"/>
  <c r="W77" i="48"/>
  <c r="R77" i="48"/>
  <c r="J77" i="48"/>
  <c r="I77" i="48"/>
  <c r="G77" i="48"/>
  <c r="AV76" i="48"/>
  <c r="AQ76" i="48"/>
  <c r="AL76" i="48"/>
  <c r="AG76" i="48"/>
  <c r="AB76" i="48"/>
  <c r="W76" i="48"/>
  <c r="R76" i="48"/>
  <c r="J76" i="48"/>
  <c r="I76" i="48"/>
  <c r="G76" i="48"/>
  <c r="AV75" i="48"/>
  <c r="AQ75" i="48"/>
  <c r="AL75" i="48"/>
  <c r="AG75" i="48"/>
  <c r="AB75" i="48"/>
  <c r="W75" i="48"/>
  <c r="R75" i="48"/>
  <c r="J75" i="48"/>
  <c r="I75" i="48"/>
  <c r="G75" i="48"/>
  <c r="AV74" i="48"/>
  <c r="AQ74" i="48"/>
  <c r="AL74" i="48"/>
  <c r="AG74" i="48"/>
  <c r="AB74" i="48"/>
  <c r="W74" i="48"/>
  <c r="R74" i="48"/>
  <c r="J74" i="48"/>
  <c r="I74" i="48"/>
  <c r="G74" i="48"/>
  <c r="AV73" i="48"/>
  <c r="AQ73" i="48"/>
  <c r="AL73" i="48"/>
  <c r="AG73" i="48"/>
  <c r="AB73" i="48"/>
  <c r="W73" i="48"/>
  <c r="R73" i="48"/>
  <c r="J73" i="48"/>
  <c r="I73" i="48"/>
  <c r="G73" i="48"/>
  <c r="AV72" i="48"/>
  <c r="AQ72" i="48"/>
  <c r="AL72" i="48"/>
  <c r="AG72" i="48"/>
  <c r="AB72" i="48"/>
  <c r="W72" i="48"/>
  <c r="R72" i="48"/>
  <c r="J72" i="48"/>
  <c r="I72" i="48"/>
  <c r="G72" i="48"/>
  <c r="AV71" i="48"/>
  <c r="AQ71" i="48"/>
  <c r="AL71" i="48"/>
  <c r="AG71" i="48"/>
  <c r="AB71" i="48"/>
  <c r="W71" i="48"/>
  <c r="R71" i="48"/>
  <c r="J71" i="48"/>
  <c r="I71" i="48"/>
  <c r="G71" i="48"/>
  <c r="AV70" i="48"/>
  <c r="AQ70" i="48"/>
  <c r="AL70" i="48"/>
  <c r="AG70" i="48"/>
  <c r="AB70" i="48"/>
  <c r="W70" i="48"/>
  <c r="R70" i="48"/>
  <c r="J70" i="48"/>
  <c r="I70" i="48"/>
  <c r="G70" i="48"/>
  <c r="AV69" i="48"/>
  <c r="AQ69" i="48"/>
  <c r="AL69" i="48"/>
  <c r="AG69" i="48"/>
  <c r="AB69" i="48"/>
  <c r="W69" i="48"/>
  <c r="R69" i="48"/>
  <c r="J69" i="48"/>
  <c r="I69" i="48"/>
  <c r="G69" i="48"/>
  <c r="AV68" i="48"/>
  <c r="AQ68" i="48"/>
  <c r="AL68" i="48"/>
  <c r="AG68" i="48"/>
  <c r="AB68" i="48"/>
  <c r="W68" i="48"/>
  <c r="R68" i="48"/>
  <c r="J68" i="48"/>
  <c r="I68" i="48"/>
  <c r="G68" i="48"/>
  <c r="AV67" i="48"/>
  <c r="AQ67" i="48"/>
  <c r="AL67" i="48"/>
  <c r="AG67" i="48"/>
  <c r="AB67" i="48"/>
  <c r="W67" i="48"/>
  <c r="R67" i="48"/>
  <c r="J67" i="48"/>
  <c r="I67" i="48"/>
  <c r="G67" i="48"/>
  <c r="P63" i="48"/>
  <c r="U62" i="48"/>
  <c r="U63" i="48" s="1"/>
  <c r="AV75" i="46"/>
  <c r="AQ75" i="46"/>
  <c r="AL75" i="46"/>
  <c r="AG75" i="46"/>
  <c r="AB75" i="46"/>
  <c r="W75" i="46"/>
  <c r="R75" i="46"/>
  <c r="J75" i="46"/>
  <c r="I75" i="46"/>
  <c r="G75" i="46"/>
  <c r="AV74" i="46"/>
  <c r="AQ74" i="46"/>
  <c r="AL74" i="46"/>
  <c r="AG74" i="46"/>
  <c r="AB74" i="46"/>
  <c r="W74" i="46"/>
  <c r="R74" i="46"/>
  <c r="J74" i="46"/>
  <c r="I74" i="46"/>
  <c r="G74" i="46"/>
  <c r="AV73" i="46"/>
  <c r="AQ73" i="46"/>
  <c r="AL73" i="46"/>
  <c r="AG73" i="46"/>
  <c r="AB73" i="46"/>
  <c r="W73" i="46"/>
  <c r="R73" i="46"/>
  <c r="J73" i="46"/>
  <c r="I73" i="46"/>
  <c r="G73" i="46"/>
  <c r="AV72" i="46"/>
  <c r="AQ72" i="46"/>
  <c r="AL72" i="46"/>
  <c r="AG72" i="46"/>
  <c r="AB72" i="46"/>
  <c r="W72" i="46"/>
  <c r="R72" i="46"/>
  <c r="J72" i="46"/>
  <c r="I72" i="46"/>
  <c r="G72" i="46"/>
  <c r="AV71" i="46"/>
  <c r="AQ71" i="46"/>
  <c r="AL71" i="46"/>
  <c r="AG71" i="46"/>
  <c r="AB71" i="46"/>
  <c r="W71" i="46"/>
  <c r="R71" i="46"/>
  <c r="J71" i="46"/>
  <c r="I71" i="46"/>
  <c r="G71" i="46"/>
  <c r="AV70" i="46"/>
  <c r="AQ70" i="46"/>
  <c r="AL70" i="46"/>
  <c r="AG70" i="46"/>
  <c r="AB70" i="46"/>
  <c r="W70" i="46"/>
  <c r="R70" i="46"/>
  <c r="J70" i="46"/>
  <c r="I70" i="46"/>
  <c r="G70" i="46"/>
  <c r="AV69" i="46"/>
  <c r="AQ69" i="46"/>
  <c r="AL69" i="46"/>
  <c r="AG69" i="46"/>
  <c r="AB69" i="46"/>
  <c r="W69" i="46"/>
  <c r="R69" i="46"/>
  <c r="J69" i="46"/>
  <c r="I69" i="46"/>
  <c r="G69" i="46"/>
  <c r="AV68" i="46"/>
  <c r="AQ68" i="46"/>
  <c r="AL68" i="46"/>
  <c r="AG68" i="46"/>
  <c r="AB68" i="46"/>
  <c r="W68" i="46"/>
  <c r="R68" i="46"/>
  <c r="J68" i="46"/>
  <c r="I68" i="46"/>
  <c r="G68" i="46"/>
  <c r="AV67" i="46"/>
  <c r="AQ67" i="46"/>
  <c r="AL67" i="46"/>
  <c r="AG67" i="46"/>
  <c r="AB67" i="46"/>
  <c r="W67" i="46"/>
  <c r="R67" i="46"/>
  <c r="J67" i="46"/>
  <c r="I67" i="46"/>
  <c r="G67" i="46"/>
  <c r="P63" i="46"/>
  <c r="U62" i="46"/>
  <c r="U63" i="46" s="1"/>
  <c r="AV77" i="45"/>
  <c r="AQ77" i="45"/>
  <c r="AL77" i="45"/>
  <c r="AG77" i="45"/>
  <c r="AB77" i="45"/>
  <c r="W77" i="45"/>
  <c r="R77" i="45"/>
  <c r="J77" i="45"/>
  <c r="I77" i="45"/>
  <c r="G77" i="45"/>
  <c r="AV76" i="45"/>
  <c r="AQ76" i="45"/>
  <c r="AL76" i="45"/>
  <c r="AG76" i="45"/>
  <c r="AB76" i="45"/>
  <c r="W76" i="45"/>
  <c r="R76" i="45"/>
  <c r="J76" i="45"/>
  <c r="I76" i="45"/>
  <c r="G76" i="45"/>
  <c r="AV75" i="45"/>
  <c r="AQ75" i="45"/>
  <c r="AL75" i="45"/>
  <c r="AG75" i="45"/>
  <c r="AB75" i="45"/>
  <c r="W75" i="45"/>
  <c r="R75" i="45"/>
  <c r="J75" i="45"/>
  <c r="I75" i="45"/>
  <c r="G75" i="45"/>
  <c r="AV74" i="45"/>
  <c r="AQ74" i="45"/>
  <c r="AL74" i="45"/>
  <c r="AG74" i="45"/>
  <c r="AB74" i="45"/>
  <c r="W74" i="45"/>
  <c r="R74" i="45"/>
  <c r="J74" i="45"/>
  <c r="I74" i="45"/>
  <c r="G74" i="45"/>
  <c r="AV73" i="45"/>
  <c r="AQ73" i="45"/>
  <c r="AL73" i="45"/>
  <c r="AG73" i="45"/>
  <c r="AB73" i="45"/>
  <c r="W73" i="45"/>
  <c r="R73" i="45"/>
  <c r="J73" i="45"/>
  <c r="I73" i="45"/>
  <c r="G73" i="45"/>
  <c r="AV72" i="45"/>
  <c r="AQ72" i="45"/>
  <c r="AL72" i="45"/>
  <c r="AG72" i="45"/>
  <c r="AB72" i="45"/>
  <c r="W72" i="45"/>
  <c r="R72" i="45"/>
  <c r="J72" i="45"/>
  <c r="I72" i="45"/>
  <c r="G72" i="45"/>
  <c r="AV71" i="45"/>
  <c r="AQ71" i="45"/>
  <c r="AL71" i="45"/>
  <c r="AG71" i="45"/>
  <c r="AB71" i="45"/>
  <c r="W71" i="45"/>
  <c r="R71" i="45"/>
  <c r="J71" i="45"/>
  <c r="I71" i="45"/>
  <c r="G71" i="45"/>
  <c r="AV70" i="45"/>
  <c r="AQ70" i="45"/>
  <c r="AL70" i="45"/>
  <c r="AG70" i="45"/>
  <c r="AB70" i="45"/>
  <c r="W70" i="45"/>
  <c r="R70" i="45"/>
  <c r="J70" i="45"/>
  <c r="I70" i="45"/>
  <c r="G70" i="45"/>
  <c r="AV69" i="45"/>
  <c r="AQ69" i="45"/>
  <c r="AL69" i="45"/>
  <c r="AG69" i="45"/>
  <c r="AB69" i="45"/>
  <c r="W69" i="45"/>
  <c r="R69" i="45"/>
  <c r="J69" i="45"/>
  <c r="I69" i="45"/>
  <c r="G69" i="45"/>
  <c r="AV68" i="45"/>
  <c r="AQ68" i="45"/>
  <c r="AL68" i="45"/>
  <c r="AG68" i="45"/>
  <c r="AB68" i="45"/>
  <c r="W68" i="45"/>
  <c r="R68" i="45"/>
  <c r="J68" i="45"/>
  <c r="I68" i="45"/>
  <c r="G68" i="45"/>
  <c r="AV67" i="45"/>
  <c r="AQ67" i="45"/>
  <c r="AL67" i="45"/>
  <c r="AG67" i="45"/>
  <c r="AB67" i="45"/>
  <c r="W67" i="45"/>
  <c r="R67" i="45"/>
  <c r="J67" i="45"/>
  <c r="I67" i="45"/>
  <c r="H67" i="45"/>
  <c r="G67" i="45"/>
  <c r="P63" i="45"/>
  <c r="U62" i="45"/>
  <c r="Z62" i="45" s="1"/>
  <c r="AV139" i="44"/>
  <c r="AQ139" i="44"/>
  <c r="AL139" i="44"/>
  <c r="AG139" i="44"/>
  <c r="AB139" i="44"/>
  <c r="W139" i="44"/>
  <c r="R139" i="44"/>
  <c r="J139" i="44"/>
  <c r="I139" i="44"/>
  <c r="G139" i="44"/>
  <c r="AV138" i="44"/>
  <c r="AQ138" i="44"/>
  <c r="AL138" i="44"/>
  <c r="AG138" i="44"/>
  <c r="AB138" i="44"/>
  <c r="W138" i="44"/>
  <c r="R138" i="44"/>
  <c r="J138" i="44"/>
  <c r="I138" i="44"/>
  <c r="G138" i="44"/>
  <c r="AV137" i="44"/>
  <c r="AQ137" i="44"/>
  <c r="AL137" i="44"/>
  <c r="AG137" i="44"/>
  <c r="AB137" i="44"/>
  <c r="W137" i="44"/>
  <c r="R137" i="44"/>
  <c r="J137" i="44"/>
  <c r="I137" i="44"/>
  <c r="G137" i="44"/>
  <c r="AV136" i="44"/>
  <c r="AQ136" i="44"/>
  <c r="AL136" i="44"/>
  <c r="AG136" i="44"/>
  <c r="AB136" i="44"/>
  <c r="W136" i="44"/>
  <c r="R136" i="44"/>
  <c r="J136" i="44"/>
  <c r="I136" i="44"/>
  <c r="G136" i="44"/>
  <c r="AV135" i="44"/>
  <c r="AQ135" i="44"/>
  <c r="AL135" i="44"/>
  <c r="AG135" i="44"/>
  <c r="AB135" i="44"/>
  <c r="W135" i="44"/>
  <c r="R135" i="44"/>
  <c r="J135" i="44"/>
  <c r="I135" i="44"/>
  <c r="G135" i="44"/>
  <c r="AV134" i="44"/>
  <c r="AQ134" i="44"/>
  <c r="AL134" i="44"/>
  <c r="AG134" i="44"/>
  <c r="AB134" i="44"/>
  <c r="W134" i="44"/>
  <c r="R134" i="44"/>
  <c r="J134" i="44"/>
  <c r="I134" i="44"/>
  <c r="G134" i="44"/>
  <c r="AV133" i="44"/>
  <c r="AQ133" i="44"/>
  <c r="AL133" i="44"/>
  <c r="AG133" i="44"/>
  <c r="AB133" i="44"/>
  <c r="W133" i="44"/>
  <c r="R133" i="44"/>
  <c r="J133" i="44"/>
  <c r="I133" i="44"/>
  <c r="G133" i="44"/>
  <c r="AV132" i="44"/>
  <c r="AQ132" i="44"/>
  <c r="AL132" i="44"/>
  <c r="AG132" i="44"/>
  <c r="AB132" i="44"/>
  <c r="W132" i="44"/>
  <c r="R132" i="44"/>
  <c r="J132" i="44"/>
  <c r="I132" i="44"/>
  <c r="G132" i="44"/>
  <c r="AV131" i="44"/>
  <c r="AQ131" i="44"/>
  <c r="AL131" i="44"/>
  <c r="AG131" i="44"/>
  <c r="AB131" i="44"/>
  <c r="W131" i="44"/>
  <c r="R131" i="44"/>
  <c r="J131" i="44"/>
  <c r="I131" i="44"/>
  <c r="G131" i="44"/>
  <c r="AV130" i="44"/>
  <c r="AQ130" i="44"/>
  <c r="AL130" i="44"/>
  <c r="AG130" i="44"/>
  <c r="AB130" i="44"/>
  <c r="W130" i="44"/>
  <c r="R130" i="44"/>
  <c r="J130" i="44"/>
  <c r="I130" i="44"/>
  <c r="G130" i="44"/>
  <c r="AV129" i="44"/>
  <c r="AQ129" i="44"/>
  <c r="AL129" i="44"/>
  <c r="AG129" i="44"/>
  <c r="AB129" i="44"/>
  <c r="W129" i="44"/>
  <c r="R129" i="44"/>
  <c r="J129" i="44"/>
  <c r="I129" i="44"/>
  <c r="G129" i="44"/>
  <c r="AV128" i="44"/>
  <c r="AQ128" i="44"/>
  <c r="AL128" i="44"/>
  <c r="AG128" i="44"/>
  <c r="AB128" i="44"/>
  <c r="W128" i="44"/>
  <c r="R128" i="44"/>
  <c r="J128" i="44"/>
  <c r="I128" i="44"/>
  <c r="G128" i="44"/>
  <c r="AV127" i="44"/>
  <c r="AQ127" i="44"/>
  <c r="AL127" i="44"/>
  <c r="AG127" i="44"/>
  <c r="AB127" i="44"/>
  <c r="W127" i="44"/>
  <c r="R127" i="44"/>
  <c r="J127" i="44"/>
  <c r="I127" i="44"/>
  <c r="G127" i="44"/>
  <c r="AV126" i="44"/>
  <c r="AQ126" i="44"/>
  <c r="AL126" i="44"/>
  <c r="AG126" i="44"/>
  <c r="AB126" i="44"/>
  <c r="W126" i="44"/>
  <c r="R126" i="44"/>
  <c r="J126" i="44"/>
  <c r="I126" i="44"/>
  <c r="G126" i="44"/>
  <c r="AV125" i="44"/>
  <c r="AQ125" i="44"/>
  <c r="AL125" i="44"/>
  <c r="AG125" i="44"/>
  <c r="AB125" i="44"/>
  <c r="W125" i="44"/>
  <c r="R125" i="44"/>
  <c r="J125" i="44"/>
  <c r="I125" i="44"/>
  <c r="G125" i="44"/>
  <c r="AV124" i="44"/>
  <c r="AQ124" i="44"/>
  <c r="AL124" i="44"/>
  <c r="AG124" i="44"/>
  <c r="AB124" i="44"/>
  <c r="W124" i="44"/>
  <c r="R124" i="44"/>
  <c r="J124" i="44"/>
  <c r="I124" i="44"/>
  <c r="G124" i="44"/>
  <c r="AV123" i="44"/>
  <c r="AQ123" i="44"/>
  <c r="AL123" i="44"/>
  <c r="AG123" i="44"/>
  <c r="AB123" i="44"/>
  <c r="W123" i="44"/>
  <c r="R123" i="44"/>
  <c r="J123" i="44"/>
  <c r="I123" i="44"/>
  <c r="G123" i="44"/>
  <c r="AV122" i="44"/>
  <c r="AQ122" i="44"/>
  <c r="AL122" i="44"/>
  <c r="AG122" i="44"/>
  <c r="AB122" i="44"/>
  <c r="W122" i="44"/>
  <c r="R122" i="44"/>
  <c r="J122" i="44"/>
  <c r="I122" i="44"/>
  <c r="G122" i="44"/>
  <c r="AV121" i="44"/>
  <c r="AQ121" i="44"/>
  <c r="AL121" i="44"/>
  <c r="AG121" i="44"/>
  <c r="AB121" i="44"/>
  <c r="W121" i="44"/>
  <c r="R121" i="44"/>
  <c r="J121" i="44"/>
  <c r="I121" i="44"/>
  <c r="G121" i="44"/>
  <c r="AV120" i="44"/>
  <c r="AQ120" i="44"/>
  <c r="AL120" i="44"/>
  <c r="AG120" i="44"/>
  <c r="AB120" i="44"/>
  <c r="W120" i="44"/>
  <c r="R120" i="44"/>
  <c r="J120" i="44"/>
  <c r="I120" i="44"/>
  <c r="G120" i="44"/>
  <c r="AV119" i="44"/>
  <c r="AQ119" i="44"/>
  <c r="AL119" i="44"/>
  <c r="AG119" i="44"/>
  <c r="AB119" i="44"/>
  <c r="W119" i="44"/>
  <c r="R119" i="44"/>
  <c r="J119" i="44"/>
  <c r="I119" i="44"/>
  <c r="G119" i="44"/>
  <c r="AV118" i="44"/>
  <c r="AQ118" i="44"/>
  <c r="AL118" i="44"/>
  <c r="AG118" i="44"/>
  <c r="AB118" i="44"/>
  <c r="W118" i="44"/>
  <c r="R118" i="44"/>
  <c r="J118" i="44"/>
  <c r="I118" i="44"/>
  <c r="G118" i="44"/>
  <c r="AV117" i="44"/>
  <c r="AQ117" i="44"/>
  <c r="AL117" i="44"/>
  <c r="AG117" i="44"/>
  <c r="AB117" i="44"/>
  <c r="W117" i="44"/>
  <c r="R117" i="44"/>
  <c r="J117" i="44"/>
  <c r="I117" i="44"/>
  <c r="G117" i="44"/>
  <c r="AV116" i="44"/>
  <c r="AQ116" i="44"/>
  <c r="AL116" i="44"/>
  <c r="AG116" i="44"/>
  <c r="AB116" i="44"/>
  <c r="W116" i="44"/>
  <c r="R116" i="44"/>
  <c r="J116" i="44"/>
  <c r="I116" i="44"/>
  <c r="G116" i="44"/>
  <c r="AV115" i="44"/>
  <c r="AQ115" i="44"/>
  <c r="AL115" i="44"/>
  <c r="AG115" i="44"/>
  <c r="AB115" i="44"/>
  <c r="W115" i="44"/>
  <c r="R115" i="44"/>
  <c r="J115" i="44"/>
  <c r="I115" i="44"/>
  <c r="G115" i="44"/>
  <c r="AV114" i="44"/>
  <c r="AQ114" i="44"/>
  <c r="AL114" i="44"/>
  <c r="AG114" i="44"/>
  <c r="AB114" i="44"/>
  <c r="W114" i="44"/>
  <c r="R114" i="44"/>
  <c r="J114" i="44"/>
  <c r="I114" i="44"/>
  <c r="G114" i="44"/>
  <c r="AV113" i="44"/>
  <c r="AQ113" i="44"/>
  <c r="AL113" i="44"/>
  <c r="AG113" i="44"/>
  <c r="AB113" i="44"/>
  <c r="W113" i="44"/>
  <c r="R113" i="44"/>
  <c r="J113" i="44"/>
  <c r="I113" i="44"/>
  <c r="G113" i="44"/>
  <c r="AV112" i="44"/>
  <c r="AQ112" i="44"/>
  <c r="AL112" i="44"/>
  <c r="AG112" i="44"/>
  <c r="AB112" i="44"/>
  <c r="W112" i="44"/>
  <c r="R112" i="44"/>
  <c r="J112" i="44"/>
  <c r="I112" i="44"/>
  <c r="G112" i="44"/>
  <c r="P108" i="44"/>
  <c r="U107" i="44"/>
  <c r="U108" i="44" s="1"/>
  <c r="AC31" i="6"/>
  <c r="S31" i="6"/>
  <c r="M31" i="6"/>
  <c r="AC30" i="6"/>
  <c r="S30" i="6"/>
  <c r="M30" i="6"/>
  <c r="AC29" i="6"/>
  <c r="S29" i="6"/>
  <c r="M29" i="6"/>
  <c r="AC28" i="6"/>
  <c r="S28" i="6"/>
  <c r="M28" i="6"/>
  <c r="AC27" i="6"/>
  <c r="S27" i="6"/>
  <c r="M27" i="6"/>
  <c r="AC26" i="6"/>
  <c r="S26" i="6"/>
  <c r="M26" i="6"/>
  <c r="AC25" i="6"/>
  <c r="S25" i="6"/>
  <c r="M25" i="6"/>
  <c r="B25" i="6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B25" i="7"/>
  <c r="S68" i="52" l="1"/>
  <c r="AH68" i="51"/>
  <c r="AW68" i="51"/>
  <c r="H67" i="51"/>
  <c r="K73" i="51"/>
  <c r="K74" i="49"/>
  <c r="S68" i="49"/>
  <c r="K75" i="49"/>
  <c r="AW74" i="49"/>
  <c r="AI67" i="46"/>
  <c r="AM68" i="45"/>
  <c r="F30" i="6"/>
  <c r="AJ30" i="6" s="1"/>
  <c r="F31" i="6"/>
  <c r="AL31" i="6" s="1"/>
  <c r="F27" i="6"/>
  <c r="AB27" i="6" s="1"/>
  <c r="F31" i="7"/>
  <c r="AL31" i="7" s="1"/>
  <c r="X68" i="48"/>
  <c r="K68" i="52"/>
  <c r="M68" i="52" s="1"/>
  <c r="X68" i="52"/>
  <c r="AC68" i="52"/>
  <c r="AH68" i="52"/>
  <c r="AM68" i="52"/>
  <c r="AR68" i="52"/>
  <c r="AW68" i="52"/>
  <c r="X72" i="51"/>
  <c r="AC68" i="51"/>
  <c r="AC70" i="51"/>
  <c r="S74" i="51"/>
  <c r="AM68" i="51"/>
  <c r="AM70" i="51"/>
  <c r="AR70" i="51"/>
  <c r="AC67" i="51"/>
  <c r="AW70" i="51"/>
  <c r="AR71" i="51"/>
  <c r="H67" i="49"/>
  <c r="AW70" i="49"/>
  <c r="AW68" i="49"/>
  <c r="X72" i="49"/>
  <c r="AM75" i="49"/>
  <c r="AR72" i="49"/>
  <c r="S70" i="49"/>
  <c r="AH68" i="48"/>
  <c r="AM68" i="48"/>
  <c r="AR72" i="48"/>
  <c r="AW70" i="48"/>
  <c r="AH70" i="48"/>
  <c r="AC74" i="48"/>
  <c r="X75" i="46"/>
  <c r="AC75" i="46"/>
  <c r="AW67" i="46"/>
  <c r="AM75" i="46"/>
  <c r="AS67" i="46"/>
  <c r="S74" i="46"/>
  <c r="AR69" i="46"/>
  <c r="AR73" i="46"/>
  <c r="F28" i="7"/>
  <c r="AF28" i="7" s="1"/>
  <c r="K134" i="44"/>
  <c r="K122" i="44"/>
  <c r="F28" i="6"/>
  <c r="AF28" i="6" s="1"/>
  <c r="F29" i="6"/>
  <c r="AF29" i="6" s="1"/>
  <c r="F26" i="7"/>
  <c r="X26" i="7" s="1"/>
  <c r="F30" i="7"/>
  <c r="AJ30" i="7" s="1"/>
  <c r="K76" i="45"/>
  <c r="AM72" i="45"/>
  <c r="AR77" i="45"/>
  <c r="X68" i="45"/>
  <c r="AC68" i="45"/>
  <c r="K69" i="46"/>
  <c r="AH75" i="46"/>
  <c r="AW73" i="46"/>
  <c r="S68" i="46"/>
  <c r="S70" i="46"/>
  <c r="S72" i="46"/>
  <c r="AM68" i="46"/>
  <c r="K70" i="46"/>
  <c r="AM72" i="46"/>
  <c r="AH74" i="46"/>
  <c r="AR68" i="46"/>
  <c r="AR70" i="46"/>
  <c r="K72" i="46"/>
  <c r="AM74" i="46"/>
  <c r="AW68" i="46"/>
  <c r="AW70" i="46"/>
  <c r="AW72" i="46"/>
  <c r="AR74" i="46"/>
  <c r="AH70" i="46"/>
  <c r="H67" i="46"/>
  <c r="AW75" i="46"/>
  <c r="AM73" i="46"/>
  <c r="AW69" i="46"/>
  <c r="X74" i="46"/>
  <c r="AR75" i="46"/>
  <c r="AC74" i="46"/>
  <c r="X68" i="46"/>
  <c r="AC72" i="46"/>
  <c r="S67" i="46"/>
  <c r="S69" i="46"/>
  <c r="S71" i="46"/>
  <c r="S73" i="46"/>
  <c r="K71" i="46"/>
  <c r="X70" i="46"/>
  <c r="AC68" i="46"/>
  <c r="AH72" i="46"/>
  <c r="X69" i="46"/>
  <c r="X71" i="46"/>
  <c r="X73" i="46"/>
  <c r="K75" i="46"/>
  <c r="AH71" i="46"/>
  <c r="AW71" i="46"/>
  <c r="X72" i="46"/>
  <c r="AC70" i="46"/>
  <c r="AH73" i="46"/>
  <c r="AC71" i="46"/>
  <c r="AC69" i="46"/>
  <c r="AC73" i="46"/>
  <c r="S75" i="46"/>
  <c r="U82" i="47"/>
  <c r="P83" i="47"/>
  <c r="X70" i="48"/>
  <c r="AC68" i="48"/>
  <c r="AC72" i="48"/>
  <c r="H67" i="48"/>
  <c r="AC76" i="48"/>
  <c r="AR68" i="48"/>
  <c r="AM70" i="48"/>
  <c r="K72" i="48"/>
  <c r="AH74" i="48"/>
  <c r="AW68" i="48"/>
  <c r="AR70" i="48"/>
  <c r="AM72" i="48"/>
  <c r="AM76" i="48"/>
  <c r="AH67" i="48"/>
  <c r="S69" i="48"/>
  <c r="AI67" i="48"/>
  <c r="X69" i="48"/>
  <c r="S71" i="48"/>
  <c r="AM74" i="48"/>
  <c r="AC69" i="48"/>
  <c r="X71" i="48"/>
  <c r="S73" i="48"/>
  <c r="S75" i="48"/>
  <c r="S77" i="48"/>
  <c r="AS67" i="48"/>
  <c r="AH69" i="48"/>
  <c r="AC71" i="48"/>
  <c r="X73" i="48"/>
  <c r="X75" i="48"/>
  <c r="X77" i="48"/>
  <c r="AW74" i="48"/>
  <c r="AX67" i="48"/>
  <c r="AM69" i="48"/>
  <c r="AH71" i="48"/>
  <c r="AC73" i="48"/>
  <c r="AC75" i="48"/>
  <c r="AC77" i="48"/>
  <c r="S70" i="48"/>
  <c r="X67" i="48"/>
  <c r="AR69" i="48"/>
  <c r="AM71" i="48"/>
  <c r="AH73" i="48"/>
  <c r="AH75" i="48"/>
  <c r="AH77" i="48"/>
  <c r="K70" i="48"/>
  <c r="K74" i="48"/>
  <c r="AW72" i="48"/>
  <c r="AW69" i="48"/>
  <c r="AR76" i="48"/>
  <c r="AM73" i="48"/>
  <c r="AM75" i="48"/>
  <c r="AM77" i="48"/>
  <c r="S72" i="48"/>
  <c r="S74" i="48"/>
  <c r="Y67" i="48"/>
  <c r="K76" i="48"/>
  <c r="AW71" i="48"/>
  <c r="AR74" i="48"/>
  <c r="AR75" i="48"/>
  <c r="AR77" i="48"/>
  <c r="S76" i="48"/>
  <c r="X74" i="48"/>
  <c r="AD67" i="48"/>
  <c r="S68" i="48"/>
  <c r="AW73" i="48"/>
  <c r="AW75" i="48"/>
  <c r="AW77" i="48"/>
  <c r="S75" i="49"/>
  <c r="AC69" i="49"/>
  <c r="K71" i="49"/>
  <c r="X73" i="49"/>
  <c r="X75" i="49"/>
  <c r="AM67" i="49"/>
  <c r="AH69" i="49"/>
  <c r="AH71" i="49"/>
  <c r="AC73" i="49"/>
  <c r="AC75" i="49"/>
  <c r="AR74" i="49"/>
  <c r="AM69" i="49"/>
  <c r="AM71" i="49"/>
  <c r="AH73" i="49"/>
  <c r="AH75" i="49"/>
  <c r="AW71" i="49"/>
  <c r="AW75" i="49"/>
  <c r="S73" i="49"/>
  <c r="AX67" i="49"/>
  <c r="S74" i="49"/>
  <c r="X71" i="49"/>
  <c r="AR75" i="49"/>
  <c r="S72" i="49"/>
  <c r="X74" i="49"/>
  <c r="S69" i="49"/>
  <c r="K68" i="49"/>
  <c r="AC74" i="49"/>
  <c r="AR69" i="49"/>
  <c r="AC68" i="49"/>
  <c r="K70" i="49"/>
  <c r="AH74" i="49"/>
  <c r="S71" i="49"/>
  <c r="AH68" i="49"/>
  <c r="AH70" i="49"/>
  <c r="K72" i="49"/>
  <c r="AM74" i="49"/>
  <c r="AW72" i="49"/>
  <c r="K69" i="49"/>
  <c r="K67" i="49"/>
  <c r="AR71" i="49"/>
  <c r="AM68" i="49"/>
  <c r="AM70" i="49"/>
  <c r="AW69" i="49"/>
  <c r="U63" i="49"/>
  <c r="AR68" i="49"/>
  <c r="AR70" i="49"/>
  <c r="AM72" i="49"/>
  <c r="AX67" i="50"/>
  <c r="X74" i="51"/>
  <c r="AW72" i="51"/>
  <c r="AM74" i="51"/>
  <c r="AR74" i="51"/>
  <c r="S68" i="51"/>
  <c r="AW74" i="51"/>
  <c r="AI67" i="51"/>
  <c r="AH71" i="51"/>
  <c r="X73" i="51"/>
  <c r="AM67" i="51"/>
  <c r="AC73" i="51"/>
  <c r="AR73" i="51"/>
  <c r="AR69" i="51"/>
  <c r="AH73" i="51"/>
  <c r="AX67" i="51"/>
  <c r="AW69" i="51"/>
  <c r="AM73" i="51"/>
  <c r="S69" i="51"/>
  <c r="X69" i="51"/>
  <c r="S73" i="51"/>
  <c r="AW71" i="51"/>
  <c r="AR72" i="51"/>
  <c r="X71" i="51"/>
  <c r="AC71" i="51"/>
  <c r="AC74" i="51"/>
  <c r="AH70" i="51"/>
  <c r="AH72" i="51"/>
  <c r="AR68" i="51"/>
  <c r="Y67" i="51"/>
  <c r="S70" i="51"/>
  <c r="AM72" i="51"/>
  <c r="S71" i="51"/>
  <c r="AC69" i="51"/>
  <c r="X68" i="51"/>
  <c r="S72" i="51"/>
  <c r="H67" i="52"/>
  <c r="AD67" i="52"/>
  <c r="Y67" i="52"/>
  <c r="AI67" i="52"/>
  <c r="S67" i="52"/>
  <c r="AM67" i="52"/>
  <c r="AR67" i="52"/>
  <c r="AW67" i="52"/>
  <c r="AW77" i="45"/>
  <c r="S70" i="45"/>
  <c r="S72" i="45"/>
  <c r="K77" i="45"/>
  <c r="AW76" i="45"/>
  <c r="AR74" i="45"/>
  <c r="X70" i="45"/>
  <c r="K70" i="45"/>
  <c r="AR70" i="45"/>
  <c r="AM74" i="45"/>
  <c r="AC76" i="45"/>
  <c r="AW68" i="45"/>
  <c r="AW70" i="45"/>
  <c r="K72" i="45"/>
  <c r="AH76" i="45"/>
  <c r="AW72" i="45"/>
  <c r="AM76" i="45"/>
  <c r="AH67" i="45"/>
  <c r="X69" i="45"/>
  <c r="X71" i="45"/>
  <c r="S73" i="45"/>
  <c r="AD67" i="45"/>
  <c r="AI67" i="45"/>
  <c r="AC69" i="45"/>
  <c r="AC71" i="45"/>
  <c r="X73" i="45"/>
  <c r="S75" i="45"/>
  <c r="AN67" i="45"/>
  <c r="AH70" i="45"/>
  <c r="AH71" i="45"/>
  <c r="AC73" i="45"/>
  <c r="X75" i="45"/>
  <c r="S71" i="45"/>
  <c r="AS67" i="45"/>
  <c r="AM69" i="45"/>
  <c r="K71" i="45"/>
  <c r="AH73" i="45"/>
  <c r="AC75" i="45"/>
  <c r="S74" i="45"/>
  <c r="AC72" i="45"/>
  <c r="AH74" i="45"/>
  <c r="AH75" i="45"/>
  <c r="AW69" i="45"/>
  <c r="AW71" i="45"/>
  <c r="K73" i="45"/>
  <c r="AM75" i="45"/>
  <c r="X77" i="45"/>
  <c r="X72" i="45"/>
  <c r="X74" i="45"/>
  <c r="K68" i="45"/>
  <c r="AC74" i="45"/>
  <c r="T67" i="45"/>
  <c r="AR76" i="45"/>
  <c r="S69" i="45"/>
  <c r="AR69" i="45"/>
  <c r="S77" i="45"/>
  <c r="AW73" i="45"/>
  <c r="AR75" i="45"/>
  <c r="AC77" i="45"/>
  <c r="S76" i="45"/>
  <c r="X76" i="45"/>
  <c r="K74" i="45"/>
  <c r="Y67" i="45"/>
  <c r="AW67" i="45"/>
  <c r="AM73" i="45"/>
  <c r="AW75" i="45"/>
  <c r="AH77" i="45"/>
  <c r="AC70" i="45"/>
  <c r="AH72" i="45"/>
  <c r="AR68" i="45"/>
  <c r="AR71" i="45"/>
  <c r="S68" i="45"/>
  <c r="AM77" i="45"/>
  <c r="K135" i="44"/>
  <c r="AC121" i="44"/>
  <c r="K113" i="44"/>
  <c r="AH121" i="44"/>
  <c r="AC127" i="44"/>
  <c r="K131" i="44"/>
  <c r="K139" i="44"/>
  <c r="K123" i="44"/>
  <c r="AH127" i="44"/>
  <c r="AW115" i="44"/>
  <c r="AR131" i="44"/>
  <c r="AW134" i="44"/>
  <c r="S123" i="44"/>
  <c r="X126" i="44"/>
  <c r="AC120" i="44"/>
  <c r="AH120" i="44"/>
  <c r="S136" i="44"/>
  <c r="K114" i="44"/>
  <c r="X136" i="44"/>
  <c r="AM132" i="44"/>
  <c r="S118" i="44"/>
  <c r="AR127" i="44"/>
  <c r="AC126" i="44"/>
  <c r="AH126" i="44"/>
  <c r="K119" i="44"/>
  <c r="X120" i="44"/>
  <c r="K117" i="44"/>
  <c r="K120" i="44"/>
  <c r="K133" i="44"/>
  <c r="AW133" i="44"/>
  <c r="AM114" i="44"/>
  <c r="AR114" i="44"/>
  <c r="K116" i="44"/>
  <c r="K130" i="44"/>
  <c r="AW137" i="44"/>
  <c r="AR124" i="44"/>
  <c r="AR126" i="44"/>
  <c r="K132" i="44"/>
  <c r="AR128" i="44"/>
  <c r="AW128" i="44"/>
  <c r="K121" i="44"/>
  <c r="K125" i="44"/>
  <c r="H112" i="44"/>
  <c r="AR121" i="44"/>
  <c r="S126" i="44"/>
  <c r="S116" i="44"/>
  <c r="AM127" i="44"/>
  <c r="S135" i="44"/>
  <c r="F29" i="7"/>
  <c r="N29" i="7" s="1"/>
  <c r="N30" i="6"/>
  <c r="F26" i="6"/>
  <c r="R26" i="6" s="1"/>
  <c r="AD30" i="6"/>
  <c r="AD31" i="7"/>
  <c r="T31" i="7"/>
  <c r="N31" i="7"/>
  <c r="F25" i="7"/>
  <c r="T25" i="7" s="1"/>
  <c r="F27" i="7"/>
  <c r="Z27" i="7" s="1"/>
  <c r="AE62" i="52"/>
  <c r="Z63" i="52"/>
  <c r="T67" i="52"/>
  <c r="X67" i="52"/>
  <c r="U63" i="52"/>
  <c r="AC67" i="52"/>
  <c r="AH67" i="52"/>
  <c r="AN67" i="52"/>
  <c r="K67" i="52"/>
  <c r="AS67" i="52"/>
  <c r="AR67" i="51"/>
  <c r="AS67" i="51"/>
  <c r="T67" i="51"/>
  <c r="K70" i="51"/>
  <c r="K69" i="51"/>
  <c r="X67" i="51"/>
  <c r="K68" i="51"/>
  <c r="AN67" i="51"/>
  <c r="AM69" i="51"/>
  <c r="AW73" i="51"/>
  <c r="K67" i="51"/>
  <c r="AW67" i="51"/>
  <c r="K72" i="51"/>
  <c r="Z62" i="51"/>
  <c r="S67" i="51"/>
  <c r="K71" i="51"/>
  <c r="X70" i="51"/>
  <c r="AC72" i="51"/>
  <c r="AH74" i="51"/>
  <c r="AD67" i="51"/>
  <c r="AH67" i="51"/>
  <c r="AH69" i="51"/>
  <c r="AM71" i="51"/>
  <c r="S67" i="50"/>
  <c r="Y67" i="50"/>
  <c r="AC67" i="50"/>
  <c r="AI67" i="50"/>
  <c r="AN67" i="50"/>
  <c r="K67" i="50"/>
  <c r="Z62" i="50"/>
  <c r="AR67" i="50"/>
  <c r="AE62" i="49"/>
  <c r="Z63" i="49"/>
  <c r="AC67" i="49"/>
  <c r="AC72" i="49"/>
  <c r="AD67" i="49"/>
  <c r="X69" i="49"/>
  <c r="AC71" i="49"/>
  <c r="X68" i="49"/>
  <c r="AC70" i="49"/>
  <c r="AH72" i="49"/>
  <c r="AI67" i="49"/>
  <c r="AN67" i="49"/>
  <c r="AR67" i="49"/>
  <c r="AS67" i="49"/>
  <c r="AW67" i="49"/>
  <c r="K73" i="49"/>
  <c r="X67" i="49"/>
  <c r="X70" i="49"/>
  <c r="AH67" i="49"/>
  <c r="S67" i="49"/>
  <c r="T67" i="49"/>
  <c r="Y67" i="49"/>
  <c r="AW76" i="48"/>
  <c r="AR73" i="48"/>
  <c r="AM67" i="48"/>
  <c r="AN67" i="48"/>
  <c r="AR71" i="48"/>
  <c r="K67" i="48"/>
  <c r="AW67" i="48"/>
  <c r="K73" i="48"/>
  <c r="Z62" i="48"/>
  <c r="S67" i="48"/>
  <c r="K71" i="48"/>
  <c r="X76" i="48"/>
  <c r="T67" i="48"/>
  <c r="K69" i="48"/>
  <c r="K68" i="48"/>
  <c r="K77" i="48"/>
  <c r="AR67" i="48"/>
  <c r="K75" i="48"/>
  <c r="X72" i="48"/>
  <c r="AH76" i="48"/>
  <c r="AC67" i="48"/>
  <c r="AC70" i="48"/>
  <c r="AH72" i="48"/>
  <c r="AM71" i="46"/>
  <c r="AH68" i="46"/>
  <c r="AM70" i="46"/>
  <c r="AR72" i="46"/>
  <c r="AW74" i="46"/>
  <c r="AN67" i="46"/>
  <c r="AM69" i="46"/>
  <c r="AR71" i="46"/>
  <c r="K67" i="46"/>
  <c r="K73" i="46"/>
  <c r="AX67" i="46"/>
  <c r="Z62" i="46"/>
  <c r="T67" i="46"/>
  <c r="K68" i="46"/>
  <c r="AC67" i="46"/>
  <c r="AH69" i="46"/>
  <c r="AM67" i="46"/>
  <c r="AR67" i="46"/>
  <c r="K74" i="46"/>
  <c r="X67" i="46"/>
  <c r="Y67" i="46"/>
  <c r="AD67" i="46"/>
  <c r="AH67" i="46"/>
  <c r="Z63" i="45"/>
  <c r="AE62" i="45"/>
  <c r="AH69" i="45"/>
  <c r="AM71" i="45"/>
  <c r="AR73" i="45"/>
  <c r="AR72" i="45"/>
  <c r="AW74" i="45"/>
  <c r="K67" i="45"/>
  <c r="K75" i="45"/>
  <c r="AX67" i="45"/>
  <c r="K69" i="45"/>
  <c r="X67" i="45"/>
  <c r="U63" i="45"/>
  <c r="AC67" i="45"/>
  <c r="AM67" i="45"/>
  <c r="AH68" i="45"/>
  <c r="AM70" i="45"/>
  <c r="AR67" i="45"/>
  <c r="S67" i="45"/>
  <c r="AH138" i="44"/>
  <c r="AW127" i="44"/>
  <c r="X118" i="44"/>
  <c r="K118" i="44"/>
  <c r="AH131" i="44"/>
  <c r="S120" i="44"/>
  <c r="X123" i="44"/>
  <c r="AM126" i="44"/>
  <c r="AM131" i="44"/>
  <c r="AC138" i="44"/>
  <c r="AC123" i="44"/>
  <c r="AW131" i="44"/>
  <c r="AM138" i="44"/>
  <c r="X125" i="44"/>
  <c r="AR138" i="44"/>
  <c r="AC125" i="44"/>
  <c r="AR133" i="44"/>
  <c r="AH129" i="44"/>
  <c r="S138" i="44"/>
  <c r="AC118" i="44"/>
  <c r="AM121" i="44"/>
  <c r="X138" i="44"/>
  <c r="AW129" i="44"/>
  <c r="AH136" i="44"/>
  <c r="AW116" i="44"/>
  <c r="AW121" i="44"/>
  <c r="AM136" i="44"/>
  <c r="AH123" i="44"/>
  <c r="S125" i="44"/>
  <c r="AR136" i="44"/>
  <c r="AW118" i="44"/>
  <c r="AM123" i="44"/>
  <c r="AW136" i="44"/>
  <c r="AC115" i="44"/>
  <c r="K138" i="44"/>
  <c r="AW138" i="44"/>
  <c r="X112" i="44"/>
  <c r="AH115" i="44"/>
  <c r="AW123" i="44"/>
  <c r="AH125" i="44"/>
  <c r="X130" i="44"/>
  <c r="S117" i="44"/>
  <c r="S122" i="44"/>
  <c r="AM128" i="44"/>
  <c r="X135" i="44"/>
  <c r="AM115" i="44"/>
  <c r="X117" i="44"/>
  <c r="AC130" i="44"/>
  <c r="AC135" i="44"/>
  <c r="AR137" i="44"/>
  <c r="AH130" i="44"/>
  <c r="AC132" i="44"/>
  <c r="AS112" i="44"/>
  <c r="AR115" i="44"/>
  <c r="S119" i="44"/>
  <c r="S124" i="44"/>
  <c r="AM130" i="44"/>
  <c r="AW139" i="44"/>
  <c r="AW119" i="44"/>
  <c r="K112" i="44"/>
  <c r="X119" i="44"/>
  <c r="AM122" i="44"/>
  <c r="AR130" i="44"/>
  <c r="AH132" i="44"/>
  <c r="AW112" i="44"/>
  <c r="S114" i="44"/>
  <c r="AC119" i="44"/>
  <c r="X124" i="44"/>
  <c r="AW130" i="44"/>
  <c r="AC139" i="44"/>
  <c r="AX112" i="44"/>
  <c r="X114" i="44"/>
  <c r="AR117" i="44"/>
  <c r="AC124" i="44"/>
  <c r="K124" i="44"/>
  <c r="AC114" i="44"/>
  <c r="AW117" i="44"/>
  <c r="AH124" i="44"/>
  <c r="AR132" i="44"/>
  <c r="AH114" i="44"/>
  <c r="AM124" i="44"/>
  <c r="S129" i="44"/>
  <c r="AW132" i="44"/>
  <c r="AM135" i="44"/>
  <c r="AM133" i="44"/>
  <c r="K136" i="44"/>
  <c r="X116" i="44"/>
  <c r="AM120" i="44"/>
  <c r="X122" i="44"/>
  <c r="AM129" i="44"/>
  <c r="S131" i="44"/>
  <c r="S137" i="44"/>
  <c r="S113" i="44"/>
  <c r="AW114" i="44"/>
  <c r="AC116" i="44"/>
  <c r="AR120" i="44"/>
  <c r="AC122" i="44"/>
  <c r="AR129" i="44"/>
  <c r="X131" i="44"/>
  <c r="AR135" i="44"/>
  <c r="K137" i="44"/>
  <c r="X113" i="44"/>
  <c r="AH116" i="44"/>
  <c r="AW120" i="44"/>
  <c r="AH122" i="44"/>
  <c r="S134" i="44"/>
  <c r="AW135" i="44"/>
  <c r="X137" i="44"/>
  <c r="AC113" i="44"/>
  <c r="AM116" i="44"/>
  <c r="AC131" i="44"/>
  <c r="AC137" i="44"/>
  <c r="S127" i="44"/>
  <c r="AW126" i="44"/>
  <c r="AH137" i="44"/>
  <c r="S112" i="44"/>
  <c r="AN112" i="44"/>
  <c r="K115" i="44"/>
  <c r="AR116" i="44"/>
  <c r="AH119" i="44"/>
  <c r="AH133" i="44"/>
  <c r="AH113" i="44"/>
  <c r="AR122" i="44"/>
  <c r="AC128" i="44"/>
  <c r="AM137" i="44"/>
  <c r="T112" i="44"/>
  <c r="AR113" i="44"/>
  <c r="S115" i="44"/>
  <c r="S121" i="44"/>
  <c r="AW122" i="44"/>
  <c r="AM125" i="44"/>
  <c r="AH128" i="44"/>
  <c r="AM134" i="44"/>
  <c r="S139" i="44"/>
  <c r="X129" i="44"/>
  <c r="Y112" i="44"/>
  <c r="AW113" i="44"/>
  <c r="X115" i="44"/>
  <c r="X121" i="44"/>
  <c r="AR125" i="44"/>
  <c r="S130" i="44"/>
  <c r="AR134" i="44"/>
  <c r="X139" i="44"/>
  <c r="AC136" i="44"/>
  <c r="AM119" i="44"/>
  <c r="AD112" i="44"/>
  <c r="AC112" i="44"/>
  <c r="K129" i="44"/>
  <c r="X134" i="44"/>
  <c r="Z107" i="44"/>
  <c r="AC129" i="44"/>
  <c r="AM113" i="44"/>
  <c r="S133" i="44"/>
  <c r="AH134" i="44"/>
  <c r="AC117" i="44"/>
  <c r="S132" i="44"/>
  <c r="AH135" i="44"/>
  <c r="AR119" i="44"/>
  <c r="AI112" i="44"/>
  <c r="S128" i="44"/>
  <c r="AC134" i="44"/>
  <c r="AH118" i="44"/>
  <c r="K128" i="44"/>
  <c r="AM112" i="44"/>
  <c r="AM118" i="44"/>
  <c r="AW125" i="44"/>
  <c r="X128" i="44"/>
  <c r="X133" i="44"/>
  <c r="AR118" i="44"/>
  <c r="AC133" i="44"/>
  <c r="AH139" i="44"/>
  <c r="AH117" i="44"/>
  <c r="AM139" i="44"/>
  <c r="AR112" i="44"/>
  <c r="AM117" i="44"/>
  <c r="AW124" i="44"/>
  <c r="K127" i="44"/>
  <c r="AR139" i="44"/>
  <c r="AR123" i="44"/>
  <c r="K126" i="44"/>
  <c r="X127" i="44"/>
  <c r="X132" i="44"/>
  <c r="AH112" i="44"/>
  <c r="J30" i="6"/>
  <c r="L30" i="6"/>
  <c r="F25" i="6"/>
  <c r="N25" i="6" s="1"/>
  <c r="L31" i="6"/>
  <c r="J27" i="6"/>
  <c r="P31" i="6"/>
  <c r="Z30" i="6"/>
  <c r="AB31" i="6"/>
  <c r="V27" i="6"/>
  <c r="AB30" i="6"/>
  <c r="X27" i="6"/>
  <c r="Z27" i="6"/>
  <c r="AF31" i="6"/>
  <c r="J31" i="7"/>
  <c r="R31" i="7"/>
  <c r="V31" i="7"/>
  <c r="X31" i="7"/>
  <c r="Z31" i="7"/>
  <c r="AH31" i="7"/>
  <c r="AJ31" i="7"/>
  <c r="L31" i="7"/>
  <c r="P31" i="7"/>
  <c r="AB31" i="7"/>
  <c r="Z29" i="6" l="1"/>
  <c r="AL29" i="6"/>
  <c r="T30" i="6"/>
  <c r="J31" i="6"/>
  <c r="N27" i="6"/>
  <c r="R27" i="6"/>
  <c r="J29" i="6"/>
  <c r="AD27" i="6"/>
  <c r="X29" i="6"/>
  <c r="X31" i="6"/>
  <c r="T27" i="6"/>
  <c r="AD31" i="6"/>
  <c r="T31" i="6"/>
  <c r="N29" i="6"/>
  <c r="AL30" i="6"/>
  <c r="X30" i="6"/>
  <c r="V30" i="6"/>
  <c r="AL27" i="6"/>
  <c r="N31" i="6"/>
  <c r="V31" i="6"/>
  <c r="P27" i="6"/>
  <c r="AJ31" i="6"/>
  <c r="AH30" i="6"/>
  <c r="P30" i="6"/>
  <c r="AH27" i="6"/>
  <c r="AJ29" i="6"/>
  <c r="L29" i="6"/>
  <c r="Z31" i="6"/>
  <c r="AJ27" i="6"/>
  <c r="R30" i="6"/>
  <c r="R31" i="6"/>
  <c r="AH31" i="6"/>
  <c r="AF30" i="6"/>
  <c r="L27" i="6"/>
  <c r="AF27" i="6"/>
  <c r="M69" i="49"/>
  <c r="N30" i="7"/>
  <c r="AB26" i="7"/>
  <c r="AF29" i="7"/>
  <c r="AL26" i="7"/>
  <c r="AF31" i="7"/>
  <c r="T30" i="7"/>
  <c r="AF26" i="7"/>
  <c r="Z26" i="7"/>
  <c r="AH26" i="7"/>
  <c r="AD26" i="7"/>
  <c r="L26" i="7"/>
  <c r="J29" i="7"/>
  <c r="AF30" i="7"/>
  <c r="AJ29" i="7"/>
  <c r="N26" i="7"/>
  <c r="J30" i="7"/>
  <c r="AH29" i="7"/>
  <c r="AL30" i="7"/>
  <c r="L30" i="7"/>
  <c r="AB30" i="7"/>
  <c r="J26" i="7"/>
  <c r="L29" i="7"/>
  <c r="R29" i="6"/>
  <c r="AH29" i="6"/>
  <c r="AD29" i="6"/>
  <c r="AB29" i="6"/>
  <c r="P29" i="6"/>
  <c r="T26" i="7"/>
  <c r="AH30" i="7"/>
  <c r="J28" i="7"/>
  <c r="L28" i="7"/>
  <c r="N28" i="7"/>
  <c r="AL28" i="7"/>
  <c r="AD28" i="7"/>
  <c r="V28" i="7"/>
  <c r="X28" i="7"/>
  <c r="T28" i="7"/>
  <c r="AJ28" i="7"/>
  <c r="AL29" i="7"/>
  <c r="AH28" i="7"/>
  <c r="Z28" i="7"/>
  <c r="AB28" i="7"/>
  <c r="P26" i="7"/>
  <c r="P28" i="7"/>
  <c r="R28" i="7"/>
  <c r="P30" i="7"/>
  <c r="P29" i="7"/>
  <c r="M71" i="51"/>
  <c r="M67" i="49"/>
  <c r="V29" i="6"/>
  <c r="T29" i="6"/>
  <c r="Z26" i="6"/>
  <c r="P26" i="6"/>
  <c r="T26" i="6"/>
  <c r="AD30" i="7"/>
  <c r="V26" i="7"/>
  <c r="X30" i="7"/>
  <c r="AD29" i="7"/>
  <c r="Z30" i="7"/>
  <c r="R26" i="7"/>
  <c r="V30" i="7"/>
  <c r="V29" i="7"/>
  <c r="AJ26" i="7"/>
  <c r="R30" i="7"/>
  <c r="Z28" i="6"/>
  <c r="AH28" i="6"/>
  <c r="N28" i="6"/>
  <c r="AJ28" i="6"/>
  <c r="N26" i="6"/>
  <c r="AB28" i="6"/>
  <c r="L28" i="6"/>
  <c r="AD28" i="6"/>
  <c r="J28" i="6"/>
  <c r="P28" i="6"/>
  <c r="X28" i="6"/>
  <c r="V28" i="6"/>
  <c r="R28" i="6"/>
  <c r="AL28" i="6"/>
  <c r="T28" i="6"/>
  <c r="T29" i="7"/>
  <c r="AB29" i="7"/>
  <c r="X29" i="7"/>
  <c r="Z29" i="7"/>
  <c r="R29" i="7"/>
  <c r="M68" i="46"/>
  <c r="M69" i="46"/>
  <c r="U83" i="47"/>
  <c r="Z82" i="47"/>
  <c r="M77" i="48"/>
  <c r="M73" i="49"/>
  <c r="M71" i="49"/>
  <c r="L67" i="49"/>
  <c r="M74" i="51"/>
  <c r="M76" i="45"/>
  <c r="M69" i="45"/>
  <c r="M131" i="44"/>
  <c r="M128" i="44"/>
  <c r="M123" i="44"/>
  <c r="AD25" i="7"/>
  <c r="N25" i="7"/>
  <c r="AF25" i="7"/>
  <c r="AH25" i="7"/>
  <c r="AJ25" i="7"/>
  <c r="AD27" i="7"/>
  <c r="X26" i="6"/>
  <c r="AB26" i="6"/>
  <c r="AJ26" i="6"/>
  <c r="AF26" i="6"/>
  <c r="AH26" i="6"/>
  <c r="AL26" i="6"/>
  <c r="V26" i="6"/>
  <c r="L26" i="6"/>
  <c r="J26" i="6"/>
  <c r="AD26" i="6"/>
  <c r="G25" i="7"/>
  <c r="P25" i="7"/>
  <c r="R25" i="7"/>
  <c r="J27" i="7"/>
  <c r="V25" i="7"/>
  <c r="R27" i="7"/>
  <c r="X25" i="7"/>
  <c r="AB27" i="7"/>
  <c r="L27" i="7"/>
  <c r="V27" i="7"/>
  <c r="AH27" i="7"/>
  <c r="AF27" i="7"/>
  <c r="AL27" i="7"/>
  <c r="AJ27" i="7"/>
  <c r="P27" i="7"/>
  <c r="J25" i="7"/>
  <c r="L25" i="7"/>
  <c r="AB25" i="7"/>
  <c r="N27" i="7"/>
  <c r="Z25" i="7"/>
  <c r="AL25" i="7"/>
  <c r="T27" i="7"/>
  <c r="X27" i="7"/>
  <c r="M67" i="52"/>
  <c r="L67" i="52"/>
  <c r="AJ62" i="52"/>
  <c r="AE63" i="52"/>
  <c r="M72" i="51"/>
  <c r="M68" i="51"/>
  <c r="M69" i="51"/>
  <c r="M70" i="51"/>
  <c r="Z63" i="51"/>
  <c r="AE62" i="51"/>
  <c r="M67" i="51"/>
  <c r="L67" i="51"/>
  <c r="M73" i="51"/>
  <c r="Z63" i="50"/>
  <c r="AE62" i="50"/>
  <c r="M67" i="50"/>
  <c r="L67" i="50"/>
  <c r="AJ62" i="49"/>
  <c r="AE63" i="49"/>
  <c r="M68" i="49"/>
  <c r="M75" i="49"/>
  <c r="M72" i="49"/>
  <c r="M70" i="49"/>
  <c r="M74" i="49"/>
  <c r="M69" i="48"/>
  <c r="M71" i="48"/>
  <c r="Z63" i="48"/>
  <c r="AE62" i="48"/>
  <c r="M67" i="48"/>
  <c r="L67" i="48"/>
  <c r="M70" i="48"/>
  <c r="M68" i="48"/>
  <c r="M73" i="48"/>
  <c r="M74" i="48"/>
  <c r="M72" i="48"/>
  <c r="M75" i="48"/>
  <c r="M76" i="48"/>
  <c r="Z63" i="46"/>
  <c r="AE62" i="46"/>
  <c r="M73" i="46"/>
  <c r="M72" i="46"/>
  <c r="M74" i="46"/>
  <c r="M70" i="46"/>
  <c r="M71" i="46"/>
  <c r="M67" i="46"/>
  <c r="L67" i="46"/>
  <c r="M75" i="46"/>
  <c r="L67" i="45"/>
  <c r="M67" i="45"/>
  <c r="AE63" i="45"/>
  <c r="AJ62" i="45"/>
  <c r="M75" i="45"/>
  <c r="M73" i="45"/>
  <c r="M71" i="45"/>
  <c r="M74" i="45"/>
  <c r="M72" i="45"/>
  <c r="M70" i="45"/>
  <c r="M68" i="45"/>
  <c r="M77" i="45"/>
  <c r="M133" i="44"/>
  <c r="M120" i="44"/>
  <c r="M126" i="44"/>
  <c r="M137" i="44"/>
  <c r="M127" i="44"/>
  <c r="M132" i="44"/>
  <c r="M118" i="44"/>
  <c r="Z108" i="44"/>
  <c r="AE107" i="44"/>
  <c r="M117" i="44"/>
  <c r="M129" i="44"/>
  <c r="M135" i="44"/>
  <c r="M139" i="44"/>
  <c r="M121" i="44"/>
  <c r="M112" i="44"/>
  <c r="L112" i="44"/>
  <c r="M125" i="44"/>
  <c r="M116" i="44"/>
  <c r="M124" i="44"/>
  <c r="M122" i="44"/>
  <c r="M114" i="44"/>
  <c r="M138" i="44"/>
  <c r="M119" i="44"/>
  <c r="M134" i="44"/>
  <c r="M115" i="44"/>
  <c r="M130" i="44"/>
  <c r="M136" i="44"/>
  <c r="M113" i="44"/>
  <c r="AB25" i="6"/>
  <c r="Z25" i="6"/>
  <c r="X25" i="6"/>
  <c r="V25" i="6"/>
  <c r="R25" i="6"/>
  <c r="P25" i="6"/>
  <c r="L25" i="6"/>
  <c r="J25" i="6"/>
  <c r="G25" i="6"/>
  <c r="AL25" i="6"/>
  <c r="AJ25" i="6"/>
  <c r="AH25" i="6"/>
  <c r="AF25" i="6"/>
  <c r="T25" i="6"/>
  <c r="AD25" i="6"/>
  <c r="AE82" i="47" l="1"/>
  <c r="Z83" i="47"/>
  <c r="AO62" i="52"/>
  <c r="AJ63" i="52"/>
  <c r="AE63" i="51"/>
  <c r="AJ62" i="51"/>
  <c r="AJ62" i="50"/>
  <c r="AE63" i="50"/>
  <c r="AO62" i="49"/>
  <c r="AJ63" i="49"/>
  <c r="AE63" i="48"/>
  <c r="AJ62" i="48"/>
  <c r="AE63" i="46"/>
  <c r="AJ62" i="46"/>
  <c r="AJ63" i="45"/>
  <c r="AO62" i="45"/>
  <c r="AE108" i="44"/>
  <c r="AJ107" i="44"/>
  <c r="AE83" i="47" l="1"/>
  <c r="AJ82" i="47"/>
  <c r="AO63" i="52"/>
  <c r="AT62" i="52"/>
  <c r="AJ63" i="51"/>
  <c r="AO62" i="51"/>
  <c r="AJ63" i="50"/>
  <c r="AO62" i="50"/>
  <c r="AT62" i="49"/>
  <c r="AO63" i="49"/>
  <c r="AJ63" i="48"/>
  <c r="AO62" i="48"/>
  <c r="AJ63" i="46"/>
  <c r="AO62" i="46"/>
  <c r="AT62" i="45"/>
  <c r="AO63" i="45"/>
  <c r="AJ108" i="44"/>
  <c r="AO107" i="44"/>
  <c r="AJ83" i="47" l="1"/>
  <c r="AO82" i="47"/>
  <c r="AT63" i="49"/>
  <c r="P82" i="49"/>
  <c r="AT63" i="52"/>
  <c r="P82" i="52"/>
  <c r="AT63" i="45"/>
  <c r="P82" i="45"/>
  <c r="AO63" i="51"/>
  <c r="AT62" i="51"/>
  <c r="AO63" i="50"/>
  <c r="AT62" i="50"/>
  <c r="AT62" i="48"/>
  <c r="AO63" i="48"/>
  <c r="AO63" i="46"/>
  <c r="AT62" i="46"/>
  <c r="AO108" i="44"/>
  <c r="AT107" i="44"/>
  <c r="AT63" i="46" l="1"/>
  <c r="P82" i="46"/>
  <c r="AO83" i="47"/>
  <c r="AT82" i="47"/>
  <c r="AT63" i="48"/>
  <c r="P82" i="48"/>
  <c r="U82" i="49"/>
  <c r="P83" i="49"/>
  <c r="AT63" i="50"/>
  <c r="P82" i="50"/>
  <c r="AT63" i="51"/>
  <c r="P82" i="51"/>
  <c r="P83" i="52"/>
  <c r="U82" i="52"/>
  <c r="P83" i="45"/>
  <c r="U82" i="45"/>
  <c r="B53" i="6"/>
  <c r="B53" i="7"/>
  <c r="AT108" i="44"/>
  <c r="P142" i="44"/>
  <c r="N22" i="56"/>
  <c r="B43" i="41" s="1"/>
  <c r="M22" i="56"/>
  <c r="B42" i="41" s="1"/>
  <c r="P83" i="46" l="1"/>
  <c r="U82" i="46"/>
  <c r="AT83" i="47"/>
  <c r="P102" i="47"/>
  <c r="U82" i="48"/>
  <c r="P83" i="48"/>
  <c r="Z82" i="49"/>
  <c r="U83" i="49"/>
  <c r="P83" i="50"/>
  <c r="U82" i="50"/>
  <c r="U82" i="51"/>
  <c r="P83" i="51"/>
  <c r="U83" i="52"/>
  <c r="Z82" i="52"/>
  <c r="Z82" i="45"/>
  <c r="U83" i="45"/>
  <c r="P143" i="44"/>
  <c r="U142" i="44"/>
  <c r="U83" i="46" l="1"/>
  <c r="Z82" i="46"/>
  <c r="P103" i="47"/>
  <c r="U102" i="47"/>
  <c r="Z82" i="48"/>
  <c r="U83" i="48"/>
  <c r="Z83" i="49"/>
  <c r="AE82" i="49"/>
  <c r="U83" i="50"/>
  <c r="Z82" i="50"/>
  <c r="U83" i="51"/>
  <c r="Z82" i="51"/>
  <c r="AE82" i="52"/>
  <c r="Z83" i="52"/>
  <c r="Z83" i="45"/>
  <c r="AE82" i="45"/>
  <c r="Z142" i="44"/>
  <c r="U143" i="44"/>
  <c r="B27" i="41"/>
  <c r="C43" i="41"/>
  <c r="C87" i="41" l="1"/>
  <c r="C86" i="41"/>
  <c r="C98" i="41"/>
  <c r="C97" i="41"/>
  <c r="C76" i="41"/>
  <c r="C75" i="41"/>
  <c r="C65" i="41"/>
  <c r="C64" i="41"/>
  <c r="C53" i="41"/>
  <c r="C54" i="41"/>
  <c r="Z83" i="46"/>
  <c r="AE82" i="46"/>
  <c r="Z102" i="47"/>
  <c r="U103" i="47"/>
  <c r="AE82" i="48"/>
  <c r="Z83" i="48"/>
  <c r="AJ82" i="49"/>
  <c r="AE83" i="49"/>
  <c r="Z83" i="50"/>
  <c r="AE82" i="50"/>
  <c r="AE82" i="51"/>
  <c r="Z83" i="51"/>
  <c r="AE83" i="52"/>
  <c r="AJ82" i="52"/>
  <c r="AJ82" i="45"/>
  <c r="AE83" i="45"/>
  <c r="AE142" i="44"/>
  <c r="Z143" i="44"/>
  <c r="C42" i="41"/>
  <c r="AJ82" i="46" l="1"/>
  <c r="AE83" i="46"/>
  <c r="AE102" i="47"/>
  <c r="Z103" i="47"/>
  <c r="AE83" i="48"/>
  <c r="AJ82" i="48"/>
  <c r="AJ83" i="49"/>
  <c r="AO82" i="49"/>
  <c r="AE83" i="50"/>
  <c r="AJ82" i="50"/>
  <c r="AE83" i="51"/>
  <c r="AJ82" i="51"/>
  <c r="AJ83" i="52"/>
  <c r="AO82" i="52"/>
  <c r="AJ83" i="45"/>
  <c r="AO82" i="45"/>
  <c r="AE143" i="44"/>
  <c r="AJ142" i="44"/>
  <c r="G23" i="3"/>
  <c r="P23" i="3" s="1"/>
  <c r="G16" i="3"/>
  <c r="P16" i="3" s="1"/>
  <c r="J22" i="56"/>
  <c r="J23" i="56"/>
  <c r="J24" i="56"/>
  <c r="J25" i="56"/>
  <c r="J26" i="56"/>
  <c r="J27" i="56"/>
  <c r="J28" i="56"/>
  <c r="J29" i="56"/>
  <c r="J30" i="56"/>
  <c r="J31" i="56"/>
  <c r="J32" i="56"/>
  <c r="J33" i="56"/>
  <c r="J34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B22" i="56"/>
  <c r="D22" i="56" s="1"/>
  <c r="B23" i="56"/>
  <c r="D23" i="56" s="1"/>
  <c r="B24" i="56"/>
  <c r="D24" i="56" s="1"/>
  <c r="B25" i="56"/>
  <c r="F25" i="56" s="1"/>
  <c r="B26" i="56"/>
  <c r="F26" i="56" s="1"/>
  <c r="B27" i="56"/>
  <c r="F27" i="56" s="1"/>
  <c r="B28" i="56"/>
  <c r="F28" i="56" s="1"/>
  <c r="B29" i="56"/>
  <c r="F29" i="56" s="1"/>
  <c r="B30" i="56"/>
  <c r="F30" i="56" s="1"/>
  <c r="B31" i="56"/>
  <c r="D31" i="56" s="1"/>
  <c r="B32" i="56"/>
  <c r="D32" i="56" s="1"/>
  <c r="B33" i="56"/>
  <c r="D33" i="56" s="1"/>
  <c r="B34" i="56"/>
  <c r="F34" i="56" s="1"/>
  <c r="B21" i="56"/>
  <c r="D21" i="56" s="1"/>
  <c r="H4" i="56"/>
  <c r="H5" i="56"/>
  <c r="B20" i="56"/>
  <c r="D20" i="56" s="1"/>
  <c r="B19" i="56"/>
  <c r="D19" i="56" s="1"/>
  <c r="B18" i="56"/>
  <c r="D18" i="56" s="1"/>
  <c r="B17" i="56"/>
  <c r="F17" i="56" s="1"/>
  <c r="B16" i="56"/>
  <c r="F16" i="56" s="1"/>
  <c r="B15" i="56"/>
  <c r="D15" i="56" s="1"/>
  <c r="B14" i="56"/>
  <c r="F14" i="56" s="1"/>
  <c r="B13" i="56"/>
  <c r="D13" i="56" s="1"/>
  <c r="B12" i="56"/>
  <c r="D12" i="56" s="1"/>
  <c r="B11" i="56"/>
  <c r="D11" i="56" s="1"/>
  <c r="B10" i="56"/>
  <c r="D10" i="56" s="1"/>
  <c r="B9" i="56"/>
  <c r="F9" i="56" s="1"/>
  <c r="B8" i="56"/>
  <c r="F8" i="56" s="1"/>
  <c r="B7" i="56"/>
  <c r="F7" i="56" s="1"/>
  <c r="B5" i="56"/>
  <c r="F5" i="56" s="1"/>
  <c r="B6" i="56"/>
  <c r="D6" i="56" s="1"/>
  <c r="B4" i="56"/>
  <c r="F4" i="56" s="1"/>
  <c r="J4" i="56"/>
  <c r="J21" i="56"/>
  <c r="J20" i="56"/>
  <c r="J19" i="56"/>
  <c r="J18" i="56"/>
  <c r="J17" i="56"/>
  <c r="J16" i="56"/>
  <c r="J15" i="56"/>
  <c r="J14" i="56"/>
  <c r="J13" i="56"/>
  <c r="J12" i="56"/>
  <c r="J11" i="56"/>
  <c r="J10" i="56"/>
  <c r="J9" i="56"/>
  <c r="J8" i="56"/>
  <c r="J7" i="56"/>
  <c r="J6" i="56"/>
  <c r="J5" i="56"/>
  <c r="H21" i="56"/>
  <c r="H20" i="56"/>
  <c r="H19" i="56"/>
  <c r="H18" i="56"/>
  <c r="H17" i="56"/>
  <c r="H16" i="56"/>
  <c r="H15" i="56"/>
  <c r="H14" i="56"/>
  <c r="H13" i="56"/>
  <c r="H12" i="56"/>
  <c r="H11" i="56"/>
  <c r="H10" i="56"/>
  <c r="H9" i="56"/>
  <c r="H8" i="56"/>
  <c r="H7" i="56"/>
  <c r="H6" i="56"/>
  <c r="D29" i="56" l="1"/>
  <c r="D28" i="56"/>
  <c r="F31" i="56"/>
  <c r="D30" i="56"/>
  <c r="D9" i="56"/>
  <c r="D7" i="56"/>
  <c r="D8" i="56"/>
  <c r="D4" i="56"/>
  <c r="D34" i="56"/>
  <c r="B297" i="43"/>
  <c r="C7" i="29"/>
  <c r="D14" i="56"/>
  <c r="AO82" i="46"/>
  <c r="AJ83" i="46"/>
  <c r="AE103" i="47"/>
  <c r="AJ102" i="47"/>
  <c r="AJ83" i="48"/>
  <c r="AO82" i="48"/>
  <c r="AO83" i="49"/>
  <c r="AT82" i="49"/>
  <c r="AJ83" i="50"/>
  <c r="AO82" i="50"/>
  <c r="AJ83" i="51"/>
  <c r="AO82" i="51"/>
  <c r="AO83" i="52"/>
  <c r="AT82" i="52"/>
  <c r="AT82" i="45"/>
  <c r="AO83" i="45"/>
  <c r="AO142" i="44"/>
  <c r="AJ143" i="44"/>
  <c r="D27" i="56"/>
  <c r="D26" i="56"/>
  <c r="F6" i="56"/>
  <c r="D16" i="56"/>
  <c r="D25" i="56"/>
  <c r="F32" i="56"/>
  <c r="F33" i="56"/>
  <c r="F23" i="56"/>
  <c r="F22" i="56"/>
  <c r="F24" i="56"/>
  <c r="F19" i="56"/>
  <c r="F18" i="56"/>
  <c r="D17" i="56"/>
  <c r="F15" i="56"/>
  <c r="F10" i="56"/>
  <c r="D5" i="56"/>
  <c r="F11" i="56"/>
  <c r="F20" i="56"/>
  <c r="F12" i="56"/>
  <c r="F13" i="56"/>
  <c r="F21" i="56"/>
  <c r="C297" i="43" l="1"/>
  <c r="B307" i="43"/>
  <c r="AT82" i="46"/>
  <c r="AO83" i="46"/>
  <c r="AO102" i="47"/>
  <c r="AJ103" i="47"/>
  <c r="AT82" i="48"/>
  <c r="AO83" i="48"/>
  <c r="AT83" i="49"/>
  <c r="P102" i="49"/>
  <c r="AO83" i="50"/>
  <c r="AT82" i="50"/>
  <c r="AO83" i="51"/>
  <c r="AT82" i="51"/>
  <c r="AT83" i="52"/>
  <c r="P102" i="52"/>
  <c r="AT83" i="45"/>
  <c r="P102" i="45"/>
  <c r="AT142" i="44"/>
  <c r="AO143" i="44"/>
  <c r="B317" i="43" l="1"/>
  <c r="C307" i="43"/>
  <c r="AT83" i="46"/>
  <c r="P102" i="46"/>
  <c r="AT102" i="47"/>
  <c r="P122" i="47" s="1"/>
  <c r="AO103" i="47"/>
  <c r="AT83" i="48"/>
  <c r="P102" i="48"/>
  <c r="P103" i="49"/>
  <c r="U102" i="49"/>
  <c r="AT83" i="50"/>
  <c r="P102" i="50"/>
  <c r="AT83" i="51"/>
  <c r="P102" i="51"/>
  <c r="P103" i="52"/>
  <c r="U102" i="52"/>
  <c r="P103" i="45"/>
  <c r="U102" i="45"/>
  <c r="AT143" i="44"/>
  <c r="P177" i="44"/>
  <c r="B60" i="6"/>
  <c r="B67" i="6" s="1"/>
  <c r="B60" i="7"/>
  <c r="P123" i="47" l="1"/>
  <c r="U122" i="47"/>
  <c r="C317" i="43"/>
  <c r="B327" i="43"/>
  <c r="P103" i="46"/>
  <c r="U102" i="46"/>
  <c r="AT103" i="47"/>
  <c r="P103" i="48"/>
  <c r="U102" i="48"/>
  <c r="U103" i="49"/>
  <c r="Z102" i="49"/>
  <c r="P103" i="50"/>
  <c r="U102" i="50"/>
  <c r="P103" i="51"/>
  <c r="U102" i="51"/>
  <c r="U103" i="52"/>
  <c r="Z102" i="52"/>
  <c r="U103" i="45"/>
  <c r="Z102" i="45"/>
  <c r="P178" i="44"/>
  <c r="U177" i="44"/>
  <c r="AV48" i="52"/>
  <c r="AQ48" i="52"/>
  <c r="AL48" i="52"/>
  <c r="AG48" i="52"/>
  <c r="AB48" i="52"/>
  <c r="W48" i="52"/>
  <c r="R48" i="52"/>
  <c r="J48" i="52"/>
  <c r="I48" i="52"/>
  <c r="G48" i="52"/>
  <c r="AV47" i="52"/>
  <c r="AQ47" i="52"/>
  <c r="AL47" i="52"/>
  <c r="AG47" i="52"/>
  <c r="AB47" i="52"/>
  <c r="W47" i="52"/>
  <c r="R47" i="52"/>
  <c r="J47" i="52"/>
  <c r="I47" i="52"/>
  <c r="G47" i="52"/>
  <c r="P43" i="52"/>
  <c r="U42" i="52"/>
  <c r="U43" i="52" s="1"/>
  <c r="AQ57" i="51"/>
  <c r="R57" i="51"/>
  <c r="K57" i="51"/>
  <c r="J57" i="51"/>
  <c r="I57" i="51"/>
  <c r="G57" i="51"/>
  <c r="AV56" i="51"/>
  <c r="AQ56" i="51"/>
  <c r="AL56" i="51"/>
  <c r="AG56" i="51"/>
  <c r="AB56" i="51"/>
  <c r="W56" i="51"/>
  <c r="R56" i="51"/>
  <c r="J56" i="51"/>
  <c r="I56" i="51"/>
  <c r="G56" i="51"/>
  <c r="AV55" i="51"/>
  <c r="AL55" i="51"/>
  <c r="AG55" i="51"/>
  <c r="AB55" i="51"/>
  <c r="W55" i="51"/>
  <c r="J55" i="51"/>
  <c r="I55" i="51"/>
  <c r="G55" i="51"/>
  <c r="AL54" i="51"/>
  <c r="AG54" i="51"/>
  <c r="AB54" i="51"/>
  <c r="W54" i="51"/>
  <c r="R54" i="51"/>
  <c r="J54" i="51"/>
  <c r="I54" i="51"/>
  <c r="G54" i="51"/>
  <c r="AQ53" i="51"/>
  <c r="AL53" i="51"/>
  <c r="AG53" i="51"/>
  <c r="AB53" i="51"/>
  <c r="W53" i="51"/>
  <c r="R53" i="51"/>
  <c r="J53" i="51"/>
  <c r="I53" i="51"/>
  <c r="G53" i="51"/>
  <c r="AV52" i="51"/>
  <c r="AQ52" i="51"/>
  <c r="AL52" i="51"/>
  <c r="AG52" i="51"/>
  <c r="AB52" i="51"/>
  <c r="W52" i="51"/>
  <c r="R52" i="51"/>
  <c r="J52" i="51"/>
  <c r="I52" i="51"/>
  <c r="G52" i="51"/>
  <c r="AV51" i="51"/>
  <c r="AQ51" i="51"/>
  <c r="AL51" i="51"/>
  <c r="AG51" i="51"/>
  <c r="AB51" i="51"/>
  <c r="W51" i="51"/>
  <c r="R51" i="51"/>
  <c r="J51" i="51"/>
  <c r="I51" i="51"/>
  <c r="G51" i="51"/>
  <c r="AV50" i="51"/>
  <c r="AQ50" i="51"/>
  <c r="AL50" i="51"/>
  <c r="AG50" i="51"/>
  <c r="AB50" i="51"/>
  <c r="W50" i="51"/>
  <c r="R50" i="51"/>
  <c r="J50" i="51"/>
  <c r="I50" i="51"/>
  <c r="G50" i="51"/>
  <c r="AV49" i="51"/>
  <c r="AQ49" i="51"/>
  <c r="AL49" i="51"/>
  <c r="AG49" i="51"/>
  <c r="AB49" i="51"/>
  <c r="W49" i="51"/>
  <c r="R49" i="51"/>
  <c r="J49" i="51"/>
  <c r="I49" i="51"/>
  <c r="G49" i="51"/>
  <c r="AV48" i="51"/>
  <c r="AQ48" i="51"/>
  <c r="AL48" i="51"/>
  <c r="AG48" i="51"/>
  <c r="AB48" i="51"/>
  <c r="W48" i="51"/>
  <c r="R48" i="51"/>
  <c r="J48" i="51"/>
  <c r="I48" i="51"/>
  <c r="G48" i="51"/>
  <c r="AV47" i="51"/>
  <c r="AQ47" i="51"/>
  <c r="AL47" i="51"/>
  <c r="AG47" i="51"/>
  <c r="AB47" i="51"/>
  <c r="W47" i="51"/>
  <c r="R47" i="51"/>
  <c r="J47" i="51"/>
  <c r="I47" i="51"/>
  <c r="G47" i="51"/>
  <c r="P43" i="51"/>
  <c r="U42" i="51"/>
  <c r="U43" i="51" s="1"/>
  <c r="AV47" i="50"/>
  <c r="AX47" i="50" s="1"/>
  <c r="AQ47" i="50"/>
  <c r="AR47" i="50" s="1"/>
  <c r="AL47" i="50"/>
  <c r="AN47" i="50" s="1"/>
  <c r="AG47" i="50"/>
  <c r="AH47" i="50" s="1"/>
  <c r="AB47" i="50"/>
  <c r="AD47" i="50" s="1"/>
  <c r="W47" i="50"/>
  <c r="R47" i="50"/>
  <c r="T47" i="50" s="1"/>
  <c r="J47" i="50"/>
  <c r="I47" i="50"/>
  <c r="G47" i="50"/>
  <c r="H47" i="50" s="1"/>
  <c r="P43" i="50"/>
  <c r="U42" i="50"/>
  <c r="U43" i="50" s="1"/>
  <c r="AV56" i="49"/>
  <c r="AQ56" i="49"/>
  <c r="AL56" i="49"/>
  <c r="AG56" i="49"/>
  <c r="AB56" i="49"/>
  <c r="W56" i="49"/>
  <c r="R56" i="49"/>
  <c r="J56" i="49"/>
  <c r="I56" i="49"/>
  <c r="G56" i="49"/>
  <c r="AV55" i="49"/>
  <c r="AQ55" i="49"/>
  <c r="AL55" i="49"/>
  <c r="AG55" i="49"/>
  <c r="AB55" i="49"/>
  <c r="W55" i="49"/>
  <c r="R55" i="49"/>
  <c r="J55" i="49"/>
  <c r="I55" i="49"/>
  <c r="G55" i="49"/>
  <c r="AG54" i="49"/>
  <c r="AB54" i="49"/>
  <c r="W54" i="49"/>
  <c r="R54" i="49"/>
  <c r="J54" i="49"/>
  <c r="I54" i="49"/>
  <c r="G54" i="49"/>
  <c r="AV53" i="49"/>
  <c r="AQ53" i="49"/>
  <c r="AL53" i="49"/>
  <c r="AG53" i="49"/>
  <c r="AB53" i="49"/>
  <c r="W53" i="49"/>
  <c r="R53" i="49"/>
  <c r="J53" i="49"/>
  <c r="I53" i="49"/>
  <c r="G53" i="49"/>
  <c r="AV52" i="49"/>
  <c r="AQ52" i="49"/>
  <c r="AL52" i="49"/>
  <c r="AG52" i="49"/>
  <c r="AB52" i="49"/>
  <c r="W52" i="49"/>
  <c r="R52" i="49"/>
  <c r="J52" i="49"/>
  <c r="I52" i="49"/>
  <c r="G52" i="49"/>
  <c r="AV51" i="49"/>
  <c r="AQ51" i="49"/>
  <c r="AL51" i="49"/>
  <c r="AG51" i="49"/>
  <c r="AB51" i="49"/>
  <c r="W51" i="49"/>
  <c r="R51" i="49"/>
  <c r="J51" i="49"/>
  <c r="I51" i="49"/>
  <c r="G51" i="49"/>
  <c r="AV50" i="49"/>
  <c r="AQ50" i="49"/>
  <c r="AL50" i="49"/>
  <c r="AG50" i="49"/>
  <c r="AB50" i="49"/>
  <c r="W50" i="49"/>
  <c r="R50" i="49"/>
  <c r="J50" i="49"/>
  <c r="I50" i="49"/>
  <c r="G50" i="49"/>
  <c r="AV49" i="49"/>
  <c r="AQ49" i="49"/>
  <c r="AL49" i="49"/>
  <c r="AG49" i="49"/>
  <c r="AB49" i="49"/>
  <c r="W49" i="49"/>
  <c r="R49" i="49"/>
  <c r="J49" i="49"/>
  <c r="I49" i="49"/>
  <c r="G49" i="49"/>
  <c r="AV48" i="49"/>
  <c r="AQ48" i="49"/>
  <c r="AL48" i="49"/>
  <c r="AG48" i="49"/>
  <c r="AB48" i="49"/>
  <c r="W48" i="49"/>
  <c r="R48" i="49"/>
  <c r="J48" i="49"/>
  <c r="I48" i="49"/>
  <c r="G48" i="49"/>
  <c r="AV47" i="49"/>
  <c r="AQ47" i="49"/>
  <c r="AL47" i="49"/>
  <c r="AG47" i="49"/>
  <c r="AB47" i="49"/>
  <c r="W47" i="49"/>
  <c r="R47" i="49"/>
  <c r="J47" i="49"/>
  <c r="I47" i="49"/>
  <c r="G47" i="49"/>
  <c r="P43" i="49"/>
  <c r="U42" i="49"/>
  <c r="Z42" i="49" s="1"/>
  <c r="AV57" i="48"/>
  <c r="AQ57" i="48"/>
  <c r="AL57" i="48"/>
  <c r="AG57" i="48"/>
  <c r="AB57" i="48"/>
  <c r="W57" i="48"/>
  <c r="R57" i="48"/>
  <c r="J57" i="48"/>
  <c r="I57" i="48"/>
  <c r="G57" i="48"/>
  <c r="AV56" i="48"/>
  <c r="AQ56" i="48"/>
  <c r="AL56" i="48"/>
  <c r="AG56" i="48"/>
  <c r="AB56" i="48"/>
  <c r="W56" i="48"/>
  <c r="R56" i="48"/>
  <c r="J56" i="48"/>
  <c r="I56" i="48"/>
  <c r="G56" i="48"/>
  <c r="AV55" i="48"/>
  <c r="AQ55" i="48"/>
  <c r="AL55" i="48"/>
  <c r="AG55" i="48"/>
  <c r="AB55" i="48"/>
  <c r="W55" i="48"/>
  <c r="R55" i="48"/>
  <c r="J55" i="48"/>
  <c r="I55" i="48"/>
  <c r="G55" i="48"/>
  <c r="AV54" i="48"/>
  <c r="AQ54" i="48"/>
  <c r="AL54" i="48"/>
  <c r="AG54" i="48"/>
  <c r="AB54" i="48"/>
  <c r="W54" i="48"/>
  <c r="R54" i="48"/>
  <c r="J54" i="48"/>
  <c r="I54" i="48"/>
  <c r="G54" i="48"/>
  <c r="AV53" i="48"/>
  <c r="AQ53" i="48"/>
  <c r="AL53" i="48"/>
  <c r="AG53" i="48"/>
  <c r="AB53" i="48"/>
  <c r="W53" i="48"/>
  <c r="R53" i="48"/>
  <c r="J53" i="48"/>
  <c r="I53" i="48"/>
  <c r="G53" i="48"/>
  <c r="AV52" i="48"/>
  <c r="AQ52" i="48"/>
  <c r="AL52" i="48"/>
  <c r="AG52" i="48"/>
  <c r="AB52" i="48"/>
  <c r="W52" i="48"/>
  <c r="R52" i="48"/>
  <c r="J52" i="48"/>
  <c r="I52" i="48"/>
  <c r="G52" i="48"/>
  <c r="AV51" i="48"/>
  <c r="AQ51" i="48"/>
  <c r="AL51" i="48"/>
  <c r="AG51" i="48"/>
  <c r="AB51" i="48"/>
  <c r="W51" i="48"/>
  <c r="R51" i="48"/>
  <c r="J51" i="48"/>
  <c r="I51" i="48"/>
  <c r="G51" i="48"/>
  <c r="AV50" i="48"/>
  <c r="AQ50" i="48"/>
  <c r="AL50" i="48"/>
  <c r="AG50" i="48"/>
  <c r="AB50" i="48"/>
  <c r="W50" i="48"/>
  <c r="R50" i="48"/>
  <c r="J50" i="48"/>
  <c r="I50" i="48"/>
  <c r="G50" i="48"/>
  <c r="AV49" i="48"/>
  <c r="AQ49" i="48"/>
  <c r="AL49" i="48"/>
  <c r="AG49" i="48"/>
  <c r="AB49" i="48"/>
  <c r="W49" i="48"/>
  <c r="R49" i="48"/>
  <c r="J49" i="48"/>
  <c r="I49" i="48"/>
  <c r="G49" i="48"/>
  <c r="AV48" i="48"/>
  <c r="AQ48" i="48"/>
  <c r="AL48" i="48"/>
  <c r="AG48" i="48"/>
  <c r="AB48" i="48"/>
  <c r="W48" i="48"/>
  <c r="R48" i="48"/>
  <c r="J48" i="48"/>
  <c r="I48" i="48"/>
  <c r="G48" i="48"/>
  <c r="AV47" i="48"/>
  <c r="AQ47" i="48"/>
  <c r="AL47" i="48"/>
  <c r="AG47" i="48"/>
  <c r="AB47" i="48"/>
  <c r="W47" i="48"/>
  <c r="R47" i="48"/>
  <c r="J47" i="48"/>
  <c r="I47" i="48"/>
  <c r="G47" i="48"/>
  <c r="P43" i="48"/>
  <c r="U42" i="48"/>
  <c r="Z42" i="48" s="1"/>
  <c r="AV48" i="47"/>
  <c r="AQ48" i="47"/>
  <c r="AL48" i="47"/>
  <c r="AG48" i="47"/>
  <c r="AB48" i="47"/>
  <c r="W48" i="47"/>
  <c r="R48" i="47"/>
  <c r="J48" i="47"/>
  <c r="I48" i="47"/>
  <c r="G48" i="47"/>
  <c r="AV47" i="47"/>
  <c r="AX47" i="47" s="1"/>
  <c r="AQ47" i="47"/>
  <c r="AL47" i="47"/>
  <c r="AG47" i="47"/>
  <c r="AB47" i="47"/>
  <c r="W47" i="47"/>
  <c r="R47" i="47"/>
  <c r="J47" i="47"/>
  <c r="I47" i="47"/>
  <c r="G47" i="47"/>
  <c r="P43" i="47"/>
  <c r="U42" i="47"/>
  <c r="U43" i="47" s="1"/>
  <c r="AV55" i="46"/>
  <c r="AQ55" i="46"/>
  <c r="AL55" i="46"/>
  <c r="AG55" i="46"/>
  <c r="AB55" i="46"/>
  <c r="W55" i="46"/>
  <c r="R55" i="46"/>
  <c r="J55" i="46"/>
  <c r="I55" i="46"/>
  <c r="G55" i="46"/>
  <c r="AV54" i="46"/>
  <c r="AQ54" i="46"/>
  <c r="AL54" i="46"/>
  <c r="AG54" i="46"/>
  <c r="AB54" i="46"/>
  <c r="W54" i="46"/>
  <c r="R54" i="46"/>
  <c r="J54" i="46"/>
  <c r="I54" i="46"/>
  <c r="G54" i="46"/>
  <c r="AV53" i="46"/>
  <c r="AQ53" i="46"/>
  <c r="AL53" i="46"/>
  <c r="AG53" i="46"/>
  <c r="AB53" i="46"/>
  <c r="W53" i="46"/>
  <c r="R53" i="46"/>
  <c r="J53" i="46"/>
  <c r="I53" i="46"/>
  <c r="G53" i="46"/>
  <c r="AV52" i="46"/>
  <c r="AQ52" i="46"/>
  <c r="AL52" i="46"/>
  <c r="AG52" i="46"/>
  <c r="AB52" i="46"/>
  <c r="W52" i="46"/>
  <c r="R52" i="46"/>
  <c r="J52" i="46"/>
  <c r="I52" i="46"/>
  <c r="G52" i="46"/>
  <c r="AV51" i="46"/>
  <c r="AQ51" i="46"/>
  <c r="AL51" i="46"/>
  <c r="AG51" i="46"/>
  <c r="AB51" i="46"/>
  <c r="W51" i="46"/>
  <c r="R51" i="46"/>
  <c r="J51" i="46"/>
  <c r="I51" i="46"/>
  <c r="G51" i="46"/>
  <c r="AV50" i="46"/>
  <c r="AQ50" i="46"/>
  <c r="AL50" i="46"/>
  <c r="AG50" i="46"/>
  <c r="AB50" i="46"/>
  <c r="W50" i="46"/>
  <c r="R50" i="46"/>
  <c r="J50" i="46"/>
  <c r="I50" i="46"/>
  <c r="G50" i="46"/>
  <c r="AV49" i="46"/>
  <c r="AQ49" i="46"/>
  <c r="AL49" i="46"/>
  <c r="AG49" i="46"/>
  <c r="AB49" i="46"/>
  <c r="W49" i="46"/>
  <c r="R49" i="46"/>
  <c r="J49" i="46"/>
  <c r="I49" i="46"/>
  <c r="G49" i="46"/>
  <c r="AV48" i="46"/>
  <c r="AQ48" i="46"/>
  <c r="AL48" i="46"/>
  <c r="AG48" i="46"/>
  <c r="AB48" i="46"/>
  <c r="W48" i="46"/>
  <c r="R48" i="46"/>
  <c r="J48" i="46"/>
  <c r="I48" i="46"/>
  <c r="G48" i="46"/>
  <c r="AV47" i="46"/>
  <c r="AQ47" i="46"/>
  <c r="AL47" i="46"/>
  <c r="AG47" i="46"/>
  <c r="AB47" i="46"/>
  <c r="W47" i="46"/>
  <c r="R47" i="46"/>
  <c r="J47" i="46"/>
  <c r="I47" i="46"/>
  <c r="G47" i="46"/>
  <c r="P43" i="46"/>
  <c r="U42" i="46"/>
  <c r="Z42" i="46" s="1"/>
  <c r="AV56" i="45"/>
  <c r="AQ56" i="45"/>
  <c r="AL56" i="45"/>
  <c r="AG56" i="45"/>
  <c r="AB56" i="45"/>
  <c r="W56" i="45"/>
  <c r="R56" i="45"/>
  <c r="J56" i="45"/>
  <c r="I56" i="45"/>
  <c r="G56" i="45"/>
  <c r="AV55" i="45"/>
  <c r="AQ55" i="45"/>
  <c r="AL55" i="45"/>
  <c r="AG55" i="45"/>
  <c r="AB55" i="45"/>
  <c r="W55" i="45"/>
  <c r="R55" i="45"/>
  <c r="J55" i="45"/>
  <c r="I55" i="45"/>
  <c r="G55" i="45"/>
  <c r="AV54" i="45"/>
  <c r="AQ54" i="45"/>
  <c r="AL54" i="45"/>
  <c r="AG54" i="45"/>
  <c r="AB54" i="45"/>
  <c r="W54" i="45"/>
  <c r="R54" i="45"/>
  <c r="J54" i="45"/>
  <c r="I54" i="45"/>
  <c r="G54" i="45"/>
  <c r="AV53" i="45"/>
  <c r="AQ53" i="45"/>
  <c r="AL53" i="45"/>
  <c r="AG53" i="45"/>
  <c r="AB53" i="45"/>
  <c r="W53" i="45"/>
  <c r="R53" i="45"/>
  <c r="J53" i="45"/>
  <c r="I53" i="45"/>
  <c r="G53" i="45"/>
  <c r="AV52" i="45"/>
  <c r="AQ52" i="45"/>
  <c r="AL52" i="45"/>
  <c r="AG52" i="45"/>
  <c r="AB52" i="45"/>
  <c r="W52" i="45"/>
  <c r="R52" i="45"/>
  <c r="J52" i="45"/>
  <c r="I52" i="45"/>
  <c r="G52" i="45"/>
  <c r="AV51" i="45"/>
  <c r="AQ51" i="45"/>
  <c r="AL51" i="45"/>
  <c r="AG51" i="45"/>
  <c r="AB51" i="45"/>
  <c r="W51" i="45"/>
  <c r="R51" i="45"/>
  <c r="J51" i="45"/>
  <c r="I51" i="45"/>
  <c r="G51" i="45"/>
  <c r="AV50" i="45"/>
  <c r="AQ50" i="45"/>
  <c r="AL50" i="45"/>
  <c r="AG50" i="45"/>
  <c r="AB50" i="45"/>
  <c r="W50" i="45"/>
  <c r="R50" i="45"/>
  <c r="J50" i="45"/>
  <c r="I50" i="45"/>
  <c r="G50" i="45"/>
  <c r="AV49" i="45"/>
  <c r="AQ49" i="45"/>
  <c r="AL49" i="45"/>
  <c r="AG49" i="45"/>
  <c r="AB49" i="45"/>
  <c r="W49" i="45"/>
  <c r="R49" i="45"/>
  <c r="J49" i="45"/>
  <c r="I49" i="45"/>
  <c r="G49" i="45"/>
  <c r="AV48" i="45"/>
  <c r="AQ48" i="45"/>
  <c r="AL48" i="45"/>
  <c r="AG48" i="45"/>
  <c r="AB48" i="45"/>
  <c r="W48" i="45"/>
  <c r="R48" i="45"/>
  <c r="J48" i="45"/>
  <c r="I48" i="45"/>
  <c r="G48" i="45"/>
  <c r="AV47" i="45"/>
  <c r="AQ47" i="45"/>
  <c r="AL47" i="45"/>
  <c r="AG47" i="45"/>
  <c r="AB47" i="45"/>
  <c r="W47" i="45"/>
  <c r="R47" i="45"/>
  <c r="J47" i="45"/>
  <c r="I47" i="45"/>
  <c r="G47" i="45"/>
  <c r="P43" i="45"/>
  <c r="U42" i="45"/>
  <c r="U43" i="45" s="1"/>
  <c r="AV103" i="44"/>
  <c r="K103" i="44" s="1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R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J96" i="44"/>
  <c r="I96" i="44"/>
  <c r="G96" i="44"/>
  <c r="AV95" i="44"/>
  <c r="AQ95" i="44"/>
  <c r="AL95" i="44"/>
  <c r="AG95" i="44"/>
  <c r="AB95" i="44"/>
  <c r="W95" i="44"/>
  <c r="R95" i="44"/>
  <c r="J95" i="44"/>
  <c r="I95" i="44"/>
  <c r="G95" i="44"/>
  <c r="AV94" i="44"/>
  <c r="AQ94" i="44"/>
  <c r="AL94" i="44"/>
  <c r="AG94" i="44"/>
  <c r="AB94" i="44"/>
  <c r="W94" i="44"/>
  <c r="R94" i="44"/>
  <c r="J94" i="44"/>
  <c r="I94" i="44"/>
  <c r="G94" i="44"/>
  <c r="AV93" i="44"/>
  <c r="AQ93" i="44"/>
  <c r="AL93" i="44"/>
  <c r="AG93" i="44"/>
  <c r="AB93" i="44"/>
  <c r="W93" i="44"/>
  <c r="R93" i="44"/>
  <c r="J93" i="44"/>
  <c r="I93" i="44"/>
  <c r="G93" i="44"/>
  <c r="AV92" i="44"/>
  <c r="AQ92" i="44"/>
  <c r="AL92" i="44"/>
  <c r="AG92" i="44"/>
  <c r="AB92" i="44"/>
  <c r="W92" i="44"/>
  <c r="R92" i="44"/>
  <c r="J92" i="44"/>
  <c r="I92" i="44"/>
  <c r="G92" i="44"/>
  <c r="AV91" i="44"/>
  <c r="AQ91" i="44"/>
  <c r="AL91" i="44"/>
  <c r="AG91" i="44"/>
  <c r="AB91" i="44"/>
  <c r="W91" i="44"/>
  <c r="R91" i="44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B89" i="44"/>
  <c r="W89" i="44"/>
  <c r="R89" i="44"/>
  <c r="J89" i="44"/>
  <c r="I89" i="44"/>
  <c r="G89" i="44"/>
  <c r="AV88" i="44"/>
  <c r="AQ88" i="44"/>
  <c r="AL88" i="44"/>
  <c r="AG88" i="44"/>
  <c r="AB88" i="44"/>
  <c r="W88" i="44"/>
  <c r="R88" i="44"/>
  <c r="J88" i="44"/>
  <c r="I88" i="44"/>
  <c r="G88" i="44"/>
  <c r="AV87" i="44"/>
  <c r="AQ87" i="44"/>
  <c r="AL87" i="44"/>
  <c r="AG87" i="44"/>
  <c r="AB87" i="44"/>
  <c r="W87" i="44"/>
  <c r="R87" i="44"/>
  <c r="J87" i="44"/>
  <c r="I87" i="44"/>
  <c r="G87" i="44"/>
  <c r="AV86" i="44"/>
  <c r="AQ86" i="44"/>
  <c r="AL86" i="44"/>
  <c r="AG86" i="44"/>
  <c r="AB86" i="44"/>
  <c r="W86" i="44"/>
  <c r="R86" i="44"/>
  <c r="J86" i="44"/>
  <c r="I86" i="44"/>
  <c r="G86" i="44"/>
  <c r="AV85" i="44"/>
  <c r="AQ85" i="44"/>
  <c r="AL85" i="44"/>
  <c r="AG85" i="44"/>
  <c r="AB85" i="44"/>
  <c r="W85" i="44"/>
  <c r="R85" i="44"/>
  <c r="J85" i="44"/>
  <c r="I85" i="44"/>
  <c r="G85" i="44"/>
  <c r="AV84" i="44"/>
  <c r="AQ84" i="44"/>
  <c r="AL84" i="44"/>
  <c r="AG84" i="44"/>
  <c r="AB84" i="44"/>
  <c r="W84" i="44"/>
  <c r="R84" i="44"/>
  <c r="J84" i="44"/>
  <c r="I84" i="44"/>
  <c r="G84" i="44"/>
  <c r="AV83" i="44"/>
  <c r="AQ83" i="44"/>
  <c r="AL83" i="44"/>
  <c r="AG83" i="44"/>
  <c r="AB83" i="44"/>
  <c r="W83" i="44"/>
  <c r="R83" i="44"/>
  <c r="J83" i="44"/>
  <c r="I83" i="44"/>
  <c r="G83" i="44"/>
  <c r="AV82" i="44"/>
  <c r="AQ82" i="44"/>
  <c r="AL82" i="44"/>
  <c r="AG82" i="44"/>
  <c r="AB82" i="44"/>
  <c r="W82" i="44"/>
  <c r="R82" i="44"/>
  <c r="J82" i="44"/>
  <c r="I82" i="44"/>
  <c r="G82" i="44"/>
  <c r="AV81" i="44"/>
  <c r="AQ81" i="44"/>
  <c r="AL81" i="44"/>
  <c r="AG81" i="44"/>
  <c r="AB81" i="44"/>
  <c r="W81" i="44"/>
  <c r="R81" i="44"/>
  <c r="J81" i="44"/>
  <c r="I81" i="44"/>
  <c r="G81" i="44"/>
  <c r="AV80" i="44"/>
  <c r="AQ80" i="44"/>
  <c r="AL80" i="44"/>
  <c r="AG80" i="44"/>
  <c r="AB80" i="44"/>
  <c r="W80" i="44"/>
  <c r="R80" i="44"/>
  <c r="J80" i="44"/>
  <c r="I80" i="44"/>
  <c r="G80" i="44"/>
  <c r="AV79" i="44"/>
  <c r="AQ79" i="44"/>
  <c r="AL79" i="44"/>
  <c r="AG79" i="44"/>
  <c r="AB79" i="44"/>
  <c r="W79" i="44"/>
  <c r="R79" i="44"/>
  <c r="J79" i="44"/>
  <c r="I79" i="44"/>
  <c r="G79" i="44"/>
  <c r="AV78" i="44"/>
  <c r="AQ78" i="44"/>
  <c r="AL78" i="44"/>
  <c r="AG78" i="44"/>
  <c r="AB78" i="44"/>
  <c r="W78" i="44"/>
  <c r="R78" i="44"/>
  <c r="J78" i="44"/>
  <c r="I78" i="44"/>
  <c r="G78" i="44"/>
  <c r="AV77" i="44"/>
  <c r="AQ77" i="44"/>
  <c r="AL77" i="44"/>
  <c r="AG77" i="44"/>
  <c r="AB77" i="44"/>
  <c r="W77" i="44"/>
  <c r="R77" i="44"/>
  <c r="J77" i="44"/>
  <c r="I77" i="44"/>
  <c r="G77" i="44"/>
  <c r="P73" i="44"/>
  <c r="U72" i="44"/>
  <c r="Z72" i="44" s="1"/>
  <c r="Z73" i="44" s="1"/>
  <c r="AC24" i="6"/>
  <c r="S24" i="6"/>
  <c r="M24" i="6"/>
  <c r="AC23" i="6"/>
  <c r="S23" i="6"/>
  <c r="M23" i="6"/>
  <c r="AC22" i="6"/>
  <c r="S22" i="6"/>
  <c r="M22" i="6"/>
  <c r="AC21" i="6"/>
  <c r="S21" i="6"/>
  <c r="M21" i="6"/>
  <c r="F21" i="6" s="1"/>
  <c r="AF21" i="6" s="1"/>
  <c r="AC20" i="6"/>
  <c r="S20" i="6"/>
  <c r="M20" i="6"/>
  <c r="F20" i="6" s="1"/>
  <c r="AB20" i="6" s="1"/>
  <c r="AC19" i="6"/>
  <c r="S19" i="6"/>
  <c r="M19" i="6"/>
  <c r="AC18" i="6"/>
  <c r="S18" i="6"/>
  <c r="M18" i="6"/>
  <c r="B18" i="6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B18" i="7"/>
  <c r="K54" i="51" l="1"/>
  <c r="K55" i="51"/>
  <c r="X56" i="51"/>
  <c r="AR55" i="49"/>
  <c r="AW55" i="49"/>
  <c r="K56" i="49"/>
  <c r="K48" i="49"/>
  <c r="Y47" i="47"/>
  <c r="AD47" i="47"/>
  <c r="AI47" i="47"/>
  <c r="K55" i="46"/>
  <c r="X54" i="46"/>
  <c r="AH48" i="46"/>
  <c r="K55" i="45"/>
  <c r="AH50" i="45"/>
  <c r="F24" i="6"/>
  <c r="AL24" i="6" s="1"/>
  <c r="AW50" i="48"/>
  <c r="F22" i="7"/>
  <c r="AH22" i="7" s="1"/>
  <c r="X48" i="52"/>
  <c r="AC48" i="52"/>
  <c r="AH48" i="52"/>
  <c r="AM48" i="52"/>
  <c r="AR48" i="52"/>
  <c r="AW48" i="52"/>
  <c r="H47" i="52"/>
  <c r="AI47" i="51"/>
  <c r="AW51" i="51"/>
  <c r="AC48" i="51"/>
  <c r="AH50" i="51"/>
  <c r="AR57" i="51"/>
  <c r="S49" i="51"/>
  <c r="AM52" i="51"/>
  <c r="Y47" i="51"/>
  <c r="AD47" i="51"/>
  <c r="K47" i="50"/>
  <c r="L47" i="50" s="1"/>
  <c r="S47" i="50"/>
  <c r="Z42" i="50"/>
  <c r="Z43" i="50" s="1"/>
  <c r="S49" i="49"/>
  <c r="AC55" i="49"/>
  <c r="AM55" i="49"/>
  <c r="S55" i="49"/>
  <c r="X55" i="49"/>
  <c r="K50" i="48"/>
  <c r="AC57" i="48"/>
  <c r="S47" i="48"/>
  <c r="Y47" i="48"/>
  <c r="AD47" i="48"/>
  <c r="AW56" i="48"/>
  <c r="AC48" i="48"/>
  <c r="AH56" i="48"/>
  <c r="K57" i="48"/>
  <c r="AR50" i="48"/>
  <c r="AM48" i="48"/>
  <c r="U43" i="48"/>
  <c r="H47" i="48"/>
  <c r="K49" i="48"/>
  <c r="AR54" i="48"/>
  <c r="K48" i="47"/>
  <c r="AM47" i="47"/>
  <c r="AS47" i="47"/>
  <c r="U123" i="47"/>
  <c r="Z122" i="47"/>
  <c r="AC50" i="46"/>
  <c r="AC52" i="46"/>
  <c r="AM48" i="46"/>
  <c r="H47" i="46"/>
  <c r="S49" i="46"/>
  <c r="AW48" i="46"/>
  <c r="AR48" i="46"/>
  <c r="AW54" i="46"/>
  <c r="AM47" i="46"/>
  <c r="H47" i="45"/>
  <c r="B337" i="43"/>
  <c r="C327" i="43"/>
  <c r="K95" i="44"/>
  <c r="F22" i="6"/>
  <c r="AH22" i="6" s="1"/>
  <c r="F24" i="7"/>
  <c r="AL24" i="7" s="1"/>
  <c r="F21" i="7"/>
  <c r="AF21" i="7" s="1"/>
  <c r="F23" i="7"/>
  <c r="AJ23" i="7" s="1"/>
  <c r="F20" i="7"/>
  <c r="AB20" i="7" s="1"/>
  <c r="K91" i="44"/>
  <c r="K99" i="44"/>
  <c r="K56" i="45"/>
  <c r="AH54" i="46"/>
  <c r="T47" i="46"/>
  <c r="X47" i="46"/>
  <c r="AD47" i="46"/>
  <c r="S51" i="46"/>
  <c r="S53" i="46"/>
  <c r="AH49" i="46"/>
  <c r="AH51" i="46"/>
  <c r="AH53" i="46"/>
  <c r="S55" i="46"/>
  <c r="K49" i="46"/>
  <c r="AM51" i="46"/>
  <c r="AM53" i="46"/>
  <c r="X55" i="46"/>
  <c r="AX47" i="46"/>
  <c r="AR49" i="46"/>
  <c r="K51" i="46"/>
  <c r="AR53" i="46"/>
  <c r="AC55" i="46"/>
  <c r="AW49" i="46"/>
  <c r="AW51" i="46"/>
  <c r="K53" i="46"/>
  <c r="AH55" i="46"/>
  <c r="K52" i="46"/>
  <c r="X51" i="46"/>
  <c r="AC49" i="46"/>
  <c r="AM55" i="46"/>
  <c r="AC54" i="46"/>
  <c r="AR50" i="46"/>
  <c r="AW50" i="46"/>
  <c r="AH47" i="46"/>
  <c r="AC53" i="46"/>
  <c r="AR55" i="46"/>
  <c r="AH50" i="46"/>
  <c r="AM54" i="46"/>
  <c r="AR54" i="46"/>
  <c r="S48" i="46"/>
  <c r="AW55" i="46"/>
  <c r="X49" i="46"/>
  <c r="AC51" i="46"/>
  <c r="AS47" i="46"/>
  <c r="X48" i="46"/>
  <c r="S50" i="46"/>
  <c r="S52" i="46"/>
  <c r="K54" i="46"/>
  <c r="U103" i="46"/>
  <c r="Z102" i="46"/>
  <c r="AH52" i="46"/>
  <c r="AM52" i="46"/>
  <c r="X53" i="46"/>
  <c r="AC48" i="46"/>
  <c r="X50" i="46"/>
  <c r="X52" i="46"/>
  <c r="S54" i="46"/>
  <c r="K47" i="47"/>
  <c r="M47" i="47" s="1"/>
  <c r="AW48" i="47"/>
  <c r="AW47" i="47"/>
  <c r="S48" i="47"/>
  <c r="X48" i="47"/>
  <c r="AC48" i="47"/>
  <c r="AH48" i="47"/>
  <c r="H47" i="47"/>
  <c r="AM48" i="47"/>
  <c r="AR48" i="47"/>
  <c r="AR48" i="48"/>
  <c r="S49" i="48"/>
  <c r="S51" i="48"/>
  <c r="AH47" i="48"/>
  <c r="X49" i="48"/>
  <c r="X51" i="48"/>
  <c r="X53" i="48"/>
  <c r="S55" i="48"/>
  <c r="AI47" i="48"/>
  <c r="AC49" i="48"/>
  <c r="AC51" i="48"/>
  <c r="AC53" i="48"/>
  <c r="AX47" i="48"/>
  <c r="AR49" i="48"/>
  <c r="AR51" i="48"/>
  <c r="AR53" i="48"/>
  <c r="AM55" i="48"/>
  <c r="AW49" i="48"/>
  <c r="AW51" i="48"/>
  <c r="AW53" i="48"/>
  <c r="AR55" i="48"/>
  <c r="AM53" i="48"/>
  <c r="AW55" i="48"/>
  <c r="AH57" i="48"/>
  <c r="AM57" i="48"/>
  <c r="AW54" i="48"/>
  <c r="X57" i="48"/>
  <c r="S48" i="48"/>
  <c r="AR57" i="48"/>
  <c r="AW52" i="48"/>
  <c r="AH51" i="48"/>
  <c r="AH55" i="48"/>
  <c r="X48" i="48"/>
  <c r="S50" i="48"/>
  <c r="S52" i="48"/>
  <c r="S54" i="48"/>
  <c r="AW57" i="48"/>
  <c r="AR52" i="48"/>
  <c r="T47" i="48"/>
  <c r="AC55" i="48"/>
  <c r="AM49" i="48"/>
  <c r="X50" i="48"/>
  <c r="X52" i="48"/>
  <c r="X54" i="48"/>
  <c r="S56" i="48"/>
  <c r="AM54" i="48"/>
  <c r="AW48" i="48"/>
  <c r="AM47" i="48"/>
  <c r="S57" i="48"/>
  <c r="AM51" i="48"/>
  <c r="AC50" i="48"/>
  <c r="AC52" i="48"/>
  <c r="AC54" i="48"/>
  <c r="X56" i="48"/>
  <c r="U103" i="48"/>
  <c r="Z102" i="48"/>
  <c r="AM56" i="48"/>
  <c r="AR56" i="48"/>
  <c r="AH53" i="48"/>
  <c r="AS47" i="48"/>
  <c r="K48" i="48"/>
  <c r="AH52" i="48"/>
  <c r="AH54" i="48"/>
  <c r="AC56" i="48"/>
  <c r="AM49" i="49"/>
  <c r="AM51" i="49"/>
  <c r="AW47" i="49"/>
  <c r="AR49" i="49"/>
  <c r="AR51" i="49"/>
  <c r="AR53" i="49"/>
  <c r="Y47" i="49"/>
  <c r="AI47" i="49"/>
  <c r="AS47" i="49"/>
  <c r="AM53" i="49"/>
  <c r="AW49" i="49"/>
  <c r="AW51" i="49"/>
  <c r="AW53" i="49"/>
  <c r="X53" i="49"/>
  <c r="K49" i="49"/>
  <c r="X48" i="49"/>
  <c r="S50" i="49"/>
  <c r="S52" i="49"/>
  <c r="S54" i="49"/>
  <c r="S56" i="49"/>
  <c r="AC47" i="49"/>
  <c r="AN47" i="49"/>
  <c r="AC48" i="49"/>
  <c r="K50" i="49"/>
  <c r="X52" i="49"/>
  <c r="X54" i="49"/>
  <c r="X56" i="49"/>
  <c r="AH49" i="49"/>
  <c r="AH48" i="49"/>
  <c r="AC50" i="49"/>
  <c r="K52" i="49"/>
  <c r="AC54" i="49"/>
  <c r="AC56" i="49"/>
  <c r="AC49" i="49"/>
  <c r="AH53" i="49"/>
  <c r="AM48" i="49"/>
  <c r="AH50" i="49"/>
  <c r="AH52" i="49"/>
  <c r="AH54" i="49"/>
  <c r="AH56" i="49"/>
  <c r="T47" i="49"/>
  <c r="K51" i="49"/>
  <c r="AH51" i="49"/>
  <c r="AR48" i="49"/>
  <c r="AM50" i="49"/>
  <c r="AM52" i="49"/>
  <c r="AM56" i="49"/>
  <c r="U43" i="49"/>
  <c r="AW48" i="49"/>
  <c r="AR50" i="49"/>
  <c r="AR52" i="49"/>
  <c r="AR56" i="49"/>
  <c r="S51" i="49"/>
  <c r="H47" i="49"/>
  <c r="AW50" i="49"/>
  <c r="AX47" i="49"/>
  <c r="AW56" i="49"/>
  <c r="Z103" i="49"/>
  <c r="AE102" i="49"/>
  <c r="S53" i="49"/>
  <c r="K55" i="49"/>
  <c r="Z102" i="50"/>
  <c r="U103" i="50"/>
  <c r="S53" i="51"/>
  <c r="K47" i="51"/>
  <c r="AR47" i="51"/>
  <c r="AM49" i="51"/>
  <c r="AH51" i="51"/>
  <c r="AC53" i="51"/>
  <c r="AM55" i="51"/>
  <c r="AX47" i="51"/>
  <c r="AR49" i="51"/>
  <c r="K51" i="51"/>
  <c r="AH53" i="51"/>
  <c r="AW55" i="51"/>
  <c r="AW49" i="51"/>
  <c r="AR51" i="51"/>
  <c r="AM53" i="51"/>
  <c r="X48" i="51"/>
  <c r="S50" i="51"/>
  <c r="S48" i="51"/>
  <c r="X50" i="51"/>
  <c r="S52" i="51"/>
  <c r="AC50" i="51"/>
  <c r="X52" i="51"/>
  <c r="S54" i="51"/>
  <c r="K56" i="51"/>
  <c r="K49" i="51"/>
  <c r="AH47" i="51"/>
  <c r="AC52" i="51"/>
  <c r="X54" i="51"/>
  <c r="AH56" i="51"/>
  <c r="AC49" i="51"/>
  <c r="AH55" i="51"/>
  <c r="AM48" i="51"/>
  <c r="AH52" i="51"/>
  <c r="AC54" i="51"/>
  <c r="AM56" i="51"/>
  <c r="S57" i="51"/>
  <c r="H47" i="51"/>
  <c r="AR48" i="51"/>
  <c r="K50" i="51"/>
  <c r="AH54" i="51"/>
  <c r="AR56" i="51"/>
  <c r="X49" i="51"/>
  <c r="AC55" i="51"/>
  <c r="AR53" i="51"/>
  <c r="S56" i="51"/>
  <c r="AW48" i="51"/>
  <c r="AR50" i="51"/>
  <c r="AM54" i="51"/>
  <c r="AW56" i="51"/>
  <c r="X55" i="51"/>
  <c r="X53" i="51"/>
  <c r="AW50" i="51"/>
  <c r="AR52" i="51"/>
  <c r="Z102" i="51"/>
  <c r="U103" i="51"/>
  <c r="S51" i="51"/>
  <c r="X51" i="51"/>
  <c r="AC51" i="51"/>
  <c r="S47" i="51"/>
  <c r="AW52" i="51"/>
  <c r="AX47" i="52"/>
  <c r="S47" i="52"/>
  <c r="X47" i="52"/>
  <c r="AI47" i="52"/>
  <c r="AN47" i="52"/>
  <c r="AS47" i="52"/>
  <c r="AD47" i="52"/>
  <c r="AW47" i="52"/>
  <c r="K48" i="52"/>
  <c r="Z103" i="52"/>
  <c r="AE102" i="52"/>
  <c r="S48" i="52"/>
  <c r="S54" i="45"/>
  <c r="X50" i="45"/>
  <c r="X52" i="45"/>
  <c r="AC48" i="45"/>
  <c r="AH52" i="45"/>
  <c r="AR48" i="45"/>
  <c r="AW50" i="45"/>
  <c r="AR53" i="45"/>
  <c r="AW55" i="45"/>
  <c r="AC52" i="45"/>
  <c r="AC54" i="45"/>
  <c r="K52" i="45"/>
  <c r="AW52" i="45"/>
  <c r="AW54" i="45"/>
  <c r="AH56" i="45"/>
  <c r="X53" i="45"/>
  <c r="T47" i="45"/>
  <c r="S55" i="45"/>
  <c r="AD47" i="45"/>
  <c r="AH51" i="45"/>
  <c r="AH53" i="45"/>
  <c r="X55" i="45"/>
  <c r="X49" i="45"/>
  <c r="AR54" i="45"/>
  <c r="K51" i="45"/>
  <c r="AC55" i="45"/>
  <c r="S53" i="45"/>
  <c r="AH55" i="45"/>
  <c r="S56" i="45"/>
  <c r="AR56" i="45"/>
  <c r="AC53" i="45"/>
  <c r="AR51" i="45"/>
  <c r="AW49" i="45"/>
  <c r="AW51" i="45"/>
  <c r="AC50" i="45"/>
  <c r="K50" i="45"/>
  <c r="X56" i="45"/>
  <c r="S51" i="45"/>
  <c r="AC51" i="45"/>
  <c r="AW56" i="45"/>
  <c r="K53" i="45"/>
  <c r="AR55" i="45"/>
  <c r="Y47" i="45"/>
  <c r="AC49" i="45"/>
  <c r="AR49" i="45"/>
  <c r="X54" i="45"/>
  <c r="AH54" i="45"/>
  <c r="AH47" i="45"/>
  <c r="S48" i="45"/>
  <c r="AE102" i="45"/>
  <c r="Z103" i="45"/>
  <c r="AR50" i="45"/>
  <c r="AC56" i="45"/>
  <c r="S49" i="45"/>
  <c r="X51" i="45"/>
  <c r="K49" i="45"/>
  <c r="X48" i="45"/>
  <c r="S50" i="45"/>
  <c r="S52" i="45"/>
  <c r="U178" i="44"/>
  <c r="Z177" i="44"/>
  <c r="K88" i="44"/>
  <c r="K80" i="44"/>
  <c r="AC82" i="44"/>
  <c r="K90" i="44"/>
  <c r="K92" i="44"/>
  <c r="AM83" i="44"/>
  <c r="AM89" i="44"/>
  <c r="S100" i="44"/>
  <c r="K96" i="44"/>
  <c r="X82" i="44"/>
  <c r="AH83" i="44"/>
  <c r="K78" i="44"/>
  <c r="AW95" i="44"/>
  <c r="AM98" i="44"/>
  <c r="AM79" i="44"/>
  <c r="AC83" i="44"/>
  <c r="K94" i="44"/>
  <c r="K102" i="44"/>
  <c r="AC102" i="44"/>
  <c r="AM85" i="44"/>
  <c r="AW83" i="44"/>
  <c r="K93" i="44"/>
  <c r="X78" i="44"/>
  <c r="AR89" i="44"/>
  <c r="AR93" i="44"/>
  <c r="AD77" i="44"/>
  <c r="AW89" i="44"/>
  <c r="AW84" i="44"/>
  <c r="S97" i="44"/>
  <c r="AM80" i="44"/>
  <c r="S88" i="44"/>
  <c r="AC97" i="44"/>
  <c r="K101" i="44"/>
  <c r="AH82" i="44"/>
  <c r="AH97" i="44"/>
  <c r="AH84" i="44"/>
  <c r="AC88" i="44"/>
  <c r="AM84" i="44"/>
  <c r="AM99" i="44"/>
  <c r="AW98" i="44"/>
  <c r="U73" i="44"/>
  <c r="AR84" i="44"/>
  <c r="AM88" i="44"/>
  <c r="S92" i="44"/>
  <c r="S94" i="44"/>
  <c r="AH98" i="44"/>
  <c r="AC100" i="44"/>
  <c r="AW86" i="44"/>
  <c r="X94" i="44"/>
  <c r="AH99" i="44"/>
  <c r="X97" i="44"/>
  <c r="X84" i="44"/>
  <c r="AC101" i="44"/>
  <c r="X81" i="44"/>
  <c r="S96" i="44"/>
  <c r="X102" i="44"/>
  <c r="AH88" i="44"/>
  <c r="AH85" i="44"/>
  <c r="AW90" i="44"/>
  <c r="F19" i="7"/>
  <c r="AB19" i="7" s="1"/>
  <c r="AJ20" i="7"/>
  <c r="AJ21" i="7"/>
  <c r="AH21" i="7"/>
  <c r="AL21" i="7"/>
  <c r="AD22" i="7"/>
  <c r="AJ22" i="7"/>
  <c r="AL22" i="7"/>
  <c r="N23" i="7"/>
  <c r="AL23" i="7"/>
  <c r="F23" i="6"/>
  <c r="AJ23" i="6" s="1"/>
  <c r="F19" i="6"/>
  <c r="AB19" i="6" s="1"/>
  <c r="AJ21" i="6"/>
  <c r="T21" i="6"/>
  <c r="AH21" i="6"/>
  <c r="AD21" i="6"/>
  <c r="AL21" i="6"/>
  <c r="T20" i="6"/>
  <c r="AD20" i="6"/>
  <c r="AF20" i="6"/>
  <c r="AH20" i="6"/>
  <c r="N20" i="6"/>
  <c r="AJ20" i="6"/>
  <c r="T22" i="6"/>
  <c r="AD22" i="6"/>
  <c r="AL20" i="6"/>
  <c r="N21" i="6"/>
  <c r="AD24" i="6"/>
  <c r="Z42" i="52"/>
  <c r="T47" i="52"/>
  <c r="Y47" i="52"/>
  <c r="AH47" i="52"/>
  <c r="AM47" i="52"/>
  <c r="AR47" i="52"/>
  <c r="K47" i="52"/>
  <c r="AC47" i="52"/>
  <c r="AH49" i="51"/>
  <c r="AM51" i="51"/>
  <c r="AH48" i="51"/>
  <c r="AC56" i="51"/>
  <c r="AS47" i="51"/>
  <c r="AW47" i="51"/>
  <c r="K53" i="51"/>
  <c r="K52" i="51"/>
  <c r="T47" i="51"/>
  <c r="X47" i="51"/>
  <c r="AC47" i="51"/>
  <c r="AM47" i="51"/>
  <c r="AM50" i="51"/>
  <c r="AN47" i="51"/>
  <c r="Z42" i="51"/>
  <c r="K48" i="51"/>
  <c r="Y47" i="50"/>
  <c r="AC47" i="50"/>
  <c r="AI47" i="50"/>
  <c r="AS47" i="50"/>
  <c r="AW47" i="50"/>
  <c r="X47" i="50"/>
  <c r="AM47" i="50"/>
  <c r="AE42" i="49"/>
  <c r="Z43" i="49"/>
  <c r="AC53" i="49"/>
  <c r="X50" i="49"/>
  <c r="AD47" i="49"/>
  <c r="X49" i="49"/>
  <c r="AC51" i="49"/>
  <c r="AH47" i="49"/>
  <c r="AW52" i="49"/>
  <c r="AR47" i="49"/>
  <c r="K47" i="49"/>
  <c r="K54" i="49"/>
  <c r="K53" i="49"/>
  <c r="AH55" i="49"/>
  <c r="X51" i="49"/>
  <c r="S48" i="49"/>
  <c r="AC52" i="49"/>
  <c r="AM47" i="49"/>
  <c r="S47" i="49"/>
  <c r="X47" i="49"/>
  <c r="Z43" i="48"/>
  <c r="AE42" i="48"/>
  <c r="AH48" i="48"/>
  <c r="AM50" i="48"/>
  <c r="AN47" i="48"/>
  <c r="AR47" i="48"/>
  <c r="K56" i="48"/>
  <c r="K47" i="48"/>
  <c r="K55" i="48"/>
  <c r="K54" i="48"/>
  <c r="AW47" i="48"/>
  <c r="K53" i="48"/>
  <c r="K52" i="48"/>
  <c r="K51" i="48"/>
  <c r="AH50" i="48"/>
  <c r="AM52" i="48"/>
  <c r="AH49" i="48"/>
  <c r="S53" i="48"/>
  <c r="X55" i="48"/>
  <c r="X47" i="48"/>
  <c r="AC47" i="48"/>
  <c r="Z42" i="47"/>
  <c r="S47" i="47"/>
  <c r="T47" i="47"/>
  <c r="X47" i="47"/>
  <c r="AC47" i="47"/>
  <c r="AN47" i="47"/>
  <c r="AR47" i="47"/>
  <c r="AH47" i="47"/>
  <c r="Z43" i="46"/>
  <c r="AE42" i="46"/>
  <c r="AM50" i="46"/>
  <c r="AR52" i="46"/>
  <c r="AR51" i="46"/>
  <c r="K47" i="46"/>
  <c r="AW47" i="46"/>
  <c r="S47" i="46"/>
  <c r="K50" i="46"/>
  <c r="K48" i="46"/>
  <c r="Y47" i="46"/>
  <c r="U43" i="46"/>
  <c r="AI47" i="46"/>
  <c r="AN47" i="46"/>
  <c r="AM49" i="46"/>
  <c r="AW53" i="46"/>
  <c r="AW52" i="46"/>
  <c r="AR47" i="46"/>
  <c r="AC47" i="46"/>
  <c r="AM52" i="45"/>
  <c r="K47" i="45"/>
  <c r="AN47" i="45"/>
  <c r="AM51" i="45"/>
  <c r="AM47" i="45"/>
  <c r="AM53" i="45"/>
  <c r="AM55" i="45"/>
  <c r="AM49" i="45"/>
  <c r="AM48" i="45"/>
  <c r="AM54" i="45"/>
  <c r="AM56" i="45"/>
  <c r="AH49" i="45"/>
  <c r="AM50" i="45"/>
  <c r="AW48" i="45"/>
  <c r="AH48" i="45"/>
  <c r="AR52" i="45"/>
  <c r="AW53" i="45"/>
  <c r="AR47" i="45"/>
  <c r="K54" i="45"/>
  <c r="AW47" i="45"/>
  <c r="AX47" i="45"/>
  <c r="Z42" i="45"/>
  <c r="S47" i="45"/>
  <c r="X47" i="45"/>
  <c r="K48" i="45"/>
  <c r="AC47" i="45"/>
  <c r="AS47" i="45"/>
  <c r="AI47" i="45"/>
  <c r="AH86" i="44"/>
  <c r="H77" i="44"/>
  <c r="AH79" i="44"/>
  <c r="AR98" i="44"/>
  <c r="X88" i="44"/>
  <c r="AR92" i="44"/>
  <c r="AR79" i="44"/>
  <c r="AH100" i="44"/>
  <c r="T77" i="44"/>
  <c r="AM82" i="44"/>
  <c r="AC91" i="44"/>
  <c r="AM100" i="44"/>
  <c r="AC78" i="44"/>
  <c r="S99" i="44"/>
  <c r="AC81" i="44"/>
  <c r="S87" i="44"/>
  <c r="S93" i="44"/>
  <c r="X96" i="44"/>
  <c r="X99" i="44"/>
  <c r="AH78" i="44"/>
  <c r="AH81" i="44"/>
  <c r="X87" i="44"/>
  <c r="AW91" i="44"/>
  <c r="AW97" i="44"/>
  <c r="AC99" i="44"/>
  <c r="AC77" i="44"/>
  <c r="AM78" i="44"/>
  <c r="AM81" i="44"/>
  <c r="AW88" i="44"/>
  <c r="X93" i="44"/>
  <c r="AC96" i="44"/>
  <c r="AH102" i="44"/>
  <c r="AR83" i="44"/>
  <c r="AH94" i="44"/>
  <c r="AW79" i="44"/>
  <c r="AR85" i="44"/>
  <c r="AM86" i="44"/>
  <c r="AR86" i="44"/>
  <c r="X100" i="44"/>
  <c r="S78" i="44"/>
  <c r="S91" i="44"/>
  <c r="AW92" i="44"/>
  <c r="AM94" i="44"/>
  <c r="S81" i="44"/>
  <c r="AR94" i="44"/>
  <c r="S102" i="44"/>
  <c r="K77" i="44"/>
  <c r="X85" i="44"/>
  <c r="AR82" i="44"/>
  <c r="AR100" i="44"/>
  <c r="X77" i="44"/>
  <c r="AW94" i="44"/>
  <c r="AW100" i="44"/>
  <c r="Y77" i="44"/>
  <c r="AR88" i="44"/>
  <c r="AR91" i="44"/>
  <c r="S80" i="44"/>
  <c r="AC84" i="44"/>
  <c r="AC87" i="44"/>
  <c r="AC93" i="44"/>
  <c r="AE72" i="44"/>
  <c r="AI77" i="44"/>
  <c r="AW78" i="44"/>
  <c r="X80" i="44"/>
  <c r="AR81" i="44"/>
  <c r="S83" i="44"/>
  <c r="AH93" i="44"/>
  <c r="AM102" i="44"/>
  <c r="AH77" i="44"/>
  <c r="AC80" i="44"/>
  <c r="AW81" i="44"/>
  <c r="K83" i="44"/>
  <c r="AW85" i="44"/>
  <c r="AH87" i="44"/>
  <c r="AM90" i="44"/>
  <c r="AM93" i="44"/>
  <c r="S95" i="44"/>
  <c r="S98" i="44"/>
  <c r="S101" i="44"/>
  <c r="AR102" i="44"/>
  <c r="AM91" i="44"/>
  <c r="X83" i="44"/>
  <c r="AM87" i="44"/>
  <c r="X95" i="44"/>
  <c r="AR99" i="44"/>
  <c r="X101" i="44"/>
  <c r="AM77" i="44"/>
  <c r="AH80" i="44"/>
  <c r="AR87" i="44"/>
  <c r="AR90" i="44"/>
  <c r="AC95" i="44"/>
  <c r="X98" i="44"/>
  <c r="AW99" i="44"/>
  <c r="AN77" i="44"/>
  <c r="S79" i="44"/>
  <c r="AW87" i="44"/>
  <c r="AW93" i="44"/>
  <c r="K98" i="44"/>
  <c r="X79" i="44"/>
  <c r="K82" i="44"/>
  <c r="S86" i="44"/>
  <c r="X92" i="44"/>
  <c r="AC98" i="44"/>
  <c r="AH101" i="44"/>
  <c r="K79" i="44"/>
  <c r="AR80" i="44"/>
  <c r="S82" i="44"/>
  <c r="X86" i="44"/>
  <c r="AH89" i="44"/>
  <c r="AC92" i="44"/>
  <c r="AM101" i="44"/>
  <c r="AC79" i="44"/>
  <c r="AW80" i="44"/>
  <c r="K86" i="44"/>
  <c r="AC86" i="44"/>
  <c r="K89" i="44"/>
  <c r="AH92" i="44"/>
  <c r="K97" i="44"/>
  <c r="K100" i="44"/>
  <c r="AR101" i="44"/>
  <c r="AR78" i="44"/>
  <c r="K81" i="44"/>
  <c r="K87" i="44"/>
  <c r="AM92" i="44"/>
  <c r="AM97" i="44"/>
  <c r="X91" i="44"/>
  <c r="AR97" i="44"/>
  <c r="AH91" i="44"/>
  <c r="AH96" i="44"/>
  <c r="AS77" i="44"/>
  <c r="AR77" i="44"/>
  <c r="S90" i="44"/>
  <c r="AM96" i="44"/>
  <c r="AX77" i="44"/>
  <c r="S85" i="44"/>
  <c r="X90" i="44"/>
  <c r="AR96" i="44"/>
  <c r="AW102" i="44"/>
  <c r="AC90" i="44"/>
  <c r="AW96" i="44"/>
  <c r="AH90" i="44"/>
  <c r="AH95" i="44"/>
  <c r="AW103" i="44"/>
  <c r="AW82" i="44"/>
  <c r="K85" i="44"/>
  <c r="S89" i="44"/>
  <c r="AM95" i="44"/>
  <c r="S84" i="44"/>
  <c r="AC85" i="44"/>
  <c r="X89" i="44"/>
  <c r="AR95" i="44"/>
  <c r="AW101" i="44"/>
  <c r="S77" i="44"/>
  <c r="K84" i="44"/>
  <c r="AC89" i="44"/>
  <c r="AC94" i="44"/>
  <c r="AW77" i="44"/>
  <c r="F18" i="6"/>
  <c r="T18" i="6" s="1"/>
  <c r="J21" i="6"/>
  <c r="J20" i="6"/>
  <c r="L21" i="6"/>
  <c r="L20" i="6"/>
  <c r="R24" i="6"/>
  <c r="P21" i="6"/>
  <c r="P20" i="6"/>
  <c r="R21" i="6"/>
  <c r="V24" i="6"/>
  <c r="R20" i="6"/>
  <c r="V21" i="6"/>
  <c r="V20" i="6"/>
  <c r="X21" i="6"/>
  <c r="X20" i="6"/>
  <c r="Z21" i="6"/>
  <c r="Z20" i="6"/>
  <c r="AB21" i="6"/>
  <c r="AF24" i="6"/>
  <c r="AH24" i="6"/>
  <c r="AJ24" i="6"/>
  <c r="J23" i="7"/>
  <c r="J22" i="7"/>
  <c r="L23" i="7"/>
  <c r="J21" i="7"/>
  <c r="F18" i="7"/>
  <c r="L22" i="7"/>
  <c r="J20" i="7"/>
  <c r="L21" i="7"/>
  <c r="P22" i="7"/>
  <c r="R22" i="7"/>
  <c r="R21" i="7"/>
  <c r="V23" i="7"/>
  <c r="V22" i="7"/>
  <c r="X23" i="7"/>
  <c r="V21" i="7"/>
  <c r="X22" i="7"/>
  <c r="Z23" i="7"/>
  <c r="V20" i="7"/>
  <c r="Z22" i="7"/>
  <c r="Z21" i="7"/>
  <c r="AB22" i="7"/>
  <c r="AB21" i="7"/>
  <c r="AF23" i="7"/>
  <c r="AF22" i="7"/>
  <c r="AH23" i="7"/>
  <c r="P22" i="6" l="1"/>
  <c r="N22" i="6"/>
  <c r="AB22" i="6"/>
  <c r="P24" i="6"/>
  <c r="AB24" i="6"/>
  <c r="AJ22" i="6"/>
  <c r="X22" i="6"/>
  <c r="T24" i="6"/>
  <c r="Z22" i="6"/>
  <c r="L24" i="6"/>
  <c r="J22" i="6"/>
  <c r="N24" i="6"/>
  <c r="L22" i="6"/>
  <c r="AL22" i="6"/>
  <c r="J24" i="6"/>
  <c r="Z24" i="6"/>
  <c r="V22" i="6"/>
  <c r="X24" i="6"/>
  <c r="M48" i="47"/>
  <c r="AE42" i="50"/>
  <c r="M47" i="50"/>
  <c r="L47" i="47"/>
  <c r="AH20" i="7"/>
  <c r="R20" i="7"/>
  <c r="T22" i="7"/>
  <c r="AF20" i="7"/>
  <c r="AD23" i="7"/>
  <c r="L20" i="7"/>
  <c r="N22" i="7"/>
  <c r="T23" i="7"/>
  <c r="N21" i="7"/>
  <c r="AD20" i="7"/>
  <c r="L24" i="7"/>
  <c r="T24" i="7"/>
  <c r="J24" i="7"/>
  <c r="AH24" i="7"/>
  <c r="Z24" i="7"/>
  <c r="V24" i="7"/>
  <c r="N24" i="7"/>
  <c r="AF24" i="7"/>
  <c r="P24" i="7"/>
  <c r="AD24" i="7"/>
  <c r="AJ24" i="7"/>
  <c r="AB24" i="7"/>
  <c r="X24" i="7"/>
  <c r="AE122" i="47"/>
  <c r="Z123" i="47"/>
  <c r="M48" i="46"/>
  <c r="AF22" i="6"/>
  <c r="R22" i="6"/>
  <c r="P20" i="7"/>
  <c r="T21" i="7"/>
  <c r="P21" i="7"/>
  <c r="R23" i="7"/>
  <c r="AB23" i="7"/>
  <c r="Z20" i="7"/>
  <c r="T20" i="7"/>
  <c r="N20" i="7"/>
  <c r="X20" i="7"/>
  <c r="R24" i="7"/>
  <c r="X21" i="7"/>
  <c r="P23" i="7"/>
  <c r="AD21" i="7"/>
  <c r="C337" i="43"/>
  <c r="B347" i="43"/>
  <c r="AL20" i="7"/>
  <c r="AE102" i="46"/>
  <c r="Z103" i="46"/>
  <c r="M48" i="48"/>
  <c r="M51" i="48"/>
  <c r="Z103" i="48"/>
  <c r="AE102" i="48"/>
  <c r="AJ102" i="49"/>
  <c r="AE103" i="49"/>
  <c r="M54" i="49"/>
  <c r="Z103" i="50"/>
  <c r="AE102" i="50"/>
  <c r="AE102" i="51"/>
  <c r="Z103" i="51"/>
  <c r="M52" i="51"/>
  <c r="M48" i="52"/>
  <c r="AE103" i="52"/>
  <c r="AJ102" i="52"/>
  <c r="M50" i="45"/>
  <c r="M56" i="45"/>
  <c r="M48" i="45"/>
  <c r="M52" i="45"/>
  <c r="AE103" i="45"/>
  <c r="AJ102" i="45"/>
  <c r="Z178" i="44"/>
  <c r="AE177" i="44"/>
  <c r="M94" i="44"/>
  <c r="M91" i="44"/>
  <c r="M99" i="44"/>
  <c r="J19" i="7"/>
  <c r="AL19" i="7"/>
  <c r="AF19" i="7"/>
  <c r="V19" i="7"/>
  <c r="N19" i="7"/>
  <c r="X19" i="7"/>
  <c r="AJ19" i="7"/>
  <c r="R19" i="7"/>
  <c r="AH19" i="7"/>
  <c r="T19" i="7"/>
  <c r="L19" i="7"/>
  <c r="Z19" i="7"/>
  <c r="P19" i="7"/>
  <c r="AD19" i="7"/>
  <c r="AL23" i="6"/>
  <c r="T23" i="6"/>
  <c r="P23" i="6"/>
  <c r="AD23" i="6"/>
  <c r="X23" i="6"/>
  <c r="AH23" i="6"/>
  <c r="L23" i="6"/>
  <c r="R23" i="6"/>
  <c r="AB23" i="6"/>
  <c r="Z23" i="6"/>
  <c r="N23" i="6"/>
  <c r="V23" i="6"/>
  <c r="AF23" i="6"/>
  <c r="J23" i="6"/>
  <c r="R19" i="6"/>
  <c r="X19" i="6"/>
  <c r="AJ19" i="6"/>
  <c r="Z19" i="6"/>
  <c r="AH19" i="6"/>
  <c r="AD19" i="6"/>
  <c r="P19" i="6"/>
  <c r="V19" i="6"/>
  <c r="AL19" i="6"/>
  <c r="AF19" i="6"/>
  <c r="T19" i="6"/>
  <c r="N19" i="6"/>
  <c r="L19" i="6"/>
  <c r="J19" i="6"/>
  <c r="M47" i="52"/>
  <c r="L47" i="52"/>
  <c r="AE42" i="52"/>
  <c r="Z43" i="52"/>
  <c r="M47" i="51"/>
  <c r="M53" i="51"/>
  <c r="M50" i="51"/>
  <c r="M48" i="51"/>
  <c r="AE42" i="51"/>
  <c r="Z43" i="51"/>
  <c r="M51" i="51"/>
  <c r="M57" i="51"/>
  <c r="M55" i="51"/>
  <c r="M49" i="51"/>
  <c r="M54" i="51"/>
  <c r="L47" i="51"/>
  <c r="M56" i="51"/>
  <c r="AE43" i="50"/>
  <c r="AJ42" i="50"/>
  <c r="M47" i="49"/>
  <c r="L47" i="49"/>
  <c r="M52" i="49"/>
  <c r="M55" i="49"/>
  <c r="AJ42" i="49"/>
  <c r="AE43" i="49"/>
  <c r="M50" i="49"/>
  <c r="M48" i="49"/>
  <c r="M51" i="49"/>
  <c r="M53" i="49"/>
  <c r="M56" i="49"/>
  <c r="M49" i="49"/>
  <c r="M52" i="48"/>
  <c r="M53" i="48"/>
  <c r="M54" i="48"/>
  <c r="M55" i="48"/>
  <c r="M47" i="48"/>
  <c r="L47" i="48"/>
  <c r="M56" i="48"/>
  <c r="M49" i="48"/>
  <c r="M57" i="48"/>
  <c r="M50" i="48"/>
  <c r="AE43" i="48"/>
  <c r="AJ42" i="48"/>
  <c r="Z43" i="47"/>
  <c r="AE42" i="47"/>
  <c r="M50" i="46"/>
  <c r="M47" i="46"/>
  <c r="L47" i="46"/>
  <c r="M53" i="46"/>
  <c r="M51" i="46"/>
  <c r="M49" i="46"/>
  <c r="M55" i="46"/>
  <c r="M52" i="46"/>
  <c r="AE43" i="46"/>
  <c r="AJ42" i="46"/>
  <c r="M54" i="46"/>
  <c r="M53" i="45"/>
  <c r="M49" i="45"/>
  <c r="Z43" i="45"/>
  <c r="AE42" i="45"/>
  <c r="M55" i="45"/>
  <c r="M54" i="45"/>
  <c r="M51" i="45"/>
  <c r="M47" i="45"/>
  <c r="L47" i="45"/>
  <c r="M89" i="44"/>
  <c r="M77" i="44"/>
  <c r="L77" i="44"/>
  <c r="M101" i="44"/>
  <c r="M85" i="44"/>
  <c r="M87" i="44"/>
  <c r="M93" i="44"/>
  <c r="M100" i="44"/>
  <c r="M98" i="44"/>
  <c r="M78" i="44"/>
  <c r="M86" i="44"/>
  <c r="M88" i="44"/>
  <c r="M84" i="44"/>
  <c r="M103" i="44"/>
  <c r="M90" i="44"/>
  <c r="M79" i="44"/>
  <c r="M81" i="44"/>
  <c r="M102" i="44"/>
  <c r="AE73" i="44"/>
  <c r="AJ72" i="44"/>
  <c r="M82" i="44"/>
  <c r="M95" i="44"/>
  <c r="M97" i="44"/>
  <c r="M83" i="44"/>
  <c r="M80" i="44"/>
  <c r="M96" i="44"/>
  <c r="M92" i="44"/>
  <c r="AB18" i="6"/>
  <c r="Z18" i="6"/>
  <c r="X18" i="6"/>
  <c r="V18" i="6"/>
  <c r="R18" i="6"/>
  <c r="P18" i="6"/>
  <c r="L18" i="6"/>
  <c r="J18" i="6"/>
  <c r="G18" i="6"/>
  <c r="AL18" i="6"/>
  <c r="AJ18" i="6"/>
  <c r="AH18" i="6"/>
  <c r="AF18" i="6"/>
  <c r="N18" i="6"/>
  <c r="AD18" i="6"/>
  <c r="AB18" i="7"/>
  <c r="Z18" i="7"/>
  <c r="X18" i="7"/>
  <c r="V18" i="7"/>
  <c r="R18" i="7"/>
  <c r="P18" i="7"/>
  <c r="L18" i="7"/>
  <c r="J18" i="7"/>
  <c r="G18" i="7"/>
  <c r="AH18" i="7"/>
  <c r="AL18" i="7"/>
  <c r="AF18" i="7"/>
  <c r="AJ18" i="7"/>
  <c r="T18" i="7"/>
  <c r="N18" i="7"/>
  <c r="AD18" i="7"/>
  <c r="AJ122" i="47" l="1"/>
  <c r="AE123" i="47"/>
  <c r="B357" i="43"/>
  <c r="C347" i="43"/>
  <c r="AE103" i="46"/>
  <c r="AJ102" i="46"/>
  <c r="AJ102" i="48"/>
  <c r="AE103" i="48"/>
  <c r="AO102" i="49"/>
  <c r="AJ103" i="49"/>
  <c r="AE103" i="50"/>
  <c r="AJ102" i="50"/>
  <c r="AJ102" i="51"/>
  <c r="AE103" i="51"/>
  <c r="AJ103" i="52"/>
  <c r="AO102" i="52"/>
  <c r="AJ103" i="45"/>
  <c r="AO102" i="45"/>
  <c r="AE178" i="44"/>
  <c r="AJ177" i="44"/>
  <c r="AJ42" i="52"/>
  <c r="AE43" i="52"/>
  <c r="AJ42" i="51"/>
  <c r="AE43" i="51"/>
  <c r="AJ43" i="50"/>
  <c r="AO42" i="50"/>
  <c r="AO42" i="49"/>
  <c r="AJ43" i="49"/>
  <c r="AJ43" i="48"/>
  <c r="AO42" i="48"/>
  <c r="AJ42" i="47"/>
  <c r="AE43" i="47"/>
  <c r="AJ43" i="46"/>
  <c r="AO42" i="46"/>
  <c r="AE43" i="45"/>
  <c r="AJ42" i="45"/>
  <c r="AO72" i="44"/>
  <c r="AJ73" i="44"/>
  <c r="AJ123" i="47" l="1"/>
  <c r="AO122" i="47"/>
  <c r="B367" i="43"/>
  <c r="C357" i="43"/>
  <c r="AJ103" i="46"/>
  <c r="AO102" i="46"/>
  <c r="AJ103" i="48"/>
  <c r="AO102" i="48"/>
  <c r="AT102" i="49"/>
  <c r="P122" i="49" s="1"/>
  <c r="AO103" i="49"/>
  <c r="AJ103" i="50"/>
  <c r="AO102" i="50"/>
  <c r="AO102" i="51"/>
  <c r="AJ103" i="51"/>
  <c r="AO103" i="52"/>
  <c r="AT102" i="52"/>
  <c r="P122" i="52" s="1"/>
  <c r="AO103" i="45"/>
  <c r="AT102" i="45"/>
  <c r="P122" i="45" s="1"/>
  <c r="AJ178" i="44"/>
  <c r="AO177" i="44"/>
  <c r="AJ43" i="52"/>
  <c r="AO42" i="52"/>
  <c r="AJ43" i="51"/>
  <c r="AO42" i="51"/>
  <c r="AO43" i="50"/>
  <c r="AT42" i="50"/>
  <c r="AT43" i="50" s="1"/>
  <c r="AT42" i="49"/>
  <c r="AT43" i="49" s="1"/>
  <c r="AO43" i="49"/>
  <c r="AT42" i="48"/>
  <c r="AT43" i="48" s="1"/>
  <c r="AO43" i="48"/>
  <c r="AJ43" i="47"/>
  <c r="AO42" i="47"/>
  <c r="AO43" i="46"/>
  <c r="AT42" i="46"/>
  <c r="AT43" i="46" s="1"/>
  <c r="AJ43" i="45"/>
  <c r="AO42" i="45"/>
  <c r="AO73" i="44"/>
  <c r="AT72" i="44"/>
  <c r="AT73" i="44" s="1"/>
  <c r="P123" i="52" l="1"/>
  <c r="U122" i="52"/>
  <c r="P123" i="49"/>
  <c r="U122" i="49"/>
  <c r="AT122" i="47"/>
  <c r="AO123" i="47"/>
  <c r="P123" i="45"/>
  <c r="U122" i="45"/>
  <c r="C367" i="43"/>
  <c r="B377" i="43"/>
  <c r="AT103" i="45"/>
  <c r="AT102" i="46"/>
  <c r="P122" i="46" s="1"/>
  <c r="AO103" i="46"/>
  <c r="AT102" i="48"/>
  <c r="P122" i="48" s="1"/>
  <c r="AO103" i="48"/>
  <c r="AT103" i="49"/>
  <c r="AO103" i="50"/>
  <c r="AT102" i="50"/>
  <c r="P122" i="50" s="1"/>
  <c r="AT102" i="51"/>
  <c r="P122" i="51" s="1"/>
  <c r="AO103" i="51"/>
  <c r="AT103" i="52"/>
  <c r="AO178" i="44"/>
  <c r="AT177" i="44"/>
  <c r="P212" i="44" s="1"/>
  <c r="AT42" i="52"/>
  <c r="AT43" i="52" s="1"/>
  <c r="AO43" i="52"/>
  <c r="AT42" i="51"/>
  <c r="AT43" i="51" s="1"/>
  <c r="AO43" i="51"/>
  <c r="AT42" i="47"/>
  <c r="AT43" i="47" s="1"/>
  <c r="AO43" i="47"/>
  <c r="AO43" i="45"/>
  <c r="AT42" i="45"/>
  <c r="AT43" i="45" s="1"/>
  <c r="U123" i="52" l="1"/>
  <c r="Z122" i="52"/>
  <c r="U122" i="51"/>
  <c r="P123" i="51"/>
  <c r="U122" i="50"/>
  <c r="P123" i="50"/>
  <c r="U123" i="49"/>
  <c r="Z122" i="49"/>
  <c r="P123" i="48"/>
  <c r="U122" i="48"/>
  <c r="AT123" i="47"/>
  <c r="P142" i="47"/>
  <c r="U122" i="46"/>
  <c r="P123" i="46"/>
  <c r="U123" i="45"/>
  <c r="Z122" i="45"/>
  <c r="U212" i="44"/>
  <c r="P213" i="44"/>
  <c r="B387" i="43"/>
  <c r="C377" i="43"/>
  <c r="AT178" i="44"/>
  <c r="AT103" i="46"/>
  <c r="AT103" i="48"/>
  <c r="AT103" i="50"/>
  <c r="AT103" i="51"/>
  <c r="M15" i="56"/>
  <c r="B31" i="41" s="1"/>
  <c r="N15" i="56"/>
  <c r="B32" i="41" s="1"/>
  <c r="N8" i="56"/>
  <c r="B21" i="41" s="1"/>
  <c r="M8" i="56"/>
  <c r="B20" i="41" s="1"/>
  <c r="M201" i="41" l="1"/>
  <c r="G196" i="41"/>
  <c r="K201" i="41"/>
  <c r="I185" i="41"/>
  <c r="M190" i="41"/>
  <c r="K190" i="41"/>
  <c r="G185" i="41"/>
  <c r="I174" i="41"/>
  <c r="M179" i="41"/>
  <c r="G163" i="41"/>
  <c r="G174" i="41"/>
  <c r="K179" i="41"/>
  <c r="M168" i="41"/>
  <c r="K168" i="41"/>
  <c r="I163" i="41"/>
  <c r="M202" i="41"/>
  <c r="G197" i="41"/>
  <c r="K202" i="41"/>
  <c r="M191" i="41"/>
  <c r="I186" i="41"/>
  <c r="K191" i="41"/>
  <c r="G186" i="41"/>
  <c r="M180" i="41"/>
  <c r="K180" i="41"/>
  <c r="I175" i="41"/>
  <c r="G175" i="41"/>
  <c r="G164" i="41"/>
  <c r="M169" i="41"/>
  <c r="I164" i="41"/>
  <c r="K169" i="41"/>
  <c r="Z123" i="52"/>
  <c r="AE122" i="52"/>
  <c r="U123" i="51"/>
  <c r="Z122" i="51"/>
  <c r="U123" i="50"/>
  <c r="Z122" i="50"/>
  <c r="Z123" i="49"/>
  <c r="AE122" i="49"/>
  <c r="U123" i="48"/>
  <c r="Z122" i="48"/>
  <c r="P143" i="47"/>
  <c r="U142" i="47"/>
  <c r="U123" i="46"/>
  <c r="Z122" i="46"/>
  <c r="Z123" i="45"/>
  <c r="AE122" i="45"/>
  <c r="Z212" i="44"/>
  <c r="U213" i="44"/>
  <c r="C387" i="43"/>
  <c r="B397" i="43"/>
  <c r="C32" i="41"/>
  <c r="C31" i="41"/>
  <c r="C20" i="41"/>
  <c r="C21" i="41"/>
  <c r="AE123" i="52" l="1"/>
  <c r="AJ122" i="52"/>
  <c r="Z123" i="51"/>
  <c r="AE122" i="51"/>
  <c r="Z123" i="50"/>
  <c r="AE122" i="50"/>
  <c r="AE123" i="49"/>
  <c r="AJ122" i="49"/>
  <c r="AE122" i="48"/>
  <c r="Z123" i="48"/>
  <c r="U143" i="47"/>
  <c r="Z142" i="47"/>
  <c r="AE122" i="46"/>
  <c r="Z123" i="46"/>
  <c r="AE123" i="45"/>
  <c r="AJ122" i="45"/>
  <c r="AE212" i="44"/>
  <c r="Z213" i="44"/>
  <c r="C397" i="43"/>
  <c r="B407" i="43"/>
  <c r="A5" i="56"/>
  <c r="AJ123" i="52" l="1"/>
  <c r="AO122" i="52"/>
  <c r="AE123" i="51"/>
  <c r="AJ122" i="51"/>
  <c r="AJ122" i="50"/>
  <c r="AE123" i="50"/>
  <c r="AJ123" i="49"/>
  <c r="AO122" i="49"/>
  <c r="AJ122" i="48"/>
  <c r="AE123" i="48"/>
  <c r="Z143" i="47"/>
  <c r="AE142" i="47"/>
  <c r="AE123" i="46"/>
  <c r="AJ122" i="46"/>
  <c r="AJ123" i="45"/>
  <c r="AO122" i="45"/>
  <c r="AJ212" i="44"/>
  <c r="AE213" i="44"/>
  <c r="B417" i="43"/>
  <c r="C407" i="43"/>
  <c r="A6" i="56"/>
  <c r="L37" i="56" s="1"/>
  <c r="L36" i="56"/>
  <c r="N4" i="56"/>
  <c r="B10" i="41" s="1"/>
  <c r="B9" i="41"/>
  <c r="AO123" i="52" l="1"/>
  <c r="AT122" i="52"/>
  <c r="AO122" i="51"/>
  <c r="AJ123" i="51"/>
  <c r="AO122" i="50"/>
  <c r="AJ123" i="50"/>
  <c r="AO123" i="49"/>
  <c r="AT122" i="49"/>
  <c r="AO122" i="48"/>
  <c r="AJ123" i="48"/>
  <c r="AE143" i="47"/>
  <c r="AJ142" i="47"/>
  <c r="AJ123" i="46"/>
  <c r="AO122" i="46"/>
  <c r="AO123" i="45"/>
  <c r="AT122" i="45"/>
  <c r="AJ213" i="44"/>
  <c r="AO212" i="44"/>
  <c r="C417" i="43"/>
  <c r="B427" i="43"/>
  <c r="A7" i="56"/>
  <c r="L38" i="56" s="1"/>
  <c r="C9" i="41"/>
  <c r="C10" i="41"/>
  <c r="N5" i="5"/>
  <c r="AT123" i="52" l="1"/>
  <c r="P142" i="52"/>
  <c r="AO123" i="51"/>
  <c r="AT122" i="51"/>
  <c r="AO123" i="50"/>
  <c r="AT122" i="50"/>
  <c r="AT123" i="49"/>
  <c r="P142" i="49"/>
  <c r="AT122" i="48"/>
  <c r="AO123" i="48"/>
  <c r="AJ143" i="47"/>
  <c r="AO142" i="47"/>
  <c r="AO123" i="46"/>
  <c r="AT122" i="46"/>
  <c r="AT123" i="45"/>
  <c r="P142" i="45"/>
  <c r="AO213" i="44"/>
  <c r="AT212" i="44"/>
  <c r="B437" i="43"/>
  <c r="C427" i="43"/>
  <c r="A8" i="56"/>
  <c r="L39" i="56" s="1"/>
  <c r="H5" i="5"/>
  <c r="T5" i="5"/>
  <c r="Q5" i="5"/>
  <c r="U142" i="52" l="1"/>
  <c r="P143" i="52"/>
  <c r="AT123" i="51"/>
  <c r="P142" i="51"/>
  <c r="AT123" i="50"/>
  <c r="P142" i="50"/>
  <c r="P143" i="49"/>
  <c r="U142" i="49"/>
  <c r="AT123" i="48"/>
  <c r="P142" i="48"/>
  <c r="AO143" i="47"/>
  <c r="AT142" i="47"/>
  <c r="AT123" i="46"/>
  <c r="P142" i="46"/>
  <c r="P143" i="45"/>
  <c r="U142" i="45"/>
  <c r="P250" i="44"/>
  <c r="AT213" i="44"/>
  <c r="C437" i="43"/>
  <c r="B447" i="43"/>
  <c r="A9" i="56"/>
  <c r="L40" i="56" s="1"/>
  <c r="G5" i="3"/>
  <c r="P5" i="3" s="1"/>
  <c r="U143" i="52" l="1"/>
  <c r="Z142" i="52"/>
  <c r="P143" i="51"/>
  <c r="U142" i="51"/>
  <c r="U142" i="50"/>
  <c r="P143" i="50"/>
  <c r="Z142" i="49"/>
  <c r="U143" i="49"/>
  <c r="P143" i="48"/>
  <c r="U142" i="48"/>
  <c r="AT143" i="47"/>
  <c r="P162" i="47"/>
  <c r="P143" i="46"/>
  <c r="U142" i="46"/>
  <c r="U143" i="45"/>
  <c r="Z142" i="45"/>
  <c r="P251" i="44"/>
  <c r="U250" i="44"/>
  <c r="C447" i="43"/>
  <c r="B457" i="43"/>
  <c r="A10" i="56"/>
  <c r="L41" i="56" s="1"/>
  <c r="J24" i="39"/>
  <c r="D24" i="39"/>
  <c r="C457" i="43" l="1"/>
  <c r="B467" i="43"/>
  <c r="Z143" i="52"/>
  <c r="AE142" i="52"/>
  <c r="Z142" i="51"/>
  <c r="U143" i="51"/>
  <c r="U143" i="50"/>
  <c r="Z142" i="50"/>
  <c r="Z143" i="49"/>
  <c r="AE142" i="49"/>
  <c r="U143" i="48"/>
  <c r="Z142" i="48"/>
  <c r="U162" i="47"/>
  <c r="P163" i="47"/>
  <c r="Z142" i="46"/>
  <c r="U143" i="46"/>
  <c r="Z143" i="45"/>
  <c r="AE142" i="45"/>
  <c r="Z250" i="44"/>
  <c r="U251" i="44"/>
  <c r="A11" i="56"/>
  <c r="L42" i="56" s="1"/>
  <c r="AV28" i="52"/>
  <c r="AQ28" i="52"/>
  <c r="AL28" i="52"/>
  <c r="AG28" i="52"/>
  <c r="AB28" i="52"/>
  <c r="W28" i="52"/>
  <c r="R28" i="52"/>
  <c r="J28" i="52"/>
  <c r="I28" i="52"/>
  <c r="G28" i="52"/>
  <c r="AV27" i="52"/>
  <c r="AQ27" i="52"/>
  <c r="AL27" i="52"/>
  <c r="AG27" i="52"/>
  <c r="AB27" i="52"/>
  <c r="W27" i="52"/>
  <c r="R27" i="52"/>
  <c r="J27" i="52"/>
  <c r="I27" i="52"/>
  <c r="G27" i="52"/>
  <c r="P22" i="52"/>
  <c r="P23" i="52" s="1"/>
  <c r="AV38" i="51"/>
  <c r="AQ38" i="51"/>
  <c r="AL38" i="51"/>
  <c r="J38" i="51"/>
  <c r="I38" i="51"/>
  <c r="G38" i="51"/>
  <c r="AV37" i="51"/>
  <c r="AQ37" i="51"/>
  <c r="AL37" i="51"/>
  <c r="AG37" i="51"/>
  <c r="AB37" i="51"/>
  <c r="W37" i="51"/>
  <c r="R37" i="51"/>
  <c r="J37" i="51"/>
  <c r="I37" i="51"/>
  <c r="G37" i="51"/>
  <c r="AV36" i="51"/>
  <c r="AQ36" i="51"/>
  <c r="AL36" i="51"/>
  <c r="AG36" i="51"/>
  <c r="AB36" i="51"/>
  <c r="W36" i="51"/>
  <c r="R36" i="51"/>
  <c r="J36" i="51"/>
  <c r="I36" i="51"/>
  <c r="G36" i="51"/>
  <c r="AV35" i="51"/>
  <c r="AQ35" i="51"/>
  <c r="AL35" i="51"/>
  <c r="AG35" i="51"/>
  <c r="AB35" i="51"/>
  <c r="W35" i="51"/>
  <c r="R35" i="51"/>
  <c r="J35" i="51"/>
  <c r="I35" i="51"/>
  <c r="G35" i="51"/>
  <c r="AV34" i="51"/>
  <c r="AQ34" i="51"/>
  <c r="AL34" i="51"/>
  <c r="AG34" i="51"/>
  <c r="AB34" i="51"/>
  <c r="W34" i="51"/>
  <c r="R34" i="51"/>
  <c r="J34" i="51"/>
  <c r="I34" i="51"/>
  <c r="G34" i="51"/>
  <c r="AV33" i="51"/>
  <c r="AQ33" i="51"/>
  <c r="AL33" i="51"/>
  <c r="AG33" i="51"/>
  <c r="AB33" i="51"/>
  <c r="W33" i="51"/>
  <c r="R33" i="51"/>
  <c r="J33" i="51"/>
  <c r="I33" i="51"/>
  <c r="G33" i="51"/>
  <c r="AV32" i="51"/>
  <c r="AQ32" i="51"/>
  <c r="AL32" i="51"/>
  <c r="AG32" i="51"/>
  <c r="AB32" i="51"/>
  <c r="W32" i="51"/>
  <c r="R32" i="51"/>
  <c r="J32" i="51"/>
  <c r="I32" i="51"/>
  <c r="G32" i="51"/>
  <c r="AG31" i="51"/>
  <c r="AB31" i="51"/>
  <c r="W31" i="51"/>
  <c r="R31" i="51"/>
  <c r="K31" i="51"/>
  <c r="J31" i="51"/>
  <c r="I31" i="51"/>
  <c r="G31" i="51"/>
  <c r="AV30" i="51"/>
  <c r="AQ30" i="51"/>
  <c r="AL30" i="51"/>
  <c r="AG30" i="51"/>
  <c r="AB30" i="51"/>
  <c r="W30" i="51"/>
  <c r="R30" i="51"/>
  <c r="J30" i="51"/>
  <c r="I30" i="51"/>
  <c r="G30" i="51"/>
  <c r="AB29" i="51"/>
  <c r="W29" i="51"/>
  <c r="R29" i="51"/>
  <c r="J29" i="51"/>
  <c r="I29" i="51"/>
  <c r="G29" i="51"/>
  <c r="AV28" i="51"/>
  <c r="AQ28" i="51"/>
  <c r="AL28" i="51"/>
  <c r="AG28" i="51"/>
  <c r="AB28" i="51"/>
  <c r="W28" i="51"/>
  <c r="R28" i="51"/>
  <c r="J28" i="51"/>
  <c r="I28" i="51"/>
  <c r="G28" i="51"/>
  <c r="AV27" i="51"/>
  <c r="AQ27" i="51"/>
  <c r="AL27" i="51"/>
  <c r="AG27" i="51"/>
  <c r="AB27" i="51"/>
  <c r="W27" i="51"/>
  <c r="R27" i="51"/>
  <c r="J27" i="51"/>
  <c r="I27" i="51"/>
  <c r="G27" i="51"/>
  <c r="P22" i="51"/>
  <c r="P23" i="51" s="1"/>
  <c r="AV27" i="50"/>
  <c r="AX27" i="50" s="1"/>
  <c r="AQ27" i="50"/>
  <c r="AS27" i="50" s="1"/>
  <c r="AL27" i="50"/>
  <c r="AM27" i="50" s="1"/>
  <c r="AG27" i="50"/>
  <c r="AI27" i="50" s="1"/>
  <c r="AB27" i="50"/>
  <c r="AC27" i="50" s="1"/>
  <c r="W27" i="50"/>
  <c r="R27" i="50"/>
  <c r="S27" i="50" s="1"/>
  <c r="J27" i="50"/>
  <c r="I27" i="50"/>
  <c r="G27" i="50"/>
  <c r="H27" i="50" s="1"/>
  <c r="P22" i="50"/>
  <c r="U22" i="50" s="1"/>
  <c r="AV36" i="49"/>
  <c r="AQ36" i="49"/>
  <c r="AL36" i="49"/>
  <c r="AG36" i="49"/>
  <c r="AB36" i="49"/>
  <c r="W36" i="49"/>
  <c r="R36" i="49"/>
  <c r="J36" i="49"/>
  <c r="I36" i="49"/>
  <c r="G36" i="49"/>
  <c r="AV35" i="49"/>
  <c r="AQ35" i="49"/>
  <c r="AL35" i="49"/>
  <c r="AG35" i="49"/>
  <c r="AB35" i="49"/>
  <c r="W35" i="49"/>
  <c r="R35" i="49"/>
  <c r="J35" i="49"/>
  <c r="I35" i="49"/>
  <c r="G35" i="49"/>
  <c r="AV34" i="49"/>
  <c r="AQ34" i="49"/>
  <c r="AL34" i="49"/>
  <c r="AG34" i="49"/>
  <c r="AB34" i="49"/>
  <c r="W34" i="49"/>
  <c r="R34" i="49"/>
  <c r="J34" i="49"/>
  <c r="I34" i="49"/>
  <c r="G34" i="49"/>
  <c r="AV33" i="49"/>
  <c r="AQ33" i="49"/>
  <c r="AL33" i="49"/>
  <c r="AG33" i="49"/>
  <c r="AB33" i="49"/>
  <c r="W33" i="49"/>
  <c r="R33" i="49"/>
  <c r="J33" i="49"/>
  <c r="I33" i="49"/>
  <c r="G33" i="49"/>
  <c r="AV32" i="49"/>
  <c r="AQ32" i="49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AV29" i="49"/>
  <c r="AQ29" i="49"/>
  <c r="AL29" i="49"/>
  <c r="AG29" i="49"/>
  <c r="AB29" i="49"/>
  <c r="W29" i="49"/>
  <c r="R29" i="49"/>
  <c r="J29" i="49"/>
  <c r="I29" i="49"/>
  <c r="G29" i="49"/>
  <c r="AV28" i="49"/>
  <c r="AQ28" i="49"/>
  <c r="AL28" i="49"/>
  <c r="AG28" i="49"/>
  <c r="AB28" i="49"/>
  <c r="W28" i="49"/>
  <c r="R28" i="49"/>
  <c r="J28" i="49"/>
  <c r="I28" i="49"/>
  <c r="G28" i="49"/>
  <c r="AV27" i="49"/>
  <c r="AQ27" i="49"/>
  <c r="AL27" i="49"/>
  <c r="AG27" i="49"/>
  <c r="AB27" i="49"/>
  <c r="W27" i="49"/>
  <c r="R27" i="49"/>
  <c r="J27" i="49"/>
  <c r="I27" i="49"/>
  <c r="G27" i="49"/>
  <c r="P22" i="49"/>
  <c r="P23" i="49" s="1"/>
  <c r="AV37" i="48"/>
  <c r="AQ37" i="48"/>
  <c r="AL37" i="48"/>
  <c r="AG37" i="48"/>
  <c r="AB37" i="48"/>
  <c r="W37" i="48"/>
  <c r="R37" i="48"/>
  <c r="J37" i="48"/>
  <c r="I37" i="48"/>
  <c r="G37" i="48"/>
  <c r="AV36" i="48"/>
  <c r="AQ36" i="48"/>
  <c r="AL36" i="48"/>
  <c r="AG36" i="48"/>
  <c r="AB36" i="48"/>
  <c r="W36" i="48"/>
  <c r="R36" i="48"/>
  <c r="J36" i="48"/>
  <c r="I36" i="48"/>
  <c r="G36" i="48"/>
  <c r="AV35" i="48"/>
  <c r="AQ35" i="48"/>
  <c r="AL35" i="48"/>
  <c r="AG35" i="48"/>
  <c r="AB35" i="48"/>
  <c r="W35" i="48"/>
  <c r="R35" i="48"/>
  <c r="J35" i="48"/>
  <c r="I35" i="48"/>
  <c r="G35" i="48"/>
  <c r="AV34" i="48"/>
  <c r="AQ34" i="48"/>
  <c r="AL34" i="48"/>
  <c r="AG34" i="48"/>
  <c r="AB34" i="48"/>
  <c r="W34" i="48"/>
  <c r="R34" i="48"/>
  <c r="J34" i="48"/>
  <c r="I34" i="48"/>
  <c r="G34" i="48"/>
  <c r="AV33" i="48"/>
  <c r="AQ33" i="48"/>
  <c r="AL33" i="48"/>
  <c r="AG33" i="48"/>
  <c r="AB33" i="48"/>
  <c r="W33" i="48"/>
  <c r="R33" i="48"/>
  <c r="J33" i="48"/>
  <c r="I33" i="48"/>
  <c r="G33" i="48"/>
  <c r="AV32" i="48"/>
  <c r="AQ32" i="48"/>
  <c r="AL32" i="48"/>
  <c r="AG32" i="48"/>
  <c r="AB32" i="48"/>
  <c r="W32" i="48"/>
  <c r="R32" i="48"/>
  <c r="J32" i="48"/>
  <c r="I32" i="48"/>
  <c r="G32" i="48"/>
  <c r="AV31" i="48"/>
  <c r="AQ31" i="48"/>
  <c r="AL31" i="48"/>
  <c r="AG31" i="48"/>
  <c r="AB31" i="48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J30" i="48"/>
  <c r="I30" i="48"/>
  <c r="G30" i="48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J28" i="48"/>
  <c r="I28" i="48"/>
  <c r="G28" i="48"/>
  <c r="AV27" i="48"/>
  <c r="AQ27" i="48"/>
  <c r="AL27" i="48"/>
  <c r="AG27" i="48"/>
  <c r="AB27" i="48"/>
  <c r="W27" i="48"/>
  <c r="R27" i="48"/>
  <c r="J27" i="48"/>
  <c r="I27" i="48"/>
  <c r="G27" i="48"/>
  <c r="P22" i="48"/>
  <c r="P23" i="48" s="1"/>
  <c r="AV28" i="47"/>
  <c r="AQ28" i="47"/>
  <c r="AL28" i="47"/>
  <c r="AG28" i="47"/>
  <c r="AB28" i="47"/>
  <c r="AC28" i="47" s="1"/>
  <c r="W28" i="47"/>
  <c r="X28" i="47" s="1"/>
  <c r="R28" i="47"/>
  <c r="J28" i="47"/>
  <c r="I28" i="47"/>
  <c r="G28" i="47"/>
  <c r="AV27" i="47"/>
  <c r="AQ27" i="47"/>
  <c r="AL27" i="47"/>
  <c r="AG27" i="47"/>
  <c r="AB27" i="47"/>
  <c r="W27" i="47"/>
  <c r="R27" i="47"/>
  <c r="J27" i="47"/>
  <c r="I27" i="47"/>
  <c r="G27" i="47"/>
  <c r="P22" i="47"/>
  <c r="U22" i="47" s="1"/>
  <c r="Z22" i="47" s="1"/>
  <c r="AV35" i="46"/>
  <c r="AQ35" i="46"/>
  <c r="AL35" i="46"/>
  <c r="AG35" i="46"/>
  <c r="AB35" i="46"/>
  <c r="W35" i="46"/>
  <c r="R35" i="46"/>
  <c r="J35" i="46"/>
  <c r="I35" i="46"/>
  <c r="G35" i="46"/>
  <c r="AV34" i="46"/>
  <c r="AQ34" i="46"/>
  <c r="AL34" i="46"/>
  <c r="AG34" i="46"/>
  <c r="AB34" i="46"/>
  <c r="W34" i="46"/>
  <c r="R34" i="46"/>
  <c r="J34" i="46"/>
  <c r="I34" i="46"/>
  <c r="G34" i="46"/>
  <c r="AV33" i="46"/>
  <c r="AQ33" i="46"/>
  <c r="AL33" i="46"/>
  <c r="AG33" i="46"/>
  <c r="AB33" i="46"/>
  <c r="W33" i="46"/>
  <c r="R33" i="46"/>
  <c r="J33" i="46"/>
  <c r="I33" i="46"/>
  <c r="G33" i="46"/>
  <c r="AV32" i="46"/>
  <c r="AQ32" i="46"/>
  <c r="AL32" i="46"/>
  <c r="AG32" i="46"/>
  <c r="AB32" i="46"/>
  <c r="W32" i="46"/>
  <c r="R32" i="46"/>
  <c r="J32" i="46"/>
  <c r="I32" i="46"/>
  <c r="G32" i="46"/>
  <c r="AV31" i="46"/>
  <c r="AQ31" i="46"/>
  <c r="AL31" i="46"/>
  <c r="AG31" i="46"/>
  <c r="AB31" i="46"/>
  <c r="W31" i="46"/>
  <c r="R31" i="46"/>
  <c r="J31" i="46"/>
  <c r="I31" i="46"/>
  <c r="G31" i="46"/>
  <c r="AV30" i="46"/>
  <c r="AQ30" i="46"/>
  <c r="AL30" i="46"/>
  <c r="AG30" i="46"/>
  <c r="AB30" i="46"/>
  <c r="W30" i="46"/>
  <c r="R30" i="46"/>
  <c r="J30" i="46"/>
  <c r="I30" i="46"/>
  <c r="G30" i="46"/>
  <c r="AV29" i="46"/>
  <c r="AQ29" i="46"/>
  <c r="AL29" i="46"/>
  <c r="AG29" i="46"/>
  <c r="AB29" i="46"/>
  <c r="W29" i="46"/>
  <c r="R29" i="46"/>
  <c r="J29" i="46"/>
  <c r="I29" i="46"/>
  <c r="G29" i="46"/>
  <c r="AV28" i="46"/>
  <c r="AQ28" i="46"/>
  <c r="AL28" i="46"/>
  <c r="AG28" i="46"/>
  <c r="AB28" i="46"/>
  <c r="W28" i="46"/>
  <c r="R28" i="46"/>
  <c r="J28" i="46"/>
  <c r="I28" i="46"/>
  <c r="G28" i="46"/>
  <c r="AV27" i="46"/>
  <c r="AQ27" i="46"/>
  <c r="AL27" i="46"/>
  <c r="AG27" i="46"/>
  <c r="AB27" i="46"/>
  <c r="W27" i="46"/>
  <c r="R27" i="46"/>
  <c r="J27" i="46"/>
  <c r="I27" i="46"/>
  <c r="G27" i="46"/>
  <c r="P22" i="46"/>
  <c r="P23" i="46" s="1"/>
  <c r="AV36" i="45"/>
  <c r="AQ36" i="45"/>
  <c r="AL36" i="45"/>
  <c r="AG36" i="45"/>
  <c r="AB36" i="45"/>
  <c r="W36" i="45"/>
  <c r="R36" i="45"/>
  <c r="J36" i="45"/>
  <c r="I36" i="45"/>
  <c r="G36" i="45"/>
  <c r="AV35" i="45"/>
  <c r="AQ35" i="45"/>
  <c r="AL35" i="45"/>
  <c r="AG35" i="45"/>
  <c r="AB35" i="45"/>
  <c r="W35" i="45"/>
  <c r="R35" i="45"/>
  <c r="J35" i="45"/>
  <c r="I35" i="45"/>
  <c r="G35" i="45"/>
  <c r="AV34" i="45"/>
  <c r="AQ34" i="45"/>
  <c r="AL34" i="45"/>
  <c r="AG34" i="45"/>
  <c r="AB34" i="45"/>
  <c r="W34" i="45"/>
  <c r="R34" i="45"/>
  <c r="J34" i="45"/>
  <c r="I34" i="45"/>
  <c r="G34" i="45"/>
  <c r="AV33" i="45"/>
  <c r="AQ33" i="45"/>
  <c r="AL33" i="45"/>
  <c r="AG33" i="45"/>
  <c r="AB33" i="45"/>
  <c r="W33" i="45"/>
  <c r="R33" i="45"/>
  <c r="J33" i="45"/>
  <c r="I33" i="45"/>
  <c r="G33" i="45"/>
  <c r="AV32" i="45"/>
  <c r="AQ32" i="45"/>
  <c r="AL32" i="45"/>
  <c r="AG32" i="45"/>
  <c r="AB32" i="45"/>
  <c r="W32" i="45"/>
  <c r="R32" i="45"/>
  <c r="J32" i="45"/>
  <c r="I32" i="45"/>
  <c r="G32" i="45"/>
  <c r="AV31" i="45"/>
  <c r="AQ31" i="45"/>
  <c r="AL31" i="45"/>
  <c r="AG31" i="45"/>
  <c r="AB31" i="45"/>
  <c r="W31" i="45"/>
  <c r="R31" i="45"/>
  <c r="J31" i="45"/>
  <c r="I31" i="45"/>
  <c r="G31" i="45"/>
  <c r="AV30" i="45"/>
  <c r="AQ30" i="45"/>
  <c r="AL30" i="45"/>
  <c r="AG30" i="45"/>
  <c r="AB30" i="45"/>
  <c r="W30" i="45"/>
  <c r="R30" i="45"/>
  <c r="J30" i="45"/>
  <c r="I30" i="45"/>
  <c r="G30" i="45"/>
  <c r="AV29" i="45"/>
  <c r="AQ29" i="45"/>
  <c r="AL29" i="45"/>
  <c r="AG29" i="45"/>
  <c r="AB29" i="45"/>
  <c r="W29" i="45"/>
  <c r="R29" i="45"/>
  <c r="J29" i="45"/>
  <c r="I29" i="45"/>
  <c r="G29" i="45"/>
  <c r="AV28" i="45"/>
  <c r="AQ28" i="45"/>
  <c r="AL28" i="45"/>
  <c r="AG28" i="45"/>
  <c r="AB28" i="45"/>
  <c r="W28" i="45"/>
  <c r="R28" i="45"/>
  <c r="J28" i="45"/>
  <c r="I28" i="45"/>
  <c r="G28" i="45"/>
  <c r="AV27" i="45"/>
  <c r="AQ27" i="45"/>
  <c r="AL27" i="45"/>
  <c r="AG27" i="45"/>
  <c r="AB27" i="45"/>
  <c r="W27" i="45"/>
  <c r="R27" i="45"/>
  <c r="J27" i="45"/>
  <c r="I27" i="45"/>
  <c r="G27" i="45"/>
  <c r="P22" i="45"/>
  <c r="P23" i="45" s="1"/>
  <c r="AV68" i="44"/>
  <c r="AQ68" i="44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AB65" i="44"/>
  <c r="W65" i="44"/>
  <c r="R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AB61" i="44"/>
  <c r="W61" i="44"/>
  <c r="R61" i="44"/>
  <c r="J61" i="44"/>
  <c r="I61" i="44"/>
  <c r="G61" i="44"/>
  <c r="AV60" i="44"/>
  <c r="AQ60" i="44"/>
  <c r="AL60" i="44"/>
  <c r="AG60" i="44"/>
  <c r="AB60" i="44"/>
  <c r="W60" i="44"/>
  <c r="R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AL58" i="44"/>
  <c r="AG58" i="44"/>
  <c r="AB58" i="44"/>
  <c r="W58" i="44"/>
  <c r="R58" i="44"/>
  <c r="J58" i="44"/>
  <c r="I58" i="44"/>
  <c r="G58" i="44"/>
  <c r="AV57" i="44"/>
  <c r="AQ57" i="44"/>
  <c r="AL57" i="44"/>
  <c r="AG57" i="44"/>
  <c r="AB57" i="44"/>
  <c r="W57" i="44"/>
  <c r="R57" i="44"/>
  <c r="J57" i="44"/>
  <c r="I57" i="44"/>
  <c r="G57" i="44"/>
  <c r="AV56" i="44"/>
  <c r="AQ56" i="44"/>
  <c r="AL56" i="44"/>
  <c r="AG56" i="44"/>
  <c r="AB56" i="44"/>
  <c r="W56" i="44"/>
  <c r="R56" i="44"/>
  <c r="J56" i="44"/>
  <c r="I56" i="44"/>
  <c r="G56" i="44"/>
  <c r="AQ55" i="44"/>
  <c r="AL55" i="44"/>
  <c r="AG55" i="44"/>
  <c r="AB55" i="44"/>
  <c r="W55" i="44"/>
  <c r="R55" i="44"/>
  <c r="J55" i="44"/>
  <c r="I55" i="44"/>
  <c r="G55" i="44"/>
  <c r="AV54" i="44"/>
  <c r="AQ54" i="44"/>
  <c r="AL54" i="44"/>
  <c r="AG54" i="44"/>
  <c r="AB54" i="44"/>
  <c r="W54" i="44"/>
  <c r="R54" i="44"/>
  <c r="J54" i="44"/>
  <c r="I54" i="44"/>
  <c r="G54" i="44"/>
  <c r="AV53" i="44"/>
  <c r="AQ53" i="44"/>
  <c r="AL53" i="44"/>
  <c r="AG53" i="44"/>
  <c r="AB53" i="44"/>
  <c r="W53" i="44"/>
  <c r="R53" i="44"/>
  <c r="J53" i="44"/>
  <c r="I53" i="44"/>
  <c r="G53" i="44"/>
  <c r="AV52" i="44"/>
  <c r="AQ52" i="44"/>
  <c r="AL52" i="44"/>
  <c r="AG52" i="44"/>
  <c r="AB52" i="44"/>
  <c r="W52" i="44"/>
  <c r="R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AB50" i="44"/>
  <c r="W50" i="44"/>
  <c r="R50" i="44"/>
  <c r="J50" i="44"/>
  <c r="I50" i="44"/>
  <c r="G50" i="44"/>
  <c r="AV49" i="44"/>
  <c r="AQ49" i="44"/>
  <c r="AL49" i="44"/>
  <c r="AG49" i="44"/>
  <c r="AB49" i="44"/>
  <c r="W49" i="44"/>
  <c r="R49" i="44"/>
  <c r="J49" i="44"/>
  <c r="I49" i="44"/>
  <c r="G49" i="44"/>
  <c r="AV48" i="44"/>
  <c r="AQ48" i="44"/>
  <c r="AL48" i="44"/>
  <c r="AG48" i="44"/>
  <c r="AB48" i="44"/>
  <c r="W48" i="44"/>
  <c r="R48" i="44"/>
  <c r="J48" i="44"/>
  <c r="I48" i="44"/>
  <c r="G48" i="44"/>
  <c r="AV47" i="44"/>
  <c r="AQ47" i="44"/>
  <c r="AL47" i="44"/>
  <c r="AG47" i="44"/>
  <c r="AB47" i="44"/>
  <c r="W47" i="44"/>
  <c r="R47" i="44"/>
  <c r="J47" i="44"/>
  <c r="I47" i="44"/>
  <c r="G47" i="44"/>
  <c r="AV46" i="44"/>
  <c r="AQ46" i="44"/>
  <c r="AL46" i="44"/>
  <c r="AG46" i="44"/>
  <c r="AB46" i="44"/>
  <c r="W46" i="44"/>
  <c r="R46" i="44"/>
  <c r="J46" i="44"/>
  <c r="I46" i="44"/>
  <c r="G46" i="44"/>
  <c r="AV45" i="44"/>
  <c r="AQ45" i="44"/>
  <c r="AL45" i="44"/>
  <c r="AG45" i="44"/>
  <c r="AB45" i="44"/>
  <c r="W45" i="44"/>
  <c r="R45" i="44"/>
  <c r="J45" i="44"/>
  <c r="I45" i="44"/>
  <c r="G45" i="44"/>
  <c r="AV44" i="44"/>
  <c r="AQ44" i="44"/>
  <c r="AL44" i="44"/>
  <c r="AG44" i="44"/>
  <c r="AB44" i="44"/>
  <c r="W44" i="44"/>
  <c r="R44" i="44"/>
  <c r="J44" i="44"/>
  <c r="I44" i="44"/>
  <c r="G44" i="44"/>
  <c r="AV43" i="44"/>
  <c r="AQ43" i="44"/>
  <c r="AL43" i="44"/>
  <c r="AG43" i="44"/>
  <c r="AB43" i="44"/>
  <c r="W43" i="44"/>
  <c r="R43" i="44"/>
  <c r="J43" i="44"/>
  <c r="I43" i="44"/>
  <c r="G43" i="44"/>
  <c r="AV42" i="44"/>
  <c r="AQ42" i="44"/>
  <c r="AL42" i="44"/>
  <c r="AG42" i="44"/>
  <c r="AB42" i="44"/>
  <c r="W42" i="44"/>
  <c r="R42" i="44"/>
  <c r="J42" i="44"/>
  <c r="I42" i="44"/>
  <c r="G42" i="44"/>
  <c r="P37" i="44"/>
  <c r="P38" i="44" s="1"/>
  <c r="AC17" i="6"/>
  <c r="S17" i="6"/>
  <c r="M17" i="6"/>
  <c r="AC16" i="6"/>
  <c r="S16" i="6"/>
  <c r="M16" i="6"/>
  <c r="AC15" i="6"/>
  <c r="S15" i="6"/>
  <c r="M15" i="6"/>
  <c r="AC14" i="6"/>
  <c r="S14" i="6"/>
  <c r="M14" i="6"/>
  <c r="AC13" i="6"/>
  <c r="S13" i="6"/>
  <c r="M13" i="6"/>
  <c r="AC12" i="6"/>
  <c r="S12" i="6"/>
  <c r="M12" i="6"/>
  <c r="F12" i="6" s="1"/>
  <c r="AB12" i="6" s="1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B7" i="6"/>
  <c r="AC17" i="7"/>
  <c r="S17" i="7"/>
  <c r="M17" i="7"/>
  <c r="AC16" i="7"/>
  <c r="S16" i="7"/>
  <c r="M16" i="7"/>
  <c r="AC15" i="7"/>
  <c r="S15" i="7"/>
  <c r="M15" i="7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B7" i="7"/>
  <c r="K38" i="51" l="1"/>
  <c r="AX27" i="47"/>
  <c r="K28" i="47"/>
  <c r="S28" i="47"/>
  <c r="C467" i="43"/>
  <c r="B477" i="43"/>
  <c r="K36" i="48"/>
  <c r="AE143" i="52"/>
  <c r="AJ142" i="52"/>
  <c r="K32" i="51"/>
  <c r="AE142" i="51"/>
  <c r="Z143" i="51"/>
  <c r="P23" i="50"/>
  <c r="AE142" i="50"/>
  <c r="Z143" i="50"/>
  <c r="AR33" i="49"/>
  <c r="AE143" i="49"/>
  <c r="AJ142" i="49"/>
  <c r="AW31" i="48"/>
  <c r="AW36" i="48"/>
  <c r="AE142" i="48"/>
  <c r="Z143" i="48"/>
  <c r="K37" i="48"/>
  <c r="AM28" i="47"/>
  <c r="U163" i="47"/>
  <c r="Z162" i="47"/>
  <c r="S35" i="46"/>
  <c r="AW29" i="46"/>
  <c r="AW31" i="46"/>
  <c r="AI27" i="46"/>
  <c r="AR33" i="46"/>
  <c r="AR27" i="46"/>
  <c r="Z143" i="46"/>
  <c r="AE142" i="46"/>
  <c r="K35" i="45"/>
  <c r="AJ142" i="45"/>
  <c r="AE143" i="45"/>
  <c r="Z251" i="44"/>
  <c r="AE250" i="44"/>
  <c r="F13" i="7"/>
  <c r="X13" i="7" s="1"/>
  <c r="A12" i="56"/>
  <c r="L43" i="56" s="1"/>
  <c r="K68" i="44"/>
  <c r="F17" i="7"/>
  <c r="AL17" i="7" s="1"/>
  <c r="K48" i="44"/>
  <c r="K64" i="44"/>
  <c r="K36" i="45"/>
  <c r="AW35" i="46"/>
  <c r="AC34" i="46"/>
  <c r="X35" i="46"/>
  <c r="AC31" i="46"/>
  <c r="AH29" i="46"/>
  <c r="Y27" i="46"/>
  <c r="AM33" i="46"/>
  <c r="K35" i="46"/>
  <c r="AI27" i="47"/>
  <c r="AS27" i="47"/>
  <c r="P23" i="47"/>
  <c r="AW27" i="47"/>
  <c r="AH30" i="48"/>
  <c r="S35" i="48"/>
  <c r="AC31" i="48"/>
  <c r="AM32" i="48"/>
  <c r="AC27" i="48"/>
  <c r="K29" i="48"/>
  <c r="AD27" i="48"/>
  <c r="AR34" i="48"/>
  <c r="AR31" i="48"/>
  <c r="AC35" i="49"/>
  <c r="X36" i="49"/>
  <c r="AH35" i="49"/>
  <c r="AM35" i="49"/>
  <c r="AW29" i="49"/>
  <c r="AR35" i="49"/>
  <c r="AW35" i="49"/>
  <c r="S28" i="49"/>
  <c r="T27" i="50"/>
  <c r="AC37" i="51"/>
  <c r="AH32" i="51"/>
  <c r="K29" i="51"/>
  <c r="K34" i="51"/>
  <c r="K33" i="51"/>
  <c r="AR38" i="51"/>
  <c r="AN27" i="51"/>
  <c r="AX27" i="51"/>
  <c r="AC32" i="51"/>
  <c r="AD27" i="51"/>
  <c r="K27" i="52"/>
  <c r="K28" i="52"/>
  <c r="S28" i="52"/>
  <c r="AM28" i="52"/>
  <c r="AR28" i="52"/>
  <c r="X28" i="52"/>
  <c r="AW28" i="52"/>
  <c r="AC28" i="52"/>
  <c r="AH28" i="52"/>
  <c r="AW35" i="45"/>
  <c r="AW36" i="45"/>
  <c r="K59" i="44"/>
  <c r="K49" i="44"/>
  <c r="K53" i="44"/>
  <c r="K55" i="44"/>
  <c r="AH30" i="45"/>
  <c r="AH34" i="45"/>
  <c r="X34" i="45"/>
  <c r="AM30" i="45"/>
  <c r="AR30" i="45"/>
  <c r="S30" i="45"/>
  <c r="S28" i="45"/>
  <c r="AR47" i="44"/>
  <c r="AH57" i="44"/>
  <c r="K65" i="44"/>
  <c r="K60" i="44"/>
  <c r="X66" i="44"/>
  <c r="K43" i="44"/>
  <c r="K45" i="44"/>
  <c r="F15" i="7"/>
  <c r="V15" i="7" s="1"/>
  <c r="F14" i="6"/>
  <c r="AF14" i="6" s="1"/>
  <c r="F14" i="7"/>
  <c r="Z14" i="7" s="1"/>
  <c r="F12" i="7"/>
  <c r="X12" i="7" s="1"/>
  <c r="F16" i="7"/>
  <c r="AJ16" i="7" s="1"/>
  <c r="F7" i="7"/>
  <c r="AH7" i="7" s="1"/>
  <c r="F17" i="6"/>
  <c r="AL17" i="6" s="1"/>
  <c r="F13" i="6"/>
  <c r="AD13" i="6" s="1"/>
  <c r="F15" i="6"/>
  <c r="AL15" i="6" s="1"/>
  <c r="F8" i="6"/>
  <c r="AD8" i="6" s="1"/>
  <c r="AD12" i="6"/>
  <c r="AR29" i="46"/>
  <c r="AC49" i="44"/>
  <c r="S36" i="45"/>
  <c r="X67" i="44"/>
  <c r="AH32" i="46"/>
  <c r="AR30" i="49"/>
  <c r="S37" i="51"/>
  <c r="AR35" i="45"/>
  <c r="X29" i="46"/>
  <c r="S31" i="46"/>
  <c r="S33" i="46"/>
  <c r="T27" i="48"/>
  <c r="K34" i="48"/>
  <c r="AR36" i="48"/>
  <c r="AD27" i="49"/>
  <c r="AC29" i="49"/>
  <c r="AC31" i="49"/>
  <c r="AC33" i="49"/>
  <c r="S35" i="49"/>
  <c r="AW37" i="51"/>
  <c r="AW27" i="52"/>
  <c r="AH30" i="51"/>
  <c r="X44" i="44"/>
  <c r="AH30" i="46"/>
  <c r="S34" i="48"/>
  <c r="AR28" i="49"/>
  <c r="AR52" i="44"/>
  <c r="AH54" i="44"/>
  <c r="AM56" i="44"/>
  <c r="AX27" i="45"/>
  <c r="AW29" i="45"/>
  <c r="AW31" i="45"/>
  <c r="K33" i="45"/>
  <c r="K66" i="44"/>
  <c r="AD27" i="46"/>
  <c r="AC29" i="46"/>
  <c r="X31" i="46"/>
  <c r="X33" i="46"/>
  <c r="AM27" i="47"/>
  <c r="Y27" i="48"/>
  <c r="AI27" i="49"/>
  <c r="AH31" i="49"/>
  <c r="AH33" i="49"/>
  <c r="X35" i="49"/>
  <c r="AH27" i="51"/>
  <c r="AX27" i="52"/>
  <c r="S31" i="48"/>
  <c r="K27" i="49"/>
  <c r="AM29" i="49"/>
  <c r="AM33" i="49"/>
  <c r="F8" i="7"/>
  <c r="N8" i="7" s="1"/>
  <c r="AW58" i="44"/>
  <c r="AM60" i="44"/>
  <c r="K62" i="44"/>
  <c r="AM27" i="46"/>
  <c r="AH31" i="46"/>
  <c r="AH33" i="46"/>
  <c r="S29" i="48"/>
  <c r="S33" i="48"/>
  <c r="AR27" i="49"/>
  <c r="AR29" i="49"/>
  <c r="K31" i="49"/>
  <c r="AS27" i="51"/>
  <c r="X32" i="51"/>
  <c r="S34" i="51"/>
  <c r="S36" i="51"/>
  <c r="S30" i="51"/>
  <c r="X36" i="51"/>
  <c r="S49" i="44"/>
  <c r="X32" i="45"/>
  <c r="K27" i="48"/>
  <c r="AH31" i="48"/>
  <c r="K35" i="48"/>
  <c r="K36" i="51"/>
  <c r="AR60" i="44"/>
  <c r="S32" i="45"/>
  <c r="AH34" i="51"/>
  <c r="AX27" i="46"/>
  <c r="S28" i="51"/>
  <c r="AM30" i="51"/>
  <c r="AW32" i="51"/>
  <c r="AR34" i="51"/>
  <c r="S28" i="46"/>
  <c r="AW33" i="48"/>
  <c r="X28" i="49"/>
  <c r="X32" i="49"/>
  <c r="S34" i="49"/>
  <c r="K28" i="51"/>
  <c r="AR30" i="51"/>
  <c r="AW34" i="51"/>
  <c r="AW36" i="51"/>
  <c r="U22" i="52"/>
  <c r="Z22" i="52" s="1"/>
  <c r="AE22" i="52" s="1"/>
  <c r="AC33" i="46"/>
  <c r="AR62" i="44"/>
  <c r="S34" i="45"/>
  <c r="AW31" i="49"/>
  <c r="AW62" i="44"/>
  <c r="X28" i="45"/>
  <c r="X30" i="45"/>
  <c r="AC35" i="46"/>
  <c r="F9" i="7"/>
  <c r="X9" i="7" s="1"/>
  <c r="X49" i="44"/>
  <c r="AC30" i="45"/>
  <c r="AC32" i="45"/>
  <c r="F10" i="7"/>
  <c r="AB10" i="7" s="1"/>
  <c r="N12" i="6"/>
  <c r="X30" i="49"/>
  <c r="AW32" i="45"/>
  <c r="X28" i="46"/>
  <c r="AH37" i="48"/>
  <c r="AC28" i="49"/>
  <c r="AC30" i="49"/>
  <c r="AC32" i="49"/>
  <c r="X34" i="49"/>
  <c r="AC28" i="51"/>
  <c r="K30" i="51"/>
  <c r="K51" i="44"/>
  <c r="AH28" i="45"/>
  <c r="AH32" i="45"/>
  <c r="K27" i="50"/>
  <c r="L27" i="50" s="1"/>
  <c r="D34" i="39" s="1"/>
  <c r="AM34" i="45"/>
  <c r="AR35" i="46"/>
  <c r="AR36" i="51"/>
  <c r="AW28" i="45"/>
  <c r="AW30" i="45"/>
  <c r="AW34" i="45"/>
  <c r="S32" i="46"/>
  <c r="AH59" i="44"/>
  <c r="S65" i="44"/>
  <c r="AC28" i="46"/>
  <c r="S34" i="46"/>
  <c r="K28" i="49"/>
  <c r="AH30" i="49"/>
  <c r="AC34" i="49"/>
  <c r="K36" i="49"/>
  <c r="AH28" i="51"/>
  <c r="H27" i="52"/>
  <c r="AX27" i="49"/>
  <c r="AR31" i="46"/>
  <c r="AC33" i="48"/>
  <c r="AC34" i="51"/>
  <c r="AH35" i="48"/>
  <c r="AM32" i="45"/>
  <c r="K47" i="44"/>
  <c r="K61" i="44"/>
  <c r="AR28" i="45"/>
  <c r="AR32" i="45"/>
  <c r="AR34" i="45"/>
  <c r="AC36" i="45"/>
  <c r="AC37" i="48"/>
  <c r="T12" i="6"/>
  <c r="AH36" i="45"/>
  <c r="AW35" i="48"/>
  <c r="AM57" i="44"/>
  <c r="K67" i="44"/>
  <c r="H27" i="45"/>
  <c r="AM36" i="45"/>
  <c r="X30" i="46"/>
  <c r="S30" i="48"/>
  <c r="AH32" i="49"/>
  <c r="F11" i="7"/>
  <c r="R11" i="7" s="1"/>
  <c r="K44" i="44"/>
  <c r="AR55" i="44"/>
  <c r="AR57" i="44"/>
  <c r="X65" i="44"/>
  <c r="AR36" i="45"/>
  <c r="AH28" i="46"/>
  <c r="AC30" i="46"/>
  <c r="AC32" i="46"/>
  <c r="X34" i="46"/>
  <c r="AH28" i="47"/>
  <c r="S32" i="48"/>
  <c r="AM28" i="49"/>
  <c r="K30" i="49"/>
  <c r="AM32" i="49"/>
  <c r="AH34" i="49"/>
  <c r="S36" i="49"/>
  <c r="AM28" i="51"/>
  <c r="F10" i="6"/>
  <c r="AB10" i="6" s="1"/>
  <c r="AC29" i="48"/>
  <c r="X30" i="51"/>
  <c r="AC34" i="45"/>
  <c r="AC30" i="51"/>
  <c r="S29" i="45"/>
  <c r="AH35" i="46"/>
  <c r="AH33" i="48"/>
  <c r="AM32" i="51"/>
  <c r="S37" i="48"/>
  <c r="AM36" i="51"/>
  <c r="AW45" i="44"/>
  <c r="AH61" i="44"/>
  <c r="X55" i="44"/>
  <c r="S32" i="49"/>
  <c r="S28" i="48"/>
  <c r="K32" i="49"/>
  <c r="AL12" i="6"/>
  <c r="AR42" i="44"/>
  <c r="X50" i="44"/>
  <c r="K54" i="44"/>
  <c r="AC28" i="45"/>
  <c r="AC29" i="45"/>
  <c r="AC31" i="45"/>
  <c r="AC33" i="45"/>
  <c r="X35" i="45"/>
  <c r="AW30" i="46"/>
  <c r="AW32" i="46"/>
  <c r="AM34" i="46"/>
  <c r="AH28" i="48"/>
  <c r="AH34" i="48"/>
  <c r="X36" i="48"/>
  <c r="AM36" i="49"/>
  <c r="X31" i="51"/>
  <c r="AH33" i="51"/>
  <c r="AH35" i="51"/>
  <c r="AD27" i="52"/>
  <c r="K33" i="49"/>
  <c r="AM38" i="51"/>
  <c r="AR32" i="51"/>
  <c r="AM28" i="45"/>
  <c r="X36" i="45"/>
  <c r="AX27" i="48"/>
  <c r="AM61" i="44"/>
  <c r="AM28" i="46"/>
  <c r="AM32" i="46"/>
  <c r="H27" i="47"/>
  <c r="AW32" i="49"/>
  <c r="AH67" i="44"/>
  <c r="X29" i="45"/>
  <c r="X33" i="45"/>
  <c r="AH34" i="46"/>
  <c r="AC33" i="51"/>
  <c r="AW49" i="44"/>
  <c r="K46" i="44"/>
  <c r="AC50" i="44"/>
  <c r="AC52" i="44"/>
  <c r="AI27" i="45"/>
  <c r="AH31" i="45"/>
  <c r="AH33" i="45"/>
  <c r="AC35" i="45"/>
  <c r="AR34" i="46"/>
  <c r="K27" i="47"/>
  <c r="L27" i="47" s="1"/>
  <c r="H27" i="48"/>
  <c r="AM28" i="48"/>
  <c r="AR30" i="48"/>
  <c r="AC36" i="48"/>
  <c r="AR36" i="49"/>
  <c r="T27" i="51"/>
  <c r="AC31" i="51"/>
  <c r="AM33" i="51"/>
  <c r="AM35" i="51"/>
  <c r="K37" i="51"/>
  <c r="AI27" i="52"/>
  <c r="AH29" i="48"/>
  <c r="AC35" i="48"/>
  <c r="AH36" i="51"/>
  <c r="AM35" i="46"/>
  <c r="AS27" i="48"/>
  <c r="AM34" i="51"/>
  <c r="K33" i="48"/>
  <c r="S30" i="49"/>
  <c r="AC30" i="48"/>
  <c r="AR28" i="51"/>
  <c r="S35" i="51"/>
  <c r="AH12" i="6"/>
  <c r="AC46" i="44"/>
  <c r="AR34" i="49"/>
  <c r="AH46" i="44"/>
  <c r="K50" i="44"/>
  <c r="K63" i="44"/>
  <c r="S35" i="45"/>
  <c r="H27" i="46"/>
  <c r="AW28" i="46"/>
  <c r="AR30" i="46"/>
  <c r="AR32" i="46"/>
  <c r="AW28" i="47"/>
  <c r="AC28" i="48"/>
  <c r="AH32" i="48"/>
  <c r="AC34" i="48"/>
  <c r="S36" i="48"/>
  <c r="H27" i="49"/>
  <c r="AH36" i="49"/>
  <c r="K35" i="51"/>
  <c r="F16" i="6"/>
  <c r="AD16" i="6" s="1"/>
  <c r="H42" i="44"/>
  <c r="AW46" i="44"/>
  <c r="X54" i="44"/>
  <c r="AC56" i="44"/>
  <c r="AM31" i="45"/>
  <c r="K29" i="45"/>
  <c r="AM33" i="45"/>
  <c r="AH35" i="45"/>
  <c r="T27" i="46"/>
  <c r="AW34" i="46"/>
  <c r="X27" i="47"/>
  <c r="AR28" i="48"/>
  <c r="AW30" i="48"/>
  <c r="K32" i="48"/>
  <c r="AH36" i="48"/>
  <c r="S27" i="49"/>
  <c r="S29" i="49"/>
  <c r="S31" i="49"/>
  <c r="S33" i="49"/>
  <c r="AW36" i="49"/>
  <c r="Y27" i="51"/>
  <c r="S29" i="51"/>
  <c r="AH31" i="51"/>
  <c r="AR33" i="51"/>
  <c r="AR35" i="51"/>
  <c r="AM37" i="51"/>
  <c r="AN27" i="52"/>
  <c r="AM29" i="46"/>
  <c r="F11" i="6"/>
  <c r="T11" i="6" s="1"/>
  <c r="AW33" i="46"/>
  <c r="AW38" i="51"/>
  <c r="AF12" i="6"/>
  <c r="AW57" i="44"/>
  <c r="AM34" i="49"/>
  <c r="S33" i="51"/>
  <c r="AC44" i="44"/>
  <c r="T27" i="45"/>
  <c r="S31" i="45"/>
  <c r="S33" i="45"/>
  <c r="AR28" i="46"/>
  <c r="AM30" i="46"/>
  <c r="AR28" i="47"/>
  <c r="AC32" i="48"/>
  <c r="X34" i="48"/>
  <c r="AW28" i="49"/>
  <c r="AW30" i="49"/>
  <c r="AC36" i="49"/>
  <c r="H27" i="51"/>
  <c r="AW28" i="51"/>
  <c r="X37" i="51"/>
  <c r="F7" i="6"/>
  <c r="AJ7" i="6" s="1"/>
  <c r="AJ12" i="6"/>
  <c r="Y27" i="45"/>
  <c r="X31" i="45"/>
  <c r="K34" i="49"/>
  <c r="S31" i="51"/>
  <c r="X27" i="52"/>
  <c r="K52" i="44"/>
  <c r="AC54" i="44"/>
  <c r="AH56" i="44"/>
  <c r="AS27" i="45"/>
  <c r="AR29" i="45"/>
  <c r="K31" i="45"/>
  <c r="AM35" i="45"/>
  <c r="X27" i="46"/>
  <c r="S29" i="46"/>
  <c r="AD27" i="47"/>
  <c r="AW28" i="48"/>
  <c r="AW32" i="48"/>
  <c r="Y27" i="49"/>
  <c r="X29" i="49"/>
  <c r="X31" i="49"/>
  <c r="X33" i="49"/>
  <c r="K35" i="49"/>
  <c r="AC27" i="51"/>
  <c r="AW33" i="51"/>
  <c r="AW35" i="51"/>
  <c r="AR37" i="51"/>
  <c r="AR27" i="52"/>
  <c r="S27" i="52"/>
  <c r="Y27" i="52"/>
  <c r="AH27" i="52"/>
  <c r="AM27" i="52"/>
  <c r="T27" i="52"/>
  <c r="AC27" i="52"/>
  <c r="AS27" i="52"/>
  <c r="X29" i="51"/>
  <c r="S32" i="51"/>
  <c r="AC29" i="51"/>
  <c r="X33" i="51"/>
  <c r="AH37" i="51"/>
  <c r="X34" i="51"/>
  <c r="AI27" i="51"/>
  <c r="X28" i="51"/>
  <c r="AC35" i="51"/>
  <c r="AM27" i="51"/>
  <c r="K27" i="51"/>
  <c r="X35" i="51"/>
  <c r="AW30" i="51"/>
  <c r="AC36" i="51"/>
  <c r="AR27" i="51"/>
  <c r="AW27" i="51"/>
  <c r="U22" i="51"/>
  <c r="S27" i="51"/>
  <c r="X27" i="51"/>
  <c r="Z22" i="50"/>
  <c r="U23" i="50"/>
  <c r="Y27" i="50"/>
  <c r="AD27" i="50"/>
  <c r="AN27" i="50"/>
  <c r="AW27" i="50"/>
  <c r="X27" i="50"/>
  <c r="AH27" i="50"/>
  <c r="AR27" i="50"/>
  <c r="AH29" i="49"/>
  <c r="AR32" i="49"/>
  <c r="AN27" i="49"/>
  <c r="AM27" i="49"/>
  <c r="AM30" i="49"/>
  <c r="AW34" i="49"/>
  <c r="AS27" i="49"/>
  <c r="T27" i="49"/>
  <c r="K29" i="49"/>
  <c r="X27" i="49"/>
  <c r="AH27" i="49"/>
  <c r="AM31" i="49"/>
  <c r="AH28" i="49"/>
  <c r="AR31" i="49"/>
  <c r="AW33" i="49"/>
  <c r="AW27" i="49"/>
  <c r="U22" i="49"/>
  <c r="AC27" i="49"/>
  <c r="X31" i="48"/>
  <c r="X37" i="48"/>
  <c r="K30" i="48"/>
  <c r="AM30" i="48"/>
  <c r="AM34" i="48"/>
  <c r="AM36" i="48"/>
  <c r="X29" i="48"/>
  <c r="X33" i="48"/>
  <c r="AN27" i="48"/>
  <c r="K31" i="48"/>
  <c r="AM31" i="48"/>
  <c r="AM29" i="48"/>
  <c r="AM33" i="48"/>
  <c r="AR33" i="48"/>
  <c r="AM35" i="48"/>
  <c r="AR35" i="48"/>
  <c r="X30" i="48"/>
  <c r="AM37" i="48"/>
  <c r="K28" i="48"/>
  <c r="X28" i="48"/>
  <c r="X32" i="48"/>
  <c r="AR37" i="48"/>
  <c r="AW37" i="48"/>
  <c r="AR32" i="48"/>
  <c r="AW34" i="48"/>
  <c r="AI27" i="48"/>
  <c r="AM27" i="48"/>
  <c r="X35" i="48"/>
  <c r="AH27" i="48"/>
  <c r="AR27" i="48"/>
  <c r="AW27" i="48"/>
  <c r="U22" i="48"/>
  <c r="S27" i="48"/>
  <c r="X27" i="48"/>
  <c r="AE22" i="47"/>
  <c r="Z23" i="47"/>
  <c r="S27" i="47"/>
  <c r="Y27" i="47"/>
  <c r="U23" i="47"/>
  <c r="AH27" i="47"/>
  <c r="AN27" i="47"/>
  <c r="T27" i="47"/>
  <c r="AC27" i="47"/>
  <c r="AR27" i="47"/>
  <c r="AN27" i="46"/>
  <c r="K27" i="46"/>
  <c r="AS27" i="46"/>
  <c r="K34" i="46"/>
  <c r="AW27" i="46"/>
  <c r="K33" i="46"/>
  <c r="U22" i="46"/>
  <c r="K32" i="46"/>
  <c r="S27" i="46"/>
  <c r="K31" i="46"/>
  <c r="K30" i="46"/>
  <c r="K29" i="46"/>
  <c r="K28" i="46"/>
  <c r="AM31" i="46"/>
  <c r="S30" i="46"/>
  <c r="X32" i="46"/>
  <c r="AC27" i="46"/>
  <c r="AH27" i="46"/>
  <c r="AM27" i="45"/>
  <c r="AN27" i="45"/>
  <c r="AM29" i="45"/>
  <c r="AR31" i="45"/>
  <c r="AW33" i="45"/>
  <c r="K27" i="45"/>
  <c r="K34" i="45"/>
  <c r="AW27" i="45"/>
  <c r="U22" i="45"/>
  <c r="K32" i="45"/>
  <c r="S27" i="45"/>
  <c r="K30" i="45"/>
  <c r="K28" i="45"/>
  <c r="AH27" i="45"/>
  <c r="AH29" i="45"/>
  <c r="AR33" i="45"/>
  <c r="AR27" i="45"/>
  <c r="X27" i="45"/>
  <c r="AC27" i="45"/>
  <c r="AD27" i="45"/>
  <c r="S67" i="44"/>
  <c r="AW42" i="44"/>
  <c r="AM62" i="44"/>
  <c r="X64" i="44"/>
  <c r="AM44" i="44"/>
  <c r="AR54" i="44"/>
  <c r="AM46" i="44"/>
  <c r="AC61" i="44"/>
  <c r="AM51" i="44"/>
  <c r="S44" i="44"/>
  <c r="AW60" i="44"/>
  <c r="AX42" i="44"/>
  <c r="AM52" i="44"/>
  <c r="AW47" i="44"/>
  <c r="S64" i="44"/>
  <c r="S51" i="44"/>
  <c r="AM54" i="44"/>
  <c r="AW44" i="44"/>
  <c r="S66" i="44"/>
  <c r="AR46" i="44"/>
  <c r="S53" i="44"/>
  <c r="AW59" i="44"/>
  <c r="AW64" i="44"/>
  <c r="K42" i="44"/>
  <c r="AH51" i="44"/>
  <c r="AC53" i="44"/>
  <c r="AM63" i="44"/>
  <c r="S45" i="44"/>
  <c r="AR51" i="44"/>
  <c r="AR61" i="44"/>
  <c r="S68" i="44"/>
  <c r="AR43" i="44"/>
  <c r="S50" i="44"/>
  <c r="AM53" i="44"/>
  <c r="S55" i="44"/>
  <c r="AC58" i="44"/>
  <c r="AW61" i="44"/>
  <c r="X68" i="44"/>
  <c r="AW43" i="44"/>
  <c r="AR66" i="44"/>
  <c r="X51" i="44"/>
  <c r="S47" i="44"/>
  <c r="AW53" i="44"/>
  <c r="S60" i="44"/>
  <c r="X47" i="44"/>
  <c r="AM45" i="44"/>
  <c r="S52" i="44"/>
  <c r="AH55" i="44"/>
  <c r="AC60" i="44"/>
  <c r="S62" i="44"/>
  <c r="AW63" i="44"/>
  <c r="S54" i="44"/>
  <c r="S46" i="44"/>
  <c r="S59" i="44"/>
  <c r="AW65" i="44"/>
  <c r="AW52" i="44"/>
  <c r="AM67" i="44"/>
  <c r="X56" i="44"/>
  <c r="AR67" i="44"/>
  <c r="AR63" i="44"/>
  <c r="X61" i="44"/>
  <c r="AM59" i="44"/>
  <c r="AW67" i="44"/>
  <c r="AC51" i="44"/>
  <c r="AR59" i="44"/>
  <c r="AR64" i="44"/>
  <c r="S48" i="44"/>
  <c r="X48" i="44"/>
  <c r="X53" i="44"/>
  <c r="S63" i="44"/>
  <c r="AC48" i="44"/>
  <c r="AC66" i="44"/>
  <c r="AH53" i="44"/>
  <c r="AR56" i="44"/>
  <c r="AH66" i="44"/>
  <c r="T42" i="44"/>
  <c r="X45" i="44"/>
  <c r="AW51" i="44"/>
  <c r="AW56" i="44"/>
  <c r="AM66" i="44"/>
  <c r="S42" i="44"/>
  <c r="AC45" i="44"/>
  <c r="AH58" i="44"/>
  <c r="AC68" i="44"/>
  <c r="AH45" i="44"/>
  <c r="AW48" i="44"/>
  <c r="AM58" i="44"/>
  <c r="AW66" i="44"/>
  <c r="AC55" i="44"/>
  <c r="X60" i="44"/>
  <c r="AR45" i="44"/>
  <c r="AH50" i="44"/>
  <c r="X52" i="44"/>
  <c r="AM55" i="44"/>
  <c r="AH60" i="44"/>
  <c r="X59" i="44"/>
  <c r="S43" i="44"/>
  <c r="AH65" i="44"/>
  <c r="AR50" i="44"/>
  <c r="X42" i="44"/>
  <c r="AH49" i="44"/>
  <c r="X58" i="44"/>
  <c r="AC64" i="44"/>
  <c r="AR65" i="44"/>
  <c r="AD42" i="44"/>
  <c r="AC42" i="44"/>
  <c r="AR49" i="44"/>
  <c r="AI42" i="44"/>
  <c r="X63" i="44"/>
  <c r="AM64" i="44"/>
  <c r="AM43" i="44"/>
  <c r="AH63" i="44"/>
  <c r="AC47" i="44"/>
  <c r="X57" i="44"/>
  <c r="AH68" i="44"/>
  <c r="AC65" i="44"/>
  <c r="AH44" i="44"/>
  <c r="AM50" i="44"/>
  <c r="X43" i="44"/>
  <c r="AC59" i="44"/>
  <c r="AC43" i="44"/>
  <c r="AW50" i="44"/>
  <c r="S58" i="44"/>
  <c r="Y42" i="44"/>
  <c r="AM49" i="44"/>
  <c r="U37" i="44"/>
  <c r="AH43" i="44"/>
  <c r="AR44" i="44"/>
  <c r="K58" i="44"/>
  <c r="AH64" i="44"/>
  <c r="AH48" i="44"/>
  <c r="S57" i="44"/>
  <c r="AC63" i="44"/>
  <c r="AM42" i="44"/>
  <c r="AM48" i="44"/>
  <c r="AN42" i="44"/>
  <c r="AR48" i="44"/>
  <c r="AH47" i="44"/>
  <c r="K57" i="44"/>
  <c r="X62" i="44"/>
  <c r="AM68" i="44"/>
  <c r="AM47" i="44"/>
  <c r="AW54" i="44"/>
  <c r="S56" i="44"/>
  <c r="AC57" i="44"/>
  <c r="AC62" i="44"/>
  <c r="AR68" i="44"/>
  <c r="AM65" i="44"/>
  <c r="AS42" i="44"/>
  <c r="X46" i="44"/>
  <c r="AH52" i="44"/>
  <c r="AR53" i="44"/>
  <c r="K56" i="44"/>
  <c r="AR58" i="44"/>
  <c r="S61" i="44"/>
  <c r="AH62" i="44"/>
  <c r="AC67" i="44"/>
  <c r="AW68" i="44"/>
  <c r="AH42" i="44"/>
  <c r="F9" i="6"/>
  <c r="AD9" i="6" s="1"/>
  <c r="P12" i="6"/>
  <c r="R12" i="6"/>
  <c r="V12" i="6"/>
  <c r="J12" i="6"/>
  <c r="L12" i="6"/>
  <c r="X12" i="6"/>
  <c r="Z12" i="6"/>
  <c r="M28" i="52" l="1"/>
  <c r="C477" i="43"/>
  <c r="B487" i="43"/>
  <c r="C487" i="43" s="1"/>
  <c r="T13" i="7"/>
  <c r="R17" i="7"/>
  <c r="P17" i="7"/>
  <c r="AH17" i="7"/>
  <c r="AB13" i="7"/>
  <c r="J13" i="7"/>
  <c r="AJ17" i="7"/>
  <c r="N13" i="7"/>
  <c r="Z13" i="7"/>
  <c r="L13" i="7"/>
  <c r="T17" i="7"/>
  <c r="AD13" i="7"/>
  <c r="V13" i="7"/>
  <c r="N17" i="7"/>
  <c r="AL13" i="7"/>
  <c r="X17" i="7"/>
  <c r="AB17" i="7"/>
  <c r="Z17" i="7"/>
  <c r="R13" i="7"/>
  <c r="AF17" i="7"/>
  <c r="AJ13" i="7"/>
  <c r="AH13" i="7"/>
  <c r="V17" i="7"/>
  <c r="P13" i="7"/>
  <c r="L17" i="7"/>
  <c r="J17" i="7"/>
  <c r="AF13" i="7"/>
  <c r="L27" i="52"/>
  <c r="D36" i="39" s="1"/>
  <c r="AO142" i="52"/>
  <c r="AJ143" i="52"/>
  <c r="M27" i="52"/>
  <c r="AE143" i="51"/>
  <c r="AJ142" i="51"/>
  <c r="AE143" i="50"/>
  <c r="AJ142" i="50"/>
  <c r="AJ143" i="49"/>
  <c r="AO142" i="49"/>
  <c r="AJ142" i="48"/>
  <c r="AE143" i="48"/>
  <c r="M27" i="47"/>
  <c r="Z163" i="47"/>
  <c r="AE162" i="47"/>
  <c r="AE143" i="46"/>
  <c r="AJ142" i="46"/>
  <c r="AJ143" i="45"/>
  <c r="AO142" i="45"/>
  <c r="AE251" i="44"/>
  <c r="AJ250" i="44"/>
  <c r="AD17" i="7"/>
  <c r="A13" i="56"/>
  <c r="L44" i="56" s="1"/>
  <c r="AH14" i="6"/>
  <c r="T14" i="6"/>
  <c r="AB13" i="6"/>
  <c r="V14" i="6"/>
  <c r="V13" i="6"/>
  <c r="N14" i="6"/>
  <c r="AB14" i="6"/>
  <c r="AH17" i="6"/>
  <c r="AJ14" i="6"/>
  <c r="R17" i="6"/>
  <c r="AD14" i="6"/>
  <c r="V17" i="6"/>
  <c r="Z14" i="6"/>
  <c r="R14" i="6"/>
  <c r="AD7" i="6"/>
  <c r="P14" i="6"/>
  <c r="L14" i="6"/>
  <c r="X14" i="6"/>
  <c r="Z11" i="6"/>
  <c r="N16" i="6"/>
  <c r="AL14" i="6"/>
  <c r="J14" i="6"/>
  <c r="AB14" i="7"/>
  <c r="P8" i="7"/>
  <c r="J8" i="7"/>
  <c r="Z15" i="7"/>
  <c r="X15" i="7"/>
  <c r="AB8" i="7"/>
  <c r="AH8" i="7"/>
  <c r="R8" i="7"/>
  <c r="AL15" i="7"/>
  <c r="N10" i="7"/>
  <c r="T10" i="7"/>
  <c r="AF15" i="7"/>
  <c r="AD10" i="7"/>
  <c r="AF16" i="7"/>
  <c r="R12" i="7"/>
  <c r="R14" i="7"/>
  <c r="P9" i="7"/>
  <c r="L15" i="7"/>
  <c r="AH9" i="7"/>
  <c r="L16" i="7"/>
  <c r="T14" i="7"/>
  <c r="V9" i="7"/>
  <c r="AH15" i="7"/>
  <c r="AJ9" i="7"/>
  <c r="J15" i="7"/>
  <c r="AB9" i="7"/>
  <c r="V16" i="7"/>
  <c r="N9" i="7"/>
  <c r="AD14" i="7"/>
  <c r="AD9" i="7"/>
  <c r="AF9" i="7"/>
  <c r="AL9" i="7"/>
  <c r="Z8" i="7"/>
  <c r="AL12" i="7"/>
  <c r="AJ15" i="7"/>
  <c r="J12" i="7"/>
  <c r="P12" i="7"/>
  <c r="R9" i="7"/>
  <c r="V7" i="7"/>
  <c r="J7" i="7"/>
  <c r="T15" i="7"/>
  <c r="N15" i="7"/>
  <c r="AD15" i="7"/>
  <c r="X7" i="7"/>
  <c r="AH14" i="7"/>
  <c r="V14" i="7"/>
  <c r="Z7" i="7"/>
  <c r="AB12" i="7"/>
  <c r="R15" i="7"/>
  <c r="P15" i="7"/>
  <c r="N12" i="7"/>
  <c r="L12" i="7"/>
  <c r="Z16" i="7"/>
  <c r="J9" i="7"/>
  <c r="G7" i="7"/>
  <c r="AD12" i="7"/>
  <c r="AB7" i="7"/>
  <c r="L7" i="7"/>
  <c r="AB15" i="7"/>
  <c r="AB16" i="7"/>
  <c r="X14" i="7"/>
  <c r="T16" i="7"/>
  <c r="AJ12" i="7"/>
  <c r="N16" i="7"/>
  <c r="R7" i="7"/>
  <c r="AH16" i="7"/>
  <c r="V12" i="7"/>
  <c r="P16" i="7"/>
  <c r="X16" i="7"/>
  <c r="L9" i="7"/>
  <c r="L14" i="7"/>
  <c r="Z9" i="7"/>
  <c r="T9" i="7"/>
  <c r="M28" i="47"/>
  <c r="U23" i="52"/>
  <c r="Z23" i="52"/>
  <c r="M31" i="45"/>
  <c r="M35" i="45"/>
  <c r="M33" i="45"/>
  <c r="AL16" i="7"/>
  <c r="J14" i="7"/>
  <c r="AH12" i="7"/>
  <c r="AL14" i="7"/>
  <c r="T7" i="7"/>
  <c r="AJ14" i="7"/>
  <c r="Z12" i="7"/>
  <c r="T12" i="7"/>
  <c r="AJ7" i="7"/>
  <c r="N14" i="7"/>
  <c r="AF14" i="7"/>
  <c r="AF7" i="7"/>
  <c r="J16" i="7"/>
  <c r="P14" i="7"/>
  <c r="X10" i="7"/>
  <c r="AL7" i="7"/>
  <c r="AF12" i="7"/>
  <c r="AD16" i="7"/>
  <c r="AD7" i="7"/>
  <c r="R16" i="7"/>
  <c r="P7" i="7"/>
  <c r="N7" i="7"/>
  <c r="R13" i="6"/>
  <c r="AL8" i="6"/>
  <c r="P17" i="6"/>
  <c r="AL13" i="6"/>
  <c r="AJ8" i="6"/>
  <c r="AB15" i="6"/>
  <c r="R8" i="6"/>
  <c r="T13" i="6"/>
  <c r="Z17" i="6"/>
  <c r="R7" i="6"/>
  <c r="N17" i="6"/>
  <c r="X13" i="6"/>
  <c r="L15" i="6"/>
  <c r="L17" i="6"/>
  <c r="N13" i="6"/>
  <c r="AD15" i="6"/>
  <c r="T15" i="6"/>
  <c r="V15" i="6"/>
  <c r="J13" i="6"/>
  <c r="AJ13" i="6"/>
  <c r="AF17" i="6"/>
  <c r="AH13" i="6"/>
  <c r="X17" i="6"/>
  <c r="AF7" i="6"/>
  <c r="P13" i="6"/>
  <c r="AB8" i="6"/>
  <c r="Z8" i="6"/>
  <c r="J8" i="6"/>
  <c r="J15" i="6"/>
  <c r="T8" i="6"/>
  <c r="N8" i="6"/>
  <c r="L13" i="6"/>
  <c r="J17" i="6"/>
  <c r="Z13" i="6"/>
  <c r="AB17" i="6"/>
  <c r="AL7" i="6"/>
  <c r="V8" i="6"/>
  <c r="P8" i="6"/>
  <c r="AF13" i="6"/>
  <c r="P15" i="6"/>
  <c r="AF15" i="6"/>
  <c r="N15" i="6"/>
  <c r="AF8" i="6"/>
  <c r="AH8" i="6"/>
  <c r="L8" i="6"/>
  <c r="X8" i="6"/>
  <c r="R15" i="6"/>
  <c r="AJ17" i="6"/>
  <c r="Z15" i="6"/>
  <c r="T17" i="6"/>
  <c r="T16" i="6"/>
  <c r="X15" i="6"/>
  <c r="AH10" i="6"/>
  <c r="AF10" i="6"/>
  <c r="AL10" i="7"/>
  <c r="AH10" i="7"/>
  <c r="J10" i="7"/>
  <c r="P10" i="7"/>
  <c r="L8" i="7"/>
  <c r="V8" i="7"/>
  <c r="AL8" i="7"/>
  <c r="Z10" i="7"/>
  <c r="T8" i="7"/>
  <c r="N11" i="7"/>
  <c r="V10" i="7"/>
  <c r="AF10" i="7"/>
  <c r="AD8" i="7"/>
  <c r="AJ10" i="7"/>
  <c r="AF8" i="7"/>
  <c r="L10" i="7"/>
  <c r="AJ8" i="7"/>
  <c r="R10" i="7"/>
  <c r="AL11" i="7"/>
  <c r="V11" i="7"/>
  <c r="AF11" i="7"/>
  <c r="Z11" i="7"/>
  <c r="AH11" i="7"/>
  <c r="AB11" i="7"/>
  <c r="X8" i="7"/>
  <c r="X16" i="6"/>
  <c r="AJ15" i="6"/>
  <c r="AH15" i="6"/>
  <c r="AD17" i="6"/>
  <c r="AH11" i="6"/>
  <c r="T9" i="6"/>
  <c r="AH16" i="6"/>
  <c r="J16" i="6"/>
  <c r="AJ11" i="6"/>
  <c r="AJ10" i="6"/>
  <c r="N9" i="6"/>
  <c r="AD11" i="6"/>
  <c r="Z10" i="6"/>
  <c r="AL10" i="6"/>
  <c r="V16" i="6"/>
  <c r="AB16" i="6"/>
  <c r="L10" i="6"/>
  <c r="P10" i="6"/>
  <c r="V10" i="6"/>
  <c r="R10" i="6"/>
  <c r="Z16" i="6"/>
  <c r="T10" i="6"/>
  <c r="AB7" i="6"/>
  <c r="N11" i="6"/>
  <c r="AD10" i="6"/>
  <c r="L11" i="6"/>
  <c r="AF16" i="6"/>
  <c r="P16" i="6"/>
  <c r="R11" i="6"/>
  <c r="N10" i="6"/>
  <c r="R16" i="6"/>
  <c r="AF11" i="6"/>
  <c r="V11" i="6"/>
  <c r="G7" i="6"/>
  <c r="AL11" i="6"/>
  <c r="L16" i="6"/>
  <c r="X11" i="6"/>
  <c r="M31" i="51"/>
  <c r="L27" i="51"/>
  <c r="D35" i="39" s="1"/>
  <c r="L27" i="49"/>
  <c r="D33" i="39" s="1"/>
  <c r="J7" i="6"/>
  <c r="J10" i="6"/>
  <c r="V7" i="6"/>
  <c r="M28" i="45"/>
  <c r="X10" i="6"/>
  <c r="M28" i="46"/>
  <c r="M27" i="50"/>
  <c r="G11" i="7"/>
  <c r="G11" i="6"/>
  <c r="N7" i="6"/>
  <c r="T7" i="6"/>
  <c r="X11" i="7"/>
  <c r="L27" i="45"/>
  <c r="AH7" i="6"/>
  <c r="M29" i="49"/>
  <c r="M31" i="48"/>
  <c r="P7" i="6"/>
  <c r="L27" i="48"/>
  <c r="D32" i="39" s="1"/>
  <c r="M65" i="44"/>
  <c r="L42" i="44"/>
  <c r="AJ11" i="7"/>
  <c r="X7" i="6"/>
  <c r="L7" i="6"/>
  <c r="AD11" i="7"/>
  <c r="P11" i="7"/>
  <c r="AB11" i="6"/>
  <c r="J11" i="7"/>
  <c r="J11" i="6"/>
  <c r="L11" i="7"/>
  <c r="P11" i="6"/>
  <c r="L27" i="46"/>
  <c r="D30" i="39" s="1"/>
  <c r="Z7" i="6"/>
  <c r="T11" i="7"/>
  <c r="AJ16" i="6"/>
  <c r="AL16" i="6"/>
  <c r="AE23" i="52"/>
  <c r="AJ22" i="52"/>
  <c r="M37" i="51"/>
  <c r="M30" i="51"/>
  <c r="M36" i="51"/>
  <c r="M29" i="51"/>
  <c r="M38" i="51"/>
  <c r="U23" i="51"/>
  <c r="Z22" i="51"/>
  <c r="M34" i="51"/>
  <c r="M32" i="51"/>
  <c r="M35" i="51"/>
  <c r="M33" i="51"/>
  <c r="M27" i="51"/>
  <c r="M28" i="51"/>
  <c r="Z23" i="50"/>
  <c r="AE22" i="50"/>
  <c r="Z22" i="49"/>
  <c r="U23" i="49"/>
  <c r="M27" i="49"/>
  <c r="M32" i="49"/>
  <c r="M34" i="49"/>
  <c r="M30" i="49"/>
  <c r="M36" i="49"/>
  <c r="M28" i="49"/>
  <c r="M33" i="49"/>
  <c r="M31" i="49"/>
  <c r="M35" i="49"/>
  <c r="M29" i="48"/>
  <c r="M28" i="48"/>
  <c r="M30" i="48"/>
  <c r="M36" i="48"/>
  <c r="M37" i="48"/>
  <c r="M35" i="48"/>
  <c r="M27" i="48"/>
  <c r="M33" i="48"/>
  <c r="M34" i="48"/>
  <c r="Z22" i="48"/>
  <c r="U23" i="48"/>
  <c r="M32" i="48"/>
  <c r="AJ22" i="47"/>
  <c r="AE23" i="47"/>
  <c r="M29" i="46"/>
  <c r="M30" i="46"/>
  <c r="M31" i="46"/>
  <c r="M32" i="46"/>
  <c r="U23" i="46"/>
  <c r="Z22" i="46"/>
  <c r="M33" i="46"/>
  <c r="M34" i="46"/>
  <c r="M27" i="46"/>
  <c r="M35" i="46"/>
  <c r="M30" i="45"/>
  <c r="M32" i="45"/>
  <c r="Z22" i="45"/>
  <c r="U23" i="45"/>
  <c r="M34" i="45"/>
  <c r="M27" i="45"/>
  <c r="M29" i="45"/>
  <c r="M36" i="45"/>
  <c r="M66" i="44"/>
  <c r="M67" i="44"/>
  <c r="M52" i="44"/>
  <c r="M43" i="44"/>
  <c r="M56" i="44"/>
  <c r="M50" i="44"/>
  <c r="M62" i="44"/>
  <c r="M46" i="44"/>
  <c r="M47" i="44"/>
  <c r="M58" i="44"/>
  <c r="M51" i="44"/>
  <c r="U38" i="44"/>
  <c r="Z37" i="44"/>
  <c r="M49" i="44"/>
  <c r="M64" i="44"/>
  <c r="M60" i="44"/>
  <c r="M63" i="44"/>
  <c r="M68" i="44"/>
  <c r="M48" i="44"/>
  <c r="M44" i="44"/>
  <c r="M45" i="44"/>
  <c r="M42" i="44"/>
  <c r="M55" i="44"/>
  <c r="M61" i="44"/>
  <c r="M53" i="44"/>
  <c r="M59" i="44"/>
  <c r="M57" i="44"/>
  <c r="M54" i="44"/>
  <c r="Z9" i="6"/>
  <c r="X9" i="6"/>
  <c r="L9" i="6"/>
  <c r="AH9" i="6"/>
  <c r="V9" i="6"/>
  <c r="AF9" i="6"/>
  <c r="R9" i="6"/>
  <c r="J9" i="6"/>
  <c r="P9" i="6"/>
  <c r="AJ9" i="6"/>
  <c r="AL9" i="6"/>
  <c r="AB9" i="6"/>
  <c r="AO143" i="52" l="1"/>
  <c r="AT142" i="52"/>
  <c r="AJ143" i="51"/>
  <c r="AO142" i="51"/>
  <c r="AJ143" i="50"/>
  <c r="AO142" i="50"/>
  <c r="AO143" i="49"/>
  <c r="AT142" i="49"/>
  <c r="AJ143" i="48"/>
  <c r="AO142" i="48"/>
  <c r="AE163" i="47"/>
  <c r="AJ162" i="47"/>
  <c r="AJ143" i="46"/>
  <c r="AO142" i="46"/>
  <c r="AO143" i="45"/>
  <c r="AT142" i="45"/>
  <c r="AJ251" i="44"/>
  <c r="AO250" i="44"/>
  <c r="A14" i="56"/>
  <c r="L45" i="56" s="1"/>
  <c r="AJ23" i="52"/>
  <c r="AO22" i="52"/>
  <c r="AE22" i="51"/>
  <c r="Z23" i="51"/>
  <c r="AE23" i="50"/>
  <c r="AJ22" i="50"/>
  <c r="AE22" i="49"/>
  <c r="Z23" i="49"/>
  <c r="AE22" i="48"/>
  <c r="Z23" i="48"/>
  <c r="AJ23" i="47"/>
  <c r="AO22" i="47"/>
  <c r="Z23" i="46"/>
  <c r="AE22" i="46"/>
  <c r="AE22" i="45"/>
  <c r="Z23" i="45"/>
  <c r="Z38" i="44"/>
  <c r="AE37" i="44"/>
  <c r="I5" i="5"/>
  <c r="AT143" i="52" l="1"/>
  <c r="P162" i="52"/>
  <c r="AO143" i="51"/>
  <c r="AT142" i="51"/>
  <c r="AT142" i="50"/>
  <c r="AO143" i="50"/>
  <c r="AT143" i="49"/>
  <c r="P162" i="49"/>
  <c r="AT142" i="48"/>
  <c r="AO143" i="48"/>
  <c r="AO162" i="47"/>
  <c r="AJ163" i="47"/>
  <c r="AO143" i="46"/>
  <c r="AT142" i="46"/>
  <c r="AT143" i="45"/>
  <c r="P162" i="45"/>
  <c r="AO251" i="44"/>
  <c r="AT250" i="44"/>
  <c r="A15" i="56"/>
  <c r="AT22" i="52"/>
  <c r="AT23" i="52" s="1"/>
  <c r="AO23" i="52"/>
  <c r="AJ22" i="51"/>
  <c r="AE23" i="51"/>
  <c r="AJ23" i="50"/>
  <c r="AO22" i="50"/>
  <c r="AJ22" i="49"/>
  <c r="AE23" i="49"/>
  <c r="AJ22" i="48"/>
  <c r="AE23" i="48"/>
  <c r="AT22" i="47"/>
  <c r="AT23" i="47" s="1"/>
  <c r="AO23" i="47"/>
  <c r="AE23" i="46"/>
  <c r="AJ22" i="46"/>
  <c r="AJ22" i="45"/>
  <c r="AE23" i="45"/>
  <c r="AE38" i="44"/>
  <c r="AJ37" i="44"/>
  <c r="U12" i="3"/>
  <c r="U162" i="52" l="1"/>
  <c r="P163" i="52"/>
  <c r="AT143" i="51"/>
  <c r="P162" i="51"/>
  <c r="AT143" i="50"/>
  <c r="P162" i="50"/>
  <c r="P163" i="49"/>
  <c r="U162" i="49"/>
  <c r="AT143" i="48"/>
  <c r="P162" i="48"/>
  <c r="AO163" i="47"/>
  <c r="AT162" i="47"/>
  <c r="AT143" i="46"/>
  <c r="P162" i="46"/>
  <c r="P163" i="45"/>
  <c r="U162" i="45"/>
  <c r="P288" i="44"/>
  <c r="AT251" i="44"/>
  <c r="A16" i="56"/>
  <c r="L46" i="56"/>
  <c r="AO22" i="51"/>
  <c r="AJ23" i="51"/>
  <c r="AT22" i="50"/>
  <c r="AT23" i="50" s="1"/>
  <c r="AO23" i="50"/>
  <c r="AJ23" i="49"/>
  <c r="AO22" i="49"/>
  <c r="AO22" i="48"/>
  <c r="AJ23" i="48"/>
  <c r="AJ23" i="46"/>
  <c r="AO22" i="46"/>
  <c r="AO22" i="45"/>
  <c r="AJ23" i="45"/>
  <c r="AJ38" i="44"/>
  <c r="AO37" i="44"/>
  <c r="U163" i="52" l="1"/>
  <c r="Z162" i="52"/>
  <c r="P163" i="51"/>
  <c r="U162" i="51"/>
  <c r="U162" i="50"/>
  <c r="P163" i="50"/>
  <c r="Z162" i="49"/>
  <c r="U163" i="49"/>
  <c r="P163" i="48"/>
  <c r="U162" i="48"/>
  <c r="AT163" i="47"/>
  <c r="P182" i="47"/>
  <c r="P163" i="46"/>
  <c r="U162" i="46"/>
  <c r="Z162" i="45"/>
  <c r="U163" i="45"/>
  <c r="P289" i="44"/>
  <c r="U288" i="44"/>
  <c r="A17" i="56"/>
  <c r="L47" i="56"/>
  <c r="AT22" i="51"/>
  <c r="AT23" i="51" s="1"/>
  <c r="AO23" i="51"/>
  <c r="AO23" i="49"/>
  <c r="AT22" i="49"/>
  <c r="AT23" i="49" s="1"/>
  <c r="AT22" i="48"/>
  <c r="AT23" i="48" s="1"/>
  <c r="AO23" i="48"/>
  <c r="AO23" i="46"/>
  <c r="AT22" i="46"/>
  <c r="AT23" i="46" s="1"/>
  <c r="AO23" i="45"/>
  <c r="AT22" i="45"/>
  <c r="AT23" i="45" s="1"/>
  <c r="AO38" i="44"/>
  <c r="AT37" i="44"/>
  <c r="AT38" i="44" s="1"/>
  <c r="Z163" i="52" l="1"/>
  <c r="AE162" i="52"/>
  <c r="Z162" i="51"/>
  <c r="U163" i="51"/>
  <c r="U163" i="50"/>
  <c r="Z162" i="50"/>
  <c r="Z163" i="49"/>
  <c r="AE162" i="49"/>
  <c r="Z162" i="48"/>
  <c r="U163" i="48"/>
  <c r="U182" i="47"/>
  <c r="P183" i="47"/>
  <c r="U163" i="46"/>
  <c r="Z162" i="46"/>
  <c r="Z163" i="45"/>
  <c r="AE162" i="45"/>
  <c r="Z288" i="44"/>
  <c r="U289" i="44"/>
  <c r="A18" i="56"/>
  <c r="L48" i="56"/>
  <c r="AE163" i="52" l="1"/>
  <c r="AJ162" i="52"/>
  <c r="Z163" i="51"/>
  <c r="AE162" i="51"/>
  <c r="AE162" i="50"/>
  <c r="Z163" i="50"/>
  <c r="AE163" i="49"/>
  <c r="AJ162" i="49"/>
  <c r="Z163" i="48"/>
  <c r="AE162" i="48"/>
  <c r="Z182" i="47"/>
  <c r="U183" i="47"/>
  <c r="Z163" i="46"/>
  <c r="AE162" i="46"/>
  <c r="AE163" i="45"/>
  <c r="AJ162" i="45"/>
  <c r="AE288" i="44"/>
  <c r="Z289" i="44"/>
  <c r="A19" i="56"/>
  <c r="L49" i="56"/>
  <c r="AJ163" i="52" l="1"/>
  <c r="AO162" i="52"/>
  <c r="AE163" i="51"/>
  <c r="AJ162" i="51"/>
  <c r="AE163" i="50"/>
  <c r="AJ162" i="50"/>
  <c r="AJ163" i="49"/>
  <c r="AO162" i="49"/>
  <c r="AE163" i="48"/>
  <c r="AJ162" i="48"/>
  <c r="Z183" i="47"/>
  <c r="AE182" i="47"/>
  <c r="AE163" i="46"/>
  <c r="AJ162" i="46"/>
  <c r="AO162" i="45"/>
  <c r="AJ163" i="45"/>
  <c r="AJ288" i="44"/>
  <c r="AE289" i="44"/>
  <c r="A20" i="56"/>
  <c r="L50" i="56"/>
  <c r="AW8" i="52"/>
  <c r="AR8" i="52"/>
  <c r="AM8" i="52"/>
  <c r="AH8" i="52"/>
  <c r="K8" i="52"/>
  <c r="J8" i="52"/>
  <c r="I8" i="52"/>
  <c r="G8" i="52"/>
  <c r="AX7" i="52"/>
  <c r="AW7" i="52"/>
  <c r="AS7" i="52"/>
  <c r="AR7" i="52"/>
  <c r="AN7" i="52"/>
  <c r="AM7" i="52"/>
  <c r="AI7" i="52"/>
  <c r="AH7" i="52"/>
  <c r="K7" i="52"/>
  <c r="J7" i="52"/>
  <c r="I7" i="52"/>
  <c r="G7" i="52"/>
  <c r="AT3" i="52"/>
  <c r="AO3" i="52"/>
  <c r="AJ3" i="52"/>
  <c r="AE3" i="52"/>
  <c r="AM20" i="51"/>
  <c r="K20" i="51"/>
  <c r="J20" i="51"/>
  <c r="I20" i="51"/>
  <c r="G20" i="51"/>
  <c r="AW19" i="51"/>
  <c r="AR19" i="51"/>
  <c r="AH19" i="51"/>
  <c r="K19" i="51"/>
  <c r="J19" i="51"/>
  <c r="I19" i="51"/>
  <c r="G19" i="51"/>
  <c r="AR18" i="51"/>
  <c r="AM18" i="51"/>
  <c r="AH18" i="51"/>
  <c r="K18" i="51"/>
  <c r="J18" i="51"/>
  <c r="I18" i="51"/>
  <c r="G18" i="51"/>
  <c r="AW17" i="51"/>
  <c r="K17" i="51"/>
  <c r="J17" i="51"/>
  <c r="I17" i="51"/>
  <c r="G17" i="51"/>
  <c r="AW16" i="51"/>
  <c r="AM16" i="51"/>
  <c r="AH16" i="51"/>
  <c r="K16" i="51"/>
  <c r="J16" i="51"/>
  <c r="I16" i="51"/>
  <c r="G16" i="51"/>
  <c r="AR15" i="51"/>
  <c r="K15" i="51"/>
  <c r="J15" i="51"/>
  <c r="I15" i="51"/>
  <c r="G15" i="51"/>
  <c r="AW14" i="51"/>
  <c r="AR14" i="51"/>
  <c r="AM14" i="51"/>
  <c r="AH14" i="51"/>
  <c r="K14" i="51"/>
  <c r="J14" i="51"/>
  <c r="I14" i="51"/>
  <c r="G14" i="51"/>
  <c r="AW13" i="51"/>
  <c r="AR13" i="51"/>
  <c r="AM13" i="51"/>
  <c r="AH13" i="51"/>
  <c r="K13" i="51"/>
  <c r="J13" i="51"/>
  <c r="I13" i="51"/>
  <c r="G13" i="51"/>
  <c r="AW12" i="51"/>
  <c r="AR12" i="51"/>
  <c r="AM12" i="51"/>
  <c r="AH12" i="51"/>
  <c r="K12" i="51"/>
  <c r="J12" i="51"/>
  <c r="I12" i="51"/>
  <c r="G12" i="51"/>
  <c r="AW11" i="51"/>
  <c r="AR11" i="51"/>
  <c r="AM11" i="51"/>
  <c r="AH11" i="51"/>
  <c r="K11" i="51"/>
  <c r="J11" i="51"/>
  <c r="I11" i="51"/>
  <c r="G11" i="51"/>
  <c r="AW10" i="51"/>
  <c r="AR10" i="51"/>
  <c r="AM10" i="51"/>
  <c r="AH10" i="51"/>
  <c r="K10" i="51"/>
  <c r="J10" i="51"/>
  <c r="I10" i="51"/>
  <c r="G10" i="51"/>
  <c r="AW9" i="51"/>
  <c r="AR9" i="51"/>
  <c r="AM9" i="51"/>
  <c r="AH9" i="51"/>
  <c r="K9" i="51"/>
  <c r="J9" i="51"/>
  <c r="I9" i="51"/>
  <c r="G9" i="51"/>
  <c r="AW8" i="51"/>
  <c r="AR8" i="51"/>
  <c r="AM8" i="51"/>
  <c r="AH8" i="51"/>
  <c r="K8" i="51"/>
  <c r="J8" i="51"/>
  <c r="I8" i="51"/>
  <c r="G8" i="51"/>
  <c r="AX7" i="51"/>
  <c r="AW7" i="51"/>
  <c r="AS7" i="51"/>
  <c r="AR7" i="51"/>
  <c r="AN7" i="51"/>
  <c r="AM7" i="51"/>
  <c r="AI7" i="51"/>
  <c r="AH7" i="51"/>
  <c r="K7" i="51"/>
  <c r="J7" i="51"/>
  <c r="I7" i="51"/>
  <c r="G7" i="51"/>
  <c r="AT3" i="51"/>
  <c r="AO3" i="51"/>
  <c r="AJ3" i="51"/>
  <c r="AE3" i="51"/>
  <c r="AX7" i="50"/>
  <c r="AW7" i="50"/>
  <c r="AS7" i="50"/>
  <c r="AR7" i="50"/>
  <c r="AN7" i="50"/>
  <c r="AM7" i="50"/>
  <c r="AI7" i="50"/>
  <c r="AH7" i="50"/>
  <c r="K7" i="50"/>
  <c r="L7" i="50" s="1"/>
  <c r="J7" i="50"/>
  <c r="I7" i="50"/>
  <c r="G7" i="50"/>
  <c r="H7" i="50" s="1"/>
  <c r="AT3" i="50"/>
  <c r="AO3" i="50"/>
  <c r="AJ3" i="50"/>
  <c r="AE3" i="50"/>
  <c r="AW16" i="49"/>
  <c r="AR16" i="49"/>
  <c r="AM16" i="49"/>
  <c r="AH16" i="49"/>
  <c r="K16" i="49"/>
  <c r="J16" i="49"/>
  <c r="I16" i="49"/>
  <c r="G16" i="49"/>
  <c r="AW15" i="49"/>
  <c r="AR15" i="49"/>
  <c r="AM15" i="49"/>
  <c r="AH15" i="49"/>
  <c r="K15" i="49"/>
  <c r="J15" i="49"/>
  <c r="I15" i="49"/>
  <c r="G15" i="49"/>
  <c r="AW14" i="49"/>
  <c r="AR14" i="49"/>
  <c r="AM14" i="49"/>
  <c r="AH14" i="49"/>
  <c r="K14" i="49"/>
  <c r="J14" i="49"/>
  <c r="I14" i="49"/>
  <c r="G14" i="49"/>
  <c r="AW13" i="49"/>
  <c r="AR13" i="49"/>
  <c r="AM13" i="49"/>
  <c r="AH13" i="49"/>
  <c r="K13" i="49"/>
  <c r="J13" i="49"/>
  <c r="I13" i="49"/>
  <c r="G13" i="49"/>
  <c r="AW12" i="49"/>
  <c r="AR12" i="49"/>
  <c r="AM12" i="49"/>
  <c r="AH12" i="49"/>
  <c r="K12" i="49"/>
  <c r="J12" i="49"/>
  <c r="I12" i="49"/>
  <c r="G12" i="49"/>
  <c r="AW11" i="49"/>
  <c r="AR11" i="49"/>
  <c r="AM11" i="49"/>
  <c r="AH11" i="49"/>
  <c r="K11" i="49"/>
  <c r="J11" i="49"/>
  <c r="I11" i="49"/>
  <c r="G11" i="49"/>
  <c r="AW10" i="49"/>
  <c r="AR10" i="49"/>
  <c r="AM10" i="49"/>
  <c r="AH10" i="49"/>
  <c r="K10" i="49"/>
  <c r="J10" i="49"/>
  <c r="I10" i="49"/>
  <c r="G10" i="49"/>
  <c r="AW9" i="49"/>
  <c r="AR9" i="49"/>
  <c r="AM9" i="49"/>
  <c r="AH9" i="49"/>
  <c r="K9" i="49"/>
  <c r="J9" i="49"/>
  <c r="I9" i="49"/>
  <c r="G9" i="49"/>
  <c r="AW8" i="49"/>
  <c r="AR8" i="49"/>
  <c r="AM8" i="49"/>
  <c r="AH8" i="49"/>
  <c r="K8" i="49"/>
  <c r="J8" i="49"/>
  <c r="I8" i="49"/>
  <c r="G8" i="49"/>
  <c r="AX7" i="49"/>
  <c r="AW7" i="49"/>
  <c r="AS7" i="49"/>
  <c r="AR7" i="49"/>
  <c r="AN7" i="49"/>
  <c r="AM7" i="49"/>
  <c r="AI7" i="49"/>
  <c r="AH7" i="49"/>
  <c r="K7" i="49"/>
  <c r="J7" i="49"/>
  <c r="I7" i="49"/>
  <c r="G7" i="49"/>
  <c r="AT3" i="49"/>
  <c r="AO3" i="49"/>
  <c r="AJ3" i="49"/>
  <c r="AE3" i="49"/>
  <c r="AW16" i="48"/>
  <c r="AR16" i="48"/>
  <c r="AM16" i="48"/>
  <c r="AH16" i="48"/>
  <c r="K16" i="48"/>
  <c r="J16" i="48"/>
  <c r="I16" i="48"/>
  <c r="G16" i="48"/>
  <c r="AW15" i="48"/>
  <c r="AR15" i="48"/>
  <c r="AM15" i="48"/>
  <c r="AH15" i="48"/>
  <c r="K15" i="48"/>
  <c r="J15" i="48"/>
  <c r="I15" i="48"/>
  <c r="G15" i="48"/>
  <c r="AW14" i="48"/>
  <c r="AR14" i="48"/>
  <c r="AM14" i="48"/>
  <c r="AH14" i="48"/>
  <c r="K14" i="48"/>
  <c r="J14" i="48"/>
  <c r="I14" i="48"/>
  <c r="G14" i="48"/>
  <c r="AW13" i="48"/>
  <c r="AR13" i="48"/>
  <c r="AM13" i="48"/>
  <c r="AH13" i="48"/>
  <c r="K13" i="48"/>
  <c r="J13" i="48"/>
  <c r="I13" i="48"/>
  <c r="G13" i="48"/>
  <c r="AW12" i="48"/>
  <c r="AR12" i="48"/>
  <c r="AM12" i="48"/>
  <c r="AH12" i="48"/>
  <c r="K12" i="48"/>
  <c r="J12" i="48"/>
  <c r="I12" i="48"/>
  <c r="G12" i="48"/>
  <c r="AW11" i="48"/>
  <c r="AR11" i="48"/>
  <c r="AM11" i="48"/>
  <c r="AH11" i="48"/>
  <c r="K11" i="48"/>
  <c r="J11" i="48"/>
  <c r="I11" i="48"/>
  <c r="G11" i="48"/>
  <c r="AM10" i="48"/>
  <c r="AH10" i="48"/>
  <c r="K10" i="48"/>
  <c r="J10" i="48"/>
  <c r="I10" i="48"/>
  <c r="G10" i="48"/>
  <c r="AW9" i="48"/>
  <c r="AR9" i="48"/>
  <c r="AM9" i="48"/>
  <c r="AH9" i="48"/>
  <c r="K9" i="48"/>
  <c r="J9" i="48"/>
  <c r="I9" i="48"/>
  <c r="G9" i="48"/>
  <c r="AW8" i="48"/>
  <c r="AR8" i="48"/>
  <c r="AM8" i="48"/>
  <c r="AH8" i="48"/>
  <c r="K8" i="48"/>
  <c r="J8" i="48"/>
  <c r="I8" i="48"/>
  <c r="G8" i="48"/>
  <c r="AX7" i="48"/>
  <c r="AW7" i="48"/>
  <c r="AS7" i="48"/>
  <c r="AR7" i="48"/>
  <c r="AN7" i="48"/>
  <c r="AM7" i="48"/>
  <c r="AI7" i="48"/>
  <c r="AH7" i="48"/>
  <c r="K7" i="48"/>
  <c r="J7" i="48"/>
  <c r="I7" i="48"/>
  <c r="G7" i="48"/>
  <c r="AT3" i="48"/>
  <c r="AO3" i="48"/>
  <c r="AJ3" i="48"/>
  <c r="AE3" i="48"/>
  <c r="AW8" i="47"/>
  <c r="AR8" i="47"/>
  <c r="AM8" i="47"/>
  <c r="AH8" i="47"/>
  <c r="K8" i="47"/>
  <c r="J8" i="47"/>
  <c r="I8" i="47"/>
  <c r="G8" i="47"/>
  <c r="AX7" i="47"/>
  <c r="AW7" i="47"/>
  <c r="AS7" i="47"/>
  <c r="AR7" i="47"/>
  <c r="AN7" i="47"/>
  <c r="AM7" i="47"/>
  <c r="AI7" i="47"/>
  <c r="AH7" i="47"/>
  <c r="K7" i="47"/>
  <c r="J7" i="47"/>
  <c r="I7" i="47"/>
  <c r="G7" i="47"/>
  <c r="AT3" i="47"/>
  <c r="AO3" i="47"/>
  <c r="AJ3" i="47"/>
  <c r="AE3" i="47"/>
  <c r="AW13" i="46"/>
  <c r="AR13" i="46"/>
  <c r="AM13" i="46"/>
  <c r="AH13" i="46"/>
  <c r="K13" i="46"/>
  <c r="J13" i="46"/>
  <c r="I13" i="46"/>
  <c r="G13" i="46"/>
  <c r="AW12" i="46"/>
  <c r="AR12" i="46"/>
  <c r="AM12" i="46"/>
  <c r="AH12" i="46"/>
  <c r="K12" i="46"/>
  <c r="J12" i="46"/>
  <c r="I12" i="46"/>
  <c r="G12" i="46"/>
  <c r="AW11" i="46"/>
  <c r="AR11" i="46"/>
  <c r="AM11" i="46"/>
  <c r="AH11" i="46"/>
  <c r="K11" i="46"/>
  <c r="J11" i="46"/>
  <c r="I11" i="46"/>
  <c r="G11" i="46"/>
  <c r="AW10" i="46"/>
  <c r="AR10" i="46"/>
  <c r="AM10" i="46"/>
  <c r="AH10" i="46"/>
  <c r="K10" i="46"/>
  <c r="J10" i="46"/>
  <c r="I10" i="46"/>
  <c r="G10" i="46"/>
  <c r="AW9" i="46"/>
  <c r="AR9" i="46"/>
  <c r="AM9" i="46"/>
  <c r="AH9" i="46"/>
  <c r="K9" i="46"/>
  <c r="J9" i="46"/>
  <c r="I9" i="46"/>
  <c r="G9" i="46"/>
  <c r="AW8" i="46"/>
  <c r="AR8" i="46"/>
  <c r="AM8" i="46"/>
  <c r="AH8" i="46"/>
  <c r="K8" i="46"/>
  <c r="J8" i="46"/>
  <c r="I8" i="46"/>
  <c r="G8" i="46"/>
  <c r="AX7" i="46"/>
  <c r="AW7" i="46"/>
  <c r="AS7" i="46"/>
  <c r="AR7" i="46"/>
  <c r="AN7" i="46"/>
  <c r="AM7" i="46"/>
  <c r="AI7" i="46"/>
  <c r="AH7" i="46"/>
  <c r="K7" i="46"/>
  <c r="J7" i="46"/>
  <c r="I7" i="46"/>
  <c r="G7" i="46"/>
  <c r="AT3" i="46"/>
  <c r="AO3" i="46"/>
  <c r="AJ3" i="46"/>
  <c r="AE3" i="46"/>
  <c r="AV16" i="45"/>
  <c r="AQ16" i="45"/>
  <c r="AL16" i="45"/>
  <c r="AG16" i="45"/>
  <c r="J16" i="45"/>
  <c r="I16" i="45"/>
  <c r="G16" i="45"/>
  <c r="AV15" i="45"/>
  <c r="AQ15" i="45"/>
  <c r="AL15" i="45"/>
  <c r="AG15" i="45"/>
  <c r="J15" i="45"/>
  <c r="I15" i="45"/>
  <c r="G15" i="45"/>
  <c r="AV14" i="45"/>
  <c r="AQ14" i="45"/>
  <c r="AL14" i="45"/>
  <c r="AG14" i="45"/>
  <c r="K14" i="45"/>
  <c r="J14" i="45"/>
  <c r="I14" i="45"/>
  <c r="G14" i="45"/>
  <c r="AV13" i="45"/>
  <c r="AQ13" i="45"/>
  <c r="AL13" i="45"/>
  <c r="AG13" i="45"/>
  <c r="J13" i="45"/>
  <c r="I13" i="45"/>
  <c r="G13" i="45"/>
  <c r="AV12" i="45"/>
  <c r="AQ12" i="45"/>
  <c r="AL12" i="45"/>
  <c r="AG12" i="45"/>
  <c r="J12" i="45"/>
  <c r="I12" i="45"/>
  <c r="G12" i="45"/>
  <c r="AV11" i="45"/>
  <c r="AQ11" i="45"/>
  <c r="AL11" i="45"/>
  <c r="AG11" i="45"/>
  <c r="J11" i="45"/>
  <c r="I11" i="45"/>
  <c r="G11" i="45"/>
  <c r="AV10" i="45"/>
  <c r="AQ10" i="45"/>
  <c r="AL10" i="45"/>
  <c r="AG10" i="45"/>
  <c r="J10" i="45"/>
  <c r="I10" i="45"/>
  <c r="G10" i="45"/>
  <c r="AV9" i="45"/>
  <c r="AQ9" i="45"/>
  <c r="AL9" i="45"/>
  <c r="AG9" i="45"/>
  <c r="J9" i="45"/>
  <c r="I9" i="45"/>
  <c r="G9" i="45"/>
  <c r="AV8" i="45"/>
  <c r="AQ8" i="45"/>
  <c r="AL8" i="45"/>
  <c r="AG8" i="45"/>
  <c r="K8" i="45" s="1"/>
  <c r="J8" i="45"/>
  <c r="I8" i="45"/>
  <c r="G8" i="45"/>
  <c r="AV7" i="45"/>
  <c r="AQ7" i="45"/>
  <c r="AL7" i="45"/>
  <c r="AG7" i="45"/>
  <c r="J7" i="45"/>
  <c r="I7" i="45"/>
  <c r="G7" i="45"/>
  <c r="AT3" i="45"/>
  <c r="AO3" i="45"/>
  <c r="AJ3" i="45"/>
  <c r="AE3" i="45"/>
  <c r="AV33" i="44"/>
  <c r="AQ33" i="44"/>
  <c r="AL33" i="44"/>
  <c r="AG33" i="44"/>
  <c r="J33" i="44"/>
  <c r="I33" i="44"/>
  <c r="G33" i="44"/>
  <c r="AV32" i="44"/>
  <c r="AQ32" i="44"/>
  <c r="AL32" i="44"/>
  <c r="AG32" i="44"/>
  <c r="J32" i="44"/>
  <c r="I32" i="44"/>
  <c r="G32" i="44"/>
  <c r="AV31" i="44"/>
  <c r="AQ31" i="44"/>
  <c r="AL31" i="44"/>
  <c r="AG31" i="44"/>
  <c r="J31" i="44"/>
  <c r="I31" i="44"/>
  <c r="G31" i="44"/>
  <c r="AV30" i="44"/>
  <c r="AQ30" i="44"/>
  <c r="AL30" i="44"/>
  <c r="AG30" i="44"/>
  <c r="J30" i="44"/>
  <c r="I30" i="44"/>
  <c r="G30" i="44"/>
  <c r="AV29" i="44"/>
  <c r="AQ29" i="44"/>
  <c r="AL29" i="44"/>
  <c r="AG29" i="44"/>
  <c r="J29" i="44"/>
  <c r="I29" i="44"/>
  <c r="G29" i="44"/>
  <c r="AV28" i="44"/>
  <c r="AQ28" i="44"/>
  <c r="AL28" i="44"/>
  <c r="AG28" i="44"/>
  <c r="J28" i="44"/>
  <c r="I28" i="44"/>
  <c r="G28" i="44"/>
  <c r="AV27" i="44"/>
  <c r="AQ27" i="44"/>
  <c r="AL27" i="44"/>
  <c r="AG27" i="44"/>
  <c r="J27" i="44"/>
  <c r="I27" i="44"/>
  <c r="G27" i="44"/>
  <c r="AV26" i="44"/>
  <c r="AQ26" i="44"/>
  <c r="AL26" i="44"/>
  <c r="AG26" i="44"/>
  <c r="J26" i="44"/>
  <c r="I26" i="44"/>
  <c r="G26" i="44"/>
  <c r="AV25" i="44"/>
  <c r="AQ25" i="44"/>
  <c r="AL25" i="44"/>
  <c r="AG25" i="44"/>
  <c r="J25" i="44"/>
  <c r="I25" i="44"/>
  <c r="G25" i="44"/>
  <c r="AV24" i="44"/>
  <c r="AQ24" i="44"/>
  <c r="AL24" i="44"/>
  <c r="AG24" i="44"/>
  <c r="J24" i="44"/>
  <c r="I24" i="44"/>
  <c r="G24" i="44"/>
  <c r="AV23" i="44"/>
  <c r="AQ23" i="44"/>
  <c r="AL23" i="44"/>
  <c r="AG23" i="44"/>
  <c r="J23" i="44"/>
  <c r="I23" i="44"/>
  <c r="G23" i="44"/>
  <c r="AV22" i="44"/>
  <c r="AQ22" i="44"/>
  <c r="AL22" i="44"/>
  <c r="AG22" i="44"/>
  <c r="J22" i="44"/>
  <c r="I22" i="44"/>
  <c r="G22" i="44"/>
  <c r="AV21" i="44"/>
  <c r="AQ21" i="44"/>
  <c r="AL21" i="44"/>
  <c r="AG21" i="44"/>
  <c r="J21" i="44"/>
  <c r="I21" i="44"/>
  <c r="G21" i="44"/>
  <c r="AV20" i="44"/>
  <c r="AQ20" i="44"/>
  <c r="AL20" i="44"/>
  <c r="AG20" i="44"/>
  <c r="J20" i="44"/>
  <c r="I20" i="44"/>
  <c r="G20" i="44"/>
  <c r="AV19" i="44"/>
  <c r="AQ19" i="44"/>
  <c r="AL19" i="44"/>
  <c r="AG19" i="44"/>
  <c r="J19" i="44"/>
  <c r="I19" i="44"/>
  <c r="G19" i="44"/>
  <c r="AV18" i="44"/>
  <c r="AQ18" i="44"/>
  <c r="AL18" i="44"/>
  <c r="AG18" i="44"/>
  <c r="J18" i="44"/>
  <c r="I18" i="44"/>
  <c r="G18" i="44"/>
  <c r="AV17" i="44"/>
  <c r="AQ17" i="44"/>
  <c r="AL17" i="44"/>
  <c r="AG17" i="44"/>
  <c r="J17" i="44"/>
  <c r="I17" i="44"/>
  <c r="G17" i="44"/>
  <c r="AV16" i="44"/>
  <c r="AQ16" i="44"/>
  <c r="AL16" i="44"/>
  <c r="AG16" i="44"/>
  <c r="J16" i="44"/>
  <c r="I16" i="44"/>
  <c r="G16" i="44"/>
  <c r="AV15" i="44"/>
  <c r="AQ15" i="44"/>
  <c r="AL15" i="44"/>
  <c r="AG15" i="44"/>
  <c r="J15" i="44"/>
  <c r="I15" i="44"/>
  <c r="G15" i="44"/>
  <c r="AV14" i="44"/>
  <c r="AQ14" i="44"/>
  <c r="AL14" i="44"/>
  <c r="AG14" i="44"/>
  <c r="J14" i="44"/>
  <c r="I14" i="44"/>
  <c r="G14" i="44"/>
  <c r="AV13" i="44"/>
  <c r="AQ13" i="44"/>
  <c r="AL13" i="44"/>
  <c r="AG13" i="44"/>
  <c r="J13" i="44"/>
  <c r="I13" i="44"/>
  <c r="G13" i="44"/>
  <c r="AV12" i="44"/>
  <c r="AQ12" i="44"/>
  <c r="AL12" i="44"/>
  <c r="AG12" i="44"/>
  <c r="J12" i="44"/>
  <c r="I12" i="44"/>
  <c r="G12" i="44"/>
  <c r="AV11" i="44"/>
  <c r="AQ11" i="44"/>
  <c r="AL11" i="44"/>
  <c r="AG11" i="44"/>
  <c r="J11" i="44"/>
  <c r="I11" i="44"/>
  <c r="G11" i="44"/>
  <c r="AV10" i="44"/>
  <c r="AQ10" i="44"/>
  <c r="AL10" i="44"/>
  <c r="AG10" i="44"/>
  <c r="J10" i="44"/>
  <c r="I10" i="44"/>
  <c r="G10" i="44"/>
  <c r="AV9" i="44"/>
  <c r="AQ9" i="44"/>
  <c r="AL9" i="44"/>
  <c r="AG9" i="44"/>
  <c r="J9" i="44"/>
  <c r="I9" i="44"/>
  <c r="G9" i="44"/>
  <c r="AV8" i="44"/>
  <c r="AQ8" i="44"/>
  <c r="AL8" i="44"/>
  <c r="AG8" i="44"/>
  <c r="J8" i="44"/>
  <c r="I8" i="44"/>
  <c r="G8" i="44"/>
  <c r="AV7" i="44"/>
  <c r="AQ7" i="44"/>
  <c r="AL7" i="44"/>
  <c r="AG7" i="44"/>
  <c r="J7" i="44"/>
  <c r="I7" i="44"/>
  <c r="G7" i="44"/>
  <c r="AT3" i="44"/>
  <c r="AO3" i="44"/>
  <c r="AJ3" i="44"/>
  <c r="AE3" i="44"/>
  <c r="K23" i="44" l="1"/>
  <c r="M8" i="52"/>
  <c r="AO163" i="52"/>
  <c r="AT162" i="52"/>
  <c r="AO162" i="51"/>
  <c r="AJ163" i="51"/>
  <c r="AJ163" i="50"/>
  <c r="AO162" i="50"/>
  <c r="L7" i="49"/>
  <c r="AO163" i="49"/>
  <c r="AT162" i="49"/>
  <c r="AJ163" i="48"/>
  <c r="AO162" i="48"/>
  <c r="L7" i="47"/>
  <c r="AJ182" i="47"/>
  <c r="AE183" i="47"/>
  <c r="AJ163" i="46"/>
  <c r="AO162" i="46"/>
  <c r="AO163" i="45"/>
  <c r="AT162" i="45"/>
  <c r="AO288" i="44"/>
  <c r="AJ289" i="44"/>
  <c r="A21" i="56"/>
  <c r="L51" i="56"/>
  <c r="K18" i="44"/>
  <c r="K7" i="44"/>
  <c r="K14" i="44"/>
  <c r="K17" i="44"/>
  <c r="K11" i="45"/>
  <c r="M12" i="46"/>
  <c r="M7" i="47"/>
  <c r="K27" i="44"/>
  <c r="K28" i="44"/>
  <c r="K16" i="44"/>
  <c r="M13" i="48"/>
  <c r="H7" i="49"/>
  <c r="M7" i="50"/>
  <c r="L7" i="46"/>
  <c r="L7" i="48"/>
  <c r="H7" i="52"/>
  <c r="M8" i="47"/>
  <c r="M8" i="49"/>
  <c r="L7" i="52"/>
  <c r="M7" i="51"/>
  <c r="L7" i="51"/>
  <c r="AM15" i="44"/>
  <c r="K7" i="45"/>
  <c r="AW12" i="45"/>
  <c r="AM15" i="45"/>
  <c r="H7" i="47"/>
  <c r="E36" i="39"/>
  <c r="K20" i="44"/>
  <c r="K21" i="44"/>
  <c r="M11" i="51"/>
  <c r="K11" i="44"/>
  <c r="K31" i="44"/>
  <c r="AW10" i="44"/>
  <c r="AW32" i="44"/>
  <c r="AM14" i="45"/>
  <c r="M9" i="46"/>
  <c r="M9" i="49"/>
  <c r="AR9" i="45"/>
  <c r="AM19" i="44"/>
  <c r="K24" i="44"/>
  <c r="K30" i="44"/>
  <c r="AW9" i="45"/>
  <c r="M13" i="51"/>
  <c r="AR12" i="45"/>
  <c r="M16" i="51"/>
  <c r="AM17" i="44"/>
  <c r="AW15" i="45"/>
  <c r="H7" i="45"/>
  <c r="M15" i="49"/>
  <c r="AH20" i="44"/>
  <c r="AM13" i="45"/>
  <c r="M15" i="48"/>
  <c r="M15" i="51"/>
  <c r="M13" i="49"/>
  <c r="AM23" i="44"/>
  <c r="M7" i="52"/>
  <c r="AR24" i="44"/>
  <c r="AR26" i="44"/>
  <c r="M11" i="49"/>
  <c r="AR29" i="44"/>
  <c r="AH14" i="45"/>
  <c r="M16" i="49"/>
  <c r="AM32" i="44"/>
  <c r="H7" i="48"/>
  <c r="AR15" i="45"/>
  <c r="AH9" i="45"/>
  <c r="AR32" i="44"/>
  <c r="K9" i="45"/>
  <c r="M10" i="49"/>
  <c r="H7" i="51"/>
  <c r="M14" i="51"/>
  <c r="M17" i="51"/>
  <c r="M20" i="51"/>
  <c r="M10" i="51"/>
  <c r="M8" i="51"/>
  <c r="M12" i="51"/>
  <c r="M19" i="51"/>
  <c r="M9" i="51"/>
  <c r="M18" i="51"/>
  <c r="M14" i="49"/>
  <c r="M12" i="49"/>
  <c r="M7" i="49"/>
  <c r="M12" i="48"/>
  <c r="M10" i="48"/>
  <c r="M11" i="48"/>
  <c r="M8" i="48"/>
  <c r="M16" i="48"/>
  <c r="M7" i="48"/>
  <c r="M9" i="48"/>
  <c r="M14" i="48"/>
  <c r="M10" i="46"/>
  <c r="H7" i="46"/>
  <c r="M11" i="46"/>
  <c r="M13" i="46"/>
  <c r="M8" i="46"/>
  <c r="M7" i="46"/>
  <c r="AH11" i="45"/>
  <c r="AH12" i="45"/>
  <c r="AM9" i="45"/>
  <c r="AR7" i="45"/>
  <c r="AH16" i="45"/>
  <c r="AM16" i="45"/>
  <c r="AR16" i="45"/>
  <c r="K12" i="45"/>
  <c r="AW16" i="45"/>
  <c r="AR13" i="45"/>
  <c r="AM11" i="45"/>
  <c r="AR11" i="45"/>
  <c r="AX7" i="45"/>
  <c r="AM12" i="45"/>
  <c r="AH10" i="45"/>
  <c r="AR14" i="45"/>
  <c r="AH13" i="45"/>
  <c r="AM10" i="45"/>
  <c r="AW14" i="45"/>
  <c r="AH8" i="45"/>
  <c r="AR10" i="45"/>
  <c r="AM8" i="45"/>
  <c r="AR8" i="45"/>
  <c r="AW10" i="45"/>
  <c r="AM7" i="45"/>
  <c r="AW13" i="45"/>
  <c r="K15" i="45"/>
  <c r="K16" i="45"/>
  <c r="K13" i="45"/>
  <c r="AH7" i="45"/>
  <c r="K10" i="45"/>
  <c r="AI7" i="45"/>
  <c r="AW11" i="45"/>
  <c r="AN7" i="45"/>
  <c r="AS7" i="45"/>
  <c r="AW8" i="45"/>
  <c r="AH15" i="45"/>
  <c r="AW7" i="45"/>
  <c r="AR8" i="44"/>
  <c r="AW22" i="44"/>
  <c r="K22" i="44"/>
  <c r="AX7" i="44"/>
  <c r="AW7" i="44"/>
  <c r="AW29" i="44"/>
  <c r="K8" i="44"/>
  <c r="AW15" i="44"/>
  <c r="AM20" i="44"/>
  <c r="AH27" i="44"/>
  <c r="AW8" i="44"/>
  <c r="H7" i="44"/>
  <c r="AR20" i="44"/>
  <c r="K9" i="44"/>
  <c r="AH12" i="44"/>
  <c r="AH16" i="44"/>
  <c r="AH9" i="44"/>
  <c r="AM9" i="44"/>
  <c r="AW11" i="44"/>
  <c r="AR23" i="44"/>
  <c r="AW30" i="44"/>
  <c r="AI7" i="44"/>
  <c r="AH28" i="44"/>
  <c r="AM21" i="44"/>
  <c r="AM24" i="44"/>
  <c r="AM25" i="44"/>
  <c r="AM33" i="44"/>
  <c r="AM26" i="44"/>
  <c r="AM22" i="44"/>
  <c r="AM18" i="44"/>
  <c r="AN7" i="44"/>
  <c r="AM14" i="44"/>
  <c r="K19" i="44"/>
  <c r="AH21" i="44"/>
  <c r="AM13" i="44"/>
  <c r="AH25" i="44"/>
  <c r="K25" i="44"/>
  <c r="AW27" i="44"/>
  <c r="AR25" i="44"/>
  <c r="AM11" i="44"/>
  <c r="AW25" i="44"/>
  <c r="AM7" i="44"/>
  <c r="AW9" i="44"/>
  <c r="K33" i="44"/>
  <c r="AH33" i="44"/>
  <c r="AM12" i="44"/>
  <c r="AW14" i="44"/>
  <c r="AH17" i="44"/>
  <c r="AW21" i="44"/>
  <c r="AW28" i="44"/>
  <c r="AR19" i="44"/>
  <c r="AH31" i="44"/>
  <c r="AR12" i="44"/>
  <c r="AW26" i="44"/>
  <c r="AR17" i="44"/>
  <c r="AH23" i="44"/>
  <c r="AW12" i="44"/>
  <c r="K29" i="44"/>
  <c r="AH29" i="44"/>
  <c r="AW31" i="44"/>
  <c r="AR9" i="44"/>
  <c r="AR15" i="44"/>
  <c r="AR18" i="44"/>
  <c r="AW18" i="44"/>
  <c r="K15" i="44"/>
  <c r="AW24" i="44"/>
  <c r="AM29" i="44"/>
  <c r="AR28" i="44"/>
  <c r="AR13" i="44"/>
  <c r="AR21" i="44"/>
  <c r="AR27" i="44"/>
  <c r="AM27" i="44"/>
  <c r="AW33" i="44"/>
  <c r="AW23" i="44"/>
  <c r="AR33" i="44"/>
  <c r="AH14" i="44"/>
  <c r="AM10" i="44"/>
  <c r="AM16" i="44"/>
  <c r="AH15" i="44"/>
  <c r="AH18" i="44"/>
  <c r="AH19" i="44"/>
  <c r="AH7" i="44"/>
  <c r="AH32" i="44"/>
  <c r="AH8" i="44"/>
  <c r="AH13" i="44"/>
  <c r="AH11" i="44"/>
  <c r="AH10" i="44"/>
  <c r="AH22" i="44"/>
  <c r="AH26" i="44"/>
  <c r="AR14" i="44"/>
  <c r="AR16" i="44"/>
  <c r="K13" i="44"/>
  <c r="AW20" i="44"/>
  <c r="AH24" i="44"/>
  <c r="AM31" i="44"/>
  <c r="AR22" i="44"/>
  <c r="K26" i="44"/>
  <c r="AM28" i="44"/>
  <c r="K32" i="44"/>
  <c r="AW19" i="44"/>
  <c r="AH30" i="44"/>
  <c r="AM8" i="44"/>
  <c r="K10" i="44"/>
  <c r="K12" i="44"/>
  <c r="AM30" i="44"/>
  <c r="AR11" i="44"/>
  <c r="AW17" i="44"/>
  <c r="AR31" i="44"/>
  <c r="AR7" i="44"/>
  <c r="AS7" i="44"/>
  <c r="AR10" i="44"/>
  <c r="AW16" i="44"/>
  <c r="AR30" i="44"/>
  <c r="AW13" i="44"/>
  <c r="AT163" i="52" l="1"/>
  <c r="P182" i="52"/>
  <c r="AO163" i="51"/>
  <c r="AT162" i="51"/>
  <c r="AT162" i="50"/>
  <c r="AO163" i="50"/>
  <c r="AT163" i="49"/>
  <c r="P182" i="49"/>
  <c r="AT162" i="48"/>
  <c r="AO163" i="48"/>
  <c r="AO182" i="47"/>
  <c r="AJ183" i="47"/>
  <c r="AO163" i="46"/>
  <c r="AT162" i="46"/>
  <c r="AT163" i="45"/>
  <c r="P182" i="45"/>
  <c r="AO289" i="44"/>
  <c r="AT288" i="44"/>
  <c r="A22" i="56"/>
  <c r="L52" i="56"/>
  <c r="M9" i="45"/>
  <c r="E31" i="39"/>
  <c r="B31" i="13"/>
  <c r="D31" i="13" s="1"/>
  <c r="L7" i="44"/>
  <c r="L7" i="45"/>
  <c r="M19" i="44"/>
  <c r="M11" i="45"/>
  <c r="M8" i="45"/>
  <c r="M14" i="45"/>
  <c r="M31" i="44"/>
  <c r="M10" i="45"/>
  <c r="M16" i="45"/>
  <c r="M12" i="45"/>
  <c r="M7" i="45"/>
  <c r="M13" i="45"/>
  <c r="M15" i="45"/>
  <c r="M13" i="44"/>
  <c r="M18" i="44"/>
  <c r="M20" i="44"/>
  <c r="M33" i="44"/>
  <c r="M9" i="44"/>
  <c r="M24" i="44"/>
  <c r="M30" i="44"/>
  <c r="M22" i="44"/>
  <c r="M29" i="44"/>
  <c r="M12" i="44"/>
  <c r="M23" i="44"/>
  <c r="M16" i="44"/>
  <c r="M14" i="44"/>
  <c r="M32" i="44"/>
  <c r="M28" i="44"/>
  <c r="M17" i="44"/>
  <c r="M11" i="44"/>
  <c r="M26" i="44"/>
  <c r="M27" i="44"/>
  <c r="M10" i="44"/>
  <c r="M15" i="44"/>
  <c r="M25" i="44"/>
  <c r="M8" i="44"/>
  <c r="M21" i="44"/>
  <c r="M7" i="44"/>
  <c r="P183" i="52" l="1"/>
  <c r="U182" i="52"/>
  <c r="AT163" i="51"/>
  <c r="P182" i="51"/>
  <c r="AT163" i="50"/>
  <c r="P182" i="50"/>
  <c r="P183" i="49"/>
  <c r="U182" i="49"/>
  <c r="AT163" i="48"/>
  <c r="P182" i="48"/>
  <c r="AT182" i="47"/>
  <c r="AO183" i="47"/>
  <c r="AT163" i="46"/>
  <c r="P182" i="46"/>
  <c r="P183" i="45"/>
  <c r="U182" i="45"/>
  <c r="P326" i="44"/>
  <c r="AT289" i="44"/>
  <c r="A23" i="56"/>
  <c r="L53" i="56"/>
  <c r="E30" i="39"/>
  <c r="B30" i="13"/>
  <c r="D30" i="13" s="1"/>
  <c r="E32" i="39"/>
  <c r="B32" i="13"/>
  <c r="D32" i="13" s="1"/>
  <c r="E33" i="39"/>
  <c r="B33" i="13"/>
  <c r="D33" i="13" s="1"/>
  <c r="E34" i="39"/>
  <c r="B34" i="13"/>
  <c r="D34" i="13" s="1"/>
  <c r="E35" i="39"/>
  <c r="B35" i="13"/>
  <c r="D35" i="13" s="1"/>
  <c r="E28" i="39"/>
  <c r="B28" i="13"/>
  <c r="D28" i="13" s="1"/>
  <c r="AT183" i="47" l="1"/>
  <c r="P202" i="47"/>
  <c r="U183" i="52"/>
  <c r="Z182" i="52"/>
  <c r="U182" i="51"/>
  <c r="P183" i="51"/>
  <c r="P183" i="50"/>
  <c r="U182" i="50"/>
  <c r="U183" i="49"/>
  <c r="Z182" i="49"/>
  <c r="U182" i="48"/>
  <c r="P183" i="48"/>
  <c r="P183" i="46"/>
  <c r="U182" i="46"/>
  <c r="Z182" i="45"/>
  <c r="U183" i="45"/>
  <c r="P327" i="44"/>
  <c r="U326" i="44"/>
  <c r="A24" i="56"/>
  <c r="L54" i="56"/>
  <c r="E29" i="39"/>
  <c r="B29" i="13"/>
  <c r="D29" i="13" s="1"/>
  <c r="J5" i="3"/>
  <c r="U202" i="47" l="1"/>
  <c r="P203" i="47"/>
  <c r="Z183" i="52"/>
  <c r="AE182" i="52"/>
  <c r="Z182" i="51"/>
  <c r="U183" i="51"/>
  <c r="Z182" i="50"/>
  <c r="U183" i="50"/>
  <c r="AE182" i="49"/>
  <c r="Z183" i="49"/>
  <c r="U183" i="48"/>
  <c r="Z182" i="48"/>
  <c r="U183" i="46"/>
  <c r="Z182" i="46"/>
  <c r="Z183" i="45"/>
  <c r="AE182" i="45"/>
  <c r="U327" i="44"/>
  <c r="Z326" i="44"/>
  <c r="A25" i="56"/>
  <c r="L55" i="56"/>
  <c r="U203" i="47" l="1"/>
  <c r="Z202" i="47"/>
  <c r="AE183" i="52"/>
  <c r="AJ182" i="52"/>
  <c r="AE182" i="51"/>
  <c r="Z183" i="51"/>
  <c r="Z183" i="50"/>
  <c r="AE182" i="50"/>
  <c r="AJ182" i="49"/>
  <c r="AE183" i="49"/>
  <c r="AE182" i="48"/>
  <c r="Z183" i="48"/>
  <c r="Z183" i="46"/>
  <c r="AE182" i="46"/>
  <c r="AJ182" i="45"/>
  <c r="AE183" i="45"/>
  <c r="AE326" i="44"/>
  <c r="Z327" i="44"/>
  <c r="A26" i="56"/>
  <c r="L56" i="56"/>
  <c r="AE202" i="47" l="1"/>
  <c r="Z203" i="47"/>
  <c r="AJ183" i="52"/>
  <c r="AO182" i="52"/>
  <c r="AE183" i="51"/>
  <c r="AJ182" i="51"/>
  <c r="AE183" i="50"/>
  <c r="AJ182" i="50"/>
  <c r="AJ183" i="49"/>
  <c r="AO182" i="49"/>
  <c r="AJ182" i="48"/>
  <c r="AE183" i="48"/>
  <c r="AE183" i="46"/>
  <c r="AJ182" i="46"/>
  <c r="AJ183" i="45"/>
  <c r="AO182" i="45"/>
  <c r="AJ326" i="44"/>
  <c r="AE327" i="44"/>
  <c r="A27" i="56"/>
  <c r="L57" i="56"/>
  <c r="G5" i="5"/>
  <c r="AJ202" i="47" l="1"/>
  <c r="AE203" i="47"/>
  <c r="AO183" i="52"/>
  <c r="AT182" i="52"/>
  <c r="AJ183" i="51"/>
  <c r="AO182" i="51"/>
  <c r="AJ183" i="50"/>
  <c r="AO182" i="50"/>
  <c r="AO183" i="49"/>
  <c r="AT182" i="49"/>
  <c r="AJ183" i="48"/>
  <c r="AO182" i="48"/>
  <c r="AJ183" i="46"/>
  <c r="AO182" i="46"/>
  <c r="AT182" i="45"/>
  <c r="AO183" i="45"/>
  <c r="AJ327" i="44"/>
  <c r="AO326" i="44"/>
  <c r="A28" i="56"/>
  <c r="L58" i="56"/>
  <c r="AT183" i="52" l="1"/>
  <c r="P202" i="52"/>
  <c r="AT183" i="49"/>
  <c r="P202" i="49"/>
  <c r="AO202" i="47"/>
  <c r="AJ203" i="47"/>
  <c r="AT183" i="45"/>
  <c r="P202" i="45"/>
  <c r="AO183" i="51"/>
  <c r="AT182" i="51"/>
  <c r="AT182" i="50"/>
  <c r="AO183" i="50"/>
  <c r="AT182" i="48"/>
  <c r="AO183" i="48"/>
  <c r="AO183" i="46"/>
  <c r="AT182" i="46"/>
  <c r="AT326" i="44"/>
  <c r="AO327" i="44"/>
  <c r="A29" i="56"/>
  <c r="L59" i="56"/>
  <c r="P203" i="52" l="1"/>
  <c r="U202" i="52"/>
  <c r="AT183" i="51"/>
  <c r="P202" i="51"/>
  <c r="AT183" i="50"/>
  <c r="P202" i="50"/>
  <c r="P203" i="49"/>
  <c r="U202" i="49"/>
  <c r="AO203" i="47"/>
  <c r="AT202" i="47"/>
  <c r="AT183" i="46"/>
  <c r="P202" i="46"/>
  <c r="U202" i="45"/>
  <c r="P203" i="45"/>
  <c r="AT327" i="44"/>
  <c r="P364" i="44"/>
  <c r="AT183" i="48"/>
  <c r="P202" i="48"/>
  <c r="A30" i="56"/>
  <c r="L60" i="56"/>
  <c r="AH24" i="43"/>
  <c r="L15" i="40" s="1"/>
  <c r="M15" i="40" s="1"/>
  <c r="AG24" i="43"/>
  <c r="J15" i="40" s="1"/>
  <c r="K15" i="40" s="1"/>
  <c r="AF24" i="43"/>
  <c r="H15" i="40" s="1"/>
  <c r="AE24" i="43"/>
  <c r="F15" i="40" s="1"/>
  <c r="L10" i="40"/>
  <c r="AC24" i="43"/>
  <c r="J10" i="40" s="1"/>
  <c r="AB24" i="43"/>
  <c r="H10" i="40" s="1"/>
  <c r="AA24" i="43"/>
  <c r="F10" i="40" s="1"/>
  <c r="AH23" i="43"/>
  <c r="AH25" i="43" s="1"/>
  <c r="AG23" i="43"/>
  <c r="AG25" i="43" s="1"/>
  <c r="AF23" i="43"/>
  <c r="AF25" i="43" s="1"/>
  <c r="I15" i="40" s="1"/>
  <c r="AE23" i="43"/>
  <c r="AE25" i="43" s="1"/>
  <c r="G15" i="40" s="1"/>
  <c r="AC23" i="43"/>
  <c r="AC25" i="43" s="1"/>
  <c r="K10" i="40" s="1"/>
  <c r="AB23" i="43"/>
  <c r="AB25" i="43" s="1"/>
  <c r="I10" i="40" s="1"/>
  <c r="Q19" i="1"/>
  <c r="Z202" i="52" l="1"/>
  <c r="U203" i="52"/>
  <c r="U202" i="51"/>
  <c r="P203" i="51"/>
  <c r="U202" i="50"/>
  <c r="P203" i="50"/>
  <c r="U203" i="49"/>
  <c r="Z202" i="49"/>
  <c r="P222" i="47"/>
  <c r="AT203" i="47"/>
  <c r="U202" i="46"/>
  <c r="P203" i="46"/>
  <c r="Z202" i="45"/>
  <c r="U203" i="45"/>
  <c r="U364" i="44"/>
  <c r="P365" i="44"/>
  <c r="U202" i="48"/>
  <c r="P203" i="48"/>
  <c r="A31" i="56"/>
  <c r="L61" i="56"/>
  <c r="AE202" i="52" l="1"/>
  <c r="Z203" i="52"/>
  <c r="Z202" i="51"/>
  <c r="U203" i="51"/>
  <c r="U203" i="50"/>
  <c r="Z202" i="50"/>
  <c r="Z203" i="49"/>
  <c r="AE202" i="49"/>
  <c r="P223" i="47"/>
  <c r="U222" i="47"/>
  <c r="Z202" i="46"/>
  <c r="U203" i="46"/>
  <c r="Z203" i="45"/>
  <c r="AE202" i="45"/>
  <c r="Z364" i="44"/>
  <c r="U365" i="44"/>
  <c r="U203" i="48"/>
  <c r="Z202" i="48"/>
  <c r="A32" i="56"/>
  <c r="L62" i="56"/>
  <c r="V5" i="5"/>
  <c r="S5" i="5"/>
  <c r="P5" i="5"/>
  <c r="M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K36" i="5" s="1"/>
  <c r="I38" i="5"/>
  <c r="I39" i="5"/>
  <c r="I40" i="5"/>
  <c r="I41" i="5"/>
  <c r="I42" i="5"/>
  <c r="I43" i="5"/>
  <c r="AJ202" i="52" l="1"/>
  <c r="AE203" i="52"/>
  <c r="AE202" i="51"/>
  <c r="Z203" i="51"/>
  <c r="AE202" i="50"/>
  <c r="Z203" i="50"/>
  <c r="AE203" i="49"/>
  <c r="AJ202" i="49"/>
  <c r="U223" i="47"/>
  <c r="Z222" i="47"/>
  <c r="AE202" i="46"/>
  <c r="Z203" i="46"/>
  <c r="AE203" i="45"/>
  <c r="AJ202" i="45"/>
  <c r="Z365" i="44"/>
  <c r="AE364" i="44"/>
  <c r="Z203" i="48"/>
  <c r="AE202" i="48"/>
  <c r="A33" i="56"/>
  <c r="L63" i="56"/>
  <c r="K5" i="5"/>
  <c r="J5" i="5"/>
  <c r="L20" i="21"/>
  <c r="AJ203" i="52" l="1"/>
  <c r="AO202" i="52"/>
  <c r="AE203" i="51"/>
  <c r="AJ202" i="51"/>
  <c r="AE203" i="50"/>
  <c r="AJ202" i="50"/>
  <c r="AJ203" i="49"/>
  <c r="AO202" i="49"/>
  <c r="Z223" i="47"/>
  <c r="AE222" i="47"/>
  <c r="AJ202" i="46"/>
  <c r="AE203" i="46"/>
  <c r="AJ203" i="45"/>
  <c r="AO202" i="45"/>
  <c r="AE365" i="44"/>
  <c r="AJ364" i="44"/>
  <c r="AJ202" i="48"/>
  <c r="AE203" i="48"/>
  <c r="A34" i="56"/>
  <c r="L64" i="56"/>
  <c r="AT202" i="52" l="1"/>
  <c r="AO203" i="52"/>
  <c r="AJ203" i="51"/>
  <c r="AO202" i="51"/>
  <c r="AJ203" i="50"/>
  <c r="AO202" i="50"/>
  <c r="AT202" i="49"/>
  <c r="AO203" i="49"/>
  <c r="AE223" i="47"/>
  <c r="AJ222" i="47"/>
  <c r="AO202" i="46"/>
  <c r="AJ203" i="46"/>
  <c r="AT202" i="45"/>
  <c r="AO203" i="45"/>
  <c r="AJ365" i="44"/>
  <c r="AO364" i="44"/>
  <c r="AO202" i="48"/>
  <c r="AJ203" i="48"/>
  <c r="A35" i="56"/>
  <c r="L65" i="56"/>
  <c r="P222" i="52" l="1"/>
  <c r="AT203" i="52"/>
  <c r="AO203" i="51"/>
  <c r="AT202" i="51"/>
  <c r="AT202" i="50"/>
  <c r="AO203" i="50"/>
  <c r="P222" i="49"/>
  <c r="AT203" i="49"/>
  <c r="AO222" i="47"/>
  <c r="AJ223" i="47"/>
  <c r="AT202" i="46"/>
  <c r="AO203" i="46"/>
  <c r="P222" i="45"/>
  <c r="AT203" i="45"/>
  <c r="AT364" i="44"/>
  <c r="AO365" i="44"/>
  <c r="AT202" i="48"/>
  <c r="P222" i="48" s="1"/>
  <c r="AO203" i="48"/>
  <c r="A36" i="56"/>
  <c r="L66" i="56"/>
  <c r="P223" i="52" l="1"/>
  <c r="U222" i="52"/>
  <c r="P222" i="51"/>
  <c r="AT203" i="51"/>
  <c r="P222" i="50"/>
  <c r="AT203" i="50"/>
  <c r="P223" i="49"/>
  <c r="U222" i="49"/>
  <c r="AO223" i="47"/>
  <c r="AT222" i="47"/>
  <c r="P222" i="46"/>
  <c r="AT203" i="46"/>
  <c r="P223" i="45"/>
  <c r="U222" i="45"/>
  <c r="P402" i="44"/>
  <c r="AT365" i="44"/>
  <c r="P223" i="48"/>
  <c r="U222" i="48"/>
  <c r="AT203" i="48"/>
  <c r="A37" i="56"/>
  <c r="L67" i="56"/>
  <c r="U223" i="52" l="1"/>
  <c r="Z222" i="52"/>
  <c r="P223" i="51"/>
  <c r="U222" i="51"/>
  <c r="P223" i="50"/>
  <c r="U222" i="50"/>
  <c r="U223" i="49"/>
  <c r="Z222" i="49"/>
  <c r="P242" i="47"/>
  <c r="AT223" i="47"/>
  <c r="U222" i="46"/>
  <c r="P223" i="46"/>
  <c r="U223" i="45"/>
  <c r="Z222" i="45"/>
  <c r="P403" i="44"/>
  <c r="U402" i="44"/>
  <c r="Z222" i="48"/>
  <c r="U223" i="48"/>
  <c r="A38" i="56"/>
  <c r="L68" i="56"/>
  <c r="E15" i="13"/>
  <c r="S5" i="3"/>
  <c r="Z223" i="52" l="1"/>
  <c r="AE222" i="52"/>
  <c r="U223" i="51"/>
  <c r="Z222" i="51"/>
  <c r="U223" i="50"/>
  <c r="Z222" i="50"/>
  <c r="Z223" i="49"/>
  <c r="AE222" i="49"/>
  <c r="P243" i="47"/>
  <c r="U242" i="47"/>
  <c r="Z222" i="46"/>
  <c r="U223" i="46"/>
  <c r="Z223" i="45"/>
  <c r="AE222" i="45"/>
  <c r="U403" i="44"/>
  <c r="Z402" i="44"/>
  <c r="Z223" i="48"/>
  <c r="AE222" i="48"/>
  <c r="A39" i="56"/>
  <c r="L69" i="56"/>
  <c r="V5" i="3"/>
  <c r="C21" i="13"/>
  <c r="E21" i="13" s="1"/>
  <c r="AE223" i="52" l="1"/>
  <c r="AJ222" i="52"/>
  <c r="Z223" i="51"/>
  <c r="AE222" i="51"/>
  <c r="AE222" i="50"/>
  <c r="Z223" i="50"/>
  <c r="AE223" i="49"/>
  <c r="AJ222" i="49"/>
  <c r="Z242" i="47"/>
  <c r="U243" i="47"/>
  <c r="AE222" i="46"/>
  <c r="Z223" i="46"/>
  <c r="AE223" i="45"/>
  <c r="AJ222" i="45"/>
  <c r="Z403" i="44"/>
  <c r="AE402" i="44"/>
  <c r="AJ222" i="48"/>
  <c r="AE223" i="48"/>
  <c r="A40" i="56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A70" i="56" s="1"/>
  <c r="A71" i="56" s="1"/>
  <c r="A72" i="56" s="1"/>
  <c r="A73" i="56" s="1"/>
  <c r="A74" i="56" s="1"/>
  <c r="A75" i="56" s="1"/>
  <c r="A76" i="56" s="1"/>
  <c r="A77" i="56" s="1"/>
  <c r="A78" i="56" s="1"/>
  <c r="A79" i="56" s="1"/>
  <c r="A80" i="56" s="1"/>
  <c r="A81" i="56" s="1"/>
  <c r="A82" i="56" s="1"/>
  <c r="A83" i="56" s="1"/>
  <c r="A84" i="56" s="1"/>
  <c r="A85" i="56" s="1"/>
  <c r="A86" i="56" s="1"/>
  <c r="A87" i="56" s="1"/>
  <c r="A88" i="56" s="1"/>
  <c r="A89" i="56" s="1"/>
  <c r="A90" i="56" s="1"/>
  <c r="A91" i="56" s="1"/>
  <c r="A92" i="56" s="1"/>
  <c r="A93" i="56" s="1"/>
  <c r="A94" i="56" s="1"/>
  <c r="L70" i="56"/>
  <c r="L19" i="21"/>
  <c r="L18" i="21"/>
  <c r="L17" i="21"/>
  <c r="L16" i="21"/>
  <c r="L10" i="21"/>
  <c r="L11" i="21"/>
  <c r="L12" i="21"/>
  <c r="L13" i="21"/>
  <c r="L9" i="21"/>
  <c r="E16" i="13"/>
  <c r="E17" i="13"/>
  <c r="C18" i="13"/>
  <c r="C19" i="13"/>
  <c r="E19" i="13" s="1"/>
  <c r="C20" i="13"/>
  <c r="E20" i="13" s="1"/>
  <c r="C22" i="13"/>
  <c r="E22" i="13" s="1"/>
  <c r="C23" i="13"/>
  <c r="E23" i="13" s="1"/>
  <c r="D24" i="13"/>
  <c r="J24" i="13"/>
  <c r="D6" i="13"/>
  <c r="V37" i="5"/>
  <c r="V30" i="5"/>
  <c r="V16" i="5"/>
  <c r="S37" i="5"/>
  <c r="S30" i="5"/>
  <c r="S23" i="5"/>
  <c r="S16" i="5"/>
  <c r="S9" i="5"/>
  <c r="P37" i="5"/>
  <c r="P30" i="5"/>
  <c r="P23" i="5"/>
  <c r="P16" i="5"/>
  <c r="P9" i="5"/>
  <c r="M37" i="5"/>
  <c r="M30" i="5"/>
  <c r="M23" i="5"/>
  <c r="M16" i="5"/>
  <c r="M9" i="5"/>
  <c r="J37" i="5"/>
  <c r="J30" i="5"/>
  <c r="J23" i="5"/>
  <c r="J16" i="5"/>
  <c r="J9" i="5"/>
  <c r="G9" i="5"/>
  <c r="G16" i="5"/>
  <c r="G23" i="5"/>
  <c r="G30" i="5"/>
  <c r="G37" i="5"/>
  <c r="B30" i="5"/>
  <c r="B37" i="5" s="1"/>
  <c r="B44" i="5" s="1"/>
  <c r="B51" i="5" s="1"/>
  <c r="B58" i="5" s="1"/>
  <c r="B65" i="5" s="1"/>
  <c r="B72" i="5" s="1"/>
  <c r="B79" i="5" s="1"/>
  <c r="B86" i="5" s="1"/>
  <c r="B93" i="5" s="1"/>
  <c r="B100" i="5" s="1"/>
  <c r="B114" i="5" s="1"/>
  <c r="B121" i="5" s="1"/>
  <c r="B128" i="5" s="1"/>
  <c r="B23" i="5"/>
  <c r="B16" i="5"/>
  <c r="B5" i="5"/>
  <c r="T5" i="3"/>
  <c r="S37" i="3"/>
  <c r="V37" i="3" s="1"/>
  <c r="S30" i="3"/>
  <c r="V30" i="3" s="1"/>
  <c r="S23" i="3"/>
  <c r="S16" i="3"/>
  <c r="S9" i="3"/>
  <c r="D8" i="13"/>
  <c r="J37" i="3"/>
  <c r="J30" i="3"/>
  <c r="J23" i="3"/>
  <c r="J16" i="3"/>
  <c r="J9" i="3"/>
  <c r="K5" i="3"/>
  <c r="I21" i="13" s="1"/>
  <c r="K21" i="13" s="1"/>
  <c r="G9" i="3"/>
  <c r="P9" i="3" s="1"/>
  <c r="G30" i="3"/>
  <c r="P30" i="3" s="1"/>
  <c r="AJ223" i="52" l="1"/>
  <c r="AO222" i="52"/>
  <c r="AE223" i="51"/>
  <c r="AJ222" i="51"/>
  <c r="AE223" i="50"/>
  <c r="AJ222" i="50"/>
  <c r="AJ223" i="49"/>
  <c r="AO222" i="49"/>
  <c r="Z243" i="47"/>
  <c r="AE242" i="47"/>
  <c r="AJ222" i="46"/>
  <c r="AE223" i="46"/>
  <c r="AJ223" i="45"/>
  <c r="AO222" i="45"/>
  <c r="AE403" i="44"/>
  <c r="AJ402" i="44"/>
  <c r="C24" i="13"/>
  <c r="E18" i="13"/>
  <c r="AO222" i="48"/>
  <c r="AJ223" i="48"/>
  <c r="D10" i="13"/>
  <c r="W5" i="3"/>
  <c r="D11" i="13" s="1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6" i="39"/>
  <c r="D10" i="39"/>
  <c r="D9" i="13"/>
  <c r="D8" i="39"/>
  <c r="C15" i="39"/>
  <c r="C16" i="39"/>
  <c r="E16" i="39" s="1"/>
  <c r="C22" i="39"/>
  <c r="E22" i="39" s="1"/>
  <c r="C18" i="39"/>
  <c r="E18" i="39" s="1"/>
  <c r="C21" i="39"/>
  <c r="E21" i="39" s="1"/>
  <c r="C20" i="39"/>
  <c r="E20" i="39" s="1"/>
  <c r="C17" i="39"/>
  <c r="E17" i="39" s="1"/>
  <c r="C23" i="39"/>
  <c r="E23" i="39" s="1"/>
  <c r="C19" i="39"/>
  <c r="E19" i="39" s="1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V9" i="3"/>
  <c r="V16" i="3"/>
  <c r="V23" i="3"/>
  <c r="AO223" i="52" l="1"/>
  <c r="AT222" i="52"/>
  <c r="AJ223" i="51"/>
  <c r="AO222" i="51"/>
  <c r="AJ223" i="50"/>
  <c r="AO222" i="50"/>
  <c r="AO223" i="49"/>
  <c r="AT222" i="49"/>
  <c r="AJ242" i="47"/>
  <c r="AE243" i="47"/>
  <c r="AO222" i="46"/>
  <c r="AJ223" i="46"/>
  <c r="AO223" i="45"/>
  <c r="AT222" i="45"/>
  <c r="AJ403" i="44"/>
  <c r="AO402" i="44"/>
  <c r="AT222" i="48"/>
  <c r="P242" i="48" s="1"/>
  <c r="AO223" i="48"/>
  <c r="I24" i="13"/>
  <c r="C10" i="40"/>
  <c r="C9" i="40"/>
  <c r="D9" i="39"/>
  <c r="I24" i="39"/>
  <c r="K15" i="39"/>
  <c r="E15" i="39"/>
  <c r="C24" i="39"/>
  <c r="H7" i="7"/>
  <c r="H7" i="6"/>
  <c r="U5" i="3"/>
  <c r="U6" i="3"/>
  <c r="U7" i="3"/>
  <c r="U8" i="3"/>
  <c r="U9" i="3"/>
  <c r="U10" i="3"/>
  <c r="U11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P242" i="52" l="1"/>
  <c r="AT223" i="52"/>
  <c r="AO223" i="51"/>
  <c r="AT222" i="51"/>
  <c r="AO223" i="50"/>
  <c r="AT222" i="50"/>
  <c r="AT223" i="49"/>
  <c r="P242" i="49"/>
  <c r="P243" i="48"/>
  <c r="U242" i="48"/>
  <c r="AO242" i="47"/>
  <c r="AJ243" i="47"/>
  <c r="AT222" i="46"/>
  <c r="AO223" i="46"/>
  <c r="AT223" i="45"/>
  <c r="P242" i="45"/>
  <c r="AO403" i="44"/>
  <c r="AT402" i="44"/>
  <c r="AT223" i="48"/>
  <c r="D11" i="39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U242" i="52" l="1"/>
  <c r="P243" i="52"/>
  <c r="P242" i="51"/>
  <c r="AT223" i="51"/>
  <c r="P242" i="50"/>
  <c r="AT223" i="50"/>
  <c r="P243" i="49"/>
  <c r="U242" i="49"/>
  <c r="Z242" i="48"/>
  <c r="U243" i="48"/>
  <c r="AO243" i="47"/>
  <c r="AT242" i="47"/>
  <c r="P242" i="46"/>
  <c r="AT223" i="46"/>
  <c r="P243" i="45"/>
  <c r="U242" i="45"/>
  <c r="P439" i="44"/>
  <c r="AT403" i="44"/>
  <c r="X34" i="1"/>
  <c r="V34" i="1" s="1"/>
  <c r="D9" i="1"/>
  <c r="O14" i="1"/>
  <c r="D11" i="1"/>
  <c r="X28" i="1"/>
  <c r="V28" i="1" s="1"/>
  <c r="U14" i="1"/>
  <c r="Z242" i="52" l="1"/>
  <c r="U243" i="52"/>
  <c r="P243" i="51"/>
  <c r="U242" i="51"/>
  <c r="P243" i="50"/>
  <c r="U242" i="50"/>
  <c r="Z242" i="49"/>
  <c r="U243" i="49"/>
  <c r="Z243" i="48"/>
  <c r="AE242" i="48"/>
  <c r="AT243" i="47"/>
  <c r="P262" i="47"/>
  <c r="P243" i="46"/>
  <c r="U242" i="46"/>
  <c r="U243" i="45"/>
  <c r="Z242" i="45"/>
  <c r="U439" i="44"/>
  <c r="P440" i="44"/>
  <c r="Z243" i="52" l="1"/>
  <c r="AE242" i="52"/>
  <c r="U243" i="51"/>
  <c r="Z242" i="51"/>
  <c r="U243" i="50"/>
  <c r="Z242" i="50"/>
  <c r="Z243" i="49"/>
  <c r="AE242" i="49"/>
  <c r="AJ242" i="48"/>
  <c r="AE243" i="48"/>
  <c r="U262" i="47"/>
  <c r="P263" i="47"/>
  <c r="Z242" i="46"/>
  <c r="U243" i="46"/>
  <c r="AE242" i="45"/>
  <c r="Z243" i="45"/>
  <c r="U440" i="44"/>
  <c r="Z439" i="44"/>
  <c r="AJ242" i="52" l="1"/>
  <c r="AE243" i="52"/>
  <c r="AE242" i="51"/>
  <c r="Z243" i="51"/>
  <c r="Z243" i="50"/>
  <c r="AE242" i="50"/>
  <c r="AE243" i="49"/>
  <c r="AJ242" i="49"/>
  <c r="AO242" i="48"/>
  <c r="AJ243" i="48"/>
  <c r="Z262" i="47"/>
  <c r="U263" i="47"/>
  <c r="Z243" i="46"/>
  <c r="AE242" i="46"/>
  <c r="AE243" i="45"/>
  <c r="AJ242" i="45"/>
  <c r="Z440" i="44"/>
  <c r="AE439" i="44"/>
  <c r="AJ243" i="52" l="1"/>
  <c r="AO242" i="52"/>
  <c r="AJ242" i="51"/>
  <c r="AE243" i="51"/>
  <c r="AE243" i="50"/>
  <c r="AJ242" i="50"/>
  <c r="AO242" i="49"/>
  <c r="AJ243" i="49"/>
  <c r="AT242" i="48"/>
  <c r="AO243" i="48"/>
  <c r="Z263" i="47"/>
  <c r="AE262" i="47"/>
  <c r="AJ242" i="46"/>
  <c r="AE243" i="46"/>
  <c r="AJ243" i="45"/>
  <c r="AO242" i="45"/>
  <c r="AE440" i="44"/>
  <c r="AJ439" i="44"/>
  <c r="AO243" i="52" l="1"/>
  <c r="AT242" i="52"/>
  <c r="AO242" i="51"/>
  <c r="AJ243" i="51"/>
  <c r="AO242" i="50"/>
  <c r="AJ243" i="50"/>
  <c r="AO243" i="49"/>
  <c r="AT242" i="49"/>
  <c r="AT243" i="48"/>
  <c r="P262" i="48"/>
  <c r="AE263" i="47"/>
  <c r="AJ262" i="47"/>
  <c r="AO242" i="46"/>
  <c r="AJ243" i="46"/>
  <c r="AT242" i="45"/>
  <c r="AO243" i="45"/>
  <c r="AO439" i="44"/>
  <c r="AJ440" i="44"/>
  <c r="AT243" i="52" l="1"/>
  <c r="P262" i="52"/>
  <c r="AO243" i="51"/>
  <c r="AT242" i="51"/>
  <c r="AT242" i="50"/>
  <c r="AO243" i="50"/>
  <c r="AT243" i="49"/>
  <c r="P262" i="49"/>
  <c r="P263" i="48"/>
  <c r="U262" i="48"/>
  <c r="AO262" i="47"/>
  <c r="AJ263" i="47"/>
  <c r="AO243" i="46"/>
  <c r="AT242" i="46"/>
  <c r="AT243" i="45"/>
  <c r="P262" i="45"/>
  <c r="AT439" i="44"/>
  <c r="AT440" i="44" s="1"/>
  <c r="AO440" i="44"/>
  <c r="P263" i="52" l="1"/>
  <c r="U262" i="52"/>
  <c r="AT243" i="51"/>
  <c r="P262" i="51"/>
  <c r="AT243" i="50"/>
  <c r="P262" i="50"/>
  <c r="P263" i="49"/>
  <c r="U262" i="49"/>
  <c r="U263" i="48"/>
  <c r="Z262" i="48"/>
  <c r="AO263" i="47"/>
  <c r="AT262" i="47"/>
  <c r="AT243" i="46"/>
  <c r="P262" i="46"/>
  <c r="P263" i="45"/>
  <c r="U262" i="45"/>
  <c r="U263" i="52" l="1"/>
  <c r="Z262" i="52"/>
  <c r="P263" i="51"/>
  <c r="U262" i="51"/>
  <c r="P263" i="50"/>
  <c r="U262" i="50"/>
  <c r="U263" i="49"/>
  <c r="Z262" i="49"/>
  <c r="Z263" i="48"/>
  <c r="AE262" i="48"/>
  <c r="AT263" i="47"/>
  <c r="P282" i="47"/>
  <c r="P263" i="46"/>
  <c r="U262" i="46"/>
  <c r="Z262" i="45"/>
  <c r="U263" i="45"/>
  <c r="Z263" i="52" l="1"/>
  <c r="AE262" i="52"/>
  <c r="U263" i="51"/>
  <c r="Z262" i="51"/>
  <c r="U263" i="50"/>
  <c r="Z262" i="50"/>
  <c r="Z263" i="49"/>
  <c r="AE262" i="49"/>
  <c r="AE263" i="48"/>
  <c r="AJ262" i="48"/>
  <c r="U282" i="47"/>
  <c r="P283" i="47"/>
  <c r="U263" i="46"/>
  <c r="Z262" i="46"/>
  <c r="Z263" i="45"/>
  <c r="AE262" i="45"/>
  <c r="AE263" i="52" l="1"/>
  <c r="AJ262" i="52"/>
  <c r="Z263" i="51"/>
  <c r="AE262" i="51"/>
  <c r="AE262" i="50"/>
  <c r="Z263" i="50"/>
  <c r="AJ262" i="49"/>
  <c r="AE263" i="49"/>
  <c r="AJ263" i="48"/>
  <c r="AO262" i="48"/>
  <c r="U283" i="47"/>
  <c r="Z282" i="47"/>
  <c r="Z263" i="46"/>
  <c r="AE262" i="46"/>
  <c r="AE263" i="45"/>
  <c r="AJ262" i="45"/>
  <c r="AJ263" i="52" l="1"/>
  <c r="AO262" i="52"/>
  <c r="AE263" i="51"/>
  <c r="AJ262" i="51"/>
  <c r="AE263" i="50"/>
  <c r="AJ262" i="50"/>
  <c r="AJ263" i="49"/>
  <c r="AO262" i="49"/>
  <c r="AO263" i="48"/>
  <c r="AT262" i="48"/>
  <c r="Z283" i="47"/>
  <c r="AE282" i="47"/>
  <c r="AE263" i="46"/>
  <c r="AJ262" i="46"/>
  <c r="AO262" i="45"/>
  <c r="AJ263" i="45"/>
  <c r="AO263" i="52" l="1"/>
  <c r="AT262" i="52"/>
  <c r="AJ263" i="51"/>
  <c r="AO262" i="51"/>
  <c r="AJ263" i="50"/>
  <c r="AO262" i="50"/>
  <c r="AO263" i="49"/>
  <c r="AT262" i="49"/>
  <c r="AT263" i="48"/>
  <c r="P282" i="48"/>
  <c r="AE283" i="47"/>
  <c r="AJ282" i="47"/>
  <c r="AJ263" i="46"/>
  <c r="AO262" i="46"/>
  <c r="AT262" i="45"/>
  <c r="AO263" i="45"/>
  <c r="AT263" i="52" l="1"/>
  <c r="P282" i="52"/>
  <c r="AO263" i="51"/>
  <c r="AT262" i="51"/>
  <c r="AO263" i="50"/>
  <c r="AT262" i="50"/>
  <c r="AT263" i="49"/>
  <c r="P282" i="49"/>
  <c r="P283" i="48"/>
  <c r="U282" i="48"/>
  <c r="AJ283" i="47"/>
  <c r="AO282" i="47"/>
  <c r="AT262" i="46"/>
  <c r="AO263" i="46"/>
  <c r="AT263" i="45"/>
  <c r="P282" i="45"/>
  <c r="P283" i="52" l="1"/>
  <c r="U282" i="52"/>
  <c r="AT263" i="51"/>
  <c r="P282" i="51"/>
  <c r="AT263" i="50"/>
  <c r="P282" i="50"/>
  <c r="U282" i="49"/>
  <c r="P283" i="49"/>
  <c r="Z282" i="48"/>
  <c r="U283" i="48"/>
  <c r="AO283" i="47"/>
  <c r="AT282" i="47"/>
  <c r="P302" i="47" s="1"/>
  <c r="AT263" i="46"/>
  <c r="P282" i="46"/>
  <c r="U282" i="45"/>
  <c r="P283" i="45"/>
  <c r="P303" i="47" l="1"/>
  <c r="U302" i="47"/>
  <c r="Z282" i="52"/>
  <c r="U283" i="52"/>
  <c r="U282" i="51"/>
  <c r="P283" i="51"/>
  <c r="P283" i="50"/>
  <c r="U282" i="50"/>
  <c r="Z282" i="49"/>
  <c r="U283" i="49"/>
  <c r="Z283" i="48"/>
  <c r="AE282" i="48"/>
  <c r="AT283" i="47"/>
  <c r="P283" i="46"/>
  <c r="U282" i="46"/>
  <c r="U283" i="45"/>
  <c r="Z282" i="45"/>
  <c r="Z302" i="47" l="1"/>
  <c r="U303" i="47"/>
  <c r="Z283" i="52"/>
  <c r="AE282" i="52"/>
  <c r="Z282" i="51"/>
  <c r="U283" i="51"/>
  <c r="U283" i="50"/>
  <c r="Z282" i="50"/>
  <c r="AE282" i="49"/>
  <c r="Z283" i="49"/>
  <c r="AJ282" i="48"/>
  <c r="AE283" i="48"/>
  <c r="U283" i="46"/>
  <c r="Z282" i="46"/>
  <c r="Z283" i="45"/>
  <c r="AE282" i="45"/>
  <c r="Z303" i="47" l="1"/>
  <c r="AE302" i="47"/>
  <c r="AJ282" i="52"/>
  <c r="AE283" i="52"/>
  <c r="AE282" i="51"/>
  <c r="Z283" i="51"/>
  <c r="Z283" i="50"/>
  <c r="AE282" i="50"/>
  <c r="AJ282" i="49"/>
  <c r="AE283" i="49"/>
  <c r="AO282" i="48"/>
  <c r="AJ283" i="48"/>
  <c r="Z283" i="46"/>
  <c r="AE282" i="46"/>
  <c r="AJ282" i="45"/>
  <c r="AE283" i="45"/>
  <c r="AE303" i="47" l="1"/>
  <c r="AJ302" i="47"/>
  <c r="AJ283" i="52"/>
  <c r="AO282" i="52"/>
  <c r="AJ282" i="51"/>
  <c r="AE283" i="51"/>
  <c r="AJ282" i="50"/>
  <c r="AE283" i="50"/>
  <c r="AJ283" i="49"/>
  <c r="AO282" i="49"/>
  <c r="AO283" i="48"/>
  <c r="AT282" i="48"/>
  <c r="AE283" i="46"/>
  <c r="AJ282" i="46"/>
  <c r="AJ283" i="45"/>
  <c r="AO282" i="45"/>
  <c r="AJ303" i="47" l="1"/>
  <c r="AO302" i="47"/>
  <c r="AO283" i="52"/>
  <c r="AT282" i="52"/>
  <c r="AO282" i="51"/>
  <c r="AJ283" i="51"/>
  <c r="AO282" i="50"/>
  <c r="AJ283" i="50"/>
  <c r="AO283" i="49"/>
  <c r="AT282" i="49"/>
  <c r="AT283" i="48"/>
  <c r="AJ283" i="46"/>
  <c r="AO282" i="46"/>
  <c r="AT282" i="45"/>
  <c r="AO283" i="45"/>
  <c r="AO303" i="47" l="1"/>
  <c r="AT302" i="47"/>
  <c r="AT283" i="52"/>
  <c r="AT282" i="51"/>
  <c r="AO283" i="51"/>
  <c r="AT282" i="50"/>
  <c r="AO283" i="50"/>
  <c r="AT283" i="49"/>
  <c r="AO283" i="46"/>
  <c r="AT282" i="46"/>
  <c r="AT283" i="45"/>
  <c r="AT303" i="47" l="1"/>
  <c r="AT283" i="51"/>
  <c r="AT283" i="50"/>
  <c r="AT28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C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<sst xmlns="http://schemas.openxmlformats.org/spreadsheetml/2006/main" count="22340" uniqueCount="908">
  <si>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</si>
  <si>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</si>
  <si>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</si>
  <si>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</si>
  <si>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</si>
  <si>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</si>
  <si>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</si>
  <si>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</si>
  <si>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</si>
  <si>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</si>
  <si>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</si>
  <si>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</si>
  <si>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</si>
  <si>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</si>
  <si>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</si>
  <si>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</si>
  <si>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</si>
  <si>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</si>
  <si>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</si>
  <si>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</si>
  <si>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1"/>
  </si>
  <si>
    <t>（１）收支狀況</t>
    <phoneticPr fontId="11"/>
  </si>
  <si>
    <t>當月</t>
    <phoneticPr fontId="11"/>
  </si>
  <si>
    <t>※單位：千元</t>
    <phoneticPr fontId="11"/>
  </si>
  <si>
    <t>業績金額</t>
    <phoneticPr fontId="11"/>
  </si>
  <si>
    <t>訂單數量</t>
    <phoneticPr fontId="11"/>
  </si>
  <si>
    <t>半成品報廢</t>
    <phoneticPr fontId="11"/>
  </si>
  <si>
    <t>半成品超用</t>
    <phoneticPr fontId="11"/>
  </si>
  <si>
    <t>固定產線</t>
    <phoneticPr fontId="11"/>
  </si>
  <si>
    <t>教育訓練</t>
    <phoneticPr fontId="11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</si>
  <si>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1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</si>
  <si>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1"/>
  </si>
  <si>
    <t>（３）業績構成比</t>
    <phoneticPr fontId="11"/>
  </si>
  <si>
    <t>（４）訂單數量構成比</t>
    <phoneticPr fontId="11"/>
  </si>
  <si>
    <t>飯糰</t>
    <phoneticPr fontId="11"/>
  </si>
  <si>
    <t>大口飯糰</t>
    <phoneticPr fontId="11"/>
  </si>
  <si>
    <t>便當</t>
    <phoneticPr fontId="11"/>
  </si>
  <si>
    <t>調理麵包</t>
    <phoneticPr fontId="11"/>
  </si>
  <si>
    <t>袋裝調理麵包</t>
    <phoneticPr fontId="11"/>
  </si>
  <si>
    <t>義大利麵</t>
    <phoneticPr fontId="11"/>
  </si>
  <si>
    <t>調理包</t>
    <phoneticPr fontId="11"/>
  </si>
  <si>
    <t>比例</t>
    <phoneticPr fontId="11"/>
  </si>
  <si>
    <t>作業原因</t>
    <phoneticPr fontId="11"/>
  </si>
  <si>
    <t>規格原因</t>
    <phoneticPr fontId="11"/>
  </si>
  <si>
    <t>調理麵</t>
    <phoneticPr fontId="11"/>
  </si>
  <si>
    <t>（６）人時生產性前幾名品項</t>
    <phoneticPr fontId="11"/>
  </si>
  <si>
    <t>人數</t>
    <phoneticPr fontId="11"/>
  </si>
  <si>
    <t>排名</t>
    <phoneticPr fontId="11"/>
  </si>
  <si>
    <t>產能</t>
    <phoneticPr fontId="11"/>
  </si>
  <si>
    <t>人時生產性</t>
    <phoneticPr fontId="11"/>
  </si>
  <si>
    <t>主要原因&amp;對策</t>
  </si>
  <si>
    <t>主要原因&amp;對策</t>
    <phoneticPr fontId="11"/>
  </si>
  <si>
    <t>（８）報廢原因別前幾名品項</t>
    <phoneticPr fontId="11"/>
  </si>
  <si>
    <t>半成品名</t>
    <phoneticPr fontId="11"/>
  </si>
  <si>
    <t>單價</t>
    <phoneticPr fontId="11"/>
  </si>
  <si>
    <t>報廢率</t>
    <phoneticPr fontId="11"/>
  </si>
  <si>
    <t>數量</t>
    <phoneticPr fontId="11"/>
  </si>
  <si>
    <t>實績</t>
    <phoneticPr fontId="11"/>
  </si>
  <si>
    <t>前幾名合計比例</t>
    <phoneticPr fontId="11"/>
  </si>
  <si>
    <t>前幾名合計金額</t>
    <phoneticPr fontId="11"/>
  </si>
  <si>
    <t>※補充</t>
    <phoneticPr fontId="11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</si>
  <si>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1"/>
  </si>
  <si>
    <t>實施率</t>
    <phoneticPr fontId="11"/>
  </si>
  <si>
    <t>（５）品群別人時生產性</t>
    <phoneticPr fontId="11"/>
  </si>
  <si>
    <t>勞務成本</t>
    <phoneticPr fontId="11"/>
  </si>
  <si>
    <t>勞務費率</t>
    <phoneticPr fontId="11"/>
  </si>
  <si>
    <t>比例</t>
    <phoneticPr fontId="11"/>
  </si>
  <si>
    <t>前月</t>
    <phoneticPr fontId="11"/>
  </si>
  <si>
    <t>差異</t>
    <phoneticPr fontId="11"/>
  </si>
  <si>
    <t>KPI</t>
    <phoneticPr fontId="11"/>
  </si>
  <si>
    <t>當月</t>
    <phoneticPr fontId="11"/>
  </si>
  <si>
    <t>（２）ＫＰＩ達成進度</t>
    <phoneticPr fontId="11"/>
  </si>
  <si>
    <t>（７）原因別分析</t>
    <phoneticPr fontId="11"/>
  </si>
  <si>
    <t>月別</t>
    <phoneticPr fontId="11"/>
  </si>
  <si>
    <t>工廠名</t>
    <phoneticPr fontId="11"/>
  </si>
  <si>
    <t>手巻卵黄雞絞肉</t>
    <phoneticPr fontId="11"/>
  </si>
  <si>
    <t>減少暫時停止生產,人時UP</t>
    <phoneticPr fontId="11"/>
  </si>
  <si>
    <t>因組裝2食材,人員增加,產速減少</t>
    <phoneticPr fontId="11"/>
  </si>
  <si>
    <t>透由調整速度提升。</t>
    <phoneticPr fontId="11"/>
  </si>
  <si>
    <t>直巻明太子美奶茲</t>
    <phoneticPr fontId="11"/>
  </si>
  <si>
    <t>大口飯糰燒肉美奶滋</t>
    <phoneticPr fontId="11"/>
  </si>
  <si>
    <t>因摺疊增員。實施教育訓練。</t>
    <phoneticPr fontId="11"/>
  </si>
  <si>
    <t>明太子海苔便當</t>
    <phoneticPr fontId="11"/>
  </si>
  <si>
    <t>指導鋪開炒柴魚片</t>
    <phoneticPr fontId="11"/>
  </si>
  <si>
    <t>肉狀態不良，已連動開發</t>
    <phoneticPr fontId="11"/>
  </si>
  <si>
    <t>油炸白身魚</t>
    <phoneticPr fontId="11"/>
  </si>
  <si>
    <t>油調過多報廢。變更條件。</t>
    <phoneticPr fontId="11"/>
  </si>
  <si>
    <t>川燙蝦子拌醬</t>
    <phoneticPr fontId="11"/>
  </si>
  <si>
    <t>蝦子入數不足</t>
    <phoneticPr fontId="11"/>
  </si>
  <si>
    <t>特製醬汁炙燒牛五花便當</t>
    <phoneticPr fontId="11"/>
  </si>
  <si>
    <t>牛五花醬汁</t>
    <phoneticPr fontId="11"/>
  </si>
  <si>
    <t>難度有差異。調理指導。</t>
    <phoneticPr fontId="11"/>
  </si>
  <si>
    <t>因原料變更。</t>
    <phoneticPr fontId="11"/>
  </si>
  <si>
    <t>牛五花燒成</t>
    <phoneticPr fontId="11"/>
  </si>
  <si>
    <t>大口飯糰三種起司午餐肉</t>
    <phoneticPr fontId="11"/>
  </si>
  <si>
    <t>３種起司燒成</t>
    <phoneticPr fontId="11"/>
  </si>
  <si>
    <t>與燒成範本不同。</t>
    <phoneticPr fontId="11"/>
  </si>
  <si>
    <t>燒成過多，調整調理條件。</t>
    <phoneticPr fontId="11"/>
  </si>
  <si>
    <t>超用率</t>
    <phoneticPr fontId="11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</si>
  <si>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1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</si>
  <si>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1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</si>
  <si>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1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</si>
  <si>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1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</si>
  <si>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1"/>
  </si>
  <si>
    <t>超用率</t>
    <phoneticPr fontId="11"/>
  </si>
  <si>
    <t>日期</t>
    <phoneticPr fontId="14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</si>
  <si>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</si>
  <si>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</si>
  <si>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</si>
  <si>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4" type="noConversion"/>
  </si>
  <si>
    <t>業績(元)</t>
    <phoneticPr fontId="14" type="noConversion"/>
  </si>
  <si>
    <t>比例(%)</t>
    <phoneticPr fontId="14" type="noConversion"/>
  </si>
  <si>
    <t>三</t>
    <phoneticPr fontId="14" type="noConversion"/>
  </si>
  <si>
    <t>四</t>
    <phoneticPr fontId="14" type="noConversion"/>
  </si>
  <si>
    <t>五</t>
    <phoneticPr fontId="14" type="noConversion"/>
  </si>
  <si>
    <t>六</t>
    <phoneticPr fontId="14" type="noConversion"/>
  </si>
  <si>
    <t>日</t>
    <phoneticPr fontId="14" type="noConversion"/>
  </si>
  <si>
    <t>一</t>
    <phoneticPr fontId="14" type="noConversion"/>
  </si>
  <si>
    <t>二</t>
    <phoneticPr fontId="14" type="noConversion"/>
  </si>
  <si>
    <t>八</t>
    <phoneticPr fontId="14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</si>
  <si>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4" type="noConversion"/>
  </si>
  <si>
    <t>週累積</t>
    <phoneticPr fontId="14" type="noConversion"/>
  </si>
  <si>
    <t>月累積</t>
    <phoneticPr fontId="14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</si>
  <si>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4" type="noConversion"/>
  </si>
  <si>
    <t>營業額(元)</t>
    <phoneticPr fontId="14" type="noConversion"/>
  </si>
  <si>
    <t>訂單數量(個)</t>
    <phoneticPr fontId="14" type="noConversion"/>
  </si>
  <si>
    <t>材料費(元)</t>
    <phoneticPr fontId="14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</si>
  <si>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4" type="noConversion"/>
  </si>
  <si>
    <t>材料費率（材料費／營業額）</t>
    <phoneticPr fontId="14" type="noConversion"/>
  </si>
  <si>
    <t>勞務成本（全廠人事成本）</t>
    <phoneticPr fontId="14" type="noConversion"/>
  </si>
  <si>
    <t>勞務費率（勞務成本／營業額）</t>
    <phoneticPr fontId="14" type="noConversion"/>
  </si>
  <si>
    <t>（２）ＫＰＩ達成進度</t>
    <phoneticPr fontId="11"/>
  </si>
  <si>
    <t>（２）ＫＰＩ達成進度</t>
    <phoneticPr fontId="14" type="noConversion"/>
  </si>
  <si>
    <t>週平均</t>
    <phoneticPr fontId="14" type="noConversion"/>
  </si>
  <si>
    <t>月平均</t>
    <phoneticPr fontId="14" type="noConversion"/>
  </si>
  <si>
    <t>一配</t>
    <phoneticPr fontId="14" type="noConversion"/>
  </si>
  <si>
    <t>二配</t>
    <phoneticPr fontId="14" type="noConversion"/>
  </si>
  <si>
    <t>營業額</t>
    <phoneticPr fontId="14" type="noConversion"/>
  </si>
  <si>
    <t>便當</t>
  </si>
  <si>
    <t>便當</t>
    <phoneticPr fontId="14" type="noConversion"/>
  </si>
  <si>
    <t>主食</t>
  </si>
  <si>
    <t>主食</t>
    <phoneticPr fontId="14" type="noConversion"/>
  </si>
  <si>
    <t>熱食義麵</t>
  </si>
  <si>
    <t>季節調理麵</t>
  </si>
  <si>
    <t>微波小吃</t>
  </si>
  <si>
    <t>微波小吃</t>
    <phoneticPr fontId="14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</si>
  <si>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4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</si>
  <si>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4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</si>
  <si>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4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</si>
  <si>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4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</si>
  <si>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4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</si>
  <si>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4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</si>
  <si>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4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</si>
  <si>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4" type="noConversion"/>
  </si>
  <si>
    <t>合計</t>
    <phoneticPr fontId="14" type="noConversion"/>
  </si>
  <si>
    <t>（４）訂單數量構成比</t>
    <phoneticPr fontId="11"/>
  </si>
  <si>
    <t>訂單量</t>
    <phoneticPr fontId="14" type="noConversion"/>
  </si>
  <si>
    <t>訂單數</t>
    <phoneticPr fontId="14" type="noConversion"/>
  </si>
  <si>
    <t>18℃-壽司手卷</t>
  </si>
  <si>
    <t>4℃-壽司手卷</t>
  </si>
  <si>
    <t>商品名稱</t>
    <phoneticPr fontId="14" type="noConversion"/>
  </si>
  <si>
    <t>計畫</t>
    <phoneticPr fontId="14" type="noConversion"/>
  </si>
  <si>
    <t>人數</t>
    <phoneticPr fontId="14" type="noConversion"/>
  </si>
  <si>
    <t>實際</t>
    <phoneticPr fontId="14" type="noConversion"/>
  </si>
  <si>
    <t>人時性</t>
    <phoneticPr fontId="14" type="noConversion"/>
  </si>
  <si>
    <t>品群</t>
    <phoneticPr fontId="14" type="noConversion"/>
  </si>
  <si>
    <t>平均人時性</t>
    <phoneticPr fontId="14" type="noConversion"/>
  </si>
  <si>
    <t>日報</t>
    <phoneticPr fontId="14" type="noConversion"/>
  </si>
  <si>
    <t>排名</t>
    <phoneticPr fontId="14" type="noConversion"/>
  </si>
  <si>
    <t>製程不穩</t>
    <phoneticPr fontId="11"/>
  </si>
  <si>
    <t>研發設定</t>
    <phoneticPr fontId="11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</si>
  <si>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</si>
  <si>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</si>
  <si>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</si>
  <si>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</si>
  <si>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</si>
  <si>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</si>
  <si>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</si>
  <si>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</si>
  <si>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</si>
  <si>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</si>
  <si>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</si>
  <si>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</si>
  <si>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</si>
  <si>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</si>
  <si>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</si>
  <si>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</si>
  <si>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</si>
  <si>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</si>
  <si>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</si>
  <si>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</si>
  <si>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1"/>
  </si>
  <si>
    <t>原物料規格</t>
    <phoneticPr fontId="11"/>
  </si>
  <si>
    <t>其他原因</t>
    <phoneticPr fontId="11"/>
  </si>
  <si>
    <t>類型</t>
    <phoneticPr fontId="14" type="noConversion"/>
  </si>
  <si>
    <t>作業原因</t>
    <phoneticPr fontId="11"/>
  </si>
  <si>
    <t>類型</t>
    <phoneticPr fontId="14" type="noConversion"/>
  </si>
  <si>
    <t>原料原因</t>
    <phoneticPr fontId="11"/>
  </si>
  <si>
    <t>個／MH</t>
    <phoneticPr fontId="11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</si>
  <si>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1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</si>
  <si>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1"/>
  </si>
  <si>
    <t>項目</t>
    <phoneticPr fontId="14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</si>
  <si>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1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</si>
  <si>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1"/>
  </si>
  <si>
    <t>半成品-報廢(%)</t>
    <phoneticPr fontId="11"/>
  </si>
  <si>
    <t>半成品-超用(%)</t>
    <phoneticPr fontId="11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</si>
  <si>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1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</si>
  <si>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1"/>
  </si>
  <si>
    <t>▼1</t>
    <phoneticPr fontId="11"/>
  </si>
  <si>
    <t>▼3</t>
    <phoneticPr fontId="11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</si>
  <si>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</si>
  <si>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</si>
  <si>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</si>
  <si>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1"/>
  </si>
  <si>
    <t>▼4</t>
    <phoneticPr fontId="11"/>
  </si>
  <si>
    <t>▼5</t>
    <phoneticPr fontId="11"/>
  </si>
  <si>
    <r>
      <t>調理多</t>
    </r>
    <r>
      <rPr>
        <sz val="11"/>
        <color theme="1"/>
        <rFont val="Arial"/>
        <family val="3"/>
        <charset val="136"/>
      </rPr>
      <t>產</t>
    </r>
    <phoneticPr fontId="11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</si>
  <si>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4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</si>
  <si>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</si>
  <si>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</si>
  <si>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</si>
  <si>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1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</si>
  <si>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1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</si>
  <si>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4" type="noConversion"/>
  </si>
  <si>
    <t>4℃-壽司手卷(077)</t>
  </si>
  <si>
    <t>4℃-壽司手卷(077)</t>
    <phoneticPr fontId="14" type="noConversion"/>
  </si>
  <si>
    <t>18℃-壽司手卷(071,072,075,076)</t>
  </si>
  <si>
    <t>18℃-壽司手卷(071,072,075,076)</t>
    <phoneticPr fontId="14" type="noConversion"/>
  </si>
  <si>
    <t>主食(091,092,093,094,095)</t>
  </si>
  <si>
    <t>主食(091,092,093,094,095)</t>
    <phoneticPr fontId="14" type="noConversion"/>
  </si>
  <si>
    <t>便當(083)</t>
  </si>
  <si>
    <t>便當(083)</t>
    <phoneticPr fontId="14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</si>
  <si>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</si>
  <si>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</si>
  <si>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4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</si>
  <si>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4" type="noConversion"/>
  </si>
  <si>
    <t>微波小吃(153,154,155)</t>
  </si>
  <si>
    <t>微波小吃(153,154,155)</t>
    <phoneticPr fontId="14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</si>
  <si>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</si>
  <si>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</si>
  <si>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</si>
  <si>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</si>
  <si>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4" type="noConversion"/>
  </si>
  <si>
    <t>項目</t>
    <phoneticPr fontId="14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</si>
  <si>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1"/>
  </si>
  <si>
    <t>製程不穩</t>
    <phoneticPr fontId="11"/>
  </si>
  <si>
    <t>比例</t>
    <phoneticPr fontId="11"/>
  </si>
  <si>
    <t>報廢</t>
    <phoneticPr fontId="11"/>
  </si>
  <si>
    <t>超用</t>
    <phoneticPr fontId="11"/>
  </si>
  <si>
    <t>原物料規格</t>
    <phoneticPr fontId="11"/>
  </si>
  <si>
    <t>研發設定</t>
    <phoneticPr fontId="11"/>
  </si>
  <si>
    <t>其他原因</t>
    <phoneticPr fontId="11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</si>
  <si>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4" type="noConversion"/>
  </si>
  <si>
    <t>總件數</t>
    <phoneticPr fontId="14" type="noConversion"/>
  </si>
  <si>
    <t>原物料規格</t>
    <phoneticPr fontId="14" type="noConversion"/>
  </si>
  <si>
    <t>占比</t>
    <phoneticPr fontId="14" type="noConversion"/>
  </si>
  <si>
    <t>日期</t>
    <phoneticPr fontId="14" type="noConversion"/>
  </si>
  <si>
    <t>分析原因</t>
    <phoneticPr fontId="14" type="noConversion"/>
  </si>
  <si>
    <t>次數</t>
    <phoneticPr fontId="14" type="noConversion"/>
  </si>
  <si>
    <t>分析原因（件）</t>
    <phoneticPr fontId="14" type="noConversion"/>
  </si>
  <si>
    <t>報廢金額</t>
    <phoneticPr fontId="14" type="noConversion"/>
  </si>
  <si>
    <t>研發設定</t>
    <phoneticPr fontId="14" type="noConversion"/>
  </si>
  <si>
    <t>其他原因</t>
    <phoneticPr fontId="14" type="noConversion"/>
  </si>
  <si>
    <t>金額</t>
    <phoneticPr fontId="14" type="noConversion"/>
  </si>
  <si>
    <t>補單占比</t>
    <phoneticPr fontId="14" type="noConversion"/>
  </si>
  <si>
    <t>展開量高於１０5％</t>
    <phoneticPr fontId="11"/>
  </si>
  <si>
    <t>展開量105%</t>
    <phoneticPr fontId="14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</si>
  <si>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4" type="noConversion"/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</si>
  <si>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4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</si>
  <si>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4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</si>
  <si>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4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</si>
  <si>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4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</si>
  <si>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4" type="noConversion"/>
  </si>
  <si>
    <t>製程不穩</t>
    <phoneticPr fontId="14" type="noConversion"/>
  </si>
  <si>
    <t>18℃-壽司手卷(071,072,075,076)</t>
    <phoneticPr fontId="14" type="noConversion"/>
  </si>
  <si>
    <t>鮮食品群番</t>
    <phoneticPr fontId="14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</si>
  <si>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</si>
  <si>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</si>
  <si>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</si>
  <si>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</si>
  <si>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</si>
  <si>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</si>
  <si>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</si>
  <si>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</si>
  <si>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</si>
  <si>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</si>
  <si>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</si>
  <si>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</si>
  <si>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</si>
  <si>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</si>
  <si>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</si>
  <si>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</si>
  <si>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</si>
  <si>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</si>
  <si>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</si>
  <si>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</si>
  <si>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</si>
  <si>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</si>
  <si>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</si>
  <si>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</si>
  <si>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</si>
  <si>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</si>
  <si>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</si>
  <si>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</si>
  <si>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</si>
  <si>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</si>
  <si>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</si>
  <si>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</si>
  <si>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</si>
  <si>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</si>
  <si>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</si>
  <si>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</si>
  <si>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</si>
  <si>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</si>
  <si>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</si>
  <si>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</si>
  <si>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</si>
  <si>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</si>
  <si>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</si>
  <si>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</si>
  <si>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</si>
  <si>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</si>
  <si>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</si>
  <si>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</si>
  <si>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</si>
  <si>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</si>
  <si>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</si>
  <si>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</si>
  <si>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</si>
  <si>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</si>
  <si>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</si>
  <si>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</si>
  <si>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</si>
  <si>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</si>
  <si>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</si>
  <si>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</si>
  <si>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</si>
  <si>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</si>
  <si>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</si>
  <si>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</si>
  <si>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</si>
  <si>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4" type="noConversion"/>
  </si>
  <si>
    <t>（3）業績構成比</t>
    <phoneticPr fontId="14" type="noConversion"/>
  </si>
  <si>
    <t>（4）訂單數量構成比</t>
    <phoneticPr fontId="14" type="noConversion"/>
  </si>
  <si>
    <t>展開量高於１０5％</t>
    <phoneticPr fontId="14" type="noConversion"/>
  </si>
  <si>
    <t xml:space="preserve">半成品報廢(%) </t>
    <phoneticPr fontId="14" type="noConversion"/>
  </si>
  <si>
    <t>月別</t>
    <phoneticPr fontId="11"/>
  </si>
  <si>
    <t>週別</t>
    <phoneticPr fontId="14" type="noConversion"/>
  </si>
  <si>
    <t>當週</t>
  </si>
  <si>
    <t>當週</t>
    <phoneticPr fontId="11"/>
  </si>
  <si>
    <t>前週</t>
  </si>
  <si>
    <t>前週</t>
    <phoneticPr fontId="14" type="noConversion"/>
  </si>
  <si>
    <t>前週</t>
    <phoneticPr fontId="11"/>
  </si>
  <si>
    <t>前週比</t>
    <phoneticPr fontId="14" type="noConversion"/>
  </si>
  <si>
    <t>前週比</t>
  </si>
  <si>
    <t>w2</t>
  </si>
  <si>
    <t>w3</t>
  </si>
  <si>
    <t>w4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</si>
  <si>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4" type="noConversion"/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</si>
  <si>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4" type="noConversion"/>
  </si>
  <si>
    <t>w1</t>
    <phoneticPr fontId="14" type="noConversion"/>
  </si>
  <si>
    <t>月合計</t>
    <phoneticPr fontId="14" type="noConversion"/>
  </si>
  <si>
    <t>烤銀鮭魚肚</t>
  </si>
  <si>
    <t>烤黑胡椒洋蔥絲</t>
  </si>
  <si>
    <t>(V)川燙小青花菜</t>
  </si>
  <si>
    <t>煮中華冷麵(110年)</t>
  </si>
  <si>
    <t>焗飯-奶香白醬(114年)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</si>
  <si>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</si>
  <si>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1"/>
  </si>
  <si>
    <t>鰻牛雙饗匠食盒</t>
  </si>
  <si>
    <t>一配贅沢鮭魚肚飯糰</t>
  </si>
  <si>
    <t>共用類</t>
  </si>
  <si>
    <t>韓味豬肉時蔬拌拌餐盒</t>
  </si>
  <si>
    <t>二配里肌豬排可可咖哩歐姆蛋飯</t>
  </si>
  <si>
    <t>二配薯勾以蛋包飯</t>
  </si>
  <si>
    <t>糖燻野郎三十天熟成牛飯</t>
  </si>
  <si>
    <t>一口滷魂便當</t>
  </si>
  <si>
    <t>二配大飯糰韓式炸雞</t>
  </si>
  <si>
    <t>日式胡麻雞絲冷麵</t>
  </si>
  <si>
    <t>二配哞哞培根奶香海陸焗飯</t>
  </si>
  <si>
    <t>二配鐵板蘑菇肉醬起司焗飯</t>
  </si>
  <si>
    <t>越式牛肉寬粉</t>
  </si>
  <si>
    <t>芝麻鰹魚烏龍冷麵</t>
  </si>
  <si>
    <t>大顆比例高</t>
  </si>
  <si>
    <t>雙圈秤重範圍</t>
  </si>
  <si>
    <t>二配大飯糰春川風味辣炒雞</t>
  </si>
  <si>
    <t>二配兩粒飯糰(鮪魚&amp;培根蛋沙拉)</t>
  </si>
  <si>
    <t>二配壹號醬炙烤牛飯糰</t>
  </si>
  <si>
    <t>二配經典肉鬆飯糰</t>
  </si>
  <si>
    <t>一配日式厚蛋脆卷</t>
  </si>
  <si>
    <t>一配炙烤焦糖鮭魚細卷</t>
  </si>
  <si>
    <t>一配芝麻海苔香鬆細卷</t>
  </si>
  <si>
    <t>一配長野稻荷壽司</t>
  </si>
  <si>
    <t>一配海饌雙手卷</t>
  </si>
  <si>
    <t>一配鮪魚沙拉細卷</t>
  </si>
  <si>
    <t>一配雙饗雙手卷</t>
  </si>
  <si>
    <t>二配長野稻荷壽司</t>
  </si>
  <si>
    <t>二配海饌雙手卷</t>
  </si>
  <si>
    <t>二配雙饗雙手卷</t>
  </si>
  <si>
    <t>大口法式蕈菇起司雞排飯糰</t>
  </si>
  <si>
    <t>大口花椒香麻雞飯糰</t>
  </si>
  <si>
    <t>大口義式香草雞腿排飯糰</t>
  </si>
  <si>
    <t>大口蒜味香腸燒肉雙拼飯糰</t>
  </si>
  <si>
    <t>淡麗清酒蒸蛤蜊烤飯糰</t>
  </si>
  <si>
    <t>麻油雞飯糰</t>
  </si>
  <si>
    <t>鮭魚炙燒明太子烤飯糰</t>
  </si>
  <si>
    <t>(冷藏)鮪魚蛋蛋稻荷壽司組</t>
  </si>
  <si>
    <t>日式明太子炙烤牛飯卷</t>
  </si>
  <si>
    <t>微波主食</t>
    <phoneticPr fontId="14" type="noConversion"/>
  </si>
  <si>
    <t>蒜蒜燒豚飯</t>
  </si>
  <si>
    <t>壹號醬醬燒蔥鹽雞豚飯</t>
  </si>
  <si>
    <t>二配黃金雞排蘑菇白醬歐姆蛋飯</t>
  </si>
  <si>
    <t>二配三杯海瓜子好下飯</t>
  </si>
  <si>
    <t>蒲燒玉子鰻飯</t>
  </si>
  <si>
    <t>嫩烤香料雞胸排蔬滿盒</t>
  </si>
  <si>
    <t>經典滷肉飯</t>
  </si>
  <si>
    <t>健身G肉餐盒</t>
  </si>
  <si>
    <t>烤蛋白餐盒</t>
  </si>
  <si>
    <t>悟家厚切排骨便當</t>
  </si>
  <si>
    <t>美式雞丁餐盒</t>
  </si>
  <si>
    <t>金沙豆腐細扁麵</t>
  </si>
  <si>
    <t>椒麻香蔥雞涼拌麵</t>
  </si>
  <si>
    <t>柚香海藻冷麵</t>
  </si>
  <si>
    <t>和風涓絲冷麵</t>
  </si>
  <si>
    <t>台式麻醬涼麵</t>
  </si>
  <si>
    <t>日式蕎麥沾麵</t>
  </si>
  <si>
    <t>大滿足麻醬涼麵</t>
  </si>
  <si>
    <t>大滿足香辣涼麵</t>
  </si>
  <si>
    <t>日式茶碗蒸</t>
  </si>
  <si>
    <t>固定產線-導入率(固定產線數/總產線數)</t>
    <phoneticPr fontId="14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</si>
  <si>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4" type="noConversion"/>
  </si>
  <si>
    <t>薑炒筍尾</t>
  </si>
  <si>
    <t>川味秋木耳</t>
  </si>
  <si>
    <t>炒油蔥醬</t>
  </si>
  <si>
    <t>洋蔥壹號醬</t>
  </si>
  <si>
    <t>熟化去皮馬鈴薯滾刀17-23g</t>
  </si>
  <si>
    <t>蒸-全熟雞肉絲CL(113年)</t>
  </si>
  <si>
    <t>雞肉飯飯糰</t>
  </si>
  <si>
    <t>壹號醬炙烤牛飯糰</t>
  </si>
  <si>
    <t>分切炙燒炭火燒肉片(主食)</t>
  </si>
  <si>
    <t>切-烤牛五花(112年)</t>
  </si>
  <si>
    <t>大溪廠</t>
    <phoneticPr fontId="14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</si>
  <si>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4" type="noConversion"/>
  </si>
  <si>
    <t>生產管理報表</t>
    <phoneticPr fontId="14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</si>
  <si>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</si>
  <si>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4" type="noConversion"/>
  </si>
  <si>
    <t>實績 (週平均)</t>
    <phoneticPr fontId="14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</si>
  <si>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4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</si>
  <si>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4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</si>
  <si>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4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</si>
  <si>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4" type="noConversion"/>
  </si>
  <si>
    <r>
      <t>一配三杯辣海瓜子飯</t>
    </r>
    <r>
      <rPr>
        <sz val="10"/>
        <color rgb="FF000000"/>
        <rFont val="Arial"/>
        <family val="2"/>
      </rPr>
      <t>糰</t>
    </r>
  </si>
  <si>
    <r>
      <t>一配北海道秋鮭親子飯</t>
    </r>
    <r>
      <rPr>
        <sz val="10"/>
        <color rgb="FF000000"/>
        <rFont val="Arial"/>
        <family val="2"/>
      </rPr>
      <t>糰</t>
    </r>
  </si>
  <si>
    <r>
      <t>一配明太子龍蝦風味沙拉飯</t>
    </r>
    <r>
      <rPr>
        <sz val="10"/>
        <color rgb="FF000000"/>
        <rFont val="Arial"/>
        <family val="2"/>
      </rPr>
      <t>糰</t>
    </r>
  </si>
  <si>
    <r>
      <t>一配海老天婦羅飯</t>
    </r>
    <r>
      <rPr>
        <sz val="10"/>
        <color rgb="FF000000"/>
        <rFont val="Arial"/>
        <family val="2"/>
      </rPr>
      <t>糰</t>
    </r>
  </si>
  <si>
    <r>
      <t>一配壹號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</si>
  <si>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一配經典肉鬆飯</t>
    </r>
    <r>
      <rPr>
        <sz val="10"/>
        <color rgb="FF000000"/>
        <rFont val="Arial"/>
        <family val="2"/>
      </rPr>
      <t>糰</t>
    </r>
  </si>
  <si>
    <r>
      <t>一配熟成紅鮭飯</t>
    </r>
    <r>
      <rPr>
        <sz val="10"/>
        <color rgb="FF000000"/>
        <rFont val="Arial"/>
        <family val="2"/>
      </rPr>
      <t>糰</t>
    </r>
  </si>
  <si>
    <r>
      <t>一配蔬食鮪魚飯</t>
    </r>
    <r>
      <rPr>
        <sz val="10"/>
        <color rgb="FF000000"/>
        <rFont val="微軟正黑體"/>
        <family val="2"/>
        <charset val="136"/>
      </rPr>
      <t>糰</t>
    </r>
    <phoneticPr fontId="14" type="noConversion"/>
  </si>
  <si>
    <r>
      <t>一配鮪魚飯</t>
    </r>
    <r>
      <rPr>
        <sz val="10"/>
        <color rgb="FF000000"/>
        <rFont val="微軟正黑體"/>
        <family val="2"/>
        <charset val="136"/>
      </rPr>
      <t>糰</t>
    </r>
    <phoneticPr fontId="14" type="noConversion"/>
  </si>
  <si>
    <r>
      <t>一配贅沢鮭魚肚飯</t>
    </r>
    <r>
      <rPr>
        <sz val="10"/>
        <color rgb="FF000000"/>
        <rFont val="Arial"/>
        <family val="2"/>
      </rPr>
      <t>糰</t>
    </r>
  </si>
  <si>
    <r>
      <t>一配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</si>
  <si>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一配鹽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</si>
  <si>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春川風味辣炒</t>
    </r>
    <r>
      <rPr>
        <sz val="10"/>
        <color rgb="FF000000"/>
        <rFont val="Arial"/>
        <family val="2"/>
      </rPr>
      <t>雞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</si>
  <si>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椒香鮪魚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</si>
  <si>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韓式炸</t>
    </r>
    <r>
      <rPr>
        <sz val="10"/>
        <color rgb="FF000000"/>
        <rFont val="Arial"/>
        <family val="2"/>
      </rPr>
      <t>雞</t>
    </r>
  </si>
  <si>
    <r>
      <t>二配北海道秋鮭親子飯</t>
    </r>
    <r>
      <rPr>
        <sz val="10"/>
        <color rgb="FF000000"/>
        <rFont val="Arial"/>
        <family val="2"/>
      </rPr>
      <t>糰</t>
    </r>
  </si>
  <si>
    <r>
      <t>二配兩粒飯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(鮪魚&amp;培根蛋沙拉)</t>
    </r>
  </si>
  <si>
    <r>
      <t>二配明太子龍蝦風味沙拉飯</t>
    </r>
    <r>
      <rPr>
        <sz val="10"/>
        <color rgb="FF000000"/>
        <rFont val="Arial"/>
        <family val="2"/>
      </rPr>
      <t>糰</t>
    </r>
  </si>
  <si>
    <r>
      <t>二配油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G絲飯</t>
    </r>
    <r>
      <rPr>
        <sz val="10"/>
        <color rgb="FF000000"/>
        <rFont val="Arial"/>
        <family val="2"/>
      </rPr>
      <t>糰</t>
    </r>
  </si>
  <si>
    <r>
      <t>二配芝麻香鬆飯</t>
    </r>
    <r>
      <rPr>
        <sz val="10"/>
        <color rgb="FF000000"/>
        <rFont val="Arial"/>
        <family val="2"/>
      </rPr>
      <t>糰</t>
    </r>
  </si>
  <si>
    <r>
      <t>二配壹號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</si>
  <si>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二配經典肉鬆飯</t>
    </r>
    <r>
      <rPr>
        <sz val="10"/>
        <color rgb="FF000000"/>
        <rFont val="Arial"/>
        <family val="2"/>
      </rPr>
      <t>糰</t>
    </r>
  </si>
  <si>
    <r>
      <t>二配熟成紅鮭飯</t>
    </r>
    <r>
      <rPr>
        <sz val="10"/>
        <color rgb="FF000000"/>
        <rFont val="Arial"/>
        <family val="2"/>
      </rPr>
      <t>糰</t>
    </r>
  </si>
  <si>
    <r>
      <t>二配蔬食鮪魚飯</t>
    </r>
    <r>
      <rPr>
        <sz val="10"/>
        <color rgb="FF000000"/>
        <rFont val="Arial"/>
        <family val="2"/>
      </rPr>
      <t>糰</t>
    </r>
  </si>
  <si>
    <r>
      <t>二配鮪魚飯</t>
    </r>
    <r>
      <rPr>
        <sz val="10"/>
        <color rgb="FF000000"/>
        <rFont val="Arial"/>
        <family val="2"/>
      </rPr>
      <t>糰</t>
    </r>
  </si>
  <si>
    <r>
      <t>二配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</si>
  <si>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二配鹽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</si>
  <si>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t>18℃-壽司手卷</t>
    <phoneticPr fontId="14" type="noConversion"/>
  </si>
  <si>
    <r>
      <t>一配炙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焦糖鮭魚細卷</t>
    </r>
  </si>
  <si>
    <r>
      <t>4℃-飯</t>
    </r>
    <r>
      <rPr>
        <sz val="10"/>
        <color rgb="FF000000"/>
        <rFont val="Arial"/>
        <family val="2"/>
      </rPr>
      <t>糰</t>
    </r>
    <phoneticPr fontId="14" type="noConversion"/>
  </si>
  <si>
    <r>
      <t>大口法式蕈菇起司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排飯</t>
    </r>
    <r>
      <rPr>
        <sz val="10"/>
        <color rgb="FF000000"/>
        <rFont val="Arial"/>
        <family val="2"/>
      </rPr>
      <t>糰</t>
    </r>
  </si>
  <si>
    <r>
      <t>大口花椒香麻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</si>
  <si>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大口義式香草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腿排飯</t>
    </r>
    <r>
      <rPr>
        <sz val="10"/>
        <color rgb="FF000000"/>
        <rFont val="Arial"/>
        <family val="2"/>
      </rPr>
      <t>糰</t>
    </r>
  </si>
  <si>
    <r>
      <t>大口蒜味香腸燒肉雙</t>
    </r>
    <r>
      <rPr>
        <sz val="10"/>
        <color rgb="FF000000"/>
        <rFont val="Arial"/>
        <family val="2"/>
      </rPr>
      <t>拼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</si>
  <si>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淡麗清酒蒸蛤蜊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</si>
  <si>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麻油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</si>
  <si>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鮭魚炙燒明太子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</si>
  <si>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t>4℃-壽司手卷</t>
    <phoneticPr fontId="14" type="noConversion"/>
  </si>
  <si>
    <r>
      <t>日式明太子炙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牛飯卷</t>
    </r>
  </si>
  <si>
    <r>
      <t>壹號</t>
    </r>
    <r>
      <rPr>
        <sz val="10"/>
        <color rgb="FF000000"/>
        <rFont val="Arial"/>
        <family val="2"/>
      </rPr>
      <t>醬醬</t>
    </r>
    <r>
      <rPr>
        <sz val="10"/>
        <color rgb="FF000000"/>
        <rFont val="Meiryo UI"/>
        <family val="2"/>
        <charset val="128"/>
      </rPr>
      <t>燒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鹽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豚飯</t>
    </r>
  </si>
  <si>
    <r>
      <t>日式中濃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炭火漢堡排飯</t>
    </r>
  </si>
  <si>
    <r>
      <t>二配鐵板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菇肉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起司</t>
    </r>
    <r>
      <rPr>
        <sz val="10"/>
        <color rgb="FF000000"/>
        <rFont val="Arial"/>
        <family val="2"/>
      </rPr>
      <t>焗</t>
    </r>
    <r>
      <rPr>
        <sz val="10"/>
        <color rgb="FF000000"/>
        <rFont val="Meiryo UI"/>
        <family val="2"/>
        <charset val="128"/>
      </rPr>
      <t>飯</t>
    </r>
  </si>
  <si>
    <r>
      <t>二配</t>
    </r>
    <r>
      <rPr>
        <sz val="10"/>
        <color rgb="FF000000"/>
        <rFont val="Arial"/>
        <family val="2"/>
      </rPr>
      <t>黃</t>
    </r>
    <r>
      <rPr>
        <sz val="10"/>
        <color rgb="FF000000"/>
        <rFont val="Meiryo UI"/>
        <family val="2"/>
        <charset val="128"/>
      </rPr>
      <t>金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菇白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歐姆蛋飯</t>
    </r>
  </si>
  <si>
    <r>
      <t>二配</t>
    </r>
    <r>
      <rPr>
        <sz val="10"/>
        <color rgb="FF000000"/>
        <rFont val="微軟正黑體"/>
        <family val="2"/>
        <charset val="136"/>
      </rPr>
      <t>哞哞</t>
    </r>
    <r>
      <rPr>
        <sz val="10"/>
        <color rgb="FF000000"/>
        <rFont val="Meiryo UI"/>
        <family val="2"/>
        <charset val="128"/>
      </rPr>
      <t>培根</t>
    </r>
    <r>
      <rPr>
        <sz val="10"/>
        <color rgb="FF000000"/>
        <rFont val="微軟正黑體"/>
        <family val="2"/>
        <charset val="136"/>
      </rPr>
      <t>奶</t>
    </r>
    <r>
      <rPr>
        <sz val="10"/>
        <color rgb="FF000000"/>
        <rFont val="Meiryo UI"/>
        <family val="2"/>
        <charset val="128"/>
      </rPr>
      <t>香海陸</t>
    </r>
    <r>
      <rPr>
        <sz val="10"/>
        <color rgb="FF000000"/>
        <rFont val="微軟正黑體"/>
        <family val="2"/>
        <charset val="136"/>
      </rPr>
      <t>焗</t>
    </r>
    <r>
      <rPr>
        <sz val="10"/>
        <color rgb="FF000000"/>
        <rFont val="Meiryo UI"/>
        <family val="2"/>
        <charset val="128"/>
      </rPr>
      <t>飯</t>
    </r>
  </si>
  <si>
    <r>
      <t>二配里肌豬排可可</t>
    </r>
    <r>
      <rPr>
        <sz val="10"/>
        <color rgb="FF000000"/>
        <rFont val="微軟正黑體"/>
        <family val="2"/>
        <charset val="136"/>
      </rPr>
      <t>咖</t>
    </r>
    <r>
      <rPr>
        <sz val="10"/>
        <color rgb="FF000000"/>
        <rFont val="Meiryo UI"/>
        <family val="2"/>
        <charset val="128"/>
      </rPr>
      <t>哩歐姆蛋飯</t>
    </r>
  </si>
  <si>
    <r>
      <t>嫩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香料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胸排蔬滿盒</t>
    </r>
  </si>
  <si>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蛋白餐盒</t>
    </r>
  </si>
  <si>
    <r>
      <t>美式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丁餐盒</t>
    </r>
  </si>
  <si>
    <r>
      <t>熱食義</t>
    </r>
    <r>
      <rPr>
        <sz val="10"/>
        <color rgb="FF000000"/>
        <rFont val="微軟正黑體"/>
        <family val="2"/>
        <charset val="136"/>
      </rPr>
      <t>麵</t>
    </r>
    <phoneticPr fontId="14" type="noConversion"/>
  </si>
  <si>
    <r>
      <t>金沙豆腐細扁</t>
    </r>
    <r>
      <rPr>
        <sz val="10"/>
        <color rgb="FF000000"/>
        <rFont val="Arial"/>
        <family val="2"/>
      </rPr>
      <t>麵</t>
    </r>
  </si>
  <si>
    <t>季節調理麵</t>
    <phoneticPr fontId="14" type="noConversion"/>
  </si>
  <si>
    <r>
      <t>酸辣麻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細冷</t>
    </r>
    <r>
      <rPr>
        <sz val="10"/>
        <color rgb="FF000000"/>
        <rFont val="Arial"/>
        <family val="2"/>
      </rPr>
      <t>麵</t>
    </r>
  </si>
  <si>
    <r>
      <t>椒麻香</t>
    </r>
    <r>
      <rPr>
        <sz val="10"/>
        <color rgb="FF000000"/>
        <rFont val="Arial"/>
        <family val="2"/>
      </rPr>
      <t>蔥雞</t>
    </r>
    <r>
      <rPr>
        <sz val="10"/>
        <color rgb="FF000000"/>
        <rFont val="Meiryo UI"/>
        <family val="2"/>
        <charset val="128"/>
      </rPr>
      <t>涼拌</t>
    </r>
    <r>
      <rPr>
        <sz val="10"/>
        <color rgb="FF000000"/>
        <rFont val="Arial"/>
        <family val="2"/>
      </rPr>
      <t>麵</t>
    </r>
  </si>
  <si>
    <r>
      <t>柚香海藻冷</t>
    </r>
    <r>
      <rPr>
        <sz val="10"/>
        <color rgb="FF000000"/>
        <rFont val="Arial"/>
        <family val="2"/>
      </rPr>
      <t>麵</t>
    </r>
  </si>
  <si>
    <r>
      <t>芝麻鰹魚烏龍冷</t>
    </r>
    <r>
      <rPr>
        <sz val="10"/>
        <color rgb="FF000000"/>
        <rFont val="Arial"/>
        <family val="2"/>
      </rPr>
      <t>麵</t>
    </r>
  </si>
  <si>
    <r>
      <t>和風涓絲冷</t>
    </r>
    <r>
      <rPr>
        <sz val="10"/>
        <color rgb="FF000000"/>
        <rFont val="Arial"/>
        <family val="2"/>
      </rPr>
      <t>麵</t>
    </r>
  </si>
  <si>
    <r>
      <t>台式麻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涼</t>
    </r>
    <r>
      <rPr>
        <sz val="10"/>
        <color rgb="FF000000"/>
        <rFont val="Arial"/>
        <family val="2"/>
      </rPr>
      <t>麵</t>
    </r>
  </si>
  <si>
    <t>日式蕎麥沾麵(2)</t>
  </si>
  <si>
    <t>日式蕎麥沾麵</t>
    <phoneticPr fontId="14" type="noConversion"/>
  </si>
  <si>
    <t>日式擔擔冷麵(2)</t>
  </si>
  <si>
    <t>日式擔擔冷麵</t>
    <phoneticPr fontId="14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</si>
  <si>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r>
      <rPr>
        <sz val="10"/>
        <color rgb="FF000000"/>
        <rFont val="Meiryo UI"/>
        <family val="2"/>
        <charset val="128"/>
      </rPr>
      <t>(2)</t>
    </r>
    <phoneticPr fontId="14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</si>
  <si>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phoneticPr fontId="14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</si>
  <si>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4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</si>
  <si>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</si>
  <si>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1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</si>
  <si>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1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</si>
  <si>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</si>
  <si>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</si>
  <si>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</si>
  <si>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</si>
  <si>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4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</si>
  <si>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4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</si>
  <si>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4" type="noConversion"/>
  </si>
  <si>
    <t>消毒青蔥絲</t>
  </si>
  <si>
    <t>炒紅K碎蛋</t>
  </si>
  <si>
    <t>研發設定，小片的規格不符合指示書設定重量</t>
  </si>
  <si>
    <t>姨次滿足熟成牛豚雙拼</t>
  </si>
  <si>
    <t>柚見極炙烤牛</t>
  </si>
  <si>
    <t>調理多產</t>
  </si>
  <si>
    <t>其他原因</t>
  </si>
  <si>
    <t>步留不足</t>
  </si>
  <si>
    <t>霜降和牛飯糰</t>
  </si>
  <si>
    <t>蒜炒紅k高麗菜(111年)</t>
  </si>
  <si>
    <t>拌鹽烤豬肉片(114年)</t>
  </si>
  <si>
    <t>鹽蔥燒肉飯糰</t>
  </si>
  <si>
    <t>一配三杯辣海瓜子飯糰</t>
  </si>
  <si>
    <t>一配北海道秋鮭親子飯糰</t>
  </si>
  <si>
    <t>一配明太子龍蝦風味沙拉飯糰</t>
  </si>
  <si>
    <t>一配海老天婦羅飯糰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</si>
  <si>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</si>
  <si>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</si>
  <si>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</si>
  <si>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</si>
  <si>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</si>
  <si>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二配大飯糰椒香鮪魚</t>
  </si>
  <si>
    <t>二配北海道秋鮭親子飯糰</t>
  </si>
  <si>
    <t>二配明太子龍蝦風味沙拉飯糰</t>
  </si>
  <si>
    <t>二配油蔥G絲飯糰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</si>
  <si>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</si>
  <si>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</si>
  <si>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</si>
  <si>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</si>
  <si>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</si>
  <si>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</si>
  <si>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t>糖燻野郎起司炙燒牛烤飯糰</t>
  </si>
  <si>
    <t>壽喜燒和牛飯卷</t>
  </si>
  <si>
    <t>日式擔擔冷麵</t>
  </si>
  <si>
    <t>酸辣麻醬細冷麵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</si>
  <si>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1"/>
  </si>
  <si>
    <t>材料費</t>
    <phoneticPr fontId="14" type="noConversion"/>
  </si>
  <si>
    <t>日式蕎麥沾麵(2)</t>
    <phoneticPr fontId="14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</si>
  <si>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1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</si>
  <si>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1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</si>
  <si>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1"/>
  </si>
  <si>
    <r>
      <t>教育訓練-</t>
    </r>
    <r>
      <rPr>
        <sz val="10"/>
        <color theme="1"/>
        <rFont val="Meiryo UI"/>
        <family val="2"/>
      </rPr>
      <t>實施率(%)</t>
    </r>
    <phoneticPr fontId="11"/>
  </si>
  <si>
    <t>※單位：千元</t>
    <phoneticPr fontId="11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</si>
  <si>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4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</si>
  <si>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4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</si>
  <si>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4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</si>
  <si>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4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</si>
  <si>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4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</si>
  <si>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4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</si>
  <si>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4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</si>
  <si>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4" type="noConversion"/>
  </si>
  <si>
    <t>調理端</t>
  </si>
  <si>
    <t>組合室</t>
  </si>
  <si>
    <t>報廢</t>
    <phoneticPr fontId="14" type="noConversion"/>
  </si>
  <si>
    <t>超用</t>
    <phoneticPr fontId="14" type="noConversion"/>
  </si>
  <si>
    <t>8/5-8/11 總合計↑</t>
    <phoneticPr fontId="14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</si>
  <si>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1"/>
  </si>
  <si>
    <t>川燙毛豆玉米</t>
  </si>
  <si>
    <t>壹號醬雞豚雙拼</t>
  </si>
  <si>
    <t>美式雞丁餐盒(113年)</t>
  </si>
  <si>
    <t>切-究極燒肉片</t>
  </si>
  <si>
    <t>(V)消毒小黃瓜絲</t>
  </si>
  <si>
    <t>超用額</t>
    <phoneticPr fontId="87" type="noConversion"/>
  </si>
  <si>
    <t>超用率</t>
    <phoneticPr fontId="14" type="noConversion"/>
  </si>
  <si>
    <t>廢棄週合計</t>
    <phoneticPr fontId="14" type="noConversion"/>
  </si>
  <si>
    <t>超用週合計</t>
    <phoneticPr fontId="14" type="noConversion"/>
  </si>
  <si>
    <t>大溪廠半成品管理日別總表</t>
    <phoneticPr fontId="14" type="noConversion"/>
  </si>
  <si>
    <t>日期</t>
    <phoneticPr fontId="87" type="noConversion"/>
  </si>
  <si>
    <t>報廢額</t>
    <phoneticPr fontId="87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</si>
  <si>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4" type="noConversion"/>
  </si>
  <si>
    <t>廢棄前10名</t>
    <phoneticPr fontId="14" type="noConversion"/>
  </si>
  <si>
    <t>超用前10名</t>
    <phoneticPr fontId="14" type="noConversion"/>
  </si>
  <si>
    <t>金額總計</t>
    <phoneticPr fontId="14" type="noConversion"/>
  </si>
  <si>
    <t>構成比</t>
    <phoneticPr fontId="14" type="noConversion"/>
  </si>
  <si>
    <t>8/1-8/4 總合計↑</t>
    <phoneticPr fontId="14" type="noConversion"/>
  </si>
  <si>
    <t>8/12-8/18 總合計↑</t>
    <phoneticPr fontId="14" type="noConversion"/>
  </si>
  <si>
    <t>8/12-8/18  總合計↑</t>
    <phoneticPr fontId="14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</si>
  <si>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4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</si>
  <si>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4" type="noConversion"/>
  </si>
  <si>
    <t>二配哇沙米魚卵沙拉飯糰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</si>
  <si>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4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</si>
  <si>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週更新(0805-0811)</t>
    </r>
    <phoneticPr fontId="14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</si>
  <si>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週更新(0801-0804)</t>
    </r>
    <phoneticPr fontId="14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</si>
  <si>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</t>
    </r>
    <r>
      <rPr>
        <b/>
        <sz val="12"/>
        <color rgb="FF000000"/>
        <rFont val="Meiryo UI"/>
        <family val="2"/>
        <charset val="136"/>
      </rPr>
      <t>(0801-0804)</t>
    </r>
    <phoneticPr fontId="14" type="noConversion"/>
  </si>
  <si>
    <t>人數配置相同與人時生產性維持穩定</t>
    <phoneticPr fontId="14" type="noConversion"/>
  </si>
  <si>
    <t>製程不穩</t>
    <phoneticPr fontId="87" type="noConversion"/>
  </si>
  <si>
    <t>8/19-8/25 總合計↑</t>
    <phoneticPr fontId="14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</si>
  <si>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4" type="noConversion"/>
  </si>
  <si>
    <t>一配哇沙米魚卵沙拉飯糰</t>
  </si>
  <si>
    <t>一配新之助的豆皮壽司喔</t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</si>
  <si>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1"/>
  </si>
  <si>
    <t>8/26-9/1 總合計↑</t>
    <phoneticPr fontId="14" type="noConversion"/>
  </si>
  <si>
    <t>清炒高麗菜</t>
  </si>
  <si>
    <t>二配乳酪燻腸紅醬焗飯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</si>
  <si>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週更新(0826-0901)</t>
    </r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</si>
  <si>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4" type="noConversion"/>
  </si>
  <si>
    <t>教育訓練-實施率(進度/計畫)</t>
    <phoneticPr fontId="14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</si>
  <si>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週更新(0902-0908)</t>
    </r>
    <phoneticPr fontId="14" type="noConversion"/>
  </si>
  <si>
    <t>一配筋子銀鮭飯糰</t>
  </si>
  <si>
    <t>一配博多明太子奶油飯糰</t>
  </si>
  <si>
    <t>4℃-飯糰</t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</si>
  <si>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週更新(0909-0915)</t>
    </r>
    <phoneticPr fontId="14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</si>
  <si>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週更新(0916-0922)</t>
    </r>
    <phoneticPr fontId="14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</si>
  <si>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週更新(0923-0929)</t>
    </r>
    <phoneticPr fontId="14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</si>
  <si>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週更新(0930-1006)</t>
    </r>
    <phoneticPr fontId="14" type="noConversion"/>
  </si>
  <si>
    <t>熱食義麵</t>
    <phoneticPr fontId="14" type="noConversion"/>
  </si>
  <si>
    <t>9/2-9/8 總合計↑</t>
    <phoneticPr fontId="14" type="noConversion"/>
  </si>
  <si>
    <t>9/9-9/15 總合計↑</t>
    <phoneticPr fontId="14" type="noConversion"/>
  </si>
  <si>
    <t>共用類廢棄</t>
    <phoneticPr fontId="14" type="noConversion"/>
  </si>
  <si>
    <t>金額總計</t>
    <phoneticPr fontId="87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</si>
  <si>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7" type="noConversion"/>
  </si>
  <si>
    <t>蘑菇湯凍</t>
  </si>
  <si>
    <t>歐姆蛋-黑咖哩醬</t>
  </si>
  <si>
    <t>鮮食雙色起司絲</t>
  </si>
  <si>
    <t>一配照燒鰤魚大根飯糰</t>
  </si>
  <si>
    <t>二配兔兔昆布飯糰</t>
  </si>
  <si>
    <t>9/16-9/22 總合計↑</t>
    <phoneticPr fontId="14" type="noConversion"/>
  </si>
  <si>
    <t>一配照燒雞肉飯糰</t>
  </si>
  <si>
    <t>一配香濃起司蟹風味棒細卷</t>
  </si>
  <si>
    <t>肉燥烤飯糰</t>
  </si>
  <si>
    <t>妮妮家漢堡排</t>
  </si>
  <si>
    <t>紅燒肉日式高湯咖哩便當</t>
  </si>
  <si>
    <t>擔仔炊粉湯</t>
  </si>
  <si>
    <t>炒培根片(114年)</t>
  </si>
  <si>
    <t>油蔥肉燥(113年)</t>
  </si>
  <si>
    <t>炒照燒牛蒡腿丁</t>
  </si>
  <si>
    <t>蘑菇白醬</t>
  </si>
  <si>
    <r>
      <t>9/</t>
    </r>
    <r>
      <rPr>
        <sz val="10"/>
        <color rgb="FF000000"/>
        <rFont val="微軟正黑體 Light"/>
        <family val="2"/>
        <charset val="136"/>
      </rPr>
      <t>23</t>
    </r>
    <r>
      <rPr>
        <sz val="10"/>
        <color rgb="FF000000"/>
        <rFont val="Meiryo UI"/>
        <family val="2"/>
      </rPr>
      <t>-9/2</t>
    </r>
    <r>
      <rPr>
        <sz val="10"/>
        <color rgb="FF000000"/>
        <rFont val="微軟正黑體 Light"/>
        <family val="2"/>
        <charset val="136"/>
      </rPr>
      <t>9</t>
    </r>
    <r>
      <rPr>
        <sz val="10"/>
        <color rgb="FF000000"/>
        <rFont val="Meiryo UI"/>
        <family val="2"/>
      </rPr>
      <t xml:space="preserve"> 總合計↑</t>
    </r>
    <phoneticPr fontId="14" type="noConversion"/>
  </si>
  <si>
    <t>9/23-9/29 總合計↑</t>
    <phoneticPr fontId="14" type="noConversion"/>
  </si>
  <si>
    <t>二配經典肉鬆飯糰(GKK)</t>
  </si>
  <si>
    <t>人數配置相同與人時生產性維持穩定</t>
  </si>
  <si>
    <t>取樣不穩</t>
  </si>
  <si>
    <t>取樣不穩</t>
    <phoneticPr fontId="11"/>
  </si>
  <si>
    <t>（８）報廢原因別前幾名品項</t>
    <phoneticPr fontId="14" type="noConversion"/>
  </si>
  <si>
    <t>（８）超用原因別前幾名品項</t>
    <phoneticPr fontId="14" type="noConversion"/>
  </si>
  <si>
    <r>
      <rPr>
        <sz val="12"/>
        <color theme="1"/>
        <rFont val="Microsoft JhengHei"/>
        <family val="2"/>
      </rPr>
      <t>超用</t>
    </r>
    <r>
      <rPr>
        <sz val="12"/>
        <color theme="1"/>
        <rFont val="Meiryo UI"/>
        <family val="2"/>
      </rPr>
      <t>金額</t>
    </r>
    <phoneticPr fontId="14" type="noConversion"/>
  </si>
  <si>
    <t>部隊鍋湯凍</t>
  </si>
  <si>
    <t>破損</t>
  </si>
  <si>
    <t>韓式部隊鍋</t>
  </si>
  <si>
    <t>焙炒芝麻肉鬆</t>
  </si>
  <si>
    <t>烤照燒雞腿丁</t>
  </si>
  <si>
    <t>經典肉鬆飯糰(114年)</t>
  </si>
  <si>
    <t>海陸雙拼肉肉餐盒</t>
  </si>
  <si>
    <t>二配三杯醬爆菇菇飯糰</t>
  </si>
  <si>
    <t>一配經典鮪魚沙拉細卷</t>
  </si>
  <si>
    <t>德腸烤飯糰雙拼餐盒</t>
  </si>
  <si>
    <t>二配西班牙風味海鮮燉飯</t>
  </si>
  <si>
    <t>蔬活腿排補力餐盒</t>
  </si>
  <si>
    <r>
      <t>9/</t>
    </r>
    <r>
      <rPr>
        <sz val="10"/>
        <color rgb="FF000000"/>
        <rFont val="微軟正黑體 Light"/>
        <family val="2"/>
        <charset val="136"/>
      </rPr>
      <t>30</t>
    </r>
    <r>
      <rPr>
        <sz val="10"/>
        <color rgb="FF000000"/>
        <rFont val="Meiryo UI"/>
        <family val="2"/>
      </rPr>
      <t>-10/06 總合計↑</t>
    </r>
    <phoneticPr fontId="14" type="noConversion"/>
  </si>
  <si>
    <t>9/30-10/06 總合計↑</t>
    <phoneticPr fontId="14" type="noConversion"/>
  </si>
  <si>
    <r>
      <t>9</t>
    </r>
    <r>
      <rPr>
        <sz val="12"/>
        <color theme="1"/>
        <rFont val="Microsoft JhengHei"/>
        <family val="2"/>
      </rPr>
      <t>月報廢</t>
    </r>
    <phoneticPr fontId="14" type="noConversion"/>
  </si>
  <si>
    <r>
      <t>9</t>
    </r>
    <r>
      <rPr>
        <sz val="12"/>
        <color theme="1"/>
        <rFont val="Microsoft JhengHei"/>
        <family val="2"/>
      </rPr>
      <t>月超用</t>
    </r>
    <phoneticPr fontId="14" type="noConversion"/>
  </si>
  <si>
    <t>泡菜炒大白菜</t>
  </si>
  <si>
    <t>蒜炒紅K油菜(A7)</t>
  </si>
  <si>
    <t>煮寬粉(114年)</t>
  </si>
  <si>
    <t>炒蝦仁(8號)</t>
  </si>
  <si>
    <t>炒綜合蔬菜丁</t>
  </si>
  <si>
    <t>西班牙烤雞腿丁</t>
  </si>
  <si>
    <t>煮鮮味湯凍</t>
  </si>
  <si>
    <t>1.指示書設定塊數及重量限制2.馬鈴薯有規格大小差異，原物料每包馬鈴薯數量不一致，若單包大顆馬鈴薯多，使用量增加，容易會報廢與超用的問題</t>
    <phoneticPr fontId="14" type="noConversion"/>
  </si>
  <si>
    <t>10/07-10/13 總合計↑</t>
    <phoneticPr fontId="14" type="noConversion"/>
  </si>
  <si>
    <t>新品,達成率提升中</t>
  </si>
  <si>
    <t>炒義式玉米筍</t>
  </si>
  <si>
    <t>辣炒酸菜碎</t>
  </si>
  <si>
    <t>照燒豬排纖食餐盒</t>
  </si>
  <si>
    <t>油煮蛤蜊-肉</t>
  </si>
  <si>
    <t>豆干炒毛豆</t>
  </si>
  <si>
    <t>餐盒用-三色高麗菜</t>
  </si>
  <si>
    <t>義式烤馬鈴薯</t>
  </si>
  <si>
    <t>合計</t>
    <phoneticPr fontId="87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</si>
  <si>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週更新(1007-1013)</t>
    </r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</si>
  <si>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週更新(1014-1020)</t>
    </r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</si>
  <si>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週更新(1021-1027)</t>
    </r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</si>
  <si>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週更新(1028-1103)</t>
    </r>
    <phoneticPr fontId="14" type="noConversion"/>
  </si>
  <si>
    <t>規格太小無法使用</t>
  </si>
  <si>
    <t>10/14-10/20 總合計↑</t>
    <phoneticPr fontId="14" type="noConversion"/>
  </si>
  <si>
    <t>焗烤起司片</t>
  </si>
  <si>
    <t>千層-奶油白醬</t>
  </si>
  <si>
    <t>焗烤蕃茄起司四方麵</t>
  </si>
  <si>
    <t>拌紅醬千層麵</t>
  </si>
  <si>
    <t>蒸蛤蜊-肉(VN151)</t>
  </si>
  <si>
    <t>一配椒鹽檸檬鯖魚飯糰</t>
  </si>
  <si>
    <t>一配雙鬆細卷</t>
  </si>
  <si>
    <t>一配滿滿海鮮沙拉脆卷</t>
  </si>
  <si>
    <t>焗烤蕃茄起司四方麵</t>
    <phoneticPr fontId="14" type="noConversion"/>
  </si>
  <si>
    <t>10/21-10/27 總合計↑</t>
    <phoneticPr fontId="14" type="noConversion"/>
  </si>
  <si>
    <t>鹽麴銀鮭熟肉</t>
  </si>
  <si>
    <t>二配大飯糰鮪魚昆布</t>
  </si>
  <si>
    <t>二配兩粒飯糰(鮪魚.焦糖鮭魚)</t>
  </si>
  <si>
    <t>一配明太子玉子脆卷</t>
  </si>
  <si>
    <t>7切-烤蜜汁腿排</t>
  </si>
  <si>
    <t>香腸腿排雙拼便當</t>
  </si>
  <si>
    <t>(壽喜燒)川燙五花肉片</t>
  </si>
  <si>
    <t>(壽喜燒)壽喜燒湯凍</t>
  </si>
  <si>
    <t>日式壽喜燒</t>
  </si>
  <si>
    <t>炒蔥花碎蛋</t>
  </si>
  <si>
    <t>(壽喜燒)川燙高麗菜洋蔥</t>
  </si>
  <si>
    <t>消毒蔥花</t>
  </si>
  <si>
    <t>消毒細切紅蘿蔔絲</t>
  </si>
  <si>
    <t>（８）報廢原因別前幾名品項(1028-1103)</t>
    <phoneticPr fontId="14" type="noConversion"/>
  </si>
  <si>
    <t>10/28-11/03 總合計↑</t>
    <phoneticPr fontId="14" type="noConversion"/>
  </si>
  <si>
    <t>新品焗烤蕃茄起司四方麵，焗烤起司片破裂無法使用，後續針對準備室拆底膜教育訓練．</t>
    <phoneticPr fontId="14" type="noConversion"/>
  </si>
  <si>
    <t>生產餘料產生報廢,目前產出量與超用量還在可控制範圍</t>
    <phoneticPr fontId="14" type="noConversion"/>
  </si>
  <si>
    <t>（８）超用原因別前幾名品項(1028-1103)</t>
    <phoneticPr fontId="14" type="noConversion"/>
  </si>
  <si>
    <t>(壽喜燒)川燙杏鮑菇</t>
  </si>
  <si>
    <t>112年拌鮪魚沙拉</t>
  </si>
  <si>
    <t>鮪魚飯糰</t>
  </si>
  <si>
    <t>自製鹽蔥(114年)</t>
  </si>
  <si>
    <t>九</t>
    <phoneticPr fontId="14" type="noConversion"/>
  </si>
  <si>
    <t>十</t>
    <phoneticPr fontId="14" type="noConversion"/>
  </si>
  <si>
    <t>一配兩粒飯糰(鮪魚.焦糖鮭魚)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</si>
  <si>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性前幾名品項(1028-1103)</t>
    </r>
    <phoneticPr fontId="14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</si>
  <si>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(1028-1103)</t>
    </r>
    <phoneticPr fontId="14" type="noConversion"/>
  </si>
  <si>
    <r>
      <t>10</t>
    </r>
    <r>
      <rPr>
        <sz val="12"/>
        <color theme="1"/>
        <rFont val="Microsoft JhengHei"/>
        <family val="2"/>
      </rPr>
      <t>月報廢</t>
    </r>
    <phoneticPr fontId="14" type="noConversion"/>
  </si>
  <si>
    <r>
      <t>10</t>
    </r>
    <r>
      <rPr>
        <sz val="12"/>
        <color theme="1"/>
        <rFont val="Microsoft JhengHei"/>
        <family val="2"/>
      </rPr>
      <t>月超用</t>
    </r>
    <phoneticPr fontId="14" type="noConversion"/>
  </si>
  <si>
    <t>貼標熟悉度上升.人時性提高</t>
    <phoneticPr fontId="14" type="noConversion"/>
  </si>
  <si>
    <t>空間不足,塞腿排配置人數多</t>
    <phoneticPr fontId="14" type="noConversion"/>
  </si>
  <si>
    <t>開檔,人數配置與產力維持</t>
    <phoneticPr fontId="14" type="noConversion"/>
  </si>
  <si>
    <t>指示書設定以面積賣相為主,造成肉片超用,單份超用克數還在合理範圍</t>
    <phoneticPr fontId="14" type="noConversion"/>
  </si>
  <si>
    <t>本月新品,操作方式為雙圈秤重,雞肉大小塊差異,造成重量落差</t>
    <phoneticPr fontId="14" type="noConversion"/>
  </si>
  <si>
    <t>雙圈秤重,單份平均超用3g以內,目前還在合理範圍</t>
  </si>
  <si>
    <t>本週新品展開量偏高,後續下修展開量</t>
    <phoneticPr fontId="14" type="noConversion"/>
  </si>
  <si>
    <t>操作方式冰杓定量,生產餘料報廢,報廢量還在合理範圍</t>
    <phoneticPr fontId="14" type="noConversion"/>
  </si>
  <si>
    <t>面積太小無法使用報廢,後續請品檢加強原物料抽檢</t>
    <phoneticPr fontId="14" type="noConversion"/>
  </si>
  <si>
    <t>單片麵體差異,每片重量約4-6克,研判為秤重規格差異,目前單品超用克數約3g以內,還在合理範圍內</t>
    <phoneticPr fontId="14" type="noConversion"/>
  </si>
  <si>
    <t>GKK飯糰生產.超用還在可控制範圍,抓量穩定度需持續確認,請製管持續抽測</t>
    <phoneticPr fontId="14" type="noConversion"/>
  </si>
  <si>
    <t>本週新品,操作方式為雙圈秤重,肉片大小塊差異,造成重量落差</t>
    <phoneticPr fontId="14" type="noConversion"/>
  </si>
  <si>
    <t>原物料大顆比例偏高,產生超用</t>
  </si>
  <si>
    <t>因為內餡含有固形物,注餡機差異較高,目前還在合理範圍</t>
  </si>
  <si>
    <r>
      <t>十</t>
    </r>
    <r>
      <rPr>
        <sz val="10"/>
        <color rgb="FF000000"/>
        <rFont val="Microsoft JhengHei UI"/>
        <family val="2"/>
        <charset val="136"/>
      </rPr>
      <t>一</t>
    </r>
    <phoneticPr fontId="14" type="noConversion"/>
  </si>
  <si>
    <t>11/04-11/10 總合計↑</t>
    <phoneticPr fontId="14" type="noConversion"/>
  </si>
  <si>
    <t>炒洋菇片(烘焙油)</t>
  </si>
  <si>
    <t>兩粒飯糰(鮪魚.焦糖鮭魚)</t>
  </si>
  <si>
    <t>拌鮭魚沙拉(兩粒)</t>
  </si>
  <si>
    <t>歐姆蛋(110年)</t>
  </si>
  <si>
    <t>辣滷冬粉</t>
  </si>
  <si>
    <t>十一</t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</si>
  <si>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週更新(1104-1110)</t>
    </r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</si>
  <si>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週更新(1111-1117)</t>
    </r>
    <phoneticPr fontId="14" type="noConversion"/>
  </si>
  <si>
    <r>
      <t>11</t>
    </r>
    <r>
      <rPr>
        <sz val="10"/>
        <color rgb="FFFF0000"/>
        <rFont val="Meiryo UI"/>
        <family val="2"/>
        <charset val="128"/>
      </rPr>
      <t>月平均人時性</t>
    </r>
    <phoneticPr fontId="14" type="noConversion"/>
  </si>
  <si>
    <r>
      <t>1</t>
    </r>
    <r>
      <rPr>
        <sz val="10"/>
        <color rgb="FFFF0000"/>
        <rFont val="新細明體"/>
        <family val="2"/>
        <charset val="136"/>
      </rPr>
      <t>1</t>
    </r>
    <r>
      <rPr>
        <sz val="10"/>
        <color rgb="FFFF0000"/>
        <rFont val="Meiryo UI"/>
        <family val="2"/>
        <charset val="128"/>
      </rPr>
      <t>月平均人時性</t>
    </r>
    <phoneticPr fontId="14" type="noConversion"/>
  </si>
  <si>
    <r>
      <rPr>
        <sz val="10"/>
        <color rgb="FFFF0000"/>
        <rFont val="Meiryo UI"/>
        <family val="2"/>
      </rPr>
      <t>1</t>
    </r>
    <r>
      <rPr>
        <sz val="10"/>
        <color rgb="FFFF0000"/>
        <rFont val="新細明體"/>
        <family val="2"/>
        <charset val="136"/>
      </rPr>
      <t>1</t>
    </r>
    <r>
      <rPr>
        <sz val="10"/>
        <color rgb="FFFF0000"/>
        <rFont val="Meiryo UI"/>
        <family val="2"/>
        <charset val="128"/>
      </rPr>
      <t>月平均人時性</t>
    </r>
    <phoneticPr fontId="14" type="noConversion"/>
  </si>
  <si>
    <r>
      <rPr>
        <sz val="10"/>
        <color rgb="FFFF0000"/>
        <rFont val="新細明體"/>
        <family val="2"/>
        <charset val="136"/>
      </rPr>
      <t>11</t>
    </r>
    <r>
      <rPr>
        <sz val="10"/>
        <color rgb="FFFF0000"/>
        <rFont val="Meiryo UI"/>
        <family val="2"/>
        <charset val="128"/>
      </rPr>
      <t>月平均人時性</t>
    </r>
    <phoneticPr fontId="14" type="noConversion"/>
  </si>
  <si>
    <r>
      <rPr>
        <sz val="10"/>
        <color rgb="FFFF0000"/>
        <rFont val="Meiryo UI"/>
        <family val="2"/>
      </rPr>
      <t>11</t>
    </r>
    <r>
      <rPr>
        <sz val="10"/>
        <color rgb="FFFF0000"/>
        <rFont val="Meiryo UI"/>
        <family val="2"/>
        <charset val="128"/>
      </rPr>
      <t>月平均人時性</t>
    </r>
    <phoneticPr fontId="14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</si>
  <si>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性前幾名品項(1104-1110)</t>
    </r>
    <phoneticPr fontId="14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</si>
  <si>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性前幾名品項(1104-1110)</t>
    </r>
    <phoneticPr fontId="14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</si>
  <si>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性前幾名品項(1104-1110)</t>
    </r>
    <phoneticPr fontId="14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</si>
  <si>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(1104-1110)</t>
    </r>
    <phoneticPr fontId="14" type="noConversion"/>
  </si>
  <si>
    <t>（８）報廢原因別前幾名品項(1104-1110)</t>
    <phoneticPr fontId="14" type="noConversion"/>
  </si>
  <si>
    <t>（８）超用原因別前幾名品項(1104-1110)</t>
    <phoneticPr fontId="14" type="noConversion"/>
  </si>
  <si>
    <t>香腸腿排雙拼便當</t>
    <phoneticPr fontId="14" type="noConversion"/>
  </si>
  <si>
    <t>7切-烤蜜汁腿排</t>
    <phoneticPr fontId="14" type="noConversion"/>
  </si>
  <si>
    <r>
      <rPr>
        <b/>
        <sz val="10"/>
        <color rgb="FFFF0000"/>
        <rFont val="Meiryo UI"/>
        <family val="2"/>
      </rPr>
      <t>前10名</t>
    </r>
    <r>
      <rPr>
        <b/>
        <sz val="10"/>
        <color rgb="FF000000"/>
        <rFont val="Meiryo UI"/>
        <family val="2"/>
      </rPr>
      <t>原因別分析</t>
    </r>
    <phoneticPr fontId="14" type="noConversion"/>
  </si>
  <si>
    <r>
      <t>（７）</t>
    </r>
    <r>
      <rPr>
        <b/>
        <sz val="12"/>
        <color rgb="FFFF0000"/>
        <rFont val="Meiryo UI"/>
        <family val="2"/>
      </rPr>
      <t>前10名</t>
    </r>
    <r>
      <rPr>
        <b/>
        <sz val="12"/>
        <color rgb="FF000000"/>
        <rFont val="Meiryo UI"/>
        <family val="2"/>
      </rPr>
      <t>原因別分析</t>
    </r>
    <phoneticPr fontId="14" type="noConversion"/>
  </si>
  <si>
    <t>11/11-11/17 總合計↑</t>
    <phoneticPr fontId="14" type="noConversion"/>
  </si>
  <si>
    <t>焗烤起司片破裂無法使用，為正常耗損，請製管加強準備室拆底抽檢．</t>
  </si>
  <si>
    <t>上週新品使用量不穩定,後續調整後報廢率較本週已經下降1%</t>
    <phoneticPr fontId="14" type="noConversion"/>
  </si>
  <si>
    <t>生產餘料產生報廢,目前產出量控制在103%以下與超用量比例少,目前還在可控制範圍</t>
    <phoneticPr fontId="14" type="noConversion"/>
  </si>
  <si>
    <t>飯糰機生產,雞腿肉大小顆容易超用,生產餘料報廢,目前報廢重量還在可控制範圍</t>
    <phoneticPr fontId="14" type="noConversion"/>
  </si>
  <si>
    <t>面積太小無法使用報廢,後續請品檢加強原物料抽檢</t>
  </si>
  <si>
    <t>指示書設定以面積賣相為主,造成肉片超用,單份超用克數還在合理範圍</t>
  </si>
  <si>
    <t>單片麵體差異,每片重量約4-6克,研判為秤重規格差異,目前單品超用克數約3g以內,還在合理範圍內</t>
  </si>
  <si>
    <t>本週新品,操作方式為雙圈秤重,肉片大小塊差異,造成重量落差</t>
  </si>
  <si>
    <t>本月新品,操作方式為雙圈秤重,雞肉大小塊差異,造成重量落差</t>
  </si>
  <si>
    <t>青花菜原物料規格偏大造成超用</t>
  </si>
  <si>
    <t>雙圈秤重,目前還在合理範圍</t>
    <phoneticPr fontId="14" type="noConversion"/>
  </si>
  <si>
    <t>生產機型3000飯糰機型,單份平均超用量還在合理抓量範圍</t>
    <phoneticPr fontId="14" type="noConversion"/>
  </si>
  <si>
    <t>3切-炸-法式雞腿排(飯糰)</t>
  </si>
  <si>
    <t>香料咖哩炸雞烤飯糰</t>
  </si>
  <si>
    <t>韓素燒若飯糰</t>
  </si>
  <si>
    <t>(V)炒韓式泡菜青梗菜</t>
  </si>
  <si>
    <t>(V)川燙切高麗菜絲(粗)</t>
  </si>
  <si>
    <t>健身G肉餐盒(113年)</t>
  </si>
  <si>
    <t>(V)韓式菜脯素肉丁</t>
  </si>
  <si>
    <t>切烤雞胸肉(111年)</t>
  </si>
  <si>
    <t>(V)韓式辣醬</t>
  </si>
  <si>
    <t>壽司蝦2L(後殺)</t>
  </si>
  <si>
    <t>鮮蝦稻荷壽司組</t>
  </si>
  <si>
    <t>蒸-醬香雞肉絲CL</t>
  </si>
  <si>
    <t>碳香燒肉醬</t>
  </si>
  <si>
    <t>煮義式洋蔥(113年)</t>
  </si>
  <si>
    <t>拌燒肉片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</si>
  <si>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週更新(1118-1124)</t>
    </r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</si>
  <si>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週更新(1125-1201)</t>
    </r>
    <phoneticPr fontId="14" type="noConversion"/>
  </si>
  <si>
    <t>香料咖哩烤雞飯卷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</si>
  <si>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性前幾名品項(1110-1117)</t>
    </r>
    <phoneticPr fontId="14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</si>
  <si>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(1110-1117)</t>
    </r>
    <phoneticPr fontId="14" type="noConversion"/>
  </si>
  <si>
    <t>（８）報廢原因別前幾名品項(1111-1117)</t>
    <phoneticPr fontId="14" type="noConversion"/>
  </si>
  <si>
    <t>（８）超用原因別前幾名品項(1111-1117)</t>
    <phoneticPr fontId="14" type="noConversion"/>
  </si>
  <si>
    <t>有組裝半成品(咖哩醬與炸雞)人數配置較多,人時性較差</t>
  </si>
  <si>
    <t>人工包裝與貼標,人時性同麻油雞飯糰</t>
  </si>
  <si>
    <t>人數配置相同舊品飯捲系</t>
  </si>
  <si>
    <t>彩稻禾系列,多口味組裝,人力較多</t>
  </si>
  <si>
    <t>11/11馬鈴薯減少1人組裝,人時上升</t>
  </si>
  <si>
    <r>
      <t>11/11</t>
    </r>
    <r>
      <rPr>
        <sz val="11"/>
        <color theme="1"/>
        <rFont val="Microsoft JhengHei"/>
        <family val="2"/>
      </rPr>
      <t>減少起司片與鬆麵人力,人時提升</t>
    </r>
    <phoneticPr fontId="14" type="noConversion"/>
  </si>
  <si>
    <t>焗烤起司片破裂無法使用，已請準備室後續針對準備室拆底膜教育訓練，製管加強準備室拆底抽檢．</t>
    <phoneticPr fontId="14" type="noConversion"/>
  </si>
  <si>
    <t>下修展開量後續調整後報廢率較本週控制在3%，持續確認用量下修展開量。</t>
    <phoneticPr fontId="14" type="noConversion"/>
  </si>
  <si>
    <t>本週新品展開量偏高,請製管抽查抓量穩定度，下修展開量</t>
    <phoneticPr fontId="14" type="noConversion"/>
  </si>
  <si>
    <t>因原物料規格差異,超用量偏高,持續抽檢抓量穩定度,調理展開量已下修</t>
    <phoneticPr fontId="14" type="noConversion"/>
  </si>
  <si>
    <t>原物料規格過小無法使用報廢,後續請品檢加強原物料抽檢</t>
    <phoneticPr fontId="14" type="noConversion"/>
  </si>
  <si>
    <t>高風險半成品拆袋即用,拆包後無法延用給下配次產生報廢</t>
    <phoneticPr fontId="14" type="noConversion"/>
  </si>
  <si>
    <t>規格不穩定，魚皮沾黏產生報廢</t>
    <phoneticPr fontId="14" type="noConversion"/>
  </si>
  <si>
    <t>針對人員抓量手法教育訓練，持續追蹤用量。</t>
    <phoneticPr fontId="14" type="noConversion"/>
  </si>
  <si>
    <t>1.麵體容易黏一起不好操作2.單片麵體差異,每片重量約4-6克,研判為秤重規格差異,目前單品超用克數約3g,建議設定上下限用量。</t>
    <phoneticPr fontId="14" type="noConversion"/>
  </si>
  <si>
    <t>指示書設定以面積賣相為主,造成肉片超用。</t>
    <phoneticPr fontId="14" type="noConversion"/>
  </si>
  <si>
    <t>針對人員抓量手法教育訓練，本週單份平均超用量3%約0.4g，對比前月超用量已下降。</t>
    <phoneticPr fontId="14" type="noConversion"/>
  </si>
  <si>
    <t>生產機型3000飯糰機型,單份平均超用量5%約0.4g,持續針對人員抓量抽測。</t>
    <phoneticPr fontId="14" type="noConversion"/>
  </si>
  <si>
    <t>青花菜原物料規格偏大造成超用</t>
    <phoneticPr fontId="14" type="noConversion"/>
  </si>
  <si>
    <t>雙圈秤重,單份平均超用3g以內。</t>
    <phoneticPr fontId="14" type="noConversion"/>
  </si>
  <si>
    <t>雙圈秤重,雞肉規格大小差異，單份平均超用1-1.5g，持續確認任用量。</t>
    <phoneticPr fontId="14" type="noConversion"/>
  </si>
  <si>
    <t>因為內餡含有固形物,注餡機差異較高,持續調整機台穩定度，超用量持續下修。</t>
    <phoneticPr fontId="14" type="noConversion"/>
  </si>
  <si>
    <t>11月13日當日超用幅度偏高,請製管加強這支半成品上線抽檢</t>
    <phoneticPr fontId="14" type="noConversion"/>
  </si>
  <si>
    <t>二配大飯糰韓式蒜烤豬五花</t>
  </si>
  <si>
    <t>香烤藍尾鱈魚五行餐盒</t>
  </si>
  <si>
    <t>東京豚骨風味拉麵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</si>
  <si>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(1118-1124)</t>
    </r>
    <phoneticPr fontId="14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</si>
  <si>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(1118-1124)</t>
    </r>
    <phoneticPr fontId="14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</si>
  <si>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性前幾名品項(1118-1124)</t>
    </r>
    <phoneticPr fontId="14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</si>
  <si>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性前幾名品項(1118-1124)</t>
    </r>
    <phoneticPr fontId="14" type="noConversion"/>
  </si>
  <si>
    <t>11/18-11/24 總合計↑</t>
    <phoneticPr fontId="14" type="noConversion"/>
  </si>
  <si>
    <t>（８）報廢原因別前幾名品項(1118-1124)</t>
    <phoneticPr fontId="14" type="noConversion"/>
  </si>
  <si>
    <t>（８）超用原因別前幾名品項(1118-1124)</t>
    <phoneticPr fontId="14" type="noConversion"/>
  </si>
  <si>
    <t>炒蒜味青花菜</t>
  </si>
  <si>
    <t>炒玉米筍</t>
  </si>
  <si>
    <t>烤醃藍尾鱈魚</t>
  </si>
  <si>
    <t>拌蒜香五花肉</t>
  </si>
  <si>
    <t>妮妮-烤漢堡排肉</t>
  </si>
  <si>
    <t>對切屯京溫泉蛋</t>
  </si>
  <si>
    <t>炒蒜香堅果小魚</t>
  </si>
  <si>
    <t>煮紅糟豆腐</t>
  </si>
  <si>
    <t>豚骨醬油湯凍(114年)</t>
  </si>
  <si>
    <t>持續調整下修出料量，對比上週報廢率下降。</t>
    <phoneticPr fontId="14" type="noConversion"/>
  </si>
  <si>
    <t>本週新品，因原物料規格差異青花菜大小朵,持續抽檢抓量穩定度,調整下修出料量。</t>
    <phoneticPr fontId="14" type="noConversion"/>
  </si>
  <si>
    <t>本週新品，原物料規格大小顆，請製管抽查抓量穩定度，調整下修展開量。</t>
    <phoneticPr fontId="14" type="noConversion"/>
  </si>
  <si>
    <t>11月23日當日報廢量較高，因組合人員在備料導入鋼鍋時外漏,造成部分報廢,後續針對人員教育使用工具入鋼鍋,避免報廢。</t>
    <phoneticPr fontId="14" type="noConversion"/>
  </si>
  <si>
    <t>單品用量少,展開量容易放大,後續連動調理修正備料量。</t>
    <phoneticPr fontId="14" type="noConversion"/>
  </si>
  <si>
    <t>原物料規格重量不足無法使用報廢,後續請品檢加強原物料抽檢</t>
    <phoneticPr fontId="14" type="noConversion"/>
  </si>
  <si>
    <t>原物料規格斷尾破損無法使用報廢,後續請品檢加強原物料抽檢</t>
    <phoneticPr fontId="14" type="noConversion"/>
  </si>
  <si>
    <t>原物料未拆袋破裂無法使用，後續請品檢加強原物料抽檢</t>
    <phoneticPr fontId="14" type="noConversion"/>
  </si>
  <si>
    <t>主要因魚皮沾黏造成報廢，對策:人員鋪排整理後撥料減少沾黏狀況報廢率已下降0.23%。</t>
    <phoneticPr fontId="14" type="noConversion"/>
  </si>
  <si>
    <t>針對人員抓量手法教育訓練，並增加線上抽秤頻率</t>
    <phoneticPr fontId="14" type="noConversion"/>
  </si>
  <si>
    <t>線上使用冰杓定量，固形物豆腐影響操作手法，針對人員手法教育訓練。</t>
    <phoneticPr fontId="14" type="noConversion"/>
  </si>
  <si>
    <t>指示書設定以面積賣相為主,賣相要鋪滿造成肉片超用。</t>
    <phoneticPr fontId="14" type="noConversion"/>
  </si>
  <si>
    <t>平均超用佔比1.8%，針對人員抓量手法教育訓練，並增加線上抽秤頻率。</t>
    <phoneticPr fontId="14" type="noConversion"/>
  </si>
  <si>
    <t>雙圈秤重,單份平均超用3g以內,目前還在合理範圍</t>
    <phoneticPr fontId="14" type="noConversion"/>
  </si>
  <si>
    <t>本月新品，使用注餡機定量，11/23差異較高持續調整機台穩定度。</t>
    <phoneticPr fontId="14" type="noConversion"/>
  </si>
  <si>
    <r>
      <rPr>
        <sz val="8"/>
        <color theme="1"/>
        <rFont val="Microsoft JhengHei"/>
        <family val="2"/>
      </rPr>
      <t>蛋白丁縮減</t>
    </r>
    <r>
      <rPr>
        <sz val="8"/>
        <color theme="1"/>
        <rFont val="Calibri"/>
        <family val="2"/>
      </rPr>
      <t>1</t>
    </r>
    <r>
      <rPr>
        <sz val="8"/>
        <color theme="1"/>
        <rFont val="Microsoft JhengHei"/>
        <family val="2"/>
      </rPr>
      <t>人</t>
    </r>
    <phoneticPr fontId="14" type="noConversion"/>
  </si>
  <si>
    <t>熟悉度上升,人時效率提高</t>
    <phoneticPr fontId="14" type="noConversion"/>
  </si>
  <si>
    <r>
      <rPr>
        <sz val="11"/>
        <color theme="1"/>
        <rFont val="Microsoft JhengHei"/>
        <family val="2"/>
      </rPr>
      <t>賣像與組裝順序修改,組裝人數少</t>
    </r>
    <r>
      <rPr>
        <sz val="11"/>
        <color theme="1"/>
        <rFont val="Calibri"/>
        <family val="2"/>
      </rPr>
      <t>1.</t>
    </r>
    <r>
      <rPr>
        <sz val="11"/>
        <color theme="1"/>
        <rFont val="Microsoft JhengHei"/>
        <family val="2"/>
      </rPr>
      <t>人時生產性上升</t>
    </r>
    <phoneticPr fontId="14" type="noConversion"/>
  </si>
  <si>
    <t>新品達成率持續上升</t>
    <phoneticPr fontId="14" type="noConversion"/>
  </si>
  <si>
    <t>新品,內容物滿,上蓋難操作需求人多</t>
    <phoneticPr fontId="14" type="noConversion"/>
  </si>
  <si>
    <t>W4</t>
    <phoneticPr fontId="14" type="noConversion"/>
  </si>
  <si>
    <t>11/25-12/01 總合計↑</t>
    <phoneticPr fontId="14" type="noConversion"/>
  </si>
  <si>
    <t>十二</t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</si>
  <si>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週更新(1202-1208)</t>
    </r>
    <phoneticPr fontId="14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</si>
  <si>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週更新(1209-1215)</t>
    </r>
    <phoneticPr fontId="14" type="noConversion"/>
  </si>
  <si>
    <t>和風牛肉咖哩炸飯糰</t>
  </si>
  <si>
    <t>蒜味奶燉豬紅米營養餐</t>
  </si>
  <si>
    <t>明太子雞叉燒拌麵</t>
  </si>
  <si>
    <t>醬油叉燒拉麵</t>
  </si>
  <si>
    <t>濃厚豚骨拉麵</t>
  </si>
  <si>
    <t>和風匠製胡麻涼麵</t>
  </si>
  <si>
    <t>煮無敵家豚骨湯凍</t>
  </si>
  <si>
    <t>蒜味奶燉豬</t>
  </si>
  <si>
    <t>薑炒油菜(114.11)</t>
  </si>
  <si>
    <t>切-原萃醃漬嫩雞胸CL</t>
  </si>
  <si>
    <t>醬油拉麵湯凍</t>
  </si>
  <si>
    <t>助宗鱈明太子(業務用)OM</t>
  </si>
  <si>
    <t>奶香田園三色丁</t>
  </si>
  <si>
    <t>川燙油菜(A7)</t>
  </si>
  <si>
    <t>炒調味筍干</t>
  </si>
  <si>
    <t>照燒湯凍</t>
  </si>
  <si>
    <t>煮2024蕎麥麵</t>
  </si>
  <si>
    <t>6切-烤義式腿排(113年)</t>
  </si>
  <si>
    <t>炒油菜(114.11)</t>
  </si>
  <si>
    <t>雙茄肉醬</t>
  </si>
  <si>
    <r>
      <t>11</t>
    </r>
    <r>
      <rPr>
        <sz val="12"/>
        <color theme="1"/>
        <rFont val="Microsoft JhengHei"/>
        <family val="2"/>
      </rPr>
      <t>月報廢</t>
    </r>
    <phoneticPr fontId="14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</si>
  <si>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性前幾名品項(1125-1201)</t>
    </r>
    <phoneticPr fontId="14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</si>
  <si>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(1125-1201)</t>
    </r>
    <phoneticPr fontId="14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</si>
  <si>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(1125-1201)</t>
    </r>
    <phoneticPr fontId="14" type="noConversion"/>
  </si>
  <si>
    <t>（８）報廢原因別前幾名品項(1125-1201)</t>
    <phoneticPr fontId="14" type="noConversion"/>
  </si>
  <si>
    <t>（８）超用原因別前幾名品項(1125-1201)</t>
    <phoneticPr fontId="14" type="noConversion"/>
  </si>
  <si>
    <t>煮無敵家豚骨湯凍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</si>
</sst>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[$-404]aaa;@"/>
  </numFmts>
  <fonts count="114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2"/>
      <color rgb="FF000000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12"/>
      <color rgb="FF000000"/>
      <name val="細明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0"/>
      <color rgb="FFFF0000"/>
      <name val="Meiryo UI"/>
      <family val="2"/>
      <charset val="136"/>
    </font>
    <font>
      <sz val="10"/>
      <color rgb="FF000000"/>
      <name val="微軟正黑體 Light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</font>
    <font>
      <sz val="10"/>
      <color rgb="FF000000"/>
      <name val="Microsoft JhengHei UI"/>
      <family val="2"/>
      <charset val="136"/>
    </font>
    <font>
      <sz val="10"/>
      <color rgb="FF000000"/>
      <name val="Microsoft JhengHei"/>
      <family val="2"/>
      <charset val="136"/>
    </font>
    <font>
      <sz val="10"/>
      <color rgb="FFFF0000"/>
      <name val="新細明體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1"/>
      <color theme="1"/>
      <name val="Calibri"/>
      <family val="2"/>
    </font>
    <font>
      <sz val="8"/>
      <color theme="1"/>
      <name val="Microsoft JhengHei"/>
      <family val="2"/>
    </font>
    <font>
      <sz val="8"/>
      <color theme="1"/>
      <name val="Calibri"/>
      <family val="2"/>
    </font>
    <font>
      <sz val="11"/>
      <color theme="1"/>
      <name val="細明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8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22">
    <xf numFmtId="0" fontId="0" fillId="0" borderId="0"/>
    <xf numFmtId="0" fontId="7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0" borderId="0"/>
    <xf numFmtId="9" fontId="10" fillId="0" borderId="0" applyFont="0" applyFill="0" applyBorder="0" applyAlignment="0" applyProtection="0"/>
    <xf numFmtId="0" fontId="25" fillId="0" borderId="0"/>
    <xf numFmtId="0" fontId="6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9" fontId="6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25" fillId="0" borderId="0" applyFont="0" applyFill="0" applyBorder="0" applyAlignment="0" applyProtection="0">
      <alignment vertical="center"/>
    </xf>
  </cellStyleXfs>
  <cellXfs count="882">
    <xf numFmtId="0" fontId="0" fillId="0" borderId="0" xfId="0"/>
    <xf numFmtId="0" fontId="8" fillId="0" borderId="0" xfId="0" applyFont="1" applyAlignment="1">
      <alignment shrinkToFit="1"/>
    </xf>
    <xf numFmtId="0" fontId="0" fillId="0" borderId="0" xfId="0" applyAlignment="1">
      <alignment shrinkToFit="1"/>
    </xf>
    <xf numFmtId="0" fontId="8" fillId="0" borderId="1" xfId="0" applyFont="1" applyBorder="1" applyAlignment="1">
      <alignment horizontal="right" shrinkToFit="1"/>
    </xf>
    <xf numFmtId="0" fontId="8" fillId="0" borderId="1" xfId="0" applyFont="1" applyBorder="1" applyAlignment="1">
      <alignment shrinkToFit="1"/>
    </xf>
    <xf numFmtId="0" fontId="8" fillId="0" borderId="2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8" fillId="2" borderId="1" xfId="0" applyFont="1" applyFill="1" applyBorder="1" applyAlignment="1">
      <alignment shrinkToFit="1"/>
    </xf>
    <xf numFmtId="3" fontId="8" fillId="0" borderId="1" xfId="0" applyNumberFormat="1" applyFont="1" applyBorder="1" applyAlignment="1">
      <alignment shrinkToFit="1"/>
    </xf>
    <xf numFmtId="3" fontId="8" fillId="3" borderId="1" xfId="0" applyNumberFormat="1" applyFont="1" applyFill="1" applyBorder="1" applyAlignment="1">
      <alignment shrinkToFit="1"/>
    </xf>
    <xf numFmtId="4" fontId="8" fillId="0" borderId="1" xfId="0" applyNumberFormat="1" applyFont="1" applyBorder="1" applyAlignment="1">
      <alignment horizontal="right" shrinkToFit="1"/>
    </xf>
    <xf numFmtId="10" fontId="8" fillId="2" borderId="1" xfId="0" applyNumberFormat="1" applyFont="1" applyFill="1" applyBorder="1" applyAlignment="1">
      <alignment horizontal="right" shrinkToFit="1"/>
    </xf>
    <xf numFmtId="10" fontId="8" fillId="3" borderId="1" xfId="0" applyNumberFormat="1" applyFont="1" applyFill="1" applyBorder="1" applyAlignment="1">
      <alignment shrinkToFit="1"/>
    </xf>
    <xf numFmtId="10" fontId="8" fillId="0" borderId="1" xfId="0" applyNumberFormat="1" applyFont="1" applyBorder="1" applyAlignment="1">
      <alignment shrinkToFit="1"/>
    </xf>
    <xf numFmtId="10" fontId="9" fillId="0" borderId="0" xfId="0" applyNumberFormat="1" applyFont="1" applyAlignment="1">
      <alignment shrinkToFit="1"/>
    </xf>
    <xf numFmtId="0" fontId="8" fillId="3" borderId="1" xfId="0" applyFont="1" applyFill="1" applyBorder="1" applyAlignment="1">
      <alignment shrinkToFit="1"/>
    </xf>
    <xf numFmtId="4" fontId="8" fillId="0" borderId="1" xfId="0" applyNumberFormat="1" applyFont="1" applyBorder="1" applyAlignment="1">
      <alignment shrinkToFit="1"/>
    </xf>
    <xf numFmtId="0" fontId="9" fillId="2" borderId="5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9" fillId="2" borderId="7" xfId="0" applyFont="1" applyFill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9" fillId="0" borderId="8" xfId="0" applyFont="1" applyBorder="1" applyAlignment="1">
      <alignment shrinkToFit="1"/>
    </xf>
    <xf numFmtId="0" fontId="8" fillId="0" borderId="5" xfId="0" applyFont="1" applyBorder="1" applyAlignment="1">
      <alignment shrinkToFit="1"/>
    </xf>
    <xf numFmtId="0" fontId="8" fillId="0" borderId="14" xfId="0" applyFont="1" applyBorder="1" applyAlignment="1">
      <alignment shrinkToFit="1"/>
    </xf>
    <xf numFmtId="0" fontId="8" fillId="0" borderId="8" xfId="0" applyFont="1" applyBorder="1" applyAlignment="1">
      <alignment shrinkToFit="1"/>
    </xf>
    <xf numFmtId="10" fontId="8" fillId="0" borderId="5" xfId="0" applyNumberFormat="1" applyFont="1" applyBorder="1" applyAlignment="1">
      <alignment shrinkToFit="1"/>
    </xf>
    <xf numFmtId="0" fontId="8" fillId="3" borderId="5" xfId="0" applyFont="1" applyFill="1" applyBorder="1" applyAlignment="1">
      <alignment shrinkToFit="1"/>
    </xf>
    <xf numFmtId="0" fontId="8" fillId="2" borderId="15" xfId="0" applyFont="1" applyFill="1" applyBorder="1" applyAlignment="1">
      <alignment shrinkToFit="1"/>
    </xf>
    <xf numFmtId="10" fontId="8" fillId="3" borderId="17" xfId="0" applyNumberFormat="1" applyFont="1" applyFill="1" applyBorder="1" applyAlignment="1">
      <alignment shrinkToFit="1"/>
    </xf>
    <xf numFmtId="0" fontId="8" fillId="3" borderId="18" xfId="0" applyFont="1" applyFill="1" applyBorder="1" applyAlignment="1">
      <alignment shrinkToFit="1"/>
    </xf>
    <xf numFmtId="0" fontId="8" fillId="0" borderId="6" xfId="0" applyFont="1" applyBorder="1" applyAlignment="1">
      <alignment shrinkToFit="1"/>
    </xf>
    <xf numFmtId="10" fontId="8" fillId="0" borderId="6" xfId="0" applyNumberFormat="1" applyFont="1" applyBorder="1" applyAlignment="1">
      <alignment shrinkToFit="1"/>
    </xf>
    <xf numFmtId="0" fontId="8" fillId="3" borderId="6" xfId="0" applyFont="1" applyFill="1" applyBorder="1" applyAlignment="1">
      <alignment shrinkToFit="1"/>
    </xf>
    <xf numFmtId="10" fontId="8" fillId="0" borderId="0" xfId="0" applyNumberFormat="1" applyFont="1" applyAlignment="1">
      <alignment shrinkToFit="1"/>
    </xf>
    <xf numFmtId="10" fontId="8" fillId="2" borderId="1" xfId="0" applyNumberFormat="1" applyFont="1" applyFill="1" applyBorder="1" applyAlignment="1">
      <alignment shrinkToFit="1"/>
    </xf>
    <xf numFmtId="0" fontId="8" fillId="3" borderId="7" xfId="0" applyFont="1" applyFill="1" applyBorder="1" applyAlignment="1">
      <alignment shrinkToFit="1"/>
    </xf>
    <xf numFmtId="10" fontId="8" fillId="3" borderId="5" xfId="0" applyNumberFormat="1" applyFont="1" applyFill="1" applyBorder="1" applyAlignment="1">
      <alignment shrinkToFit="1"/>
    </xf>
    <xf numFmtId="0" fontId="8" fillId="0" borderId="11" xfId="0" applyFont="1" applyBorder="1" applyAlignment="1">
      <alignment shrinkToFit="1"/>
    </xf>
    <xf numFmtId="10" fontId="8" fillId="0" borderId="14" xfId="0" applyNumberFormat="1" applyFont="1" applyBorder="1" applyAlignment="1">
      <alignment shrinkToFit="1"/>
    </xf>
    <xf numFmtId="10" fontId="8" fillId="3" borderId="14" xfId="0" applyNumberFormat="1" applyFont="1" applyFill="1" applyBorder="1" applyAlignment="1">
      <alignment shrinkToFit="1"/>
    </xf>
    <xf numFmtId="0" fontId="8" fillId="2" borderId="2" xfId="0" applyFont="1" applyFill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12" fillId="0" borderId="1" xfId="0" applyFont="1" applyBorder="1" applyAlignment="1">
      <alignment shrinkToFit="1"/>
    </xf>
    <xf numFmtId="0" fontId="12" fillId="2" borderId="1" xfId="0" applyFont="1" applyFill="1" applyBorder="1" applyAlignment="1">
      <alignment horizontal="left" shrinkToFit="1"/>
    </xf>
    <xf numFmtId="0" fontId="13" fillId="2" borderId="1" xfId="0" applyFont="1" applyFill="1" applyBorder="1" applyAlignment="1">
      <alignment shrinkToFit="1"/>
    </xf>
    <xf numFmtId="0" fontId="12" fillId="2" borderId="6" xfId="0" applyFont="1" applyFill="1" applyBorder="1" applyAlignment="1">
      <alignment shrinkToFit="1"/>
    </xf>
    <xf numFmtId="0" fontId="12" fillId="2" borderId="2" xfId="0" applyFont="1" applyFill="1" applyBorder="1" applyAlignment="1">
      <alignment shrinkToFit="1"/>
    </xf>
    <xf numFmtId="0" fontId="13" fillId="2" borderId="5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8" fillId="2" borderId="22" xfId="0" applyFont="1" applyFill="1" applyBorder="1" applyAlignment="1">
      <alignment shrinkToFit="1"/>
    </xf>
    <xf numFmtId="0" fontId="8" fillId="2" borderId="23" xfId="0" applyFont="1" applyFill="1" applyBorder="1" applyAlignment="1">
      <alignment shrinkToFit="1"/>
    </xf>
    <xf numFmtId="0" fontId="12" fillId="2" borderId="22" xfId="0" applyFont="1" applyFill="1" applyBorder="1" applyAlignment="1">
      <alignment shrinkToFit="1"/>
    </xf>
    <xf numFmtId="0" fontId="12" fillId="2" borderId="1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16" xfId="0" applyFont="1" applyFill="1" applyBorder="1" applyAlignment="1">
      <alignment shrinkToFit="1"/>
    </xf>
    <xf numFmtId="0" fontId="12" fillId="4" borderId="0" xfId="0" applyFont="1" applyFill="1"/>
    <xf numFmtId="0" fontId="13" fillId="4" borderId="0" xfId="0" applyFont="1" applyFill="1" applyAlignment="1">
      <alignment shrinkToFit="1"/>
    </xf>
    <xf numFmtId="0" fontId="12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8" fillId="4" borderId="0" xfId="0" applyFont="1" applyFill="1"/>
    <xf numFmtId="10" fontId="8" fillId="4" borderId="0" xfId="0" applyNumberFormat="1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8" fillId="2" borderId="24" xfId="0" applyFont="1" applyFill="1" applyBorder="1" applyAlignment="1">
      <alignment shrinkToFit="1"/>
    </xf>
    <xf numFmtId="0" fontId="13" fillId="0" borderId="11" xfId="0" applyFont="1" applyBorder="1" applyAlignment="1">
      <alignment horizontal="right" shrinkToFit="1"/>
    </xf>
    <xf numFmtId="0" fontId="13" fillId="0" borderId="3" xfId="0" applyFont="1" applyBorder="1" applyAlignment="1">
      <alignment horizontal="right" shrinkToFit="1"/>
    </xf>
    <xf numFmtId="0" fontId="15" fillId="0" borderId="0" xfId="0" applyFont="1" applyAlignment="1">
      <alignment horizontal="center"/>
    </xf>
    <xf numFmtId="10" fontId="15" fillId="0" borderId="0" xfId="0" applyNumberFormat="1" applyFont="1"/>
    <xf numFmtId="0" fontId="15" fillId="0" borderId="0" xfId="0" applyFont="1"/>
    <xf numFmtId="0" fontId="19" fillId="0" borderId="0" xfId="0" applyFont="1" applyAlignment="1">
      <alignment horizontal="left" vertical="center"/>
    </xf>
    <xf numFmtId="0" fontId="27" fillId="0" borderId="0" xfId="0" applyFont="1"/>
    <xf numFmtId="176" fontId="28" fillId="5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176" fontId="28" fillId="0" borderId="0" xfId="0" applyNumberFormat="1" applyFont="1" applyAlignment="1">
      <alignment horizontal="center" vertical="center"/>
    </xf>
    <xf numFmtId="179" fontId="27" fillId="0" borderId="0" xfId="0" applyNumberFormat="1" applyFont="1" applyAlignment="1">
      <alignment horizontal="center"/>
    </xf>
    <xf numFmtId="176" fontId="27" fillId="0" borderId="0" xfId="0" applyNumberFormat="1" applyFont="1"/>
    <xf numFmtId="177" fontId="27" fillId="0" borderId="0" xfId="0" applyNumberFormat="1" applyFont="1"/>
    <xf numFmtId="178" fontId="27" fillId="0" borderId="0" xfId="0" applyNumberFormat="1" applyFont="1"/>
    <xf numFmtId="10" fontId="27" fillId="0" borderId="0" xfId="0" applyNumberFormat="1" applyFont="1"/>
    <xf numFmtId="176" fontId="28" fillId="6" borderId="0" xfId="0" applyNumberFormat="1" applyFont="1" applyFill="1" applyAlignment="1">
      <alignment horizontal="center" vertical="center"/>
    </xf>
    <xf numFmtId="176" fontId="28" fillId="8" borderId="0" xfId="0" applyNumberFormat="1" applyFont="1" applyFill="1" applyAlignment="1">
      <alignment horizontal="center" vertical="center"/>
    </xf>
    <xf numFmtId="180" fontId="27" fillId="0" borderId="0" xfId="0" applyNumberFormat="1" applyFont="1"/>
    <xf numFmtId="180" fontId="15" fillId="0" borderId="0" xfId="0" applyNumberFormat="1" applyFont="1"/>
    <xf numFmtId="176" fontId="18" fillId="0" borderId="0" xfId="0" applyNumberFormat="1" applyFont="1" applyAlignment="1">
      <alignment horizontal="center" vertical="center"/>
    </xf>
    <xf numFmtId="180" fontId="18" fillId="0" borderId="0" xfId="0" applyNumberFormat="1" applyFont="1" applyAlignment="1">
      <alignment horizontal="center" vertical="center"/>
    </xf>
    <xf numFmtId="182" fontId="27" fillId="0" borderId="0" xfId="0" applyNumberFormat="1" applyFont="1"/>
    <xf numFmtId="182" fontId="28" fillId="0" borderId="22" xfId="0" applyNumberFormat="1" applyFont="1" applyBorder="1" applyAlignment="1">
      <alignment horizontal="center" vertical="center"/>
    </xf>
    <xf numFmtId="10" fontId="28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/>
    <xf numFmtId="182" fontId="27" fillId="0" borderId="0" xfId="0" applyNumberFormat="1" applyFont="1" applyAlignment="1">
      <alignment horizontal="center"/>
    </xf>
    <xf numFmtId="0" fontId="32" fillId="0" borderId="0" xfId="0" applyFont="1"/>
    <xf numFmtId="177" fontId="27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7" fillId="0" borderId="0" xfId="0" applyFont="1" applyAlignment="1">
      <alignment shrinkToFit="1"/>
    </xf>
    <xf numFmtId="0" fontId="27" fillId="4" borderId="0" xfId="0" applyFont="1" applyFill="1" applyAlignment="1">
      <alignment shrinkToFit="1"/>
    </xf>
    <xf numFmtId="0" fontId="29" fillId="0" borderId="0" xfId="0" applyFont="1" applyAlignment="1">
      <alignment shrinkToFit="1"/>
    </xf>
    <xf numFmtId="0" fontId="46" fillId="0" borderId="0" xfId="0" applyFont="1" applyAlignment="1">
      <alignment shrinkToFit="1"/>
    </xf>
    <xf numFmtId="0" fontId="27" fillId="0" borderId="22" xfId="0" applyFont="1" applyBorder="1" applyAlignment="1">
      <alignment shrinkToFit="1"/>
    </xf>
    <xf numFmtId="0" fontId="27" fillId="0" borderId="0" xfId="0" applyFont="1" applyAlignment="1">
      <alignment horizontal="center" shrinkToFit="1"/>
    </xf>
    <xf numFmtId="0" fontId="29" fillId="0" borderId="0" xfId="0" applyFont="1" applyAlignment="1">
      <alignment horizontal="center" shrinkToFit="1"/>
    </xf>
    <xf numFmtId="0" fontId="27" fillId="0" borderId="0" xfId="0" applyFont="1" applyAlignment="1">
      <alignment horizontal="center" vertical="center" shrinkToFit="1"/>
    </xf>
    <xf numFmtId="0" fontId="46" fillId="0" borderId="22" xfId="0" applyFont="1" applyBorder="1" applyAlignment="1">
      <alignment shrinkToFit="1"/>
    </xf>
    <xf numFmtId="0" fontId="29" fillId="0" borderId="22" xfId="0" applyFont="1" applyBorder="1" applyAlignment="1">
      <alignment shrinkToFit="1"/>
    </xf>
    <xf numFmtId="4" fontId="29" fillId="0" borderId="22" xfId="0" applyNumberFormat="1" applyFont="1" applyBorder="1" applyAlignment="1">
      <alignment shrinkToFit="1"/>
    </xf>
    <xf numFmtId="0" fontId="29" fillId="4" borderId="0" xfId="0" applyFont="1" applyFill="1" applyAlignment="1">
      <alignment shrinkToFit="1"/>
    </xf>
    <xf numFmtId="0" fontId="49" fillId="0" borderId="0" xfId="0" applyFont="1"/>
    <xf numFmtId="0" fontId="51" fillId="0" borderId="0" xfId="0" applyFont="1"/>
    <xf numFmtId="10" fontId="46" fillId="0" borderId="0" xfId="0" applyNumberFormat="1" applyFont="1" applyAlignment="1">
      <alignment shrinkToFit="1"/>
    </xf>
    <xf numFmtId="0" fontId="47" fillId="0" borderId="0" xfId="0" applyFont="1"/>
    <xf numFmtId="0" fontId="52" fillId="0" borderId="22" xfId="0" applyFont="1" applyBorder="1" applyAlignment="1">
      <alignment horizontal="center" vertical="center" shrinkToFit="1"/>
    </xf>
    <xf numFmtId="0" fontId="52" fillId="9" borderId="22" xfId="0" applyFont="1" applyFill="1" applyBorder="1" applyAlignment="1">
      <alignment horizontal="center" vertical="center" shrinkToFit="1"/>
    </xf>
    <xf numFmtId="0" fontId="46" fillId="0" borderId="22" xfId="0" applyFont="1" applyBorder="1" applyAlignment="1">
      <alignment horizontal="center" shrinkToFit="1"/>
    </xf>
    <xf numFmtId="3" fontId="29" fillId="0" borderId="22" xfId="0" applyNumberFormat="1" applyFont="1" applyBorder="1" applyAlignment="1">
      <alignment shrinkToFit="1"/>
    </xf>
    <xf numFmtId="10" fontId="29" fillId="0" borderId="22" xfId="0" applyNumberFormat="1" applyFont="1" applyBorder="1" applyAlignment="1">
      <alignment shrinkToFit="1"/>
    </xf>
    <xf numFmtId="4" fontId="29" fillId="0" borderId="22" xfId="0" applyNumberFormat="1" applyFont="1" applyBorder="1" applyAlignment="1">
      <alignment horizontal="right" shrinkToFit="1"/>
    </xf>
    <xf numFmtId="10" fontId="29" fillId="0" borderId="22" xfId="0" applyNumberFormat="1" applyFont="1" applyBorder="1" applyAlignment="1">
      <alignment horizontal="right" shrinkToFit="1"/>
    </xf>
    <xf numFmtId="0" fontId="46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horizontal="center" shrinkToFit="1"/>
    </xf>
    <xf numFmtId="0" fontId="8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8" fillId="0" borderId="0" xfId="0" applyFont="1" applyAlignment="1">
      <alignment horizontal="right" shrinkToFit="1"/>
    </xf>
    <xf numFmtId="0" fontId="12" fillId="0" borderId="0" xfId="0" applyFont="1" applyAlignment="1">
      <alignment shrinkToFit="1"/>
    </xf>
    <xf numFmtId="0" fontId="9" fillId="0" borderId="0" xfId="0" applyFont="1" applyAlignment="1">
      <alignment shrinkToFit="1"/>
    </xf>
    <xf numFmtId="0" fontId="27" fillId="4" borderId="0" xfId="0" applyFont="1" applyFill="1" applyAlignment="1">
      <alignment horizontal="center" vertical="center" shrinkToFit="1"/>
    </xf>
    <xf numFmtId="0" fontId="27" fillId="4" borderId="0" xfId="0" applyFont="1" applyFill="1" applyAlignment="1">
      <alignment horizontal="center" shrinkToFit="1"/>
    </xf>
    <xf numFmtId="0" fontId="29" fillId="0" borderId="22" xfId="0" applyFont="1" applyBorder="1" applyAlignment="1">
      <alignment horizontal="center" vertical="center" shrinkToFit="1"/>
    </xf>
    <xf numFmtId="0" fontId="27" fillId="0" borderId="0" xfId="0" applyFont="1" applyAlignment="1">
      <alignment vertical="center" shrinkToFit="1"/>
    </xf>
    <xf numFmtId="0" fontId="29" fillId="2" borderId="22" xfId="0" applyFont="1" applyFill="1" applyBorder="1" applyAlignment="1">
      <alignment horizontal="center" vertical="center" shrinkToFit="1"/>
    </xf>
    <xf numFmtId="10" fontId="29" fillId="3" borderId="17" xfId="0" applyNumberFormat="1" applyFont="1" applyFill="1" applyBorder="1" applyAlignment="1">
      <alignment horizontal="center" shrinkToFit="1"/>
    </xf>
    <xf numFmtId="0" fontId="27" fillId="0" borderId="0" xfId="0" applyFont="1" applyAlignment="1">
      <alignment wrapText="1" shrinkToFit="1"/>
    </xf>
    <xf numFmtId="0" fontId="27" fillId="0" borderId="0" xfId="0" applyFont="1" applyAlignment="1">
      <alignment horizontal="center" vertical="center" wrapText="1" shrinkToFit="1"/>
    </xf>
    <xf numFmtId="10" fontId="29" fillId="2" borderId="22" xfId="0" applyNumberFormat="1" applyFont="1" applyFill="1" applyBorder="1" applyAlignment="1">
      <alignment horizontal="center" vertical="center" shrinkToFit="1"/>
    </xf>
    <xf numFmtId="10" fontId="29" fillId="3" borderId="22" xfId="0" applyNumberFormat="1" applyFont="1" applyFill="1" applyBorder="1" applyAlignment="1">
      <alignment shrinkToFit="1"/>
    </xf>
    <xf numFmtId="0" fontId="27" fillId="0" borderId="0" xfId="11" applyFont="1" applyAlignment="1">
      <alignment shrinkToFit="1"/>
    </xf>
    <xf numFmtId="0" fontId="27" fillId="4" borderId="0" xfId="11" applyFont="1" applyFill="1" applyAlignment="1">
      <alignment shrinkToFit="1"/>
    </xf>
    <xf numFmtId="184" fontId="62" fillId="0" borderId="0" xfId="11" applyNumberFormat="1" applyFont="1" applyAlignment="1">
      <alignment shrinkToFit="1"/>
    </xf>
    <xf numFmtId="0" fontId="46" fillId="0" borderId="6" xfId="11" applyFont="1" applyBorder="1" applyAlignment="1">
      <alignment horizontal="center" shrinkToFit="1"/>
    </xf>
    <xf numFmtId="3" fontId="37" fillId="0" borderId="6" xfId="11" applyNumberFormat="1" applyFont="1" applyBorder="1" applyAlignment="1">
      <alignment shrinkToFit="1"/>
    </xf>
    <xf numFmtId="10" fontId="37" fillId="0" borderId="6" xfId="11" applyNumberFormat="1" applyFont="1" applyBorder="1" applyAlignment="1">
      <alignment shrinkToFit="1"/>
    </xf>
    <xf numFmtId="3" fontId="29" fillId="0" borderId="22" xfId="11" applyNumberFormat="1" applyFont="1" applyBorder="1" applyAlignment="1">
      <alignment shrinkToFit="1"/>
    </xf>
    <xf numFmtId="10" fontId="29" fillId="0" borderId="22" xfId="11" applyNumberFormat="1" applyFont="1" applyBorder="1" applyAlignment="1">
      <alignment shrinkToFit="1"/>
    </xf>
    <xf numFmtId="0" fontId="46" fillId="0" borderId="1" xfId="11" applyFont="1" applyBorder="1" applyAlignment="1">
      <alignment horizontal="center" shrinkToFit="1"/>
    </xf>
    <xf numFmtId="3" fontId="37" fillId="0" borderId="1" xfId="11" applyNumberFormat="1" applyFont="1" applyBorder="1" applyAlignment="1">
      <alignment shrinkToFit="1"/>
    </xf>
    <xf numFmtId="0" fontId="32" fillId="0" borderId="0" xfId="11" applyFont="1"/>
    <xf numFmtId="0" fontId="32" fillId="0" borderId="0" xfId="11" applyFont="1" applyAlignment="1">
      <alignment vertical="center"/>
    </xf>
    <xf numFmtId="0" fontId="32" fillId="0" borderId="22" xfId="11" applyFont="1" applyBorder="1"/>
    <xf numFmtId="1" fontId="32" fillId="0" borderId="22" xfId="11" applyNumberFormat="1" applyFont="1" applyBorder="1"/>
    <xf numFmtId="185" fontId="32" fillId="0" borderId="22" xfId="13" applyNumberFormat="1" applyFont="1" applyFill="1" applyBorder="1" applyAlignment="1"/>
    <xf numFmtId="0" fontId="32" fillId="0" borderId="0" xfId="11" applyFont="1" applyAlignment="1">
      <alignment horizontal="center"/>
    </xf>
    <xf numFmtId="9" fontId="65" fillId="0" borderId="0" xfId="13" applyFont="1" applyFill="1" applyAlignment="1"/>
    <xf numFmtId="0" fontId="32" fillId="0" borderId="0" xfId="11" applyFont="1" applyAlignment="1">
      <alignment horizontal="center" vertical="center"/>
    </xf>
    <xf numFmtId="0" fontId="37" fillId="0" borderId="22" xfId="11" applyFont="1" applyBorder="1"/>
    <xf numFmtId="0" fontId="37" fillId="5" borderId="22" xfId="12" applyFont="1" applyFill="1" applyBorder="1" applyAlignment="1">
      <alignment horizontal="center" vertical="center" wrapText="1"/>
    </xf>
    <xf numFmtId="0" fontId="37" fillId="5" borderId="22" xfId="12" applyFont="1" applyFill="1" applyBorder="1" applyAlignment="1">
      <alignment horizontal="center" vertical="center"/>
    </xf>
    <xf numFmtId="0" fontId="32" fillId="0" borderId="22" xfId="11" applyFont="1" applyBorder="1" applyAlignment="1">
      <alignment horizontal="center"/>
    </xf>
    <xf numFmtId="185" fontId="37" fillId="9" borderId="22" xfId="14" applyNumberFormat="1" applyFont="1" applyFill="1" applyBorder="1" applyAlignment="1"/>
    <xf numFmtId="185" fontId="37" fillId="9" borderId="22" xfId="13" applyNumberFormat="1" applyFont="1" applyFill="1" applyBorder="1" applyAlignment="1"/>
    <xf numFmtId="0" fontId="8" fillId="0" borderId="0" xfId="5"/>
    <xf numFmtId="0" fontId="68" fillId="9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9" borderId="22" xfId="5" applyFont="1" applyFill="1" applyBorder="1"/>
    <xf numFmtId="185" fontId="27" fillId="0" borderId="0" xfId="0" applyNumberFormat="1" applyFont="1"/>
    <xf numFmtId="0" fontId="29" fillId="0" borderId="22" xfId="11" applyFont="1" applyBorder="1" applyAlignment="1">
      <alignment horizontal="center" vertical="center" shrinkToFit="1"/>
    </xf>
    <xf numFmtId="0" fontId="37" fillId="5" borderId="23" xfId="5" applyFont="1" applyFill="1" applyBorder="1" applyAlignment="1">
      <alignment horizontal="center" vertical="center"/>
    </xf>
    <xf numFmtId="0" fontId="69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shrinkToFit="1"/>
    </xf>
    <xf numFmtId="0" fontId="61" fillId="2" borderId="22" xfId="0" applyFont="1" applyFill="1" applyBorder="1" applyAlignment="1">
      <alignment horizontal="center" vertical="center" shrinkToFit="1"/>
    </xf>
    <xf numFmtId="0" fontId="32" fillId="0" borderId="40" xfId="11" applyFont="1" applyBorder="1"/>
    <xf numFmtId="1" fontId="32" fillId="0" borderId="40" xfId="11" applyNumberFormat="1" applyFont="1" applyBorder="1"/>
    <xf numFmtId="1" fontId="65" fillId="0" borderId="40" xfId="11" applyNumberFormat="1" applyFont="1" applyBorder="1"/>
    <xf numFmtId="0" fontId="32" fillId="5" borderId="23" xfId="11" applyFont="1" applyFill="1" applyBorder="1" applyAlignment="1">
      <alignment horizontal="center" vertical="center"/>
    </xf>
    <xf numFmtId="0" fontId="70" fillId="0" borderId="0" xfId="11" applyFont="1" applyAlignment="1">
      <alignment horizontal="center"/>
    </xf>
    <xf numFmtId="0" fontId="70" fillId="0" borderId="0" xfId="11" applyFont="1"/>
    <xf numFmtId="186" fontId="27" fillId="0" borderId="0" xfId="0" applyNumberFormat="1" applyFont="1"/>
    <xf numFmtId="0" fontId="15" fillId="9" borderId="0" xfId="11" applyFont="1" applyFill="1" applyAlignment="1">
      <alignment vertical="center"/>
    </xf>
    <xf numFmtId="188" fontId="27" fillId="0" borderId="0" xfId="0" applyNumberFormat="1" applyFont="1"/>
    <xf numFmtId="189" fontId="27" fillId="0" borderId="0" xfId="0" applyNumberFormat="1" applyFont="1"/>
    <xf numFmtId="0" fontId="27" fillId="9" borderId="0" xfId="0" applyFont="1" applyFill="1" applyAlignment="1">
      <alignment horizontal="center"/>
    </xf>
    <xf numFmtId="10" fontId="28" fillId="0" borderId="0" xfId="0" applyNumberFormat="1" applyFont="1" applyAlignment="1">
      <alignment horizontal="center" vertical="center"/>
    </xf>
    <xf numFmtId="186" fontId="15" fillId="0" borderId="0" xfId="0" applyNumberFormat="1" applyFont="1"/>
    <xf numFmtId="186" fontId="28" fillId="0" borderId="0" xfId="0" applyNumberFormat="1" applyFont="1" applyAlignment="1">
      <alignment horizontal="center" vertical="center"/>
    </xf>
    <xf numFmtId="0" fontId="54" fillId="0" borderId="0" xfId="0" applyFont="1" applyAlignment="1">
      <alignment horizontal="left" vertical="center" shrinkToFit="1"/>
    </xf>
    <xf numFmtId="0" fontId="61" fillId="0" borderId="22" xfId="0" applyFont="1" applyBorder="1" applyAlignment="1">
      <alignment horizontal="center" vertical="center" shrinkToFit="1"/>
    </xf>
    <xf numFmtId="0" fontId="54" fillId="0" borderId="26" xfId="0" applyFont="1" applyBorder="1" applyAlignment="1">
      <alignment horizontal="left" vertical="center" shrinkToFit="1"/>
    </xf>
    <xf numFmtId="179" fontId="15" fillId="0" borderId="22" xfId="0" applyNumberFormat="1" applyFont="1" applyBorder="1" applyAlignment="1">
      <alignment horizontal="center"/>
    </xf>
    <xf numFmtId="189" fontId="15" fillId="9" borderId="22" xfId="0" applyNumberFormat="1" applyFont="1" applyFill="1" applyBorder="1" applyAlignment="1">
      <alignment vertical="center" shrinkToFit="1"/>
    </xf>
    <xf numFmtId="10" fontId="15" fillId="0" borderId="22" xfId="0" applyNumberFormat="1" applyFont="1" applyBorder="1" applyAlignment="1">
      <alignment vertical="center"/>
    </xf>
    <xf numFmtId="179" fontId="27" fillId="0" borderId="22" xfId="0" applyNumberFormat="1" applyFont="1" applyBorder="1" applyAlignment="1">
      <alignment horizontal="center"/>
    </xf>
    <xf numFmtId="10" fontId="28" fillId="0" borderId="23" xfId="0" applyNumberFormat="1" applyFont="1" applyBorder="1" applyAlignment="1">
      <alignment horizontal="center" vertical="center"/>
    </xf>
    <xf numFmtId="183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 shrinkToFi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shrinkToFit="1"/>
    </xf>
    <xf numFmtId="0" fontId="15" fillId="0" borderId="0" xfId="0" applyFont="1" applyAlignment="1">
      <alignment vertical="center" shrinkToFit="1"/>
    </xf>
    <xf numFmtId="0" fontId="15" fillId="0" borderId="22" xfId="0" applyFont="1" applyBorder="1" applyAlignment="1">
      <alignment horizontal="center" vertical="center"/>
    </xf>
    <xf numFmtId="0" fontId="15" fillId="9" borderId="22" xfId="0" applyFont="1" applyFill="1" applyBorder="1" applyAlignment="1">
      <alignment horizontal="center" vertical="center" shrinkToFit="1"/>
    </xf>
    <xf numFmtId="0" fontId="15" fillId="0" borderId="22" xfId="0" applyFont="1" applyBorder="1" applyAlignment="1">
      <alignment horizontal="center" vertical="center" shrinkToFit="1"/>
    </xf>
    <xf numFmtId="0" fontId="15" fillId="0" borderId="22" xfId="0" applyFont="1" applyBorder="1" applyAlignment="1">
      <alignment horizontal="left" vertical="center" shrinkToFit="1"/>
    </xf>
    <xf numFmtId="1" fontId="15" fillId="0" borderId="22" xfId="0" applyNumberFormat="1" applyFont="1" applyBorder="1" applyAlignment="1">
      <alignment horizontal="center" vertical="center"/>
    </xf>
    <xf numFmtId="183" fontId="15" fillId="0" borderId="22" xfId="0" applyNumberFormat="1" applyFont="1" applyBorder="1" applyAlignment="1">
      <alignment horizontal="center" vertical="center"/>
    </xf>
    <xf numFmtId="1" fontId="15" fillId="9" borderId="22" xfId="0" applyNumberFormat="1" applyFont="1" applyFill="1" applyBorder="1" applyAlignment="1">
      <alignment horizontal="center" vertical="center" shrinkToFit="1"/>
    </xf>
    <xf numFmtId="183" fontId="15" fillId="9" borderId="22" xfId="0" applyNumberFormat="1" applyFont="1" applyFill="1" applyBorder="1" applyAlignment="1">
      <alignment horizontal="center" vertical="center" shrinkToFit="1"/>
    </xf>
    <xf numFmtId="1" fontId="15" fillId="0" borderId="22" xfId="0" applyNumberFormat="1" applyFont="1" applyBorder="1" applyAlignment="1">
      <alignment horizontal="center" vertical="center" shrinkToFit="1"/>
    </xf>
    <xf numFmtId="183" fontId="15" fillId="0" borderId="22" xfId="0" applyNumberFormat="1" applyFont="1" applyBorder="1" applyAlignment="1">
      <alignment horizontal="center" vertical="center" shrinkToFit="1"/>
    </xf>
    <xf numFmtId="0" fontId="54" fillId="0" borderId="34" xfId="0" applyFont="1" applyBorder="1" applyAlignment="1">
      <alignment horizontal="left" vertical="center" shrinkToFit="1"/>
    </xf>
    <xf numFmtId="0" fontId="54" fillId="0" borderId="36" xfId="0" applyFont="1" applyBorder="1" applyAlignment="1">
      <alignment horizontal="left" vertical="center" shrinkToFit="1"/>
    </xf>
    <xf numFmtId="0" fontId="15" fillId="0" borderId="0" xfId="0" applyFont="1" applyAlignment="1">
      <alignment shrinkToFit="1"/>
    </xf>
    <xf numFmtId="0" fontId="15" fillId="4" borderId="0" xfId="0" applyFont="1" applyFill="1" applyAlignment="1">
      <alignment shrinkToFit="1"/>
    </xf>
    <xf numFmtId="0" fontId="61" fillId="5" borderId="22" xfId="0" applyFont="1" applyFill="1" applyBorder="1" applyAlignment="1">
      <alignment horizontal="center" vertical="center" shrinkToFit="1"/>
    </xf>
    <xf numFmtId="0" fontId="16" fillId="4" borderId="0" xfId="0" applyFont="1" applyFill="1" applyAlignment="1">
      <alignment horizontal="center" vertical="center" shrinkToFit="1"/>
    </xf>
    <xf numFmtId="0" fontId="15" fillId="4" borderId="0" xfId="0" applyFont="1" applyFill="1" applyAlignment="1">
      <alignment horizontal="center" vertical="center" shrinkToFit="1"/>
    </xf>
    <xf numFmtId="0" fontId="61" fillId="5" borderId="22" xfId="0" applyFont="1" applyFill="1" applyBorder="1" applyAlignment="1">
      <alignment horizontal="center" shrinkToFit="1"/>
    </xf>
    <xf numFmtId="0" fontId="61" fillId="0" borderId="22" xfId="0" applyFont="1" applyBorder="1" applyAlignment="1">
      <alignment horizontal="center" shrinkToFit="1"/>
    </xf>
    <xf numFmtId="0" fontId="16" fillId="4" borderId="22" xfId="0" applyFont="1" applyFill="1" applyBorder="1" applyAlignment="1">
      <alignment horizontal="center" shrinkToFit="1"/>
    </xf>
    <xf numFmtId="0" fontId="61" fillId="4" borderId="22" xfId="0" applyFont="1" applyFill="1" applyBorder="1" applyAlignment="1">
      <alignment horizontal="center" shrinkToFit="1"/>
    </xf>
    <xf numFmtId="0" fontId="16" fillId="4" borderId="0" xfId="0" applyFont="1" applyFill="1" applyAlignment="1">
      <alignment horizontal="center" shrinkToFit="1"/>
    </xf>
    <xf numFmtId="0" fontId="15" fillId="0" borderId="0" xfId="0" applyFont="1" applyAlignment="1">
      <alignment horizontal="center" shrinkToFit="1"/>
    </xf>
    <xf numFmtId="0" fontId="61" fillId="0" borderId="22" xfId="0" applyFont="1" applyBorder="1" applyAlignment="1">
      <alignment shrinkToFit="1"/>
    </xf>
    <xf numFmtId="0" fontId="77" fillId="0" borderId="22" xfId="0" applyFont="1" applyBorder="1" applyAlignment="1">
      <alignment shrinkToFit="1"/>
    </xf>
    <xf numFmtId="1" fontId="61" fillId="0" borderId="22" xfId="0" applyNumberFormat="1" applyFont="1" applyBorder="1" applyAlignment="1">
      <alignment shrinkToFit="1"/>
    </xf>
    <xf numFmtId="183" fontId="61" fillId="0" borderId="22" xfId="0" applyNumberFormat="1" applyFont="1" applyBorder="1" applyAlignment="1">
      <alignment shrinkToFit="1"/>
    </xf>
    <xf numFmtId="0" fontId="61" fillId="0" borderId="22" xfId="0" applyFont="1" applyBorder="1" applyAlignment="1">
      <alignment horizontal="right" shrinkToFit="1"/>
    </xf>
    <xf numFmtId="1" fontId="77" fillId="0" borderId="22" xfId="0" applyNumberFormat="1" applyFont="1" applyBorder="1" applyAlignment="1">
      <alignment shrinkToFit="1"/>
    </xf>
    <xf numFmtId="183" fontId="77" fillId="0" borderId="22" xfId="0" applyNumberFormat="1" applyFont="1" applyBorder="1" applyAlignment="1">
      <alignment shrinkToFit="1"/>
    </xf>
    <xf numFmtId="0" fontId="61" fillId="2" borderId="22" xfId="0" applyFont="1" applyFill="1" applyBorder="1" applyAlignment="1">
      <alignment horizontal="center" shrinkToFit="1"/>
    </xf>
    <xf numFmtId="0" fontId="15" fillId="4" borderId="0" xfId="0" applyFont="1" applyFill="1" applyAlignment="1">
      <alignment horizontal="center" shrinkToFit="1"/>
    </xf>
    <xf numFmtId="0" fontId="16" fillId="5" borderId="22" xfId="0" applyFont="1" applyFill="1" applyBorder="1" applyAlignment="1">
      <alignment horizontal="center" shrinkToFit="1"/>
    </xf>
    <xf numFmtId="183" fontId="29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73" fillId="0" borderId="67" xfId="0" applyFont="1" applyBorder="1" applyAlignment="1">
      <alignment horizontal="left" vertical="center"/>
    </xf>
    <xf numFmtId="1" fontId="32" fillId="0" borderId="0" xfId="11" applyNumberFormat="1" applyFont="1"/>
    <xf numFmtId="10" fontId="29" fillId="3" borderId="50" xfId="0" applyNumberFormat="1" applyFont="1" applyFill="1" applyBorder="1" applyAlignment="1">
      <alignment horizontal="center" vertical="center" shrinkToFit="1"/>
    </xf>
    <xf numFmtId="190" fontId="27" fillId="0" borderId="0" xfId="0" applyNumberFormat="1" applyFont="1"/>
    <xf numFmtId="177" fontId="28" fillId="0" borderId="23" xfId="0" applyNumberFormat="1" applyFont="1" applyBorder="1" applyAlignment="1">
      <alignment horizontal="center" vertical="center"/>
    </xf>
    <xf numFmtId="184" fontId="29" fillId="0" borderId="22" xfId="0" applyNumberFormat="1" applyFont="1" applyBorder="1" applyAlignment="1">
      <alignment shrinkToFit="1"/>
    </xf>
    <xf numFmtId="0" fontId="79" fillId="0" borderId="22" xfId="0" applyFont="1" applyBorder="1" applyAlignment="1">
      <alignment shrinkToFit="1"/>
    </xf>
    <xf numFmtId="191" fontId="29" fillId="0" borderId="22" xfId="0" applyNumberFormat="1" applyFont="1" applyBorder="1" applyAlignment="1">
      <alignment horizontal="right" shrinkToFit="1"/>
    </xf>
    <xf numFmtId="185" fontId="29" fillId="0" borderId="22" xfId="0" applyNumberFormat="1" applyFont="1" applyBorder="1" applyAlignment="1">
      <alignment shrinkToFit="1"/>
    </xf>
    <xf numFmtId="186" fontId="29" fillId="0" borderId="22" xfId="0" applyNumberFormat="1" applyFont="1" applyBorder="1" applyAlignment="1">
      <alignment shrinkToFit="1"/>
    </xf>
    <xf numFmtId="192" fontId="29" fillId="0" borderId="22" xfId="0" applyNumberFormat="1" applyFont="1" applyBorder="1" applyAlignment="1">
      <alignment shrinkToFit="1"/>
    </xf>
    <xf numFmtId="191" fontId="29" fillId="0" borderId="22" xfId="0" applyNumberFormat="1" applyFont="1" applyBorder="1" applyAlignment="1">
      <alignment shrinkToFit="1"/>
    </xf>
    <xf numFmtId="191" fontId="28" fillId="0" borderId="22" xfId="0" applyNumberFormat="1" applyFont="1" applyBorder="1" applyAlignment="1">
      <alignment shrinkToFit="1"/>
    </xf>
    <xf numFmtId="190" fontId="27" fillId="0" borderId="22" xfId="0" applyNumberFormat="1" applyFont="1" applyBorder="1"/>
    <xf numFmtId="190" fontId="27" fillId="9" borderId="22" xfId="0" applyNumberFormat="1" applyFont="1" applyFill="1" applyBorder="1"/>
    <xf numFmtId="1" fontId="32" fillId="0" borderId="22" xfId="13" applyNumberFormat="1" applyFont="1" applyFill="1" applyBorder="1" applyAlignment="1"/>
    <xf numFmtId="1" fontId="8" fillId="3" borderId="18" xfId="0" applyNumberFormat="1" applyFont="1" applyFill="1" applyBorder="1" applyAlignment="1">
      <alignment shrinkToFit="1"/>
    </xf>
    <xf numFmtId="0" fontId="72" fillId="0" borderId="0" xfId="11" applyFont="1" applyAlignment="1">
      <alignment shrinkToFit="1"/>
    </xf>
    <xf numFmtId="0" fontId="15" fillId="0" borderId="0" xfId="11" applyFont="1" applyAlignment="1">
      <alignment shrinkToFit="1"/>
    </xf>
    <xf numFmtId="0" fontId="29" fillId="0" borderId="0" xfId="11" applyFont="1" applyAlignment="1">
      <alignment shrinkToFit="1"/>
    </xf>
    <xf numFmtId="184" fontId="46" fillId="0" borderId="0" xfId="11" applyNumberFormat="1" applyFont="1" applyAlignment="1">
      <alignment shrinkToFit="1"/>
    </xf>
    <xf numFmtId="0" fontId="62" fillId="0" borderId="6" xfId="11" applyFont="1" applyBorder="1" applyAlignment="1">
      <alignment horizontal="center" shrinkToFit="1"/>
    </xf>
    <xf numFmtId="0" fontId="62" fillId="0" borderId="1" xfId="11" applyFont="1" applyBorder="1" applyAlignment="1">
      <alignment horizontal="center" shrinkToFit="1"/>
    </xf>
    <xf numFmtId="1" fontId="32" fillId="0" borderId="69" xfId="11" applyNumberFormat="1" applyFont="1" applyBorder="1"/>
    <xf numFmtId="1" fontId="32" fillId="0" borderId="70" xfId="11" applyNumberFormat="1" applyFont="1" applyBorder="1"/>
    <xf numFmtId="0" fontId="32" fillId="0" borderId="70" xfId="11" applyFont="1" applyBorder="1"/>
    <xf numFmtId="0" fontId="85" fillId="0" borderId="0" xfId="11" applyFont="1" applyAlignment="1">
      <alignment horizontal="center" vertical="center"/>
    </xf>
    <xf numFmtId="10" fontId="88" fillId="0" borderId="22" xfId="3" applyNumberFormat="1" applyFont="1" applyBorder="1" applyAlignment="1">
      <alignment horizontal="center" vertical="center"/>
    </xf>
    <xf numFmtId="0" fontId="5" fillId="0" borderId="0" xfId="15">
      <alignment vertical="center"/>
    </xf>
    <xf numFmtId="0" fontId="86" fillId="10" borderId="22" xfId="15" applyFont="1" applyFill="1" applyBorder="1" applyAlignment="1">
      <alignment horizontal="center" vertical="center" wrapText="1"/>
    </xf>
    <xf numFmtId="194" fontId="88" fillId="0" borderId="22" xfId="5" applyNumberFormat="1" applyFont="1" applyBorder="1" applyAlignment="1">
      <alignment horizontal="center" vertical="center"/>
    </xf>
    <xf numFmtId="193" fontId="88" fillId="9" borderId="22" xfId="15" applyNumberFormat="1" applyFont="1" applyFill="1" applyBorder="1" applyAlignment="1">
      <alignment horizontal="center" vertical="center"/>
    </xf>
    <xf numFmtId="193" fontId="88" fillId="9" borderId="22" xfId="16" applyNumberFormat="1" applyFont="1" applyFill="1" applyBorder="1" applyAlignment="1">
      <alignment horizontal="center" vertical="center"/>
    </xf>
    <xf numFmtId="193" fontId="88" fillId="0" borderId="22" xfId="3" applyNumberFormat="1" applyFont="1" applyBorder="1" applyAlignment="1">
      <alignment horizontal="center" vertical="center"/>
    </xf>
    <xf numFmtId="194" fontId="91" fillId="0" borderId="22" xfId="5" applyNumberFormat="1" applyFont="1" applyBorder="1" applyAlignment="1">
      <alignment horizontal="center" vertical="center"/>
    </xf>
    <xf numFmtId="1" fontId="5" fillId="0" borderId="0" xfId="15" applyNumberFormat="1">
      <alignment vertical="center"/>
    </xf>
    <xf numFmtId="194" fontId="92" fillId="0" borderId="22" xfId="5" applyNumberFormat="1" applyFont="1" applyBorder="1" applyAlignment="1">
      <alignment horizontal="center" vertical="center"/>
    </xf>
    <xf numFmtId="3" fontId="5" fillId="0" borderId="0" xfId="15" applyNumberFormat="1">
      <alignment vertical="center"/>
    </xf>
    <xf numFmtId="186" fontId="5" fillId="0" borderId="0" xfId="3" applyNumberFormat="1" applyFont="1">
      <alignment vertical="center"/>
    </xf>
    <xf numFmtId="186" fontId="37" fillId="0" borderId="6" xfId="11" applyNumberFormat="1" applyFont="1" applyBorder="1" applyAlignment="1">
      <alignment shrinkToFit="1"/>
    </xf>
    <xf numFmtId="10" fontId="15" fillId="0" borderId="22" xfId="0" applyNumberFormat="1" applyFont="1" applyBorder="1"/>
    <xf numFmtId="2" fontId="15" fillId="0" borderId="0" xfId="0" applyNumberFormat="1" applyFont="1" applyAlignment="1">
      <alignment vertical="center"/>
    </xf>
    <xf numFmtId="1" fontId="15" fillId="0" borderId="0" xfId="0" applyNumberFormat="1" applyFont="1" applyAlignment="1">
      <alignment vertical="center"/>
    </xf>
    <xf numFmtId="183" fontId="15" fillId="0" borderId="0" xfId="0" applyNumberFormat="1" applyFont="1" applyAlignment="1">
      <alignment vertical="center"/>
    </xf>
    <xf numFmtId="0" fontId="25" fillId="0" borderId="0" xfId="11"/>
    <xf numFmtId="0" fontId="27" fillId="0" borderId="0" xfId="11" applyFont="1" applyAlignment="1">
      <alignment wrapText="1" shrinkToFit="1"/>
    </xf>
    <xf numFmtId="0" fontId="27" fillId="0" borderId="0" xfId="11" applyFont="1" applyAlignment="1">
      <alignment vertical="center" shrinkToFit="1"/>
    </xf>
    <xf numFmtId="0" fontId="29" fillId="2" borderId="22" xfId="11" applyFont="1" applyFill="1" applyBorder="1" applyAlignment="1">
      <alignment horizontal="center" vertical="center" shrinkToFit="1"/>
    </xf>
    <xf numFmtId="0" fontId="27" fillId="0" borderId="0" xfId="11" applyFont="1" applyAlignment="1">
      <alignment horizontal="center" vertical="center" shrinkToFit="1"/>
    </xf>
    <xf numFmtId="0" fontId="29" fillId="0" borderId="22" xfId="11" applyFont="1" applyBorder="1" applyAlignment="1">
      <alignment vertical="center" shrinkToFit="1"/>
    </xf>
    <xf numFmtId="0" fontId="29" fillId="0" borderId="4" xfId="11" applyFont="1" applyBorder="1" applyAlignment="1">
      <alignment vertical="center"/>
    </xf>
    <xf numFmtId="0" fontId="29" fillId="0" borderId="2" xfId="11" applyFont="1" applyBorder="1" applyAlignment="1">
      <alignment vertical="center"/>
    </xf>
    <xf numFmtId="0" fontId="29" fillId="0" borderId="3" xfId="11" applyFont="1" applyBorder="1" applyAlignment="1">
      <alignment vertical="center"/>
    </xf>
    <xf numFmtId="0" fontId="29" fillId="0" borderId="25" xfId="11" applyFont="1" applyBorder="1" applyAlignment="1">
      <alignment horizontal="left" vertical="center"/>
    </xf>
    <xf numFmtId="0" fontId="29" fillId="0" borderId="28" xfId="11" applyFont="1" applyBorder="1" applyAlignment="1">
      <alignment horizontal="left" vertical="center"/>
    </xf>
    <xf numFmtId="10" fontId="29" fillId="0" borderId="22" xfId="11" applyNumberFormat="1" applyFont="1" applyBorder="1" applyAlignment="1">
      <alignment vertical="center" shrinkToFit="1"/>
    </xf>
    <xf numFmtId="0" fontId="68" fillId="0" borderId="22" xfId="11" applyFont="1" applyBorder="1" applyAlignment="1">
      <alignment horizontal="left" vertical="center" shrinkToFit="1"/>
    </xf>
    <xf numFmtId="0" fontId="29" fillId="0" borderId="54" xfId="11" applyFont="1" applyBorder="1" applyAlignment="1">
      <alignment vertical="center"/>
    </xf>
    <xf numFmtId="0" fontId="29" fillId="0" borderId="47" xfId="11" applyFont="1" applyBorder="1" applyAlignment="1">
      <alignment vertical="center"/>
    </xf>
    <xf numFmtId="0" fontId="29" fillId="0" borderId="48" xfId="11" applyFont="1" applyBorder="1" applyAlignment="1">
      <alignment vertical="center"/>
    </xf>
    <xf numFmtId="0" fontId="29" fillId="0" borderId="64" xfId="11" applyFont="1" applyBorder="1" applyAlignment="1">
      <alignment vertical="center" shrinkToFit="1"/>
    </xf>
    <xf numFmtId="10" fontId="29" fillId="0" borderId="64" xfId="11" applyNumberFormat="1" applyFont="1" applyBorder="1" applyAlignment="1">
      <alignment vertical="center" shrinkToFit="1"/>
    </xf>
    <xf numFmtId="0" fontId="29" fillId="2" borderId="49" xfId="11" applyFont="1" applyFill="1" applyBorder="1" applyAlignment="1">
      <alignment horizontal="center" vertical="center" shrinkToFit="1"/>
    </xf>
    <xf numFmtId="0" fontId="29" fillId="3" borderId="51" xfId="11" applyFont="1" applyFill="1" applyBorder="1" applyAlignment="1">
      <alignment vertical="center" shrinkToFit="1"/>
    </xf>
    <xf numFmtId="0" fontId="81" fillId="0" borderId="0" xfId="11" applyFont="1" applyAlignment="1">
      <alignment horizontal="left" vertical="center" shrinkToFit="1"/>
    </xf>
    <xf numFmtId="0" fontId="29" fillId="2" borderId="56" xfId="11" applyFont="1" applyFill="1" applyBorder="1" applyAlignment="1">
      <alignment horizontal="center" vertical="center" shrinkToFit="1"/>
    </xf>
    <xf numFmtId="0" fontId="29" fillId="2" borderId="59" xfId="11" applyFont="1" applyFill="1" applyBorder="1" applyAlignment="1">
      <alignment horizontal="center" vertical="center" shrinkToFit="1"/>
    </xf>
    <xf numFmtId="0" fontId="29" fillId="2" borderId="60" xfId="11" applyFont="1" applyFill="1" applyBorder="1" applyAlignment="1">
      <alignment horizontal="center" vertical="center" shrinkToFit="1"/>
    </xf>
    <xf numFmtId="0" fontId="68" fillId="2" borderId="60" xfId="11" applyFont="1" applyFill="1" applyBorder="1" applyAlignment="1">
      <alignment horizontal="left" vertical="center" shrinkToFit="1"/>
    </xf>
    <xf numFmtId="0" fontId="29" fillId="0" borderId="42" xfId="11" applyFont="1" applyBorder="1" applyAlignment="1">
      <alignment vertical="center" shrinkToFit="1"/>
    </xf>
    <xf numFmtId="0" fontId="29" fillId="0" borderId="1" xfId="11" applyFont="1" applyBorder="1" applyAlignment="1">
      <alignment vertical="center" shrinkToFit="1"/>
    </xf>
    <xf numFmtId="10" fontId="29" fillId="0" borderId="1" xfId="11" applyNumberFormat="1" applyFont="1" applyBorder="1" applyAlignment="1">
      <alignment vertical="center" shrinkToFit="1"/>
    </xf>
    <xf numFmtId="0" fontId="29" fillId="3" borderId="1" xfId="11" applyFont="1" applyFill="1" applyBorder="1" applyAlignment="1">
      <alignment vertical="center" shrinkToFit="1"/>
    </xf>
    <xf numFmtId="0" fontId="68" fillId="0" borderId="1" xfId="11" applyFont="1" applyBorder="1" applyAlignment="1">
      <alignment horizontal="left" vertical="center" shrinkToFit="1"/>
    </xf>
    <xf numFmtId="0" fontId="73" fillId="0" borderId="0" xfId="0" applyFont="1" applyAlignment="1">
      <alignment horizontal="left" vertical="center" indent="1"/>
    </xf>
    <xf numFmtId="0" fontId="29" fillId="0" borderId="41" xfId="11" applyFont="1" applyBorder="1" applyAlignment="1">
      <alignment vertical="center" shrinkToFit="1"/>
    </xf>
    <xf numFmtId="0" fontId="29" fillId="0" borderId="65" xfId="11" applyFont="1" applyBorder="1" applyAlignment="1">
      <alignment vertical="center" shrinkToFit="1"/>
    </xf>
    <xf numFmtId="10" fontId="29" fillId="0" borderId="65" xfId="11" applyNumberFormat="1" applyFont="1" applyBorder="1" applyAlignment="1">
      <alignment vertical="center" shrinkToFit="1"/>
    </xf>
    <xf numFmtId="0" fontId="29" fillId="3" borderId="65" xfId="11" applyFont="1" applyFill="1" applyBorder="1" applyAlignment="1">
      <alignment vertical="center" shrinkToFit="1"/>
    </xf>
    <xf numFmtId="0" fontId="68" fillId="0" borderId="55" xfId="11" applyFont="1" applyBorder="1" applyAlignment="1">
      <alignment horizontal="left" vertical="center" shrinkToFit="1"/>
    </xf>
    <xf numFmtId="0" fontId="81" fillId="0" borderId="0" xfId="11" applyFont="1" applyAlignment="1">
      <alignment vertical="center" shrinkToFit="1"/>
    </xf>
    <xf numFmtId="0" fontId="29" fillId="0" borderId="62" xfId="11" applyFont="1" applyBorder="1" applyAlignment="1">
      <alignment vertical="center"/>
    </xf>
    <xf numFmtId="0" fontId="29" fillId="0" borderId="3" xfId="11" applyFont="1" applyBorder="1" applyAlignment="1">
      <alignment vertical="center" shrinkToFit="1"/>
    </xf>
    <xf numFmtId="0" fontId="68" fillId="0" borderId="1" xfId="11" applyFont="1" applyBorder="1" applyAlignment="1">
      <alignment vertical="center" shrinkToFit="1"/>
    </xf>
    <xf numFmtId="0" fontId="29" fillId="0" borderId="63" xfId="11" applyFont="1" applyBorder="1" applyAlignment="1">
      <alignment vertical="center"/>
    </xf>
    <xf numFmtId="0" fontId="29" fillId="0" borderId="8" xfId="11" applyFont="1" applyBorder="1" applyAlignment="1">
      <alignment vertical="center" shrinkToFit="1"/>
    </xf>
    <xf numFmtId="0" fontId="29" fillId="0" borderId="5" xfId="11" applyFont="1" applyBorder="1" applyAlignment="1">
      <alignment vertical="center" shrinkToFit="1"/>
    </xf>
    <xf numFmtId="0" fontId="29" fillId="2" borderId="44" xfId="11" applyFont="1" applyFill="1" applyBorder="1" applyAlignment="1">
      <alignment horizontal="center" shrinkToFit="1"/>
    </xf>
    <xf numFmtId="0" fontId="12" fillId="2" borderId="8" xfId="11" applyFont="1" applyFill="1" applyBorder="1" applyAlignment="1">
      <alignment horizontal="center" vertical="center" shrinkToFit="1"/>
    </xf>
    <xf numFmtId="0" fontId="12" fillId="2" borderId="1" xfId="11" applyFont="1" applyFill="1" applyBorder="1" applyAlignment="1">
      <alignment horizontal="center" vertical="center" shrinkToFit="1"/>
    </xf>
    <xf numFmtId="0" fontId="8" fillId="2" borderId="1" xfId="11" applyFont="1" applyFill="1" applyBorder="1" applyAlignment="1">
      <alignment horizontal="center" vertical="center" shrinkToFit="1"/>
    </xf>
    <xf numFmtId="0" fontId="25" fillId="0" borderId="0" xfId="11" applyAlignment="1">
      <alignment horizontal="center" vertical="center" shrinkToFit="1"/>
    </xf>
    <xf numFmtId="0" fontId="8" fillId="0" borderId="22" xfId="11" applyFont="1" applyBorder="1" applyAlignment="1">
      <alignment vertical="center" shrinkToFit="1"/>
    </xf>
    <xf numFmtId="0" fontId="29" fillId="0" borderId="4" xfId="11" applyFont="1" applyBorder="1"/>
    <xf numFmtId="0" fontId="29" fillId="0" borderId="2" xfId="11" applyFont="1" applyBorder="1"/>
    <xf numFmtId="0" fontId="29" fillId="0" borderId="3" xfId="11" applyFont="1" applyBorder="1"/>
    <xf numFmtId="0" fontId="29" fillId="0" borderId="27" xfId="11" applyFont="1" applyBorder="1" applyAlignment="1">
      <alignment horizontal="left"/>
    </xf>
    <xf numFmtId="0" fontId="29" fillId="0" borderId="28" xfId="11" applyFont="1" applyBorder="1" applyAlignment="1">
      <alignment horizontal="left"/>
    </xf>
    <xf numFmtId="0" fontId="29" fillId="0" borderId="25" xfId="11" applyFont="1" applyBorder="1" applyAlignment="1">
      <alignment horizontal="left"/>
    </xf>
    <xf numFmtId="0" fontId="8" fillId="0" borderId="3" xfId="11" applyFont="1" applyBorder="1" applyAlignment="1">
      <alignment shrinkToFit="1"/>
    </xf>
    <xf numFmtId="10" fontId="8" fillId="0" borderId="1" xfId="11" applyNumberFormat="1" applyFont="1" applyBorder="1" applyAlignment="1">
      <alignment shrinkToFit="1"/>
    </xf>
    <xf numFmtId="0" fontId="8" fillId="0" borderId="1" xfId="11" applyFont="1" applyBorder="1" applyAlignment="1">
      <alignment shrinkToFit="1"/>
    </xf>
    <xf numFmtId="0" fontId="25" fillId="0" borderId="0" xfId="11" applyAlignment="1">
      <alignment shrinkToFit="1"/>
    </xf>
    <xf numFmtId="0" fontId="29" fillId="0" borderId="54" xfId="11" applyFont="1" applyBorder="1"/>
    <xf numFmtId="0" fontId="29" fillId="0" borderId="47" xfId="11" applyFont="1" applyBorder="1"/>
    <xf numFmtId="0" fontId="29" fillId="0" borderId="48" xfId="11" applyFont="1" applyBorder="1"/>
    <xf numFmtId="0" fontId="8" fillId="0" borderId="8" xfId="11" applyFont="1" applyBorder="1" applyAlignment="1">
      <alignment shrinkToFit="1"/>
    </xf>
    <xf numFmtId="10" fontId="8" fillId="0" borderId="5" xfId="11" applyNumberFormat="1" applyFont="1" applyBorder="1" applyAlignment="1">
      <alignment shrinkToFit="1"/>
    </xf>
    <xf numFmtId="0" fontId="8" fillId="0" borderId="5" xfId="11" applyFont="1" applyBorder="1" applyAlignment="1">
      <alignment shrinkToFit="1"/>
    </xf>
    <xf numFmtId="0" fontId="12" fillId="2" borderId="66" xfId="11" applyFont="1" applyFill="1" applyBorder="1" applyAlignment="1">
      <alignment horizontal="center" shrinkToFit="1"/>
    </xf>
    <xf numFmtId="0" fontId="12" fillId="2" borderId="16" xfId="11" applyFont="1" applyFill="1" applyBorder="1" applyAlignment="1">
      <alignment horizontal="center" shrinkToFit="1"/>
    </xf>
    <xf numFmtId="0" fontId="25" fillId="0" borderId="0" xfId="11" applyAlignment="1">
      <alignment wrapText="1" shrinkToFit="1"/>
    </xf>
    <xf numFmtId="0" fontId="25" fillId="0" borderId="0" xfId="11" applyAlignment="1">
      <alignment vertical="center" shrinkToFit="1"/>
    </xf>
    <xf numFmtId="0" fontId="8" fillId="0" borderId="4" xfId="11" applyFont="1" applyBorder="1" applyAlignment="1">
      <alignment shrinkToFit="1"/>
    </xf>
    <xf numFmtId="0" fontId="10" fillId="0" borderId="3" xfId="11" applyFont="1" applyBorder="1" applyAlignment="1">
      <alignment shrinkToFit="1"/>
    </xf>
    <xf numFmtId="0" fontId="8" fillId="0" borderId="9" xfId="11" applyFont="1" applyBorder="1" applyAlignment="1">
      <alignment shrinkToFit="1"/>
    </xf>
    <xf numFmtId="0" fontId="10" fillId="0" borderId="8" xfId="11" applyFont="1" applyBorder="1" applyAlignment="1">
      <alignment shrinkToFit="1"/>
    </xf>
    <xf numFmtId="0" fontId="12" fillId="2" borderId="22" xfId="11" applyFont="1" applyFill="1" applyBorder="1" applyAlignment="1">
      <alignment horizontal="center" vertical="center" shrinkToFit="1"/>
    </xf>
    <xf numFmtId="0" fontId="12" fillId="2" borderId="3" xfId="11" applyFont="1" applyFill="1" applyBorder="1" applyAlignment="1">
      <alignment horizontal="center" vertical="center" shrinkToFit="1"/>
    </xf>
    <xf numFmtId="0" fontId="29" fillId="0" borderId="28" xfId="11" applyFont="1" applyBorder="1" applyAlignment="1">
      <alignment vertical="center"/>
    </xf>
    <xf numFmtId="0" fontId="29" fillId="0" borderId="25" xfId="11" applyFont="1" applyBorder="1" applyAlignment="1">
      <alignment vertical="center"/>
    </xf>
    <xf numFmtId="186" fontId="88" fillId="0" borderId="22" xfId="4" applyNumberFormat="1" applyFont="1" applyBorder="1" applyAlignment="1">
      <alignment horizontal="center" vertical="center"/>
    </xf>
    <xf numFmtId="185" fontId="95" fillId="0" borderId="22" xfId="0" applyNumberFormat="1" applyFont="1" applyBorder="1" applyAlignment="1">
      <alignment shrinkToFit="1"/>
    </xf>
    <xf numFmtId="2" fontId="37" fillId="0" borderId="22" xfId="11" applyNumberFormat="1" applyFont="1" applyBorder="1"/>
    <xf numFmtId="177" fontId="15" fillId="9" borderId="22" xfId="0" applyNumberFormat="1" applyFont="1" applyFill="1" applyBorder="1"/>
    <xf numFmtId="0" fontId="62" fillId="0" borderId="0" xfId="0" applyFont="1" applyAlignment="1">
      <alignment shrinkToFit="1"/>
    </xf>
    <xf numFmtId="0" fontId="71" fillId="0" borderId="0" xfId="0" applyFont="1" applyAlignment="1">
      <alignment horizontal="center" vertical="center" shrinkToFit="1"/>
    </xf>
    <xf numFmtId="185" fontId="27" fillId="0" borderId="0" xfId="14" applyNumberFormat="1" applyFont="1" applyAlignment="1">
      <alignment horizontal="center" vertical="center" shrinkToFit="1"/>
    </xf>
    <xf numFmtId="0" fontId="29" fillId="0" borderId="4" xfId="11" applyFont="1" applyBorder="1" applyAlignment="1">
      <alignment horizontal="left" vertical="center"/>
    </xf>
    <xf numFmtId="0" fontId="29" fillId="0" borderId="2" xfId="11" applyFont="1" applyBorder="1" applyAlignment="1">
      <alignment horizontal="left" vertical="center"/>
    </xf>
    <xf numFmtId="0" fontId="29" fillId="0" borderId="62" xfId="11" applyFont="1" applyBorder="1" applyAlignment="1">
      <alignment horizontal="left" vertical="center"/>
    </xf>
    <xf numFmtId="0" fontId="8" fillId="0" borderId="3" xfId="11" applyFont="1" applyBorder="1" applyAlignment="1">
      <alignment vertical="center" shrinkToFit="1"/>
    </xf>
    <xf numFmtId="10" fontId="8" fillId="0" borderId="1" xfId="11" applyNumberFormat="1" applyFont="1" applyBorder="1" applyAlignment="1">
      <alignment vertical="center" shrinkToFit="1"/>
    </xf>
    <xf numFmtId="0" fontId="8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8" fillId="0" borderId="8" xfId="11" applyFont="1" applyBorder="1" applyAlignment="1">
      <alignment vertical="center" shrinkToFit="1"/>
    </xf>
    <xf numFmtId="10" fontId="8" fillId="0" borderId="5" xfId="11" applyNumberFormat="1" applyFont="1" applyBorder="1" applyAlignment="1">
      <alignment vertical="center" shrinkToFit="1"/>
    </xf>
    <xf numFmtId="0" fontId="8" fillId="0" borderId="5" xfId="11" applyFont="1" applyBorder="1" applyAlignment="1">
      <alignment vertical="center" shrinkToFit="1"/>
    </xf>
    <xf numFmtId="0" fontId="73" fillId="0" borderId="0" xfId="0" applyFont="1" applyAlignment="1">
      <alignment horizontal="left" vertical="center"/>
    </xf>
    <xf numFmtId="189" fontId="27" fillId="0" borderId="0" xfId="0" applyNumberFormat="1" applyFont="1" applyAlignment="1">
      <alignment horizontal="center"/>
    </xf>
    <xf numFmtId="189" fontId="15" fillId="0" borderId="22" xfId="0" applyNumberFormat="1" applyFont="1" applyBorder="1" applyAlignment="1">
      <alignment shrinkToFit="1"/>
    </xf>
    <xf numFmtId="190" fontId="15" fillId="0" borderId="22" xfId="0" applyNumberFormat="1" applyFont="1" applyBorder="1"/>
    <xf numFmtId="0" fontId="99" fillId="0" borderId="0" xfId="0" applyFont="1" applyAlignment="1">
      <alignment vertical="center"/>
    </xf>
    <xf numFmtId="1" fontId="29" fillId="3" borderId="22" xfId="11" applyNumberFormat="1" applyFont="1" applyFill="1" applyBorder="1" applyAlignment="1">
      <alignment vertical="center" shrinkToFit="1"/>
    </xf>
    <xf numFmtId="1" fontId="29" fillId="3" borderId="64" xfId="11" applyNumberFormat="1" applyFont="1" applyFill="1" applyBorder="1" applyAlignment="1">
      <alignment vertical="center" shrinkToFit="1"/>
    </xf>
    <xf numFmtId="1" fontId="29" fillId="3" borderId="51" xfId="11" applyNumberFormat="1" applyFont="1" applyFill="1" applyBorder="1" applyAlignment="1">
      <alignment vertical="center" shrinkToFit="1"/>
    </xf>
    <xf numFmtId="1" fontId="29" fillId="3" borderId="1" xfId="11" applyNumberFormat="1" applyFont="1" applyFill="1" applyBorder="1" applyAlignment="1">
      <alignment vertical="center" shrinkToFit="1"/>
    </xf>
    <xf numFmtId="1" fontId="29" fillId="3" borderId="45" xfId="11" applyNumberFormat="1" applyFont="1" applyFill="1" applyBorder="1" applyAlignment="1">
      <alignment shrinkToFit="1"/>
    </xf>
    <xf numFmtId="0" fontId="27" fillId="0" borderId="27" xfId="11" applyFont="1" applyBorder="1" applyAlignment="1">
      <alignment horizontal="center" vertical="center" shrinkToFit="1"/>
    </xf>
    <xf numFmtId="0" fontId="61" fillId="0" borderId="27" xfId="11" applyFont="1" applyBorder="1" applyAlignment="1">
      <alignment horizontal="center" vertical="center" shrinkToFit="1"/>
    </xf>
    <xf numFmtId="1" fontId="25" fillId="0" borderId="0" xfId="11" applyNumberFormat="1" applyAlignment="1">
      <alignment shrinkToFit="1"/>
    </xf>
    <xf numFmtId="1" fontId="8" fillId="2" borderId="1" xfId="11" applyNumberFormat="1" applyFont="1" applyFill="1" applyBorder="1" applyAlignment="1">
      <alignment horizontal="center" vertical="center" shrinkToFit="1"/>
    </xf>
    <xf numFmtId="1" fontId="29" fillId="3" borderId="22" xfId="11" applyNumberFormat="1" applyFont="1" applyFill="1" applyBorder="1" applyAlignment="1">
      <alignment shrinkToFit="1"/>
    </xf>
    <xf numFmtId="1" fontId="8" fillId="3" borderId="1" xfId="11" applyNumberFormat="1" applyFont="1" applyFill="1" applyBorder="1" applyAlignment="1">
      <alignment shrinkToFit="1"/>
    </xf>
    <xf numFmtId="1" fontId="8" fillId="3" borderId="5" xfId="11" applyNumberFormat="1" applyFont="1" applyFill="1" applyBorder="1" applyAlignment="1">
      <alignment shrinkToFit="1"/>
    </xf>
    <xf numFmtId="1" fontId="8" fillId="3" borderId="18" xfId="11" applyNumberFormat="1" applyFont="1" applyFill="1" applyBorder="1" applyAlignment="1">
      <alignment shrinkToFit="1"/>
    </xf>
    <xf numFmtId="0" fontId="86" fillId="10" borderId="22" xfId="4" applyFont="1" applyFill="1" applyBorder="1" applyAlignment="1">
      <alignment horizontal="center" vertical="center" wrapText="1"/>
    </xf>
    <xf numFmtId="195" fontId="88" fillId="9" borderId="22" xfId="4" applyNumberFormat="1" applyFont="1" applyFill="1" applyBorder="1" applyAlignment="1">
      <alignment horizontal="center" vertical="center"/>
    </xf>
    <xf numFmtId="10" fontId="88" fillId="0" borderId="22" xfId="4" applyNumberFormat="1" applyFont="1" applyBorder="1" applyAlignment="1">
      <alignment horizontal="center" vertical="center"/>
    </xf>
    <xf numFmtId="0" fontId="7" fillId="0" borderId="0" xfId="4">
      <alignment vertical="center"/>
    </xf>
    <xf numFmtId="0" fontId="71" fillId="0" borderId="0" xfId="11" applyFont="1" applyAlignment="1">
      <alignment vertical="center" shrinkToFit="1"/>
    </xf>
    <xf numFmtId="0" fontId="71" fillId="0" borderId="0" xfId="11" applyFont="1" applyAlignment="1">
      <alignment shrinkToFit="1"/>
    </xf>
    <xf numFmtId="0" fontId="0" fillId="0" borderId="0" xfId="0" applyAlignment="1">
      <alignment vertical="center"/>
    </xf>
    <xf numFmtId="10" fontId="29" fillId="3" borderId="50" xfId="11" applyNumberFormat="1" applyFont="1" applyFill="1" applyBorder="1" applyAlignment="1">
      <alignment horizontal="center" vertical="center" shrinkToFit="1"/>
    </xf>
    <xf numFmtId="0" fontId="25" fillId="0" borderId="0" xfId="11" applyAlignment="1">
      <alignment horizontal="left" vertical="center" indent="2"/>
    </xf>
    <xf numFmtId="0" fontId="73" fillId="0" borderId="0" xfId="11" applyFont="1" applyAlignment="1">
      <alignment horizontal="left" vertical="center" indent="1"/>
    </xf>
    <xf numFmtId="0" fontId="25" fillId="0" borderId="0" xfId="11" applyAlignment="1">
      <alignment horizontal="left" vertical="center"/>
    </xf>
    <xf numFmtId="0" fontId="73" fillId="0" borderId="0" xfId="11" applyFont="1" applyAlignment="1">
      <alignment horizontal="left" vertical="center"/>
    </xf>
    <xf numFmtId="0" fontId="73" fillId="0" borderId="67" xfId="11" applyFont="1" applyBorder="1" applyAlignment="1">
      <alignment horizontal="left" vertical="center"/>
    </xf>
    <xf numFmtId="0" fontId="25" fillId="0" borderId="0" xfId="11" applyAlignment="1">
      <alignment vertical="center"/>
    </xf>
    <xf numFmtId="2" fontId="8" fillId="0" borderId="3" xfId="11" applyNumberFormat="1" applyFont="1" applyBorder="1" applyAlignment="1">
      <alignment vertical="center" shrinkToFit="1"/>
    </xf>
    <xf numFmtId="0" fontId="29" fillId="2" borderId="73" xfId="11" applyFont="1" applyFill="1" applyBorder="1" applyAlignment="1">
      <alignment horizontal="center" vertical="center" shrinkToFit="1"/>
    </xf>
    <xf numFmtId="10" fontId="29" fillId="3" borderId="74" xfId="11" applyNumberFormat="1" applyFont="1" applyFill="1" applyBorder="1" applyAlignment="1">
      <alignment horizontal="center" vertical="center" shrinkToFit="1"/>
    </xf>
    <xf numFmtId="0" fontId="29" fillId="2" borderId="75" xfId="11" applyFont="1" applyFill="1" applyBorder="1" applyAlignment="1">
      <alignment horizontal="center" shrinkToFit="1"/>
    </xf>
    <xf numFmtId="0" fontId="12" fillId="2" borderId="76" xfId="11" applyFont="1" applyFill="1" applyBorder="1" applyAlignment="1">
      <alignment horizontal="center" shrinkToFit="1"/>
    </xf>
    <xf numFmtId="0" fontId="12" fillId="2" borderId="75" xfId="11" applyFont="1" applyFill="1" applyBorder="1" applyAlignment="1">
      <alignment horizontal="center" shrinkToFit="1"/>
    </xf>
    <xf numFmtId="1" fontId="8" fillId="3" borderId="77" xfId="11" applyNumberFormat="1" applyFont="1" applyFill="1" applyBorder="1" applyAlignment="1">
      <alignment shrinkToFit="1"/>
    </xf>
    <xf numFmtId="0" fontId="4" fillId="0" borderId="0" xfId="15" applyFont="1">
      <alignment vertical="center"/>
    </xf>
    <xf numFmtId="195" fontId="5" fillId="0" borderId="0" xfId="15" applyNumberFormat="1">
      <alignment vertical="center"/>
    </xf>
    <xf numFmtId="0" fontId="62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193" fontId="88" fillId="9" borderId="22" xfId="4" applyNumberFormat="1" applyFont="1" applyFill="1" applyBorder="1" applyAlignment="1">
      <alignment horizontal="center" vertical="center"/>
    </xf>
    <xf numFmtId="193" fontId="88" fillId="9" borderId="22" xfId="6" applyNumberFormat="1" applyFont="1" applyFill="1" applyBorder="1" applyAlignment="1">
      <alignment horizontal="center" vertical="center"/>
    </xf>
    <xf numFmtId="0" fontId="29" fillId="0" borderId="78" xfId="11" applyFont="1" applyBorder="1" applyAlignment="1">
      <alignment vertical="center"/>
    </xf>
    <xf numFmtId="193" fontId="88" fillId="9" borderId="22" xfId="17" applyNumberFormat="1" applyFont="1" applyFill="1" applyBorder="1" applyAlignment="1">
      <alignment horizontal="center" vertical="center"/>
    </xf>
    <xf numFmtId="186" fontId="88" fillId="0" borderId="22" xfId="17" applyNumberFormat="1" applyFont="1" applyBorder="1" applyAlignment="1">
      <alignment horizontal="center" vertical="center"/>
    </xf>
    <xf numFmtId="193" fontId="88" fillId="9" borderId="22" xfId="18" applyNumberFormat="1" applyFont="1" applyFill="1" applyBorder="1" applyAlignment="1">
      <alignment horizontal="center" vertical="center"/>
    </xf>
    <xf numFmtId="186" fontId="92" fillId="0" borderId="22" xfId="19" applyNumberFormat="1" applyFont="1" applyBorder="1" applyAlignment="1">
      <alignment horizontal="center" vertical="center"/>
    </xf>
    <xf numFmtId="10" fontId="88" fillId="0" borderId="22" xfId="19" applyNumberFormat="1" applyFont="1" applyBorder="1" applyAlignment="1">
      <alignment horizontal="center" vertical="center"/>
    </xf>
    <xf numFmtId="193" fontId="88" fillId="9" borderId="22" xfId="19" applyNumberFormat="1" applyFont="1" applyFill="1" applyBorder="1" applyAlignment="1">
      <alignment horizontal="center" vertical="center"/>
    </xf>
    <xf numFmtId="195" fontId="88" fillId="9" borderId="22" xfId="17" applyNumberFormat="1" applyFont="1" applyFill="1" applyBorder="1" applyAlignment="1">
      <alignment horizontal="center" vertical="center"/>
    </xf>
    <xf numFmtId="10" fontId="88" fillId="0" borderId="22" xfId="17" applyNumberFormat="1" applyFont="1" applyBorder="1" applyAlignment="1">
      <alignment horizontal="center" vertical="center"/>
    </xf>
    <xf numFmtId="192" fontId="61" fillId="0" borderId="22" xfId="0" applyNumberFormat="1" applyFont="1" applyBorder="1" applyAlignment="1">
      <alignment shrinkToFit="1"/>
    </xf>
    <xf numFmtId="0" fontId="29" fillId="0" borderId="78" xfId="11" applyFont="1" applyBorder="1" applyAlignment="1">
      <alignment horizontal="left" vertical="center"/>
    </xf>
    <xf numFmtId="0" fontId="15" fillId="0" borderId="23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15" fillId="5" borderId="22" xfId="0" applyFont="1" applyFill="1" applyBorder="1" applyAlignment="1">
      <alignment horizontal="center" vertical="center" shrinkToFit="1"/>
    </xf>
    <xf numFmtId="187" fontId="15" fillId="5" borderId="22" xfId="0" applyNumberFormat="1" applyFont="1" applyFill="1" applyBorder="1" applyAlignment="1">
      <alignment horizontal="center" vertical="center" shrinkToFit="1"/>
    </xf>
    <xf numFmtId="2" fontId="15" fillId="9" borderId="22" xfId="0" applyNumberFormat="1" applyFont="1" applyFill="1" applyBorder="1" applyAlignment="1">
      <alignment horizontal="center" vertical="center" shrinkToFit="1"/>
    </xf>
    <xf numFmtId="0" fontId="2" fillId="0" borderId="0" xfId="15" applyFont="1">
      <alignment vertical="center"/>
    </xf>
    <xf numFmtId="10" fontId="8" fillId="0" borderId="65" xfId="11" applyNumberFormat="1" applyFont="1" applyBorder="1" applyAlignment="1">
      <alignment shrinkToFit="1"/>
    </xf>
    <xf numFmtId="0" fontId="27" fillId="0" borderId="22" xfId="11" applyFont="1" applyBorder="1" applyAlignment="1">
      <alignment horizontal="center" vertical="center" shrinkToFit="1"/>
    </xf>
    <xf numFmtId="0" fontId="61" fillId="0" borderId="22" xfId="11" applyFont="1" applyBorder="1" applyAlignment="1">
      <alignment horizontal="center" vertical="center" shrinkToFit="1"/>
    </xf>
    <xf numFmtId="1" fontId="29" fillId="3" borderId="79" xfId="11" applyNumberFormat="1" applyFont="1" applyFill="1" applyBorder="1" applyAlignment="1">
      <alignment vertical="center" shrinkToFit="1"/>
    </xf>
    <xf numFmtId="0" fontId="29" fillId="0" borderId="72" xfId="11" applyFont="1" applyBorder="1" applyAlignment="1">
      <alignment vertical="center"/>
    </xf>
    <xf numFmtId="189" fontId="27" fillId="0" borderId="23" xfId="0" applyNumberFormat="1" applyFont="1" applyBorder="1" applyAlignment="1">
      <alignment vertical="center"/>
    </xf>
    <xf numFmtId="189" fontId="27" fillId="0" borderId="29" xfId="0" applyNumberFormat="1" applyFont="1" applyBorder="1" applyAlignment="1">
      <alignment vertical="center"/>
    </xf>
    <xf numFmtId="189" fontId="27" fillId="0" borderId="30" xfId="0" applyNumberFormat="1" applyFont="1" applyBorder="1" applyAlignment="1">
      <alignment vertical="center"/>
    </xf>
    <xf numFmtId="9" fontId="29" fillId="0" borderId="22" xfId="11" applyNumberFormat="1" applyFont="1" applyBorder="1" applyAlignment="1">
      <alignment shrinkToFit="1"/>
    </xf>
    <xf numFmtId="9" fontId="32" fillId="0" borderId="40" xfId="13" applyFont="1" applyBorder="1" applyAlignment="1"/>
    <xf numFmtId="0" fontId="29" fillId="0" borderId="3" xfId="11" applyFont="1" applyBorder="1" applyAlignment="1">
      <alignment horizontal="left" vertical="center"/>
    </xf>
    <xf numFmtId="0" fontId="29" fillId="0" borderId="27" xfId="11" applyFont="1" applyBorder="1" applyAlignment="1">
      <alignment horizontal="left" vertical="center"/>
    </xf>
    <xf numFmtId="0" fontId="105" fillId="0" borderId="22" xfId="0" applyFont="1" applyBorder="1" applyAlignment="1">
      <alignment horizontal="center"/>
    </xf>
    <xf numFmtId="177" fontId="27" fillId="0" borderId="22" xfId="0" applyNumberFormat="1" applyFont="1" applyBorder="1" applyAlignment="1">
      <alignment horizontal="center"/>
    </xf>
    <xf numFmtId="0" fontId="74" fillId="0" borderId="0" xfId="0" applyFont="1" applyAlignment="1">
      <alignment horizontal="center" vertical="center" shrinkToFit="1"/>
    </xf>
    <xf numFmtId="0" fontId="45" fillId="0" borderId="0" xfId="0" applyFont="1" applyAlignment="1">
      <alignment horizontal="center" vertical="center" shrinkToFit="1"/>
    </xf>
    <xf numFmtId="0" fontId="52" fillId="9" borderId="22" xfId="0" applyFont="1" applyFill="1" applyBorder="1" applyAlignment="1">
      <alignment horizontal="center" vertical="center" shrinkToFit="1"/>
    </xf>
    <xf numFmtId="0" fontId="52" fillId="9" borderId="27" xfId="0" applyFont="1" applyFill="1" applyBorder="1" applyAlignment="1">
      <alignment horizontal="center" vertical="center" shrinkToFit="1"/>
    </xf>
    <xf numFmtId="0" fontId="52" fillId="9" borderId="25" xfId="0" applyFont="1" applyFill="1" applyBorder="1" applyAlignment="1">
      <alignment horizontal="center" vertical="center" shrinkToFit="1"/>
    </xf>
    <xf numFmtId="185" fontId="27" fillId="0" borderId="0" xfId="0" applyNumberFormat="1" applyFont="1" applyAlignment="1">
      <alignment horizontal="center"/>
    </xf>
    <xf numFmtId="189" fontId="27" fillId="0" borderId="0" xfId="0" applyNumberFormat="1" applyFont="1" applyAlignment="1">
      <alignment horizontal="center"/>
    </xf>
    <xf numFmtId="179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88" fontId="27" fillId="0" borderId="0" xfId="0" applyNumberFormat="1" applyFont="1" applyAlignment="1">
      <alignment horizontal="center"/>
    </xf>
    <xf numFmtId="190" fontId="27" fillId="0" borderId="0" xfId="0" applyNumberFormat="1" applyFont="1" applyAlignment="1">
      <alignment horizontal="center"/>
    </xf>
    <xf numFmtId="10" fontId="2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77" fontId="28" fillId="8" borderId="0" xfId="0" applyNumberFormat="1" applyFont="1" applyFill="1" applyAlignment="1">
      <alignment horizontal="center" vertical="center"/>
    </xf>
    <xf numFmtId="178" fontId="28" fillId="6" borderId="0" xfId="0" applyNumberFormat="1" applyFont="1" applyFill="1" applyAlignment="1">
      <alignment horizontal="center" vertical="center"/>
    </xf>
    <xf numFmtId="176" fontId="28" fillId="5" borderId="0" xfId="0" applyNumberFormat="1" applyFont="1" applyFill="1" applyAlignment="1">
      <alignment horizontal="center" vertical="center"/>
    </xf>
    <xf numFmtId="0" fontId="30" fillId="7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shrinkToFit="1"/>
    </xf>
    <xf numFmtId="178" fontId="28" fillId="0" borderId="0" xfId="0" applyNumberFormat="1" applyFont="1" applyAlignment="1">
      <alignment horizontal="center" vertical="center"/>
    </xf>
    <xf numFmtId="186" fontId="27" fillId="0" borderId="0" xfId="0" applyNumberFormat="1" applyFont="1" applyAlignment="1">
      <alignment horizontal="center"/>
    </xf>
    <xf numFmtId="10" fontId="27" fillId="0" borderId="0" xfId="0" applyNumberFormat="1" applyFont="1" applyAlignment="1">
      <alignment horizontal="center"/>
    </xf>
    <xf numFmtId="10" fontId="16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181" fontId="16" fillId="0" borderId="0" xfId="0" applyNumberFormat="1" applyFont="1" applyAlignment="1">
      <alignment horizontal="center" vertical="center"/>
    </xf>
    <xf numFmtId="10" fontId="16" fillId="0" borderId="0" xfId="0" applyNumberFormat="1" applyFont="1" applyAlignment="1">
      <alignment horizontal="center" vertical="center"/>
    </xf>
    <xf numFmtId="180" fontId="27" fillId="0" borderId="0" xfId="0" applyNumberFormat="1" applyFont="1" applyAlignment="1">
      <alignment horizontal="center"/>
    </xf>
    <xf numFmtId="189" fontId="27" fillId="0" borderId="22" xfId="0" applyNumberFormat="1" applyFont="1" applyBorder="1" applyAlignment="1">
      <alignment horizontal="center" vertical="center"/>
    </xf>
    <xf numFmtId="189" fontId="15" fillId="0" borderId="22" xfId="0" applyNumberFormat="1" applyFont="1" applyBorder="1" applyAlignment="1">
      <alignment horizontal="center" shrinkToFit="1"/>
    </xf>
    <xf numFmtId="0" fontId="33" fillId="0" borderId="22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30" fillId="7" borderId="34" xfId="0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 shrinkToFit="1"/>
    </xf>
    <xf numFmtId="0" fontId="29" fillId="0" borderId="23" xfId="0" applyFont="1" applyBorder="1" applyAlignment="1">
      <alignment horizontal="center" vertical="center" shrinkToFit="1"/>
    </xf>
    <xf numFmtId="182" fontId="29" fillId="0" borderId="22" xfId="0" applyNumberFormat="1" applyFont="1" applyBorder="1" applyAlignment="1">
      <alignment horizontal="center" vertical="center" shrinkToFit="1"/>
    </xf>
    <xf numFmtId="0" fontId="19" fillId="0" borderId="22" xfId="0" applyFont="1" applyBorder="1" applyAlignment="1">
      <alignment horizontal="center" vertical="center"/>
    </xf>
    <xf numFmtId="189" fontId="28" fillId="0" borderId="22" xfId="0" applyNumberFormat="1" applyFont="1" applyBorder="1" applyAlignment="1">
      <alignment horizontal="center" vertical="center"/>
    </xf>
    <xf numFmtId="189" fontId="28" fillId="0" borderId="23" xfId="0" applyNumberFormat="1" applyFont="1" applyBorder="1" applyAlignment="1">
      <alignment horizontal="center" vertical="center"/>
    </xf>
    <xf numFmtId="182" fontId="28" fillId="0" borderId="22" xfId="0" applyNumberFormat="1" applyFont="1" applyBorder="1" applyAlignment="1">
      <alignment horizontal="center" vertical="center"/>
    </xf>
    <xf numFmtId="179" fontId="15" fillId="0" borderId="22" xfId="0" applyNumberFormat="1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182" fontId="15" fillId="0" borderId="22" xfId="0" applyNumberFormat="1" applyFont="1" applyBorder="1" applyAlignment="1">
      <alignment horizontal="center" shrinkToFit="1"/>
    </xf>
    <xf numFmtId="0" fontId="103" fillId="0" borderId="23" xfId="0" applyFont="1" applyBorder="1" applyAlignment="1">
      <alignment horizontal="center" vertical="center"/>
    </xf>
    <xf numFmtId="0" fontId="103" fillId="0" borderId="29" xfId="0" applyFont="1" applyBorder="1" applyAlignment="1">
      <alignment horizontal="center" vertical="center"/>
    </xf>
    <xf numFmtId="0" fontId="103" fillId="0" borderId="30" xfId="0" applyFont="1" applyBorder="1" applyAlignment="1">
      <alignment horizontal="center" vertical="center"/>
    </xf>
    <xf numFmtId="189" fontId="27" fillId="0" borderId="23" xfId="0" applyNumberFormat="1" applyFont="1" applyBorder="1" applyAlignment="1">
      <alignment horizontal="center" vertical="center"/>
    </xf>
    <xf numFmtId="189" fontId="27" fillId="0" borderId="29" xfId="0" applyNumberFormat="1" applyFont="1" applyBorder="1" applyAlignment="1">
      <alignment horizontal="center" vertical="center"/>
    </xf>
    <xf numFmtId="189" fontId="27" fillId="0" borderId="30" xfId="0" applyNumberFormat="1" applyFont="1" applyBorder="1" applyAlignment="1">
      <alignment horizontal="center" vertical="center"/>
    </xf>
    <xf numFmtId="0" fontId="103" fillId="0" borderId="22" xfId="0" applyFont="1" applyBorder="1" applyAlignment="1">
      <alignment horizontal="center" vertical="center"/>
    </xf>
    <xf numFmtId="179" fontId="27" fillId="0" borderId="23" xfId="0" applyNumberFormat="1" applyFont="1" applyBorder="1" applyAlignment="1">
      <alignment horizontal="center" vertical="center"/>
    </xf>
    <xf numFmtId="179" fontId="27" fillId="0" borderId="29" xfId="0" applyNumberFormat="1" applyFont="1" applyBorder="1" applyAlignment="1">
      <alignment horizontal="center" vertical="center"/>
    </xf>
    <xf numFmtId="179" fontId="27" fillId="0" borderId="30" xfId="0" applyNumberFormat="1" applyFont="1" applyBorder="1" applyAlignment="1">
      <alignment horizontal="center" vertical="center"/>
    </xf>
    <xf numFmtId="177" fontId="15" fillId="0" borderId="22" xfId="0" applyNumberFormat="1" applyFont="1" applyBorder="1" applyAlignment="1">
      <alignment horizontal="center"/>
    </xf>
    <xf numFmtId="179" fontId="15" fillId="0" borderId="23" xfId="0" applyNumberFormat="1" applyFont="1" applyBorder="1" applyAlignment="1">
      <alignment horizontal="center" vertical="center"/>
    </xf>
    <xf numFmtId="179" fontId="15" fillId="0" borderId="29" xfId="0" applyNumberFormat="1" applyFont="1" applyBorder="1" applyAlignment="1">
      <alignment horizontal="center" vertical="center"/>
    </xf>
    <xf numFmtId="179" fontId="15" fillId="0" borderId="30" xfId="0" applyNumberFormat="1" applyFont="1" applyBorder="1" applyAlignment="1">
      <alignment horizontal="center" vertical="center"/>
    </xf>
    <xf numFmtId="177" fontId="15" fillId="0" borderId="23" xfId="0" applyNumberFormat="1" applyFont="1" applyBorder="1" applyAlignment="1">
      <alignment horizontal="center"/>
    </xf>
    <xf numFmtId="177" fontId="15" fillId="0" borderId="29" xfId="0" applyNumberFormat="1" applyFont="1" applyBorder="1" applyAlignment="1">
      <alignment horizontal="center"/>
    </xf>
    <xf numFmtId="177" fontId="15" fillId="0" borderId="30" xfId="0" applyNumberFormat="1" applyFont="1" applyBorder="1" applyAlignment="1">
      <alignment horizontal="center"/>
    </xf>
    <xf numFmtId="190" fontId="27" fillId="0" borderId="22" xfId="0" applyNumberFormat="1" applyFont="1" applyBorder="1" applyAlignment="1">
      <alignment horizontal="center"/>
    </xf>
    <xf numFmtId="177" fontId="28" fillId="0" borderId="22" xfId="0" applyNumberFormat="1" applyFont="1" applyBorder="1" applyAlignment="1">
      <alignment horizontal="center" vertical="center"/>
    </xf>
    <xf numFmtId="177" fontId="33" fillId="0" borderId="22" xfId="0" applyNumberFormat="1" applyFont="1" applyBorder="1" applyAlignment="1">
      <alignment horizontal="center" vertical="center"/>
    </xf>
    <xf numFmtId="190" fontId="27" fillId="0" borderId="23" xfId="0" applyNumberFormat="1" applyFont="1" applyBorder="1" applyAlignment="1">
      <alignment horizontal="center"/>
    </xf>
    <xf numFmtId="190" fontId="27" fillId="0" borderId="29" xfId="0" applyNumberFormat="1" applyFont="1" applyBorder="1" applyAlignment="1">
      <alignment horizontal="center"/>
    </xf>
    <xf numFmtId="190" fontId="27" fillId="0" borderId="30" xfId="0" applyNumberFormat="1" applyFont="1" applyBorder="1" applyAlignment="1">
      <alignment horizontal="center"/>
    </xf>
    <xf numFmtId="177" fontId="84" fillId="0" borderId="22" xfId="0" applyNumberFormat="1" applyFont="1" applyBorder="1" applyAlignment="1">
      <alignment horizontal="center" vertical="center"/>
    </xf>
    <xf numFmtId="177" fontId="29" fillId="0" borderId="22" xfId="0" applyNumberFormat="1" applyFont="1" applyBorder="1" applyAlignment="1">
      <alignment horizontal="center" vertical="center" shrinkToFit="1"/>
    </xf>
    <xf numFmtId="177" fontId="28" fillId="0" borderId="23" xfId="0" applyNumberFormat="1" applyFont="1" applyBorder="1" applyAlignment="1">
      <alignment horizontal="center" vertical="center"/>
    </xf>
    <xf numFmtId="0" fontId="105" fillId="0" borderId="23" xfId="0" applyFont="1" applyBorder="1" applyAlignment="1">
      <alignment horizontal="center"/>
    </xf>
    <xf numFmtId="0" fontId="105" fillId="0" borderId="29" xfId="0" applyFont="1" applyBorder="1" applyAlignment="1">
      <alignment horizontal="center"/>
    </xf>
    <xf numFmtId="183" fontId="15" fillId="0" borderId="22" xfId="0" applyNumberFormat="1" applyFont="1" applyBorder="1" applyAlignment="1">
      <alignment horizontal="center" vertical="center" shrinkToFit="1"/>
    </xf>
    <xf numFmtId="0" fontId="15" fillId="0" borderId="22" xfId="0" applyFont="1" applyBorder="1" applyAlignment="1">
      <alignment horizontal="center" vertical="center" shrinkToFit="1"/>
    </xf>
    <xf numFmtId="0" fontId="15" fillId="9" borderId="22" xfId="0" applyFont="1" applyFill="1" applyBorder="1" applyAlignment="1">
      <alignment horizontal="center" vertical="center" shrinkToFit="1"/>
    </xf>
    <xf numFmtId="185" fontId="15" fillId="0" borderId="22" xfId="13" applyNumberFormat="1" applyFont="1" applyBorder="1" applyAlignment="1">
      <alignment horizontal="center" vertical="center" shrinkToFit="1"/>
    </xf>
    <xf numFmtId="183" fontId="15" fillId="0" borderId="22" xfId="0" applyNumberFormat="1" applyFont="1" applyBorder="1" applyAlignment="1">
      <alignment horizontal="center" vertical="center"/>
    </xf>
    <xf numFmtId="183" fontId="15" fillId="9" borderId="22" xfId="0" applyNumberFormat="1" applyFont="1" applyFill="1" applyBorder="1" applyAlignment="1">
      <alignment horizontal="center" vertical="center" shrinkToFit="1"/>
    </xf>
    <xf numFmtId="0" fontId="94" fillId="0" borderId="37" xfId="0" applyFont="1" applyBorder="1" applyAlignment="1">
      <alignment horizontal="left" vertical="center"/>
    </xf>
    <xf numFmtId="0" fontId="54" fillId="0" borderId="37" xfId="0" applyFont="1" applyBorder="1" applyAlignment="1">
      <alignment horizontal="left" vertical="center"/>
    </xf>
    <xf numFmtId="0" fontId="54" fillId="0" borderId="32" xfId="0" applyFont="1" applyBorder="1" applyAlignment="1">
      <alignment horizontal="left" vertical="center"/>
    </xf>
    <xf numFmtId="0" fontId="54" fillId="0" borderId="26" xfId="0" applyFont="1" applyBorder="1" applyAlignment="1">
      <alignment horizontal="left" vertical="center"/>
    </xf>
    <xf numFmtId="0" fontId="54" fillId="0" borderId="36" xfId="0" applyFont="1" applyBorder="1" applyAlignment="1">
      <alignment horizontal="left" vertical="center"/>
    </xf>
    <xf numFmtId="0" fontId="15" fillId="0" borderId="23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179" fontId="15" fillId="5" borderId="22" xfId="0" applyNumberFormat="1" applyFont="1" applyFill="1" applyBorder="1" applyAlignment="1">
      <alignment horizontal="center" vertical="center" shrinkToFit="1"/>
    </xf>
    <xf numFmtId="0" fontId="15" fillId="5" borderId="22" xfId="0" applyFont="1" applyFill="1" applyBorder="1" applyAlignment="1">
      <alignment horizontal="center" vertical="center" shrinkToFit="1"/>
    </xf>
    <xf numFmtId="179" fontId="15" fillId="8" borderId="22" xfId="0" applyNumberFormat="1" applyFont="1" applyFill="1" applyBorder="1" applyAlignment="1">
      <alignment horizontal="center" vertical="center" shrinkToFit="1"/>
    </xf>
    <xf numFmtId="0" fontId="15" fillId="8" borderId="22" xfId="0" applyFont="1" applyFill="1" applyBorder="1" applyAlignment="1">
      <alignment horizontal="center" vertical="center" shrinkToFit="1"/>
    </xf>
    <xf numFmtId="179" fontId="15" fillId="5" borderId="27" xfId="0" applyNumberFormat="1" applyFont="1" applyFill="1" applyBorder="1" applyAlignment="1">
      <alignment horizontal="center" vertical="center" shrinkToFit="1"/>
    </xf>
    <xf numFmtId="179" fontId="15" fillId="5" borderId="28" xfId="0" applyNumberFormat="1" applyFont="1" applyFill="1" applyBorder="1" applyAlignment="1">
      <alignment horizontal="center" vertical="center" shrinkToFit="1"/>
    </xf>
    <xf numFmtId="179" fontId="15" fillId="5" borderId="25" xfId="0" applyNumberFormat="1" applyFont="1" applyFill="1" applyBorder="1" applyAlignment="1">
      <alignment horizontal="center" vertical="center" shrinkToFit="1"/>
    </xf>
    <xf numFmtId="187" fontId="15" fillId="5" borderId="22" xfId="0" applyNumberFormat="1" applyFont="1" applyFill="1" applyBorder="1" applyAlignment="1">
      <alignment horizontal="center" vertical="center" shrinkToFit="1"/>
    </xf>
    <xf numFmtId="187" fontId="15" fillId="8" borderId="22" xfId="0" applyNumberFormat="1" applyFont="1" applyFill="1" applyBorder="1" applyAlignment="1">
      <alignment horizontal="center" vertical="center" shrinkToFit="1"/>
    </xf>
    <xf numFmtId="187" fontId="15" fillId="5" borderId="27" xfId="0" applyNumberFormat="1" applyFont="1" applyFill="1" applyBorder="1" applyAlignment="1">
      <alignment horizontal="center" vertical="center" shrinkToFit="1"/>
    </xf>
    <xf numFmtId="187" fontId="15" fillId="5" borderId="28" xfId="0" applyNumberFormat="1" applyFont="1" applyFill="1" applyBorder="1" applyAlignment="1">
      <alignment horizontal="center" vertical="center" shrinkToFit="1"/>
    </xf>
    <xf numFmtId="187" fontId="15" fillId="5" borderId="25" xfId="0" applyNumberFormat="1" applyFont="1" applyFill="1" applyBorder="1" applyAlignment="1">
      <alignment horizontal="center" vertical="center" shrinkToFit="1"/>
    </xf>
    <xf numFmtId="183" fontId="15" fillId="0" borderId="23" xfId="0" applyNumberFormat="1" applyFont="1" applyBorder="1" applyAlignment="1">
      <alignment horizontal="center" vertical="center" shrinkToFit="1"/>
    </xf>
    <xf numFmtId="183" fontId="15" fillId="0" borderId="29" xfId="0" applyNumberFormat="1" applyFont="1" applyBorder="1" applyAlignment="1">
      <alignment horizontal="center" vertical="center" shrinkToFit="1"/>
    </xf>
    <xf numFmtId="183" fontId="15" fillId="0" borderId="30" xfId="0" applyNumberFormat="1" applyFont="1" applyBorder="1" applyAlignment="1">
      <alignment horizontal="center" vertical="center" shrinkToFit="1"/>
    </xf>
    <xf numFmtId="0" fontId="15" fillId="9" borderId="23" xfId="0" applyFont="1" applyFill="1" applyBorder="1" applyAlignment="1">
      <alignment horizontal="center" vertical="center" shrinkToFit="1"/>
    </xf>
    <xf numFmtId="0" fontId="15" fillId="9" borderId="29" xfId="0" applyFont="1" applyFill="1" applyBorder="1" applyAlignment="1">
      <alignment horizontal="center" vertical="center" shrinkToFit="1"/>
    </xf>
    <xf numFmtId="0" fontId="15" fillId="9" borderId="30" xfId="0" applyFont="1" applyFill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183" fontId="15" fillId="0" borderId="23" xfId="0" applyNumberFormat="1" applyFont="1" applyBorder="1" applyAlignment="1">
      <alignment horizontal="center" vertical="center"/>
    </xf>
    <xf numFmtId="183" fontId="15" fillId="0" borderId="29" xfId="0" applyNumberFormat="1" applyFont="1" applyBorder="1" applyAlignment="1">
      <alignment horizontal="center" vertical="center"/>
    </xf>
    <xf numFmtId="183" fontId="15" fillId="0" borderId="30" xfId="0" applyNumberFormat="1" applyFont="1" applyBorder="1" applyAlignment="1">
      <alignment horizontal="center" vertical="center"/>
    </xf>
    <xf numFmtId="183" fontId="15" fillId="9" borderId="23" xfId="0" applyNumberFormat="1" applyFont="1" applyFill="1" applyBorder="1" applyAlignment="1">
      <alignment horizontal="center" vertical="center" shrinkToFit="1"/>
    </xf>
    <xf numFmtId="183" fontId="15" fillId="9" borderId="29" xfId="0" applyNumberFormat="1" applyFont="1" applyFill="1" applyBorder="1" applyAlignment="1">
      <alignment horizontal="center" vertical="center" shrinkToFit="1"/>
    </xf>
    <xf numFmtId="183" fontId="15" fillId="9" borderId="30" xfId="0" applyNumberFormat="1" applyFont="1" applyFill="1" applyBorder="1" applyAlignment="1">
      <alignment horizontal="center" vertical="center" shrinkToFit="1"/>
    </xf>
    <xf numFmtId="0" fontId="15" fillId="0" borderId="27" xfId="0" applyFont="1" applyBorder="1" applyAlignment="1">
      <alignment horizontal="center" vertical="center" shrinkToFit="1"/>
    </xf>
    <xf numFmtId="0" fontId="15" fillId="0" borderId="28" xfId="0" applyFont="1" applyBorder="1" applyAlignment="1">
      <alignment horizontal="center" vertical="center" shrinkToFit="1"/>
    </xf>
    <xf numFmtId="0" fontId="15" fillId="0" borderId="25" xfId="0" applyFont="1" applyBorder="1" applyAlignment="1">
      <alignment horizontal="center" vertical="center" shrinkToFit="1"/>
    </xf>
    <xf numFmtId="0" fontId="15" fillId="0" borderId="27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9" borderId="27" xfId="0" applyFont="1" applyFill="1" applyBorder="1" applyAlignment="1">
      <alignment horizontal="center" vertical="center" shrinkToFit="1"/>
    </xf>
    <xf numFmtId="0" fontId="15" fillId="9" borderId="28" xfId="0" applyFont="1" applyFill="1" applyBorder="1" applyAlignment="1">
      <alignment horizontal="center" vertical="center" shrinkToFit="1"/>
    </xf>
    <xf numFmtId="0" fontId="15" fillId="9" borderId="25" xfId="0" applyFont="1" applyFill="1" applyBorder="1" applyAlignment="1">
      <alignment horizontal="center" vertical="center" shrinkToFit="1"/>
    </xf>
    <xf numFmtId="185" fontId="15" fillId="0" borderId="23" xfId="13" applyNumberFormat="1" applyFont="1" applyBorder="1" applyAlignment="1">
      <alignment horizontal="center" vertical="center" shrinkToFit="1"/>
    </xf>
    <xf numFmtId="185" fontId="15" fillId="0" borderId="29" xfId="13" applyNumberFormat="1" applyFont="1" applyBorder="1" applyAlignment="1">
      <alignment horizontal="center" vertical="center" shrinkToFit="1"/>
    </xf>
    <xf numFmtId="185" fontId="15" fillId="0" borderId="30" xfId="13" applyNumberFormat="1" applyFont="1" applyBorder="1" applyAlignment="1">
      <alignment horizontal="center" vertical="center" shrinkToFit="1"/>
    </xf>
    <xf numFmtId="0" fontId="15" fillId="0" borderId="23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94" fillId="0" borderId="0" xfId="0" applyFont="1" applyAlignment="1">
      <alignment horizontal="left" vertical="center"/>
    </xf>
    <xf numFmtId="0" fontId="54" fillId="0" borderId="0" xfId="0" applyFont="1" applyAlignment="1">
      <alignment horizontal="left" vertical="center"/>
    </xf>
    <xf numFmtId="0" fontId="54" fillId="0" borderId="34" xfId="0" applyFont="1" applyBorder="1" applyAlignment="1">
      <alignment horizontal="left" vertical="center"/>
    </xf>
    <xf numFmtId="179" fontId="15" fillId="5" borderId="22" xfId="0" applyNumberFormat="1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179" fontId="15" fillId="8" borderId="22" xfId="0" applyNumberFormat="1" applyFont="1" applyFill="1" applyBorder="1" applyAlignment="1">
      <alignment horizontal="center" vertical="center"/>
    </xf>
    <xf numFmtId="0" fontId="15" fillId="8" borderId="22" xfId="0" applyFont="1" applyFill="1" applyBorder="1" applyAlignment="1">
      <alignment horizontal="center" vertical="center"/>
    </xf>
    <xf numFmtId="179" fontId="15" fillId="5" borderId="27" xfId="0" applyNumberFormat="1" applyFont="1" applyFill="1" applyBorder="1" applyAlignment="1">
      <alignment horizontal="center" vertical="center"/>
    </xf>
    <xf numFmtId="179" fontId="15" fillId="5" borderId="28" xfId="0" applyNumberFormat="1" applyFont="1" applyFill="1" applyBorder="1" applyAlignment="1">
      <alignment horizontal="center" vertical="center"/>
    </xf>
    <xf numFmtId="179" fontId="15" fillId="5" borderId="25" xfId="0" applyNumberFormat="1" applyFont="1" applyFill="1" applyBorder="1" applyAlignment="1">
      <alignment horizontal="center" vertical="center"/>
    </xf>
    <xf numFmtId="187" fontId="15" fillId="5" borderId="22" xfId="0" applyNumberFormat="1" applyFont="1" applyFill="1" applyBorder="1" applyAlignment="1">
      <alignment horizontal="center" vertical="center"/>
    </xf>
    <xf numFmtId="187" fontId="15" fillId="8" borderId="22" xfId="0" applyNumberFormat="1" applyFont="1" applyFill="1" applyBorder="1" applyAlignment="1">
      <alignment horizontal="center" vertical="center"/>
    </xf>
    <xf numFmtId="187" fontId="15" fillId="5" borderId="27" xfId="0" applyNumberFormat="1" applyFont="1" applyFill="1" applyBorder="1" applyAlignment="1">
      <alignment horizontal="center" vertical="center"/>
    </xf>
    <xf numFmtId="187" fontId="15" fillId="5" borderId="28" xfId="0" applyNumberFormat="1" applyFont="1" applyFill="1" applyBorder="1" applyAlignment="1">
      <alignment horizontal="center" vertical="center"/>
    </xf>
    <xf numFmtId="187" fontId="15" fillId="5" borderId="25" xfId="0" applyNumberFormat="1" applyFont="1" applyFill="1" applyBorder="1" applyAlignment="1">
      <alignment horizontal="center" vertical="center"/>
    </xf>
    <xf numFmtId="185" fontId="15" fillId="0" borderId="22" xfId="13" applyNumberFormat="1" applyFont="1" applyBorder="1" applyAlignment="1">
      <alignment horizontal="center" vertical="center"/>
    </xf>
    <xf numFmtId="0" fontId="98" fillId="0" borderId="22" xfId="0" applyFont="1" applyBorder="1" applyAlignment="1">
      <alignment horizontal="center" vertical="center"/>
    </xf>
    <xf numFmtId="0" fontId="94" fillId="0" borderId="32" xfId="0" applyFont="1" applyBorder="1" applyAlignment="1">
      <alignment horizontal="left" vertical="center"/>
    </xf>
    <xf numFmtId="0" fontId="94" fillId="0" borderId="26" xfId="0" applyFont="1" applyBorder="1" applyAlignment="1">
      <alignment horizontal="left" vertical="center"/>
    </xf>
    <xf numFmtId="0" fontId="94" fillId="0" borderId="36" xfId="0" applyFont="1" applyBorder="1" applyAlignment="1">
      <alignment horizontal="left" vertical="center"/>
    </xf>
    <xf numFmtId="179" fontId="15" fillId="8" borderId="27" xfId="0" applyNumberFormat="1" applyFont="1" applyFill="1" applyBorder="1" applyAlignment="1">
      <alignment horizontal="center" vertical="center"/>
    </xf>
    <xf numFmtId="179" fontId="15" fillId="8" borderId="28" xfId="0" applyNumberFormat="1" applyFont="1" applyFill="1" applyBorder="1" applyAlignment="1">
      <alignment horizontal="center" vertical="center"/>
    </xf>
    <xf numFmtId="179" fontId="15" fillId="8" borderId="25" xfId="0" applyNumberFormat="1" applyFont="1" applyFill="1" applyBorder="1" applyAlignment="1">
      <alignment horizontal="center" vertical="center"/>
    </xf>
    <xf numFmtId="187" fontId="15" fillId="8" borderId="27" xfId="0" applyNumberFormat="1" applyFont="1" applyFill="1" applyBorder="1" applyAlignment="1">
      <alignment horizontal="center" vertical="center"/>
    </xf>
    <xf numFmtId="187" fontId="15" fillId="8" borderId="28" xfId="0" applyNumberFormat="1" applyFont="1" applyFill="1" applyBorder="1" applyAlignment="1">
      <alignment horizontal="center" vertical="center"/>
    </xf>
    <xf numFmtId="187" fontId="15" fillId="8" borderId="25" xfId="0" applyNumberFormat="1" applyFont="1" applyFill="1" applyBorder="1" applyAlignment="1">
      <alignment horizontal="center" vertical="center"/>
    </xf>
    <xf numFmtId="0" fontId="61" fillId="0" borderId="22" xfId="0" applyFont="1" applyBorder="1" applyAlignment="1">
      <alignment shrinkToFit="1"/>
    </xf>
    <xf numFmtId="0" fontId="77" fillId="0" borderId="22" xfId="0" applyFont="1" applyBorder="1" applyAlignment="1">
      <alignment shrinkToFit="1"/>
    </xf>
    <xf numFmtId="0" fontId="61" fillId="2" borderId="22" xfId="0" applyFont="1" applyFill="1" applyBorder="1" applyAlignment="1">
      <alignment horizontal="center" shrinkToFit="1"/>
    </xf>
    <xf numFmtId="0" fontId="77" fillId="0" borderId="22" xfId="0" applyFont="1" applyBorder="1" applyAlignment="1">
      <alignment horizontal="center" shrinkToFit="1"/>
    </xf>
    <xf numFmtId="0" fontId="16" fillId="0" borderId="22" xfId="0" applyFont="1" applyBorder="1" applyAlignment="1">
      <alignment horizontal="center" vertical="center" shrinkToFit="1"/>
    </xf>
    <xf numFmtId="0" fontId="61" fillId="2" borderId="22" xfId="0" applyFont="1" applyFill="1" applyBorder="1" applyAlignment="1">
      <alignment horizontal="center" vertical="center" shrinkToFit="1"/>
    </xf>
    <xf numFmtId="0" fontId="54" fillId="0" borderId="0" xfId="0" applyFont="1" applyAlignment="1">
      <alignment horizontal="left" vertical="center" shrinkToFit="1"/>
    </xf>
    <xf numFmtId="0" fontId="77" fillId="0" borderId="22" xfId="0" applyFont="1" applyBorder="1" applyAlignment="1">
      <alignment horizontal="center" vertical="center" shrinkToFit="1"/>
    </xf>
    <xf numFmtId="0" fontId="82" fillId="0" borderId="22" xfId="0" applyFont="1" applyBorder="1" applyAlignment="1">
      <alignment shrinkToFit="1"/>
    </xf>
    <xf numFmtId="0" fontId="61" fillId="0" borderId="27" xfId="0" applyFont="1" applyBorder="1" applyAlignment="1">
      <alignment shrinkToFit="1"/>
    </xf>
    <xf numFmtId="0" fontId="61" fillId="0" borderId="25" xfId="0" applyFont="1" applyBorder="1" applyAlignment="1">
      <alignment shrinkToFit="1"/>
    </xf>
    <xf numFmtId="0" fontId="55" fillId="0" borderId="0" xfId="0" applyFont="1" applyAlignment="1">
      <alignment horizontal="left" vertical="center" shrinkToFit="1"/>
    </xf>
    <xf numFmtId="0" fontId="113" fillId="0" borderId="22" xfId="0" applyFont="1" applyBorder="1" applyAlignment="1">
      <alignment shrinkToFit="1"/>
    </xf>
    <xf numFmtId="0" fontId="61" fillId="0" borderId="28" xfId="0" applyFont="1" applyBorder="1" applyAlignment="1">
      <alignment shrinkToFit="1"/>
    </xf>
    <xf numFmtId="0" fontId="61" fillId="2" borderId="27" xfId="0" applyFont="1" applyFill="1" applyBorder="1" applyAlignment="1">
      <alignment horizontal="center" shrinkToFit="1"/>
    </xf>
    <xf numFmtId="0" fontId="61" fillId="2" borderId="25" xfId="0" applyFont="1" applyFill="1" applyBorder="1" applyAlignment="1">
      <alignment horizontal="center" shrinkToFit="1"/>
    </xf>
    <xf numFmtId="0" fontId="61" fillId="2" borderId="28" xfId="0" applyFont="1" applyFill="1" applyBorder="1" applyAlignment="1">
      <alignment horizontal="center" shrinkToFit="1"/>
    </xf>
    <xf numFmtId="0" fontId="16" fillId="0" borderId="23" xfId="0" applyFont="1" applyBorder="1" applyAlignment="1">
      <alignment horizontal="center" vertical="center" shrinkToFit="1"/>
    </xf>
    <xf numFmtId="0" fontId="16" fillId="0" borderId="29" xfId="0" applyFont="1" applyBorder="1" applyAlignment="1">
      <alignment horizontal="center" vertical="center" shrinkToFit="1"/>
    </xf>
    <xf numFmtId="0" fontId="16" fillId="0" borderId="30" xfId="0" applyFont="1" applyBorder="1" applyAlignment="1">
      <alignment horizontal="center" vertical="center" shrinkToFit="1"/>
    </xf>
    <xf numFmtId="0" fontId="61" fillId="2" borderId="23" xfId="0" applyFont="1" applyFill="1" applyBorder="1" applyAlignment="1">
      <alignment horizontal="center" vertical="center" shrinkToFit="1"/>
    </xf>
    <xf numFmtId="0" fontId="61" fillId="2" borderId="29" xfId="0" applyFont="1" applyFill="1" applyBorder="1" applyAlignment="1">
      <alignment horizontal="center" vertical="center" shrinkToFit="1"/>
    </xf>
    <xf numFmtId="0" fontId="61" fillId="2" borderId="30" xfId="0" applyFont="1" applyFill="1" applyBorder="1" applyAlignment="1">
      <alignment horizontal="center" vertical="center" shrinkToFit="1"/>
    </xf>
    <xf numFmtId="0" fontId="61" fillId="2" borderId="27" xfId="0" applyFont="1" applyFill="1" applyBorder="1" applyAlignment="1">
      <alignment horizontal="center" vertical="center" shrinkToFit="1"/>
    </xf>
    <xf numFmtId="0" fontId="61" fillId="2" borderId="25" xfId="0" applyFont="1" applyFill="1" applyBorder="1" applyAlignment="1">
      <alignment horizontal="center" vertical="center" shrinkToFit="1"/>
    </xf>
    <xf numFmtId="0" fontId="61" fillId="2" borderId="28" xfId="0" applyFont="1" applyFill="1" applyBorder="1" applyAlignment="1">
      <alignment horizontal="center" vertical="center" shrinkToFit="1"/>
    </xf>
    <xf numFmtId="0" fontId="68" fillId="0" borderId="22" xfId="0" applyFont="1" applyBorder="1" applyAlignment="1">
      <alignment shrinkToFit="1"/>
    </xf>
    <xf numFmtId="0" fontId="82" fillId="0" borderId="27" xfId="0" applyFont="1" applyBorder="1" applyAlignment="1">
      <alignment shrinkToFit="1"/>
    </xf>
    <xf numFmtId="0" fontId="59" fillId="0" borderId="22" xfId="11" applyFont="1" applyBorder="1" applyAlignment="1">
      <alignment horizontal="center" vertical="center" shrinkToFit="1"/>
    </xf>
    <xf numFmtId="0" fontId="33" fillId="0" borderId="22" xfId="11" applyFont="1" applyBorder="1" applyAlignment="1">
      <alignment horizontal="center" vertical="center" shrinkToFit="1"/>
    </xf>
    <xf numFmtId="0" fontId="45" fillId="0" borderId="0" xfId="11" applyFont="1" applyAlignment="1">
      <alignment horizontal="center" vertical="center" shrinkToFit="1"/>
    </xf>
    <xf numFmtId="0" fontId="54" fillId="0" borderId="0" xfId="11" applyFont="1" applyAlignment="1">
      <alignment horizontal="left" vertical="center" shrinkToFit="1"/>
    </xf>
    <xf numFmtId="0" fontId="47" fillId="0" borderId="22" xfId="11" applyFont="1" applyBorder="1" applyAlignment="1">
      <alignment horizontal="center" vertical="center"/>
    </xf>
    <xf numFmtId="0" fontId="29" fillId="0" borderId="22" xfId="11" applyFont="1" applyBorder="1" applyAlignment="1">
      <alignment horizontal="center" vertical="center" shrinkToFit="1"/>
    </xf>
    <xf numFmtId="0" fontId="29" fillId="0" borderId="37" xfId="11" applyFont="1" applyBorder="1" applyAlignment="1">
      <alignment horizontal="center" vertical="center" shrinkToFit="1"/>
    </xf>
    <xf numFmtId="0" fontId="29" fillId="0" borderId="0" xfId="11" applyFont="1" applyAlignment="1">
      <alignment horizontal="center" vertical="center" shrinkToFit="1"/>
    </xf>
    <xf numFmtId="0" fontId="27" fillId="0" borderId="22" xfId="11" applyFont="1" applyBorder="1" applyAlignment="1">
      <alignment horizontal="center" vertical="center" shrinkToFit="1"/>
    </xf>
    <xf numFmtId="0" fontId="27" fillId="0" borderId="22" xfId="11" applyFont="1" applyBorder="1" applyAlignment="1">
      <alignment horizontal="center" shrinkToFit="1"/>
    </xf>
    <xf numFmtId="0" fontId="107" fillId="0" borderId="26" xfId="11" applyFont="1" applyBorder="1" applyAlignment="1">
      <alignment horizontal="center" shrinkToFit="1"/>
    </xf>
    <xf numFmtId="0" fontId="27" fillId="0" borderId="26" xfId="11" applyFont="1" applyBorder="1" applyAlignment="1">
      <alignment horizontal="center" shrinkToFit="1"/>
    </xf>
    <xf numFmtId="0" fontId="29" fillId="0" borderId="22" xfId="11" applyFont="1" applyBorder="1" applyAlignment="1">
      <alignment horizontal="center" vertical="center"/>
    </xf>
    <xf numFmtId="0" fontId="27" fillId="0" borderId="27" xfId="11" applyFont="1" applyBorder="1" applyAlignment="1">
      <alignment horizontal="center" vertical="center" shrinkToFit="1"/>
    </xf>
    <xf numFmtId="0" fontId="27" fillId="0" borderId="25" xfId="11" applyFont="1" applyBorder="1" applyAlignment="1">
      <alignment horizontal="center" vertical="center" shrinkToFit="1"/>
    </xf>
    <xf numFmtId="0" fontId="27" fillId="0" borderId="27" xfId="11" applyFont="1" applyBorder="1" applyAlignment="1">
      <alignment horizontal="center" shrinkToFit="1"/>
    </xf>
    <xf numFmtId="0" fontId="27" fillId="0" borderId="25" xfId="11" applyFont="1" applyBorder="1" applyAlignment="1">
      <alignment horizontal="center" shrinkToFit="1"/>
    </xf>
    <xf numFmtId="0" fontId="59" fillId="0" borderId="27" xfId="11" applyFont="1" applyBorder="1" applyAlignment="1">
      <alignment horizontal="center" vertical="center" shrinkToFit="1"/>
    </xf>
    <xf numFmtId="0" fontId="59" fillId="0" borderId="25" xfId="11" applyFont="1" applyBorder="1" applyAlignment="1">
      <alignment horizontal="center" vertical="center" shrinkToFit="1"/>
    </xf>
    <xf numFmtId="0" fontId="33" fillId="0" borderId="27" xfId="11" applyFont="1" applyBorder="1" applyAlignment="1">
      <alignment horizontal="center" vertical="center" shrinkToFit="1"/>
    </xf>
    <xf numFmtId="0" fontId="33" fillId="0" borderId="25" xfId="11" applyFont="1" applyBorder="1" applyAlignment="1">
      <alignment horizontal="center" vertical="center" shrinkToFit="1"/>
    </xf>
    <xf numFmtId="0" fontId="68" fillId="0" borderId="22" xfId="11" applyFont="1" applyBorder="1" applyAlignment="1">
      <alignment horizontal="center" vertical="center" wrapText="1"/>
    </xf>
    <xf numFmtId="0" fontId="68" fillId="2" borderId="22" xfId="11" applyFont="1" applyFill="1" applyBorder="1" applyAlignment="1">
      <alignment horizontal="center" vertical="center" shrinkToFit="1"/>
    </xf>
    <xf numFmtId="0" fontId="46" fillId="2" borderId="22" xfId="11" applyFont="1" applyFill="1" applyBorder="1" applyAlignment="1">
      <alignment horizontal="center" vertical="center" shrinkToFit="1"/>
    </xf>
    <xf numFmtId="0" fontId="55" fillId="0" borderId="0" xfId="11" applyFont="1" applyAlignment="1">
      <alignment horizontal="left" vertical="center" shrinkToFit="1"/>
    </xf>
    <xf numFmtId="0" fontId="27" fillId="9" borderId="22" xfId="11" applyFont="1" applyFill="1" applyBorder="1" applyAlignment="1">
      <alignment horizontal="center" vertical="center" shrinkToFit="1"/>
    </xf>
    <xf numFmtId="0" fontId="29" fillId="9" borderId="22" xfId="11" applyFont="1" applyFill="1" applyBorder="1" applyAlignment="1">
      <alignment horizontal="center" vertical="center" shrinkToFit="1"/>
    </xf>
    <xf numFmtId="0" fontId="29" fillId="2" borderId="22" xfId="11" applyFont="1" applyFill="1" applyBorder="1" applyAlignment="1">
      <alignment horizontal="center" vertical="center" shrinkToFit="1"/>
    </xf>
    <xf numFmtId="0" fontId="29" fillId="2" borderId="27" xfId="11" applyFont="1" applyFill="1" applyBorder="1" applyAlignment="1">
      <alignment horizontal="center" vertical="center" shrinkToFit="1"/>
    </xf>
    <xf numFmtId="0" fontId="29" fillId="2" borderId="28" xfId="11" applyFont="1" applyFill="1" applyBorder="1" applyAlignment="1">
      <alignment horizontal="center" vertical="center" shrinkToFit="1"/>
    </xf>
    <xf numFmtId="0" fontId="29" fillId="2" borderId="25" xfId="11" applyFont="1" applyFill="1" applyBorder="1" applyAlignment="1">
      <alignment horizontal="center" vertical="center" shrinkToFit="1"/>
    </xf>
    <xf numFmtId="0" fontId="38" fillId="0" borderId="22" xfId="11" applyFont="1" applyBorder="1" applyAlignment="1">
      <alignment horizontal="left" vertical="center" wrapText="1"/>
    </xf>
    <xf numFmtId="0" fontId="27" fillId="0" borderId="22" xfId="11" applyFont="1" applyBorder="1" applyAlignment="1">
      <alignment horizontal="center" vertical="center" wrapText="1" shrinkToFit="1"/>
    </xf>
    <xf numFmtId="0" fontId="29" fillId="2" borderId="35" xfId="11" applyFont="1" applyFill="1" applyBorder="1" applyAlignment="1">
      <alignment horizontal="center" vertical="center" shrinkToFit="1"/>
    </xf>
    <xf numFmtId="0" fontId="29" fillId="2" borderId="26" xfId="11" applyFont="1" applyFill="1" applyBorder="1" applyAlignment="1">
      <alignment horizontal="center" vertical="center" shrinkToFit="1"/>
    </xf>
    <xf numFmtId="0" fontId="29" fillId="2" borderId="43" xfId="11" applyFont="1" applyFill="1" applyBorder="1" applyAlignment="1">
      <alignment horizontal="center" vertical="center" shrinkToFit="1"/>
    </xf>
    <xf numFmtId="0" fontId="29" fillId="2" borderId="57" xfId="11" applyFont="1" applyFill="1" applyBorder="1" applyAlignment="1">
      <alignment horizontal="center" vertical="center" shrinkToFit="1"/>
    </xf>
    <xf numFmtId="0" fontId="29" fillId="2" borderId="58" xfId="11" applyFont="1" applyFill="1" applyBorder="1" applyAlignment="1">
      <alignment horizontal="center" vertical="center" shrinkToFit="1"/>
    </xf>
    <xf numFmtId="0" fontId="29" fillId="2" borderId="59" xfId="11" applyFont="1" applyFill="1" applyBorder="1" applyAlignment="1">
      <alignment horizontal="center" vertical="center" shrinkToFit="1"/>
    </xf>
    <xf numFmtId="0" fontId="27" fillId="9" borderId="27" xfId="11" applyFont="1" applyFill="1" applyBorder="1" applyAlignment="1">
      <alignment horizontal="center" vertical="center" shrinkToFit="1"/>
    </xf>
    <xf numFmtId="0" fontId="27" fillId="9" borderId="25" xfId="11" applyFont="1" applyFill="1" applyBorder="1" applyAlignment="1">
      <alignment horizontal="center" vertical="center" shrinkToFit="1"/>
    </xf>
    <xf numFmtId="0" fontId="29" fillId="9" borderId="27" xfId="11" applyFont="1" applyFill="1" applyBorder="1" applyAlignment="1">
      <alignment horizontal="center" vertical="center" shrinkToFit="1"/>
    </xf>
    <xf numFmtId="0" fontId="29" fillId="9" borderId="25" xfId="11" applyFont="1" applyFill="1" applyBorder="1" applyAlignment="1">
      <alignment horizontal="center" vertical="center" shrinkToFit="1"/>
    </xf>
    <xf numFmtId="0" fontId="29" fillId="0" borderId="27" xfId="11" applyFont="1" applyBorder="1" applyAlignment="1">
      <alignment horizontal="center" vertical="center" shrinkToFit="1"/>
    </xf>
    <xf numFmtId="0" fontId="29" fillId="0" borderId="25" xfId="11" applyFont="1" applyBorder="1" applyAlignment="1">
      <alignment horizontal="center" vertical="center" shrinkToFit="1"/>
    </xf>
    <xf numFmtId="0" fontId="54" fillId="0" borderId="26" xfId="11" applyFont="1" applyBorder="1" applyAlignment="1">
      <alignment horizontal="left" vertical="center" shrinkToFit="1"/>
    </xf>
    <xf numFmtId="0" fontId="29" fillId="0" borderId="23" xfId="11" applyFont="1" applyBorder="1" applyAlignment="1">
      <alignment horizontal="center" vertical="center" shrinkToFit="1"/>
    </xf>
    <xf numFmtId="0" fontId="29" fillId="0" borderId="30" xfId="11" applyFont="1" applyBorder="1" applyAlignment="1">
      <alignment horizontal="center" vertical="center" shrinkToFit="1"/>
    </xf>
    <xf numFmtId="0" fontId="36" fillId="0" borderId="27" xfId="11" applyFont="1" applyBorder="1" applyAlignment="1">
      <alignment horizontal="center" vertical="center" shrinkToFit="1"/>
    </xf>
    <xf numFmtId="0" fontId="36" fillId="0" borderId="25" xfId="11" applyFont="1" applyBorder="1" applyAlignment="1">
      <alignment horizontal="center" vertical="center" shrinkToFit="1"/>
    </xf>
    <xf numFmtId="0" fontId="8" fillId="2" borderId="4" xfId="11" applyFont="1" applyFill="1" applyBorder="1" applyAlignment="1">
      <alignment horizontal="center" vertical="center" shrinkToFit="1"/>
    </xf>
    <xf numFmtId="0" fontId="8" fillId="2" borderId="2" xfId="11" applyFont="1" applyFill="1" applyBorder="1" applyAlignment="1">
      <alignment horizontal="center" vertical="center" shrinkToFit="1"/>
    </xf>
    <xf numFmtId="0" fontId="8" fillId="2" borderId="3" xfId="11" applyFont="1" applyFill="1" applyBorder="1" applyAlignment="1">
      <alignment horizontal="center" vertical="center" shrinkToFit="1"/>
    </xf>
    <xf numFmtId="0" fontId="12" fillId="2" borderId="54" xfId="11" applyFont="1" applyFill="1" applyBorder="1" applyAlignment="1">
      <alignment horizontal="center" vertical="center" shrinkToFit="1"/>
    </xf>
    <xf numFmtId="0" fontId="12" fillId="2" borderId="47" xfId="11" applyFont="1" applyFill="1" applyBorder="1" applyAlignment="1">
      <alignment horizontal="center" vertical="center" shrinkToFit="1"/>
    </xf>
    <xf numFmtId="0" fontId="12" fillId="2" borderId="48" xfId="11" applyFont="1" applyFill="1" applyBorder="1" applyAlignment="1">
      <alignment horizontal="center" vertical="center" shrinkToFit="1"/>
    </xf>
    <xf numFmtId="0" fontId="13" fillId="2" borderId="4" xfId="11" applyFont="1" applyFill="1" applyBorder="1" applyAlignment="1">
      <alignment horizontal="center" vertical="center" shrinkToFit="1"/>
    </xf>
    <xf numFmtId="0" fontId="13" fillId="2" borderId="3" xfId="11" applyFont="1" applyFill="1" applyBorder="1" applyAlignment="1">
      <alignment horizontal="center" vertical="center" shrinkToFit="1"/>
    </xf>
    <xf numFmtId="0" fontId="25" fillId="0" borderId="23" xfId="11" applyBorder="1" applyAlignment="1">
      <alignment horizontal="center" vertical="center" shrinkToFit="1"/>
    </xf>
    <xf numFmtId="0" fontId="25" fillId="0" borderId="29" xfId="11" applyBorder="1" applyAlignment="1">
      <alignment horizontal="center" vertical="center" shrinkToFit="1"/>
    </xf>
    <xf numFmtId="0" fontId="25" fillId="0" borderId="30" xfId="11" applyBorder="1" applyAlignment="1">
      <alignment horizontal="center" vertical="center" shrinkToFit="1"/>
    </xf>
    <xf numFmtId="0" fontId="25" fillId="0" borderId="23" xfId="11" applyBorder="1" applyAlignment="1">
      <alignment horizontal="center" vertical="center" wrapText="1" shrinkToFit="1"/>
    </xf>
    <xf numFmtId="0" fontId="25" fillId="0" borderId="29" xfId="11" applyBorder="1" applyAlignment="1">
      <alignment horizontal="center" vertical="center" wrapText="1" shrinkToFit="1"/>
    </xf>
    <xf numFmtId="0" fontId="25" fillId="0" borderId="30" xfId="11" applyBorder="1" applyAlignment="1">
      <alignment horizontal="center" vertical="center" wrapText="1" shrinkToFit="1"/>
    </xf>
    <xf numFmtId="0" fontId="38" fillId="0" borderId="68" xfId="11" applyFont="1" applyBorder="1" applyAlignment="1">
      <alignment horizontal="left" vertical="center" wrapText="1"/>
    </xf>
    <xf numFmtId="0" fontId="38" fillId="0" borderId="61" xfId="11" applyFont="1" applyBorder="1" applyAlignment="1">
      <alignment horizontal="left" vertical="center" wrapText="1"/>
    </xf>
    <xf numFmtId="0" fontId="82" fillId="0" borderId="4" xfId="11" applyFont="1" applyBorder="1" applyAlignment="1">
      <alignment horizontal="left" vertical="center" wrapText="1"/>
    </xf>
    <xf numFmtId="0" fontId="82" fillId="0" borderId="3" xfId="11" applyFont="1" applyBorder="1" applyAlignment="1">
      <alignment horizontal="left" vertical="center" wrapText="1"/>
    </xf>
    <xf numFmtId="0" fontId="82" fillId="0" borderId="4" xfId="11" applyFont="1" applyBorder="1" applyAlignment="1">
      <alignment horizontal="left" vertical="center" wrapText="1" shrinkToFit="1"/>
    </xf>
    <xf numFmtId="0" fontId="82" fillId="0" borderId="3" xfId="11" applyFont="1" applyBorder="1" applyAlignment="1">
      <alignment horizontal="left" vertical="center" wrapText="1" shrinkToFit="1"/>
    </xf>
    <xf numFmtId="0" fontId="8" fillId="2" borderId="35" xfId="11" applyFont="1" applyFill="1" applyBorder="1" applyAlignment="1">
      <alignment horizontal="center" vertical="center" shrinkToFit="1"/>
    </xf>
    <xf numFmtId="0" fontId="8" fillId="2" borderId="26" xfId="11" applyFont="1" applyFill="1" applyBorder="1" applyAlignment="1">
      <alignment horizontal="center" vertical="center" shrinkToFit="1"/>
    </xf>
    <xf numFmtId="0" fontId="8" fillId="2" borderId="36" xfId="11" applyFont="1" applyFill="1" applyBorder="1" applyAlignment="1">
      <alignment horizontal="center" vertical="center" shrinkToFit="1"/>
    </xf>
    <xf numFmtId="0" fontId="8" fillId="2" borderId="39" xfId="11" applyFont="1" applyFill="1" applyBorder="1" applyAlignment="1">
      <alignment horizontal="center" shrinkToFit="1"/>
    </xf>
    <xf numFmtId="0" fontId="8" fillId="2" borderId="2" xfId="11" applyFont="1" applyFill="1" applyBorder="1" applyAlignment="1">
      <alignment horizontal="center" shrinkToFit="1"/>
    </xf>
    <xf numFmtId="0" fontId="8" fillId="2" borderId="3" xfId="11" applyFont="1" applyFill="1" applyBorder="1" applyAlignment="1">
      <alignment horizontal="center" shrinkToFit="1"/>
    </xf>
    <xf numFmtId="0" fontId="36" fillId="0" borderId="23" xfId="11" applyFont="1" applyBorder="1" applyAlignment="1">
      <alignment horizontal="center" vertical="center" wrapText="1" shrinkToFit="1"/>
    </xf>
    <xf numFmtId="0" fontId="36" fillId="0" borderId="29" xfId="11" applyFont="1" applyBorder="1" applyAlignment="1">
      <alignment horizontal="center" vertical="center" wrapText="1" shrinkToFit="1"/>
    </xf>
    <xf numFmtId="0" fontId="36" fillId="0" borderId="30" xfId="11" applyFont="1" applyBorder="1" applyAlignment="1">
      <alignment horizontal="center" vertical="center" wrapText="1" shrinkToFit="1"/>
    </xf>
    <xf numFmtId="0" fontId="96" fillId="0" borderId="4" xfId="11" applyFont="1" applyBorder="1" applyAlignment="1">
      <alignment vertical="center" wrapText="1"/>
    </xf>
    <xf numFmtId="0" fontId="96" fillId="0" borderId="3" xfId="11" applyFont="1" applyBorder="1" applyAlignment="1">
      <alignment vertical="center" wrapText="1"/>
    </xf>
    <xf numFmtId="0" fontId="82" fillId="0" borderId="4" xfId="11" applyFont="1" applyBorder="1" applyAlignment="1">
      <alignment vertical="center" wrapText="1"/>
    </xf>
    <xf numFmtId="0" fontId="82" fillId="0" borderId="3" xfId="11" applyFont="1" applyBorder="1" applyAlignment="1">
      <alignment vertical="center" wrapText="1"/>
    </xf>
    <xf numFmtId="0" fontId="82" fillId="0" borderId="4" xfId="11" applyFont="1" applyBorder="1" applyAlignment="1">
      <alignment horizontal="left" vertical="top" wrapText="1"/>
    </xf>
    <xf numFmtId="0" fontId="82" fillId="0" borderId="3" xfId="11" applyFont="1" applyBorder="1" applyAlignment="1">
      <alignment horizontal="left" vertical="top" wrapText="1"/>
    </xf>
    <xf numFmtId="0" fontId="8" fillId="2" borderId="27" xfId="11" applyFont="1" applyFill="1" applyBorder="1" applyAlignment="1">
      <alignment horizontal="center" vertical="center" shrinkToFit="1"/>
    </xf>
    <xf numFmtId="0" fontId="8" fillId="2" borderId="28" xfId="11" applyFont="1" applyFill="1" applyBorder="1" applyAlignment="1">
      <alignment horizontal="center" vertical="center" shrinkToFit="1"/>
    </xf>
    <xf numFmtId="0" fontId="8" fillId="2" borderId="25" xfId="11" applyFont="1" applyFill="1" applyBorder="1" applyAlignment="1">
      <alignment horizontal="center" vertical="center" shrinkToFit="1"/>
    </xf>
    <xf numFmtId="0" fontId="8" fillId="2" borderId="68" xfId="11" applyFont="1" applyFill="1" applyBorder="1" applyAlignment="1">
      <alignment horizontal="center" vertical="center" shrinkToFit="1"/>
    </xf>
    <xf numFmtId="0" fontId="8" fillId="2" borderId="58" xfId="11" applyFont="1" applyFill="1" applyBorder="1" applyAlignment="1">
      <alignment horizontal="center" vertical="center" shrinkToFit="1"/>
    </xf>
    <xf numFmtId="0" fontId="8" fillId="2" borderId="61" xfId="11" applyFont="1" applyFill="1" applyBorder="1" applyAlignment="1">
      <alignment horizontal="center" vertical="center" shrinkToFit="1"/>
    </xf>
    <xf numFmtId="0" fontId="12" fillId="2" borderId="27" xfId="11" applyFont="1" applyFill="1" applyBorder="1" applyAlignment="1">
      <alignment horizontal="center" vertical="center" shrinkToFit="1"/>
    </xf>
    <xf numFmtId="0" fontId="12" fillId="2" borderId="28" xfId="11" applyFont="1" applyFill="1" applyBorder="1" applyAlignment="1">
      <alignment horizontal="center" vertical="center" shrinkToFit="1"/>
    </xf>
    <xf numFmtId="0" fontId="12" fillId="2" borderId="25" xfId="11" applyFont="1" applyFill="1" applyBorder="1" applyAlignment="1">
      <alignment horizontal="center" vertical="center" shrinkToFit="1"/>
    </xf>
    <xf numFmtId="0" fontId="71" fillId="0" borderId="23" xfId="11" applyFont="1" applyBorder="1" applyAlignment="1">
      <alignment horizontal="center" vertical="center" wrapText="1" shrinkToFit="1"/>
    </xf>
    <xf numFmtId="0" fontId="71" fillId="0" borderId="29" xfId="11" applyFont="1" applyBorder="1" applyAlignment="1">
      <alignment horizontal="center" vertical="center" wrapText="1" shrinkToFit="1"/>
    </xf>
    <xf numFmtId="0" fontId="71" fillId="0" borderId="30" xfId="11" applyFont="1" applyBorder="1" applyAlignment="1">
      <alignment horizontal="center" vertical="center" wrapText="1" shrinkToFit="1"/>
    </xf>
    <xf numFmtId="0" fontId="82" fillId="0" borderId="4" xfId="11" applyFont="1" applyBorder="1" applyAlignment="1">
      <alignment horizontal="center" vertical="center" shrinkToFit="1"/>
    </xf>
    <xf numFmtId="0" fontId="82" fillId="0" borderId="3" xfId="11" applyFont="1" applyBorder="1" applyAlignment="1">
      <alignment horizontal="center" vertical="center" shrinkToFit="1"/>
    </xf>
    <xf numFmtId="0" fontId="82" fillId="0" borderId="4" xfId="11" applyFont="1" applyBorder="1" applyAlignment="1">
      <alignment horizontal="center" shrinkToFit="1"/>
    </xf>
    <xf numFmtId="0" fontId="82" fillId="0" borderId="3" xfId="11" applyFont="1" applyBorder="1" applyAlignment="1">
      <alignment horizontal="center" shrinkToFit="1"/>
    </xf>
    <xf numFmtId="0" fontId="61" fillId="0" borderId="22" xfId="11" applyFont="1" applyBorder="1" applyAlignment="1">
      <alignment horizontal="center" vertical="center" shrinkToFit="1"/>
    </xf>
    <xf numFmtId="0" fontId="68" fillId="0" borderId="68" xfId="11" applyFont="1" applyBorder="1" applyAlignment="1">
      <alignment horizontal="left" vertical="center" wrapText="1"/>
    </xf>
    <xf numFmtId="0" fontId="68" fillId="0" borderId="61" xfId="11" applyFont="1" applyBorder="1" applyAlignment="1">
      <alignment horizontal="left" vertical="center" wrapText="1"/>
    </xf>
    <xf numFmtId="0" fontId="68" fillId="2" borderId="52" xfId="11" applyFont="1" applyFill="1" applyBorder="1" applyAlignment="1">
      <alignment horizontal="left" vertical="center" shrinkToFit="1"/>
    </xf>
    <xf numFmtId="0" fontId="68" fillId="2" borderId="26" xfId="11" applyFont="1" applyFill="1" applyBorder="1" applyAlignment="1">
      <alignment horizontal="left" vertical="center" shrinkToFit="1"/>
    </xf>
    <xf numFmtId="0" fontId="68" fillId="2" borderId="53" xfId="11" applyFont="1" applyFill="1" applyBorder="1" applyAlignment="1">
      <alignment horizontal="left" vertical="center" shrinkToFit="1"/>
    </xf>
    <xf numFmtId="0" fontId="68" fillId="2" borderId="57" xfId="11" applyFont="1" applyFill="1" applyBorder="1" applyAlignment="1">
      <alignment horizontal="left" vertical="center" shrinkToFit="1"/>
    </xf>
    <xf numFmtId="0" fontId="68" fillId="2" borderId="61" xfId="11" applyFont="1" applyFill="1" applyBorder="1" applyAlignment="1">
      <alignment horizontal="left" vertical="center" shrinkToFit="1"/>
    </xf>
    <xf numFmtId="0" fontId="68" fillId="0" borderId="4" xfId="11" applyFont="1" applyBorder="1" applyAlignment="1">
      <alignment horizontal="left" vertical="center" shrinkToFit="1"/>
    </xf>
    <xf numFmtId="0" fontId="68" fillId="0" borderId="62" xfId="11" applyFont="1" applyBorder="1" applyAlignment="1">
      <alignment horizontal="left" vertical="center" shrinkToFit="1"/>
    </xf>
    <xf numFmtId="0" fontId="68" fillId="2" borderId="52" xfId="11" applyFont="1" applyFill="1" applyBorder="1" applyAlignment="1">
      <alignment horizontal="center" vertical="center" shrinkToFit="1"/>
    </xf>
    <xf numFmtId="0" fontId="68" fillId="2" borderId="26" xfId="11" applyFont="1" applyFill="1" applyBorder="1" applyAlignment="1">
      <alignment horizontal="center" vertical="center" shrinkToFit="1"/>
    </xf>
    <xf numFmtId="0" fontId="68" fillId="2" borderId="36" xfId="11" applyFont="1" applyFill="1" applyBorder="1" applyAlignment="1">
      <alignment horizontal="center" vertical="center" shrinkToFit="1"/>
    </xf>
    <xf numFmtId="0" fontId="68" fillId="0" borderId="4" xfId="11" applyFont="1" applyBorder="1" applyAlignment="1">
      <alignment horizontal="left" vertical="center" wrapText="1"/>
    </xf>
    <xf numFmtId="0" fontId="68" fillId="0" borderId="62" xfId="11" applyFont="1" applyBorder="1" applyAlignment="1">
      <alignment horizontal="left" vertical="center" wrapText="1"/>
    </xf>
    <xf numFmtId="0" fontId="29" fillId="2" borderId="46" xfId="11" applyFont="1" applyFill="1" applyBorder="1" applyAlignment="1">
      <alignment horizontal="center" shrinkToFit="1"/>
    </xf>
    <xf numFmtId="0" fontId="29" fillId="2" borderId="47" xfId="11" applyFont="1" applyFill="1" applyBorder="1" applyAlignment="1">
      <alignment horizontal="center" shrinkToFit="1"/>
    </xf>
    <xf numFmtId="0" fontId="29" fillId="2" borderId="63" xfId="11" applyFont="1" applyFill="1" applyBorder="1" applyAlignment="1">
      <alignment horizontal="center" shrinkToFit="1"/>
    </xf>
    <xf numFmtId="0" fontId="68" fillId="2" borderId="57" xfId="11" applyFont="1" applyFill="1" applyBorder="1" applyAlignment="1">
      <alignment horizontal="center" vertical="center" shrinkToFit="1"/>
    </xf>
    <xf numFmtId="0" fontId="68" fillId="2" borderId="61" xfId="11" applyFont="1" applyFill="1" applyBorder="1" applyAlignment="1">
      <alignment horizontal="center" vertical="center" shrinkToFit="1"/>
    </xf>
    <xf numFmtId="0" fontId="82" fillId="0" borderId="4" xfId="11" applyFont="1" applyBorder="1" applyAlignment="1">
      <alignment vertical="top" wrapText="1" shrinkToFit="1"/>
    </xf>
    <xf numFmtId="0" fontId="82" fillId="0" borderId="3" xfId="11" applyFont="1" applyBorder="1" applyAlignment="1">
      <alignment vertical="top" wrapText="1" shrinkToFit="1"/>
    </xf>
    <xf numFmtId="0" fontId="8" fillId="0" borderId="4" xfId="11" applyFont="1" applyBorder="1" applyAlignment="1">
      <alignment vertical="top" shrinkToFit="1"/>
    </xf>
    <xf numFmtId="0" fontId="8" fillId="0" borderId="3" xfId="11" applyFont="1" applyBorder="1" applyAlignment="1">
      <alignment vertical="top" shrinkToFit="1"/>
    </xf>
    <xf numFmtId="0" fontId="61" fillId="0" borderId="27" xfId="11" applyFont="1" applyBorder="1" applyAlignment="1">
      <alignment horizontal="center" vertical="center" shrinkToFit="1"/>
    </xf>
    <xf numFmtId="0" fontId="61" fillId="0" borderId="25" xfId="11" applyFont="1" applyBorder="1" applyAlignment="1">
      <alignment horizontal="center" vertical="center" shrinkToFit="1"/>
    </xf>
    <xf numFmtId="0" fontId="54" fillId="0" borderId="37" xfId="11" applyFont="1" applyBorder="1" applyAlignment="1">
      <alignment horizontal="left" vertical="center" shrinkToFit="1"/>
    </xf>
    <xf numFmtId="0" fontId="29" fillId="2" borderId="68" xfId="11" applyFont="1" applyFill="1" applyBorder="1" applyAlignment="1">
      <alignment horizontal="center" vertical="center" shrinkToFit="1"/>
    </xf>
    <xf numFmtId="0" fontId="29" fillId="2" borderId="61" xfId="11" applyFont="1" applyFill="1" applyBorder="1" applyAlignment="1">
      <alignment horizontal="center" vertical="center" shrinkToFit="1"/>
    </xf>
    <xf numFmtId="0" fontId="29" fillId="2" borderId="31" xfId="11" applyFont="1" applyFill="1" applyBorder="1" applyAlignment="1">
      <alignment horizontal="center" vertical="center" shrinkToFit="1"/>
    </xf>
    <xf numFmtId="0" fontId="29" fillId="2" borderId="37" xfId="11" applyFont="1" applyFill="1" applyBorder="1" applyAlignment="1">
      <alignment horizontal="center" vertical="center" shrinkToFit="1"/>
    </xf>
    <xf numFmtId="0" fontId="29" fillId="2" borderId="32" xfId="11" applyFont="1" applyFill="1" applyBorder="1" applyAlignment="1">
      <alignment horizontal="center" vertical="center" shrinkToFit="1"/>
    </xf>
    <xf numFmtId="0" fontId="46" fillId="2" borderId="27" xfId="11" applyFont="1" applyFill="1" applyBorder="1" applyAlignment="1">
      <alignment horizontal="center" vertical="center" shrinkToFit="1"/>
    </xf>
    <xf numFmtId="0" fontId="46" fillId="2" borderId="25" xfId="11" applyFont="1" applyFill="1" applyBorder="1" applyAlignment="1">
      <alignment horizontal="center" vertical="center" shrinkToFit="1"/>
    </xf>
    <xf numFmtId="0" fontId="27" fillId="0" borderId="23" xfId="11" applyFont="1" applyBorder="1" applyAlignment="1">
      <alignment horizontal="center" vertical="center" shrinkToFit="1"/>
    </xf>
    <xf numFmtId="0" fontId="27" fillId="0" borderId="29" xfId="11" applyFont="1" applyBorder="1" applyAlignment="1">
      <alignment horizontal="center" vertical="center" shrinkToFit="1"/>
    </xf>
    <xf numFmtId="0" fontId="27" fillId="0" borderId="30" xfId="11" applyFont="1" applyBorder="1" applyAlignment="1">
      <alignment horizontal="center" vertical="center" shrinkToFit="1"/>
    </xf>
    <xf numFmtId="0" fontId="27" fillId="0" borderId="23" xfId="11" applyFont="1" applyBorder="1" applyAlignment="1">
      <alignment horizontal="center" vertical="center" wrapText="1" shrinkToFit="1"/>
    </xf>
    <xf numFmtId="0" fontId="27" fillId="0" borderId="29" xfId="11" applyFont="1" applyBorder="1" applyAlignment="1">
      <alignment horizontal="center" vertical="center" wrapText="1" shrinkToFit="1"/>
    </xf>
    <xf numFmtId="0" fontId="27" fillId="0" borderId="30" xfId="11" applyFont="1" applyBorder="1" applyAlignment="1">
      <alignment horizontal="center" vertical="center" wrapText="1" shrinkToFit="1"/>
    </xf>
    <xf numFmtId="0" fontId="68" fillId="0" borderId="72" xfId="11" applyFont="1" applyBorder="1" applyAlignment="1">
      <alignment horizontal="left" vertical="center" wrapText="1"/>
    </xf>
    <xf numFmtId="0" fontId="29" fillId="2" borderId="71" xfId="11" applyFont="1" applyFill="1" applyBorder="1" applyAlignment="1">
      <alignment horizontal="center" vertical="center" shrinkToFit="1"/>
    </xf>
    <xf numFmtId="0" fontId="38" fillId="0" borderId="4" xfId="11" applyFont="1" applyBorder="1" applyAlignment="1">
      <alignment horizontal="left" vertical="center" wrapText="1"/>
    </xf>
    <xf numFmtId="0" fontId="38" fillId="0" borderId="62" xfId="11" applyFont="1" applyBorder="1" applyAlignment="1">
      <alignment horizontal="left" vertical="center" wrapText="1"/>
    </xf>
    <xf numFmtId="0" fontId="101" fillId="0" borderId="4" xfId="11" applyFont="1" applyBorder="1" applyAlignment="1">
      <alignment horizontal="left" vertical="top" wrapText="1"/>
    </xf>
    <xf numFmtId="0" fontId="8" fillId="0" borderId="3" xfId="11" applyFont="1" applyBorder="1" applyAlignment="1">
      <alignment horizontal="left" vertical="top" wrapText="1"/>
    </xf>
    <xf numFmtId="0" fontId="29" fillId="0" borderId="78" xfId="11" applyFont="1" applyBorder="1" applyAlignment="1">
      <alignment horizontal="left" vertical="center"/>
    </xf>
    <xf numFmtId="0" fontId="29" fillId="0" borderId="28" xfId="11" applyFont="1" applyBorder="1" applyAlignment="1">
      <alignment horizontal="left" vertical="center"/>
    </xf>
    <xf numFmtId="0" fontId="29" fillId="0" borderId="25" xfId="11" applyFont="1" applyBorder="1" applyAlignment="1">
      <alignment horizontal="left" vertical="center"/>
    </xf>
    <xf numFmtId="0" fontId="101" fillId="0" borderId="4" xfId="11" applyFont="1" applyBorder="1" applyAlignment="1">
      <alignment horizontal="left" vertical="center" wrapText="1"/>
    </xf>
    <xf numFmtId="0" fontId="8" fillId="0" borderId="3" xfId="11" applyFont="1" applyBorder="1" applyAlignment="1">
      <alignment horizontal="left" vertical="center" wrapText="1"/>
    </xf>
    <xf numFmtId="0" fontId="82" fillId="0" borderId="4" xfId="11" applyFont="1" applyBorder="1" applyAlignment="1">
      <alignment vertical="center" wrapText="1" shrinkToFit="1"/>
    </xf>
    <xf numFmtId="0" fontId="82" fillId="0" borderId="3" xfId="11" applyFont="1" applyBorder="1" applyAlignment="1">
      <alignment vertical="center" wrapText="1" shrinkToFit="1"/>
    </xf>
    <xf numFmtId="0" fontId="29" fillId="0" borderId="22" xfId="0" applyFont="1" applyBorder="1" applyAlignment="1">
      <alignment shrinkToFit="1"/>
    </xf>
    <xf numFmtId="0" fontId="56" fillId="0" borderId="22" xfId="0" applyFont="1" applyBorder="1" applyAlignment="1">
      <alignment shrinkToFit="1"/>
    </xf>
    <xf numFmtId="0" fontId="29" fillId="2" borderId="22" xfId="0" applyFont="1" applyFill="1" applyBorder="1" applyAlignment="1">
      <alignment horizontal="center" vertical="center" shrinkToFit="1"/>
    </xf>
    <xf numFmtId="0" fontId="29" fillId="0" borderId="0" xfId="0" applyFont="1" applyAlignment="1">
      <alignment horizontal="center" shrinkToFit="1"/>
    </xf>
    <xf numFmtId="0" fontId="29" fillId="0" borderId="38" xfId="0" applyFont="1" applyBorder="1" applyAlignment="1">
      <alignment horizontal="center" shrinkToFit="1"/>
    </xf>
    <xf numFmtId="0" fontId="29" fillId="9" borderId="22" xfId="0" applyFont="1" applyFill="1" applyBorder="1" applyAlignment="1">
      <alignment horizontal="center" vertical="center" shrinkToFit="1"/>
    </xf>
    <xf numFmtId="0" fontId="27" fillId="0" borderId="22" xfId="0" applyFont="1" applyBorder="1" applyAlignment="1">
      <alignment horizontal="center" vertical="center" shrinkToFit="1"/>
    </xf>
    <xf numFmtId="0" fontId="54" fillId="0" borderId="26" xfId="0" applyFont="1" applyBorder="1" applyAlignment="1">
      <alignment horizontal="left" vertical="center" shrinkToFit="1"/>
    </xf>
    <xf numFmtId="0" fontId="27" fillId="9" borderId="22" xfId="0" applyFont="1" applyFill="1" applyBorder="1" applyAlignment="1">
      <alignment horizontal="center" vertical="center" shrinkToFit="1"/>
    </xf>
    <xf numFmtId="195" fontId="88" fillId="9" borderId="22" xfId="15" applyNumberFormat="1" applyFont="1" applyFill="1" applyBorder="1" applyAlignment="1">
      <alignment horizontal="center" vertical="center"/>
    </xf>
    <xf numFmtId="0" fontId="89" fillId="5" borderId="35" xfId="15" applyFont="1" applyFill="1" applyBorder="1" applyAlignment="1">
      <alignment horizontal="center" vertical="center"/>
    </xf>
    <xf numFmtId="0" fontId="89" fillId="5" borderId="26" xfId="15" applyFont="1" applyFill="1" applyBorder="1" applyAlignment="1">
      <alignment horizontal="center" vertical="center"/>
    </xf>
    <xf numFmtId="0" fontId="32" fillId="0" borderId="22" xfId="11" applyFont="1" applyBorder="1" applyAlignment="1">
      <alignment horizontal="center" vertical="center"/>
    </xf>
    <xf numFmtId="195" fontId="88" fillId="9" borderId="23" xfId="15" applyNumberFormat="1" applyFont="1" applyFill="1" applyBorder="1" applyAlignment="1">
      <alignment horizontal="center" vertical="center"/>
    </xf>
    <xf numFmtId="195" fontId="88" fillId="9" borderId="29" xfId="15" applyNumberFormat="1" applyFont="1" applyFill="1" applyBorder="1" applyAlignment="1">
      <alignment horizontal="center" vertical="center"/>
    </xf>
    <xf numFmtId="195" fontId="88" fillId="9" borderId="30" xfId="15" applyNumberFormat="1" applyFont="1" applyFill="1" applyBorder="1" applyAlignment="1">
      <alignment horizontal="center" vertical="center"/>
    </xf>
    <xf numFmtId="0" fontId="86" fillId="10" borderId="22" xfId="15" applyFont="1" applyFill="1" applyBorder="1" applyAlignment="1">
      <alignment horizontal="center" vertical="center" wrapText="1"/>
    </xf>
    <xf numFmtId="0" fontId="86" fillId="10" borderId="22" xfId="4" applyFont="1" applyFill="1" applyBorder="1" applyAlignment="1">
      <alignment horizontal="center" vertical="center" wrapText="1"/>
    </xf>
    <xf numFmtId="179" fontId="32" fillId="0" borderId="23" xfId="11" applyNumberFormat="1" applyFont="1" applyBorder="1" applyAlignment="1">
      <alignment horizontal="center" vertical="center"/>
    </xf>
    <xf numFmtId="0" fontId="32" fillId="0" borderId="29" xfId="11" applyFont="1" applyBorder="1" applyAlignment="1">
      <alignment horizontal="center" vertical="center"/>
    </xf>
    <xf numFmtId="0" fontId="32" fillId="0" borderId="30" xfId="11" applyFont="1" applyBorder="1" applyAlignment="1">
      <alignment horizontal="center" vertical="center"/>
    </xf>
    <xf numFmtId="196" fontId="32" fillId="0" borderId="23" xfId="11" applyNumberFormat="1" applyFont="1" applyBorder="1" applyAlignment="1">
      <alignment horizontal="center" vertical="center"/>
    </xf>
    <xf numFmtId="196" fontId="32" fillId="0" borderId="29" xfId="11" applyNumberFormat="1" applyFont="1" applyBorder="1" applyAlignment="1">
      <alignment horizontal="center" vertical="center"/>
    </xf>
    <xf numFmtId="196" fontId="32" fillId="0" borderId="30" xfId="11" applyNumberFormat="1" applyFont="1" applyBorder="1" applyAlignment="1">
      <alignment horizontal="center" vertical="center"/>
    </xf>
    <xf numFmtId="0" fontId="39" fillId="5" borderId="27" xfId="12" applyFont="1" applyFill="1" applyBorder="1" applyAlignment="1">
      <alignment horizontal="center"/>
    </xf>
    <xf numFmtId="0" fontId="39" fillId="5" borderId="28" xfId="12" applyFont="1" applyFill="1" applyBorder="1" applyAlignment="1">
      <alignment horizontal="center"/>
    </xf>
    <xf numFmtId="0" fontId="39" fillId="5" borderId="25" xfId="12" applyFont="1" applyFill="1" applyBorder="1" applyAlignment="1">
      <alignment horizontal="center"/>
    </xf>
    <xf numFmtId="0" fontId="37" fillId="5" borderId="22" xfId="5" applyFont="1" applyFill="1" applyBorder="1" applyAlignment="1">
      <alignment horizontal="center" vertical="center"/>
    </xf>
    <xf numFmtId="0" fontId="41" fillId="0" borderId="26" xfId="11" applyFont="1" applyBorder="1" applyAlignment="1">
      <alignment horizontal="center" vertical="center"/>
    </xf>
    <xf numFmtId="0" fontId="35" fillId="0" borderId="26" xfId="11" applyFont="1" applyBorder="1" applyAlignment="1">
      <alignment horizontal="center" vertical="center"/>
    </xf>
    <xf numFmtId="0" fontId="32" fillId="5" borderId="31" xfId="11" applyFont="1" applyFill="1" applyBorder="1" applyAlignment="1">
      <alignment horizontal="center" vertical="center"/>
    </xf>
    <xf numFmtId="0" fontId="32" fillId="5" borderId="32" xfId="11" applyFont="1" applyFill="1" applyBorder="1" applyAlignment="1">
      <alignment horizontal="center" vertical="center"/>
    </xf>
    <xf numFmtId="0" fontId="32" fillId="5" borderId="33" xfId="11" applyFont="1" applyFill="1" applyBorder="1" applyAlignment="1">
      <alignment horizontal="center" vertical="center"/>
    </xf>
    <xf numFmtId="0" fontId="32" fillId="5" borderId="34" xfId="11" applyFont="1" applyFill="1" applyBorder="1" applyAlignment="1">
      <alignment horizontal="center" vertical="center"/>
    </xf>
    <xf numFmtId="0" fontId="32" fillId="5" borderId="35" xfId="11" applyFont="1" applyFill="1" applyBorder="1" applyAlignment="1">
      <alignment horizontal="center" vertical="center"/>
    </xf>
    <xf numFmtId="0" fontId="32" fillId="5" borderId="36" xfId="11" applyFont="1" applyFill="1" applyBorder="1" applyAlignment="1">
      <alignment horizontal="center" vertical="center"/>
    </xf>
    <xf numFmtId="0" fontId="37" fillId="5" borderId="27" xfId="5" applyFont="1" applyFill="1" applyBorder="1" applyAlignment="1">
      <alignment horizontal="center" vertical="center"/>
    </xf>
    <xf numFmtId="0" fontId="37" fillId="5" borderId="28" xfId="5" applyFont="1" applyFill="1" applyBorder="1" applyAlignment="1">
      <alignment horizontal="center" vertical="center"/>
    </xf>
    <xf numFmtId="0" fontId="37" fillId="5" borderId="25" xfId="5" applyFont="1" applyFill="1" applyBorder="1" applyAlignment="1">
      <alignment horizontal="center" vertical="center"/>
    </xf>
    <xf numFmtId="0" fontId="37" fillId="5" borderId="23" xfId="5" applyFont="1" applyFill="1" applyBorder="1" applyAlignment="1">
      <alignment horizontal="center" vertical="center"/>
    </xf>
    <xf numFmtId="0" fontId="37" fillId="5" borderId="29" xfId="5" applyFont="1" applyFill="1" applyBorder="1" applyAlignment="1">
      <alignment horizontal="center" vertical="center"/>
    </xf>
    <xf numFmtId="0" fontId="37" fillId="5" borderId="30" xfId="5" applyFont="1" applyFill="1" applyBorder="1" applyAlignment="1">
      <alignment horizontal="center" vertical="center"/>
    </xf>
    <xf numFmtId="0" fontId="37" fillId="5" borderId="23" xfId="12" applyFont="1" applyFill="1" applyBorder="1" applyAlignment="1">
      <alignment horizontal="center" vertical="center" wrapText="1"/>
    </xf>
    <xf numFmtId="0" fontId="37" fillId="5" borderId="29" xfId="12" applyFont="1" applyFill="1" applyBorder="1" applyAlignment="1">
      <alignment horizontal="center" vertical="center" wrapText="1"/>
    </xf>
    <xf numFmtId="0" fontId="37" fillId="5" borderId="30" xfId="12" applyFont="1" applyFill="1" applyBorder="1" applyAlignment="1">
      <alignment horizontal="center" vertical="center" wrapText="1"/>
    </xf>
    <xf numFmtId="0" fontId="37" fillId="5" borderId="23" xfId="12" applyFont="1" applyFill="1" applyBorder="1" applyAlignment="1">
      <alignment horizontal="center" vertical="center"/>
    </xf>
    <xf numFmtId="0" fontId="37" fillId="5" borderId="30" xfId="12" applyFont="1" applyFill="1" applyBorder="1" applyAlignment="1">
      <alignment horizontal="center" vertical="center"/>
    </xf>
    <xf numFmtId="0" fontId="37" fillId="5" borderId="29" xfId="12" applyFont="1" applyFill="1" applyBorder="1" applyAlignment="1">
      <alignment horizontal="center" vertical="center"/>
    </xf>
    <xf numFmtId="0" fontId="37" fillId="5" borderId="31" xfId="5" applyFont="1" applyFill="1" applyBorder="1" applyAlignment="1">
      <alignment horizontal="center" vertical="center"/>
    </xf>
    <xf numFmtId="0" fontId="37" fillId="5" borderId="33" xfId="5" applyFont="1" applyFill="1" applyBorder="1" applyAlignment="1">
      <alignment horizontal="center" vertical="center"/>
    </xf>
    <xf numFmtId="0" fontId="37" fillId="5" borderId="35" xfId="5" applyFont="1" applyFill="1" applyBorder="1" applyAlignment="1">
      <alignment horizontal="center" vertical="center"/>
    </xf>
    <xf numFmtId="0" fontId="37" fillId="5" borderId="22" xfId="12" applyFont="1" applyFill="1" applyBorder="1" applyAlignment="1">
      <alignment horizontal="center" vertical="center" wrapText="1"/>
    </xf>
    <xf numFmtId="179" fontId="32" fillId="0" borderId="29" xfId="11" applyNumberFormat="1" applyFont="1" applyBorder="1" applyAlignment="1">
      <alignment horizontal="center" vertical="center"/>
    </xf>
    <xf numFmtId="179" fontId="32" fillId="0" borderId="30" xfId="11" applyNumberFormat="1" applyFont="1" applyBorder="1" applyAlignment="1">
      <alignment horizontal="center" vertical="center"/>
    </xf>
    <xf numFmtId="0" fontId="37" fillId="5" borderId="22" xfId="12" applyFont="1" applyFill="1" applyBorder="1" applyAlignment="1">
      <alignment horizontal="center" vertical="center"/>
    </xf>
    <xf numFmtId="0" fontId="39" fillId="5" borderId="22" xfId="12" applyFont="1" applyFill="1" applyBorder="1" applyAlignment="1">
      <alignment horizontal="center"/>
    </xf>
    <xf numFmtId="0" fontId="8" fillId="0" borderId="4" xfId="0" applyFont="1" applyBorder="1" applyAlignment="1">
      <alignment shrinkToFit="1"/>
    </xf>
    <xf numFmtId="0" fontId="10" fillId="0" borderId="3" xfId="0" applyFont="1" applyBorder="1" applyAlignment="1">
      <alignment shrinkToFit="1"/>
    </xf>
    <xf numFmtId="0" fontId="8" fillId="0" borderId="9" xfId="0" applyFont="1" applyBorder="1" applyAlignment="1">
      <alignment shrinkToFit="1"/>
    </xf>
    <xf numFmtId="0" fontId="10" fillId="0" borderId="8" xfId="0" applyFont="1" applyBorder="1" applyAlignment="1">
      <alignment shrinkToFit="1"/>
    </xf>
    <xf numFmtId="0" fontId="8" fillId="2" borderId="2" xfId="0" applyFont="1" applyFill="1" applyBorder="1" applyAlignment="1">
      <alignment shrinkToFit="1"/>
    </xf>
    <xf numFmtId="0" fontId="12" fillId="0" borderId="19" xfId="0" applyFont="1" applyBorder="1" applyAlignment="1">
      <alignment shrinkToFit="1"/>
    </xf>
    <xf numFmtId="0" fontId="10" fillId="0" borderId="21" xfId="0" applyFont="1" applyBorder="1" applyAlignment="1">
      <alignment shrinkToFit="1"/>
    </xf>
    <xf numFmtId="0" fontId="12" fillId="0" borderId="4" xfId="0" applyFont="1" applyBorder="1" applyAlignment="1">
      <alignment shrinkToFit="1"/>
    </xf>
    <xf numFmtId="0" fontId="10" fillId="0" borderId="2" xfId="0" applyFont="1" applyBorder="1" applyAlignment="1">
      <alignment shrinkToFit="1"/>
    </xf>
    <xf numFmtId="0" fontId="10" fillId="0" borderId="10" xfId="0" applyFont="1" applyBorder="1" applyAlignment="1">
      <alignment shrinkToFit="1"/>
    </xf>
    <xf numFmtId="0" fontId="12" fillId="0" borderId="12" xfId="0" applyFont="1" applyBorder="1" applyAlignment="1">
      <alignment shrinkToFit="1"/>
    </xf>
    <xf numFmtId="0" fontId="10" fillId="0" borderId="13" xfId="0" applyFont="1" applyBorder="1" applyAlignment="1">
      <alignment shrinkToFit="1"/>
    </xf>
    <xf numFmtId="0" fontId="10" fillId="0" borderId="11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0" borderId="0" xfId="0" applyFont="1" applyAlignment="1">
      <alignment shrinkToFit="1"/>
    </xf>
    <xf numFmtId="0" fontId="0" fillId="0" borderId="0" xfId="0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2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9" fillId="0" borderId="4" xfId="0" applyFont="1" applyBorder="1" applyAlignment="1">
      <alignment shrinkToFit="1"/>
    </xf>
    <xf numFmtId="0" fontId="8" fillId="0" borderId="19" xfId="0" applyFont="1" applyBorder="1" applyAlignment="1">
      <alignment shrinkToFit="1"/>
    </xf>
    <xf numFmtId="0" fontId="10" fillId="0" borderId="20" xfId="0" applyFont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0" borderId="9" xfId="0" applyFont="1" applyBorder="1" applyAlignment="1">
      <alignment shrinkToFit="1"/>
    </xf>
    <xf numFmtId="0" fontId="38" fillId="5" borderId="22" xfId="5" applyFont="1" applyFill="1" applyBorder="1" applyAlignment="1">
      <alignment horizontal="center"/>
    </xf>
    <xf numFmtId="0" fontId="1" fillId="0" borderId="0" xfId="15" applyFont="1">
      <alignment vertical="center"/>
    </xf>
    <xf numFmtId="0" fontId="29" fillId="0" borderId="22" xfId="11" applyFont="1" applyBorder="1" applyAlignment="1">
      <alignment vertical="center"/>
    </xf>
    <xf numFmtId="0" fontId="29" fillId="0" borderId="22" xfId="11" applyFont="1" applyBorder="1" applyAlignment="1"/>
    <xf numFmtId="0" fontId="29" fillId="0" borderId="57" xfId="11" applyFont="1" applyBorder="1" applyAlignment="1">
      <alignment vertical="center"/>
    </xf>
    <xf numFmtId="0" fontId="29" fillId="0" borderId="58" xfId="11" applyFont="1" applyBorder="1" applyAlignment="1">
      <alignment vertical="center"/>
    </xf>
    <xf numFmtId="0" fontId="29" fillId="0" borderId="61" xfId="11" applyFont="1" applyBorder="1" applyAlignment="1">
      <alignment vertical="center"/>
    </xf>
  </cellXfs>
  <cellStyles count="22">
    <cellStyle name="一般" xfId="0" builtinId="0"/>
    <cellStyle name="一般 2" xfId="1" xr:uid="{00000000-0005-0000-0000-000001000000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2 2" xfId="17" xr:uid="{E5A8A8D0-7F24-4D54-A69A-59BAAD4B909A}"/>
    <cellStyle name="一般 2 2 30 2 2 30 2 2 2 2" xfId="20" xr:uid="{84B55491-FC87-40A5-BAE8-D9EE7413CC2D}"/>
    <cellStyle name="一般 2 2 30 2 2 30 2 3" xfId="15" xr:uid="{3C908013-BC9B-405B-A82E-0D245F04FCA4}"/>
    <cellStyle name="一般 2 2 30 2 3 2" xfId="6" xr:uid="{00000000-0005-0000-0000-000005000000}"/>
    <cellStyle name="一般 2 2 30 2 3 2 2" xfId="16" xr:uid="{71ABD42A-9278-4F16-A27B-89E92E1568A7}"/>
    <cellStyle name="一般 2 2 30 2 3 2 2 2" xfId="18" xr:uid="{F3270879-5048-47D6-85FE-2BE75153A057}"/>
    <cellStyle name="一般 2 2 30 3 30" xfId="7" xr:uid="{00000000-0005-0000-0000-000006000000}"/>
    <cellStyle name="一般 3" xfId="11" xr:uid="{00000000-0005-0000-0000-000007000000}"/>
    <cellStyle name="一般 4" xfId="5" xr:uid="{00000000-0005-0000-0000-000008000000}"/>
    <cellStyle name="千分位 2" xfId="2" xr:uid="{00000000-0005-0000-0000-000009000000}"/>
    <cellStyle name="千分位 3" xfId="21" xr:uid="{82CCC478-D2F7-415A-9028-C3A8A8C15057}"/>
    <cellStyle name="百分比" xfId="14" builtinId="5"/>
    <cellStyle name="百分比 2" xfId="8" xr:uid="{00000000-0005-0000-0000-00000B000000}"/>
    <cellStyle name="百分比 2 2" xfId="10" xr:uid="{00000000-0005-0000-0000-00000C000000}"/>
    <cellStyle name="百分比 2 2 2" xfId="19" xr:uid="{B3B078C5-9B7E-4818-AD68-CB3F23234A22}"/>
    <cellStyle name="百分比 3" xfId="3" xr:uid="{00000000-0005-0000-0000-00000D000000}"/>
    <cellStyle name="百分比 4" xfId="13" xr:uid="{00000000-0005-0000-0000-00000E000000}"/>
  </cellStyles>
  <dxfs count="7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$&#39854;&#39135;&#21322;&#25104;&#21697;&#22577;&#24290;$\2025-9&#23631;&#27054;&#22823;&#28330;&#21322;&#25104;&#21697;&#22577;&#24290;&#31649;&#29702;&#34920;.xlsx" TargetMode="External"/><Relationship Id="rId1" Type="http://schemas.openxmlformats.org/officeDocument/2006/relationships/externalLinkPath" Target="/Users/pzps99632/Desktop/$&#39854;&#39135;&#21322;&#25104;&#21697;&#22577;&#24290;$/2025-9&#23631;&#27054;&#22823;&#28330;&#21322;&#25104;&#21697;&#22577;&#24290;&#31649;&#29702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&#39854;&#39135;\&#9733;&#39135;&#30740;&#25152;&#27599;&#26085;\2025-11&#23631;&#27054;&#22823;&#28330;&#21322;&#25104;&#21697;&#22577;&#24290;&#31649;&#29702;&#34920;.xlsx" TargetMode="External"/><Relationship Id="rId1" Type="http://schemas.openxmlformats.org/officeDocument/2006/relationships/externalLinkPath" Target="/Users/pzps99632/Desktop/&#39854;&#39135;/&#9733;&#39135;&#30740;&#25152;&#27599;&#26085;/2025-11&#23631;&#27054;&#22823;&#28330;&#21322;&#25104;&#21697;&#22577;&#24290;&#31649;&#2970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別報廢率總表 "/>
      <sheetName val="0930分析標準表"/>
      <sheetName val="0930"/>
      <sheetName val="0929分析標準表"/>
      <sheetName val="0929"/>
      <sheetName val="0928分析標準表"/>
      <sheetName val="0928"/>
      <sheetName val="0927分析標準表"/>
      <sheetName val="0927"/>
      <sheetName val="0926分析標準表"/>
      <sheetName val="0926"/>
      <sheetName val="0925分析標準表"/>
      <sheetName val="0925"/>
      <sheetName val="0924分析標準表"/>
      <sheetName val="0924"/>
      <sheetName val="0923分析標準表"/>
      <sheetName val="0923"/>
      <sheetName val="0922分析標準表"/>
      <sheetName val="0922"/>
      <sheetName val="0921分析標準表"/>
      <sheetName val="0921"/>
      <sheetName val="0920分析標準表"/>
      <sheetName val="0920"/>
      <sheetName val="0919分析標準表"/>
      <sheetName val="0919"/>
      <sheetName val="0918分析標準表"/>
      <sheetName val="0918"/>
      <sheetName val="0917分析標準表"/>
      <sheetName val="0917"/>
      <sheetName val="0916分析標準表"/>
      <sheetName val="0916"/>
      <sheetName val="0915分析標準表"/>
      <sheetName val="0915"/>
      <sheetName val="0914分析標準表"/>
      <sheetName val="0914"/>
      <sheetName val="0913分析標準表"/>
      <sheetName val="0913"/>
      <sheetName val="0912分析標準表"/>
      <sheetName val="0912"/>
      <sheetName val="0911分析標準表"/>
      <sheetName val="0911"/>
      <sheetName val="0910分析標準表"/>
      <sheetName val="0910"/>
      <sheetName val="0909分析標準表"/>
      <sheetName val="0909"/>
      <sheetName val="0908分析標準表"/>
      <sheetName val="0908"/>
      <sheetName val="0907分析標準表"/>
      <sheetName val="0907"/>
      <sheetName val="0906分析標準表"/>
      <sheetName val="0906"/>
      <sheetName val="0905分析標準表"/>
      <sheetName val="0905"/>
      <sheetName val="0904分析標準表"/>
      <sheetName val="0904"/>
      <sheetName val="0903分析標準表"/>
      <sheetName val="0903"/>
      <sheetName val="0902分析標準表"/>
      <sheetName val="0902"/>
      <sheetName val="0901分析標準表"/>
      <sheetName val="09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1">
          <cell r="N1"/>
          <cell r="O1" t="str">
            <v>日期:</v>
          </cell>
          <cell r="P1">
            <v>45901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3.0600000000000023</v>
          </cell>
          <cell r="O14">
            <v>612.00000000000045</v>
          </cell>
          <cell r="P14">
            <v>0.21</v>
          </cell>
          <cell r="Q14">
            <v>42</v>
          </cell>
          <cell r="R14">
            <v>570.00000000000045</v>
          </cell>
        </row>
        <row r="15"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N16">
            <v>38.9399999999996</v>
          </cell>
          <cell r="O16">
            <v>1533.8465999999842</v>
          </cell>
          <cell r="P16">
            <v>0</v>
          </cell>
          <cell r="Q16">
            <v>0</v>
          </cell>
          <cell r="R16">
            <v>1533.8465999999842</v>
          </cell>
        </row>
        <row r="17">
          <cell r="N17">
            <v>12.639999999999986</v>
          </cell>
          <cell r="O17">
            <v>600.90559999999937</v>
          </cell>
          <cell r="P17">
            <v>2.02</v>
          </cell>
          <cell r="Q17">
            <v>96.030799999999999</v>
          </cell>
          <cell r="R17">
            <v>504.87479999999937</v>
          </cell>
        </row>
        <row r="18">
          <cell r="N18">
            <v>2</v>
          </cell>
          <cell r="O18">
            <v>1324.88</v>
          </cell>
          <cell r="P18">
            <v>0</v>
          </cell>
          <cell r="Q18">
            <v>0</v>
          </cell>
          <cell r="R18">
            <v>1324.88</v>
          </cell>
        </row>
        <row r="19">
          <cell r="N19">
            <v>1.7000000000000028</v>
          </cell>
          <cell r="O19">
            <v>630.93800000000101</v>
          </cell>
          <cell r="P19">
            <v>0.3</v>
          </cell>
          <cell r="Q19">
            <v>111.342</v>
          </cell>
          <cell r="R19">
            <v>519.59600000000103</v>
          </cell>
        </row>
        <row r="20">
          <cell r="N20">
            <v>7.0000000000000036</v>
          </cell>
          <cell r="O20">
            <v>535.2900000000003</v>
          </cell>
          <cell r="P20">
            <v>1.65</v>
          </cell>
          <cell r="Q20">
            <v>126.17549999999999</v>
          </cell>
          <cell r="R20">
            <v>409.11450000000031</v>
          </cell>
        </row>
        <row r="21">
          <cell r="N21">
            <v>3.910000000000025</v>
          </cell>
          <cell r="O21">
            <v>617.27170000000399</v>
          </cell>
          <cell r="P21">
            <v>1.82</v>
          </cell>
          <cell r="Q21">
            <v>287.32339999999999</v>
          </cell>
          <cell r="R21">
            <v>329.948300000004</v>
          </cell>
        </row>
        <row r="22">
          <cell r="N22">
            <v>17.67999999999995</v>
          </cell>
          <cell r="O22">
            <v>2606.5623999999925</v>
          </cell>
          <cell r="P22">
            <v>0</v>
          </cell>
          <cell r="Q22">
            <v>0</v>
          </cell>
          <cell r="R22">
            <v>2606.5623999999925</v>
          </cell>
        </row>
        <row r="23">
          <cell r="N23">
            <v>6.3999999999999773</v>
          </cell>
          <cell r="O23">
            <v>818.17599999999709</v>
          </cell>
          <cell r="P23">
            <v>6.4</v>
          </cell>
          <cell r="Q23">
            <v>818.17600000000004</v>
          </cell>
          <cell r="R23">
            <v>-2.9558577807620168E-12</v>
          </cell>
        </row>
        <row r="24">
          <cell r="N24">
            <v>4.5000000000000142</v>
          </cell>
          <cell r="O24">
            <v>609.93000000000188</v>
          </cell>
          <cell r="P24">
            <v>0.95</v>
          </cell>
          <cell r="Q24">
            <v>128.76299999999998</v>
          </cell>
          <cell r="R24">
            <v>481.16700000000191</v>
          </cell>
        </row>
        <row r="25">
          <cell r="N25">
            <v>4.1100000000000136</v>
          </cell>
          <cell r="O25">
            <v>595.12800000000198</v>
          </cell>
          <cell r="P25">
            <v>0.8</v>
          </cell>
          <cell r="Q25">
            <v>115.84000000000002</v>
          </cell>
          <cell r="R25">
            <v>479.28800000000194</v>
          </cell>
        </row>
        <row r="26">
          <cell r="N26">
            <v>174</v>
          </cell>
          <cell r="O26">
            <v>203.57999999999998</v>
          </cell>
          <cell r="P26">
            <v>174</v>
          </cell>
          <cell r="Q26">
            <v>203.57999999999998</v>
          </cell>
          <cell r="R26">
            <v>0</v>
          </cell>
        </row>
        <row r="27">
          <cell r="N27">
            <v>4.4499999999999886</v>
          </cell>
          <cell r="O27">
            <v>565.10549999999853</v>
          </cell>
          <cell r="P27">
            <v>0.7</v>
          </cell>
          <cell r="Q27">
            <v>88.892999999999986</v>
          </cell>
          <cell r="R27">
            <v>476.21249999999856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82</v>
          </cell>
          <cell r="O29">
            <v>200.9</v>
          </cell>
          <cell r="P29">
            <v>82</v>
          </cell>
          <cell r="Q29">
            <v>200.9</v>
          </cell>
          <cell r="R29">
            <v>0</v>
          </cell>
        </row>
        <row r="30"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N31">
            <v>5</v>
          </cell>
          <cell r="O31">
            <v>477.2</v>
          </cell>
          <cell r="P31">
            <v>0.52</v>
          </cell>
          <cell r="Q31">
            <v>49.628799999999998</v>
          </cell>
          <cell r="R31">
            <v>427.57119999999998</v>
          </cell>
        </row>
        <row r="32">
          <cell r="N32">
            <v>3.1700000000000017</v>
          </cell>
          <cell r="O32">
            <v>685.60760000000039</v>
          </cell>
          <cell r="P32">
            <v>0.6</v>
          </cell>
          <cell r="Q32">
            <v>129.768</v>
          </cell>
          <cell r="R32">
            <v>555.83960000000036</v>
          </cell>
        </row>
        <row r="33">
          <cell r="N33">
            <v>2.6499999999999986</v>
          </cell>
          <cell r="O33">
            <v>658.41899999999964</v>
          </cell>
          <cell r="P33">
            <v>0.92</v>
          </cell>
          <cell r="Q33">
            <v>228.58320000000001</v>
          </cell>
          <cell r="R33">
            <v>429.83579999999961</v>
          </cell>
        </row>
        <row r="34">
          <cell r="N34">
            <v>11.310000000000002</v>
          </cell>
          <cell r="O34">
            <v>154.83390000000003</v>
          </cell>
          <cell r="P34">
            <v>0</v>
          </cell>
          <cell r="Q34">
            <v>0</v>
          </cell>
          <cell r="R34">
            <v>154.83390000000003</v>
          </cell>
        </row>
        <row r="35">
          <cell r="N35">
            <v>3.7000000000000028</v>
          </cell>
          <cell r="O35">
            <v>288.60000000000025</v>
          </cell>
          <cell r="P35">
            <v>0</v>
          </cell>
          <cell r="Q35">
            <v>0</v>
          </cell>
          <cell r="R35">
            <v>288.60000000000025</v>
          </cell>
        </row>
        <row r="36">
          <cell r="N36">
            <v>3.2699999999999818</v>
          </cell>
          <cell r="O36">
            <v>618.42239999999663</v>
          </cell>
          <cell r="P36">
            <v>0.9</v>
          </cell>
          <cell r="Q36">
            <v>170.208</v>
          </cell>
          <cell r="R36">
            <v>448.21439999999666</v>
          </cell>
        </row>
        <row r="37">
          <cell r="N37">
            <v>4.0999999999999659</v>
          </cell>
          <cell r="O37">
            <v>794.70299999999349</v>
          </cell>
          <cell r="P37">
            <v>0.9</v>
          </cell>
          <cell r="Q37">
            <v>174.447</v>
          </cell>
          <cell r="R37">
            <v>620.25599999999349</v>
          </cell>
        </row>
        <row r="38">
          <cell r="N38">
            <v>1.4399999999999977</v>
          </cell>
          <cell r="O38">
            <v>614.43359999999905</v>
          </cell>
          <cell r="P38">
            <v>0</v>
          </cell>
          <cell r="Q38">
            <v>0</v>
          </cell>
          <cell r="R38">
            <v>614.43359999999905</v>
          </cell>
        </row>
        <row r="39">
          <cell r="N39">
            <v>4.5500000000000114</v>
          </cell>
          <cell r="O39">
            <v>695.01250000000175</v>
          </cell>
          <cell r="P39">
            <v>0.99</v>
          </cell>
          <cell r="Q39">
            <v>151.2225</v>
          </cell>
          <cell r="R39">
            <v>543.79000000000178</v>
          </cell>
        </row>
        <row r="40">
          <cell r="N40">
            <v>2.5799999999999841</v>
          </cell>
          <cell r="O40">
            <v>687.00239999999565</v>
          </cell>
          <cell r="P40">
            <v>0.62</v>
          </cell>
          <cell r="Q40">
            <v>165.09359999999998</v>
          </cell>
          <cell r="R40">
            <v>521.90879999999561</v>
          </cell>
        </row>
        <row r="41"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N42">
            <v>1.2099999999999937</v>
          </cell>
          <cell r="O42">
            <v>672.39699999999652</v>
          </cell>
          <cell r="P42">
            <v>0.35</v>
          </cell>
          <cell r="Q42">
            <v>194.495</v>
          </cell>
          <cell r="R42">
            <v>477.90199999999652</v>
          </cell>
        </row>
        <row r="43"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N44">
            <v>1.0899999999999999</v>
          </cell>
          <cell r="O44">
            <v>685.6099999999999</v>
          </cell>
          <cell r="P44">
            <v>0.3</v>
          </cell>
          <cell r="Q44">
            <v>188.7</v>
          </cell>
          <cell r="R44">
            <v>496.90999999999991</v>
          </cell>
        </row>
        <row r="45">
          <cell r="N45">
            <v>3.5399999999999991</v>
          </cell>
          <cell r="O45">
            <v>542.29259999999988</v>
          </cell>
          <cell r="P45">
            <v>2</v>
          </cell>
          <cell r="Q45">
            <v>306.38</v>
          </cell>
          <cell r="R45">
            <v>235.91259999999988</v>
          </cell>
        </row>
        <row r="46"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N47">
            <v>2.0599999999999952</v>
          </cell>
          <cell r="O47">
            <v>606.95839999999851</v>
          </cell>
          <cell r="P47">
            <v>0</v>
          </cell>
          <cell r="Q47">
            <v>0</v>
          </cell>
          <cell r="R47">
            <v>606.95839999999851</v>
          </cell>
        </row>
        <row r="48">
          <cell r="N48">
            <v>4.009999999999998</v>
          </cell>
          <cell r="O48">
            <v>660.68759999999963</v>
          </cell>
          <cell r="P48">
            <v>0.92</v>
          </cell>
          <cell r="Q48">
            <v>151.57919999999999</v>
          </cell>
          <cell r="R48">
            <v>509.10839999999962</v>
          </cell>
        </row>
        <row r="49">
          <cell r="N49">
            <v>1.1000000000000001</v>
          </cell>
          <cell r="O49">
            <v>586.46500000000003</v>
          </cell>
          <cell r="P49">
            <v>0.1</v>
          </cell>
          <cell r="Q49">
            <v>53.314999999999998</v>
          </cell>
          <cell r="R49">
            <v>533.15000000000009</v>
          </cell>
        </row>
        <row r="50">
          <cell r="N50">
            <v>1.2900000000000009</v>
          </cell>
          <cell r="O50">
            <v>627.44310000000041</v>
          </cell>
          <cell r="P50">
            <v>0.15</v>
          </cell>
          <cell r="Q50">
            <v>72.958500000000001</v>
          </cell>
          <cell r="R50">
            <v>554.48460000000046</v>
          </cell>
        </row>
        <row r="51">
          <cell r="N51">
            <v>4.2699999999999996</v>
          </cell>
          <cell r="O51">
            <v>600.91709999999989</v>
          </cell>
          <cell r="P51">
            <v>1.62</v>
          </cell>
          <cell r="Q51">
            <v>227.98259999999999</v>
          </cell>
          <cell r="R51">
            <v>372.9344999999999</v>
          </cell>
        </row>
        <row r="52">
          <cell r="N52">
            <v>151</v>
          </cell>
          <cell r="O52">
            <v>736.88</v>
          </cell>
          <cell r="P52">
            <v>0</v>
          </cell>
          <cell r="Q52">
            <v>0</v>
          </cell>
          <cell r="R52">
            <v>736.88</v>
          </cell>
        </row>
        <row r="53">
          <cell r="N53">
            <v>2</v>
          </cell>
          <cell r="O53">
            <v>678.32</v>
          </cell>
          <cell r="P53">
            <v>0.45</v>
          </cell>
          <cell r="Q53">
            <v>152.62200000000001</v>
          </cell>
          <cell r="R53">
            <v>525.69800000000009</v>
          </cell>
        </row>
        <row r="54">
          <cell r="N54">
            <v>1.4100000000000001</v>
          </cell>
          <cell r="O54">
            <v>520.995</v>
          </cell>
          <cell r="P54">
            <v>0.6</v>
          </cell>
          <cell r="Q54">
            <v>221.7</v>
          </cell>
          <cell r="R54">
            <v>299.29500000000002</v>
          </cell>
        </row>
        <row r="55">
          <cell r="N55">
            <v>2.25</v>
          </cell>
          <cell r="O55">
            <v>568.59749999999997</v>
          </cell>
          <cell r="P55">
            <v>0.85</v>
          </cell>
          <cell r="Q55">
            <v>214.80350000000001</v>
          </cell>
          <cell r="R55">
            <v>353.79399999999998</v>
          </cell>
        </row>
        <row r="56">
          <cell r="N56">
            <v>1.1199999999999992</v>
          </cell>
          <cell r="O56">
            <v>555.84479999999962</v>
          </cell>
          <cell r="P56">
            <v>0.46</v>
          </cell>
          <cell r="Q56">
            <v>228.29340000000002</v>
          </cell>
          <cell r="R56">
            <v>327.5513999999996</v>
          </cell>
        </row>
        <row r="57">
          <cell r="N57">
            <v>6.0100000000000016</v>
          </cell>
          <cell r="O57">
            <v>546.24890000000016</v>
          </cell>
          <cell r="P57">
            <v>0.9</v>
          </cell>
          <cell r="Q57">
            <v>81.801000000000002</v>
          </cell>
          <cell r="R57">
            <v>464.44790000000017</v>
          </cell>
        </row>
        <row r="58">
          <cell r="N58">
            <v>43</v>
          </cell>
          <cell r="O58">
            <v>664.35</v>
          </cell>
          <cell r="P58">
            <v>43</v>
          </cell>
          <cell r="Q58">
            <v>664.35</v>
          </cell>
          <cell r="R58">
            <v>0</v>
          </cell>
        </row>
        <row r="59">
          <cell r="N59">
            <v>1.3799999999999955</v>
          </cell>
          <cell r="O59">
            <v>571.40279999999814</v>
          </cell>
          <cell r="P59">
            <v>0.4</v>
          </cell>
          <cell r="Q59">
            <v>165.62400000000002</v>
          </cell>
          <cell r="R59">
            <v>405.77879999999811</v>
          </cell>
        </row>
        <row r="60"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N61">
            <v>4.0900000000000034</v>
          </cell>
          <cell r="O61">
            <v>646.9971000000005</v>
          </cell>
          <cell r="P61">
            <v>0.8</v>
          </cell>
          <cell r="Q61">
            <v>126.55200000000001</v>
          </cell>
          <cell r="R61">
            <v>520.44510000000048</v>
          </cell>
        </row>
        <row r="62">
          <cell r="N62">
            <v>1.5</v>
          </cell>
          <cell r="O62">
            <v>619.66499999999996</v>
          </cell>
          <cell r="P62">
            <v>0.5</v>
          </cell>
          <cell r="Q62">
            <v>206.55500000000001</v>
          </cell>
          <cell r="R62">
            <v>413.10999999999996</v>
          </cell>
        </row>
        <row r="63">
          <cell r="N63">
            <v>2.3999999999999986</v>
          </cell>
          <cell r="O63">
            <v>688.05599999999959</v>
          </cell>
          <cell r="P63">
            <v>0.6</v>
          </cell>
          <cell r="Q63">
            <v>172.01399999999998</v>
          </cell>
          <cell r="R63">
            <v>516.04199999999958</v>
          </cell>
        </row>
        <row r="64">
          <cell r="N64">
            <v>3.0399999999999991</v>
          </cell>
          <cell r="O64">
            <v>690.41439999999989</v>
          </cell>
          <cell r="P64">
            <v>0.9</v>
          </cell>
          <cell r="Q64">
            <v>204.39900000000003</v>
          </cell>
          <cell r="R64">
            <v>486.01539999999989</v>
          </cell>
        </row>
        <row r="65">
          <cell r="N65">
            <v>1.5299999999999994</v>
          </cell>
          <cell r="O65">
            <v>589.5854999999998</v>
          </cell>
          <cell r="P65">
            <v>0.5</v>
          </cell>
          <cell r="Q65">
            <v>192.67500000000001</v>
          </cell>
          <cell r="R65">
            <v>396.91049999999979</v>
          </cell>
        </row>
        <row r="66"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N67">
            <v>2.0000000000000018E-2</v>
          </cell>
          <cell r="O67">
            <v>1.9666000000000017</v>
          </cell>
          <cell r="P67">
            <v>0</v>
          </cell>
          <cell r="Q67">
            <v>0</v>
          </cell>
          <cell r="R67">
            <v>1.9666000000000017</v>
          </cell>
        </row>
        <row r="68">
          <cell r="N68">
            <v>16.640000000000043</v>
          </cell>
          <cell r="O68">
            <v>560.93440000000146</v>
          </cell>
          <cell r="P68">
            <v>4.87</v>
          </cell>
          <cell r="Q68">
            <v>164.1677</v>
          </cell>
          <cell r="R68">
            <v>396.76670000000149</v>
          </cell>
        </row>
        <row r="69">
          <cell r="N69">
            <v>1.8400000000000034</v>
          </cell>
          <cell r="O69">
            <v>1205.8808000000022</v>
          </cell>
          <cell r="P69">
            <v>0</v>
          </cell>
          <cell r="Q69">
            <v>0</v>
          </cell>
          <cell r="R69">
            <v>1205.8808000000022</v>
          </cell>
        </row>
        <row r="70">
          <cell r="N70">
            <v>2.2299999999999898</v>
          </cell>
          <cell r="O70">
            <v>242.98079999999888</v>
          </cell>
          <cell r="P70">
            <v>2.23</v>
          </cell>
          <cell r="Q70">
            <v>242.98079999999999</v>
          </cell>
          <cell r="R70">
            <v>-1.1084466677857563E-12</v>
          </cell>
        </row>
        <row r="71">
          <cell r="N71">
            <v>6.5500000000000043</v>
          </cell>
          <cell r="O71">
            <v>637.8390000000004</v>
          </cell>
          <cell r="P71">
            <v>1.75</v>
          </cell>
          <cell r="Q71">
            <v>170.41499999999999</v>
          </cell>
          <cell r="R71">
            <v>467.42400000000043</v>
          </cell>
        </row>
        <row r="72">
          <cell r="N72">
            <v>36.329999999999927</v>
          </cell>
          <cell r="O72">
            <v>1199.9798999999975</v>
          </cell>
          <cell r="P72">
            <v>0</v>
          </cell>
          <cell r="Q72">
            <v>0</v>
          </cell>
          <cell r="R72">
            <v>1199.9798999999975</v>
          </cell>
        </row>
        <row r="73">
          <cell r="N73">
            <v>14.5</v>
          </cell>
          <cell r="O73">
            <v>579.27500000000009</v>
          </cell>
          <cell r="P73">
            <v>5.65</v>
          </cell>
          <cell r="Q73">
            <v>225.71750000000003</v>
          </cell>
          <cell r="R73">
            <v>353.55750000000006</v>
          </cell>
        </row>
        <row r="74">
          <cell r="N74">
            <v>3.1099999999999994</v>
          </cell>
          <cell r="O74">
            <v>648.62159999999994</v>
          </cell>
          <cell r="P74">
            <v>1.08</v>
          </cell>
          <cell r="Q74">
            <v>225.24480000000003</v>
          </cell>
          <cell r="R74">
            <v>423.37679999999989</v>
          </cell>
        </row>
        <row r="75">
          <cell r="N75">
            <v>7.2199999999999704</v>
          </cell>
          <cell r="O75">
            <v>509.29879999999798</v>
          </cell>
          <cell r="P75">
            <v>2.6</v>
          </cell>
          <cell r="Q75">
            <v>183.40400000000002</v>
          </cell>
          <cell r="R75">
            <v>325.89479999999799</v>
          </cell>
        </row>
        <row r="76">
          <cell r="N76">
            <v>0.48000000000000043</v>
          </cell>
          <cell r="O76">
            <v>631.74240000000066</v>
          </cell>
          <cell r="P76">
            <v>0.11</v>
          </cell>
          <cell r="Q76">
            <v>144.77430000000001</v>
          </cell>
          <cell r="R76">
            <v>486.96810000000062</v>
          </cell>
        </row>
        <row r="77">
          <cell r="N77">
            <v>0.31999999999999995</v>
          </cell>
          <cell r="O77">
            <v>347.30559999999991</v>
          </cell>
          <cell r="P77">
            <v>0.1</v>
          </cell>
          <cell r="Q77">
            <v>108.533</v>
          </cell>
          <cell r="R77">
            <v>238.7725999999999</v>
          </cell>
        </row>
        <row r="78"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N80">
            <v>2</v>
          </cell>
          <cell r="O80">
            <v>648</v>
          </cell>
          <cell r="P80">
            <v>0.56999999999999995</v>
          </cell>
          <cell r="Q80">
            <v>184.67999999999998</v>
          </cell>
          <cell r="R80">
            <v>463.32000000000005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7.9900000000000091</v>
          </cell>
          <cell r="O82">
            <v>658.45590000000072</v>
          </cell>
          <cell r="P82">
            <v>2.6</v>
          </cell>
          <cell r="Q82">
            <v>214.26599999999999</v>
          </cell>
          <cell r="R82">
            <v>444.18990000000076</v>
          </cell>
        </row>
        <row r="83"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N84">
            <v>9.2999999999999545</v>
          </cell>
          <cell r="O84">
            <v>606.73199999999702</v>
          </cell>
          <cell r="P84">
            <v>0.8</v>
          </cell>
          <cell r="Q84">
            <v>52.192</v>
          </cell>
          <cell r="R84">
            <v>554.53999999999701</v>
          </cell>
        </row>
        <row r="85">
          <cell r="N85">
            <v>6.1900000000000048</v>
          </cell>
          <cell r="O85">
            <v>553.20030000000042</v>
          </cell>
          <cell r="P85">
            <v>2.4</v>
          </cell>
          <cell r="Q85">
            <v>214.488</v>
          </cell>
          <cell r="R85">
            <v>338.71230000000043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14.009999999999991</v>
          </cell>
          <cell r="O87">
            <v>610.2755999999996</v>
          </cell>
          <cell r="P87">
            <v>3.6</v>
          </cell>
          <cell r="Q87">
            <v>156.816</v>
          </cell>
          <cell r="R87">
            <v>453.45959999999957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11.699999999999932</v>
          </cell>
          <cell r="O89">
            <v>572.36399999999674</v>
          </cell>
          <cell r="P89">
            <v>4.5</v>
          </cell>
          <cell r="Q89">
            <v>220.14000000000001</v>
          </cell>
          <cell r="R89">
            <v>352.22399999999675</v>
          </cell>
        </row>
        <row r="90">
          <cell r="N90">
            <v>282</v>
          </cell>
          <cell r="O90">
            <v>239.7</v>
          </cell>
          <cell r="P90">
            <v>282</v>
          </cell>
          <cell r="Q90">
            <v>239.7</v>
          </cell>
          <cell r="R90">
            <v>0</v>
          </cell>
        </row>
        <row r="91">
          <cell r="N91">
            <v>4</v>
          </cell>
          <cell r="O91">
            <v>513.55999999999995</v>
          </cell>
          <cell r="P91">
            <v>0.85</v>
          </cell>
          <cell r="Q91">
            <v>109.13149999999999</v>
          </cell>
          <cell r="R91">
            <v>404.42849999999999</v>
          </cell>
        </row>
        <row r="92">
          <cell r="N92">
            <v>2.8299999999999983</v>
          </cell>
          <cell r="O92">
            <v>718.59359999999958</v>
          </cell>
          <cell r="P92">
            <v>0.85</v>
          </cell>
          <cell r="Q92">
            <v>215.83199999999999</v>
          </cell>
          <cell r="R92">
            <v>502.76159999999959</v>
          </cell>
        </row>
        <row r="93">
          <cell r="N93">
            <v>3.1499999999999986</v>
          </cell>
          <cell r="O93">
            <v>578.49749999999972</v>
          </cell>
          <cell r="P93">
            <v>1.71</v>
          </cell>
          <cell r="Q93">
            <v>314.04149999999998</v>
          </cell>
          <cell r="R93">
            <v>264.45599999999973</v>
          </cell>
        </row>
        <row r="94">
          <cell r="N94">
            <v>1.04</v>
          </cell>
          <cell r="O94">
            <v>667.96079999999995</v>
          </cell>
          <cell r="P94">
            <v>0.23</v>
          </cell>
          <cell r="Q94">
            <v>147.72210000000001</v>
          </cell>
          <cell r="R94">
            <v>520.23869999999988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2</v>
          </cell>
          <cell r="O96">
            <v>601.66</v>
          </cell>
          <cell r="P96">
            <v>0.7</v>
          </cell>
          <cell r="Q96">
            <v>210.58099999999999</v>
          </cell>
          <cell r="R96">
            <v>391.07899999999995</v>
          </cell>
        </row>
        <row r="97">
          <cell r="N97">
            <v>1.3000000000000114</v>
          </cell>
          <cell r="O97">
            <v>530.06200000000467</v>
          </cell>
          <cell r="P97">
            <v>0.35</v>
          </cell>
          <cell r="Q97">
            <v>142.709</v>
          </cell>
          <cell r="R97">
            <v>387.35300000000467</v>
          </cell>
        </row>
        <row r="98">
          <cell r="N98">
            <v>36</v>
          </cell>
          <cell r="O98">
            <v>115.92</v>
          </cell>
          <cell r="P98">
            <v>0</v>
          </cell>
          <cell r="Q98">
            <v>0</v>
          </cell>
          <cell r="R98">
            <v>115.92</v>
          </cell>
        </row>
        <row r="99">
          <cell r="N99">
            <v>5</v>
          </cell>
          <cell r="O99">
            <v>553.35</v>
          </cell>
          <cell r="P99">
            <v>1.5</v>
          </cell>
          <cell r="Q99">
            <v>166.005</v>
          </cell>
          <cell r="R99">
            <v>387.34500000000003</v>
          </cell>
        </row>
        <row r="100">
          <cell r="N100">
            <v>1.8899999999999864</v>
          </cell>
          <cell r="O100">
            <v>691.60769999999502</v>
          </cell>
          <cell r="P100">
            <v>0.5</v>
          </cell>
          <cell r="Q100">
            <v>182.965</v>
          </cell>
          <cell r="R100">
            <v>508.64269999999499</v>
          </cell>
        </row>
        <row r="101">
          <cell r="N101">
            <v>2.3400000000000034</v>
          </cell>
          <cell r="O101">
            <v>287.39880000000039</v>
          </cell>
          <cell r="P101">
            <v>2.34</v>
          </cell>
          <cell r="Q101">
            <v>287.39879999999999</v>
          </cell>
          <cell r="R101">
            <v>0</v>
          </cell>
        </row>
        <row r="102">
          <cell r="N102">
            <v>4</v>
          </cell>
          <cell r="O102">
            <v>759.72</v>
          </cell>
          <cell r="P102">
            <v>0.8</v>
          </cell>
          <cell r="Q102">
            <v>151.94400000000002</v>
          </cell>
          <cell r="R102">
            <v>607.77600000000007</v>
          </cell>
        </row>
        <row r="103">
          <cell r="N103">
            <v>16</v>
          </cell>
          <cell r="O103">
            <v>36.799999999999997</v>
          </cell>
          <cell r="P103">
            <v>16</v>
          </cell>
          <cell r="Q103">
            <v>36.799999999999997</v>
          </cell>
          <cell r="R103">
            <v>0</v>
          </cell>
        </row>
        <row r="104">
          <cell r="N104">
            <v>30</v>
          </cell>
          <cell r="O104">
            <v>91.8</v>
          </cell>
          <cell r="P104">
            <v>0</v>
          </cell>
          <cell r="Q104">
            <v>0</v>
          </cell>
          <cell r="R104">
            <v>91.8</v>
          </cell>
        </row>
        <row r="105">
          <cell r="N105">
            <v>2.4399999999999977</v>
          </cell>
          <cell r="O105">
            <v>461.5991999999996</v>
          </cell>
          <cell r="P105">
            <v>1.38</v>
          </cell>
          <cell r="Q105">
            <v>261.0684</v>
          </cell>
          <cell r="R105">
            <v>200.5307999999996</v>
          </cell>
        </row>
        <row r="106">
          <cell r="N106">
            <v>6</v>
          </cell>
          <cell r="O106">
            <v>576</v>
          </cell>
          <cell r="P106">
            <v>2.4</v>
          </cell>
          <cell r="Q106">
            <v>230.39999999999998</v>
          </cell>
          <cell r="R106">
            <v>345.6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N109">
            <v>0.74</v>
          </cell>
          <cell r="O109">
            <v>111</v>
          </cell>
          <cell r="P109">
            <v>0.6</v>
          </cell>
          <cell r="Q109">
            <v>90</v>
          </cell>
          <cell r="R109">
            <v>21</v>
          </cell>
        </row>
        <row r="110">
          <cell r="N110">
            <v>2.0999999999999943</v>
          </cell>
          <cell r="O110">
            <v>1390.7039999999963</v>
          </cell>
          <cell r="P110">
            <v>0</v>
          </cell>
          <cell r="Q110">
            <v>0</v>
          </cell>
          <cell r="R110">
            <v>1390.7039999999963</v>
          </cell>
        </row>
        <row r="111">
          <cell r="N111">
            <v>60</v>
          </cell>
          <cell r="O111">
            <v>624.6</v>
          </cell>
          <cell r="P111">
            <v>60</v>
          </cell>
          <cell r="Q111">
            <v>624.6</v>
          </cell>
          <cell r="R111">
            <v>0</v>
          </cell>
        </row>
        <row r="112">
          <cell r="N112">
            <v>11.16</v>
          </cell>
          <cell r="O112">
            <v>570.1644</v>
          </cell>
          <cell r="P112">
            <v>0.5</v>
          </cell>
          <cell r="Q112">
            <v>25.545000000000002</v>
          </cell>
          <cell r="R112">
            <v>544.61940000000004</v>
          </cell>
        </row>
        <row r="113">
          <cell r="N113">
            <v>9.5</v>
          </cell>
          <cell r="O113">
            <v>618.26</v>
          </cell>
          <cell r="P113">
            <v>2.8</v>
          </cell>
          <cell r="Q113">
            <v>182.22399999999999</v>
          </cell>
          <cell r="R113">
            <v>436.036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6.0999999999999943</v>
          </cell>
          <cell r="O115">
            <v>607.01099999999951</v>
          </cell>
          <cell r="P115">
            <v>1.95</v>
          </cell>
          <cell r="Q115">
            <v>194.0445</v>
          </cell>
          <cell r="R115">
            <v>412.96649999999954</v>
          </cell>
        </row>
        <row r="116">
          <cell r="N116">
            <v>12</v>
          </cell>
          <cell r="O116">
            <v>58.320000000000007</v>
          </cell>
          <cell r="P116">
            <v>12</v>
          </cell>
          <cell r="Q116">
            <v>58.320000000000007</v>
          </cell>
          <cell r="R116">
            <v>0</v>
          </cell>
        </row>
        <row r="117">
          <cell r="N117">
            <v>9.3000000000000114</v>
          </cell>
          <cell r="O117">
            <v>615.0090000000007</v>
          </cell>
          <cell r="P117">
            <v>3.5</v>
          </cell>
          <cell r="Q117">
            <v>231.45499999999998</v>
          </cell>
          <cell r="R117">
            <v>383.55400000000071</v>
          </cell>
        </row>
        <row r="118">
          <cell r="N118">
            <v>5.0900000000000034</v>
          </cell>
          <cell r="O118">
            <v>738.25360000000046</v>
          </cell>
          <cell r="P118">
            <v>0.86</v>
          </cell>
          <cell r="Q118">
            <v>124.73439999999999</v>
          </cell>
          <cell r="R118">
            <v>613.51920000000041</v>
          </cell>
        </row>
        <row r="119">
          <cell r="N119">
            <v>1.4200000000000017</v>
          </cell>
          <cell r="O119">
            <v>688.92720000000088</v>
          </cell>
          <cell r="P119">
            <v>0.4</v>
          </cell>
          <cell r="Q119">
            <v>194.06400000000002</v>
          </cell>
          <cell r="R119">
            <v>494.86320000000086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1.0999999999999979</v>
          </cell>
          <cell r="O121">
            <v>589.97399999999891</v>
          </cell>
          <cell r="P121">
            <v>0.37</v>
          </cell>
          <cell r="Q121">
            <v>198.44580000000002</v>
          </cell>
          <cell r="R121">
            <v>391.52819999999889</v>
          </cell>
        </row>
        <row r="122">
          <cell r="N122">
            <v>16.949999999999989</v>
          </cell>
          <cell r="O122">
            <v>1190.2289999999991</v>
          </cell>
          <cell r="P122">
            <v>0</v>
          </cell>
          <cell r="Q122">
            <v>0</v>
          </cell>
          <cell r="R122">
            <v>1190.2289999999991</v>
          </cell>
        </row>
        <row r="123">
          <cell r="N123">
            <v>2.480000000000004</v>
          </cell>
          <cell r="O123">
            <v>623.89360000000102</v>
          </cell>
          <cell r="P123">
            <v>0.85</v>
          </cell>
          <cell r="Q123">
            <v>213.83449999999999</v>
          </cell>
          <cell r="R123">
            <v>410.05910000000102</v>
          </cell>
        </row>
        <row r="124">
          <cell r="N124">
            <v>6</v>
          </cell>
          <cell r="O124">
            <v>649.56000000000006</v>
          </cell>
          <cell r="P124">
            <v>0</v>
          </cell>
          <cell r="Q124">
            <v>0</v>
          </cell>
          <cell r="R124">
            <v>649.56000000000006</v>
          </cell>
        </row>
        <row r="125">
          <cell r="N125">
            <v>1.2899999999999991</v>
          </cell>
          <cell r="O125">
            <v>684.80939999999953</v>
          </cell>
          <cell r="P125">
            <v>0.4</v>
          </cell>
          <cell r="Q125">
            <v>212.34400000000002</v>
          </cell>
          <cell r="R125">
            <v>472.46539999999948</v>
          </cell>
        </row>
        <row r="126"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N127">
            <v>5.2199999999999989</v>
          </cell>
          <cell r="O127">
            <v>547.78679999999986</v>
          </cell>
          <cell r="P127">
            <v>1.62</v>
          </cell>
          <cell r="Q127">
            <v>170.00280000000001</v>
          </cell>
          <cell r="R127">
            <v>377.78399999999988</v>
          </cell>
        </row>
        <row r="128">
          <cell r="N128">
            <v>40</v>
          </cell>
          <cell r="O128">
            <v>0</v>
          </cell>
          <cell r="P128">
            <v>40</v>
          </cell>
          <cell r="Q128">
            <v>0</v>
          </cell>
          <cell r="R128">
            <v>0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9.8099999999999454</v>
          </cell>
          <cell r="O130">
            <v>826.9829999999954</v>
          </cell>
          <cell r="P130">
            <v>0</v>
          </cell>
          <cell r="Q130">
            <v>0</v>
          </cell>
          <cell r="R130">
            <v>826.9829999999954</v>
          </cell>
        </row>
        <row r="131">
          <cell r="N131">
            <v>1.8700000000000045</v>
          </cell>
          <cell r="O131">
            <v>1132.8086000000028</v>
          </cell>
          <cell r="P131">
            <v>0</v>
          </cell>
          <cell r="Q131">
            <v>0</v>
          </cell>
          <cell r="R131">
            <v>1132.8086000000028</v>
          </cell>
        </row>
        <row r="132">
          <cell r="N132">
            <v>4.3499999999999943</v>
          </cell>
          <cell r="O132">
            <v>616.26449999999909</v>
          </cell>
          <cell r="P132">
            <v>1.26</v>
          </cell>
          <cell r="Q132">
            <v>178.5042</v>
          </cell>
          <cell r="R132">
            <v>437.76029999999912</v>
          </cell>
        </row>
        <row r="133">
          <cell r="N133">
            <v>2.6599999999999966</v>
          </cell>
          <cell r="O133">
            <v>541.52279999999939</v>
          </cell>
          <cell r="P133">
            <v>0.82</v>
          </cell>
          <cell r="Q133">
            <v>166.93559999999999</v>
          </cell>
          <cell r="R133">
            <v>374.58719999999937</v>
          </cell>
        </row>
        <row r="134">
          <cell r="N134">
            <v>11.22999999999999</v>
          </cell>
          <cell r="O134">
            <v>578.00809999999944</v>
          </cell>
          <cell r="P134">
            <v>1.9</v>
          </cell>
          <cell r="Q134">
            <v>97.792999999999992</v>
          </cell>
          <cell r="R134">
            <v>480.21509999999944</v>
          </cell>
        </row>
        <row r="135">
          <cell r="N135">
            <v>1.0100000000000051</v>
          </cell>
          <cell r="O135">
            <v>635.24960000000328</v>
          </cell>
          <cell r="P135">
            <v>0.3</v>
          </cell>
          <cell r="Q135">
            <v>188.68800000000002</v>
          </cell>
          <cell r="R135">
            <v>446.5616000000033</v>
          </cell>
        </row>
        <row r="136">
          <cell r="N136">
            <v>4.620000000000001</v>
          </cell>
          <cell r="O136">
            <v>667.26660000000015</v>
          </cell>
          <cell r="P136">
            <v>1.64</v>
          </cell>
          <cell r="Q136">
            <v>236.86519999999999</v>
          </cell>
          <cell r="R136">
            <v>430.40140000000019</v>
          </cell>
        </row>
        <row r="137">
          <cell r="N137">
            <v>17.11</v>
          </cell>
          <cell r="O137">
            <v>561.03689999999995</v>
          </cell>
          <cell r="P137">
            <v>2.72</v>
          </cell>
          <cell r="Q137">
            <v>89.188800000000001</v>
          </cell>
          <cell r="R137">
            <v>471.84809999999993</v>
          </cell>
        </row>
        <row r="138">
          <cell r="N138">
            <v>7.1000000000000014</v>
          </cell>
          <cell r="O138">
            <v>559.62200000000007</v>
          </cell>
          <cell r="P138">
            <v>2.0499999999999998</v>
          </cell>
          <cell r="Q138">
            <v>161.58099999999996</v>
          </cell>
          <cell r="R138">
            <v>398.04100000000011</v>
          </cell>
        </row>
        <row r="139">
          <cell r="N139">
            <v>1</v>
          </cell>
          <cell r="O139">
            <v>627.14</v>
          </cell>
          <cell r="P139">
            <v>0.3</v>
          </cell>
          <cell r="Q139">
            <v>188.142</v>
          </cell>
          <cell r="R139">
            <v>438.99799999999999</v>
          </cell>
        </row>
        <row r="140">
          <cell r="N140">
            <v>2.2699999999999996</v>
          </cell>
          <cell r="O140">
            <v>558.53349999999989</v>
          </cell>
          <cell r="P140">
            <v>0.85</v>
          </cell>
          <cell r="Q140">
            <v>209.14250000000001</v>
          </cell>
          <cell r="R140">
            <v>349.39099999999985</v>
          </cell>
        </row>
        <row r="141">
          <cell r="N141">
            <v>9.1399999999999864</v>
          </cell>
          <cell r="O141">
            <v>542.64179999999919</v>
          </cell>
          <cell r="P141">
            <v>2.0499999999999998</v>
          </cell>
          <cell r="Q141">
            <v>121.70849999999999</v>
          </cell>
          <cell r="R141">
            <v>420.93329999999924</v>
          </cell>
        </row>
        <row r="142">
          <cell r="N142">
            <v>15.310000000000002</v>
          </cell>
          <cell r="O142">
            <v>519.9276000000001</v>
          </cell>
          <cell r="P142">
            <v>2.5</v>
          </cell>
          <cell r="Q142">
            <v>84.9</v>
          </cell>
          <cell r="R142">
            <v>435.02760000000012</v>
          </cell>
        </row>
        <row r="143">
          <cell r="N143">
            <v>1</v>
          </cell>
          <cell r="O143">
            <v>692.59</v>
          </cell>
          <cell r="P143">
            <v>0</v>
          </cell>
          <cell r="Q143">
            <v>0</v>
          </cell>
          <cell r="R143">
            <v>692.59</v>
          </cell>
        </row>
        <row r="144"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</row>
        <row r="145">
          <cell r="N145">
            <v>2.2699999999999996</v>
          </cell>
          <cell r="O145">
            <v>536.24209999999982</v>
          </cell>
          <cell r="P145">
            <v>0.6</v>
          </cell>
          <cell r="Q145">
            <v>141.738</v>
          </cell>
          <cell r="R145">
            <v>394.50409999999982</v>
          </cell>
        </row>
        <row r="146">
          <cell r="N146">
            <v>5.2700000000000102</v>
          </cell>
          <cell r="O146">
            <v>600.09490000000119</v>
          </cell>
          <cell r="P146">
            <v>0.9</v>
          </cell>
          <cell r="Q146">
            <v>102.483</v>
          </cell>
          <cell r="R146">
            <v>497.61190000000119</v>
          </cell>
        </row>
        <row r="147">
          <cell r="N147">
            <v>5.24</v>
          </cell>
          <cell r="O147">
            <v>611.35080000000005</v>
          </cell>
          <cell r="P147">
            <v>0.9</v>
          </cell>
          <cell r="Q147">
            <v>105.003</v>
          </cell>
          <cell r="R147">
            <v>506.34780000000006</v>
          </cell>
        </row>
        <row r="148">
          <cell r="N148">
            <v>1.2000000000000028</v>
          </cell>
          <cell r="O148">
            <v>744.40800000000183</v>
          </cell>
          <cell r="P148">
            <v>0</v>
          </cell>
          <cell r="Q148">
            <v>0</v>
          </cell>
          <cell r="R148">
            <v>744.40800000000183</v>
          </cell>
        </row>
        <row r="149">
          <cell r="N149">
            <v>8</v>
          </cell>
          <cell r="O149">
            <v>602.72</v>
          </cell>
          <cell r="P149">
            <v>2.8</v>
          </cell>
          <cell r="Q149">
            <v>210.952</v>
          </cell>
          <cell r="R149">
            <v>391.76800000000003</v>
          </cell>
        </row>
        <row r="150"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N151">
            <v>9.5200000000000387</v>
          </cell>
          <cell r="O151">
            <v>656.30880000000263</v>
          </cell>
          <cell r="P151">
            <v>1.25</v>
          </cell>
          <cell r="Q151">
            <v>86.174999999999997</v>
          </cell>
          <cell r="R151">
            <v>570.13380000000268</v>
          </cell>
        </row>
        <row r="152">
          <cell r="N152">
            <v>2.2700000000000102</v>
          </cell>
          <cell r="O152">
            <v>587.70300000000259</v>
          </cell>
          <cell r="P152">
            <v>0.2</v>
          </cell>
          <cell r="Q152">
            <v>51.78</v>
          </cell>
          <cell r="R152">
            <v>535.92300000000262</v>
          </cell>
        </row>
        <row r="153">
          <cell r="N153">
            <v>1.9999999999999982</v>
          </cell>
          <cell r="O153">
            <v>577.83999999999946</v>
          </cell>
          <cell r="P153">
            <v>0.3</v>
          </cell>
          <cell r="Q153">
            <v>86.676000000000002</v>
          </cell>
          <cell r="R153">
            <v>491.16399999999948</v>
          </cell>
        </row>
        <row r="154">
          <cell r="N154">
            <v>4.129999999999999</v>
          </cell>
          <cell r="O154">
            <v>491.30479999999983</v>
          </cell>
          <cell r="P154">
            <v>0.9</v>
          </cell>
          <cell r="Q154">
            <v>107.06399999999999</v>
          </cell>
          <cell r="R154">
            <v>384.24079999999981</v>
          </cell>
        </row>
        <row r="155">
          <cell r="N155">
            <v>8</v>
          </cell>
          <cell r="O155">
            <v>31.44</v>
          </cell>
          <cell r="P155">
            <v>8</v>
          </cell>
          <cell r="Q155">
            <v>31.44</v>
          </cell>
          <cell r="R155">
            <v>0</v>
          </cell>
        </row>
        <row r="156">
          <cell r="N156">
            <v>6.7199999999999989</v>
          </cell>
          <cell r="O156">
            <v>687.25439999999981</v>
          </cell>
          <cell r="P156">
            <v>1.6</v>
          </cell>
          <cell r="Q156">
            <v>163.63200000000001</v>
          </cell>
          <cell r="R156">
            <v>523.62239999999974</v>
          </cell>
        </row>
        <row r="157"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</row>
        <row r="158">
          <cell r="N158">
            <v>7.019999999999996</v>
          </cell>
          <cell r="O158">
            <v>717.7247999999995</v>
          </cell>
          <cell r="P158">
            <v>1.98</v>
          </cell>
          <cell r="Q158">
            <v>202.43519999999998</v>
          </cell>
          <cell r="R158">
            <v>515.2895999999995</v>
          </cell>
        </row>
        <row r="159">
          <cell r="N159">
            <v>1.8399999999999963</v>
          </cell>
          <cell r="O159">
            <v>668.08559999999864</v>
          </cell>
          <cell r="P159">
            <v>0.65</v>
          </cell>
          <cell r="Q159">
            <v>236.0085</v>
          </cell>
          <cell r="R159">
            <v>432.07709999999861</v>
          </cell>
        </row>
        <row r="160">
          <cell r="N160">
            <v>8</v>
          </cell>
          <cell r="O160">
            <v>109.28</v>
          </cell>
          <cell r="P160">
            <v>8</v>
          </cell>
          <cell r="Q160">
            <v>109.28</v>
          </cell>
          <cell r="R160">
            <v>0</v>
          </cell>
        </row>
        <row r="161">
          <cell r="N161">
            <v>3</v>
          </cell>
          <cell r="O161">
            <v>45.900000000000006</v>
          </cell>
          <cell r="P161">
            <v>3</v>
          </cell>
          <cell r="Q161">
            <v>45.900000000000006</v>
          </cell>
          <cell r="R161">
            <v>0</v>
          </cell>
        </row>
        <row r="162"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</row>
        <row r="163">
          <cell r="N163">
            <v>5</v>
          </cell>
          <cell r="O163">
            <v>624.54999999999995</v>
          </cell>
          <cell r="P163">
            <v>1.52</v>
          </cell>
          <cell r="Q163">
            <v>189.86320000000001</v>
          </cell>
          <cell r="R163">
            <v>434.68679999999995</v>
          </cell>
        </row>
        <row r="164"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N165">
            <v>5</v>
          </cell>
          <cell r="O165">
            <v>570.5</v>
          </cell>
          <cell r="P165">
            <v>2.0099999999999998</v>
          </cell>
          <cell r="Q165">
            <v>229.34099999999995</v>
          </cell>
          <cell r="R165">
            <v>341.15900000000005</v>
          </cell>
        </row>
        <row r="166"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N167">
            <v>2.8500000000000014</v>
          </cell>
          <cell r="O167">
            <v>493.44900000000018</v>
          </cell>
          <cell r="P167">
            <v>0.6</v>
          </cell>
          <cell r="Q167">
            <v>103.88399999999999</v>
          </cell>
          <cell r="R167">
            <v>389.56500000000017</v>
          </cell>
        </row>
        <row r="168">
          <cell r="N168">
            <v>9</v>
          </cell>
          <cell r="O168">
            <v>125.19</v>
          </cell>
          <cell r="P168">
            <v>9</v>
          </cell>
          <cell r="Q168">
            <v>125.19</v>
          </cell>
          <cell r="R168">
            <v>0</v>
          </cell>
        </row>
        <row r="169">
          <cell r="N169" t="str">
            <v>總計</v>
          </cell>
          <cell r="O169">
            <v>76677.401499999949</v>
          </cell>
          <cell r="P169" t="str">
            <v>總計</v>
          </cell>
          <cell r="Q169">
            <v>18890.799099999997</v>
          </cell>
          <cell r="R169">
            <v>57786.602399999967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別報廢率總表 "/>
      <sheetName val="1130分析標準表"/>
      <sheetName val="1130"/>
      <sheetName val="1129分析標準表"/>
      <sheetName val="1129"/>
      <sheetName val="1128分析標準表"/>
      <sheetName val="1128"/>
      <sheetName val="1127分析標準表"/>
      <sheetName val="1127"/>
      <sheetName val="1126分析標準表"/>
      <sheetName val="1126"/>
      <sheetName val="1125分析標準表"/>
      <sheetName val="1125"/>
      <sheetName val="1124分析標準表"/>
      <sheetName val="1124"/>
      <sheetName val="1123分析標準表"/>
      <sheetName val="1123"/>
      <sheetName val="1122分析標準表"/>
      <sheetName val="1122"/>
      <sheetName val="1121分析標準表"/>
      <sheetName val="1121"/>
      <sheetName val="1120分析標準表"/>
      <sheetName val="1120"/>
      <sheetName val="1119分析標準表"/>
      <sheetName val="1119"/>
      <sheetName val="1118分析標準表"/>
      <sheetName val="1118"/>
      <sheetName val="1117分析標準表"/>
      <sheetName val="1117"/>
      <sheetName val="1116分析標準表"/>
      <sheetName val="1116"/>
      <sheetName val="1115分析標準表"/>
      <sheetName val="1115"/>
      <sheetName val="1114分析標準表"/>
      <sheetName val="1114"/>
      <sheetName val="1113分析標準表"/>
      <sheetName val="1113"/>
      <sheetName val="1112分析標準表"/>
      <sheetName val="1112"/>
      <sheetName val="1111分析標準表"/>
      <sheetName val="1111"/>
      <sheetName val="1110分析標準表"/>
      <sheetName val="1110"/>
      <sheetName val="1109分析標準表"/>
      <sheetName val="1109"/>
      <sheetName val="1108分析標準表"/>
      <sheetName val="1108"/>
      <sheetName val="1107分析標準表"/>
      <sheetName val="1107"/>
      <sheetName val="1106分析標準表"/>
      <sheetName val="1106"/>
      <sheetName val="1105分析標準表"/>
      <sheetName val="1105"/>
      <sheetName val="1104分析標準表"/>
      <sheetName val="1104"/>
      <sheetName val="1103分析標準表"/>
      <sheetName val="1103"/>
      <sheetName val="1102分析標準表"/>
      <sheetName val="1102"/>
      <sheetName val="1101分析標準表"/>
      <sheetName val="11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>
            <v>7284382.4299999997</v>
          </cell>
        </row>
        <row r="5">
          <cell r="H5">
            <v>3802.4933999999998</v>
          </cell>
          <cell r="J5">
            <v>19872.829100000006</v>
          </cell>
          <cell r="L5">
            <v>2260.0809000000004</v>
          </cell>
        </row>
      </sheetData>
      <sheetData sheetId="14">
        <row r="1">
          <cell r="N1"/>
          <cell r="O1" t="str">
            <v>日期:</v>
          </cell>
          <cell r="P1">
            <v>45985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0.31000000000000005</v>
          </cell>
          <cell r="O11">
            <v>520.80000000000007</v>
          </cell>
          <cell r="P11">
            <v>0</v>
          </cell>
          <cell r="Q11">
            <v>0</v>
          </cell>
          <cell r="R11">
            <v>520.80000000000007</v>
          </cell>
        </row>
        <row r="12">
          <cell r="N12">
            <v>5.8499999999999943</v>
          </cell>
          <cell r="O12">
            <v>1169.9999999999989</v>
          </cell>
          <cell r="P12">
            <v>0.35</v>
          </cell>
          <cell r="Q12">
            <v>70</v>
          </cell>
          <cell r="R12">
            <v>1099.9999999999989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12.6400000000001</v>
          </cell>
          <cell r="O14">
            <v>497.88960000000395</v>
          </cell>
          <cell r="P14">
            <v>1.89</v>
          </cell>
          <cell r="Q14">
            <v>74.447099999999992</v>
          </cell>
          <cell r="R14">
            <v>423.44250000000397</v>
          </cell>
        </row>
        <row r="15">
          <cell r="N15">
            <v>5.4800000000000182</v>
          </cell>
          <cell r="O15">
            <v>260.51920000000086</v>
          </cell>
          <cell r="P15">
            <v>2.02</v>
          </cell>
          <cell r="Q15">
            <v>96.030799999999999</v>
          </cell>
          <cell r="R15">
            <v>164.48840000000087</v>
          </cell>
        </row>
        <row r="16">
          <cell r="N16">
            <v>184</v>
          </cell>
          <cell r="O16">
            <v>592.48</v>
          </cell>
          <cell r="P16">
            <v>0</v>
          </cell>
          <cell r="Q16">
            <v>0</v>
          </cell>
          <cell r="R16">
            <v>592.48</v>
          </cell>
        </row>
        <row r="17">
          <cell r="N17">
            <v>1.7600000000000051</v>
          </cell>
          <cell r="O17">
            <v>653.20640000000185</v>
          </cell>
          <cell r="P17">
            <v>0.54</v>
          </cell>
          <cell r="Q17">
            <v>200.41560000000001</v>
          </cell>
          <cell r="R17">
            <v>452.79080000000181</v>
          </cell>
        </row>
        <row r="18">
          <cell r="N18">
            <v>2</v>
          </cell>
          <cell r="O18">
            <v>8.6199999999999992</v>
          </cell>
          <cell r="P18">
            <v>2</v>
          </cell>
          <cell r="Q18">
            <v>8.6199999999999992</v>
          </cell>
          <cell r="R18">
            <v>0</v>
          </cell>
        </row>
        <row r="19">
          <cell r="N19">
            <v>3.3099999999999987</v>
          </cell>
          <cell r="O19">
            <v>253.11569999999989</v>
          </cell>
          <cell r="P19">
            <v>2.54</v>
          </cell>
          <cell r="Q19">
            <v>194.2338</v>
          </cell>
          <cell r="R19">
            <v>58.881899999999888</v>
          </cell>
        </row>
        <row r="20">
          <cell r="N20">
            <v>1.8500000000000227</v>
          </cell>
          <cell r="O20">
            <v>292.0595000000036</v>
          </cell>
          <cell r="P20">
            <v>1.1200000000000001</v>
          </cell>
          <cell r="Q20">
            <v>176.81440000000003</v>
          </cell>
          <cell r="R20">
            <v>115.24510000000356</v>
          </cell>
        </row>
        <row r="21">
          <cell r="N21">
            <v>35.310000000000059</v>
          </cell>
          <cell r="O21">
            <v>5205.7533000000094</v>
          </cell>
          <cell r="P21">
            <v>0</v>
          </cell>
          <cell r="Q21">
            <v>0</v>
          </cell>
          <cell r="R21">
            <v>5205.7533000000094</v>
          </cell>
        </row>
        <row r="22">
          <cell r="N22">
            <v>15.039999999999964</v>
          </cell>
          <cell r="O22">
            <v>1922.7135999999955</v>
          </cell>
          <cell r="P22">
            <v>0</v>
          </cell>
          <cell r="Q22">
            <v>0</v>
          </cell>
          <cell r="R22">
            <v>1922.7135999999955</v>
          </cell>
        </row>
        <row r="23">
          <cell r="N23">
            <v>2.1700000000000017</v>
          </cell>
          <cell r="O23">
            <v>314.21600000000029</v>
          </cell>
          <cell r="P23">
            <v>1.64</v>
          </cell>
          <cell r="Q23">
            <v>237.47200000000001</v>
          </cell>
          <cell r="R23">
            <v>76.744000000000284</v>
          </cell>
        </row>
        <row r="24">
          <cell r="N24">
            <v>204</v>
          </cell>
          <cell r="O24">
            <v>238.67999999999998</v>
          </cell>
          <cell r="P24">
            <v>204</v>
          </cell>
          <cell r="Q24">
            <v>238.67999999999998</v>
          </cell>
          <cell r="R24">
            <v>0</v>
          </cell>
        </row>
        <row r="25">
          <cell r="N25">
            <v>2.6999999999999886</v>
          </cell>
          <cell r="O25">
            <v>342.87299999999857</v>
          </cell>
          <cell r="P25">
            <v>2</v>
          </cell>
          <cell r="Q25">
            <v>253.98</v>
          </cell>
          <cell r="R25">
            <v>88.89299999999858</v>
          </cell>
        </row>
        <row r="26"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N27">
            <v>58</v>
          </cell>
          <cell r="O27">
            <v>142.10000000000002</v>
          </cell>
          <cell r="P27">
            <v>58</v>
          </cell>
          <cell r="Q27">
            <v>142.10000000000002</v>
          </cell>
          <cell r="R27">
            <v>0</v>
          </cell>
        </row>
        <row r="28">
          <cell r="N28">
            <v>4</v>
          </cell>
          <cell r="O28">
            <v>4.6399999999999997</v>
          </cell>
          <cell r="P28">
            <v>4</v>
          </cell>
          <cell r="Q28">
            <v>4.6399999999999997</v>
          </cell>
          <cell r="R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N30">
            <v>2.3100000000000023</v>
          </cell>
          <cell r="O30">
            <v>220.46640000000022</v>
          </cell>
          <cell r="P30">
            <v>1.56</v>
          </cell>
          <cell r="Q30">
            <v>148.88640000000001</v>
          </cell>
          <cell r="R30">
            <v>71.580000000000211</v>
          </cell>
        </row>
        <row r="31">
          <cell r="N31">
            <v>1.5900000000000034</v>
          </cell>
          <cell r="O31">
            <v>343.88520000000074</v>
          </cell>
          <cell r="P31">
            <v>1.04</v>
          </cell>
          <cell r="Q31">
            <v>224.93120000000002</v>
          </cell>
          <cell r="R31">
            <v>118.95400000000072</v>
          </cell>
        </row>
        <row r="32">
          <cell r="N32">
            <v>0.82000000000000028</v>
          </cell>
          <cell r="O32">
            <v>203.73720000000009</v>
          </cell>
          <cell r="P32">
            <v>0.76</v>
          </cell>
          <cell r="Q32">
            <v>188.8296</v>
          </cell>
          <cell r="R32">
            <v>14.907600000000087</v>
          </cell>
        </row>
        <row r="33">
          <cell r="N33">
            <v>1.6200000000000045</v>
          </cell>
          <cell r="O33">
            <v>22.177800000000062</v>
          </cell>
          <cell r="P33">
            <v>0</v>
          </cell>
          <cell r="Q33">
            <v>0</v>
          </cell>
          <cell r="R33">
            <v>22.177800000000062</v>
          </cell>
        </row>
        <row r="34">
          <cell r="N34">
            <v>1.999999999998181E-2</v>
          </cell>
          <cell r="O34">
            <v>3.8765999999964746</v>
          </cell>
          <cell r="P34">
            <v>0</v>
          </cell>
          <cell r="Q34">
            <v>0</v>
          </cell>
          <cell r="R34">
            <v>3.8765999999964746</v>
          </cell>
        </row>
        <row r="35">
          <cell r="N35">
            <v>0.65000000000000568</v>
          </cell>
          <cell r="O35">
            <v>277.34850000000245</v>
          </cell>
          <cell r="P35">
            <v>0</v>
          </cell>
          <cell r="Q35">
            <v>0</v>
          </cell>
          <cell r="R35">
            <v>277.34850000000245</v>
          </cell>
        </row>
        <row r="36">
          <cell r="N36">
            <v>3.8599999999999852</v>
          </cell>
          <cell r="O36">
            <v>589.61499999999774</v>
          </cell>
          <cell r="P36">
            <v>1.2</v>
          </cell>
          <cell r="Q36">
            <v>183.29999999999998</v>
          </cell>
          <cell r="R36">
            <v>406.31499999999778</v>
          </cell>
        </row>
        <row r="37">
          <cell r="N37">
            <v>5.5900000000000034</v>
          </cell>
          <cell r="O37">
            <v>1488.5052000000007</v>
          </cell>
          <cell r="P37">
            <v>0</v>
          </cell>
          <cell r="Q37">
            <v>0</v>
          </cell>
          <cell r="R37">
            <v>1488.5052000000007</v>
          </cell>
        </row>
        <row r="38">
          <cell r="N38">
            <v>1.2100000000000009</v>
          </cell>
          <cell r="O38">
            <v>761.09000000000049</v>
          </cell>
          <cell r="P38">
            <v>0.26</v>
          </cell>
          <cell r="Q38">
            <v>163.54</v>
          </cell>
          <cell r="R38">
            <v>597.55000000000052</v>
          </cell>
        </row>
        <row r="39">
          <cell r="N39">
            <v>2.230000000000004</v>
          </cell>
          <cell r="O39">
            <v>341.61370000000062</v>
          </cell>
          <cell r="P39">
            <v>1.02</v>
          </cell>
          <cell r="Q39">
            <v>156.25380000000001</v>
          </cell>
          <cell r="R39">
            <v>185.35990000000061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1.5600000000000023</v>
          </cell>
          <cell r="O41">
            <v>459.63840000000067</v>
          </cell>
          <cell r="P41">
            <v>0.3</v>
          </cell>
          <cell r="Q41">
            <v>88.391999999999996</v>
          </cell>
          <cell r="R41">
            <v>371.24640000000068</v>
          </cell>
        </row>
        <row r="42">
          <cell r="N42">
            <v>0.67000000000000171</v>
          </cell>
          <cell r="O42">
            <v>227.2372000000006</v>
          </cell>
          <cell r="P42">
            <v>0.52</v>
          </cell>
          <cell r="Q42">
            <v>176.36320000000001</v>
          </cell>
          <cell r="R42">
            <v>50.874000000000592</v>
          </cell>
        </row>
        <row r="43">
          <cell r="N43">
            <v>0.98000000000000398</v>
          </cell>
          <cell r="O43">
            <v>247.65580000000102</v>
          </cell>
          <cell r="P43">
            <v>0.6</v>
          </cell>
          <cell r="Q43">
            <v>151.626</v>
          </cell>
          <cell r="R43">
            <v>96.029800000001018</v>
          </cell>
        </row>
        <row r="44">
          <cell r="N44">
            <v>1.0600000000000023</v>
          </cell>
          <cell r="O44">
            <v>366.60100000000079</v>
          </cell>
          <cell r="P44">
            <v>0</v>
          </cell>
          <cell r="Q44">
            <v>0</v>
          </cell>
          <cell r="R44">
            <v>366.60100000000079</v>
          </cell>
        </row>
        <row r="45">
          <cell r="N45">
            <v>0.67999999999999972</v>
          </cell>
          <cell r="O45">
            <v>337.47719999999987</v>
          </cell>
          <cell r="P45">
            <v>0.26</v>
          </cell>
          <cell r="Q45">
            <v>129.03540000000001</v>
          </cell>
          <cell r="R45">
            <v>208.44179999999986</v>
          </cell>
        </row>
        <row r="46">
          <cell r="N46">
            <v>3.9800000000000004</v>
          </cell>
          <cell r="O46">
            <v>361.74220000000003</v>
          </cell>
          <cell r="P46">
            <v>2</v>
          </cell>
          <cell r="Q46">
            <v>181.78</v>
          </cell>
          <cell r="R46">
            <v>179.96220000000002</v>
          </cell>
        </row>
        <row r="47">
          <cell r="N47">
            <v>18</v>
          </cell>
          <cell r="O47">
            <v>278.09999999999997</v>
          </cell>
          <cell r="P47">
            <v>18</v>
          </cell>
          <cell r="Q47">
            <v>278.09999999999997</v>
          </cell>
          <cell r="R47">
            <v>0</v>
          </cell>
        </row>
        <row r="48">
          <cell r="N48">
            <v>2.0700000000000003</v>
          </cell>
          <cell r="O48">
            <v>394.64550000000008</v>
          </cell>
          <cell r="P48">
            <v>0.68</v>
          </cell>
          <cell r="Q48">
            <v>129.64200000000002</v>
          </cell>
          <cell r="R48">
            <v>265.00350000000003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0.45999999999999375</v>
          </cell>
          <cell r="O54">
            <v>237.25879999999677</v>
          </cell>
          <cell r="P54">
            <v>0.3</v>
          </cell>
          <cell r="Q54">
            <v>154.73399999999998</v>
          </cell>
          <cell r="R54">
            <v>82.524799999996787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1.0499999999999972</v>
          </cell>
          <cell r="O56">
            <v>208.78199999999944</v>
          </cell>
          <cell r="P56">
            <v>0</v>
          </cell>
          <cell r="Q56">
            <v>0</v>
          </cell>
          <cell r="R56">
            <v>208.78199999999944</v>
          </cell>
        </row>
        <row r="57">
          <cell r="N57">
            <v>1.0899999999999892</v>
          </cell>
          <cell r="O57">
            <v>190.5755999999981</v>
          </cell>
          <cell r="P57">
            <v>0.45</v>
          </cell>
          <cell r="Q57">
            <v>78.677999999999997</v>
          </cell>
          <cell r="R57">
            <v>111.89759999999811</v>
          </cell>
        </row>
        <row r="58">
          <cell r="N58">
            <v>2.2100000000000009</v>
          </cell>
          <cell r="O58">
            <v>225.04430000000008</v>
          </cell>
          <cell r="P58">
            <v>1.6</v>
          </cell>
          <cell r="Q58">
            <v>162.928</v>
          </cell>
          <cell r="R58">
            <v>62.116300000000081</v>
          </cell>
        </row>
        <row r="59">
          <cell r="N59">
            <v>0.28000000000000114</v>
          </cell>
          <cell r="O59">
            <v>173.11560000000071</v>
          </cell>
          <cell r="P59">
            <v>0</v>
          </cell>
          <cell r="Q59">
            <v>0</v>
          </cell>
          <cell r="R59">
            <v>173.11560000000071</v>
          </cell>
        </row>
        <row r="60">
          <cell r="N60">
            <v>5.4699999999999989</v>
          </cell>
          <cell r="O60">
            <v>2305.1126999999997</v>
          </cell>
          <cell r="P60">
            <v>0</v>
          </cell>
          <cell r="Q60">
            <v>0</v>
          </cell>
          <cell r="R60">
            <v>2305.1126999999997</v>
          </cell>
        </row>
        <row r="61">
          <cell r="N61">
            <v>13.819999999999993</v>
          </cell>
          <cell r="O61">
            <v>2637.8233999999989</v>
          </cell>
          <cell r="P61">
            <v>0</v>
          </cell>
          <cell r="Q61">
            <v>0</v>
          </cell>
          <cell r="R61">
            <v>2637.8233999999989</v>
          </cell>
        </row>
        <row r="62">
          <cell r="N62">
            <v>0.1100000000000001</v>
          </cell>
          <cell r="O62">
            <v>18.857300000000016</v>
          </cell>
          <cell r="P62">
            <v>0</v>
          </cell>
          <cell r="Q62">
            <v>0</v>
          </cell>
          <cell r="R62">
            <v>18.857300000000016</v>
          </cell>
        </row>
        <row r="63">
          <cell r="N63">
            <v>2.3499999999999943</v>
          </cell>
          <cell r="O63">
            <v>371.74649999999912</v>
          </cell>
          <cell r="P63">
            <v>1.2</v>
          </cell>
          <cell r="Q63">
            <v>189.828</v>
          </cell>
          <cell r="R63">
            <v>181.91849999999911</v>
          </cell>
        </row>
        <row r="64">
          <cell r="N64">
            <v>1.0999999999999943</v>
          </cell>
          <cell r="O64">
            <v>454.42099999999766</v>
          </cell>
          <cell r="P64">
            <v>0</v>
          </cell>
          <cell r="Q64">
            <v>0</v>
          </cell>
          <cell r="R64">
            <v>454.42099999999766</v>
          </cell>
        </row>
        <row r="65">
          <cell r="N65">
            <v>1.1999999999999957</v>
          </cell>
          <cell r="O65">
            <v>344.02799999999877</v>
          </cell>
          <cell r="P65">
            <v>0.43</v>
          </cell>
          <cell r="Q65">
            <v>123.27669999999999</v>
          </cell>
          <cell r="R65">
            <v>220.75129999999876</v>
          </cell>
        </row>
        <row r="66">
          <cell r="N66">
            <v>1.0399999999999991</v>
          </cell>
          <cell r="O66">
            <v>339.8095999999997</v>
          </cell>
          <cell r="P66">
            <v>0</v>
          </cell>
          <cell r="Q66">
            <v>0</v>
          </cell>
          <cell r="R66">
            <v>339.8095999999997</v>
          </cell>
        </row>
        <row r="67"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N68">
            <v>0.92000000000000171</v>
          </cell>
          <cell r="O68">
            <v>188.70120000000037</v>
          </cell>
          <cell r="P68">
            <v>0.7</v>
          </cell>
          <cell r="Q68">
            <v>143.577</v>
          </cell>
          <cell r="R68">
            <v>45.124200000000371</v>
          </cell>
        </row>
        <row r="69"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N70">
            <v>9.9999999999997868E-3</v>
          </cell>
          <cell r="O70">
            <v>1.3946999999999703</v>
          </cell>
          <cell r="P70">
            <v>0</v>
          </cell>
          <cell r="Q70">
            <v>0</v>
          </cell>
          <cell r="R70">
            <v>1.3946999999999703</v>
          </cell>
        </row>
        <row r="71">
          <cell r="N71">
            <v>6.9000000000000341</v>
          </cell>
          <cell r="O71">
            <v>359.00700000000177</v>
          </cell>
          <cell r="P71">
            <v>0.89</v>
          </cell>
          <cell r="Q71">
            <v>46.306699999999999</v>
          </cell>
          <cell r="R71">
            <v>312.70030000000179</v>
          </cell>
        </row>
        <row r="72">
          <cell r="N72">
            <v>4</v>
          </cell>
          <cell r="O72">
            <v>4.92</v>
          </cell>
          <cell r="P72">
            <v>4</v>
          </cell>
          <cell r="Q72">
            <v>4.92</v>
          </cell>
          <cell r="R72">
            <v>0</v>
          </cell>
        </row>
        <row r="73"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N74">
            <v>3.3399999999999963</v>
          </cell>
          <cell r="O74">
            <v>703.87159999999926</v>
          </cell>
          <cell r="P74">
            <v>1.1100000000000001</v>
          </cell>
          <cell r="Q74">
            <v>233.92140000000003</v>
          </cell>
          <cell r="R74">
            <v>469.9501999999992</v>
          </cell>
        </row>
        <row r="75">
          <cell r="N75">
            <v>58</v>
          </cell>
          <cell r="O75">
            <v>93.38000000000001</v>
          </cell>
          <cell r="P75">
            <v>58</v>
          </cell>
          <cell r="Q75">
            <v>93.38000000000001</v>
          </cell>
          <cell r="R75">
            <v>0</v>
          </cell>
        </row>
        <row r="76">
          <cell r="N76">
            <v>110</v>
          </cell>
          <cell r="O76">
            <v>141.9</v>
          </cell>
          <cell r="P76">
            <v>110</v>
          </cell>
          <cell r="Q76">
            <v>141.9</v>
          </cell>
          <cell r="R76">
            <v>0</v>
          </cell>
        </row>
        <row r="77">
          <cell r="N77">
            <v>4.2200000000000273</v>
          </cell>
          <cell r="O77">
            <v>218.8914000000014</v>
          </cell>
          <cell r="P77">
            <v>2.11</v>
          </cell>
          <cell r="Q77">
            <v>109.44569999999999</v>
          </cell>
          <cell r="R77">
            <v>109.44570000000141</v>
          </cell>
        </row>
        <row r="78">
          <cell r="N78">
            <v>8.5000000000000568</v>
          </cell>
          <cell r="O78">
            <v>286.5350000000019</v>
          </cell>
          <cell r="P78">
            <v>5.1100000000000003</v>
          </cell>
          <cell r="Q78">
            <v>172.25810000000001</v>
          </cell>
          <cell r="R78">
            <v>114.27690000000189</v>
          </cell>
        </row>
        <row r="79">
          <cell r="N79">
            <v>1.4399999999999977</v>
          </cell>
          <cell r="O79">
            <v>181.92959999999971</v>
          </cell>
          <cell r="P79">
            <v>1.22</v>
          </cell>
          <cell r="Q79">
            <v>154.13480000000001</v>
          </cell>
          <cell r="R79">
            <v>27.794799999999697</v>
          </cell>
        </row>
        <row r="80">
          <cell r="N80">
            <v>1.3599999999999994</v>
          </cell>
          <cell r="O80">
            <v>325.67919999999987</v>
          </cell>
          <cell r="P80">
            <v>0</v>
          </cell>
          <cell r="Q80">
            <v>0</v>
          </cell>
          <cell r="R80">
            <v>325.67919999999987</v>
          </cell>
        </row>
        <row r="81">
          <cell r="N81">
            <v>1.6099999999999994</v>
          </cell>
          <cell r="O81">
            <v>737.62149999999974</v>
          </cell>
          <cell r="P81">
            <v>0</v>
          </cell>
          <cell r="Q81">
            <v>0</v>
          </cell>
          <cell r="R81">
            <v>737.62149999999974</v>
          </cell>
        </row>
        <row r="82">
          <cell r="N82">
            <v>124</v>
          </cell>
          <cell r="O82">
            <v>109.12</v>
          </cell>
          <cell r="P82">
            <v>124</v>
          </cell>
          <cell r="Q82">
            <v>109.12</v>
          </cell>
          <cell r="R82">
            <v>0</v>
          </cell>
        </row>
        <row r="83">
          <cell r="N83">
            <v>4.1399999999999864</v>
          </cell>
          <cell r="O83">
            <v>121.7159999999996</v>
          </cell>
          <cell r="P83">
            <v>3</v>
          </cell>
          <cell r="Q83">
            <v>88.199999999999989</v>
          </cell>
          <cell r="R83">
            <v>33.515999999999607</v>
          </cell>
        </row>
        <row r="84">
          <cell r="N84">
            <v>13.529999999999973</v>
          </cell>
          <cell r="O84">
            <v>1279.5320999999974</v>
          </cell>
          <cell r="P84">
            <v>0</v>
          </cell>
          <cell r="Q84">
            <v>0</v>
          </cell>
          <cell r="R84">
            <v>1279.5320999999974</v>
          </cell>
        </row>
        <row r="85">
          <cell r="N85">
            <v>37</v>
          </cell>
          <cell r="O85">
            <v>516.15</v>
          </cell>
          <cell r="P85">
            <v>37</v>
          </cell>
          <cell r="Q85">
            <v>516.15</v>
          </cell>
          <cell r="R85">
            <v>0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18.939999999999969</v>
          </cell>
          <cell r="O87">
            <v>1243.789799999998</v>
          </cell>
          <cell r="P87">
            <v>0</v>
          </cell>
          <cell r="Q87">
            <v>0</v>
          </cell>
          <cell r="R87">
            <v>1243.789799999998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N90">
            <v>1.0300000000000011</v>
          </cell>
          <cell r="O90">
            <v>225.49790000000024</v>
          </cell>
          <cell r="P90">
            <v>0.5</v>
          </cell>
          <cell r="Q90">
            <v>109.465</v>
          </cell>
          <cell r="R90">
            <v>116.03290000000024</v>
          </cell>
        </row>
        <row r="91">
          <cell r="N91">
            <v>3.0100000000000016</v>
          </cell>
          <cell r="O91">
            <v>164.13530000000009</v>
          </cell>
          <cell r="P91">
            <v>2.92</v>
          </cell>
          <cell r="Q91">
            <v>159.2276</v>
          </cell>
          <cell r="R91">
            <v>4.9077000000000908</v>
          </cell>
        </row>
        <row r="92">
          <cell r="N92">
            <v>17</v>
          </cell>
          <cell r="O92">
            <v>98.77</v>
          </cell>
          <cell r="P92">
            <v>17</v>
          </cell>
          <cell r="Q92">
            <v>98.77</v>
          </cell>
          <cell r="R92">
            <v>0</v>
          </cell>
        </row>
        <row r="93">
          <cell r="N93">
            <v>2.5899999999999181</v>
          </cell>
          <cell r="O93">
            <v>177.20779999999439</v>
          </cell>
          <cell r="P93">
            <v>0</v>
          </cell>
          <cell r="Q93">
            <v>0</v>
          </cell>
          <cell r="R93">
            <v>177.20779999999439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4.3000000000000682</v>
          </cell>
          <cell r="O98">
            <v>280.53200000000442</v>
          </cell>
          <cell r="P98">
            <v>3.26</v>
          </cell>
          <cell r="Q98">
            <v>212.68239999999997</v>
          </cell>
          <cell r="R98">
            <v>67.849600000004443</v>
          </cell>
        </row>
        <row r="99">
          <cell r="N99">
            <v>0.79999999999999893</v>
          </cell>
          <cell r="O99">
            <v>71.49599999999991</v>
          </cell>
          <cell r="P99">
            <v>0</v>
          </cell>
          <cell r="Q99">
            <v>0</v>
          </cell>
          <cell r="R99">
            <v>71.49599999999991</v>
          </cell>
        </row>
        <row r="100">
          <cell r="N100">
            <v>3.0300000000000011</v>
          </cell>
          <cell r="O100">
            <v>389.02170000000012</v>
          </cell>
          <cell r="P100">
            <v>1.18</v>
          </cell>
          <cell r="Q100">
            <v>151.50019999999998</v>
          </cell>
          <cell r="R100">
            <v>237.52150000000015</v>
          </cell>
        </row>
        <row r="101">
          <cell r="N101">
            <v>1.8500000000000014</v>
          </cell>
          <cell r="O101">
            <v>469.75200000000035</v>
          </cell>
          <cell r="P101">
            <v>0.72</v>
          </cell>
          <cell r="Q101">
            <v>182.82239999999999</v>
          </cell>
          <cell r="R101">
            <v>286.92960000000039</v>
          </cell>
        </row>
        <row r="102">
          <cell r="N102">
            <v>2.1899999999999977</v>
          </cell>
          <cell r="O102">
            <v>402.19349999999957</v>
          </cell>
          <cell r="P102">
            <v>1.34</v>
          </cell>
          <cell r="Q102">
            <v>246.09100000000001</v>
          </cell>
          <cell r="R102">
            <v>156.10249999999957</v>
          </cell>
        </row>
        <row r="103">
          <cell r="N103">
            <v>0.20000000000000018</v>
          </cell>
          <cell r="O103">
            <v>128.45400000000012</v>
          </cell>
          <cell r="P103">
            <v>0</v>
          </cell>
          <cell r="Q103">
            <v>0</v>
          </cell>
          <cell r="R103">
            <v>128.45400000000012</v>
          </cell>
        </row>
        <row r="104">
          <cell r="N104">
            <v>9</v>
          </cell>
          <cell r="O104">
            <v>56.339999999999996</v>
          </cell>
          <cell r="P104">
            <v>9</v>
          </cell>
          <cell r="Q104">
            <v>56.339999999999996</v>
          </cell>
          <cell r="R104">
            <v>0</v>
          </cell>
        </row>
        <row r="105">
          <cell r="N105">
            <v>0.96999999999999886</v>
          </cell>
          <cell r="O105">
            <v>291.80509999999964</v>
          </cell>
          <cell r="P105">
            <v>0.66</v>
          </cell>
          <cell r="Q105">
            <v>198.5478</v>
          </cell>
          <cell r="R105">
            <v>93.257299999999645</v>
          </cell>
        </row>
        <row r="106">
          <cell r="N106">
            <v>0.63999999999998636</v>
          </cell>
          <cell r="O106">
            <v>260.95359999999442</v>
          </cell>
          <cell r="P106">
            <v>0.3</v>
          </cell>
          <cell r="Q106">
            <v>122.322</v>
          </cell>
          <cell r="R106">
            <v>138.63159999999442</v>
          </cell>
        </row>
        <row r="107">
          <cell r="N107">
            <v>2.1199999999999903</v>
          </cell>
          <cell r="O107">
            <v>234.62039999999894</v>
          </cell>
          <cell r="P107">
            <v>1.4</v>
          </cell>
          <cell r="Q107">
            <v>154.93799999999999</v>
          </cell>
          <cell r="R107">
            <v>79.68239999999895</v>
          </cell>
        </row>
        <row r="108">
          <cell r="N108">
            <v>1.5499999999999972</v>
          </cell>
          <cell r="O108">
            <v>567.191499999999</v>
          </cell>
          <cell r="P108">
            <v>0.5</v>
          </cell>
          <cell r="Q108">
            <v>182.965</v>
          </cell>
          <cell r="R108">
            <v>384.22649999999896</v>
          </cell>
        </row>
        <row r="109">
          <cell r="N109">
            <v>1.5600000000000023</v>
          </cell>
          <cell r="O109">
            <v>191.59920000000028</v>
          </cell>
          <cell r="P109">
            <v>1.5</v>
          </cell>
          <cell r="Q109">
            <v>184.23</v>
          </cell>
          <cell r="R109">
            <v>7.3692000000002906</v>
          </cell>
        </row>
        <row r="110">
          <cell r="N110">
            <v>2.1000000000000014</v>
          </cell>
          <cell r="O110">
            <v>398.85300000000029</v>
          </cell>
          <cell r="P110">
            <v>1.2</v>
          </cell>
          <cell r="Q110">
            <v>227.916</v>
          </cell>
          <cell r="R110">
            <v>170.9370000000003</v>
          </cell>
        </row>
        <row r="111">
          <cell r="N111">
            <v>48</v>
          </cell>
          <cell r="O111">
            <v>110.39999999999999</v>
          </cell>
          <cell r="P111">
            <v>48</v>
          </cell>
          <cell r="Q111">
            <v>110.39999999999999</v>
          </cell>
          <cell r="R111">
            <v>0</v>
          </cell>
        </row>
        <row r="112">
          <cell r="N112">
            <v>72</v>
          </cell>
          <cell r="O112">
            <v>220.32</v>
          </cell>
          <cell r="P112">
            <v>0</v>
          </cell>
          <cell r="Q112">
            <v>0</v>
          </cell>
          <cell r="R112">
            <v>220.32</v>
          </cell>
        </row>
        <row r="113">
          <cell r="N113">
            <v>1.2800000000000011</v>
          </cell>
          <cell r="O113">
            <v>242.15040000000022</v>
          </cell>
          <cell r="P113">
            <v>1</v>
          </cell>
          <cell r="Q113">
            <v>189.18</v>
          </cell>
          <cell r="R113">
            <v>52.970400000000211</v>
          </cell>
        </row>
        <row r="114">
          <cell r="N114">
            <v>3.9699999999999989</v>
          </cell>
          <cell r="O114">
            <v>381.11999999999989</v>
          </cell>
          <cell r="P114">
            <v>3.97</v>
          </cell>
          <cell r="Q114">
            <v>381.12</v>
          </cell>
          <cell r="R114">
            <v>0</v>
          </cell>
        </row>
        <row r="115"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</row>
        <row r="118">
          <cell r="N118">
            <v>2.2199999999999989</v>
          </cell>
          <cell r="O118">
            <v>356.28779999999983</v>
          </cell>
          <cell r="P118">
            <v>1.5</v>
          </cell>
          <cell r="Q118">
            <v>240.73500000000001</v>
          </cell>
          <cell r="R118">
            <v>115.55279999999982</v>
          </cell>
        </row>
        <row r="119">
          <cell r="N119">
            <v>0.41999999999999993</v>
          </cell>
          <cell r="O119">
            <v>203.93939999999995</v>
          </cell>
          <cell r="P119">
            <v>0</v>
          </cell>
          <cell r="Q119">
            <v>0</v>
          </cell>
          <cell r="R119">
            <v>203.93939999999995</v>
          </cell>
        </row>
        <row r="120">
          <cell r="N120">
            <v>10</v>
          </cell>
          <cell r="O120">
            <v>26.6</v>
          </cell>
          <cell r="P120">
            <v>10</v>
          </cell>
          <cell r="Q120">
            <v>26.6</v>
          </cell>
          <cell r="R120">
            <v>0</v>
          </cell>
        </row>
        <row r="121">
          <cell r="N121">
            <v>369</v>
          </cell>
          <cell r="O121">
            <v>424.34999999999997</v>
          </cell>
          <cell r="P121">
            <v>369</v>
          </cell>
          <cell r="Q121">
            <v>424.34999999999997</v>
          </cell>
          <cell r="R121">
            <v>0</v>
          </cell>
        </row>
        <row r="122"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N123">
            <v>7.7000000000000028</v>
          </cell>
          <cell r="O123">
            <v>1077.8460000000002</v>
          </cell>
          <cell r="P123">
            <v>1.5</v>
          </cell>
          <cell r="Q123">
            <v>209.96999999999997</v>
          </cell>
          <cell r="R123">
            <v>867.8760000000002</v>
          </cell>
        </row>
        <row r="124">
          <cell r="N124">
            <v>1.1099999999999994</v>
          </cell>
          <cell r="O124">
            <v>202.14209999999991</v>
          </cell>
          <cell r="P124">
            <v>1.05</v>
          </cell>
          <cell r="Q124">
            <v>191.21550000000002</v>
          </cell>
          <cell r="R124">
            <v>10.926599999999894</v>
          </cell>
        </row>
        <row r="125">
          <cell r="N125">
            <v>2.1099999999999994</v>
          </cell>
          <cell r="O125">
            <v>301.41349999999989</v>
          </cell>
          <cell r="P125">
            <v>1.1499999999999999</v>
          </cell>
          <cell r="Q125">
            <v>164.27749999999997</v>
          </cell>
          <cell r="R125">
            <v>137.13599999999991</v>
          </cell>
        </row>
        <row r="126">
          <cell r="N126">
            <v>2.389999999999997</v>
          </cell>
          <cell r="O126">
            <v>448.02939999999944</v>
          </cell>
          <cell r="P126">
            <v>1.2</v>
          </cell>
          <cell r="Q126">
            <v>224.952</v>
          </cell>
          <cell r="R126">
            <v>223.07739999999944</v>
          </cell>
        </row>
        <row r="127">
          <cell r="N127">
            <v>8.39</v>
          </cell>
          <cell r="O127">
            <v>552.64930000000004</v>
          </cell>
          <cell r="P127">
            <v>0</v>
          </cell>
          <cell r="Q127">
            <v>0</v>
          </cell>
          <cell r="R127">
            <v>552.64930000000004</v>
          </cell>
        </row>
        <row r="128"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N129">
            <v>3.5499999999999972</v>
          </cell>
          <cell r="O129">
            <v>644.71549999999957</v>
          </cell>
          <cell r="P129">
            <v>1.62</v>
          </cell>
          <cell r="Q129">
            <v>294.20820000000003</v>
          </cell>
          <cell r="R129">
            <v>350.50729999999953</v>
          </cell>
        </row>
        <row r="130"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N131">
            <v>0.57000000000000028</v>
          </cell>
          <cell r="O131">
            <v>260.08530000000013</v>
          </cell>
          <cell r="P131">
            <v>0</v>
          </cell>
          <cell r="Q131">
            <v>0</v>
          </cell>
          <cell r="R131">
            <v>260.08530000000013</v>
          </cell>
        </row>
        <row r="132">
          <cell r="N132">
            <v>17</v>
          </cell>
          <cell r="O132">
            <v>301.07</v>
          </cell>
          <cell r="P132">
            <v>17</v>
          </cell>
          <cell r="Q132">
            <v>301.07</v>
          </cell>
          <cell r="R132">
            <v>0</v>
          </cell>
        </row>
        <row r="133">
          <cell r="N133">
            <v>1.9499999999999957</v>
          </cell>
          <cell r="O133">
            <v>391.91099999999915</v>
          </cell>
          <cell r="P133">
            <v>1.95</v>
          </cell>
          <cell r="Q133">
            <v>391.91099999999994</v>
          </cell>
          <cell r="R133">
            <v>-7.9580786405131221E-13</v>
          </cell>
        </row>
        <row r="134">
          <cell r="N134">
            <v>4.6700000000000017</v>
          </cell>
          <cell r="O134">
            <v>727.7728000000003</v>
          </cell>
          <cell r="P134">
            <v>4.1399999999999997</v>
          </cell>
          <cell r="Q134">
            <v>645.17759999999998</v>
          </cell>
          <cell r="R134">
            <v>82.595200000000318</v>
          </cell>
        </row>
        <row r="135">
          <cell r="N135">
            <v>7.3499999999999943</v>
          </cell>
          <cell r="O135">
            <v>853.62899999999934</v>
          </cell>
          <cell r="P135">
            <v>0</v>
          </cell>
          <cell r="Q135">
            <v>0</v>
          </cell>
          <cell r="R135">
            <v>853.62899999999934</v>
          </cell>
        </row>
        <row r="136"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N137">
            <v>10.099999999999994</v>
          </cell>
          <cell r="O137">
            <v>1005.0509999999995</v>
          </cell>
          <cell r="P137">
            <v>0</v>
          </cell>
          <cell r="Q137">
            <v>0</v>
          </cell>
          <cell r="R137">
            <v>1005.0509999999995</v>
          </cell>
        </row>
        <row r="138"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</row>
        <row r="139">
          <cell r="N139">
            <v>2.8000000000000114</v>
          </cell>
          <cell r="O139">
            <v>185.16400000000073</v>
          </cell>
          <cell r="P139">
            <v>0</v>
          </cell>
          <cell r="Q139">
            <v>0</v>
          </cell>
          <cell r="R139">
            <v>185.16400000000073</v>
          </cell>
        </row>
        <row r="140">
          <cell r="N140">
            <v>1.4500000000000028</v>
          </cell>
          <cell r="O140">
            <v>210.30800000000039</v>
          </cell>
          <cell r="P140">
            <v>1.24</v>
          </cell>
          <cell r="Q140">
            <v>179.84959999999998</v>
          </cell>
          <cell r="R140">
            <v>30.45840000000041</v>
          </cell>
        </row>
        <row r="141">
          <cell r="N141">
            <v>1.7699999999999996</v>
          </cell>
          <cell r="O141">
            <v>858.73319999999978</v>
          </cell>
          <cell r="P141">
            <v>0</v>
          </cell>
          <cell r="Q141">
            <v>0</v>
          </cell>
          <cell r="R141">
            <v>858.73319999999978</v>
          </cell>
        </row>
        <row r="142"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</row>
        <row r="143">
          <cell r="N143">
            <v>0.71999999999999886</v>
          </cell>
          <cell r="O143">
            <v>386.16479999999939</v>
          </cell>
          <cell r="P143">
            <v>0.38</v>
          </cell>
          <cell r="Q143">
            <v>203.8092</v>
          </cell>
          <cell r="R143">
            <v>182.35559999999938</v>
          </cell>
        </row>
        <row r="144">
          <cell r="N144">
            <v>11.519999999999982</v>
          </cell>
          <cell r="O144">
            <v>808.93439999999873</v>
          </cell>
          <cell r="P144">
            <v>0</v>
          </cell>
          <cell r="Q144">
            <v>0</v>
          </cell>
          <cell r="R144">
            <v>808.93439999999873</v>
          </cell>
        </row>
        <row r="145">
          <cell r="N145">
            <v>1.0599999999999987</v>
          </cell>
          <cell r="O145">
            <v>266.66419999999965</v>
          </cell>
          <cell r="P145">
            <v>0.55000000000000004</v>
          </cell>
          <cell r="Q145">
            <v>138.36350000000002</v>
          </cell>
          <cell r="R145">
            <v>128.30069999999964</v>
          </cell>
        </row>
        <row r="146">
          <cell r="N146">
            <v>7.5800000000000125</v>
          </cell>
          <cell r="O146">
            <v>820.6108000000014</v>
          </cell>
          <cell r="P146">
            <v>0</v>
          </cell>
          <cell r="Q146">
            <v>0</v>
          </cell>
          <cell r="R146">
            <v>820.6108000000014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N149">
            <v>5.0600000000000023</v>
          </cell>
          <cell r="O149">
            <v>426.55800000000016</v>
          </cell>
          <cell r="P149">
            <v>1.46</v>
          </cell>
          <cell r="Q149">
            <v>123.07799999999999</v>
          </cell>
          <cell r="R149">
            <v>303.48000000000019</v>
          </cell>
        </row>
        <row r="150">
          <cell r="N150">
            <v>0.46000000000000796</v>
          </cell>
          <cell r="O150">
            <v>189.23020000000326</v>
          </cell>
          <cell r="P150">
            <v>0</v>
          </cell>
          <cell r="Q150">
            <v>0</v>
          </cell>
          <cell r="R150">
            <v>189.23020000000326</v>
          </cell>
        </row>
        <row r="151">
          <cell r="N151">
            <v>292</v>
          </cell>
          <cell r="O151">
            <v>826.36</v>
          </cell>
          <cell r="P151">
            <v>0</v>
          </cell>
          <cell r="Q151">
            <v>0</v>
          </cell>
          <cell r="R151">
            <v>826.36</v>
          </cell>
        </row>
        <row r="152">
          <cell r="N152">
            <v>1.2699999999999996</v>
          </cell>
          <cell r="O152">
            <v>631.10109999999975</v>
          </cell>
          <cell r="P152">
            <v>0</v>
          </cell>
          <cell r="Q152">
            <v>0</v>
          </cell>
          <cell r="R152">
            <v>631.10109999999975</v>
          </cell>
        </row>
        <row r="153">
          <cell r="N153">
            <v>1.0500000000000007</v>
          </cell>
          <cell r="O153">
            <v>351.92850000000027</v>
          </cell>
          <cell r="P153">
            <v>0.6</v>
          </cell>
          <cell r="Q153">
            <v>201.102</v>
          </cell>
          <cell r="R153">
            <v>150.82650000000027</v>
          </cell>
        </row>
        <row r="154">
          <cell r="N154">
            <v>2.1199999999999974</v>
          </cell>
          <cell r="O154">
            <v>359.95479999999952</v>
          </cell>
          <cell r="P154">
            <v>1.4</v>
          </cell>
          <cell r="Q154">
            <v>237.70599999999996</v>
          </cell>
          <cell r="R154">
            <v>122.24879999999956</v>
          </cell>
        </row>
        <row r="155">
          <cell r="N155">
            <v>9.0799999999999841</v>
          </cell>
          <cell r="O155">
            <v>278.39279999999951</v>
          </cell>
          <cell r="P155">
            <v>2.2799999999999998</v>
          </cell>
          <cell r="Q155">
            <v>69.904799999999994</v>
          </cell>
          <cell r="R155">
            <v>208.48799999999952</v>
          </cell>
        </row>
        <row r="156">
          <cell r="N156">
            <v>9.9999999999994316E-2</v>
          </cell>
          <cell r="O156">
            <v>60.577999999996557</v>
          </cell>
          <cell r="P156">
            <v>0</v>
          </cell>
          <cell r="Q156">
            <v>0</v>
          </cell>
          <cell r="R156">
            <v>60.577999999996557</v>
          </cell>
        </row>
        <row r="157">
          <cell r="N157">
            <v>1.980000000000004</v>
          </cell>
          <cell r="O157">
            <v>280.50660000000056</v>
          </cell>
          <cell r="P157">
            <v>1.03</v>
          </cell>
          <cell r="Q157">
            <v>145.92009999999999</v>
          </cell>
          <cell r="R157">
            <v>134.58650000000057</v>
          </cell>
        </row>
        <row r="158">
          <cell r="N158">
            <v>2.1999999999999957</v>
          </cell>
          <cell r="O158">
            <v>447.87599999999918</v>
          </cell>
          <cell r="P158">
            <v>0.9</v>
          </cell>
          <cell r="Q158">
            <v>183.22200000000001</v>
          </cell>
          <cell r="R158">
            <v>264.6539999999992</v>
          </cell>
        </row>
        <row r="159">
          <cell r="N159">
            <v>3.1299999999999955</v>
          </cell>
          <cell r="O159">
            <v>161.10109999999978</v>
          </cell>
          <cell r="P159">
            <v>2.88</v>
          </cell>
          <cell r="Q159">
            <v>148.2336</v>
          </cell>
          <cell r="R159">
            <v>12.867499999999779</v>
          </cell>
        </row>
        <row r="160">
          <cell r="N160">
            <v>2.1400000000000006</v>
          </cell>
          <cell r="O160">
            <v>1345.9744000000005</v>
          </cell>
          <cell r="P160">
            <v>0</v>
          </cell>
          <cell r="Q160">
            <v>0</v>
          </cell>
          <cell r="R160">
            <v>1345.9744000000005</v>
          </cell>
        </row>
        <row r="161">
          <cell r="N161">
            <v>0.71000000000000085</v>
          </cell>
          <cell r="O161">
            <v>102.54530000000013</v>
          </cell>
          <cell r="P161">
            <v>0.53</v>
          </cell>
          <cell r="Q161">
            <v>76.547900000000013</v>
          </cell>
          <cell r="R161">
            <v>25.997400000000113</v>
          </cell>
        </row>
        <row r="162">
          <cell r="N162">
            <v>3.9999999999999147E-2</v>
          </cell>
          <cell r="O162">
            <v>1.3115999999999719</v>
          </cell>
          <cell r="P162">
            <v>0</v>
          </cell>
          <cell r="Q162">
            <v>0</v>
          </cell>
          <cell r="R162">
            <v>1.3115999999999719</v>
          </cell>
        </row>
        <row r="163">
          <cell r="N163">
            <v>4.4500000000000028</v>
          </cell>
          <cell r="O163">
            <v>350.74900000000019</v>
          </cell>
          <cell r="P163">
            <v>2.5499999999999998</v>
          </cell>
          <cell r="Q163">
            <v>200.99099999999996</v>
          </cell>
          <cell r="R163">
            <v>149.75800000000024</v>
          </cell>
        </row>
        <row r="164"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N165">
            <v>4.25</v>
          </cell>
          <cell r="O165">
            <v>750.80499999999995</v>
          </cell>
          <cell r="P165">
            <v>1.37</v>
          </cell>
          <cell r="Q165">
            <v>242.02420000000001</v>
          </cell>
          <cell r="R165">
            <v>508.78079999999994</v>
          </cell>
        </row>
        <row r="166">
          <cell r="N166">
            <v>2.5</v>
          </cell>
          <cell r="O166">
            <v>217.17500000000001</v>
          </cell>
          <cell r="P166">
            <v>1.5</v>
          </cell>
          <cell r="Q166">
            <v>130.30500000000001</v>
          </cell>
          <cell r="R166">
            <v>86.87</v>
          </cell>
        </row>
        <row r="167">
          <cell r="N167">
            <v>1.9400000000000048</v>
          </cell>
          <cell r="O167">
            <v>1343.6246000000035</v>
          </cell>
          <cell r="P167">
            <v>0</v>
          </cell>
          <cell r="Q167">
            <v>0</v>
          </cell>
          <cell r="R167">
            <v>1343.6246000000035</v>
          </cell>
        </row>
        <row r="168"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</row>
        <row r="169">
          <cell r="N169">
            <v>1.110000000000003</v>
          </cell>
          <cell r="O169">
            <v>262.2153000000007</v>
          </cell>
          <cell r="P169">
            <v>0.74</v>
          </cell>
          <cell r="Q169">
            <v>174.81019999999998</v>
          </cell>
          <cell r="R169">
            <v>87.405100000000715</v>
          </cell>
        </row>
        <row r="170">
          <cell r="N170">
            <v>8.9099999999999966</v>
          </cell>
          <cell r="O170">
            <v>1014.5816999999996</v>
          </cell>
          <cell r="P170">
            <v>0.94</v>
          </cell>
          <cell r="Q170">
            <v>107.0378</v>
          </cell>
          <cell r="R170">
            <v>907.54389999999967</v>
          </cell>
        </row>
        <row r="171"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</row>
        <row r="172">
          <cell r="N172">
            <v>10.060000000000002</v>
          </cell>
          <cell r="O172">
            <v>693.53640000000019</v>
          </cell>
          <cell r="P172">
            <v>2.5</v>
          </cell>
          <cell r="Q172">
            <v>172.35</v>
          </cell>
          <cell r="R172">
            <v>521.18640000000016</v>
          </cell>
        </row>
        <row r="173"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</row>
        <row r="174">
          <cell r="N174">
            <v>1.1000000000000014</v>
          </cell>
          <cell r="O174">
            <v>317.81200000000041</v>
          </cell>
          <cell r="P174">
            <v>0.43</v>
          </cell>
          <cell r="Q174">
            <v>124.23560000000001</v>
          </cell>
          <cell r="R174">
            <v>193.5764000000004</v>
          </cell>
        </row>
        <row r="175">
          <cell r="N175">
            <v>2.990000000000002</v>
          </cell>
          <cell r="O175">
            <v>355.69040000000024</v>
          </cell>
          <cell r="P175">
            <v>1</v>
          </cell>
          <cell r="Q175">
            <v>118.96</v>
          </cell>
          <cell r="R175">
            <v>236.73040000000026</v>
          </cell>
        </row>
        <row r="176">
          <cell r="N176">
            <v>3.4199999999999946</v>
          </cell>
          <cell r="O176">
            <v>349.76339999999942</v>
          </cell>
          <cell r="P176">
            <v>1.5</v>
          </cell>
          <cell r="Q176">
            <v>153.405</v>
          </cell>
          <cell r="R176">
            <v>196.35839999999942</v>
          </cell>
        </row>
        <row r="177"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</row>
        <row r="178">
          <cell r="N178">
            <v>1.4699999999999989</v>
          </cell>
          <cell r="O178">
            <v>150.29279999999989</v>
          </cell>
          <cell r="P178">
            <v>1.1299999999999999</v>
          </cell>
          <cell r="Q178">
            <v>115.53119999999998</v>
          </cell>
          <cell r="R178">
            <v>34.761599999999902</v>
          </cell>
        </row>
        <row r="179">
          <cell r="N179">
            <v>1.5</v>
          </cell>
          <cell r="O179">
            <v>544.63499999999999</v>
          </cell>
          <cell r="P179">
            <v>0.54</v>
          </cell>
          <cell r="Q179">
            <v>196.0686</v>
          </cell>
          <cell r="R179">
            <v>348.56639999999999</v>
          </cell>
        </row>
        <row r="180"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</row>
        <row r="182">
          <cell r="N182">
            <v>2.0999999999999943</v>
          </cell>
          <cell r="O182">
            <v>262.3109999999993</v>
          </cell>
          <cell r="P182">
            <v>1.4</v>
          </cell>
          <cell r="Q182">
            <v>174.874</v>
          </cell>
          <cell r="R182">
            <v>87.436999999999301</v>
          </cell>
        </row>
        <row r="183"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N184">
            <v>2.5999999999999943</v>
          </cell>
          <cell r="O184">
            <v>296.65999999999934</v>
          </cell>
          <cell r="P184">
            <v>1.84</v>
          </cell>
          <cell r="Q184">
            <v>209.94399999999999</v>
          </cell>
          <cell r="R184">
            <v>86.715999999999354</v>
          </cell>
        </row>
        <row r="185">
          <cell r="N185">
            <v>4</v>
          </cell>
          <cell r="O185">
            <v>55.64</v>
          </cell>
          <cell r="P185">
            <v>4</v>
          </cell>
          <cell r="Q185">
            <v>55.64</v>
          </cell>
          <cell r="R185">
            <v>0</v>
          </cell>
        </row>
        <row r="186">
          <cell r="N186">
            <v>2.0300000000000011</v>
          </cell>
          <cell r="O186">
            <v>286.89990000000017</v>
          </cell>
          <cell r="P186">
            <v>1.4</v>
          </cell>
          <cell r="Q186">
            <v>197.86199999999999</v>
          </cell>
          <cell r="R186">
            <v>89.037900000000178</v>
          </cell>
        </row>
        <row r="187">
          <cell r="N187">
            <v>4.1899999999999977</v>
          </cell>
          <cell r="O187">
            <v>423.60899999999975</v>
          </cell>
          <cell r="P187">
            <v>1</v>
          </cell>
          <cell r="Q187">
            <v>101.1</v>
          </cell>
          <cell r="R187">
            <v>322.50899999999979</v>
          </cell>
        </row>
        <row r="188">
          <cell r="N188">
            <v>2.0900000000000034</v>
          </cell>
          <cell r="O188">
            <v>441.03180000000071</v>
          </cell>
          <cell r="P188">
            <v>1.33</v>
          </cell>
          <cell r="Q188">
            <v>280.65660000000003</v>
          </cell>
          <cell r="R188">
            <v>160.37520000000069</v>
          </cell>
        </row>
        <row r="189">
          <cell r="N189">
            <v>1.0599999999999987</v>
          </cell>
          <cell r="O189">
            <v>235.21399999999971</v>
          </cell>
          <cell r="P189">
            <v>0.68</v>
          </cell>
          <cell r="Q189">
            <v>150.89200000000002</v>
          </cell>
          <cell r="R189">
            <v>84.32199999999969</v>
          </cell>
        </row>
        <row r="190">
          <cell r="N190">
            <v>10</v>
          </cell>
          <cell r="O190">
            <v>74.3</v>
          </cell>
          <cell r="P190">
            <v>10</v>
          </cell>
          <cell r="Q190">
            <v>74.3</v>
          </cell>
          <cell r="R190">
            <v>0</v>
          </cell>
        </row>
        <row r="191"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</row>
        <row r="192">
          <cell r="N192">
            <v>1.2000000000000002</v>
          </cell>
          <cell r="O192">
            <v>220.56000000000006</v>
          </cell>
          <cell r="P192">
            <v>0.7</v>
          </cell>
          <cell r="Q192">
            <v>128.66</v>
          </cell>
          <cell r="R192">
            <v>91.900000000000063</v>
          </cell>
        </row>
        <row r="193">
          <cell r="N193">
            <v>61</v>
          </cell>
          <cell r="O193">
            <v>289.75</v>
          </cell>
          <cell r="P193">
            <v>61</v>
          </cell>
          <cell r="Q193">
            <v>289.75</v>
          </cell>
          <cell r="R193">
            <v>0</v>
          </cell>
        </row>
        <row r="194">
          <cell r="N194">
            <v>0.66999999999999815</v>
          </cell>
          <cell r="O194">
            <v>77.391699999999787</v>
          </cell>
          <cell r="P194">
            <v>0</v>
          </cell>
          <cell r="Q194">
            <v>0</v>
          </cell>
          <cell r="R194">
            <v>77.391699999999787</v>
          </cell>
        </row>
        <row r="195">
          <cell r="N195">
            <v>2.09</v>
          </cell>
          <cell r="O195">
            <v>244.36279999999999</v>
          </cell>
          <cell r="P195">
            <v>0</v>
          </cell>
          <cell r="Q195">
            <v>0</v>
          </cell>
          <cell r="R195">
            <v>244.36279999999999</v>
          </cell>
        </row>
        <row r="196">
          <cell r="N196">
            <v>1</v>
          </cell>
          <cell r="O196">
            <v>239.87</v>
          </cell>
          <cell r="P196">
            <v>0</v>
          </cell>
          <cell r="Q196">
            <v>0</v>
          </cell>
          <cell r="R196">
            <v>239.87</v>
          </cell>
        </row>
        <row r="197">
          <cell r="N197">
            <v>1.6699999999999982</v>
          </cell>
          <cell r="O197">
            <v>0.65129999999999932</v>
          </cell>
          <cell r="P197">
            <v>0</v>
          </cell>
          <cell r="Q197">
            <v>0</v>
          </cell>
          <cell r="R197">
            <v>0.65129999999999932</v>
          </cell>
        </row>
        <row r="198">
          <cell r="N198" t="str">
            <v>總計</v>
          </cell>
          <cell r="O198">
            <v>65004.828499999981</v>
          </cell>
          <cell r="P198" t="str">
            <v>總計</v>
          </cell>
          <cell r="Q198">
            <v>17610.989799999996</v>
          </cell>
          <cell r="R198">
            <v>47393.838700000022</v>
          </cell>
        </row>
      </sheetData>
      <sheetData sheetId="15">
        <row r="3">
          <cell r="C3">
            <v>7483205.5099999998</v>
          </cell>
        </row>
        <row r="5">
          <cell r="H5">
            <v>3672.9434000000001</v>
          </cell>
          <cell r="J5">
            <v>12654.016900000013</v>
          </cell>
          <cell r="L5">
            <v>2256.6915000000004</v>
          </cell>
        </row>
      </sheetData>
      <sheetData sheetId="16">
        <row r="1">
          <cell r="N1"/>
          <cell r="O1" t="str">
            <v>日期:</v>
          </cell>
          <cell r="P1">
            <v>45984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0.17999999999999994</v>
          </cell>
          <cell r="O11">
            <v>302.39999999999992</v>
          </cell>
          <cell r="P11">
            <v>0</v>
          </cell>
          <cell r="Q11">
            <v>0</v>
          </cell>
          <cell r="R11">
            <v>302.39999999999992</v>
          </cell>
        </row>
        <row r="12">
          <cell r="N12">
            <v>3.1199999999999903</v>
          </cell>
          <cell r="O12">
            <v>623.99999999999807</v>
          </cell>
          <cell r="P12">
            <v>0</v>
          </cell>
          <cell r="Q12">
            <v>0</v>
          </cell>
          <cell r="R12">
            <v>623.99999999999807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10.699999999999818</v>
          </cell>
          <cell r="O14">
            <v>421.47299999999285</v>
          </cell>
          <cell r="P14">
            <v>1.89</v>
          </cell>
          <cell r="Q14">
            <v>74.447099999999992</v>
          </cell>
          <cell r="R14">
            <v>347.02589999999287</v>
          </cell>
        </row>
        <row r="15">
          <cell r="N15">
            <v>3.2899999999999636</v>
          </cell>
          <cell r="O15">
            <v>156.40659999999826</v>
          </cell>
          <cell r="P15">
            <v>2.02</v>
          </cell>
          <cell r="Q15">
            <v>96.030799999999999</v>
          </cell>
          <cell r="R15">
            <v>60.375799999998264</v>
          </cell>
        </row>
        <row r="16">
          <cell r="N16">
            <v>169</v>
          </cell>
          <cell r="O16">
            <v>544.18000000000006</v>
          </cell>
          <cell r="P16">
            <v>0</v>
          </cell>
          <cell r="Q16">
            <v>0</v>
          </cell>
          <cell r="R16">
            <v>544.18000000000006</v>
          </cell>
        </row>
        <row r="17">
          <cell r="N17">
            <v>1.0400000000000063</v>
          </cell>
          <cell r="O17">
            <v>385.98560000000231</v>
          </cell>
          <cell r="P17">
            <v>0.54</v>
          </cell>
          <cell r="Q17">
            <v>200.41560000000001</v>
          </cell>
          <cell r="R17">
            <v>185.5700000000023</v>
          </cell>
        </row>
        <row r="18"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N19">
            <v>4.5899999999999963</v>
          </cell>
          <cell r="O19">
            <v>350.99729999999971</v>
          </cell>
          <cell r="P19">
            <v>2.52</v>
          </cell>
          <cell r="Q19">
            <v>192.70439999999999</v>
          </cell>
          <cell r="R19">
            <v>158.29289999999972</v>
          </cell>
        </row>
        <row r="20">
          <cell r="N20">
            <v>1.7899999999999636</v>
          </cell>
          <cell r="O20">
            <v>282.58729999999429</v>
          </cell>
          <cell r="P20">
            <v>1.1200000000000001</v>
          </cell>
          <cell r="Q20">
            <v>176.81440000000003</v>
          </cell>
          <cell r="R20">
            <v>105.77289999999425</v>
          </cell>
        </row>
        <row r="21">
          <cell r="N21">
            <v>22.220000000000027</v>
          </cell>
          <cell r="O21">
            <v>3275.8946000000042</v>
          </cell>
          <cell r="P21">
            <v>0</v>
          </cell>
          <cell r="Q21">
            <v>0</v>
          </cell>
          <cell r="R21">
            <v>3275.8946000000042</v>
          </cell>
        </row>
        <row r="22">
          <cell r="N22">
            <v>1.7799999999999727</v>
          </cell>
          <cell r="O22">
            <v>227.55519999999652</v>
          </cell>
          <cell r="P22">
            <v>0</v>
          </cell>
          <cell r="Q22">
            <v>0</v>
          </cell>
          <cell r="R22">
            <v>227.55519999999652</v>
          </cell>
        </row>
        <row r="23">
          <cell r="N23">
            <v>3.1500000000000057</v>
          </cell>
          <cell r="O23">
            <v>456.12000000000086</v>
          </cell>
          <cell r="P23">
            <v>1.64</v>
          </cell>
          <cell r="Q23">
            <v>237.47200000000001</v>
          </cell>
          <cell r="R23">
            <v>218.64800000000085</v>
          </cell>
        </row>
        <row r="24">
          <cell r="N24">
            <v>194</v>
          </cell>
          <cell r="O24">
            <v>226.98</v>
          </cell>
          <cell r="P24">
            <v>194</v>
          </cell>
          <cell r="Q24">
            <v>226.98</v>
          </cell>
          <cell r="R24">
            <v>0</v>
          </cell>
        </row>
        <row r="25">
          <cell r="N25">
            <v>2</v>
          </cell>
          <cell r="O25">
            <v>253.98</v>
          </cell>
          <cell r="P25">
            <v>2</v>
          </cell>
          <cell r="Q25">
            <v>253.98</v>
          </cell>
          <cell r="R25">
            <v>0</v>
          </cell>
        </row>
        <row r="26"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N27">
            <v>96</v>
          </cell>
          <cell r="O27">
            <v>235.20000000000002</v>
          </cell>
          <cell r="P27">
            <v>96</v>
          </cell>
          <cell r="Q27">
            <v>235.20000000000002</v>
          </cell>
          <cell r="R27">
            <v>0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N30">
            <v>3.5100000000000051</v>
          </cell>
          <cell r="O30">
            <v>334.9944000000005</v>
          </cell>
          <cell r="P30">
            <v>1.56</v>
          </cell>
          <cell r="Q30">
            <v>148.88640000000001</v>
          </cell>
          <cell r="R30">
            <v>186.10800000000049</v>
          </cell>
        </row>
        <row r="31">
          <cell r="N31">
            <v>1.4299999999999997</v>
          </cell>
          <cell r="O31">
            <v>309.28039999999993</v>
          </cell>
          <cell r="P31">
            <v>1.04</v>
          </cell>
          <cell r="Q31">
            <v>224.93120000000002</v>
          </cell>
          <cell r="R31">
            <v>84.349199999999911</v>
          </cell>
        </row>
        <row r="32">
          <cell r="N32">
            <v>2.1000000000000014</v>
          </cell>
          <cell r="O32">
            <v>521.76600000000042</v>
          </cell>
          <cell r="P32">
            <v>0.76</v>
          </cell>
          <cell r="Q32">
            <v>188.8296</v>
          </cell>
          <cell r="R32">
            <v>332.93640000000039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2.1200000000000045</v>
          </cell>
          <cell r="O34">
            <v>410.91960000000091</v>
          </cell>
          <cell r="P34">
            <v>0</v>
          </cell>
          <cell r="Q34">
            <v>0</v>
          </cell>
          <cell r="R34">
            <v>410.91960000000091</v>
          </cell>
        </row>
        <row r="35">
          <cell r="N35">
            <v>1.1599999999999966</v>
          </cell>
          <cell r="O35">
            <v>494.96039999999851</v>
          </cell>
          <cell r="P35">
            <v>0</v>
          </cell>
          <cell r="Q35">
            <v>0</v>
          </cell>
          <cell r="R35">
            <v>494.96039999999851</v>
          </cell>
        </row>
        <row r="36">
          <cell r="N36">
            <v>4.1999999999999886</v>
          </cell>
          <cell r="O36">
            <v>641.54999999999825</v>
          </cell>
          <cell r="P36">
            <v>4.2</v>
          </cell>
          <cell r="Q36">
            <v>641.55000000000007</v>
          </cell>
          <cell r="R36">
            <v>-1.8189894035458565E-12</v>
          </cell>
        </row>
        <row r="37">
          <cell r="N37">
            <v>2.3400000000000034</v>
          </cell>
          <cell r="O37">
            <v>623.09520000000089</v>
          </cell>
          <cell r="P37">
            <v>0</v>
          </cell>
          <cell r="Q37">
            <v>0</v>
          </cell>
          <cell r="R37">
            <v>623.09520000000089</v>
          </cell>
        </row>
        <row r="38">
          <cell r="N38">
            <v>1.3200000000000003</v>
          </cell>
          <cell r="O38">
            <v>830.2800000000002</v>
          </cell>
          <cell r="P38">
            <v>0.26</v>
          </cell>
          <cell r="Q38">
            <v>163.54</v>
          </cell>
          <cell r="R38">
            <v>666.74000000000024</v>
          </cell>
        </row>
        <row r="39">
          <cell r="N39">
            <v>3.1299999999999955</v>
          </cell>
          <cell r="O39">
            <v>479.48469999999929</v>
          </cell>
          <cell r="P39">
            <v>1.02</v>
          </cell>
          <cell r="Q39">
            <v>156.25380000000001</v>
          </cell>
          <cell r="R39">
            <v>323.23089999999928</v>
          </cell>
        </row>
        <row r="40">
          <cell r="N40">
            <v>4.9999999999999822E-2</v>
          </cell>
          <cell r="O40">
            <v>6.2499999999999778</v>
          </cell>
          <cell r="P40">
            <v>0</v>
          </cell>
          <cell r="Q40">
            <v>0</v>
          </cell>
          <cell r="R40">
            <v>6.2499999999999778</v>
          </cell>
        </row>
        <row r="41">
          <cell r="N41">
            <v>1.990000000000002</v>
          </cell>
          <cell r="O41">
            <v>586.33360000000062</v>
          </cell>
          <cell r="P41">
            <v>0.3</v>
          </cell>
          <cell r="Q41">
            <v>88.391999999999996</v>
          </cell>
          <cell r="R41">
            <v>497.94160000000062</v>
          </cell>
        </row>
        <row r="42">
          <cell r="N42">
            <v>1.269999999999996</v>
          </cell>
          <cell r="O42">
            <v>430.7331999999987</v>
          </cell>
          <cell r="P42">
            <v>0.52</v>
          </cell>
          <cell r="Q42">
            <v>176.36320000000001</v>
          </cell>
          <cell r="R42">
            <v>254.3699999999987</v>
          </cell>
        </row>
        <row r="43">
          <cell r="N43">
            <v>2.1299999999999955</v>
          </cell>
          <cell r="O43">
            <v>538.27229999999884</v>
          </cell>
          <cell r="P43">
            <v>0.6</v>
          </cell>
          <cell r="Q43">
            <v>151.626</v>
          </cell>
          <cell r="R43">
            <v>386.64629999999886</v>
          </cell>
        </row>
        <row r="44">
          <cell r="N44">
            <v>2.9100000000000037</v>
          </cell>
          <cell r="O44">
            <v>1006.4235000000014</v>
          </cell>
          <cell r="P44">
            <v>0</v>
          </cell>
          <cell r="Q44">
            <v>0</v>
          </cell>
          <cell r="R44">
            <v>1006.4235000000014</v>
          </cell>
        </row>
        <row r="45">
          <cell r="N45">
            <v>0.90000000000000036</v>
          </cell>
          <cell r="O45">
            <v>446.66100000000017</v>
          </cell>
          <cell r="P45">
            <v>0.26</v>
          </cell>
          <cell r="Q45">
            <v>129.03540000000001</v>
          </cell>
          <cell r="R45">
            <v>317.62560000000019</v>
          </cell>
        </row>
        <row r="46">
          <cell r="N46">
            <v>5.2500000000000018</v>
          </cell>
          <cell r="O46">
            <v>477.17250000000018</v>
          </cell>
          <cell r="P46">
            <v>2</v>
          </cell>
          <cell r="Q46">
            <v>181.78</v>
          </cell>
          <cell r="R46">
            <v>295.39250000000015</v>
          </cell>
        </row>
        <row r="47">
          <cell r="N47">
            <v>19</v>
          </cell>
          <cell r="O47">
            <v>293.55</v>
          </cell>
          <cell r="P47">
            <v>19</v>
          </cell>
          <cell r="Q47">
            <v>293.55</v>
          </cell>
          <cell r="R47">
            <v>0</v>
          </cell>
        </row>
        <row r="48">
          <cell r="N48">
            <v>2.1899999999999977</v>
          </cell>
          <cell r="O48">
            <v>417.52349999999956</v>
          </cell>
          <cell r="P48">
            <v>0.68</v>
          </cell>
          <cell r="Q48">
            <v>129.64200000000002</v>
          </cell>
          <cell r="R48">
            <v>287.88149999999951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1.0999999999999996</v>
          </cell>
          <cell r="O50">
            <v>230.09799999999993</v>
          </cell>
          <cell r="P50">
            <v>0</v>
          </cell>
          <cell r="Q50">
            <v>0</v>
          </cell>
          <cell r="R50">
            <v>230.09799999999993</v>
          </cell>
        </row>
        <row r="51">
          <cell r="N51">
            <v>0.60999999999999943</v>
          </cell>
          <cell r="O51">
            <v>546.55999999999949</v>
          </cell>
          <cell r="P51">
            <v>0</v>
          </cell>
          <cell r="Q51">
            <v>0</v>
          </cell>
          <cell r="R51">
            <v>546.55999999999949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0.89000000000000057</v>
          </cell>
          <cell r="O54">
            <v>459.04420000000027</v>
          </cell>
          <cell r="P54">
            <v>0.3</v>
          </cell>
          <cell r="Q54">
            <v>154.73399999999998</v>
          </cell>
          <cell r="R54">
            <v>304.31020000000029</v>
          </cell>
        </row>
        <row r="55">
          <cell r="N55">
            <v>1.08</v>
          </cell>
          <cell r="O55">
            <v>302.40000000000003</v>
          </cell>
          <cell r="P55">
            <v>0</v>
          </cell>
          <cell r="Q55">
            <v>0</v>
          </cell>
          <cell r="R55">
            <v>302.40000000000003</v>
          </cell>
        </row>
        <row r="56">
          <cell r="N56">
            <v>2.1799999999999997</v>
          </cell>
          <cell r="O56">
            <v>433.47119999999995</v>
          </cell>
          <cell r="P56">
            <v>0</v>
          </cell>
          <cell r="Q56">
            <v>0</v>
          </cell>
          <cell r="R56">
            <v>433.47119999999995</v>
          </cell>
        </row>
        <row r="57">
          <cell r="N57">
            <v>3.1500000000000057</v>
          </cell>
          <cell r="O57">
            <v>550.746000000001</v>
          </cell>
          <cell r="P57">
            <v>0.45</v>
          </cell>
          <cell r="Q57">
            <v>78.677999999999997</v>
          </cell>
          <cell r="R57">
            <v>472.06800000000101</v>
          </cell>
        </row>
        <row r="58">
          <cell r="N58">
            <v>4.7199999999999989</v>
          </cell>
          <cell r="O58">
            <v>480.63759999999985</v>
          </cell>
          <cell r="P58">
            <v>1.6</v>
          </cell>
          <cell r="Q58">
            <v>162.928</v>
          </cell>
          <cell r="R58">
            <v>317.70959999999985</v>
          </cell>
        </row>
        <row r="59">
          <cell r="N59">
            <v>0.89000000000000057</v>
          </cell>
          <cell r="O59">
            <v>550.26030000000037</v>
          </cell>
          <cell r="P59">
            <v>0</v>
          </cell>
          <cell r="Q59">
            <v>0</v>
          </cell>
          <cell r="R59">
            <v>550.26030000000037</v>
          </cell>
        </row>
        <row r="60">
          <cell r="N60">
            <v>3.1699999999999875</v>
          </cell>
          <cell r="O60">
            <v>605.05789999999763</v>
          </cell>
          <cell r="P60">
            <v>0</v>
          </cell>
          <cell r="Q60">
            <v>0</v>
          </cell>
          <cell r="R60">
            <v>605.05789999999763</v>
          </cell>
        </row>
        <row r="61">
          <cell r="N61">
            <v>3.0000000000000027E-2</v>
          </cell>
          <cell r="O61">
            <v>5.1429000000000045</v>
          </cell>
          <cell r="P61">
            <v>0</v>
          </cell>
          <cell r="Q61">
            <v>0</v>
          </cell>
          <cell r="R61">
            <v>5.1429000000000045</v>
          </cell>
        </row>
        <row r="62">
          <cell r="N62">
            <v>3.25</v>
          </cell>
          <cell r="O62">
            <v>514.11749999999995</v>
          </cell>
          <cell r="P62">
            <v>1.2</v>
          </cell>
          <cell r="Q62">
            <v>189.828</v>
          </cell>
          <cell r="R62">
            <v>324.28949999999998</v>
          </cell>
        </row>
        <row r="63">
          <cell r="N63">
            <v>1.2000000000000028</v>
          </cell>
          <cell r="O63">
            <v>495.73200000000116</v>
          </cell>
          <cell r="P63">
            <v>0</v>
          </cell>
          <cell r="Q63">
            <v>0</v>
          </cell>
          <cell r="R63">
            <v>495.73200000000116</v>
          </cell>
        </row>
        <row r="64">
          <cell r="N64">
            <v>1.9000000000000057</v>
          </cell>
          <cell r="O64">
            <v>544.7110000000016</v>
          </cell>
          <cell r="P64">
            <v>0.43</v>
          </cell>
          <cell r="Q64">
            <v>123.27669999999999</v>
          </cell>
          <cell r="R64">
            <v>421.4343000000016</v>
          </cell>
        </row>
        <row r="65">
          <cell r="N65">
            <v>1.7999999999999989</v>
          </cell>
          <cell r="O65">
            <v>588.13199999999972</v>
          </cell>
          <cell r="P65">
            <v>0</v>
          </cell>
          <cell r="Q65">
            <v>0</v>
          </cell>
          <cell r="R65">
            <v>588.13199999999972</v>
          </cell>
        </row>
        <row r="66">
          <cell r="N66">
            <v>2.2400000000000002</v>
          </cell>
          <cell r="O66">
            <v>414.40000000000003</v>
          </cell>
          <cell r="P66">
            <v>0</v>
          </cell>
          <cell r="Q66">
            <v>0</v>
          </cell>
          <cell r="R66">
            <v>414.40000000000003</v>
          </cell>
        </row>
        <row r="67">
          <cell r="N67">
            <v>2.8100000000000023</v>
          </cell>
          <cell r="O67">
            <v>576.35910000000047</v>
          </cell>
          <cell r="P67">
            <v>0.7</v>
          </cell>
          <cell r="Q67">
            <v>143.577</v>
          </cell>
          <cell r="R67">
            <v>432.78210000000047</v>
          </cell>
        </row>
        <row r="68"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N70">
            <v>10.019999999999982</v>
          </cell>
          <cell r="O70">
            <v>521.34059999999909</v>
          </cell>
          <cell r="P70">
            <v>0.89</v>
          </cell>
          <cell r="Q70">
            <v>46.306699999999999</v>
          </cell>
          <cell r="R70">
            <v>475.03389999999911</v>
          </cell>
        </row>
        <row r="71">
          <cell r="N71">
            <v>29</v>
          </cell>
          <cell r="O71">
            <v>35.67</v>
          </cell>
          <cell r="P71">
            <v>29</v>
          </cell>
          <cell r="Q71">
            <v>35.67</v>
          </cell>
          <cell r="R71">
            <v>0</v>
          </cell>
        </row>
        <row r="72"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N73">
            <v>1.8099999999999952</v>
          </cell>
          <cell r="O73">
            <v>381.43939999999901</v>
          </cell>
          <cell r="P73">
            <v>1.81</v>
          </cell>
          <cell r="Q73">
            <v>381.43940000000003</v>
          </cell>
          <cell r="R73">
            <v>-1.0231815394945443E-12</v>
          </cell>
        </row>
        <row r="74">
          <cell r="N74">
            <v>62</v>
          </cell>
          <cell r="O74">
            <v>99.820000000000007</v>
          </cell>
          <cell r="P74">
            <v>62</v>
          </cell>
          <cell r="Q74">
            <v>99.820000000000007</v>
          </cell>
          <cell r="R74">
            <v>0</v>
          </cell>
        </row>
        <row r="75">
          <cell r="N75">
            <v>23</v>
          </cell>
          <cell r="O75">
            <v>29.67</v>
          </cell>
          <cell r="P75">
            <v>23</v>
          </cell>
          <cell r="Q75">
            <v>29.67</v>
          </cell>
          <cell r="R75">
            <v>0</v>
          </cell>
        </row>
        <row r="76">
          <cell r="N76">
            <v>4.3899999999999864</v>
          </cell>
          <cell r="O76">
            <v>227.70929999999927</v>
          </cell>
          <cell r="P76">
            <v>2.9</v>
          </cell>
          <cell r="Q76">
            <v>150.423</v>
          </cell>
          <cell r="R76">
            <v>77.286299999999272</v>
          </cell>
        </row>
        <row r="77">
          <cell r="N77">
            <v>10.439999999999998</v>
          </cell>
          <cell r="O77">
            <v>351.93239999999992</v>
          </cell>
          <cell r="P77">
            <v>5.1100000000000003</v>
          </cell>
          <cell r="Q77">
            <v>172.25810000000001</v>
          </cell>
          <cell r="R77">
            <v>179.6742999999999</v>
          </cell>
        </row>
        <row r="78">
          <cell r="N78">
            <v>2.1899999999999977</v>
          </cell>
          <cell r="O78">
            <v>276.6845999999997</v>
          </cell>
          <cell r="P78">
            <v>1.22</v>
          </cell>
          <cell r="Q78">
            <v>154.13480000000001</v>
          </cell>
          <cell r="R78">
            <v>122.54979999999969</v>
          </cell>
        </row>
        <row r="79">
          <cell r="N79">
            <v>1.3399999999999999</v>
          </cell>
          <cell r="O79">
            <v>320.88979999999998</v>
          </cell>
          <cell r="P79">
            <v>0.2</v>
          </cell>
          <cell r="Q79">
            <v>47.894000000000005</v>
          </cell>
          <cell r="R79">
            <v>272.99579999999997</v>
          </cell>
        </row>
        <row r="80">
          <cell r="N80">
            <v>1.4799999999999969</v>
          </cell>
          <cell r="O80">
            <v>678.06199999999853</v>
          </cell>
          <cell r="P80">
            <v>0</v>
          </cell>
          <cell r="Q80">
            <v>0</v>
          </cell>
          <cell r="R80">
            <v>678.06199999999853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24.089999999999975</v>
          </cell>
          <cell r="O82">
            <v>708.24599999999919</v>
          </cell>
          <cell r="P82">
            <v>7</v>
          </cell>
          <cell r="Q82">
            <v>205.79999999999998</v>
          </cell>
          <cell r="R82">
            <v>502.44599999999923</v>
          </cell>
        </row>
        <row r="83">
          <cell r="N83">
            <v>14.970000000000027</v>
          </cell>
          <cell r="O83">
            <v>1415.7129000000025</v>
          </cell>
          <cell r="P83">
            <v>0</v>
          </cell>
          <cell r="Q83">
            <v>0</v>
          </cell>
          <cell r="R83">
            <v>1415.7129000000025</v>
          </cell>
        </row>
        <row r="84">
          <cell r="N84">
            <v>39</v>
          </cell>
          <cell r="O84">
            <v>544.04999999999995</v>
          </cell>
          <cell r="P84">
            <v>39</v>
          </cell>
          <cell r="Q84">
            <v>544.04999999999995</v>
          </cell>
          <cell r="R84">
            <v>0</v>
          </cell>
        </row>
        <row r="85">
          <cell r="N85">
            <v>2.0500000000000114</v>
          </cell>
          <cell r="O85">
            <v>146.26750000000081</v>
          </cell>
          <cell r="P85">
            <v>0</v>
          </cell>
          <cell r="Q85">
            <v>0</v>
          </cell>
          <cell r="R85">
            <v>146.26750000000081</v>
          </cell>
        </row>
        <row r="86">
          <cell r="N86">
            <v>19.03</v>
          </cell>
          <cell r="O86">
            <v>1249.7001</v>
          </cell>
          <cell r="P86">
            <v>0</v>
          </cell>
          <cell r="Q86">
            <v>0</v>
          </cell>
          <cell r="R86">
            <v>1249.7001</v>
          </cell>
        </row>
        <row r="87">
          <cell r="N87">
            <v>3</v>
          </cell>
          <cell r="O87">
            <v>27</v>
          </cell>
          <cell r="P87">
            <v>3</v>
          </cell>
          <cell r="Q87">
            <v>27</v>
          </cell>
          <cell r="R87">
            <v>0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1.5200000000000031</v>
          </cell>
          <cell r="O89">
            <v>332.77360000000067</v>
          </cell>
          <cell r="P89">
            <v>0.5</v>
          </cell>
          <cell r="Q89">
            <v>109.465</v>
          </cell>
          <cell r="R89">
            <v>223.30860000000067</v>
          </cell>
        </row>
        <row r="90">
          <cell r="N90">
            <v>6.259999999999998</v>
          </cell>
          <cell r="O90">
            <v>341.35779999999988</v>
          </cell>
          <cell r="P90">
            <v>2.92</v>
          </cell>
          <cell r="Q90">
            <v>159.2276</v>
          </cell>
          <cell r="R90">
            <v>182.13019999999989</v>
          </cell>
        </row>
        <row r="91">
          <cell r="N91">
            <v>46</v>
          </cell>
          <cell r="O91">
            <v>267.26</v>
          </cell>
          <cell r="P91">
            <v>46</v>
          </cell>
          <cell r="Q91">
            <v>267.26</v>
          </cell>
          <cell r="R91">
            <v>0</v>
          </cell>
        </row>
        <row r="92">
          <cell r="N92">
            <v>12.650000000000091</v>
          </cell>
          <cell r="O92">
            <v>865.51300000000629</v>
          </cell>
          <cell r="P92">
            <v>0</v>
          </cell>
          <cell r="Q92">
            <v>0</v>
          </cell>
          <cell r="R92">
            <v>865.51300000000629</v>
          </cell>
        </row>
        <row r="93"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4.1599999999999682</v>
          </cell>
          <cell r="O97">
            <v>271.39839999999788</v>
          </cell>
          <cell r="P97">
            <v>3.26</v>
          </cell>
          <cell r="Q97">
            <v>212.68239999999997</v>
          </cell>
          <cell r="R97">
            <v>58.715999999997905</v>
          </cell>
        </row>
        <row r="98">
          <cell r="N98">
            <v>5.2499999999999982</v>
          </cell>
          <cell r="O98">
            <v>469.19249999999988</v>
          </cell>
          <cell r="P98">
            <v>0.8</v>
          </cell>
          <cell r="Q98">
            <v>71.496000000000009</v>
          </cell>
          <cell r="R98">
            <v>397.6964999999999</v>
          </cell>
        </row>
        <row r="99">
          <cell r="N99">
            <v>5.289999999999992</v>
          </cell>
          <cell r="O99">
            <v>679.18309999999894</v>
          </cell>
          <cell r="P99">
            <v>1.18</v>
          </cell>
          <cell r="Q99">
            <v>151.50019999999998</v>
          </cell>
          <cell r="R99">
            <v>527.68289999999899</v>
          </cell>
        </row>
        <row r="100">
          <cell r="N100">
            <v>2.0700000000000003</v>
          </cell>
          <cell r="O100">
            <v>525.61440000000005</v>
          </cell>
          <cell r="P100">
            <v>0.72</v>
          </cell>
          <cell r="Q100">
            <v>182.82239999999999</v>
          </cell>
          <cell r="R100">
            <v>342.79200000000003</v>
          </cell>
        </row>
        <row r="101">
          <cell r="N101">
            <v>2.3199999999999932</v>
          </cell>
          <cell r="O101">
            <v>426.06799999999873</v>
          </cell>
          <cell r="P101">
            <v>1.34</v>
          </cell>
          <cell r="Q101">
            <v>246.09100000000001</v>
          </cell>
          <cell r="R101">
            <v>179.97699999999872</v>
          </cell>
        </row>
        <row r="102"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N103">
            <v>4</v>
          </cell>
          <cell r="O103">
            <v>25.04</v>
          </cell>
          <cell r="P103">
            <v>4</v>
          </cell>
          <cell r="Q103">
            <v>25.04</v>
          </cell>
          <cell r="R103">
            <v>0</v>
          </cell>
        </row>
        <row r="104">
          <cell r="N104">
            <v>1.990000000000002</v>
          </cell>
          <cell r="O104">
            <v>598.65170000000057</v>
          </cell>
          <cell r="P104">
            <v>0.66</v>
          </cell>
          <cell r="Q104">
            <v>198.5478</v>
          </cell>
          <cell r="R104">
            <v>400.10390000000058</v>
          </cell>
        </row>
        <row r="105">
          <cell r="N105">
            <v>1.0999999999999943</v>
          </cell>
          <cell r="O105">
            <v>448.51399999999768</v>
          </cell>
          <cell r="P105">
            <v>0.3</v>
          </cell>
          <cell r="Q105">
            <v>122.322</v>
          </cell>
          <cell r="R105">
            <v>326.19199999999768</v>
          </cell>
        </row>
        <row r="106">
          <cell r="N106">
            <v>3.5700000000000074</v>
          </cell>
          <cell r="O106">
            <v>395.09190000000081</v>
          </cell>
          <cell r="P106">
            <v>1.4</v>
          </cell>
          <cell r="Q106">
            <v>154.93799999999999</v>
          </cell>
          <cell r="R106">
            <v>240.15390000000082</v>
          </cell>
        </row>
        <row r="107">
          <cell r="N107">
            <v>1.4899999999999949</v>
          </cell>
          <cell r="O107">
            <v>545.23569999999813</v>
          </cell>
          <cell r="P107">
            <v>0.5</v>
          </cell>
          <cell r="Q107">
            <v>182.965</v>
          </cell>
          <cell r="R107">
            <v>362.2706999999981</v>
          </cell>
        </row>
        <row r="108">
          <cell r="N108">
            <v>4.2800000000000153</v>
          </cell>
          <cell r="O108">
            <v>525.66960000000188</v>
          </cell>
          <cell r="P108">
            <v>1.5</v>
          </cell>
          <cell r="Q108">
            <v>184.23</v>
          </cell>
          <cell r="R108">
            <v>341.43960000000186</v>
          </cell>
        </row>
        <row r="109">
          <cell r="N109">
            <v>2.2699999999999996</v>
          </cell>
          <cell r="O109">
            <v>431.14109999999994</v>
          </cell>
          <cell r="P109">
            <v>1.2</v>
          </cell>
          <cell r="Q109">
            <v>227.916</v>
          </cell>
          <cell r="R109">
            <v>203.22509999999994</v>
          </cell>
        </row>
        <row r="110">
          <cell r="N110">
            <v>66</v>
          </cell>
          <cell r="O110">
            <v>151.79999999999998</v>
          </cell>
          <cell r="P110">
            <v>66</v>
          </cell>
          <cell r="Q110">
            <v>151.79999999999998</v>
          </cell>
          <cell r="R110">
            <v>0</v>
          </cell>
        </row>
        <row r="111">
          <cell r="N111">
            <v>36</v>
          </cell>
          <cell r="O111">
            <v>110.16</v>
          </cell>
          <cell r="P111">
            <v>0</v>
          </cell>
          <cell r="Q111">
            <v>0</v>
          </cell>
          <cell r="R111">
            <v>110.16</v>
          </cell>
        </row>
        <row r="112">
          <cell r="N112">
            <v>1.9200000000000017</v>
          </cell>
          <cell r="O112">
            <v>363.22560000000033</v>
          </cell>
          <cell r="P112">
            <v>1</v>
          </cell>
          <cell r="Q112">
            <v>189.18</v>
          </cell>
          <cell r="R112">
            <v>174.04560000000032</v>
          </cell>
        </row>
        <row r="113">
          <cell r="N113">
            <v>4.2000000000000028</v>
          </cell>
          <cell r="O113">
            <v>403.20000000000027</v>
          </cell>
          <cell r="P113">
            <v>1.2</v>
          </cell>
          <cell r="Q113">
            <v>115.19999999999999</v>
          </cell>
          <cell r="R113">
            <v>288.00000000000028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2.7999999999999972</v>
          </cell>
          <cell r="O115">
            <v>1030.791999999999</v>
          </cell>
          <cell r="P115">
            <v>0</v>
          </cell>
          <cell r="Q115">
            <v>0</v>
          </cell>
          <cell r="R115">
            <v>1030.791999999999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3.4399999999999977</v>
          </cell>
          <cell r="O117">
            <v>552.08559999999966</v>
          </cell>
          <cell r="P117">
            <v>1.5</v>
          </cell>
          <cell r="Q117">
            <v>240.73500000000001</v>
          </cell>
          <cell r="R117">
            <v>311.35059999999964</v>
          </cell>
        </row>
        <row r="118">
          <cell r="N118">
            <v>0.26999999999999957</v>
          </cell>
          <cell r="O118">
            <v>131.10389999999978</v>
          </cell>
          <cell r="P118">
            <v>0</v>
          </cell>
          <cell r="Q118">
            <v>0</v>
          </cell>
          <cell r="R118">
            <v>131.10389999999978</v>
          </cell>
        </row>
        <row r="119">
          <cell r="N119">
            <v>10</v>
          </cell>
          <cell r="O119">
            <v>26.6</v>
          </cell>
          <cell r="P119">
            <v>10</v>
          </cell>
          <cell r="Q119">
            <v>26.6</v>
          </cell>
          <cell r="R119">
            <v>0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N122">
            <v>2.7099999999999937</v>
          </cell>
          <cell r="O122">
            <v>379.34579999999909</v>
          </cell>
          <cell r="P122">
            <v>1.5</v>
          </cell>
          <cell r="Q122">
            <v>209.96999999999997</v>
          </cell>
          <cell r="R122">
            <v>169.37579999999912</v>
          </cell>
        </row>
        <row r="123">
          <cell r="N123">
            <v>2.1500000000000021</v>
          </cell>
          <cell r="O123">
            <v>391.53650000000044</v>
          </cell>
          <cell r="P123">
            <v>1.2</v>
          </cell>
          <cell r="Q123">
            <v>218.53200000000001</v>
          </cell>
          <cell r="R123">
            <v>173.00450000000043</v>
          </cell>
        </row>
        <row r="124">
          <cell r="N124">
            <v>2.1400000000000006</v>
          </cell>
          <cell r="O124">
            <v>305.69900000000007</v>
          </cell>
          <cell r="P124">
            <v>1.1499999999999999</v>
          </cell>
          <cell r="Q124">
            <v>164.27749999999997</v>
          </cell>
          <cell r="R124">
            <v>141.42150000000009</v>
          </cell>
        </row>
        <row r="125">
          <cell r="N125">
            <v>2.2399999999999949</v>
          </cell>
          <cell r="O125">
            <v>419.91039999999907</v>
          </cell>
          <cell r="P125">
            <v>1.2</v>
          </cell>
          <cell r="Q125">
            <v>224.952</v>
          </cell>
          <cell r="R125">
            <v>194.95839999999907</v>
          </cell>
        </row>
        <row r="126">
          <cell r="N126">
            <v>11.090000000000003</v>
          </cell>
          <cell r="O126">
            <v>730.49830000000031</v>
          </cell>
          <cell r="P126">
            <v>0</v>
          </cell>
          <cell r="Q126">
            <v>0</v>
          </cell>
          <cell r="R126">
            <v>730.49830000000031</v>
          </cell>
        </row>
        <row r="127">
          <cell r="N127">
            <v>35</v>
          </cell>
          <cell r="O127">
            <v>94.149999999999991</v>
          </cell>
          <cell r="P127">
            <v>35</v>
          </cell>
          <cell r="Q127">
            <v>94.149999999999991</v>
          </cell>
          <cell r="R127">
            <v>0</v>
          </cell>
        </row>
        <row r="128">
          <cell r="N128">
            <v>1.4399999999999977</v>
          </cell>
          <cell r="O128">
            <v>261.51839999999959</v>
          </cell>
          <cell r="P128">
            <v>1.04</v>
          </cell>
          <cell r="Q128">
            <v>188.87440000000001</v>
          </cell>
          <cell r="R128">
            <v>72.643999999999579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2.1199999999999974</v>
          </cell>
          <cell r="O130">
            <v>967.33479999999884</v>
          </cell>
          <cell r="P130">
            <v>0</v>
          </cell>
          <cell r="Q130">
            <v>0</v>
          </cell>
          <cell r="R130">
            <v>967.33479999999884</v>
          </cell>
        </row>
        <row r="131">
          <cell r="N131">
            <v>20</v>
          </cell>
          <cell r="O131">
            <v>354.20000000000005</v>
          </cell>
          <cell r="P131">
            <v>20</v>
          </cell>
          <cell r="Q131">
            <v>354.20000000000005</v>
          </cell>
          <cell r="R131">
            <v>0</v>
          </cell>
        </row>
        <row r="132">
          <cell r="N132">
            <v>1.4399999999999977</v>
          </cell>
          <cell r="O132">
            <v>289.41119999999955</v>
          </cell>
          <cell r="P132">
            <v>1.4</v>
          </cell>
          <cell r="Q132">
            <v>281.37199999999996</v>
          </cell>
          <cell r="R132">
            <v>8.039199999999596</v>
          </cell>
        </row>
        <row r="133">
          <cell r="N133">
            <v>3.3599999999999852</v>
          </cell>
          <cell r="O133">
            <v>523.6223999999977</v>
          </cell>
          <cell r="P133">
            <v>1.3</v>
          </cell>
          <cell r="Q133">
            <v>202.59200000000001</v>
          </cell>
          <cell r="R133">
            <v>321.03039999999771</v>
          </cell>
        </row>
        <row r="134">
          <cell r="N134">
            <v>7.4900000000000091</v>
          </cell>
          <cell r="O134">
            <v>869.88860000000102</v>
          </cell>
          <cell r="P134">
            <v>0</v>
          </cell>
          <cell r="Q134">
            <v>0</v>
          </cell>
          <cell r="R134">
            <v>869.88860000000102</v>
          </cell>
        </row>
        <row r="135">
          <cell r="N135">
            <v>10</v>
          </cell>
          <cell r="O135">
            <v>35.6</v>
          </cell>
          <cell r="P135">
            <v>10</v>
          </cell>
          <cell r="Q135">
            <v>35.6</v>
          </cell>
          <cell r="R135">
            <v>0</v>
          </cell>
        </row>
        <row r="136">
          <cell r="N136">
            <v>10.219999999999999</v>
          </cell>
          <cell r="O136">
            <v>1016.9921999999999</v>
          </cell>
          <cell r="P136">
            <v>0</v>
          </cell>
          <cell r="Q136">
            <v>0</v>
          </cell>
          <cell r="R136">
            <v>1016.9921999999999</v>
          </cell>
        </row>
        <row r="137">
          <cell r="N137">
            <v>8</v>
          </cell>
          <cell r="O137">
            <v>38.880000000000003</v>
          </cell>
          <cell r="P137">
            <v>8</v>
          </cell>
          <cell r="Q137">
            <v>38.880000000000003</v>
          </cell>
          <cell r="R137">
            <v>0</v>
          </cell>
        </row>
        <row r="138">
          <cell r="N138">
            <v>11.020000000000039</v>
          </cell>
          <cell r="O138">
            <v>728.75260000000253</v>
          </cell>
          <cell r="P138">
            <v>0</v>
          </cell>
          <cell r="Q138">
            <v>0</v>
          </cell>
          <cell r="R138">
            <v>728.75260000000253</v>
          </cell>
        </row>
        <row r="139">
          <cell r="N139">
            <v>1.7700000000000031</v>
          </cell>
          <cell r="O139">
            <v>256.72080000000045</v>
          </cell>
          <cell r="P139">
            <v>1.44</v>
          </cell>
          <cell r="Q139">
            <v>208.85759999999999</v>
          </cell>
          <cell r="R139">
            <v>47.863200000000461</v>
          </cell>
        </row>
        <row r="140">
          <cell r="N140">
            <v>1.9700000000000024</v>
          </cell>
          <cell r="O140">
            <v>955.76520000000119</v>
          </cell>
          <cell r="P140">
            <v>0</v>
          </cell>
          <cell r="Q140">
            <v>0</v>
          </cell>
          <cell r="R140">
            <v>955.76520000000119</v>
          </cell>
        </row>
        <row r="141">
          <cell r="N141">
            <v>54</v>
          </cell>
          <cell r="O141">
            <v>37.799999999999997</v>
          </cell>
          <cell r="P141">
            <v>54</v>
          </cell>
          <cell r="Q141">
            <v>37.799999999999997</v>
          </cell>
          <cell r="R141">
            <v>0</v>
          </cell>
        </row>
        <row r="142">
          <cell r="N142">
            <v>0.51999999999999957</v>
          </cell>
          <cell r="O142">
            <v>278.89679999999981</v>
          </cell>
          <cell r="P142">
            <v>0.38</v>
          </cell>
          <cell r="Q142">
            <v>203.8092</v>
          </cell>
          <cell r="R142">
            <v>75.08759999999981</v>
          </cell>
        </row>
        <row r="143">
          <cell r="N143">
            <v>6.8999999999999773</v>
          </cell>
          <cell r="O143">
            <v>484.51799999999838</v>
          </cell>
          <cell r="P143">
            <v>0</v>
          </cell>
          <cell r="Q143">
            <v>0</v>
          </cell>
          <cell r="R143">
            <v>484.51799999999838</v>
          </cell>
        </row>
        <row r="144">
          <cell r="N144">
            <v>1.25</v>
          </cell>
          <cell r="O144">
            <v>314.46249999999998</v>
          </cell>
          <cell r="P144">
            <v>0.55000000000000004</v>
          </cell>
          <cell r="Q144">
            <v>138.36350000000002</v>
          </cell>
          <cell r="R144">
            <v>176.09899999999996</v>
          </cell>
        </row>
        <row r="145">
          <cell r="N145">
            <v>2.2599999999999909</v>
          </cell>
          <cell r="O145">
            <v>244.66759999999903</v>
          </cell>
          <cell r="P145">
            <v>0</v>
          </cell>
          <cell r="Q145">
            <v>0</v>
          </cell>
          <cell r="R145">
            <v>244.66759999999903</v>
          </cell>
        </row>
        <row r="146">
          <cell r="N146">
            <v>14</v>
          </cell>
          <cell r="O146">
            <v>0</v>
          </cell>
          <cell r="P146">
            <v>14</v>
          </cell>
          <cell r="Q146">
            <v>0</v>
          </cell>
          <cell r="R146">
            <v>0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4.9800000000000182</v>
          </cell>
          <cell r="O148">
            <v>419.8140000000015</v>
          </cell>
          <cell r="P148">
            <v>1.46</v>
          </cell>
          <cell r="Q148">
            <v>123.07799999999999</v>
          </cell>
          <cell r="R148">
            <v>296.73600000000152</v>
          </cell>
        </row>
        <row r="149">
          <cell r="N149">
            <v>1.3599999999999994</v>
          </cell>
          <cell r="O149">
            <v>559.4631999999998</v>
          </cell>
          <cell r="P149">
            <v>0</v>
          </cell>
          <cell r="Q149">
            <v>0</v>
          </cell>
          <cell r="R149">
            <v>559.4631999999998</v>
          </cell>
        </row>
        <row r="150"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N151">
            <v>1.3499999999999979</v>
          </cell>
          <cell r="O151">
            <v>670.85549999999898</v>
          </cell>
          <cell r="P151">
            <v>0</v>
          </cell>
          <cell r="Q151">
            <v>0</v>
          </cell>
          <cell r="R151">
            <v>670.85549999999898</v>
          </cell>
        </row>
        <row r="152">
          <cell r="N152">
            <v>0.96999999999999886</v>
          </cell>
          <cell r="O152">
            <v>325.11489999999964</v>
          </cell>
          <cell r="P152">
            <v>0.6</v>
          </cell>
          <cell r="Q152">
            <v>201.102</v>
          </cell>
          <cell r="R152">
            <v>124.01289999999963</v>
          </cell>
        </row>
        <row r="153">
          <cell r="N153">
            <v>1.8900000000000006</v>
          </cell>
          <cell r="O153">
            <v>320.90310000000011</v>
          </cell>
          <cell r="P153">
            <v>1.8</v>
          </cell>
          <cell r="Q153">
            <v>305.62200000000001</v>
          </cell>
          <cell r="R153">
            <v>15.281100000000094</v>
          </cell>
        </row>
        <row r="154">
          <cell r="N154">
            <v>10.480000000000018</v>
          </cell>
          <cell r="O154">
            <v>321.31680000000057</v>
          </cell>
          <cell r="P154">
            <v>2.2799999999999998</v>
          </cell>
          <cell r="Q154">
            <v>69.904799999999994</v>
          </cell>
          <cell r="R154">
            <v>251.41200000000057</v>
          </cell>
        </row>
        <row r="155">
          <cell r="N155">
            <v>1.3799999999999955</v>
          </cell>
          <cell r="O155">
            <v>835.97639999999717</v>
          </cell>
          <cell r="P155">
            <v>0</v>
          </cell>
          <cell r="Q155">
            <v>0</v>
          </cell>
          <cell r="R155">
            <v>835.97639999999717</v>
          </cell>
        </row>
        <row r="156">
          <cell r="N156">
            <v>3.6999999999999886</v>
          </cell>
          <cell r="O156">
            <v>524.17899999999838</v>
          </cell>
          <cell r="P156">
            <v>1.03</v>
          </cell>
          <cell r="Q156">
            <v>145.92009999999999</v>
          </cell>
          <cell r="R156">
            <v>378.25889999999839</v>
          </cell>
        </row>
        <row r="157">
          <cell r="N157">
            <v>2.2100000000000009</v>
          </cell>
          <cell r="O157">
            <v>449.9118000000002</v>
          </cell>
          <cell r="P157">
            <v>0.9</v>
          </cell>
          <cell r="Q157">
            <v>183.22200000000001</v>
          </cell>
          <cell r="R157">
            <v>266.68980000000022</v>
          </cell>
        </row>
        <row r="158">
          <cell r="N158">
            <v>8.9300000000000068</v>
          </cell>
          <cell r="O158">
            <v>459.62710000000033</v>
          </cell>
          <cell r="P158">
            <v>2.88</v>
          </cell>
          <cell r="Q158">
            <v>148.2336</v>
          </cell>
          <cell r="R158">
            <v>311.39350000000036</v>
          </cell>
        </row>
        <row r="159">
          <cell r="N159">
            <v>1.1099999999999994</v>
          </cell>
          <cell r="O159">
            <v>698.14559999999972</v>
          </cell>
          <cell r="P159">
            <v>0</v>
          </cell>
          <cell r="Q159">
            <v>0</v>
          </cell>
          <cell r="R159">
            <v>698.14559999999972</v>
          </cell>
        </row>
        <row r="160">
          <cell r="N160">
            <v>0.80999999999999872</v>
          </cell>
          <cell r="O160">
            <v>116.98829999999982</v>
          </cell>
          <cell r="P160">
            <v>0.5</v>
          </cell>
          <cell r="Q160">
            <v>72.215000000000003</v>
          </cell>
          <cell r="R160">
            <v>44.773299999999821</v>
          </cell>
        </row>
        <row r="161">
          <cell r="N161">
            <v>4.6099999999999994</v>
          </cell>
          <cell r="O161">
            <v>151.16189999999997</v>
          </cell>
          <cell r="P161">
            <v>0</v>
          </cell>
          <cell r="Q161">
            <v>0</v>
          </cell>
          <cell r="R161">
            <v>151.16189999999997</v>
          </cell>
        </row>
        <row r="162">
          <cell r="N162">
            <v>5.2199999999999989</v>
          </cell>
          <cell r="O162">
            <v>411.4403999999999</v>
          </cell>
          <cell r="P162">
            <v>2.5499999999999998</v>
          </cell>
          <cell r="Q162">
            <v>200.99099999999996</v>
          </cell>
          <cell r="R162">
            <v>210.44939999999994</v>
          </cell>
        </row>
        <row r="163">
          <cell r="N163">
            <v>30</v>
          </cell>
          <cell r="O163">
            <v>318.90000000000003</v>
          </cell>
          <cell r="P163">
            <v>30</v>
          </cell>
          <cell r="Q163">
            <v>318.90000000000003</v>
          </cell>
          <cell r="R163">
            <v>0</v>
          </cell>
        </row>
        <row r="164">
          <cell r="N164">
            <v>3.0700000000000003</v>
          </cell>
          <cell r="O164">
            <v>542.34620000000007</v>
          </cell>
          <cell r="P164">
            <v>0.9</v>
          </cell>
          <cell r="Q164">
            <v>158.994</v>
          </cell>
          <cell r="R164">
            <v>383.35220000000004</v>
          </cell>
        </row>
        <row r="165">
          <cell r="N165">
            <v>5.0300000000000011</v>
          </cell>
          <cell r="O165">
            <v>436.95610000000011</v>
          </cell>
          <cell r="P165">
            <v>1.5</v>
          </cell>
          <cell r="Q165">
            <v>130.30500000000001</v>
          </cell>
          <cell r="R165">
            <v>306.6511000000001</v>
          </cell>
        </row>
        <row r="166">
          <cell r="N166">
            <v>0.96000000000000085</v>
          </cell>
          <cell r="O166">
            <v>664.88640000000066</v>
          </cell>
          <cell r="P166">
            <v>0</v>
          </cell>
          <cell r="Q166">
            <v>0</v>
          </cell>
          <cell r="R166">
            <v>664.88640000000066</v>
          </cell>
        </row>
        <row r="167">
          <cell r="N167">
            <v>58</v>
          </cell>
          <cell r="O167">
            <v>164.14000000000001</v>
          </cell>
          <cell r="P167">
            <v>58</v>
          </cell>
          <cell r="Q167">
            <v>164.14000000000001</v>
          </cell>
          <cell r="R167">
            <v>0</v>
          </cell>
        </row>
        <row r="168">
          <cell r="N168">
            <v>2.3200000000000003</v>
          </cell>
          <cell r="O168">
            <v>548.05360000000007</v>
          </cell>
          <cell r="P168">
            <v>0.94</v>
          </cell>
          <cell r="Q168">
            <v>222.05619999999999</v>
          </cell>
          <cell r="R168">
            <v>325.99740000000008</v>
          </cell>
        </row>
        <row r="169">
          <cell r="N169">
            <v>3.2399999999999949</v>
          </cell>
          <cell r="O169">
            <v>368.93879999999945</v>
          </cell>
          <cell r="P169">
            <v>0.94</v>
          </cell>
          <cell r="Q169">
            <v>107.0378</v>
          </cell>
          <cell r="R169">
            <v>261.90099999999944</v>
          </cell>
        </row>
        <row r="170"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</row>
        <row r="171">
          <cell r="N171">
            <v>9.0600000000000023</v>
          </cell>
          <cell r="O171">
            <v>624.59640000000013</v>
          </cell>
          <cell r="P171">
            <v>2.5</v>
          </cell>
          <cell r="Q171">
            <v>172.35</v>
          </cell>
          <cell r="R171">
            <v>452.24640000000011</v>
          </cell>
        </row>
        <row r="172">
          <cell r="N172">
            <v>1.75</v>
          </cell>
          <cell r="O172">
            <v>453.07499999999993</v>
          </cell>
          <cell r="P172">
            <v>0</v>
          </cell>
          <cell r="Q172">
            <v>0</v>
          </cell>
          <cell r="R172">
            <v>453.07499999999993</v>
          </cell>
        </row>
        <row r="173">
          <cell r="N173">
            <v>1.1600000000000001</v>
          </cell>
          <cell r="O173">
            <v>335.14720000000005</v>
          </cell>
          <cell r="P173">
            <v>0.43</v>
          </cell>
          <cell r="Q173">
            <v>124.23560000000001</v>
          </cell>
          <cell r="R173">
            <v>210.91160000000005</v>
          </cell>
        </row>
        <row r="174">
          <cell r="N174">
            <v>3.1900000000000013</v>
          </cell>
          <cell r="O174">
            <v>379.48240000000015</v>
          </cell>
          <cell r="P174">
            <v>1</v>
          </cell>
          <cell r="Q174">
            <v>118.96</v>
          </cell>
          <cell r="R174">
            <v>260.52240000000018</v>
          </cell>
        </row>
        <row r="175">
          <cell r="N175">
            <v>2.3799999999999955</v>
          </cell>
          <cell r="O175">
            <v>243.40259999999952</v>
          </cell>
          <cell r="P175">
            <v>1.5</v>
          </cell>
          <cell r="Q175">
            <v>153.405</v>
          </cell>
          <cell r="R175">
            <v>89.997599999999522</v>
          </cell>
        </row>
        <row r="176">
          <cell r="N176">
            <v>22</v>
          </cell>
          <cell r="O176">
            <v>53.68</v>
          </cell>
          <cell r="P176">
            <v>22</v>
          </cell>
          <cell r="Q176">
            <v>53.68</v>
          </cell>
          <cell r="R176">
            <v>0</v>
          </cell>
        </row>
        <row r="177">
          <cell r="N177">
            <v>4.5</v>
          </cell>
          <cell r="O177">
            <v>460.08</v>
          </cell>
          <cell r="P177">
            <v>1.1299999999999999</v>
          </cell>
          <cell r="Q177">
            <v>115.53119999999998</v>
          </cell>
          <cell r="R177">
            <v>344.54880000000003</v>
          </cell>
        </row>
        <row r="178">
          <cell r="N178">
            <v>2.0700000000000003</v>
          </cell>
          <cell r="O178">
            <v>751.59630000000004</v>
          </cell>
          <cell r="P178">
            <v>0.54</v>
          </cell>
          <cell r="Q178">
            <v>196.0686</v>
          </cell>
          <cell r="R178">
            <v>555.5277000000001</v>
          </cell>
        </row>
        <row r="179">
          <cell r="N179">
            <v>5</v>
          </cell>
          <cell r="O179">
            <v>68.3</v>
          </cell>
          <cell r="P179">
            <v>5</v>
          </cell>
          <cell r="Q179">
            <v>68.3</v>
          </cell>
          <cell r="R179">
            <v>0</v>
          </cell>
        </row>
        <row r="180"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N181">
            <v>3.3699999999999903</v>
          </cell>
          <cell r="O181">
            <v>420.94669999999877</v>
          </cell>
          <cell r="P181">
            <v>1.5</v>
          </cell>
          <cell r="Q181">
            <v>187.36500000000001</v>
          </cell>
          <cell r="R181">
            <v>233.58169999999876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2.8299999999999841</v>
          </cell>
          <cell r="O183">
            <v>322.90299999999814</v>
          </cell>
          <cell r="P183">
            <v>1.84</v>
          </cell>
          <cell r="Q183">
            <v>209.94399999999999</v>
          </cell>
          <cell r="R183">
            <v>112.95899999999816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3.2199999999999989</v>
          </cell>
          <cell r="O185">
            <v>455.0825999999999</v>
          </cell>
          <cell r="P185">
            <v>1.5</v>
          </cell>
          <cell r="Q185">
            <v>211.995</v>
          </cell>
          <cell r="R185">
            <v>243.0875999999999</v>
          </cell>
        </row>
        <row r="186">
          <cell r="N186">
            <v>2.0700000000000003</v>
          </cell>
          <cell r="O186">
            <v>209.27700000000002</v>
          </cell>
          <cell r="P186">
            <v>1</v>
          </cell>
          <cell r="Q186">
            <v>101.1</v>
          </cell>
          <cell r="R186">
            <v>108.17700000000002</v>
          </cell>
        </row>
        <row r="187">
          <cell r="N187">
            <v>2.8299999999999983</v>
          </cell>
          <cell r="O187">
            <v>597.18659999999966</v>
          </cell>
          <cell r="P187">
            <v>0.85</v>
          </cell>
          <cell r="Q187">
            <v>179.36699999999999</v>
          </cell>
          <cell r="R187">
            <v>417.8195999999997</v>
          </cell>
        </row>
        <row r="188">
          <cell r="N188">
            <v>1.9800000000000004</v>
          </cell>
          <cell r="O188">
            <v>439.36200000000008</v>
          </cell>
          <cell r="P188">
            <v>0.68</v>
          </cell>
          <cell r="Q188">
            <v>150.89200000000002</v>
          </cell>
          <cell r="R188">
            <v>288.47000000000003</v>
          </cell>
        </row>
        <row r="189">
          <cell r="N189">
            <v>22</v>
          </cell>
          <cell r="O189">
            <v>163.45999999999998</v>
          </cell>
          <cell r="P189">
            <v>22</v>
          </cell>
          <cell r="Q189">
            <v>163.45999999999998</v>
          </cell>
          <cell r="R189">
            <v>0</v>
          </cell>
        </row>
        <row r="190"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</row>
        <row r="191">
          <cell r="N191">
            <v>1.37</v>
          </cell>
          <cell r="O191">
            <v>251.80600000000004</v>
          </cell>
          <cell r="P191">
            <v>0.7</v>
          </cell>
          <cell r="Q191">
            <v>128.66</v>
          </cell>
          <cell r="R191">
            <v>123.14600000000004</v>
          </cell>
        </row>
        <row r="192">
          <cell r="N192">
            <v>60</v>
          </cell>
          <cell r="O192">
            <v>285</v>
          </cell>
          <cell r="P192">
            <v>60</v>
          </cell>
          <cell r="Q192">
            <v>285</v>
          </cell>
          <cell r="R192">
            <v>0</v>
          </cell>
        </row>
        <row r="193">
          <cell r="N193">
            <v>3.5400000000000009</v>
          </cell>
          <cell r="O193">
            <v>408.9054000000001</v>
          </cell>
          <cell r="P193">
            <v>0</v>
          </cell>
          <cell r="Q193">
            <v>0</v>
          </cell>
          <cell r="R193">
            <v>408.9054000000001</v>
          </cell>
        </row>
        <row r="194">
          <cell r="N194">
            <v>4.16</v>
          </cell>
          <cell r="O194">
            <v>486.38720000000001</v>
          </cell>
          <cell r="P194">
            <v>0</v>
          </cell>
          <cell r="Q194">
            <v>0</v>
          </cell>
          <cell r="R194">
            <v>486.38720000000001</v>
          </cell>
        </row>
        <row r="195">
          <cell r="N195">
            <v>2.0399999999999991</v>
          </cell>
          <cell r="O195">
            <v>489.3347999999998</v>
          </cell>
          <cell r="P195">
            <v>0</v>
          </cell>
          <cell r="Q195">
            <v>0</v>
          </cell>
          <cell r="R195">
            <v>489.3347999999998</v>
          </cell>
        </row>
        <row r="196">
          <cell r="N196">
            <v>2.5899999999999981</v>
          </cell>
          <cell r="O196">
            <v>1.0100999999999993</v>
          </cell>
          <cell r="P196">
            <v>1.7</v>
          </cell>
          <cell r="Q196">
            <v>0.66300000000000003</v>
          </cell>
          <cell r="R196">
            <v>0.3470999999999993</v>
          </cell>
        </row>
        <row r="197">
          <cell r="N197" t="str">
            <v>總計</v>
          </cell>
          <cell r="O197">
            <v>68010.057599999971</v>
          </cell>
          <cell r="P197" t="str">
            <v>總計</v>
          </cell>
          <cell r="Q197">
            <v>18110.858099999994</v>
          </cell>
          <cell r="R197">
            <v>49899.199499999973</v>
          </cell>
        </row>
      </sheetData>
      <sheetData sheetId="17">
        <row r="3">
          <cell r="C3">
            <v>5478293.1799999997</v>
          </cell>
        </row>
        <row r="5">
          <cell r="H5">
            <v>3497.5728000000004</v>
          </cell>
          <cell r="J5">
            <v>13760.047799999997</v>
          </cell>
          <cell r="L5">
            <v>1269.7556</v>
          </cell>
        </row>
      </sheetData>
      <sheetData sheetId="18">
        <row r="1">
          <cell r="N1"/>
          <cell r="O1" t="str">
            <v>日期:</v>
          </cell>
          <cell r="P1">
            <v>45983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0.19999999999999996</v>
          </cell>
          <cell r="O11">
            <v>335.99999999999994</v>
          </cell>
          <cell r="P11">
            <v>0</v>
          </cell>
          <cell r="Q11">
            <v>0</v>
          </cell>
          <cell r="R11">
            <v>335.99999999999994</v>
          </cell>
        </row>
        <row r="12">
          <cell r="N12">
            <v>2.5900000000000034</v>
          </cell>
          <cell r="O12">
            <v>518.00000000000068</v>
          </cell>
          <cell r="P12">
            <v>0</v>
          </cell>
          <cell r="Q12">
            <v>0</v>
          </cell>
          <cell r="R12">
            <v>518.00000000000068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6.6399999999998727</v>
          </cell>
          <cell r="O14">
            <v>261.549599999995</v>
          </cell>
          <cell r="P14">
            <v>0</v>
          </cell>
          <cell r="Q14">
            <v>0</v>
          </cell>
          <cell r="R14">
            <v>261.549599999995</v>
          </cell>
        </row>
        <row r="15">
          <cell r="N15">
            <v>0.46999999999997044</v>
          </cell>
          <cell r="O15">
            <v>22.343799999998595</v>
          </cell>
          <cell r="P15">
            <v>0</v>
          </cell>
          <cell r="Q15">
            <v>0</v>
          </cell>
          <cell r="R15">
            <v>22.343799999998595</v>
          </cell>
        </row>
        <row r="16">
          <cell r="N16">
            <v>37</v>
          </cell>
          <cell r="O16">
            <v>119.14</v>
          </cell>
          <cell r="P16">
            <v>0</v>
          </cell>
          <cell r="Q16">
            <v>0</v>
          </cell>
          <cell r="R16">
            <v>119.14</v>
          </cell>
        </row>
        <row r="17">
          <cell r="N17">
            <v>3.3200000000000003</v>
          </cell>
          <cell r="O17">
            <v>1232.1848</v>
          </cell>
          <cell r="P17">
            <v>0</v>
          </cell>
          <cell r="Q17">
            <v>0</v>
          </cell>
          <cell r="R17">
            <v>1232.1848</v>
          </cell>
        </row>
        <row r="18">
          <cell r="N18">
            <v>1</v>
          </cell>
          <cell r="O18">
            <v>4.3099999999999996</v>
          </cell>
          <cell r="P18">
            <v>1</v>
          </cell>
          <cell r="Q18">
            <v>4.3099999999999996</v>
          </cell>
          <cell r="R18">
            <v>0</v>
          </cell>
        </row>
        <row r="19">
          <cell r="N19">
            <v>1.1000000000000014</v>
          </cell>
          <cell r="O19">
            <v>84.117000000000104</v>
          </cell>
          <cell r="P19">
            <v>0.63</v>
          </cell>
          <cell r="Q19">
            <v>48.176099999999998</v>
          </cell>
          <cell r="R19">
            <v>35.940900000000106</v>
          </cell>
        </row>
        <row r="20">
          <cell r="N20">
            <v>1.5900000000000034</v>
          </cell>
          <cell r="O20">
            <v>251.01330000000056</v>
          </cell>
          <cell r="P20">
            <v>1.59</v>
          </cell>
          <cell r="Q20">
            <v>251.01330000000002</v>
          </cell>
          <cell r="R20">
            <v>5.4001247917767614E-13</v>
          </cell>
        </row>
        <row r="21">
          <cell r="N21">
            <v>11.759999999999991</v>
          </cell>
          <cell r="O21">
            <v>1733.7767999999987</v>
          </cell>
          <cell r="P21">
            <v>0</v>
          </cell>
          <cell r="Q21">
            <v>0</v>
          </cell>
          <cell r="R21">
            <v>1733.7767999999987</v>
          </cell>
        </row>
        <row r="22">
          <cell r="N22">
            <v>3.0300000000000296</v>
          </cell>
          <cell r="O22">
            <v>387.35520000000378</v>
          </cell>
          <cell r="P22">
            <v>0</v>
          </cell>
          <cell r="Q22">
            <v>0</v>
          </cell>
          <cell r="R22">
            <v>387.35520000000378</v>
          </cell>
        </row>
        <row r="23">
          <cell r="N23">
            <v>1.2299999999999898</v>
          </cell>
          <cell r="O23">
            <v>178.10399999999854</v>
          </cell>
          <cell r="P23">
            <v>0</v>
          </cell>
          <cell r="Q23">
            <v>0</v>
          </cell>
          <cell r="R23">
            <v>178.10399999999854</v>
          </cell>
        </row>
        <row r="24">
          <cell r="N24">
            <v>179</v>
          </cell>
          <cell r="O24">
            <v>209.42999999999998</v>
          </cell>
          <cell r="P24">
            <v>179</v>
          </cell>
          <cell r="Q24">
            <v>209.42999999999998</v>
          </cell>
          <cell r="R24">
            <v>0</v>
          </cell>
        </row>
        <row r="25">
          <cell r="N25">
            <v>5.0200000000000102</v>
          </cell>
          <cell r="O25">
            <v>637.48980000000131</v>
          </cell>
          <cell r="P25">
            <v>0</v>
          </cell>
          <cell r="Q25">
            <v>0</v>
          </cell>
          <cell r="R25">
            <v>637.48980000000131</v>
          </cell>
        </row>
        <row r="26">
          <cell r="N26">
            <v>28</v>
          </cell>
          <cell r="O26">
            <v>184.51999999999998</v>
          </cell>
          <cell r="P26">
            <v>28</v>
          </cell>
          <cell r="Q26">
            <v>184.51999999999998</v>
          </cell>
          <cell r="R26">
            <v>0</v>
          </cell>
        </row>
        <row r="27">
          <cell r="N27">
            <v>67</v>
          </cell>
          <cell r="O27">
            <v>164.15</v>
          </cell>
          <cell r="P27">
            <v>67</v>
          </cell>
          <cell r="Q27">
            <v>164.15</v>
          </cell>
          <cell r="R27">
            <v>0</v>
          </cell>
        </row>
        <row r="28">
          <cell r="N28">
            <v>8</v>
          </cell>
          <cell r="O28">
            <v>9.2799999999999994</v>
          </cell>
          <cell r="P28">
            <v>8</v>
          </cell>
          <cell r="Q28">
            <v>9.2799999999999994</v>
          </cell>
          <cell r="R28">
            <v>0</v>
          </cell>
        </row>
        <row r="29">
          <cell r="N29">
            <v>1.9999999999999962E-2</v>
          </cell>
          <cell r="O29">
            <v>15.499999999999972</v>
          </cell>
          <cell r="P29">
            <v>0</v>
          </cell>
          <cell r="Q29">
            <v>0</v>
          </cell>
          <cell r="R29">
            <v>15.499999999999972</v>
          </cell>
        </row>
        <row r="30">
          <cell r="N30">
            <v>0.51000000000000512</v>
          </cell>
          <cell r="O30">
            <v>48.674400000000489</v>
          </cell>
          <cell r="P30">
            <v>0.36</v>
          </cell>
          <cell r="Q30">
            <v>34.358399999999996</v>
          </cell>
          <cell r="R30">
            <v>14.316000000000493</v>
          </cell>
        </row>
        <row r="31">
          <cell r="N31">
            <v>0.68000000000000327</v>
          </cell>
          <cell r="O31">
            <v>147.07040000000072</v>
          </cell>
          <cell r="P31">
            <v>0.64</v>
          </cell>
          <cell r="Q31">
            <v>138.41920000000002</v>
          </cell>
          <cell r="R31">
            <v>8.6512000000006992</v>
          </cell>
        </row>
        <row r="32">
          <cell r="N32">
            <v>1.120000000000001</v>
          </cell>
          <cell r="O32">
            <v>278.27520000000027</v>
          </cell>
          <cell r="P32">
            <v>0.91</v>
          </cell>
          <cell r="Q32">
            <v>226.0986</v>
          </cell>
          <cell r="R32">
            <v>52.176600000000263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0.13999999999998636</v>
          </cell>
          <cell r="O34">
            <v>27.136199999997359</v>
          </cell>
          <cell r="P34">
            <v>0</v>
          </cell>
          <cell r="Q34">
            <v>0</v>
          </cell>
          <cell r="R34">
            <v>27.136199999997359</v>
          </cell>
        </row>
        <row r="35">
          <cell r="N35">
            <v>4.0499999999999972</v>
          </cell>
          <cell r="O35">
            <v>1728.0944999999988</v>
          </cell>
          <cell r="P35">
            <v>0.8</v>
          </cell>
          <cell r="Q35">
            <v>341.35200000000003</v>
          </cell>
          <cell r="R35">
            <v>1386.7424999999987</v>
          </cell>
        </row>
        <row r="36">
          <cell r="N36">
            <v>1.3100000000000023</v>
          </cell>
          <cell r="O36">
            <v>200.10250000000036</v>
          </cell>
          <cell r="P36">
            <v>1.27</v>
          </cell>
          <cell r="Q36">
            <v>193.99250000000001</v>
          </cell>
          <cell r="R36">
            <v>6.1100000000003547</v>
          </cell>
        </row>
        <row r="37">
          <cell r="N37">
            <v>5.2199999999999989</v>
          </cell>
          <cell r="O37">
            <v>1389.9815999999996</v>
          </cell>
          <cell r="P37">
            <v>0</v>
          </cell>
          <cell r="Q37">
            <v>0</v>
          </cell>
          <cell r="R37">
            <v>1389.9815999999996</v>
          </cell>
        </row>
        <row r="38">
          <cell r="N38">
            <v>1.2900000000000027</v>
          </cell>
          <cell r="O38">
            <v>811.41000000000167</v>
          </cell>
          <cell r="P38">
            <v>0.26</v>
          </cell>
          <cell r="Q38">
            <v>163.54</v>
          </cell>
          <cell r="R38">
            <v>647.87000000000171</v>
          </cell>
        </row>
        <row r="39">
          <cell r="N39">
            <v>1.5700000000000003</v>
          </cell>
          <cell r="O39">
            <v>240.50830000000005</v>
          </cell>
          <cell r="P39">
            <v>1.5</v>
          </cell>
          <cell r="Q39">
            <v>229.785</v>
          </cell>
          <cell r="R39">
            <v>10.723300000000052</v>
          </cell>
        </row>
        <row r="40">
          <cell r="N40">
            <v>0.16999999999999993</v>
          </cell>
          <cell r="O40">
            <v>21.249999999999993</v>
          </cell>
          <cell r="P40">
            <v>0</v>
          </cell>
          <cell r="Q40">
            <v>0</v>
          </cell>
          <cell r="R40">
            <v>21.249999999999993</v>
          </cell>
        </row>
        <row r="41">
          <cell r="N41">
            <v>0.62000000000000455</v>
          </cell>
          <cell r="O41">
            <v>182.67680000000132</v>
          </cell>
          <cell r="P41">
            <v>0.55000000000000004</v>
          </cell>
          <cell r="Q41">
            <v>162.05199999999999</v>
          </cell>
          <cell r="R41">
            <v>20.624800000001329</v>
          </cell>
        </row>
        <row r="42">
          <cell r="N42">
            <v>9.0000000000003411E-2</v>
          </cell>
          <cell r="O42">
            <v>30.524400000001158</v>
          </cell>
          <cell r="P42">
            <v>0</v>
          </cell>
          <cell r="Q42">
            <v>0</v>
          </cell>
          <cell r="R42">
            <v>30.524400000001158</v>
          </cell>
        </row>
        <row r="43">
          <cell r="N43">
            <v>0.71000000000000085</v>
          </cell>
          <cell r="O43">
            <v>179.42410000000021</v>
          </cell>
          <cell r="P43">
            <v>0.5</v>
          </cell>
          <cell r="Q43">
            <v>126.355</v>
          </cell>
          <cell r="R43">
            <v>53.069100000000205</v>
          </cell>
        </row>
        <row r="44">
          <cell r="N44">
            <v>7.9999999999998295E-2</v>
          </cell>
          <cell r="O44">
            <v>27.667999999999413</v>
          </cell>
          <cell r="P44">
            <v>0</v>
          </cell>
          <cell r="Q44">
            <v>0</v>
          </cell>
          <cell r="R44">
            <v>27.667999999999413</v>
          </cell>
        </row>
        <row r="45">
          <cell r="N45">
            <v>0.39999999999999947</v>
          </cell>
          <cell r="O45">
            <v>198.51599999999974</v>
          </cell>
          <cell r="P45">
            <v>0.26</v>
          </cell>
          <cell r="Q45">
            <v>129.03540000000001</v>
          </cell>
          <cell r="R45">
            <v>69.480599999999725</v>
          </cell>
        </row>
        <row r="46">
          <cell r="N46">
            <v>3.0000000000001137E-2</v>
          </cell>
          <cell r="O46">
            <v>2.7267000000001032</v>
          </cell>
          <cell r="P46">
            <v>0</v>
          </cell>
          <cell r="Q46">
            <v>0</v>
          </cell>
          <cell r="R46">
            <v>2.7267000000001032</v>
          </cell>
        </row>
        <row r="47">
          <cell r="N47">
            <v>20</v>
          </cell>
          <cell r="O47">
            <v>309</v>
          </cell>
          <cell r="P47">
            <v>20</v>
          </cell>
          <cell r="Q47">
            <v>309</v>
          </cell>
          <cell r="R47">
            <v>0</v>
          </cell>
        </row>
        <row r="48"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N51">
            <v>0.18999999999999773</v>
          </cell>
          <cell r="O51">
            <v>170.23999999999796</v>
          </cell>
          <cell r="P51">
            <v>0</v>
          </cell>
          <cell r="Q51">
            <v>0</v>
          </cell>
          <cell r="R51">
            <v>170.23999999999796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0.46000000000000085</v>
          </cell>
          <cell r="O54">
            <v>237.25880000000043</v>
          </cell>
          <cell r="P54">
            <v>0.2</v>
          </cell>
          <cell r="Q54">
            <v>103.15600000000001</v>
          </cell>
          <cell r="R54">
            <v>134.10280000000043</v>
          </cell>
        </row>
        <row r="55">
          <cell r="N55">
            <v>0.90000000000000036</v>
          </cell>
          <cell r="O55">
            <v>252.00000000000011</v>
          </cell>
          <cell r="P55">
            <v>0</v>
          </cell>
          <cell r="Q55">
            <v>0</v>
          </cell>
          <cell r="R55">
            <v>252.00000000000011</v>
          </cell>
        </row>
        <row r="56"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N57">
            <v>1.2399999999999949</v>
          </cell>
          <cell r="O57">
            <v>216.8015999999991</v>
          </cell>
          <cell r="P57">
            <v>0.92</v>
          </cell>
          <cell r="Q57">
            <v>160.8528</v>
          </cell>
          <cell r="R57">
            <v>55.948799999999096</v>
          </cell>
        </row>
        <row r="58">
          <cell r="N58">
            <v>2.2700000000000014</v>
          </cell>
          <cell r="O58">
            <v>231.15410000000014</v>
          </cell>
          <cell r="P58">
            <v>1.7</v>
          </cell>
          <cell r="Q58">
            <v>173.11099999999999</v>
          </cell>
          <cell r="R58">
            <v>58.043100000000152</v>
          </cell>
        </row>
        <row r="59">
          <cell r="N59">
            <v>0.12999999999999901</v>
          </cell>
          <cell r="O59">
            <v>80.375099999999378</v>
          </cell>
          <cell r="P59">
            <v>0</v>
          </cell>
          <cell r="Q59">
            <v>0</v>
          </cell>
          <cell r="R59">
            <v>80.375099999999378</v>
          </cell>
        </row>
        <row r="60">
          <cell r="N60">
            <v>5.9699999999999989</v>
          </cell>
          <cell r="O60">
            <v>1139.4938999999997</v>
          </cell>
          <cell r="P60">
            <v>0</v>
          </cell>
          <cell r="Q60">
            <v>0</v>
          </cell>
          <cell r="R60">
            <v>1139.4938999999997</v>
          </cell>
        </row>
        <row r="61">
          <cell r="N61">
            <v>6.0000000000000053E-2</v>
          </cell>
          <cell r="O61">
            <v>10.285800000000009</v>
          </cell>
          <cell r="P61">
            <v>0</v>
          </cell>
          <cell r="Q61">
            <v>0</v>
          </cell>
          <cell r="R61">
            <v>10.285800000000009</v>
          </cell>
        </row>
        <row r="62">
          <cell r="N62">
            <v>0.28999999999999915</v>
          </cell>
          <cell r="O62">
            <v>45.875099999999861</v>
          </cell>
          <cell r="P62">
            <v>0</v>
          </cell>
          <cell r="Q62">
            <v>0</v>
          </cell>
          <cell r="R62">
            <v>45.875099999999861</v>
          </cell>
        </row>
        <row r="63"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N64">
            <v>0.90999999999999659</v>
          </cell>
          <cell r="O64">
            <v>260.88789999999904</v>
          </cell>
          <cell r="P64">
            <v>0.53</v>
          </cell>
          <cell r="Q64">
            <v>151.94570000000002</v>
          </cell>
          <cell r="R64">
            <v>108.94219999999902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1.9999999999999574E-2</v>
          </cell>
          <cell r="O66">
            <v>3.6999999999999211</v>
          </cell>
          <cell r="P66">
            <v>0</v>
          </cell>
          <cell r="Q66">
            <v>0</v>
          </cell>
          <cell r="R66">
            <v>3.6999999999999211</v>
          </cell>
        </row>
        <row r="67">
          <cell r="N67">
            <v>0.82000000000000028</v>
          </cell>
          <cell r="O67">
            <v>168.19020000000006</v>
          </cell>
          <cell r="P67">
            <v>0.7</v>
          </cell>
          <cell r="Q67">
            <v>143.577</v>
          </cell>
          <cell r="R67">
            <v>24.613200000000063</v>
          </cell>
        </row>
        <row r="68"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N69">
            <v>4.0000000000000036E-2</v>
          </cell>
          <cell r="O69">
            <v>5.5788000000000046</v>
          </cell>
          <cell r="P69">
            <v>0</v>
          </cell>
          <cell r="Q69">
            <v>0</v>
          </cell>
          <cell r="R69">
            <v>5.5788000000000046</v>
          </cell>
        </row>
        <row r="70">
          <cell r="N70">
            <v>7.9699999999999989</v>
          </cell>
          <cell r="O70">
            <v>414.67909999999995</v>
          </cell>
          <cell r="P70">
            <v>2.0499999999999998</v>
          </cell>
          <cell r="Q70">
            <v>106.66149999999999</v>
          </cell>
          <cell r="R70">
            <v>308.01759999999996</v>
          </cell>
        </row>
        <row r="71">
          <cell r="N71">
            <v>4</v>
          </cell>
          <cell r="O71">
            <v>4.92</v>
          </cell>
          <cell r="P71">
            <v>4</v>
          </cell>
          <cell r="Q71">
            <v>4.92</v>
          </cell>
          <cell r="R71">
            <v>0</v>
          </cell>
        </row>
        <row r="72"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N73">
            <v>1.2499999999999964</v>
          </cell>
          <cell r="O73">
            <v>263.42499999999927</v>
          </cell>
          <cell r="P73">
            <v>0.62</v>
          </cell>
          <cell r="Q73">
            <v>130.65880000000001</v>
          </cell>
          <cell r="R73">
            <v>132.76619999999926</v>
          </cell>
        </row>
        <row r="74">
          <cell r="N74">
            <v>18</v>
          </cell>
          <cell r="O74">
            <v>28.98</v>
          </cell>
          <cell r="P74">
            <v>18</v>
          </cell>
          <cell r="Q74">
            <v>28.98</v>
          </cell>
          <cell r="R74">
            <v>0</v>
          </cell>
        </row>
        <row r="75"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N76">
            <v>7.5499999999999545</v>
          </cell>
          <cell r="O76">
            <v>391.6184999999976</v>
          </cell>
          <cell r="P76">
            <v>1.9</v>
          </cell>
          <cell r="Q76">
            <v>98.552999999999997</v>
          </cell>
          <cell r="R76">
            <v>293.0654999999976</v>
          </cell>
        </row>
        <row r="77">
          <cell r="N77">
            <v>6.5900000000000034</v>
          </cell>
          <cell r="O77">
            <v>222.14890000000011</v>
          </cell>
          <cell r="P77">
            <v>4.1100000000000003</v>
          </cell>
          <cell r="Q77">
            <v>138.54810000000001</v>
          </cell>
          <cell r="R77">
            <v>83.600800000000106</v>
          </cell>
        </row>
        <row r="78">
          <cell r="N78">
            <v>1.2199999999999989</v>
          </cell>
          <cell r="O78">
            <v>154.13479999999987</v>
          </cell>
          <cell r="P78">
            <v>1.22</v>
          </cell>
          <cell r="Q78">
            <v>154.13480000000001</v>
          </cell>
          <cell r="R78">
            <v>0</v>
          </cell>
        </row>
        <row r="79">
          <cell r="N79">
            <v>0.82999999999999829</v>
          </cell>
          <cell r="O79">
            <v>198.7600999999996</v>
          </cell>
          <cell r="P79">
            <v>0.7</v>
          </cell>
          <cell r="Q79">
            <v>167.62899999999999</v>
          </cell>
          <cell r="R79">
            <v>31.131099999999606</v>
          </cell>
        </row>
        <row r="80">
          <cell r="N80">
            <v>0.67000000000000171</v>
          </cell>
          <cell r="O80">
            <v>306.96050000000076</v>
          </cell>
          <cell r="P80">
            <v>0</v>
          </cell>
          <cell r="Q80">
            <v>0</v>
          </cell>
          <cell r="R80">
            <v>306.96050000000076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15.240000000000009</v>
          </cell>
          <cell r="O82">
            <v>448.05600000000027</v>
          </cell>
          <cell r="P82">
            <v>3.1</v>
          </cell>
          <cell r="Q82">
            <v>91.14</v>
          </cell>
          <cell r="R82">
            <v>356.91600000000028</v>
          </cell>
        </row>
        <row r="83">
          <cell r="N83">
            <v>5.4200000000000159</v>
          </cell>
          <cell r="O83">
            <v>512.56940000000145</v>
          </cell>
          <cell r="P83">
            <v>0</v>
          </cell>
          <cell r="Q83">
            <v>0</v>
          </cell>
          <cell r="R83">
            <v>512.56940000000145</v>
          </cell>
        </row>
        <row r="84">
          <cell r="N84">
            <v>47</v>
          </cell>
          <cell r="O84">
            <v>655.65</v>
          </cell>
          <cell r="P84">
            <v>47</v>
          </cell>
          <cell r="Q84">
            <v>655.65</v>
          </cell>
          <cell r="R84">
            <v>0</v>
          </cell>
        </row>
        <row r="85">
          <cell r="N85">
            <v>11.64</v>
          </cell>
          <cell r="O85">
            <v>830.51400000000001</v>
          </cell>
          <cell r="P85">
            <v>0</v>
          </cell>
          <cell r="Q85">
            <v>0</v>
          </cell>
          <cell r="R85">
            <v>830.51400000000001</v>
          </cell>
        </row>
        <row r="86">
          <cell r="N86">
            <v>16.849999999999994</v>
          </cell>
          <cell r="O86">
            <v>1106.5394999999996</v>
          </cell>
          <cell r="P86">
            <v>0</v>
          </cell>
          <cell r="Q86">
            <v>0</v>
          </cell>
          <cell r="R86">
            <v>1106.5394999999996</v>
          </cell>
        </row>
        <row r="87">
          <cell r="N87">
            <v>2</v>
          </cell>
          <cell r="O87">
            <v>18</v>
          </cell>
          <cell r="P87">
            <v>2</v>
          </cell>
          <cell r="Q87">
            <v>18</v>
          </cell>
          <cell r="R87">
            <v>0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0.58000000000000185</v>
          </cell>
          <cell r="O89">
            <v>126.97940000000041</v>
          </cell>
          <cell r="P89">
            <v>0</v>
          </cell>
          <cell r="Q89">
            <v>0</v>
          </cell>
          <cell r="R89">
            <v>126.97940000000041</v>
          </cell>
        </row>
        <row r="90">
          <cell r="N90">
            <v>1.9999999999999574E-2</v>
          </cell>
          <cell r="O90">
            <v>1.0905999999999767</v>
          </cell>
          <cell r="P90">
            <v>0</v>
          </cell>
          <cell r="Q90">
            <v>0</v>
          </cell>
          <cell r="R90">
            <v>1.0905999999999767</v>
          </cell>
        </row>
        <row r="91">
          <cell r="N91">
            <v>10</v>
          </cell>
          <cell r="O91">
            <v>58.099999999999994</v>
          </cell>
          <cell r="P91">
            <v>10</v>
          </cell>
          <cell r="Q91">
            <v>58.099999999999994</v>
          </cell>
          <cell r="R91">
            <v>0</v>
          </cell>
        </row>
        <row r="92">
          <cell r="N92">
            <v>3.5199999999999818</v>
          </cell>
          <cell r="O92">
            <v>240.83839999999876</v>
          </cell>
          <cell r="P92">
            <v>3.4</v>
          </cell>
          <cell r="Q92">
            <v>232.62799999999999</v>
          </cell>
          <cell r="R92">
            <v>8.2103999999987707</v>
          </cell>
        </row>
        <row r="93"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3.6399999999999864</v>
          </cell>
          <cell r="O97">
            <v>237.4735999999991</v>
          </cell>
          <cell r="P97">
            <v>2.16</v>
          </cell>
          <cell r="Q97">
            <v>140.91839999999999</v>
          </cell>
          <cell r="R97">
            <v>96.555199999999104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2.7700000000000102</v>
          </cell>
          <cell r="O99">
            <v>355.64030000000128</v>
          </cell>
          <cell r="P99">
            <v>1.18</v>
          </cell>
          <cell r="Q99">
            <v>151.50019999999998</v>
          </cell>
          <cell r="R99">
            <v>204.1401000000013</v>
          </cell>
        </row>
        <row r="100">
          <cell r="N100">
            <v>0.92999999999999972</v>
          </cell>
          <cell r="O100">
            <v>236.14559999999992</v>
          </cell>
          <cell r="P100">
            <v>0.85</v>
          </cell>
          <cell r="Q100">
            <v>215.83199999999999</v>
          </cell>
          <cell r="R100">
            <v>20.313599999999923</v>
          </cell>
        </row>
        <row r="101">
          <cell r="N101">
            <v>1.5699999999999932</v>
          </cell>
          <cell r="O101">
            <v>288.33049999999878</v>
          </cell>
          <cell r="P101">
            <v>1.57</v>
          </cell>
          <cell r="Q101">
            <v>288.33050000000003</v>
          </cell>
          <cell r="R101">
            <v>-1.2505552149377763E-12</v>
          </cell>
        </row>
        <row r="102"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N103">
            <v>1</v>
          </cell>
          <cell r="O103">
            <v>6.26</v>
          </cell>
          <cell r="P103">
            <v>1</v>
          </cell>
          <cell r="Q103">
            <v>6.26</v>
          </cell>
          <cell r="R103">
            <v>0</v>
          </cell>
        </row>
        <row r="104">
          <cell r="N104">
            <v>0.59999999999999964</v>
          </cell>
          <cell r="O104">
            <v>180.49799999999988</v>
          </cell>
          <cell r="P104">
            <v>0.44</v>
          </cell>
          <cell r="Q104">
            <v>132.36519999999999</v>
          </cell>
          <cell r="R104">
            <v>48.132799999999889</v>
          </cell>
        </row>
        <row r="105">
          <cell r="N105">
            <v>2.3799999999999955</v>
          </cell>
          <cell r="O105">
            <v>970.42119999999818</v>
          </cell>
          <cell r="P105">
            <v>0</v>
          </cell>
          <cell r="Q105">
            <v>0</v>
          </cell>
          <cell r="R105">
            <v>970.42119999999818</v>
          </cell>
        </row>
        <row r="106">
          <cell r="N106">
            <v>1.9799999999999969</v>
          </cell>
          <cell r="O106">
            <v>219.12659999999966</v>
          </cell>
          <cell r="P106">
            <v>1.7</v>
          </cell>
          <cell r="Q106">
            <v>188.13900000000001</v>
          </cell>
          <cell r="R106">
            <v>30.987599999999645</v>
          </cell>
        </row>
        <row r="107">
          <cell r="N107">
            <v>0.73000000000000398</v>
          </cell>
          <cell r="O107">
            <v>267.12890000000147</v>
          </cell>
          <cell r="P107">
            <v>0.4</v>
          </cell>
          <cell r="Q107">
            <v>146.37200000000001</v>
          </cell>
          <cell r="R107">
            <v>120.75690000000145</v>
          </cell>
        </row>
        <row r="108">
          <cell r="N108">
            <v>1.9699999999999847</v>
          </cell>
          <cell r="O108">
            <v>241.95539999999809</v>
          </cell>
          <cell r="P108">
            <v>1.92</v>
          </cell>
          <cell r="Q108">
            <v>235.81439999999998</v>
          </cell>
          <cell r="R108">
            <v>6.1409999999981153</v>
          </cell>
        </row>
        <row r="109">
          <cell r="N109">
            <v>3.59</v>
          </cell>
          <cell r="O109">
            <v>681.84870000000001</v>
          </cell>
          <cell r="P109">
            <v>1.1000000000000001</v>
          </cell>
          <cell r="Q109">
            <v>208.92300000000003</v>
          </cell>
          <cell r="R109">
            <v>472.92570000000001</v>
          </cell>
        </row>
        <row r="110">
          <cell r="N110">
            <v>66</v>
          </cell>
          <cell r="O110">
            <v>151.79999999999998</v>
          </cell>
          <cell r="P110">
            <v>66</v>
          </cell>
          <cell r="Q110">
            <v>151.79999999999998</v>
          </cell>
          <cell r="R110">
            <v>0</v>
          </cell>
        </row>
        <row r="111">
          <cell r="N111">
            <v>29</v>
          </cell>
          <cell r="O111">
            <v>88.74</v>
          </cell>
          <cell r="P111">
            <v>0</v>
          </cell>
          <cell r="Q111">
            <v>0</v>
          </cell>
          <cell r="R111">
            <v>88.74</v>
          </cell>
        </row>
        <row r="112">
          <cell r="N112">
            <v>0.75999999999999801</v>
          </cell>
          <cell r="O112">
            <v>143.77679999999964</v>
          </cell>
          <cell r="P112">
            <v>0.62</v>
          </cell>
          <cell r="Q112">
            <v>117.2916</v>
          </cell>
          <cell r="R112">
            <v>26.485199999999637</v>
          </cell>
        </row>
        <row r="113">
          <cell r="N113">
            <v>2.6199999999999903</v>
          </cell>
          <cell r="O113">
            <v>251.51999999999907</v>
          </cell>
          <cell r="P113">
            <v>2.62</v>
          </cell>
          <cell r="Q113">
            <v>251.52</v>
          </cell>
          <cell r="R113">
            <v>-9.3791641120333225E-13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1.7199999999999989</v>
          </cell>
          <cell r="O115">
            <v>633.2007999999995</v>
          </cell>
          <cell r="P115">
            <v>0</v>
          </cell>
          <cell r="Q115">
            <v>0</v>
          </cell>
          <cell r="R115">
            <v>633.2007999999995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4.8799999999999955</v>
          </cell>
          <cell r="O117">
            <v>783.1911999999993</v>
          </cell>
          <cell r="P117">
            <v>0</v>
          </cell>
          <cell r="Q117">
            <v>0</v>
          </cell>
          <cell r="R117">
            <v>783.1911999999993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N122">
            <v>1.6999999999999957</v>
          </cell>
          <cell r="O122">
            <v>237.96599999999938</v>
          </cell>
          <cell r="P122">
            <v>1.2</v>
          </cell>
          <cell r="Q122">
            <v>167.97599999999997</v>
          </cell>
          <cell r="R122">
            <v>69.989999999999412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0.85999999999999943</v>
          </cell>
          <cell r="O124">
            <v>122.85099999999991</v>
          </cell>
          <cell r="P124">
            <v>0.75</v>
          </cell>
          <cell r="Q124">
            <v>107.13749999999999</v>
          </cell>
          <cell r="R124">
            <v>15.713499999999925</v>
          </cell>
        </row>
        <row r="125">
          <cell r="N125">
            <v>1.4400000000000048</v>
          </cell>
          <cell r="O125">
            <v>269.94240000000093</v>
          </cell>
          <cell r="P125">
            <v>1.25</v>
          </cell>
          <cell r="Q125">
            <v>234.32500000000002</v>
          </cell>
          <cell r="R125">
            <v>35.617400000000913</v>
          </cell>
        </row>
        <row r="126">
          <cell r="N126">
            <v>13.88000000000001</v>
          </cell>
          <cell r="O126">
            <v>914.27560000000074</v>
          </cell>
          <cell r="P126">
            <v>0</v>
          </cell>
          <cell r="Q126">
            <v>0</v>
          </cell>
          <cell r="R126">
            <v>914.27560000000074</v>
          </cell>
        </row>
        <row r="127">
          <cell r="N127">
            <v>109</v>
          </cell>
          <cell r="O127">
            <v>293.20999999999998</v>
          </cell>
          <cell r="P127">
            <v>109</v>
          </cell>
          <cell r="Q127">
            <v>293.20999999999998</v>
          </cell>
          <cell r="R127">
            <v>0</v>
          </cell>
        </row>
        <row r="128">
          <cell r="N128">
            <v>2.6999999999999957</v>
          </cell>
          <cell r="O128">
            <v>490.34699999999924</v>
          </cell>
          <cell r="P128">
            <v>2.7</v>
          </cell>
          <cell r="Q128">
            <v>490.34700000000009</v>
          </cell>
          <cell r="R128">
            <v>-8.5265128291212022E-13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13</v>
          </cell>
          <cell r="O130">
            <v>56.42</v>
          </cell>
          <cell r="P130">
            <v>13</v>
          </cell>
          <cell r="Q130">
            <v>56.42</v>
          </cell>
          <cell r="R130">
            <v>0</v>
          </cell>
        </row>
        <row r="131">
          <cell r="N131">
            <v>0.75999999999999801</v>
          </cell>
          <cell r="O131">
            <v>346.78039999999913</v>
          </cell>
          <cell r="P131">
            <v>0</v>
          </cell>
          <cell r="Q131">
            <v>0</v>
          </cell>
          <cell r="R131">
            <v>346.78039999999913</v>
          </cell>
        </row>
        <row r="132">
          <cell r="N132">
            <v>15</v>
          </cell>
          <cell r="O132">
            <v>265.65000000000003</v>
          </cell>
          <cell r="P132">
            <v>15</v>
          </cell>
          <cell r="Q132">
            <v>265.65000000000003</v>
          </cell>
          <cell r="R132">
            <v>0</v>
          </cell>
        </row>
        <row r="133">
          <cell r="N133">
            <v>0.56000000000000227</v>
          </cell>
          <cell r="O133">
            <v>112.54880000000045</v>
          </cell>
          <cell r="P133">
            <v>0</v>
          </cell>
          <cell r="Q133">
            <v>0</v>
          </cell>
          <cell r="R133">
            <v>112.54880000000045</v>
          </cell>
        </row>
        <row r="134">
          <cell r="N134">
            <v>4.9399999999999977</v>
          </cell>
          <cell r="O134">
            <v>769.84959999999967</v>
          </cell>
          <cell r="P134">
            <v>1.47</v>
          </cell>
          <cell r="Q134">
            <v>229.0848</v>
          </cell>
          <cell r="R134">
            <v>540.7647999999997</v>
          </cell>
        </row>
        <row r="135">
          <cell r="N135">
            <v>9.64</v>
          </cell>
          <cell r="O135">
            <v>1119.5896</v>
          </cell>
          <cell r="P135">
            <v>0</v>
          </cell>
          <cell r="Q135">
            <v>0</v>
          </cell>
          <cell r="R135">
            <v>1119.5896</v>
          </cell>
        </row>
        <row r="136">
          <cell r="N136">
            <v>10</v>
          </cell>
          <cell r="O136">
            <v>35.6</v>
          </cell>
          <cell r="P136">
            <v>10</v>
          </cell>
          <cell r="Q136">
            <v>35.6</v>
          </cell>
          <cell r="R136">
            <v>0</v>
          </cell>
        </row>
        <row r="137">
          <cell r="N137">
            <v>8.5900000000000034</v>
          </cell>
          <cell r="O137">
            <v>854.79090000000042</v>
          </cell>
          <cell r="P137">
            <v>0</v>
          </cell>
          <cell r="Q137">
            <v>0</v>
          </cell>
          <cell r="R137">
            <v>854.79090000000042</v>
          </cell>
        </row>
        <row r="138">
          <cell r="N138">
            <v>20</v>
          </cell>
          <cell r="O138">
            <v>97.2</v>
          </cell>
          <cell r="P138">
            <v>20</v>
          </cell>
          <cell r="Q138">
            <v>97.2</v>
          </cell>
          <cell r="R138">
            <v>0</v>
          </cell>
        </row>
        <row r="139">
          <cell r="N139">
            <v>14.789999999999964</v>
          </cell>
          <cell r="O139">
            <v>978.06269999999756</v>
          </cell>
          <cell r="P139">
            <v>0</v>
          </cell>
          <cell r="Q139">
            <v>0</v>
          </cell>
          <cell r="R139">
            <v>978.06269999999756</v>
          </cell>
        </row>
        <row r="140"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</row>
        <row r="141">
          <cell r="N141">
            <v>1.4299999999999997</v>
          </cell>
          <cell r="O141">
            <v>693.77879999999993</v>
          </cell>
          <cell r="P141">
            <v>0</v>
          </cell>
          <cell r="Q141">
            <v>0</v>
          </cell>
          <cell r="R141">
            <v>693.77879999999993</v>
          </cell>
        </row>
        <row r="142">
          <cell r="N142">
            <v>121</v>
          </cell>
          <cell r="O142">
            <v>84.699999999999989</v>
          </cell>
          <cell r="P142">
            <v>121</v>
          </cell>
          <cell r="Q142">
            <v>84.699999999999989</v>
          </cell>
          <cell r="R142">
            <v>0</v>
          </cell>
        </row>
        <row r="143">
          <cell r="N143">
            <v>0.30000000000000071</v>
          </cell>
          <cell r="O143">
            <v>160.90200000000038</v>
          </cell>
          <cell r="P143">
            <v>0.28000000000000003</v>
          </cell>
          <cell r="Q143">
            <v>150.17520000000002</v>
          </cell>
          <cell r="R143">
            <v>10.726800000000367</v>
          </cell>
        </row>
        <row r="144">
          <cell r="N144">
            <v>11.400000000000034</v>
          </cell>
          <cell r="O144">
            <v>800.50800000000243</v>
          </cell>
          <cell r="P144">
            <v>2.02</v>
          </cell>
          <cell r="Q144">
            <v>141.84440000000001</v>
          </cell>
          <cell r="R144">
            <v>658.66360000000236</v>
          </cell>
        </row>
        <row r="145">
          <cell r="N145">
            <v>0.80000000000000071</v>
          </cell>
          <cell r="O145">
            <v>201.25600000000017</v>
          </cell>
          <cell r="P145">
            <v>0.55000000000000004</v>
          </cell>
          <cell r="Q145">
            <v>138.36350000000002</v>
          </cell>
          <cell r="R145">
            <v>62.892500000000155</v>
          </cell>
        </row>
        <row r="146">
          <cell r="N146">
            <v>7.2900000000000205</v>
          </cell>
          <cell r="O146">
            <v>789.21540000000221</v>
          </cell>
          <cell r="P146">
            <v>0</v>
          </cell>
          <cell r="Q146">
            <v>0</v>
          </cell>
          <cell r="R146">
            <v>789.21540000000221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N149">
            <v>5.8200000000000216</v>
          </cell>
          <cell r="O149">
            <v>490.6260000000018</v>
          </cell>
          <cell r="P149">
            <v>1.56</v>
          </cell>
          <cell r="Q149">
            <v>131.50800000000001</v>
          </cell>
          <cell r="R149">
            <v>359.11800000000176</v>
          </cell>
        </row>
        <row r="150">
          <cell r="N150">
            <v>3.9299999999999997</v>
          </cell>
          <cell r="O150">
            <v>1616.6840999999999</v>
          </cell>
          <cell r="P150">
            <v>0</v>
          </cell>
          <cell r="Q150">
            <v>0</v>
          </cell>
          <cell r="R150">
            <v>1616.6840999999999</v>
          </cell>
        </row>
        <row r="151"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</row>
        <row r="152">
          <cell r="N152">
            <v>0.53999999999999915</v>
          </cell>
          <cell r="O152">
            <v>268.34219999999959</v>
          </cell>
          <cell r="P152">
            <v>0</v>
          </cell>
          <cell r="Q152">
            <v>0</v>
          </cell>
          <cell r="R152">
            <v>268.34219999999959</v>
          </cell>
        </row>
        <row r="153">
          <cell r="N153">
            <v>0.97000000000000064</v>
          </cell>
          <cell r="O153">
            <v>325.1149000000002</v>
          </cell>
          <cell r="P153">
            <v>0</v>
          </cell>
          <cell r="Q153">
            <v>0</v>
          </cell>
          <cell r="R153">
            <v>325.1149000000002</v>
          </cell>
        </row>
        <row r="154">
          <cell r="N154">
            <v>1.9999999999996021E-2</v>
          </cell>
          <cell r="O154">
            <v>3.395799999999324</v>
          </cell>
          <cell r="P154">
            <v>0</v>
          </cell>
          <cell r="Q154">
            <v>0</v>
          </cell>
          <cell r="R154">
            <v>3.395799999999324</v>
          </cell>
        </row>
        <row r="155">
          <cell r="N155">
            <v>13.879999999999995</v>
          </cell>
          <cell r="O155">
            <v>425.56079999999986</v>
          </cell>
          <cell r="P155">
            <v>0</v>
          </cell>
          <cell r="Q155">
            <v>0</v>
          </cell>
          <cell r="R155">
            <v>425.56079999999986</v>
          </cell>
        </row>
        <row r="156">
          <cell r="N156">
            <v>1.0999999999999943</v>
          </cell>
          <cell r="O156">
            <v>666.35799999999654</v>
          </cell>
          <cell r="P156">
            <v>0</v>
          </cell>
          <cell r="Q156">
            <v>0</v>
          </cell>
          <cell r="R156">
            <v>666.35799999999654</v>
          </cell>
        </row>
        <row r="157">
          <cell r="N157">
            <v>1.8799999999999955</v>
          </cell>
          <cell r="O157">
            <v>266.33959999999934</v>
          </cell>
          <cell r="P157">
            <v>1.58</v>
          </cell>
          <cell r="Q157">
            <v>223.83859999999999</v>
          </cell>
          <cell r="R157">
            <v>42.500999999999351</v>
          </cell>
        </row>
        <row r="158">
          <cell r="N158">
            <v>1.129999999999999</v>
          </cell>
          <cell r="O158">
            <v>230.0453999999998</v>
          </cell>
          <cell r="P158">
            <v>1.1100000000000001</v>
          </cell>
          <cell r="Q158">
            <v>225.97380000000004</v>
          </cell>
          <cell r="R158">
            <v>4.0715999999997621</v>
          </cell>
        </row>
        <row r="159">
          <cell r="N159">
            <v>3.2700000000000102</v>
          </cell>
          <cell r="O159">
            <v>168.30690000000052</v>
          </cell>
          <cell r="P159">
            <v>1.66</v>
          </cell>
          <cell r="Q159">
            <v>85.44019999999999</v>
          </cell>
          <cell r="R159">
            <v>82.866700000000534</v>
          </cell>
        </row>
        <row r="160">
          <cell r="N160">
            <v>1.2100000000000009</v>
          </cell>
          <cell r="O160">
            <v>761.04160000000059</v>
          </cell>
          <cell r="P160">
            <v>0</v>
          </cell>
          <cell r="Q160">
            <v>0</v>
          </cell>
          <cell r="R160">
            <v>761.04160000000059</v>
          </cell>
        </row>
        <row r="161">
          <cell r="N161">
            <v>1.3000000000000007</v>
          </cell>
          <cell r="O161">
            <v>187.7590000000001</v>
          </cell>
          <cell r="P161">
            <v>1.1100000000000001</v>
          </cell>
          <cell r="Q161">
            <v>160.31730000000002</v>
          </cell>
          <cell r="R161">
            <v>27.441700000000083</v>
          </cell>
        </row>
        <row r="162">
          <cell r="N162">
            <v>1.629999999999999</v>
          </cell>
          <cell r="O162">
            <v>53.447699999999969</v>
          </cell>
          <cell r="P162">
            <v>0</v>
          </cell>
          <cell r="Q162">
            <v>0</v>
          </cell>
          <cell r="R162">
            <v>53.447699999999969</v>
          </cell>
        </row>
        <row r="163">
          <cell r="N163">
            <v>3.4799999999999969</v>
          </cell>
          <cell r="O163">
            <v>274.29359999999974</v>
          </cell>
          <cell r="P163">
            <v>1.45</v>
          </cell>
          <cell r="Q163">
            <v>114.28899999999999</v>
          </cell>
          <cell r="R163">
            <v>160.00459999999975</v>
          </cell>
        </row>
        <row r="164">
          <cell r="N164">
            <v>3</v>
          </cell>
          <cell r="O164">
            <v>31.89</v>
          </cell>
          <cell r="P164">
            <v>3</v>
          </cell>
          <cell r="Q164">
            <v>31.89</v>
          </cell>
          <cell r="R164">
            <v>0</v>
          </cell>
        </row>
        <row r="165">
          <cell r="N165">
            <v>1.1999999999999993</v>
          </cell>
          <cell r="O165">
            <v>211.99199999999988</v>
          </cell>
          <cell r="P165">
            <v>1.0900000000000001</v>
          </cell>
          <cell r="Q165">
            <v>192.55940000000001</v>
          </cell>
          <cell r="R165">
            <v>19.432599999999866</v>
          </cell>
        </row>
        <row r="166">
          <cell r="N166">
            <v>1.7100000000000009</v>
          </cell>
          <cell r="O166">
            <v>148.54770000000008</v>
          </cell>
          <cell r="P166">
            <v>0.5</v>
          </cell>
          <cell r="Q166">
            <v>43.435000000000002</v>
          </cell>
          <cell r="R166">
            <v>105.11270000000007</v>
          </cell>
        </row>
        <row r="167">
          <cell r="N167">
            <v>2.970000000000006</v>
          </cell>
          <cell r="O167">
            <v>2056.9923000000044</v>
          </cell>
          <cell r="P167">
            <v>0</v>
          </cell>
          <cell r="Q167">
            <v>0</v>
          </cell>
          <cell r="R167">
            <v>2056.9923000000044</v>
          </cell>
        </row>
        <row r="168">
          <cell r="N168">
            <v>2</v>
          </cell>
          <cell r="O168">
            <v>5.66</v>
          </cell>
          <cell r="P168">
            <v>2</v>
          </cell>
          <cell r="Q168">
            <v>5.66</v>
          </cell>
          <cell r="R168">
            <v>0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5.5600000000000023</v>
          </cell>
          <cell r="O170">
            <v>633.11720000000025</v>
          </cell>
          <cell r="P170">
            <v>0</v>
          </cell>
          <cell r="Q170">
            <v>0</v>
          </cell>
          <cell r="R170">
            <v>633.11720000000025</v>
          </cell>
        </row>
        <row r="171"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</row>
        <row r="172">
          <cell r="N172">
            <v>9.5400000000000205</v>
          </cell>
          <cell r="O172">
            <v>657.68760000000134</v>
          </cell>
          <cell r="P172">
            <v>2.5</v>
          </cell>
          <cell r="Q172">
            <v>172.35</v>
          </cell>
          <cell r="R172">
            <v>485.33760000000132</v>
          </cell>
        </row>
        <row r="173">
          <cell r="N173">
            <v>0.20999999999999375</v>
          </cell>
          <cell r="O173">
            <v>54.36899999999838</v>
          </cell>
          <cell r="P173">
            <v>0</v>
          </cell>
          <cell r="Q173">
            <v>0</v>
          </cell>
          <cell r="R173">
            <v>54.36899999999838</v>
          </cell>
        </row>
        <row r="174"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</row>
        <row r="175"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</row>
        <row r="176">
          <cell r="N176">
            <v>4.1000000000000014</v>
          </cell>
          <cell r="O176">
            <v>419.30700000000013</v>
          </cell>
          <cell r="P176">
            <v>1.5</v>
          </cell>
          <cell r="Q176">
            <v>153.405</v>
          </cell>
          <cell r="R176">
            <v>265.90200000000016</v>
          </cell>
        </row>
        <row r="177"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</row>
        <row r="178">
          <cell r="N178">
            <v>1.2100000000000009</v>
          </cell>
          <cell r="O178">
            <v>123.71040000000008</v>
          </cell>
          <cell r="P178">
            <v>1.1599999999999999</v>
          </cell>
          <cell r="Q178">
            <v>118.59839999999998</v>
          </cell>
          <cell r="R178">
            <v>5.1120000000000942</v>
          </cell>
        </row>
        <row r="179">
          <cell r="N179">
            <v>2.3399999999999963</v>
          </cell>
          <cell r="O179">
            <v>849.63059999999859</v>
          </cell>
          <cell r="P179">
            <v>0</v>
          </cell>
          <cell r="Q179">
            <v>0</v>
          </cell>
          <cell r="R179">
            <v>849.63059999999859</v>
          </cell>
        </row>
        <row r="180">
          <cell r="N180">
            <v>1</v>
          </cell>
          <cell r="O180">
            <v>13.66</v>
          </cell>
          <cell r="P180">
            <v>1</v>
          </cell>
          <cell r="Q180">
            <v>13.66</v>
          </cell>
          <cell r="R180">
            <v>0</v>
          </cell>
        </row>
        <row r="181"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N184">
            <v>2.1299999999999955</v>
          </cell>
          <cell r="O184">
            <v>243.03299999999948</v>
          </cell>
          <cell r="P184">
            <v>1.64</v>
          </cell>
          <cell r="Q184">
            <v>187.12399999999997</v>
          </cell>
          <cell r="R184">
            <v>55.908999999999509</v>
          </cell>
        </row>
        <row r="185">
          <cell r="N185">
            <v>10</v>
          </cell>
          <cell r="O185">
            <v>139.1</v>
          </cell>
          <cell r="P185">
            <v>10</v>
          </cell>
          <cell r="Q185">
            <v>139.1</v>
          </cell>
          <cell r="R185">
            <v>0</v>
          </cell>
        </row>
        <row r="186">
          <cell r="N186">
            <v>4.1200000000000045</v>
          </cell>
          <cell r="O186">
            <v>582.27960000000064</v>
          </cell>
          <cell r="P186">
            <v>1.3</v>
          </cell>
          <cell r="Q186">
            <v>183.72900000000001</v>
          </cell>
          <cell r="R186">
            <v>398.5506000000006</v>
          </cell>
        </row>
        <row r="187">
          <cell r="N187">
            <v>1.1000000000000014</v>
          </cell>
          <cell r="O187">
            <v>111.21000000000014</v>
          </cell>
          <cell r="P187">
            <v>1</v>
          </cell>
          <cell r="Q187">
            <v>101.1</v>
          </cell>
          <cell r="R187">
            <v>10.110000000000142</v>
          </cell>
        </row>
        <row r="188">
          <cell r="N188">
            <v>0.87999999999999545</v>
          </cell>
          <cell r="O188">
            <v>185.69759999999906</v>
          </cell>
          <cell r="P188">
            <v>0.55000000000000004</v>
          </cell>
          <cell r="Q188">
            <v>116.06100000000002</v>
          </cell>
          <cell r="R188">
            <v>69.636599999999035</v>
          </cell>
        </row>
        <row r="189">
          <cell r="N189">
            <v>1.2199999999999989</v>
          </cell>
          <cell r="O189">
            <v>270.71799999999973</v>
          </cell>
          <cell r="P189">
            <v>0.62</v>
          </cell>
          <cell r="Q189">
            <v>137.578</v>
          </cell>
          <cell r="R189">
            <v>133.13999999999973</v>
          </cell>
        </row>
        <row r="190">
          <cell r="N190">
            <v>10</v>
          </cell>
          <cell r="O190">
            <v>74.3</v>
          </cell>
          <cell r="P190">
            <v>10</v>
          </cell>
          <cell r="Q190">
            <v>74.3</v>
          </cell>
          <cell r="R190">
            <v>0</v>
          </cell>
        </row>
        <row r="191">
          <cell r="N191">
            <v>0.70000000000000018</v>
          </cell>
          <cell r="O191">
            <v>128.66000000000005</v>
          </cell>
          <cell r="P191">
            <v>0</v>
          </cell>
          <cell r="Q191">
            <v>0</v>
          </cell>
          <cell r="R191">
            <v>128.66000000000005</v>
          </cell>
        </row>
        <row r="192">
          <cell r="N192">
            <v>74</v>
          </cell>
          <cell r="O192">
            <v>351.5</v>
          </cell>
          <cell r="P192">
            <v>74</v>
          </cell>
          <cell r="Q192">
            <v>351.5</v>
          </cell>
          <cell r="R192">
            <v>0</v>
          </cell>
        </row>
        <row r="193">
          <cell r="N193">
            <v>0.41000000000000014</v>
          </cell>
          <cell r="O193">
            <v>47.359100000000019</v>
          </cell>
          <cell r="P193">
            <v>0</v>
          </cell>
          <cell r="Q193">
            <v>0</v>
          </cell>
          <cell r="R193">
            <v>47.359100000000019</v>
          </cell>
        </row>
        <row r="194">
          <cell r="N194">
            <v>7.9999999999998295E-2</v>
          </cell>
          <cell r="O194">
            <v>9.3535999999998012</v>
          </cell>
          <cell r="P194">
            <v>0</v>
          </cell>
          <cell r="Q194">
            <v>0</v>
          </cell>
          <cell r="R194">
            <v>9.3535999999998012</v>
          </cell>
        </row>
        <row r="195">
          <cell r="N195">
            <v>4.9999999999998934E-2</v>
          </cell>
          <cell r="O195">
            <v>11.993499999999745</v>
          </cell>
          <cell r="P195">
            <v>0</v>
          </cell>
          <cell r="Q195">
            <v>0</v>
          </cell>
          <cell r="R195">
            <v>11.993499999999745</v>
          </cell>
        </row>
        <row r="196">
          <cell r="N196">
            <v>1.8000000000000007</v>
          </cell>
          <cell r="O196">
            <v>0.70200000000000029</v>
          </cell>
          <cell r="P196">
            <v>0.76</v>
          </cell>
          <cell r="Q196">
            <v>0.2964</v>
          </cell>
          <cell r="R196">
            <v>0.40560000000000029</v>
          </cell>
        </row>
        <row r="197">
          <cell r="N197" t="str">
            <v>總計</v>
          </cell>
          <cell r="O197">
            <v>49509.396500000003</v>
          </cell>
          <cell r="P197" t="str">
            <v>總計</v>
          </cell>
          <cell r="Q197">
            <v>13233.925999999999</v>
          </cell>
          <cell r="R197">
            <v>36275.470499999989</v>
          </cell>
        </row>
      </sheetData>
      <sheetData sheetId="19">
        <row r="3">
          <cell r="C3">
            <v>5331233.07</v>
          </cell>
        </row>
        <row r="5">
          <cell r="H5">
            <v>3956.3712000000005</v>
          </cell>
          <cell r="J5">
            <v>11874.932700000007</v>
          </cell>
          <cell r="L5">
            <v>1563.6890999999998</v>
          </cell>
        </row>
      </sheetData>
      <sheetData sheetId="20">
        <row r="1">
          <cell r="N1"/>
          <cell r="O1" t="str">
            <v>日期:</v>
          </cell>
          <cell r="P1">
            <v>45982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2.75</v>
          </cell>
          <cell r="O10">
            <v>550</v>
          </cell>
          <cell r="P10">
            <v>0</v>
          </cell>
          <cell r="Q10">
            <v>0</v>
          </cell>
          <cell r="R10">
            <v>550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15.230000000000018</v>
          </cell>
          <cell r="O12">
            <v>599.90970000000073</v>
          </cell>
          <cell r="P12">
            <v>0</v>
          </cell>
          <cell r="Q12">
            <v>0</v>
          </cell>
          <cell r="R12">
            <v>599.90970000000073</v>
          </cell>
        </row>
        <row r="13">
          <cell r="N13">
            <v>2.9799999999999613</v>
          </cell>
          <cell r="O13">
            <v>141.66919999999817</v>
          </cell>
          <cell r="P13">
            <v>0</v>
          </cell>
          <cell r="Q13">
            <v>0</v>
          </cell>
          <cell r="R13">
            <v>141.66919999999817</v>
          </cell>
        </row>
        <row r="14">
          <cell r="N14">
            <v>101</v>
          </cell>
          <cell r="O14">
            <v>325.22000000000003</v>
          </cell>
          <cell r="P14">
            <v>0</v>
          </cell>
          <cell r="Q14">
            <v>0</v>
          </cell>
          <cell r="R14">
            <v>325.22000000000003</v>
          </cell>
        </row>
        <row r="15">
          <cell r="N15">
            <v>1.6899999999999977</v>
          </cell>
          <cell r="O15">
            <v>627.22659999999917</v>
          </cell>
          <cell r="P15">
            <v>0.72</v>
          </cell>
          <cell r="Q15">
            <v>267.2208</v>
          </cell>
          <cell r="R15">
            <v>360.00579999999917</v>
          </cell>
        </row>
        <row r="16">
          <cell r="N16">
            <v>1</v>
          </cell>
          <cell r="O16">
            <v>4.3099999999999996</v>
          </cell>
          <cell r="P16">
            <v>1</v>
          </cell>
          <cell r="Q16">
            <v>4.3099999999999996</v>
          </cell>
          <cell r="R16">
            <v>0</v>
          </cell>
        </row>
        <row r="17">
          <cell r="N17">
            <v>2.8900000000000006</v>
          </cell>
          <cell r="O17">
            <v>220.99830000000003</v>
          </cell>
          <cell r="P17">
            <v>0.63</v>
          </cell>
          <cell r="Q17">
            <v>48.176099999999998</v>
          </cell>
          <cell r="R17">
            <v>172.82220000000004</v>
          </cell>
        </row>
        <row r="18">
          <cell r="N18">
            <v>1.7399999999999807</v>
          </cell>
          <cell r="O18">
            <v>274.69379999999694</v>
          </cell>
          <cell r="P18">
            <v>1.1200000000000001</v>
          </cell>
          <cell r="Q18">
            <v>176.81440000000003</v>
          </cell>
          <cell r="R18">
            <v>97.879399999996906</v>
          </cell>
        </row>
        <row r="19">
          <cell r="N19">
            <v>13.490000000000009</v>
          </cell>
          <cell r="O19">
            <v>1988.8307000000013</v>
          </cell>
          <cell r="P19">
            <v>0</v>
          </cell>
          <cell r="Q19">
            <v>0</v>
          </cell>
          <cell r="R19">
            <v>1988.8307000000013</v>
          </cell>
        </row>
        <row r="20">
          <cell r="N20">
            <v>2.1099999999999568</v>
          </cell>
          <cell r="O20">
            <v>269.74239999999446</v>
          </cell>
          <cell r="P20">
            <v>0</v>
          </cell>
          <cell r="Q20">
            <v>0</v>
          </cell>
          <cell r="R20">
            <v>269.74239999999446</v>
          </cell>
        </row>
        <row r="21">
          <cell r="N21">
            <v>2.0600000000000023</v>
          </cell>
          <cell r="O21">
            <v>298.28800000000035</v>
          </cell>
          <cell r="P21">
            <v>0</v>
          </cell>
          <cell r="Q21">
            <v>0</v>
          </cell>
          <cell r="R21">
            <v>298.28800000000035</v>
          </cell>
        </row>
        <row r="22">
          <cell r="N22">
            <v>204</v>
          </cell>
          <cell r="O22">
            <v>238.67999999999998</v>
          </cell>
          <cell r="P22">
            <v>204</v>
          </cell>
          <cell r="Q22">
            <v>238.67999999999998</v>
          </cell>
          <cell r="R22">
            <v>0</v>
          </cell>
        </row>
        <row r="23">
          <cell r="N23">
            <v>0.21000000000000796</v>
          </cell>
          <cell r="O23">
            <v>26.667900000001008</v>
          </cell>
          <cell r="P23">
            <v>0</v>
          </cell>
          <cell r="Q23">
            <v>0</v>
          </cell>
          <cell r="R23">
            <v>26.667900000001008</v>
          </cell>
        </row>
        <row r="24">
          <cell r="N24">
            <v>30</v>
          </cell>
          <cell r="O24">
            <v>197.7</v>
          </cell>
          <cell r="P24">
            <v>30</v>
          </cell>
          <cell r="Q24">
            <v>197.7</v>
          </cell>
          <cell r="R24">
            <v>0</v>
          </cell>
        </row>
        <row r="25">
          <cell r="N25">
            <v>89</v>
          </cell>
          <cell r="O25">
            <v>218.05</v>
          </cell>
          <cell r="P25">
            <v>89</v>
          </cell>
          <cell r="Q25">
            <v>218.05</v>
          </cell>
          <cell r="R25">
            <v>0</v>
          </cell>
        </row>
        <row r="26">
          <cell r="N26">
            <v>164</v>
          </cell>
          <cell r="O26">
            <v>190.23999999999998</v>
          </cell>
          <cell r="P26">
            <v>21</v>
          </cell>
          <cell r="Q26">
            <v>24.36</v>
          </cell>
          <cell r="R26">
            <v>165.88</v>
          </cell>
        </row>
        <row r="27"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N28">
            <v>2.6499999999999915</v>
          </cell>
          <cell r="O28">
            <v>252.91599999999917</v>
          </cell>
          <cell r="P28">
            <v>0.25</v>
          </cell>
          <cell r="Q28">
            <v>23.86</v>
          </cell>
          <cell r="R28">
            <v>229.05599999999919</v>
          </cell>
        </row>
        <row r="29">
          <cell r="N29">
            <v>2.1700000000000017</v>
          </cell>
          <cell r="O29">
            <v>469.32760000000036</v>
          </cell>
          <cell r="P29">
            <v>0.64</v>
          </cell>
          <cell r="Q29">
            <v>138.41920000000002</v>
          </cell>
          <cell r="R29">
            <v>330.90840000000037</v>
          </cell>
        </row>
        <row r="30">
          <cell r="N30">
            <v>0.91000000000000014</v>
          </cell>
          <cell r="O30">
            <v>226.09860000000003</v>
          </cell>
          <cell r="P30">
            <v>0.91</v>
          </cell>
          <cell r="Q30">
            <v>226.0986</v>
          </cell>
          <cell r="R30">
            <v>0</v>
          </cell>
        </row>
        <row r="31">
          <cell r="N31">
            <v>4.4599999999999937</v>
          </cell>
          <cell r="O31">
            <v>61.057399999999909</v>
          </cell>
          <cell r="P31">
            <v>0</v>
          </cell>
          <cell r="Q31">
            <v>0</v>
          </cell>
          <cell r="R31">
            <v>61.057399999999909</v>
          </cell>
        </row>
        <row r="32">
          <cell r="N32">
            <v>0.13999999999998636</v>
          </cell>
          <cell r="O32">
            <v>27.136199999997359</v>
          </cell>
          <cell r="P32">
            <v>0</v>
          </cell>
          <cell r="Q32">
            <v>0</v>
          </cell>
          <cell r="R32">
            <v>27.136199999997359</v>
          </cell>
        </row>
        <row r="33">
          <cell r="N33">
            <v>0.58000000000001251</v>
          </cell>
          <cell r="O33">
            <v>247.48020000000534</v>
          </cell>
          <cell r="P33">
            <v>0.4</v>
          </cell>
          <cell r="Q33">
            <v>170.67600000000002</v>
          </cell>
          <cell r="R33">
            <v>76.804200000005324</v>
          </cell>
        </row>
        <row r="34">
          <cell r="N34">
            <v>1.6299999999999955</v>
          </cell>
          <cell r="O34">
            <v>248.98249999999931</v>
          </cell>
          <cell r="P34">
            <v>1.27</v>
          </cell>
          <cell r="Q34">
            <v>193.99250000000001</v>
          </cell>
          <cell r="R34">
            <v>54.989999999999299</v>
          </cell>
        </row>
        <row r="35">
          <cell r="N35">
            <v>2.6999999999999886</v>
          </cell>
          <cell r="O35">
            <v>718.95599999999695</v>
          </cell>
          <cell r="P35">
            <v>0</v>
          </cell>
          <cell r="Q35">
            <v>0</v>
          </cell>
          <cell r="R35">
            <v>718.95599999999695</v>
          </cell>
        </row>
        <row r="36">
          <cell r="N36">
            <v>0.7900000000000027</v>
          </cell>
          <cell r="O36">
            <v>496.91000000000167</v>
          </cell>
          <cell r="P36">
            <v>0.26</v>
          </cell>
          <cell r="Q36">
            <v>163.54</v>
          </cell>
          <cell r="R36">
            <v>333.37000000000171</v>
          </cell>
        </row>
        <row r="37">
          <cell r="N37">
            <v>1.7999999999999972</v>
          </cell>
          <cell r="O37">
            <v>275.74199999999956</v>
          </cell>
          <cell r="P37">
            <v>1.8</v>
          </cell>
          <cell r="Q37">
            <v>275.74200000000002</v>
          </cell>
          <cell r="R37">
            <v>-4.5474735088646412E-13</v>
          </cell>
        </row>
        <row r="38"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N39">
            <v>0.98000000000000043</v>
          </cell>
          <cell r="O39">
            <v>288.74720000000013</v>
          </cell>
          <cell r="P39">
            <v>0.55000000000000004</v>
          </cell>
          <cell r="Q39">
            <v>162.05199999999999</v>
          </cell>
          <cell r="R39">
            <v>126.69520000000014</v>
          </cell>
        </row>
        <row r="40">
          <cell r="N40">
            <v>0.17999999999999261</v>
          </cell>
          <cell r="O40">
            <v>61.048799999997499</v>
          </cell>
          <cell r="P40">
            <v>0</v>
          </cell>
          <cell r="Q40">
            <v>0</v>
          </cell>
          <cell r="R40">
            <v>61.048799999997499</v>
          </cell>
        </row>
        <row r="41">
          <cell r="N41">
            <v>1.3399999999999963</v>
          </cell>
          <cell r="O41">
            <v>338.63139999999908</v>
          </cell>
          <cell r="P41">
            <v>0.5</v>
          </cell>
          <cell r="Q41">
            <v>126.355</v>
          </cell>
          <cell r="R41">
            <v>212.27639999999906</v>
          </cell>
        </row>
        <row r="42">
          <cell r="N42">
            <v>1.1400000000000006</v>
          </cell>
          <cell r="O42">
            <v>394.26900000000023</v>
          </cell>
          <cell r="P42">
            <v>0</v>
          </cell>
          <cell r="Q42">
            <v>0</v>
          </cell>
          <cell r="R42">
            <v>394.26900000000023</v>
          </cell>
        </row>
        <row r="43">
          <cell r="N43">
            <v>0.50999999999999979</v>
          </cell>
          <cell r="O43">
            <v>253.10789999999992</v>
          </cell>
          <cell r="P43">
            <v>0.26</v>
          </cell>
          <cell r="Q43">
            <v>129.03540000000001</v>
          </cell>
          <cell r="R43">
            <v>124.07249999999991</v>
          </cell>
        </row>
        <row r="44"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N47">
            <v>7.0000000000000284E-2</v>
          </cell>
          <cell r="O47">
            <v>146.45260000000059</v>
          </cell>
          <cell r="P47">
            <v>0</v>
          </cell>
          <cell r="Q47">
            <v>0</v>
          </cell>
          <cell r="R47">
            <v>146.45260000000059</v>
          </cell>
        </row>
        <row r="48"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0.64000000000000057</v>
          </cell>
          <cell r="O54">
            <v>330.09920000000028</v>
          </cell>
          <cell r="P54">
            <v>0.2</v>
          </cell>
          <cell r="Q54">
            <v>103.15600000000001</v>
          </cell>
          <cell r="R54">
            <v>226.94320000000027</v>
          </cell>
        </row>
        <row r="55">
          <cell r="N55">
            <v>0.12999999999999901</v>
          </cell>
          <cell r="O55">
            <v>36.399999999999721</v>
          </cell>
          <cell r="P55">
            <v>0</v>
          </cell>
          <cell r="Q55">
            <v>0</v>
          </cell>
          <cell r="R55">
            <v>36.399999999999721</v>
          </cell>
        </row>
        <row r="56"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N57">
            <v>2.2099999999999937</v>
          </cell>
          <cell r="O57">
            <v>386.39639999999889</v>
          </cell>
          <cell r="P57">
            <v>0.9</v>
          </cell>
          <cell r="Q57">
            <v>157.35599999999999</v>
          </cell>
          <cell r="R57">
            <v>229.0403999999989</v>
          </cell>
        </row>
        <row r="58">
          <cell r="N58">
            <v>3.0100000000000016</v>
          </cell>
          <cell r="O58">
            <v>306.50830000000013</v>
          </cell>
          <cell r="P58">
            <v>1.7</v>
          </cell>
          <cell r="Q58">
            <v>173.11099999999999</v>
          </cell>
          <cell r="R58">
            <v>133.39730000000014</v>
          </cell>
        </row>
        <row r="59">
          <cell r="N59">
            <v>0.17000000000000171</v>
          </cell>
          <cell r="O59">
            <v>105.10590000000106</v>
          </cell>
          <cell r="P59">
            <v>0</v>
          </cell>
          <cell r="Q59">
            <v>0</v>
          </cell>
          <cell r="R59">
            <v>105.10590000000106</v>
          </cell>
        </row>
        <row r="60"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N61">
            <v>3.0000000000000027E-2</v>
          </cell>
          <cell r="O61">
            <v>5.1429000000000045</v>
          </cell>
          <cell r="P61">
            <v>0</v>
          </cell>
          <cell r="Q61">
            <v>0</v>
          </cell>
          <cell r="R61">
            <v>5.1429000000000045</v>
          </cell>
        </row>
        <row r="62">
          <cell r="N62">
            <v>0.21999999999999886</v>
          </cell>
          <cell r="O62">
            <v>34.801799999999822</v>
          </cell>
          <cell r="P62">
            <v>0</v>
          </cell>
          <cell r="Q62">
            <v>0</v>
          </cell>
          <cell r="R62">
            <v>34.801799999999822</v>
          </cell>
        </row>
        <row r="63"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N64">
            <v>1.0500000000000043</v>
          </cell>
          <cell r="O64">
            <v>301.02450000000124</v>
          </cell>
          <cell r="P64">
            <v>0.43</v>
          </cell>
          <cell r="Q64">
            <v>123.27669999999999</v>
          </cell>
          <cell r="R64">
            <v>177.74780000000123</v>
          </cell>
        </row>
        <row r="65">
          <cell r="N65">
            <v>0.15000000000000036</v>
          </cell>
          <cell r="O65">
            <v>49.011000000000116</v>
          </cell>
          <cell r="P65">
            <v>0</v>
          </cell>
          <cell r="Q65">
            <v>0</v>
          </cell>
          <cell r="R65">
            <v>49.011000000000116</v>
          </cell>
        </row>
        <row r="66">
          <cell r="N66">
            <v>0.14000000000000057</v>
          </cell>
          <cell r="O66">
            <v>25.900000000000105</v>
          </cell>
          <cell r="P66">
            <v>0</v>
          </cell>
          <cell r="Q66">
            <v>0</v>
          </cell>
          <cell r="R66">
            <v>25.900000000000105</v>
          </cell>
        </row>
        <row r="67">
          <cell r="N67">
            <v>1.5700000000000003</v>
          </cell>
          <cell r="O67">
            <v>322.0227000000001</v>
          </cell>
          <cell r="P67">
            <v>0.7</v>
          </cell>
          <cell r="Q67">
            <v>143.577</v>
          </cell>
          <cell r="R67">
            <v>178.4457000000001</v>
          </cell>
        </row>
        <row r="68"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N70">
            <v>4.4300000000000068</v>
          </cell>
          <cell r="O70">
            <v>230.49290000000036</v>
          </cell>
          <cell r="P70">
            <v>2.0499999999999998</v>
          </cell>
          <cell r="Q70">
            <v>106.66149999999999</v>
          </cell>
          <cell r="R70">
            <v>123.83140000000037</v>
          </cell>
        </row>
        <row r="71">
          <cell r="N71">
            <v>2</v>
          </cell>
          <cell r="O71">
            <v>2.46</v>
          </cell>
          <cell r="P71">
            <v>2</v>
          </cell>
          <cell r="Q71">
            <v>2.46</v>
          </cell>
          <cell r="R71">
            <v>0</v>
          </cell>
        </row>
        <row r="72"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N73">
            <v>1.1899999999999977</v>
          </cell>
          <cell r="O73">
            <v>250.78059999999954</v>
          </cell>
          <cell r="P73">
            <v>0.62</v>
          </cell>
          <cell r="Q73">
            <v>130.65880000000001</v>
          </cell>
          <cell r="R73">
            <v>120.12179999999952</v>
          </cell>
        </row>
        <row r="74">
          <cell r="N74">
            <v>23</v>
          </cell>
          <cell r="O74">
            <v>37.03</v>
          </cell>
          <cell r="P74">
            <v>23</v>
          </cell>
          <cell r="Q74">
            <v>37.03</v>
          </cell>
          <cell r="R74">
            <v>0</v>
          </cell>
        </row>
        <row r="75">
          <cell r="N75">
            <v>1</v>
          </cell>
          <cell r="O75">
            <v>1.29</v>
          </cell>
          <cell r="P75">
            <v>1</v>
          </cell>
          <cell r="Q75">
            <v>1.29</v>
          </cell>
          <cell r="R75">
            <v>0</v>
          </cell>
        </row>
        <row r="76">
          <cell r="N76">
            <v>9.4900000000000091</v>
          </cell>
          <cell r="O76">
            <v>492.24630000000047</v>
          </cell>
          <cell r="P76">
            <v>1.9</v>
          </cell>
          <cell r="Q76">
            <v>98.552999999999997</v>
          </cell>
          <cell r="R76">
            <v>393.69330000000048</v>
          </cell>
        </row>
        <row r="77">
          <cell r="N77">
            <v>7.6500000000000057</v>
          </cell>
          <cell r="O77">
            <v>257.88150000000019</v>
          </cell>
          <cell r="P77">
            <v>4.1100000000000003</v>
          </cell>
          <cell r="Q77">
            <v>138.54810000000001</v>
          </cell>
          <cell r="R77">
            <v>119.33340000000018</v>
          </cell>
        </row>
        <row r="78">
          <cell r="N78">
            <v>2.2299999999999969</v>
          </cell>
          <cell r="O78">
            <v>281.73819999999961</v>
          </cell>
          <cell r="P78">
            <v>1.22</v>
          </cell>
          <cell r="Q78">
            <v>154.13480000000001</v>
          </cell>
          <cell r="R78">
            <v>127.6033999999996</v>
          </cell>
        </row>
        <row r="79">
          <cell r="N79">
            <v>1.8000000000000007</v>
          </cell>
          <cell r="O79">
            <v>431.04600000000016</v>
          </cell>
          <cell r="P79">
            <v>0.7</v>
          </cell>
          <cell r="Q79">
            <v>167.62899999999999</v>
          </cell>
          <cell r="R79">
            <v>263.41700000000014</v>
          </cell>
        </row>
        <row r="80">
          <cell r="N80">
            <v>2.0600000000000023</v>
          </cell>
          <cell r="O80">
            <v>943.78900000000101</v>
          </cell>
          <cell r="P80">
            <v>0</v>
          </cell>
          <cell r="Q80">
            <v>0</v>
          </cell>
          <cell r="R80">
            <v>943.78900000000101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11.96999999999997</v>
          </cell>
          <cell r="O82">
            <v>351.9179999999991</v>
          </cell>
          <cell r="P82">
            <v>3.1</v>
          </cell>
          <cell r="Q82">
            <v>91.14</v>
          </cell>
          <cell r="R82">
            <v>260.77799999999911</v>
          </cell>
        </row>
        <row r="83">
          <cell r="N83">
            <v>6</v>
          </cell>
          <cell r="O83">
            <v>567.41999999999996</v>
          </cell>
          <cell r="P83">
            <v>0</v>
          </cell>
          <cell r="Q83">
            <v>0</v>
          </cell>
          <cell r="R83">
            <v>567.41999999999996</v>
          </cell>
        </row>
        <row r="84">
          <cell r="N84">
            <v>21</v>
          </cell>
          <cell r="O84">
            <v>292.95</v>
          </cell>
          <cell r="P84">
            <v>21</v>
          </cell>
          <cell r="Q84">
            <v>292.95</v>
          </cell>
          <cell r="R84">
            <v>0</v>
          </cell>
        </row>
        <row r="85">
          <cell r="N85">
            <v>1.6899999999999977</v>
          </cell>
          <cell r="O85">
            <v>120.58149999999983</v>
          </cell>
          <cell r="P85">
            <v>0</v>
          </cell>
          <cell r="Q85">
            <v>0</v>
          </cell>
          <cell r="R85">
            <v>120.58149999999983</v>
          </cell>
        </row>
        <row r="86">
          <cell r="N86">
            <v>3.1700000000000159</v>
          </cell>
          <cell r="O86">
            <v>208.17390000000105</v>
          </cell>
          <cell r="P86">
            <v>0</v>
          </cell>
          <cell r="Q86">
            <v>0</v>
          </cell>
          <cell r="R86">
            <v>208.17390000000105</v>
          </cell>
        </row>
        <row r="87">
          <cell r="N87">
            <v>5</v>
          </cell>
          <cell r="O87">
            <v>45</v>
          </cell>
          <cell r="P87">
            <v>5</v>
          </cell>
          <cell r="Q87">
            <v>45</v>
          </cell>
          <cell r="R87">
            <v>0</v>
          </cell>
        </row>
        <row r="88">
          <cell r="N88">
            <v>2</v>
          </cell>
          <cell r="O88">
            <v>15.24</v>
          </cell>
          <cell r="P88">
            <v>2</v>
          </cell>
          <cell r="Q88">
            <v>15.24</v>
          </cell>
          <cell r="R88">
            <v>0</v>
          </cell>
        </row>
        <row r="89">
          <cell r="N89">
            <v>1.1199999999999992</v>
          </cell>
          <cell r="O89">
            <v>245.20159999999984</v>
          </cell>
          <cell r="P89">
            <v>0</v>
          </cell>
          <cell r="Q89">
            <v>0</v>
          </cell>
          <cell r="R89">
            <v>245.20159999999984</v>
          </cell>
        </row>
        <row r="90">
          <cell r="N90">
            <v>0.41999999999999993</v>
          </cell>
          <cell r="O90">
            <v>22.902599999999996</v>
          </cell>
          <cell r="P90">
            <v>0</v>
          </cell>
          <cell r="Q90">
            <v>0</v>
          </cell>
          <cell r="R90">
            <v>22.902599999999996</v>
          </cell>
        </row>
        <row r="91">
          <cell r="N91">
            <v>22</v>
          </cell>
          <cell r="O91">
            <v>127.82</v>
          </cell>
          <cell r="P91">
            <v>22</v>
          </cell>
          <cell r="Q91">
            <v>127.82</v>
          </cell>
          <cell r="R91">
            <v>0</v>
          </cell>
        </row>
        <row r="92">
          <cell r="N92">
            <v>5.6999999999999886</v>
          </cell>
          <cell r="O92">
            <v>389.99399999999923</v>
          </cell>
          <cell r="P92">
            <v>5.7</v>
          </cell>
          <cell r="Q92">
            <v>389.99400000000003</v>
          </cell>
          <cell r="R92">
            <v>-7.9580786405131221E-13</v>
          </cell>
        </row>
        <row r="93"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3.6200000000000045</v>
          </cell>
          <cell r="O99">
            <v>236.16880000000029</v>
          </cell>
          <cell r="P99">
            <v>2.16</v>
          </cell>
          <cell r="Q99">
            <v>140.91839999999999</v>
          </cell>
          <cell r="R99">
            <v>95.250400000000297</v>
          </cell>
        </row>
        <row r="100">
          <cell r="N100">
            <v>0.16000000000000014</v>
          </cell>
          <cell r="O100">
            <v>14.299200000000013</v>
          </cell>
          <cell r="P100">
            <v>0</v>
          </cell>
          <cell r="Q100">
            <v>0</v>
          </cell>
          <cell r="R100">
            <v>14.299200000000013</v>
          </cell>
        </row>
        <row r="101">
          <cell r="N101">
            <v>3.3900000000000006</v>
          </cell>
          <cell r="O101">
            <v>435.24210000000005</v>
          </cell>
          <cell r="P101">
            <v>1.18</v>
          </cell>
          <cell r="Q101">
            <v>151.50019999999998</v>
          </cell>
          <cell r="R101">
            <v>283.7419000000001</v>
          </cell>
        </row>
        <row r="102">
          <cell r="N102">
            <v>1.3399999999999999</v>
          </cell>
          <cell r="O102">
            <v>340.25279999999992</v>
          </cell>
          <cell r="P102">
            <v>0.85</v>
          </cell>
          <cell r="Q102">
            <v>215.83199999999999</v>
          </cell>
          <cell r="R102">
            <v>124.42079999999993</v>
          </cell>
        </row>
        <row r="103">
          <cell r="N103">
            <v>1.4400000000000048</v>
          </cell>
          <cell r="O103">
            <v>264.45600000000087</v>
          </cell>
          <cell r="P103">
            <v>1.06</v>
          </cell>
          <cell r="Q103">
            <v>194.66900000000001</v>
          </cell>
          <cell r="R103">
            <v>69.787000000000859</v>
          </cell>
        </row>
        <row r="104"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N106">
            <v>1.0700000000000021</v>
          </cell>
          <cell r="O106">
            <v>321.88810000000058</v>
          </cell>
          <cell r="P106">
            <v>0.44</v>
          </cell>
          <cell r="Q106">
            <v>132.36519999999999</v>
          </cell>
          <cell r="R106">
            <v>189.52290000000059</v>
          </cell>
        </row>
        <row r="107">
          <cell r="N107">
            <v>0.98000000000000398</v>
          </cell>
          <cell r="O107">
            <v>399.58520000000163</v>
          </cell>
          <cell r="P107">
            <v>0</v>
          </cell>
          <cell r="Q107">
            <v>0</v>
          </cell>
          <cell r="R107">
            <v>399.58520000000163</v>
          </cell>
        </row>
        <row r="108">
          <cell r="N108">
            <v>1.3999999999999986</v>
          </cell>
          <cell r="O108">
            <v>154.93799999999985</v>
          </cell>
          <cell r="P108">
            <v>1.4</v>
          </cell>
          <cell r="Q108">
            <v>154.93799999999999</v>
          </cell>
          <cell r="R108">
            <v>0</v>
          </cell>
        </row>
        <row r="109">
          <cell r="N109">
            <v>1.4399999999999977</v>
          </cell>
          <cell r="O109">
            <v>526.93919999999923</v>
          </cell>
          <cell r="P109">
            <v>0.4</v>
          </cell>
          <cell r="Q109">
            <v>146.37200000000001</v>
          </cell>
          <cell r="R109">
            <v>380.56719999999922</v>
          </cell>
        </row>
        <row r="110">
          <cell r="N110">
            <v>2.6099999999999994</v>
          </cell>
          <cell r="O110">
            <v>320.5601999999999</v>
          </cell>
          <cell r="P110">
            <v>2.2200000000000002</v>
          </cell>
          <cell r="Q110">
            <v>272.66039999999998</v>
          </cell>
          <cell r="R110">
            <v>47.899799999999914</v>
          </cell>
        </row>
        <row r="111">
          <cell r="N111">
            <v>2.0199999999999996</v>
          </cell>
          <cell r="O111">
            <v>383.65859999999992</v>
          </cell>
          <cell r="P111">
            <v>1.1000000000000001</v>
          </cell>
          <cell r="Q111">
            <v>208.92300000000003</v>
          </cell>
          <cell r="R111">
            <v>174.73559999999989</v>
          </cell>
        </row>
        <row r="112">
          <cell r="N112">
            <v>66</v>
          </cell>
          <cell r="O112">
            <v>151.79999999999998</v>
          </cell>
          <cell r="P112">
            <v>66</v>
          </cell>
          <cell r="Q112">
            <v>151.79999999999998</v>
          </cell>
          <cell r="R112">
            <v>0</v>
          </cell>
        </row>
        <row r="113">
          <cell r="N113">
            <v>42</v>
          </cell>
          <cell r="O113">
            <v>128.52000000000001</v>
          </cell>
          <cell r="P113">
            <v>0</v>
          </cell>
          <cell r="Q113">
            <v>0</v>
          </cell>
          <cell r="R113">
            <v>128.52000000000001</v>
          </cell>
        </row>
        <row r="114">
          <cell r="N114">
            <v>0.61999999999999744</v>
          </cell>
          <cell r="O114">
            <v>117.29159999999952</v>
          </cell>
          <cell r="P114">
            <v>0.62</v>
          </cell>
          <cell r="Q114">
            <v>117.2916</v>
          </cell>
          <cell r="R114">
            <v>-4.8316906031686813E-13</v>
          </cell>
        </row>
        <row r="115">
          <cell r="N115">
            <v>1.0999999999999943</v>
          </cell>
          <cell r="O115">
            <v>105.59999999999945</v>
          </cell>
          <cell r="P115">
            <v>0</v>
          </cell>
          <cell r="Q115">
            <v>0</v>
          </cell>
          <cell r="R115">
            <v>105.59999999999945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0.85999999999999943</v>
          </cell>
          <cell r="O117">
            <v>316.60039999999975</v>
          </cell>
          <cell r="P117">
            <v>0</v>
          </cell>
          <cell r="Q117">
            <v>0</v>
          </cell>
          <cell r="R117">
            <v>316.60039999999975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7.1200000000000045</v>
          </cell>
          <cell r="O119">
            <v>1142.6888000000008</v>
          </cell>
          <cell r="P119">
            <v>0</v>
          </cell>
          <cell r="Q119">
            <v>0</v>
          </cell>
          <cell r="R119">
            <v>1142.6888000000008</v>
          </cell>
        </row>
        <row r="120">
          <cell r="N120">
            <v>0.12000000000000011</v>
          </cell>
          <cell r="O120">
            <v>58.268400000000049</v>
          </cell>
          <cell r="P120">
            <v>0</v>
          </cell>
          <cell r="Q120">
            <v>0</v>
          </cell>
          <cell r="R120">
            <v>58.268400000000049</v>
          </cell>
        </row>
        <row r="121"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N122">
            <v>244</v>
          </cell>
          <cell r="O122">
            <v>280.59999999999997</v>
          </cell>
          <cell r="P122">
            <v>244</v>
          </cell>
          <cell r="Q122">
            <v>280.59999999999997</v>
          </cell>
          <cell r="R122">
            <v>0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2.3599999999999994</v>
          </cell>
          <cell r="O124">
            <v>330.35279999999989</v>
          </cell>
          <cell r="P124">
            <v>1.2</v>
          </cell>
          <cell r="Q124">
            <v>167.97599999999997</v>
          </cell>
          <cell r="R124">
            <v>162.37679999999992</v>
          </cell>
        </row>
        <row r="125"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</row>
        <row r="126">
          <cell r="N126">
            <v>2.5500000000000007</v>
          </cell>
          <cell r="O126">
            <v>364.2675000000001</v>
          </cell>
          <cell r="P126">
            <v>0.75</v>
          </cell>
          <cell r="Q126">
            <v>107.13749999999999</v>
          </cell>
          <cell r="R126">
            <v>257.13000000000011</v>
          </cell>
        </row>
        <row r="127">
          <cell r="N127">
            <v>2.0299999999999976</v>
          </cell>
          <cell r="O127">
            <v>380.54379999999958</v>
          </cell>
          <cell r="P127">
            <v>1.35</v>
          </cell>
          <cell r="Q127">
            <v>253.07100000000003</v>
          </cell>
          <cell r="R127">
            <v>127.47279999999955</v>
          </cell>
        </row>
        <row r="128">
          <cell r="N128">
            <v>6.8699999999999903</v>
          </cell>
          <cell r="O128">
            <v>452.52689999999939</v>
          </cell>
          <cell r="P128">
            <v>0</v>
          </cell>
          <cell r="Q128">
            <v>0</v>
          </cell>
          <cell r="R128">
            <v>452.52689999999939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2.3200000000000003</v>
          </cell>
          <cell r="O130">
            <v>421.3352000000001</v>
          </cell>
          <cell r="P130">
            <v>2.02</v>
          </cell>
          <cell r="Q130">
            <v>366.85220000000004</v>
          </cell>
          <cell r="R130">
            <v>54.483000000000061</v>
          </cell>
        </row>
        <row r="131">
          <cell r="N131">
            <v>8.9999999999999969E-2</v>
          </cell>
          <cell r="O131">
            <v>42.299999999999983</v>
          </cell>
          <cell r="P131">
            <v>0</v>
          </cell>
          <cell r="Q131">
            <v>0</v>
          </cell>
          <cell r="R131">
            <v>42.299999999999983</v>
          </cell>
        </row>
        <row r="132">
          <cell r="N132">
            <v>1.4600000000000009</v>
          </cell>
          <cell r="O132">
            <v>666.18340000000046</v>
          </cell>
          <cell r="P132">
            <v>0</v>
          </cell>
          <cell r="Q132">
            <v>0</v>
          </cell>
          <cell r="R132">
            <v>666.18340000000046</v>
          </cell>
        </row>
        <row r="133">
          <cell r="N133">
            <v>70</v>
          </cell>
          <cell r="O133">
            <v>1239.7</v>
          </cell>
          <cell r="P133">
            <v>70</v>
          </cell>
          <cell r="Q133">
            <v>1239.7</v>
          </cell>
          <cell r="R133">
            <v>0</v>
          </cell>
        </row>
        <row r="134">
          <cell r="N134">
            <v>3.9000000000000057</v>
          </cell>
          <cell r="O134">
            <v>783.82200000000114</v>
          </cell>
          <cell r="P134">
            <v>0</v>
          </cell>
          <cell r="Q134">
            <v>0</v>
          </cell>
          <cell r="R134">
            <v>783.82200000000114</v>
          </cell>
        </row>
        <row r="135">
          <cell r="N135">
            <v>4.0799999999999983</v>
          </cell>
          <cell r="O135">
            <v>635.82719999999972</v>
          </cell>
          <cell r="P135">
            <v>1.68</v>
          </cell>
          <cell r="Q135">
            <v>261.81119999999999</v>
          </cell>
          <cell r="R135">
            <v>374.01599999999974</v>
          </cell>
        </row>
        <row r="136">
          <cell r="N136">
            <v>9.4900000000000091</v>
          </cell>
          <cell r="O136">
            <v>1102.1686000000011</v>
          </cell>
          <cell r="P136">
            <v>0</v>
          </cell>
          <cell r="Q136">
            <v>0</v>
          </cell>
          <cell r="R136">
            <v>1102.1686000000011</v>
          </cell>
        </row>
        <row r="137"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N138">
            <v>12.549999999999983</v>
          </cell>
          <cell r="O138">
            <v>1248.8504999999984</v>
          </cell>
          <cell r="P138">
            <v>0</v>
          </cell>
          <cell r="Q138">
            <v>0</v>
          </cell>
          <cell r="R138">
            <v>1248.8504999999984</v>
          </cell>
        </row>
        <row r="139"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N140">
            <v>14.859999999999985</v>
          </cell>
          <cell r="O140">
            <v>982.69179999999892</v>
          </cell>
          <cell r="P140">
            <v>0</v>
          </cell>
          <cell r="Q140">
            <v>0</v>
          </cell>
          <cell r="R140">
            <v>982.69179999999892</v>
          </cell>
        </row>
        <row r="141">
          <cell r="N141">
            <v>0.22000000000000242</v>
          </cell>
          <cell r="O141">
            <v>31.908800000000348</v>
          </cell>
          <cell r="P141">
            <v>0</v>
          </cell>
          <cell r="Q141">
            <v>0</v>
          </cell>
          <cell r="R141">
            <v>31.908800000000348</v>
          </cell>
        </row>
        <row r="142">
          <cell r="N142">
            <v>1.3200000000000003</v>
          </cell>
          <cell r="O142">
            <v>640.41120000000012</v>
          </cell>
          <cell r="P142">
            <v>0</v>
          </cell>
          <cell r="Q142">
            <v>0</v>
          </cell>
          <cell r="R142">
            <v>640.41120000000012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0.54999999999999893</v>
          </cell>
          <cell r="O144">
            <v>294.98699999999945</v>
          </cell>
          <cell r="P144">
            <v>0.28000000000000003</v>
          </cell>
          <cell r="Q144">
            <v>150.17520000000002</v>
          </cell>
          <cell r="R144">
            <v>144.81179999999944</v>
          </cell>
        </row>
        <row r="145">
          <cell r="N145">
            <v>3.9900000000000091</v>
          </cell>
          <cell r="O145">
            <v>280.17780000000062</v>
          </cell>
          <cell r="P145">
            <v>1.9</v>
          </cell>
          <cell r="Q145">
            <v>133.41799999999998</v>
          </cell>
          <cell r="R145">
            <v>146.75980000000064</v>
          </cell>
        </row>
        <row r="146">
          <cell r="N146">
            <v>1.9099999999999984</v>
          </cell>
          <cell r="O146">
            <v>480.49869999999959</v>
          </cell>
          <cell r="P146">
            <v>0.55000000000000004</v>
          </cell>
          <cell r="Q146">
            <v>138.36350000000002</v>
          </cell>
          <cell r="R146">
            <v>342.1351999999996</v>
          </cell>
        </row>
        <row r="147">
          <cell r="N147">
            <v>8.9299999999999784</v>
          </cell>
          <cell r="O147">
            <v>966.76179999999772</v>
          </cell>
          <cell r="P147">
            <v>0</v>
          </cell>
          <cell r="Q147">
            <v>0</v>
          </cell>
          <cell r="R147">
            <v>966.76179999999772</v>
          </cell>
        </row>
        <row r="148"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3.4599999999999937</v>
          </cell>
          <cell r="O150">
            <v>291.67799999999949</v>
          </cell>
          <cell r="P150">
            <v>1.56</v>
          </cell>
          <cell r="Q150">
            <v>131.50800000000001</v>
          </cell>
          <cell r="R150">
            <v>160.16999999999948</v>
          </cell>
        </row>
        <row r="151">
          <cell r="N151">
            <v>1.4200000000000053</v>
          </cell>
          <cell r="O151">
            <v>584.14540000000216</v>
          </cell>
          <cell r="P151">
            <v>0</v>
          </cell>
          <cell r="Q151">
            <v>0</v>
          </cell>
          <cell r="R151">
            <v>584.14540000000216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6.0000000000000497E-2</v>
          </cell>
          <cell r="O153">
            <v>29.815800000000248</v>
          </cell>
          <cell r="P153">
            <v>0</v>
          </cell>
          <cell r="Q153">
            <v>0</v>
          </cell>
          <cell r="R153">
            <v>29.815800000000248</v>
          </cell>
        </row>
        <row r="154">
          <cell r="N154">
            <v>3.0000000000000249E-2</v>
          </cell>
          <cell r="O154">
            <v>10.055100000000083</v>
          </cell>
          <cell r="P154">
            <v>0</v>
          </cell>
          <cell r="Q154">
            <v>0</v>
          </cell>
          <cell r="R154">
            <v>10.055100000000083</v>
          </cell>
        </row>
        <row r="155">
          <cell r="N155">
            <v>4.0500000000000007</v>
          </cell>
          <cell r="O155">
            <v>687.6495000000001</v>
          </cell>
          <cell r="P155">
            <v>0</v>
          </cell>
          <cell r="Q155">
            <v>0</v>
          </cell>
          <cell r="R155">
            <v>687.6495000000001</v>
          </cell>
        </row>
        <row r="156">
          <cell r="N156">
            <v>3.480000000000004</v>
          </cell>
          <cell r="O156">
            <v>106.69680000000012</v>
          </cell>
          <cell r="P156">
            <v>0</v>
          </cell>
          <cell r="Q156">
            <v>0</v>
          </cell>
          <cell r="R156">
            <v>106.69680000000012</v>
          </cell>
        </row>
        <row r="157">
          <cell r="N157">
            <v>2.0700000000000074</v>
          </cell>
          <cell r="O157">
            <v>1253.9646000000043</v>
          </cell>
          <cell r="P157">
            <v>0</v>
          </cell>
          <cell r="Q157">
            <v>0</v>
          </cell>
          <cell r="R157">
            <v>1253.9646000000043</v>
          </cell>
        </row>
        <row r="158">
          <cell r="N158">
            <v>2.1800000000000068</v>
          </cell>
          <cell r="O158">
            <v>308.84060000000096</v>
          </cell>
          <cell r="P158">
            <v>2.1800000000000002</v>
          </cell>
          <cell r="Q158">
            <v>308.84059999999999</v>
          </cell>
          <cell r="R158">
            <v>9.6633812063373625E-13</v>
          </cell>
        </row>
        <row r="159">
          <cell r="N159">
            <v>1.1099999999999994</v>
          </cell>
          <cell r="O159">
            <v>225.9737999999999</v>
          </cell>
          <cell r="P159">
            <v>1.1100000000000001</v>
          </cell>
          <cell r="Q159">
            <v>225.97380000000004</v>
          </cell>
          <cell r="R159">
            <v>0</v>
          </cell>
        </row>
        <row r="160">
          <cell r="N160">
            <v>7.1200000000000045</v>
          </cell>
          <cell r="O160">
            <v>366.46640000000025</v>
          </cell>
          <cell r="P160">
            <v>1.66</v>
          </cell>
          <cell r="Q160">
            <v>85.44019999999999</v>
          </cell>
          <cell r="R160">
            <v>281.02620000000024</v>
          </cell>
        </row>
        <row r="161">
          <cell r="N161">
            <v>1.0899999999999963</v>
          </cell>
          <cell r="O161">
            <v>685.56639999999777</v>
          </cell>
          <cell r="P161">
            <v>0</v>
          </cell>
          <cell r="Q161">
            <v>0</v>
          </cell>
          <cell r="R161">
            <v>685.56639999999777</v>
          </cell>
        </row>
        <row r="162">
          <cell r="N162">
            <v>1.8299999999999983</v>
          </cell>
          <cell r="O162">
            <v>264.30689999999976</v>
          </cell>
          <cell r="P162">
            <v>1.1100000000000001</v>
          </cell>
          <cell r="Q162">
            <v>160.31730000000002</v>
          </cell>
          <cell r="R162">
            <v>103.98959999999974</v>
          </cell>
        </row>
        <row r="163">
          <cell r="N163">
            <v>1.6400000000000006</v>
          </cell>
          <cell r="O163">
            <v>53.775600000000018</v>
          </cell>
          <cell r="P163">
            <v>0</v>
          </cell>
          <cell r="Q163">
            <v>0</v>
          </cell>
          <cell r="R163">
            <v>53.775600000000018</v>
          </cell>
        </row>
        <row r="164">
          <cell r="N164">
            <v>3.1699999999999946</v>
          </cell>
          <cell r="O164">
            <v>249.85939999999954</v>
          </cell>
          <cell r="P164">
            <v>1.45</v>
          </cell>
          <cell r="Q164">
            <v>114.28899999999999</v>
          </cell>
          <cell r="R164">
            <v>135.57039999999955</v>
          </cell>
        </row>
        <row r="165"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</row>
        <row r="166">
          <cell r="N166">
            <v>1.2399999999999984</v>
          </cell>
          <cell r="O166">
            <v>219.05839999999972</v>
          </cell>
          <cell r="P166">
            <v>1.0900000000000001</v>
          </cell>
          <cell r="Q166">
            <v>192.55940000000001</v>
          </cell>
          <cell r="R166">
            <v>26.498999999999711</v>
          </cell>
        </row>
        <row r="167">
          <cell r="N167">
            <v>2.1999999999999993</v>
          </cell>
          <cell r="O167">
            <v>191.11399999999995</v>
          </cell>
          <cell r="P167">
            <v>0.5</v>
          </cell>
          <cell r="Q167">
            <v>43.435000000000002</v>
          </cell>
          <cell r="R167">
            <v>147.67899999999995</v>
          </cell>
        </row>
        <row r="168">
          <cell r="N168">
            <v>2.1099999999999994</v>
          </cell>
          <cell r="O168">
            <v>1461.3648999999996</v>
          </cell>
          <cell r="P168">
            <v>0</v>
          </cell>
          <cell r="Q168">
            <v>0</v>
          </cell>
          <cell r="R168">
            <v>1461.3648999999996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0.21999999999999886</v>
          </cell>
          <cell r="O170">
            <v>51.970599999999727</v>
          </cell>
          <cell r="P170">
            <v>0</v>
          </cell>
          <cell r="Q170">
            <v>0</v>
          </cell>
          <cell r="R170">
            <v>51.970599999999727</v>
          </cell>
        </row>
        <row r="171">
          <cell r="N171">
            <v>6.4699999999999989</v>
          </cell>
          <cell r="O171">
            <v>736.73889999999994</v>
          </cell>
          <cell r="P171">
            <v>0</v>
          </cell>
          <cell r="Q171">
            <v>0</v>
          </cell>
          <cell r="R171">
            <v>736.73889999999994</v>
          </cell>
        </row>
        <row r="172"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N173">
            <v>9.4800000000000182</v>
          </cell>
          <cell r="O173">
            <v>653.55120000000124</v>
          </cell>
          <cell r="P173">
            <v>2.5</v>
          </cell>
          <cell r="Q173">
            <v>172.35</v>
          </cell>
          <cell r="R173">
            <v>481.20120000000122</v>
          </cell>
        </row>
        <row r="174">
          <cell r="N174">
            <v>2.3199999999999932</v>
          </cell>
          <cell r="O174">
            <v>600.64799999999821</v>
          </cell>
          <cell r="P174">
            <v>0</v>
          </cell>
          <cell r="Q174">
            <v>0</v>
          </cell>
          <cell r="R174">
            <v>600.64799999999821</v>
          </cell>
        </row>
        <row r="175">
          <cell r="N175">
            <v>0.41999999999999993</v>
          </cell>
          <cell r="O175">
            <v>121.34639999999999</v>
          </cell>
          <cell r="P175">
            <v>0</v>
          </cell>
          <cell r="Q175">
            <v>0</v>
          </cell>
          <cell r="R175">
            <v>121.34639999999999</v>
          </cell>
        </row>
        <row r="176">
          <cell r="N176">
            <v>3.870000000000001</v>
          </cell>
          <cell r="O176">
            <v>460.37520000000012</v>
          </cell>
          <cell r="P176">
            <v>0</v>
          </cell>
          <cell r="Q176">
            <v>0</v>
          </cell>
          <cell r="R176">
            <v>460.37520000000012</v>
          </cell>
        </row>
        <row r="177">
          <cell r="N177">
            <v>3.240000000000002</v>
          </cell>
          <cell r="O177">
            <v>331.35480000000018</v>
          </cell>
          <cell r="P177">
            <v>1.5</v>
          </cell>
          <cell r="Q177">
            <v>153.405</v>
          </cell>
          <cell r="R177">
            <v>177.94980000000018</v>
          </cell>
        </row>
        <row r="178"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N179">
            <v>3.0799999999999983</v>
          </cell>
          <cell r="O179">
            <v>314.89919999999984</v>
          </cell>
          <cell r="P179">
            <v>1.1599999999999999</v>
          </cell>
          <cell r="Q179">
            <v>118.59839999999998</v>
          </cell>
          <cell r="R179">
            <v>196.30079999999987</v>
          </cell>
        </row>
        <row r="180">
          <cell r="N180">
            <v>0.12999999999999901</v>
          </cell>
          <cell r="O180">
            <v>47.201699999999633</v>
          </cell>
          <cell r="P180">
            <v>0</v>
          </cell>
          <cell r="Q180">
            <v>0</v>
          </cell>
          <cell r="R180">
            <v>47.201699999999633</v>
          </cell>
        </row>
        <row r="181">
          <cell r="N181">
            <v>10</v>
          </cell>
          <cell r="O181">
            <v>136.6</v>
          </cell>
          <cell r="P181">
            <v>10</v>
          </cell>
          <cell r="Q181">
            <v>136.6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0.5</v>
          </cell>
          <cell r="O183">
            <v>62.454999999999998</v>
          </cell>
          <cell r="P183">
            <v>0</v>
          </cell>
          <cell r="Q183">
            <v>0</v>
          </cell>
          <cell r="R183">
            <v>62.454999999999998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3.0600000000000023</v>
          </cell>
          <cell r="O185">
            <v>349.14600000000024</v>
          </cell>
          <cell r="P185">
            <v>1.64</v>
          </cell>
          <cell r="Q185">
            <v>187.12399999999997</v>
          </cell>
          <cell r="R185">
            <v>162.02200000000028</v>
          </cell>
        </row>
        <row r="186"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</row>
        <row r="187">
          <cell r="N187">
            <v>2.2099999999999937</v>
          </cell>
          <cell r="O187">
            <v>312.33929999999913</v>
          </cell>
          <cell r="P187">
            <v>1.3</v>
          </cell>
          <cell r="Q187">
            <v>183.72900000000001</v>
          </cell>
          <cell r="R187">
            <v>128.61029999999911</v>
          </cell>
        </row>
        <row r="188">
          <cell r="N188">
            <v>3.3000000000000043</v>
          </cell>
          <cell r="O188">
            <v>333.63000000000039</v>
          </cell>
          <cell r="P188">
            <v>1</v>
          </cell>
          <cell r="Q188">
            <v>101.1</v>
          </cell>
          <cell r="R188">
            <v>232.5300000000004</v>
          </cell>
        </row>
        <row r="189">
          <cell r="N189">
            <v>1.5600000000000023</v>
          </cell>
          <cell r="O189">
            <v>329.19120000000049</v>
          </cell>
          <cell r="P189">
            <v>0.55000000000000004</v>
          </cell>
          <cell r="Q189">
            <v>116.06100000000002</v>
          </cell>
          <cell r="R189">
            <v>213.13020000000046</v>
          </cell>
        </row>
        <row r="190">
          <cell r="N190">
            <v>1.480000000000004</v>
          </cell>
          <cell r="O190">
            <v>328.41200000000089</v>
          </cell>
          <cell r="P190">
            <v>0.62</v>
          </cell>
          <cell r="Q190">
            <v>137.578</v>
          </cell>
          <cell r="R190">
            <v>190.83400000000088</v>
          </cell>
        </row>
        <row r="191">
          <cell r="N191">
            <v>7</v>
          </cell>
          <cell r="O191">
            <v>52.01</v>
          </cell>
          <cell r="P191">
            <v>7</v>
          </cell>
          <cell r="Q191">
            <v>52.01</v>
          </cell>
          <cell r="R191">
            <v>0</v>
          </cell>
        </row>
        <row r="192"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</row>
        <row r="194"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</row>
        <row r="195">
          <cell r="N195">
            <v>0.51999999999999957</v>
          </cell>
          <cell r="O195">
            <v>60.065199999999955</v>
          </cell>
          <cell r="P195">
            <v>0</v>
          </cell>
          <cell r="Q195">
            <v>0</v>
          </cell>
          <cell r="R195">
            <v>60.065199999999955</v>
          </cell>
        </row>
        <row r="196">
          <cell r="N196">
            <v>8.0000000000001847E-2</v>
          </cell>
          <cell r="O196">
            <v>9.3536000000002169</v>
          </cell>
          <cell r="P196">
            <v>0</v>
          </cell>
          <cell r="Q196">
            <v>0</v>
          </cell>
          <cell r="R196">
            <v>9.3536000000002169</v>
          </cell>
        </row>
        <row r="197">
          <cell r="N197">
            <v>5.0000000000000711E-2</v>
          </cell>
          <cell r="O197">
            <v>11.993500000000171</v>
          </cell>
          <cell r="P197">
            <v>0</v>
          </cell>
          <cell r="Q197">
            <v>0</v>
          </cell>
          <cell r="R197">
            <v>11.993500000000171</v>
          </cell>
        </row>
        <row r="198">
          <cell r="N198">
            <v>0.75999999999999979</v>
          </cell>
          <cell r="O198">
            <v>0.29639999999999994</v>
          </cell>
          <cell r="P198">
            <v>0.76</v>
          </cell>
          <cell r="Q198">
            <v>0.2964</v>
          </cell>
          <cell r="R198">
            <v>0</v>
          </cell>
        </row>
        <row r="199">
          <cell r="N199" t="str">
            <v>總計</v>
          </cell>
          <cell r="O199">
            <v>47236.040999999997</v>
          </cell>
          <cell r="P199" t="str">
            <v>總計</v>
          </cell>
          <cell r="Q199">
            <v>12892.257399999999</v>
          </cell>
          <cell r="R199">
            <v>34343.783599999981</v>
          </cell>
        </row>
      </sheetData>
      <sheetData sheetId="21">
        <row r="3">
          <cell r="C3">
            <v>6637138.9699999997</v>
          </cell>
        </row>
        <row r="5">
          <cell r="H5">
            <v>4569.6444000000001</v>
          </cell>
          <cell r="J5">
            <v>13100.235899999983</v>
          </cell>
          <cell r="L5">
            <v>2043.9107000000001</v>
          </cell>
        </row>
      </sheetData>
      <sheetData sheetId="22">
        <row r="1">
          <cell r="N1"/>
          <cell r="O1" t="str">
            <v>日期:</v>
          </cell>
          <cell r="P1">
            <v>45981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5.0000000000000044E-2</v>
          </cell>
          <cell r="O11">
            <v>84.000000000000071</v>
          </cell>
          <cell r="P11">
            <v>0</v>
          </cell>
          <cell r="Q11">
            <v>0</v>
          </cell>
          <cell r="R11">
            <v>84.000000000000071</v>
          </cell>
        </row>
        <row r="12">
          <cell r="N12">
            <v>5.9199999999999875</v>
          </cell>
          <cell r="O12">
            <v>1183.9999999999975</v>
          </cell>
          <cell r="P12">
            <v>0.7</v>
          </cell>
          <cell r="Q12">
            <v>140</v>
          </cell>
          <cell r="R12">
            <v>1043.9999999999975</v>
          </cell>
        </row>
        <row r="13">
          <cell r="N13">
            <v>1.0000000000000009E-2</v>
          </cell>
          <cell r="O13">
            <v>7.9000000000000075</v>
          </cell>
          <cell r="P13">
            <v>0</v>
          </cell>
          <cell r="Q13">
            <v>0</v>
          </cell>
          <cell r="R13">
            <v>7.9000000000000075</v>
          </cell>
        </row>
        <row r="14">
          <cell r="N14">
            <v>9.1900000000000546</v>
          </cell>
          <cell r="O14">
            <v>361.99410000000216</v>
          </cell>
          <cell r="P14">
            <v>0</v>
          </cell>
          <cell r="Q14">
            <v>0</v>
          </cell>
          <cell r="R14">
            <v>361.99410000000216</v>
          </cell>
        </row>
        <row r="15">
          <cell r="N15">
            <v>1.7400000000000091</v>
          </cell>
          <cell r="O15">
            <v>82.719600000000426</v>
          </cell>
          <cell r="P15">
            <v>0</v>
          </cell>
          <cell r="Q15">
            <v>0</v>
          </cell>
          <cell r="R15">
            <v>82.719600000000426</v>
          </cell>
        </row>
        <row r="16">
          <cell r="N16">
            <v>72</v>
          </cell>
          <cell r="O16">
            <v>231.84</v>
          </cell>
          <cell r="P16">
            <v>0</v>
          </cell>
          <cell r="Q16">
            <v>0</v>
          </cell>
          <cell r="R16">
            <v>231.84</v>
          </cell>
        </row>
        <row r="17">
          <cell r="N17">
            <v>1.1099999999999994</v>
          </cell>
          <cell r="O17">
            <v>411.96539999999976</v>
          </cell>
          <cell r="P17">
            <v>0.44</v>
          </cell>
          <cell r="Q17">
            <v>163.30160000000001</v>
          </cell>
          <cell r="R17">
            <v>248.66379999999975</v>
          </cell>
        </row>
        <row r="18">
          <cell r="N18">
            <v>2</v>
          </cell>
          <cell r="O18">
            <v>8.6199999999999992</v>
          </cell>
          <cell r="P18">
            <v>2</v>
          </cell>
          <cell r="Q18">
            <v>8.6199999999999992</v>
          </cell>
          <cell r="R18">
            <v>0</v>
          </cell>
        </row>
        <row r="19">
          <cell r="N19">
            <v>4.2100000000000009</v>
          </cell>
          <cell r="O19">
            <v>321.93870000000004</v>
          </cell>
          <cell r="P19">
            <v>1.33</v>
          </cell>
          <cell r="Q19">
            <v>101.7051</v>
          </cell>
          <cell r="R19">
            <v>220.23360000000002</v>
          </cell>
        </row>
        <row r="20">
          <cell r="N20">
            <v>2.839999999999975</v>
          </cell>
          <cell r="O20">
            <v>448.35079999999607</v>
          </cell>
          <cell r="P20">
            <v>1.1200000000000001</v>
          </cell>
          <cell r="Q20">
            <v>176.81440000000003</v>
          </cell>
          <cell r="R20">
            <v>271.53639999999604</v>
          </cell>
        </row>
        <row r="21">
          <cell r="N21">
            <v>25.139999999999986</v>
          </cell>
          <cell r="O21">
            <v>3706.390199999998</v>
          </cell>
          <cell r="P21">
            <v>0</v>
          </cell>
          <cell r="Q21">
            <v>0</v>
          </cell>
          <cell r="R21">
            <v>3706.390199999998</v>
          </cell>
        </row>
        <row r="22">
          <cell r="N22">
            <v>9.2999999999999545</v>
          </cell>
          <cell r="O22">
            <v>1188.9119999999941</v>
          </cell>
          <cell r="P22">
            <v>0</v>
          </cell>
          <cell r="Q22">
            <v>0</v>
          </cell>
          <cell r="R22">
            <v>1188.9119999999941</v>
          </cell>
        </row>
        <row r="23">
          <cell r="N23">
            <v>1.3200000000000074</v>
          </cell>
          <cell r="O23">
            <v>191.13600000000108</v>
          </cell>
          <cell r="P23">
            <v>0</v>
          </cell>
          <cell r="Q23">
            <v>0</v>
          </cell>
          <cell r="R23">
            <v>191.13600000000108</v>
          </cell>
        </row>
        <row r="24">
          <cell r="N24">
            <v>175</v>
          </cell>
          <cell r="O24">
            <v>204.75</v>
          </cell>
          <cell r="P24">
            <v>175</v>
          </cell>
          <cell r="Q24">
            <v>204.75</v>
          </cell>
          <cell r="R24">
            <v>0</v>
          </cell>
        </row>
        <row r="25">
          <cell r="N25">
            <v>2.5099999999999909</v>
          </cell>
          <cell r="O25">
            <v>318.74489999999884</v>
          </cell>
          <cell r="P25">
            <v>1.5</v>
          </cell>
          <cell r="Q25">
            <v>190.48499999999999</v>
          </cell>
          <cell r="R25">
            <v>128.25989999999885</v>
          </cell>
        </row>
        <row r="26">
          <cell r="N26">
            <v>31</v>
          </cell>
          <cell r="O26">
            <v>204.29</v>
          </cell>
          <cell r="P26">
            <v>31</v>
          </cell>
          <cell r="Q26">
            <v>204.29</v>
          </cell>
          <cell r="R26">
            <v>0</v>
          </cell>
        </row>
        <row r="27">
          <cell r="N27">
            <v>102</v>
          </cell>
          <cell r="O27">
            <v>249.9</v>
          </cell>
          <cell r="P27">
            <v>102</v>
          </cell>
          <cell r="Q27">
            <v>249.9</v>
          </cell>
          <cell r="R27">
            <v>0</v>
          </cell>
        </row>
        <row r="28">
          <cell r="N28">
            <v>52</v>
          </cell>
          <cell r="O28">
            <v>60.319999999999993</v>
          </cell>
          <cell r="P28">
            <v>52</v>
          </cell>
          <cell r="Q28">
            <v>60.319999999999993</v>
          </cell>
          <cell r="R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N30">
            <v>3.519999999999996</v>
          </cell>
          <cell r="O30">
            <v>335.94879999999961</v>
          </cell>
          <cell r="P30">
            <v>1.06</v>
          </cell>
          <cell r="Q30">
            <v>101.1664</v>
          </cell>
          <cell r="R30">
            <v>234.7823999999996</v>
          </cell>
        </row>
        <row r="31">
          <cell r="N31">
            <v>1.4599999999999973</v>
          </cell>
          <cell r="O31">
            <v>315.76879999999943</v>
          </cell>
          <cell r="P31">
            <v>0.84</v>
          </cell>
          <cell r="Q31">
            <v>181.67519999999999</v>
          </cell>
          <cell r="R31">
            <v>134.09359999999944</v>
          </cell>
        </row>
        <row r="32">
          <cell r="N32">
            <v>1.0500000000000007</v>
          </cell>
          <cell r="O32">
            <v>260.88300000000021</v>
          </cell>
          <cell r="P32">
            <v>1.05</v>
          </cell>
          <cell r="Q32">
            <v>260.88300000000004</v>
          </cell>
          <cell r="R32">
            <v>0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4.5099999999999909</v>
          </cell>
          <cell r="O34">
            <v>874.17329999999833</v>
          </cell>
          <cell r="P34">
            <v>0</v>
          </cell>
          <cell r="Q34">
            <v>0</v>
          </cell>
          <cell r="R34">
            <v>874.17329999999833</v>
          </cell>
        </row>
        <row r="35">
          <cell r="N35">
            <v>1.2199999999999989</v>
          </cell>
          <cell r="O35">
            <v>520.56179999999949</v>
          </cell>
          <cell r="P35">
            <v>0.4</v>
          </cell>
          <cell r="Q35">
            <v>170.67600000000002</v>
          </cell>
          <cell r="R35">
            <v>349.88579999999945</v>
          </cell>
        </row>
        <row r="36">
          <cell r="N36">
            <v>5.1700000000000159</v>
          </cell>
          <cell r="O36">
            <v>789.71750000000247</v>
          </cell>
          <cell r="P36">
            <v>1.27</v>
          </cell>
          <cell r="Q36">
            <v>193.99250000000001</v>
          </cell>
          <cell r="R36">
            <v>595.72500000000241</v>
          </cell>
        </row>
        <row r="37">
          <cell r="N37">
            <v>2.4699999999999989</v>
          </cell>
          <cell r="O37">
            <v>657.71159999999963</v>
          </cell>
          <cell r="P37">
            <v>0</v>
          </cell>
          <cell r="Q37">
            <v>0</v>
          </cell>
          <cell r="R37">
            <v>657.71159999999963</v>
          </cell>
        </row>
        <row r="38">
          <cell r="N38">
            <v>0.91000000000000014</v>
          </cell>
          <cell r="O38">
            <v>572.3900000000001</v>
          </cell>
          <cell r="P38">
            <v>0.26</v>
          </cell>
          <cell r="Q38">
            <v>163.54</v>
          </cell>
          <cell r="R38">
            <v>408.85000000000014</v>
          </cell>
        </row>
        <row r="39">
          <cell r="N39">
            <v>1.8200000000000003</v>
          </cell>
          <cell r="O39">
            <v>278.80580000000003</v>
          </cell>
          <cell r="P39">
            <v>1.82</v>
          </cell>
          <cell r="Q39">
            <v>278.80580000000003</v>
          </cell>
          <cell r="R39">
            <v>0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1.0600000000000023</v>
          </cell>
          <cell r="O41">
            <v>312.31840000000068</v>
          </cell>
          <cell r="P41">
            <v>0.55000000000000004</v>
          </cell>
          <cell r="Q41">
            <v>162.05199999999999</v>
          </cell>
          <cell r="R41">
            <v>150.26640000000069</v>
          </cell>
        </row>
        <row r="42">
          <cell r="N42">
            <v>0.14000000000000057</v>
          </cell>
          <cell r="O42">
            <v>47.482400000000197</v>
          </cell>
          <cell r="P42">
            <v>0</v>
          </cell>
          <cell r="Q42">
            <v>0</v>
          </cell>
          <cell r="R42">
            <v>47.482400000000197</v>
          </cell>
        </row>
        <row r="43">
          <cell r="N43">
            <v>1.2199999999999989</v>
          </cell>
          <cell r="O43">
            <v>308.30619999999971</v>
          </cell>
          <cell r="P43">
            <v>0.8</v>
          </cell>
          <cell r="Q43">
            <v>202.16800000000001</v>
          </cell>
          <cell r="R43">
            <v>106.1381999999997</v>
          </cell>
        </row>
        <row r="44">
          <cell r="N44">
            <v>3.0999999999999943</v>
          </cell>
          <cell r="O44">
            <v>1072.1349999999982</v>
          </cell>
          <cell r="P44">
            <v>0</v>
          </cell>
          <cell r="Q44">
            <v>0</v>
          </cell>
          <cell r="R44">
            <v>1072.1349999999982</v>
          </cell>
        </row>
        <row r="45">
          <cell r="N45">
            <v>0.86000000000000032</v>
          </cell>
          <cell r="O45">
            <v>426.80940000000015</v>
          </cell>
          <cell r="P45">
            <v>0.26</v>
          </cell>
          <cell r="Q45">
            <v>129.03540000000001</v>
          </cell>
          <cell r="R45">
            <v>297.77400000000011</v>
          </cell>
        </row>
        <row r="46">
          <cell r="N46">
            <v>4.2000000000000011</v>
          </cell>
          <cell r="O46">
            <v>381.73800000000011</v>
          </cell>
          <cell r="P46">
            <v>2</v>
          </cell>
          <cell r="Q46">
            <v>181.78</v>
          </cell>
          <cell r="R46">
            <v>199.95800000000011</v>
          </cell>
        </row>
        <row r="47">
          <cell r="N47">
            <v>45</v>
          </cell>
          <cell r="O47">
            <v>695.25</v>
          </cell>
          <cell r="P47">
            <v>45</v>
          </cell>
          <cell r="Q47">
            <v>695.25</v>
          </cell>
          <cell r="R47">
            <v>0</v>
          </cell>
        </row>
        <row r="48"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N49">
            <v>1.0000000000000675E-2</v>
          </cell>
          <cell r="O49">
            <v>20.921800000001411</v>
          </cell>
          <cell r="P49">
            <v>0</v>
          </cell>
          <cell r="Q49">
            <v>0</v>
          </cell>
          <cell r="R49">
            <v>20.921800000001411</v>
          </cell>
        </row>
        <row r="50">
          <cell r="N50">
            <v>1.9200000000000017</v>
          </cell>
          <cell r="O50">
            <v>366.04800000000034</v>
          </cell>
          <cell r="P50">
            <v>0.68</v>
          </cell>
          <cell r="Q50">
            <v>129.64200000000002</v>
          </cell>
          <cell r="R50">
            <v>236.40600000000032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9.9999999999997868E-3</v>
          </cell>
          <cell r="O54">
            <v>6.7399999999998563</v>
          </cell>
          <cell r="P54">
            <v>0</v>
          </cell>
          <cell r="Q54">
            <v>0</v>
          </cell>
          <cell r="R54">
            <v>6.7399999999998563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0.89999999999999147</v>
          </cell>
          <cell r="O56">
            <v>464.20199999999556</v>
          </cell>
          <cell r="P56">
            <v>0.4</v>
          </cell>
          <cell r="Q56">
            <v>206.31200000000001</v>
          </cell>
          <cell r="R56">
            <v>257.88999999999555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1.8999999999999986</v>
          </cell>
          <cell r="O58">
            <v>377.79599999999971</v>
          </cell>
          <cell r="P58">
            <v>0</v>
          </cell>
          <cell r="Q58">
            <v>0</v>
          </cell>
          <cell r="R58">
            <v>377.79599999999971</v>
          </cell>
        </row>
        <row r="59">
          <cell r="N59">
            <v>2.1799999999999926</v>
          </cell>
          <cell r="O59">
            <v>381.15119999999871</v>
          </cell>
          <cell r="P59">
            <v>0.9</v>
          </cell>
          <cell r="Q59">
            <v>157.35599999999999</v>
          </cell>
          <cell r="R59">
            <v>223.79519999999872</v>
          </cell>
        </row>
        <row r="60">
          <cell r="N60">
            <v>3.0599999999999987</v>
          </cell>
          <cell r="O60">
            <v>311.59979999999985</v>
          </cell>
          <cell r="P60">
            <v>1.7</v>
          </cell>
          <cell r="Q60">
            <v>173.11099999999999</v>
          </cell>
          <cell r="R60">
            <v>138.48879999999986</v>
          </cell>
        </row>
        <row r="61">
          <cell r="N61">
            <v>0.86000000000000654</v>
          </cell>
          <cell r="O61">
            <v>531.71220000000403</v>
          </cell>
          <cell r="P61">
            <v>0</v>
          </cell>
          <cell r="Q61">
            <v>0</v>
          </cell>
          <cell r="R61">
            <v>531.71220000000403</v>
          </cell>
        </row>
        <row r="62">
          <cell r="N62">
            <v>4.9199999999999875</v>
          </cell>
          <cell r="O62">
            <v>939.08039999999767</v>
          </cell>
          <cell r="P62">
            <v>0</v>
          </cell>
          <cell r="Q62">
            <v>0</v>
          </cell>
          <cell r="R62">
            <v>939.08039999999767</v>
          </cell>
        </row>
        <row r="63">
          <cell r="N63">
            <v>1.0000000000000009E-2</v>
          </cell>
          <cell r="O63">
            <v>1.7143000000000015</v>
          </cell>
          <cell r="P63">
            <v>0</v>
          </cell>
          <cell r="Q63">
            <v>0</v>
          </cell>
          <cell r="R63">
            <v>1.7143000000000015</v>
          </cell>
        </row>
        <row r="64">
          <cell r="N64">
            <v>2.4099999999999966</v>
          </cell>
          <cell r="O64">
            <v>381.23789999999946</v>
          </cell>
          <cell r="P64">
            <v>1.3</v>
          </cell>
          <cell r="Q64">
            <v>205.64699999999999</v>
          </cell>
          <cell r="R64">
            <v>175.59089999999946</v>
          </cell>
        </row>
        <row r="65">
          <cell r="N65">
            <v>1.0799999999999983</v>
          </cell>
          <cell r="O65">
            <v>446.1587999999993</v>
          </cell>
          <cell r="P65">
            <v>0</v>
          </cell>
          <cell r="Q65">
            <v>0</v>
          </cell>
          <cell r="R65">
            <v>446.1587999999993</v>
          </cell>
        </row>
        <row r="66">
          <cell r="N66">
            <v>1.6799999999999997</v>
          </cell>
          <cell r="O66">
            <v>481.6391999999999</v>
          </cell>
          <cell r="P66">
            <v>0.43</v>
          </cell>
          <cell r="Q66">
            <v>123.27669999999999</v>
          </cell>
          <cell r="R66">
            <v>358.3624999999999</v>
          </cell>
        </row>
        <row r="67">
          <cell r="N67">
            <v>3.9999999999999147E-2</v>
          </cell>
          <cell r="O67">
            <v>13.069599999999722</v>
          </cell>
          <cell r="P67">
            <v>0</v>
          </cell>
          <cell r="Q67">
            <v>0</v>
          </cell>
          <cell r="R67">
            <v>13.069599999999722</v>
          </cell>
        </row>
        <row r="68">
          <cell r="N68">
            <v>2.1400000000000006</v>
          </cell>
          <cell r="O68">
            <v>395.90000000000009</v>
          </cell>
          <cell r="P68">
            <v>0</v>
          </cell>
          <cell r="Q68">
            <v>0</v>
          </cell>
          <cell r="R68">
            <v>395.90000000000009</v>
          </cell>
        </row>
        <row r="69">
          <cell r="N69">
            <v>2.1699999999999982</v>
          </cell>
          <cell r="O69">
            <v>445.08869999999968</v>
          </cell>
          <cell r="P69">
            <v>0.7</v>
          </cell>
          <cell r="Q69">
            <v>143.577</v>
          </cell>
          <cell r="R69">
            <v>301.51169999999968</v>
          </cell>
        </row>
        <row r="70"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N72">
            <v>5.460000000000008</v>
          </cell>
          <cell r="O72">
            <v>284.08380000000039</v>
          </cell>
          <cell r="P72">
            <v>2.0499999999999998</v>
          </cell>
          <cell r="Q72">
            <v>106.66149999999999</v>
          </cell>
          <cell r="R72">
            <v>177.4223000000004</v>
          </cell>
        </row>
        <row r="73">
          <cell r="N73">
            <v>40</v>
          </cell>
          <cell r="O73">
            <v>49.2</v>
          </cell>
          <cell r="P73">
            <v>40</v>
          </cell>
          <cell r="Q73">
            <v>49.2</v>
          </cell>
          <cell r="R73">
            <v>0</v>
          </cell>
        </row>
        <row r="74"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N75">
            <v>1.6499999999999986</v>
          </cell>
          <cell r="O75">
            <v>347.72099999999972</v>
          </cell>
          <cell r="P75">
            <v>1.65</v>
          </cell>
          <cell r="Q75">
            <v>347.721</v>
          </cell>
          <cell r="R75">
            <v>0</v>
          </cell>
        </row>
        <row r="76">
          <cell r="N76">
            <v>44</v>
          </cell>
          <cell r="O76">
            <v>70.84</v>
          </cell>
          <cell r="P76">
            <v>44</v>
          </cell>
          <cell r="Q76">
            <v>70.84</v>
          </cell>
          <cell r="R76">
            <v>0</v>
          </cell>
        </row>
        <row r="77"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N78">
            <v>5.2399999999999523</v>
          </cell>
          <cell r="O78">
            <v>271.79879999999753</v>
          </cell>
          <cell r="P78">
            <v>2.9</v>
          </cell>
          <cell r="Q78">
            <v>150.423</v>
          </cell>
          <cell r="R78">
            <v>121.37579999999753</v>
          </cell>
        </row>
        <row r="79">
          <cell r="N79">
            <v>5.5999999999999659</v>
          </cell>
          <cell r="O79">
            <v>188.77599999999885</v>
          </cell>
          <cell r="P79">
            <v>4.1100000000000003</v>
          </cell>
          <cell r="Q79">
            <v>138.54810000000001</v>
          </cell>
          <cell r="R79">
            <v>50.22789999999884</v>
          </cell>
        </row>
        <row r="80">
          <cell r="N80">
            <v>2.6000000000000014</v>
          </cell>
          <cell r="O80">
            <v>328.48400000000021</v>
          </cell>
          <cell r="P80">
            <v>1.22</v>
          </cell>
          <cell r="Q80">
            <v>154.13480000000001</v>
          </cell>
          <cell r="R80">
            <v>174.3492000000002</v>
          </cell>
        </row>
        <row r="81">
          <cell r="N81">
            <v>1.9899999999999984</v>
          </cell>
          <cell r="O81">
            <v>476.5452999999996</v>
          </cell>
          <cell r="P81">
            <v>0.7</v>
          </cell>
          <cell r="Q81">
            <v>167.62899999999999</v>
          </cell>
          <cell r="R81">
            <v>308.91629999999964</v>
          </cell>
        </row>
        <row r="82">
          <cell r="N82">
            <v>1.269999999999996</v>
          </cell>
          <cell r="O82">
            <v>581.85049999999819</v>
          </cell>
          <cell r="P82">
            <v>0</v>
          </cell>
          <cell r="Q82">
            <v>0</v>
          </cell>
          <cell r="R82">
            <v>581.85049999999819</v>
          </cell>
        </row>
        <row r="83"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N84">
            <v>19.439999999999998</v>
          </cell>
          <cell r="O84">
            <v>571.53599999999994</v>
          </cell>
          <cell r="P84">
            <v>6.1</v>
          </cell>
          <cell r="Q84">
            <v>179.33999999999997</v>
          </cell>
          <cell r="R84">
            <v>392.19599999999997</v>
          </cell>
        </row>
        <row r="85">
          <cell r="N85">
            <v>10.430000000000007</v>
          </cell>
          <cell r="O85">
            <v>986.36510000000055</v>
          </cell>
          <cell r="P85">
            <v>0</v>
          </cell>
          <cell r="Q85">
            <v>0</v>
          </cell>
          <cell r="R85">
            <v>986.36510000000055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4.3700000000000045</v>
          </cell>
          <cell r="O87">
            <v>311.79950000000031</v>
          </cell>
          <cell r="P87">
            <v>0</v>
          </cell>
          <cell r="Q87">
            <v>0</v>
          </cell>
          <cell r="R87">
            <v>311.79950000000031</v>
          </cell>
        </row>
        <row r="88">
          <cell r="N88">
            <v>13.090000000000003</v>
          </cell>
          <cell r="O88">
            <v>859.62030000000027</v>
          </cell>
          <cell r="P88">
            <v>0</v>
          </cell>
          <cell r="Q88">
            <v>0</v>
          </cell>
          <cell r="R88">
            <v>859.62030000000027</v>
          </cell>
        </row>
        <row r="89"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N91">
            <v>2.25</v>
          </cell>
          <cell r="O91">
            <v>492.59250000000003</v>
          </cell>
          <cell r="P91">
            <v>0</v>
          </cell>
          <cell r="Q91">
            <v>0</v>
          </cell>
          <cell r="R91">
            <v>492.59250000000003</v>
          </cell>
        </row>
        <row r="92">
          <cell r="N92">
            <v>0.14000000000000057</v>
          </cell>
          <cell r="O92">
            <v>7.634200000000031</v>
          </cell>
          <cell r="P92">
            <v>0</v>
          </cell>
          <cell r="Q92">
            <v>0</v>
          </cell>
          <cell r="R92">
            <v>7.634200000000031</v>
          </cell>
        </row>
        <row r="93">
          <cell r="N93">
            <v>16</v>
          </cell>
          <cell r="O93">
            <v>92.96</v>
          </cell>
          <cell r="P93">
            <v>16</v>
          </cell>
          <cell r="Q93">
            <v>92.96</v>
          </cell>
          <cell r="R93">
            <v>0</v>
          </cell>
        </row>
        <row r="94">
          <cell r="N94">
            <v>3.4199999999999591</v>
          </cell>
          <cell r="O94">
            <v>233.99639999999721</v>
          </cell>
          <cell r="P94">
            <v>0</v>
          </cell>
          <cell r="Q94">
            <v>0</v>
          </cell>
          <cell r="R94">
            <v>233.99639999999721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4.9600000000000364</v>
          </cell>
          <cell r="O99">
            <v>323.59040000000238</v>
          </cell>
          <cell r="P99">
            <v>2.16</v>
          </cell>
          <cell r="Q99">
            <v>140.91839999999999</v>
          </cell>
          <cell r="R99">
            <v>182.67200000000238</v>
          </cell>
        </row>
        <row r="100">
          <cell r="N100">
            <v>1.0100000000000016</v>
          </cell>
          <cell r="O100">
            <v>90.263700000000142</v>
          </cell>
          <cell r="P100">
            <v>0</v>
          </cell>
          <cell r="Q100">
            <v>0</v>
          </cell>
          <cell r="R100">
            <v>90.263700000000142</v>
          </cell>
        </row>
        <row r="101">
          <cell r="N101">
            <v>6.3799999999999955</v>
          </cell>
          <cell r="O101">
            <v>819.12819999999931</v>
          </cell>
          <cell r="P101">
            <v>1.18</v>
          </cell>
          <cell r="Q101">
            <v>151.50019999999998</v>
          </cell>
          <cell r="R101">
            <v>667.62799999999936</v>
          </cell>
        </row>
        <row r="102">
          <cell r="N102">
            <v>1.9000000000000057</v>
          </cell>
          <cell r="O102">
            <v>482.4480000000014</v>
          </cell>
          <cell r="P102">
            <v>0.85</v>
          </cell>
          <cell r="Q102">
            <v>215.83199999999999</v>
          </cell>
          <cell r="R102">
            <v>266.61600000000141</v>
          </cell>
        </row>
        <row r="103">
          <cell r="N103">
            <v>1.9100000000000037</v>
          </cell>
          <cell r="O103">
            <v>350.77150000000069</v>
          </cell>
          <cell r="P103">
            <v>1.06</v>
          </cell>
          <cell r="Q103">
            <v>194.66900000000001</v>
          </cell>
          <cell r="R103">
            <v>156.10250000000067</v>
          </cell>
        </row>
        <row r="104"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N106">
            <v>1.379999999999999</v>
          </cell>
          <cell r="O106">
            <v>415.14539999999965</v>
          </cell>
          <cell r="P106">
            <v>0.44</v>
          </cell>
          <cell r="Q106">
            <v>132.36519999999999</v>
          </cell>
          <cell r="R106">
            <v>282.7801999999997</v>
          </cell>
        </row>
        <row r="107">
          <cell r="N107">
            <v>0.21000000000000796</v>
          </cell>
          <cell r="O107">
            <v>85.625400000003253</v>
          </cell>
          <cell r="P107">
            <v>0</v>
          </cell>
          <cell r="Q107">
            <v>0</v>
          </cell>
          <cell r="R107">
            <v>85.625400000003253</v>
          </cell>
        </row>
        <row r="108">
          <cell r="N108">
            <v>3.5499999999999972</v>
          </cell>
          <cell r="O108">
            <v>392.87849999999969</v>
          </cell>
          <cell r="P108">
            <v>1.4</v>
          </cell>
          <cell r="Q108">
            <v>154.93799999999999</v>
          </cell>
          <cell r="R108">
            <v>237.9404999999997</v>
          </cell>
        </row>
        <row r="109">
          <cell r="N109">
            <v>2.2600000000000051</v>
          </cell>
          <cell r="O109">
            <v>827.00180000000194</v>
          </cell>
          <cell r="P109">
            <v>0.5</v>
          </cell>
          <cell r="Q109">
            <v>182.965</v>
          </cell>
          <cell r="R109">
            <v>644.0368000000019</v>
          </cell>
        </row>
        <row r="110">
          <cell r="N110">
            <v>2.1200000000000045</v>
          </cell>
          <cell r="O110">
            <v>260.37840000000057</v>
          </cell>
          <cell r="P110">
            <v>1.4</v>
          </cell>
          <cell r="Q110">
            <v>171.94799999999998</v>
          </cell>
          <cell r="R110">
            <v>88.430400000000589</v>
          </cell>
        </row>
        <row r="111">
          <cell r="N111">
            <v>2.0999999999999979</v>
          </cell>
          <cell r="O111">
            <v>398.85299999999961</v>
          </cell>
          <cell r="P111">
            <v>1.1000000000000001</v>
          </cell>
          <cell r="Q111">
            <v>208.92300000000003</v>
          </cell>
          <cell r="R111">
            <v>189.92999999999958</v>
          </cell>
        </row>
        <row r="112">
          <cell r="N112">
            <v>10</v>
          </cell>
          <cell r="O112">
            <v>23</v>
          </cell>
          <cell r="P112">
            <v>10</v>
          </cell>
          <cell r="Q112">
            <v>23</v>
          </cell>
          <cell r="R112">
            <v>0</v>
          </cell>
        </row>
        <row r="113">
          <cell r="N113">
            <v>36</v>
          </cell>
          <cell r="O113">
            <v>110.16</v>
          </cell>
          <cell r="P113">
            <v>0</v>
          </cell>
          <cell r="Q113">
            <v>0</v>
          </cell>
          <cell r="R113">
            <v>110.16</v>
          </cell>
        </row>
        <row r="114">
          <cell r="N114">
            <v>1.6799999999999926</v>
          </cell>
          <cell r="O114">
            <v>317.82239999999859</v>
          </cell>
          <cell r="P114">
            <v>1.1200000000000001</v>
          </cell>
          <cell r="Q114">
            <v>211.88160000000002</v>
          </cell>
          <cell r="R114">
            <v>105.94079999999857</v>
          </cell>
        </row>
        <row r="115">
          <cell r="N115">
            <v>3.4500000000000028</v>
          </cell>
          <cell r="O115">
            <v>331.20000000000027</v>
          </cell>
          <cell r="P115">
            <v>3.27</v>
          </cell>
          <cell r="Q115">
            <v>313.92</v>
          </cell>
          <cell r="R115">
            <v>17.280000000000257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1.3699999999999903</v>
          </cell>
          <cell r="O117">
            <v>504.35179999999644</v>
          </cell>
          <cell r="P117">
            <v>0</v>
          </cell>
          <cell r="Q117">
            <v>0</v>
          </cell>
          <cell r="R117">
            <v>504.35179999999644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6.1499999999999915</v>
          </cell>
          <cell r="O119">
            <v>987.01349999999866</v>
          </cell>
          <cell r="P119">
            <v>0</v>
          </cell>
          <cell r="Q119">
            <v>0</v>
          </cell>
          <cell r="R119">
            <v>987.01349999999866</v>
          </cell>
        </row>
        <row r="120">
          <cell r="N120">
            <v>1.9999999999999574E-2</v>
          </cell>
          <cell r="O120">
            <v>9.7113999999997933</v>
          </cell>
          <cell r="P120">
            <v>0</v>
          </cell>
          <cell r="Q120">
            <v>0</v>
          </cell>
          <cell r="R120">
            <v>9.7113999999997933</v>
          </cell>
        </row>
        <row r="121">
          <cell r="N121">
            <v>7</v>
          </cell>
          <cell r="O121">
            <v>18.62</v>
          </cell>
          <cell r="P121">
            <v>7</v>
          </cell>
          <cell r="Q121">
            <v>18.62</v>
          </cell>
          <cell r="R121">
            <v>0</v>
          </cell>
        </row>
        <row r="122">
          <cell r="N122">
            <v>129</v>
          </cell>
          <cell r="O122">
            <v>148.35</v>
          </cell>
          <cell r="P122">
            <v>129</v>
          </cell>
          <cell r="Q122">
            <v>148.35</v>
          </cell>
          <cell r="R122">
            <v>0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4.9799999999999898</v>
          </cell>
          <cell r="O124">
            <v>697.10039999999856</v>
          </cell>
          <cell r="P124">
            <v>1.2</v>
          </cell>
          <cell r="Q124">
            <v>167.97599999999997</v>
          </cell>
          <cell r="R124">
            <v>529.12439999999856</v>
          </cell>
        </row>
        <row r="125">
          <cell r="N125">
            <v>1.870000000000001</v>
          </cell>
          <cell r="O125">
            <v>340.54570000000018</v>
          </cell>
          <cell r="P125">
            <v>1.17</v>
          </cell>
          <cell r="Q125">
            <v>213.06870000000001</v>
          </cell>
          <cell r="R125">
            <v>127.47700000000017</v>
          </cell>
        </row>
        <row r="126">
          <cell r="N126">
            <v>1.5400000000000009</v>
          </cell>
          <cell r="O126">
            <v>219.98900000000012</v>
          </cell>
          <cell r="P126">
            <v>1.1499999999999999</v>
          </cell>
          <cell r="Q126">
            <v>164.27749999999997</v>
          </cell>
          <cell r="R126">
            <v>55.711500000000143</v>
          </cell>
        </row>
        <row r="127">
          <cell r="N127">
            <v>1.3500000000000014</v>
          </cell>
          <cell r="O127">
            <v>253.07100000000028</v>
          </cell>
          <cell r="P127">
            <v>1.35</v>
          </cell>
          <cell r="Q127">
            <v>253.07100000000003</v>
          </cell>
          <cell r="R127">
            <v>2.5579538487363607E-13</v>
          </cell>
        </row>
        <row r="128">
          <cell r="N128">
            <v>8.6599999999999966</v>
          </cell>
          <cell r="O128">
            <v>570.43419999999981</v>
          </cell>
          <cell r="P128">
            <v>0</v>
          </cell>
          <cell r="Q128">
            <v>0</v>
          </cell>
          <cell r="R128">
            <v>570.43419999999981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3.2599999999999909</v>
          </cell>
          <cell r="O130">
            <v>592.04859999999837</v>
          </cell>
          <cell r="P130">
            <v>3.04</v>
          </cell>
          <cell r="Q130">
            <v>552.09440000000006</v>
          </cell>
          <cell r="R130">
            <v>39.954199999998309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2.539999999999992</v>
          </cell>
          <cell r="O132">
            <v>1158.9765999999963</v>
          </cell>
          <cell r="P132">
            <v>0</v>
          </cell>
          <cell r="Q132">
            <v>0</v>
          </cell>
          <cell r="R132">
            <v>1158.9765999999963</v>
          </cell>
        </row>
        <row r="133">
          <cell r="N133">
            <v>21</v>
          </cell>
          <cell r="O133">
            <v>371.91</v>
          </cell>
          <cell r="P133">
            <v>21</v>
          </cell>
          <cell r="Q133">
            <v>371.91</v>
          </cell>
          <cell r="R133">
            <v>0</v>
          </cell>
        </row>
        <row r="134">
          <cell r="N134">
            <v>3.1400000000000006</v>
          </cell>
          <cell r="O134">
            <v>631.07720000000006</v>
          </cell>
          <cell r="P134">
            <v>3.14</v>
          </cell>
          <cell r="Q134">
            <v>631.07719999999995</v>
          </cell>
          <cell r="R134">
            <v>0</v>
          </cell>
        </row>
        <row r="135">
          <cell r="N135">
            <v>7.3499999999999943</v>
          </cell>
          <cell r="O135">
            <v>1145.4239999999991</v>
          </cell>
          <cell r="P135">
            <v>5.55</v>
          </cell>
          <cell r="Q135">
            <v>864.91200000000003</v>
          </cell>
          <cell r="R135">
            <v>280.51199999999903</v>
          </cell>
        </row>
        <row r="136">
          <cell r="N136">
            <v>8.210000000000008</v>
          </cell>
          <cell r="O136">
            <v>953.50940000000094</v>
          </cell>
          <cell r="P136">
            <v>0</v>
          </cell>
          <cell r="Q136">
            <v>0</v>
          </cell>
          <cell r="R136">
            <v>953.50940000000094</v>
          </cell>
        </row>
        <row r="137"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N138">
            <v>6.7800000000000011</v>
          </cell>
          <cell r="O138">
            <v>674.67780000000016</v>
          </cell>
          <cell r="P138">
            <v>0</v>
          </cell>
          <cell r="Q138">
            <v>0</v>
          </cell>
          <cell r="R138">
            <v>674.67780000000016</v>
          </cell>
        </row>
        <row r="139"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N140">
            <v>13.199999999999989</v>
          </cell>
          <cell r="O140">
            <v>872.91599999999914</v>
          </cell>
          <cell r="P140">
            <v>0</v>
          </cell>
          <cell r="Q140">
            <v>0</v>
          </cell>
          <cell r="R140">
            <v>872.91599999999914</v>
          </cell>
        </row>
        <row r="141">
          <cell r="N141">
            <v>2.8499999999999979</v>
          </cell>
          <cell r="O141">
            <v>413.36399999999969</v>
          </cell>
          <cell r="P141">
            <v>1.1100000000000001</v>
          </cell>
          <cell r="Q141">
            <v>160.99440000000001</v>
          </cell>
          <cell r="R141">
            <v>252.36959999999968</v>
          </cell>
        </row>
        <row r="142">
          <cell r="N142">
            <v>1.8000000000000007</v>
          </cell>
          <cell r="O142">
            <v>873.28800000000035</v>
          </cell>
          <cell r="P142">
            <v>0</v>
          </cell>
          <cell r="Q142">
            <v>0</v>
          </cell>
          <cell r="R142">
            <v>873.28800000000035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0.89999999999999858</v>
          </cell>
          <cell r="O144">
            <v>482.70599999999928</v>
          </cell>
          <cell r="P144">
            <v>0.28000000000000003</v>
          </cell>
          <cell r="Q144">
            <v>150.17520000000002</v>
          </cell>
          <cell r="R144">
            <v>332.53079999999926</v>
          </cell>
        </row>
        <row r="145">
          <cell r="N145">
            <v>4.9800000000000182</v>
          </cell>
          <cell r="O145">
            <v>349.69560000000126</v>
          </cell>
          <cell r="P145">
            <v>1.9</v>
          </cell>
          <cell r="Q145">
            <v>133.41799999999998</v>
          </cell>
          <cell r="R145">
            <v>216.27760000000129</v>
          </cell>
        </row>
        <row r="146">
          <cell r="N146">
            <v>1.92</v>
          </cell>
          <cell r="O146">
            <v>483.01439999999997</v>
          </cell>
          <cell r="P146">
            <v>0.55000000000000004</v>
          </cell>
          <cell r="Q146">
            <v>138.36350000000002</v>
          </cell>
          <cell r="R146">
            <v>344.65089999999998</v>
          </cell>
        </row>
        <row r="147">
          <cell r="N147">
            <v>6.7199999999999989</v>
          </cell>
          <cell r="O147">
            <v>727.5071999999999</v>
          </cell>
          <cell r="P147">
            <v>0</v>
          </cell>
          <cell r="Q147">
            <v>0</v>
          </cell>
          <cell r="R147">
            <v>727.5071999999999</v>
          </cell>
        </row>
        <row r="148"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2.8799999999999955</v>
          </cell>
          <cell r="O150">
            <v>242.78399999999962</v>
          </cell>
          <cell r="P150">
            <v>1.56</v>
          </cell>
          <cell r="Q150">
            <v>131.50800000000001</v>
          </cell>
          <cell r="R150">
            <v>111.27599999999961</v>
          </cell>
        </row>
        <row r="151">
          <cell r="N151">
            <v>1.0100000000000051</v>
          </cell>
          <cell r="O151">
            <v>415.4837000000021</v>
          </cell>
          <cell r="P151">
            <v>0</v>
          </cell>
          <cell r="Q151">
            <v>0</v>
          </cell>
          <cell r="R151">
            <v>415.4837000000021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0.26999999999999957</v>
          </cell>
          <cell r="O153">
            <v>134.1710999999998</v>
          </cell>
          <cell r="P153">
            <v>0</v>
          </cell>
          <cell r="Q153">
            <v>0</v>
          </cell>
          <cell r="R153">
            <v>134.1710999999998</v>
          </cell>
        </row>
        <row r="154">
          <cell r="N154">
            <v>0.5</v>
          </cell>
          <cell r="O154">
            <v>167.58500000000001</v>
          </cell>
          <cell r="P154">
            <v>0</v>
          </cell>
          <cell r="Q154">
            <v>0</v>
          </cell>
          <cell r="R154">
            <v>167.58500000000001</v>
          </cell>
        </row>
        <row r="155">
          <cell r="N155">
            <v>1.4600000000000009</v>
          </cell>
          <cell r="O155">
            <v>247.89340000000013</v>
          </cell>
          <cell r="P155">
            <v>1.26</v>
          </cell>
          <cell r="Q155">
            <v>213.93539999999999</v>
          </cell>
          <cell r="R155">
            <v>33.958000000000141</v>
          </cell>
        </row>
        <row r="156">
          <cell r="N156">
            <v>4.2600000000000051</v>
          </cell>
          <cell r="O156">
            <v>130.61160000000015</v>
          </cell>
          <cell r="P156">
            <v>0</v>
          </cell>
          <cell r="Q156">
            <v>0</v>
          </cell>
          <cell r="R156">
            <v>130.61160000000015</v>
          </cell>
        </row>
        <row r="157">
          <cell r="N157">
            <v>0.31000000000000227</v>
          </cell>
          <cell r="O157">
            <v>187.79180000000136</v>
          </cell>
          <cell r="P157">
            <v>0</v>
          </cell>
          <cell r="Q157">
            <v>0</v>
          </cell>
          <cell r="R157">
            <v>187.79180000000136</v>
          </cell>
        </row>
        <row r="158">
          <cell r="N158">
            <v>2.2999999999999972</v>
          </cell>
          <cell r="O158">
            <v>325.84099999999955</v>
          </cell>
          <cell r="P158">
            <v>1.04</v>
          </cell>
          <cell r="Q158">
            <v>147.33679999999998</v>
          </cell>
          <cell r="R158">
            <v>178.50419999999957</v>
          </cell>
        </row>
        <row r="159">
          <cell r="N159">
            <v>1.519999999999996</v>
          </cell>
          <cell r="O159">
            <v>309.4415999999992</v>
          </cell>
          <cell r="P159">
            <v>0.62</v>
          </cell>
          <cell r="Q159">
            <v>126.2196</v>
          </cell>
          <cell r="R159">
            <v>183.22199999999918</v>
          </cell>
        </row>
        <row r="160">
          <cell r="N160">
            <v>8.1200000000000045</v>
          </cell>
          <cell r="O160">
            <v>417.93640000000022</v>
          </cell>
          <cell r="P160">
            <v>2.66</v>
          </cell>
          <cell r="Q160">
            <v>136.9102</v>
          </cell>
          <cell r="R160">
            <v>281.02620000000024</v>
          </cell>
        </row>
        <row r="161">
          <cell r="N161">
            <v>1.3599999999999994</v>
          </cell>
          <cell r="O161">
            <v>855.38559999999973</v>
          </cell>
          <cell r="P161">
            <v>0</v>
          </cell>
          <cell r="Q161">
            <v>0</v>
          </cell>
          <cell r="R161">
            <v>855.38559999999973</v>
          </cell>
        </row>
        <row r="162">
          <cell r="N162">
            <v>2.9400000000000013</v>
          </cell>
          <cell r="O162">
            <v>424.6242000000002</v>
          </cell>
          <cell r="P162">
            <v>1.1100000000000001</v>
          </cell>
          <cell r="Q162">
            <v>160.31730000000002</v>
          </cell>
          <cell r="R162">
            <v>264.30690000000016</v>
          </cell>
        </row>
        <row r="163">
          <cell r="N163">
            <v>3.3900000000000006</v>
          </cell>
          <cell r="O163">
            <v>111.15810000000002</v>
          </cell>
          <cell r="P163">
            <v>0</v>
          </cell>
          <cell r="Q163">
            <v>0</v>
          </cell>
          <cell r="R163">
            <v>111.15810000000002</v>
          </cell>
        </row>
        <row r="164">
          <cell r="N164">
            <v>2.8299999999999983</v>
          </cell>
          <cell r="O164">
            <v>223.06059999999985</v>
          </cell>
          <cell r="P164">
            <v>1.45</v>
          </cell>
          <cell r="Q164">
            <v>114.28899999999999</v>
          </cell>
          <cell r="R164">
            <v>108.77159999999986</v>
          </cell>
        </row>
        <row r="165">
          <cell r="N165">
            <v>7</v>
          </cell>
          <cell r="O165">
            <v>74.410000000000011</v>
          </cell>
          <cell r="P165">
            <v>7</v>
          </cell>
          <cell r="Q165">
            <v>74.410000000000011</v>
          </cell>
          <cell r="R165">
            <v>0</v>
          </cell>
        </row>
        <row r="166">
          <cell r="N166">
            <v>0.59000000000000341</v>
          </cell>
          <cell r="O166">
            <v>104.2294000000006</v>
          </cell>
          <cell r="P166">
            <v>0.56999999999999995</v>
          </cell>
          <cell r="Q166">
            <v>100.69619999999999</v>
          </cell>
          <cell r="R166">
            <v>3.5332000000006047</v>
          </cell>
        </row>
        <row r="167">
          <cell r="N167">
            <v>3.2100000000000009</v>
          </cell>
          <cell r="O167">
            <v>278.85270000000008</v>
          </cell>
          <cell r="P167">
            <v>1.5</v>
          </cell>
          <cell r="Q167">
            <v>130.30500000000001</v>
          </cell>
          <cell r="R167">
            <v>148.54770000000008</v>
          </cell>
        </row>
        <row r="168">
          <cell r="N168">
            <v>0.37000000000000455</v>
          </cell>
          <cell r="O168">
            <v>256.25830000000315</v>
          </cell>
          <cell r="P168">
            <v>0</v>
          </cell>
          <cell r="Q168">
            <v>0</v>
          </cell>
          <cell r="R168">
            <v>256.25830000000315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0.42999999999999972</v>
          </cell>
          <cell r="O170">
            <v>101.57889999999993</v>
          </cell>
          <cell r="P170">
            <v>0</v>
          </cell>
          <cell r="Q170">
            <v>0</v>
          </cell>
          <cell r="R170">
            <v>101.57889999999993</v>
          </cell>
        </row>
        <row r="171">
          <cell r="N171">
            <v>5.4399999999999977</v>
          </cell>
          <cell r="O171">
            <v>619.4527999999998</v>
          </cell>
          <cell r="P171">
            <v>0</v>
          </cell>
          <cell r="Q171">
            <v>0</v>
          </cell>
          <cell r="R171">
            <v>619.4527999999998</v>
          </cell>
        </row>
        <row r="172"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N173">
            <v>10.819999999999993</v>
          </cell>
          <cell r="O173">
            <v>745.93079999999952</v>
          </cell>
          <cell r="P173">
            <v>2.5</v>
          </cell>
          <cell r="Q173">
            <v>172.35</v>
          </cell>
          <cell r="R173">
            <v>573.5807999999995</v>
          </cell>
        </row>
        <row r="174">
          <cell r="N174">
            <v>1.25</v>
          </cell>
          <cell r="O174">
            <v>323.625</v>
          </cell>
          <cell r="P174">
            <v>0</v>
          </cell>
          <cell r="Q174">
            <v>0</v>
          </cell>
          <cell r="R174">
            <v>323.625</v>
          </cell>
        </row>
        <row r="175">
          <cell r="N175">
            <v>1.1300000000000008</v>
          </cell>
          <cell r="O175">
            <v>326.47960000000023</v>
          </cell>
          <cell r="P175">
            <v>0</v>
          </cell>
          <cell r="Q175">
            <v>0</v>
          </cell>
          <cell r="R175">
            <v>326.47960000000023</v>
          </cell>
        </row>
        <row r="176">
          <cell r="N176">
            <v>1.0499999999999972</v>
          </cell>
          <cell r="O176">
            <v>124.90799999999966</v>
          </cell>
          <cell r="P176">
            <v>0</v>
          </cell>
          <cell r="Q176">
            <v>0</v>
          </cell>
          <cell r="R176">
            <v>124.90799999999966</v>
          </cell>
        </row>
        <row r="177">
          <cell r="N177">
            <v>3.0600000000000023</v>
          </cell>
          <cell r="O177">
            <v>312.9462000000002</v>
          </cell>
          <cell r="P177">
            <v>1.5</v>
          </cell>
          <cell r="Q177">
            <v>153.405</v>
          </cell>
          <cell r="R177">
            <v>159.5412000000002</v>
          </cell>
        </row>
        <row r="178"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N179">
            <v>2.9500000000000028</v>
          </cell>
          <cell r="O179">
            <v>301.60800000000029</v>
          </cell>
          <cell r="P179">
            <v>2.16</v>
          </cell>
          <cell r="Q179">
            <v>220.83840000000001</v>
          </cell>
          <cell r="R179">
            <v>80.769600000000281</v>
          </cell>
        </row>
        <row r="180">
          <cell r="N180">
            <v>2.9300000000000033</v>
          </cell>
          <cell r="O180">
            <v>1063.853700000001</v>
          </cell>
          <cell r="P180">
            <v>0</v>
          </cell>
          <cell r="Q180">
            <v>0</v>
          </cell>
          <cell r="R180">
            <v>1063.853700000001</v>
          </cell>
        </row>
        <row r="181">
          <cell r="N181">
            <v>3</v>
          </cell>
          <cell r="O181">
            <v>40.980000000000004</v>
          </cell>
          <cell r="P181">
            <v>3</v>
          </cell>
          <cell r="Q181">
            <v>40.980000000000004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3.1999999999999886</v>
          </cell>
          <cell r="O185">
            <v>365.1199999999987</v>
          </cell>
          <cell r="P185">
            <v>1.64</v>
          </cell>
          <cell r="Q185">
            <v>187.12399999999997</v>
          </cell>
          <cell r="R185">
            <v>177.99599999999873</v>
          </cell>
        </row>
        <row r="186">
          <cell r="N186">
            <v>15</v>
          </cell>
          <cell r="O186">
            <v>208.65</v>
          </cell>
          <cell r="P186">
            <v>15</v>
          </cell>
          <cell r="Q186">
            <v>208.65</v>
          </cell>
          <cell r="R186">
            <v>0</v>
          </cell>
        </row>
        <row r="187">
          <cell r="N187">
            <v>4.1199999999999903</v>
          </cell>
          <cell r="O187">
            <v>582.27959999999871</v>
          </cell>
          <cell r="P187">
            <v>1.3</v>
          </cell>
          <cell r="Q187">
            <v>183.72900000000001</v>
          </cell>
          <cell r="R187">
            <v>398.55059999999867</v>
          </cell>
        </row>
        <row r="188">
          <cell r="N188">
            <v>2.6400000000000006</v>
          </cell>
          <cell r="O188">
            <v>266.90400000000005</v>
          </cell>
          <cell r="P188">
            <v>1</v>
          </cell>
          <cell r="Q188">
            <v>101.1</v>
          </cell>
          <cell r="R188">
            <v>165.80400000000006</v>
          </cell>
        </row>
        <row r="189">
          <cell r="N189">
            <v>2.1999999999999957</v>
          </cell>
          <cell r="O189">
            <v>464.24399999999912</v>
          </cell>
          <cell r="P189">
            <v>0.55000000000000004</v>
          </cell>
          <cell r="Q189">
            <v>116.06100000000002</v>
          </cell>
          <cell r="R189">
            <v>348.18299999999908</v>
          </cell>
        </row>
        <row r="190">
          <cell r="N190">
            <v>1.8999999999999986</v>
          </cell>
          <cell r="O190">
            <v>421.60999999999967</v>
          </cell>
          <cell r="P190">
            <v>0.62</v>
          </cell>
          <cell r="Q190">
            <v>137.578</v>
          </cell>
          <cell r="R190">
            <v>284.0319999999997</v>
          </cell>
        </row>
        <row r="191">
          <cell r="N191">
            <v>20</v>
          </cell>
          <cell r="O191">
            <v>148.6</v>
          </cell>
          <cell r="P191">
            <v>20</v>
          </cell>
          <cell r="Q191">
            <v>148.6</v>
          </cell>
          <cell r="R191">
            <v>0</v>
          </cell>
        </row>
        <row r="192"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N193">
            <v>2.1500000000000004</v>
          </cell>
          <cell r="O193">
            <v>395.17000000000007</v>
          </cell>
          <cell r="P193">
            <v>0.7</v>
          </cell>
          <cell r="Q193">
            <v>128.66</v>
          </cell>
          <cell r="R193">
            <v>266.5100000000001</v>
          </cell>
        </row>
        <row r="194"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</row>
        <row r="195">
          <cell r="N195">
            <v>2.6999999999999993</v>
          </cell>
          <cell r="O195">
            <v>311.87699999999995</v>
          </cell>
          <cell r="P195">
            <v>0</v>
          </cell>
          <cell r="Q195">
            <v>0</v>
          </cell>
          <cell r="R195">
            <v>311.87699999999995</v>
          </cell>
        </row>
        <row r="196">
          <cell r="N196">
            <v>1.8399999999999963</v>
          </cell>
          <cell r="O196">
            <v>215.13279999999958</v>
          </cell>
          <cell r="P196">
            <v>0</v>
          </cell>
          <cell r="Q196">
            <v>0</v>
          </cell>
          <cell r="R196">
            <v>215.13279999999958</v>
          </cell>
        </row>
        <row r="197"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</row>
        <row r="198">
          <cell r="N198">
            <v>1.6799999999999997</v>
          </cell>
          <cell r="O198">
            <v>0.65519999999999989</v>
          </cell>
          <cell r="P198">
            <v>0.76</v>
          </cell>
          <cell r="Q198">
            <v>0.2964</v>
          </cell>
          <cell r="R198">
            <v>0.3587999999999999</v>
          </cell>
        </row>
        <row r="199">
          <cell r="N199" t="str">
            <v>總計</v>
          </cell>
          <cell r="O199">
            <v>59794.32759999999</v>
          </cell>
          <cell r="P199" t="str">
            <v>總計</v>
          </cell>
          <cell r="Q199">
            <v>16024.057100000004</v>
          </cell>
          <cell r="R199">
            <v>43770.27049999997</v>
          </cell>
        </row>
      </sheetData>
      <sheetData sheetId="23">
        <row r="3">
          <cell r="C3">
            <v>7200454.7699999996</v>
          </cell>
        </row>
        <row r="5">
          <cell r="H5">
            <v>3335.4909999999995</v>
          </cell>
          <cell r="J5">
            <v>18778.384000000005</v>
          </cell>
          <cell r="L5">
            <v>2534.0035000000003</v>
          </cell>
        </row>
      </sheetData>
      <sheetData sheetId="24">
        <row r="1">
          <cell r="N1"/>
          <cell r="O1" t="str">
            <v>日期:</v>
          </cell>
          <cell r="P1">
            <v>45980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5.3100000000000023</v>
          </cell>
          <cell r="O12">
            <v>1062.0000000000005</v>
          </cell>
          <cell r="P12">
            <v>0.42</v>
          </cell>
          <cell r="Q12">
            <v>84</v>
          </cell>
          <cell r="R12">
            <v>978.00000000000045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17.259999999999991</v>
          </cell>
          <cell r="O14">
            <v>679.87139999999965</v>
          </cell>
          <cell r="P14">
            <v>1.89</v>
          </cell>
          <cell r="Q14">
            <v>74.447099999999992</v>
          </cell>
          <cell r="R14">
            <v>605.42429999999968</v>
          </cell>
        </row>
        <row r="15">
          <cell r="N15">
            <v>3.5</v>
          </cell>
          <cell r="O15">
            <v>166.39</v>
          </cell>
          <cell r="P15">
            <v>2.02</v>
          </cell>
          <cell r="Q15">
            <v>96.030799999999999</v>
          </cell>
          <cell r="R15">
            <v>70.359199999999987</v>
          </cell>
        </row>
        <row r="16">
          <cell r="N16">
            <v>137</v>
          </cell>
          <cell r="O16">
            <v>441.14000000000004</v>
          </cell>
          <cell r="P16">
            <v>0</v>
          </cell>
          <cell r="Q16">
            <v>0</v>
          </cell>
          <cell r="R16">
            <v>441.14000000000004</v>
          </cell>
        </row>
        <row r="17">
          <cell r="N17">
            <v>1.1599999999999966</v>
          </cell>
          <cell r="O17">
            <v>430.5223999999987</v>
          </cell>
          <cell r="P17">
            <v>0.54</v>
          </cell>
          <cell r="Q17">
            <v>200.41560000000001</v>
          </cell>
          <cell r="R17">
            <v>230.10679999999869</v>
          </cell>
        </row>
        <row r="18">
          <cell r="N18">
            <v>1</v>
          </cell>
          <cell r="O18">
            <v>4.3099999999999996</v>
          </cell>
          <cell r="P18">
            <v>1</v>
          </cell>
          <cell r="Q18">
            <v>4.3099999999999996</v>
          </cell>
          <cell r="R18">
            <v>0</v>
          </cell>
        </row>
        <row r="19">
          <cell r="N19">
            <v>2.9600000000000009</v>
          </cell>
          <cell r="O19">
            <v>226.35120000000006</v>
          </cell>
          <cell r="P19">
            <v>2.52</v>
          </cell>
          <cell r="Q19">
            <v>192.70439999999999</v>
          </cell>
          <cell r="R19">
            <v>33.64680000000007</v>
          </cell>
        </row>
        <row r="20">
          <cell r="N20">
            <v>3.3100000000000023</v>
          </cell>
          <cell r="O20">
            <v>522.54970000000037</v>
          </cell>
          <cell r="P20">
            <v>1.1200000000000001</v>
          </cell>
          <cell r="Q20">
            <v>176.81440000000003</v>
          </cell>
          <cell r="R20">
            <v>345.73530000000034</v>
          </cell>
        </row>
        <row r="21">
          <cell r="N21">
            <v>43.770000000000095</v>
          </cell>
          <cell r="O21">
            <v>6453.0111000000143</v>
          </cell>
          <cell r="P21">
            <v>0</v>
          </cell>
          <cell r="Q21">
            <v>0</v>
          </cell>
          <cell r="R21">
            <v>6453.0111000000143</v>
          </cell>
        </row>
        <row r="22">
          <cell r="N22">
            <v>10.629999999999995</v>
          </cell>
          <cell r="O22">
            <v>1358.9391999999993</v>
          </cell>
          <cell r="P22">
            <v>0</v>
          </cell>
          <cell r="Q22">
            <v>0</v>
          </cell>
          <cell r="R22">
            <v>1358.9391999999993</v>
          </cell>
        </row>
        <row r="23">
          <cell r="N23">
            <v>1.7999999999999972</v>
          </cell>
          <cell r="O23">
            <v>260.63999999999959</v>
          </cell>
          <cell r="P23">
            <v>1.64</v>
          </cell>
          <cell r="Q23">
            <v>237.47200000000001</v>
          </cell>
          <cell r="R23">
            <v>23.16799999999958</v>
          </cell>
        </row>
        <row r="24">
          <cell r="N24">
            <v>189</v>
          </cell>
          <cell r="O24">
            <v>221.13</v>
          </cell>
          <cell r="P24">
            <v>189</v>
          </cell>
          <cell r="Q24">
            <v>221.13</v>
          </cell>
          <cell r="R24">
            <v>0</v>
          </cell>
        </row>
        <row r="25">
          <cell r="N25">
            <v>2.2599999999999909</v>
          </cell>
          <cell r="O25">
            <v>286.99739999999883</v>
          </cell>
          <cell r="P25">
            <v>1.5</v>
          </cell>
          <cell r="Q25">
            <v>190.48499999999999</v>
          </cell>
          <cell r="R25">
            <v>96.512399999998848</v>
          </cell>
        </row>
        <row r="26">
          <cell r="N26">
            <v>35</v>
          </cell>
          <cell r="O26">
            <v>230.65</v>
          </cell>
          <cell r="P26">
            <v>35</v>
          </cell>
          <cell r="Q26">
            <v>230.65</v>
          </cell>
          <cell r="R26">
            <v>0</v>
          </cell>
        </row>
        <row r="27">
          <cell r="N27">
            <v>47</v>
          </cell>
          <cell r="O27">
            <v>115.15</v>
          </cell>
          <cell r="P27">
            <v>47</v>
          </cell>
          <cell r="Q27">
            <v>115.15</v>
          </cell>
          <cell r="R27">
            <v>0</v>
          </cell>
        </row>
        <row r="28">
          <cell r="N28">
            <v>8</v>
          </cell>
          <cell r="O28">
            <v>9.2799999999999994</v>
          </cell>
          <cell r="P28">
            <v>8</v>
          </cell>
          <cell r="Q28">
            <v>9.2799999999999994</v>
          </cell>
          <cell r="R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N30">
            <v>3.2900000000000063</v>
          </cell>
          <cell r="O30">
            <v>313.9976000000006</v>
          </cell>
          <cell r="P30">
            <v>2.36</v>
          </cell>
          <cell r="Q30">
            <v>225.23839999999998</v>
          </cell>
          <cell r="R30">
            <v>88.759200000000618</v>
          </cell>
        </row>
        <row r="31">
          <cell r="N31">
            <v>1.1400000000000006</v>
          </cell>
          <cell r="O31">
            <v>246.55920000000012</v>
          </cell>
          <cell r="P31">
            <v>1.04</v>
          </cell>
          <cell r="Q31">
            <v>224.93120000000002</v>
          </cell>
          <cell r="R31">
            <v>21.6280000000001</v>
          </cell>
        </row>
        <row r="32">
          <cell r="N32">
            <v>1.0100000000000016</v>
          </cell>
          <cell r="O32">
            <v>250.94460000000041</v>
          </cell>
          <cell r="P32">
            <v>1.01</v>
          </cell>
          <cell r="Q32">
            <v>250.94460000000001</v>
          </cell>
          <cell r="R32">
            <v>3.979039320256561E-13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12.019999999999982</v>
          </cell>
          <cell r="O34">
            <v>2329.8365999999965</v>
          </cell>
          <cell r="P34">
            <v>0</v>
          </cell>
          <cell r="Q34">
            <v>0</v>
          </cell>
          <cell r="R34">
            <v>2329.8365999999965</v>
          </cell>
        </row>
        <row r="35">
          <cell r="N35">
            <v>0.80000000000001137</v>
          </cell>
          <cell r="O35">
            <v>341.35200000000486</v>
          </cell>
          <cell r="P35">
            <v>0.5</v>
          </cell>
          <cell r="Q35">
            <v>213.345</v>
          </cell>
          <cell r="R35">
            <v>128.00700000000487</v>
          </cell>
        </row>
        <row r="36">
          <cell r="N36">
            <v>5.0800000000000125</v>
          </cell>
          <cell r="O36">
            <v>775.97000000000196</v>
          </cell>
          <cell r="P36">
            <v>1.27</v>
          </cell>
          <cell r="Q36">
            <v>193.99250000000001</v>
          </cell>
          <cell r="R36">
            <v>581.97750000000201</v>
          </cell>
        </row>
        <row r="37">
          <cell r="N37">
            <v>1.9300000000000068</v>
          </cell>
          <cell r="O37">
            <v>513.92040000000179</v>
          </cell>
          <cell r="P37">
            <v>0</v>
          </cell>
          <cell r="Q37">
            <v>0</v>
          </cell>
          <cell r="R37">
            <v>513.92040000000179</v>
          </cell>
        </row>
        <row r="38">
          <cell r="N38">
            <v>0.48000000000000043</v>
          </cell>
          <cell r="O38">
            <v>301.92000000000024</v>
          </cell>
          <cell r="P38">
            <v>0.26</v>
          </cell>
          <cell r="Q38">
            <v>163.54</v>
          </cell>
          <cell r="R38">
            <v>138.38000000000025</v>
          </cell>
        </row>
        <row r="39">
          <cell r="N39">
            <v>2.0700000000000003</v>
          </cell>
          <cell r="O39">
            <v>317.10330000000005</v>
          </cell>
          <cell r="P39">
            <v>1.64</v>
          </cell>
          <cell r="Q39">
            <v>251.23159999999999</v>
          </cell>
          <cell r="R39">
            <v>65.871700000000061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1.7600000000000016</v>
          </cell>
          <cell r="O41">
            <v>518.56640000000039</v>
          </cell>
          <cell r="P41">
            <v>0.55000000000000004</v>
          </cell>
          <cell r="Q41">
            <v>162.05199999999999</v>
          </cell>
          <cell r="R41">
            <v>356.51440000000036</v>
          </cell>
        </row>
        <row r="42"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N43">
            <v>1.1000000000000085</v>
          </cell>
          <cell r="O43">
            <v>277.98100000000215</v>
          </cell>
          <cell r="P43">
            <v>0.8</v>
          </cell>
          <cell r="Q43">
            <v>202.16800000000001</v>
          </cell>
          <cell r="R43">
            <v>75.813000000002148</v>
          </cell>
        </row>
        <row r="44">
          <cell r="N44">
            <v>3.4699999999999989</v>
          </cell>
          <cell r="O44">
            <v>1200.0994999999996</v>
          </cell>
          <cell r="P44">
            <v>0</v>
          </cell>
          <cell r="Q44">
            <v>0</v>
          </cell>
          <cell r="R44">
            <v>1200.0994999999996</v>
          </cell>
        </row>
        <row r="45">
          <cell r="N45">
            <v>0.63999999999999879</v>
          </cell>
          <cell r="O45">
            <v>317.62559999999939</v>
          </cell>
          <cell r="P45">
            <v>0.46</v>
          </cell>
          <cell r="Q45">
            <v>228.29340000000002</v>
          </cell>
          <cell r="R45">
            <v>89.332199999999375</v>
          </cell>
        </row>
        <row r="46">
          <cell r="N46">
            <v>2.3000000000000007</v>
          </cell>
          <cell r="O46">
            <v>209.04700000000005</v>
          </cell>
          <cell r="P46">
            <v>2</v>
          </cell>
          <cell r="Q46">
            <v>181.78</v>
          </cell>
          <cell r="R46">
            <v>27.267000000000053</v>
          </cell>
        </row>
        <row r="47">
          <cell r="N47">
            <v>28</v>
          </cell>
          <cell r="O47">
            <v>432.59999999999997</v>
          </cell>
          <cell r="P47">
            <v>28</v>
          </cell>
          <cell r="Q47">
            <v>432.59999999999997</v>
          </cell>
          <cell r="R47">
            <v>0</v>
          </cell>
        </row>
        <row r="48">
          <cell r="N48">
            <v>0.58000000000000185</v>
          </cell>
          <cell r="O48">
            <v>423.40000000000134</v>
          </cell>
          <cell r="P48">
            <v>0</v>
          </cell>
          <cell r="Q48">
            <v>0</v>
          </cell>
          <cell r="R48">
            <v>423.40000000000134</v>
          </cell>
        </row>
        <row r="49">
          <cell r="N49">
            <v>0.44000000000000128</v>
          </cell>
          <cell r="O49">
            <v>920.55920000000265</v>
          </cell>
          <cell r="P49">
            <v>0</v>
          </cell>
          <cell r="Q49">
            <v>0</v>
          </cell>
          <cell r="R49">
            <v>920.55920000000265</v>
          </cell>
        </row>
        <row r="50">
          <cell r="N50">
            <v>1.1999999999999957</v>
          </cell>
          <cell r="O50">
            <v>228.77999999999921</v>
          </cell>
          <cell r="P50">
            <v>0.68</v>
          </cell>
          <cell r="Q50">
            <v>129.64200000000002</v>
          </cell>
          <cell r="R50">
            <v>99.137999999999181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9.9999999999997868E-3</v>
          </cell>
          <cell r="O54">
            <v>6.7399999999998563</v>
          </cell>
          <cell r="P54">
            <v>0</v>
          </cell>
          <cell r="Q54">
            <v>0</v>
          </cell>
          <cell r="R54">
            <v>6.7399999999998563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0.70000000000000284</v>
          </cell>
          <cell r="O56">
            <v>361.04600000000147</v>
          </cell>
          <cell r="P56">
            <v>0.4</v>
          </cell>
          <cell r="Q56">
            <v>206.31200000000001</v>
          </cell>
          <cell r="R56">
            <v>154.73400000000146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1.2000000000000028</v>
          </cell>
          <cell r="O59">
            <v>209.8080000000005</v>
          </cell>
          <cell r="P59">
            <v>0.9</v>
          </cell>
          <cell r="Q59">
            <v>157.35599999999999</v>
          </cell>
          <cell r="R59">
            <v>52.45200000000051</v>
          </cell>
        </row>
        <row r="60">
          <cell r="N60">
            <v>2.5</v>
          </cell>
          <cell r="O60">
            <v>254.57499999999999</v>
          </cell>
          <cell r="P60">
            <v>1.7</v>
          </cell>
          <cell r="Q60">
            <v>173.11099999999999</v>
          </cell>
          <cell r="R60">
            <v>81.463999999999999</v>
          </cell>
        </row>
        <row r="61">
          <cell r="N61">
            <v>0.66000000000000369</v>
          </cell>
          <cell r="O61">
            <v>408.05820000000227</v>
          </cell>
          <cell r="P61">
            <v>0</v>
          </cell>
          <cell r="Q61">
            <v>0</v>
          </cell>
          <cell r="R61">
            <v>408.05820000000227</v>
          </cell>
        </row>
        <row r="62">
          <cell r="N62">
            <v>1.3199999999999932</v>
          </cell>
          <cell r="O62">
            <v>251.94839999999871</v>
          </cell>
          <cell r="P62">
            <v>0</v>
          </cell>
          <cell r="Q62">
            <v>0</v>
          </cell>
          <cell r="R62">
            <v>251.94839999999871</v>
          </cell>
        </row>
        <row r="63">
          <cell r="N63">
            <v>5.0000000000000044E-2</v>
          </cell>
          <cell r="O63">
            <v>8.5715000000000074</v>
          </cell>
          <cell r="P63">
            <v>0</v>
          </cell>
          <cell r="Q63">
            <v>0</v>
          </cell>
          <cell r="R63">
            <v>8.5715000000000074</v>
          </cell>
        </row>
        <row r="64">
          <cell r="N64">
            <v>2.289999999999992</v>
          </cell>
          <cell r="O64">
            <v>362.25509999999872</v>
          </cell>
          <cell r="P64">
            <v>1.4</v>
          </cell>
          <cell r="Q64">
            <v>221.46599999999998</v>
          </cell>
          <cell r="R64">
            <v>140.78909999999874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1.3900000000000006</v>
          </cell>
          <cell r="O66">
            <v>398.49910000000017</v>
          </cell>
          <cell r="P66">
            <v>0.43</v>
          </cell>
          <cell r="Q66">
            <v>123.27669999999999</v>
          </cell>
          <cell r="R66">
            <v>275.22240000000016</v>
          </cell>
        </row>
        <row r="67"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N69">
            <v>1</v>
          </cell>
          <cell r="O69">
            <v>205.11</v>
          </cell>
          <cell r="P69">
            <v>0.7</v>
          </cell>
          <cell r="Q69">
            <v>143.577</v>
          </cell>
          <cell r="R69">
            <v>61.533000000000015</v>
          </cell>
        </row>
        <row r="70"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N71">
            <v>9.9999999999997868E-3</v>
          </cell>
          <cell r="O71">
            <v>1.3946999999999703</v>
          </cell>
          <cell r="P71">
            <v>0</v>
          </cell>
          <cell r="Q71">
            <v>0</v>
          </cell>
          <cell r="R71">
            <v>1.3946999999999703</v>
          </cell>
        </row>
        <row r="72">
          <cell r="N72">
            <v>7.3500000000000227</v>
          </cell>
          <cell r="O72">
            <v>382.4205000000012</v>
          </cell>
          <cell r="P72">
            <v>4.05</v>
          </cell>
          <cell r="Q72">
            <v>210.72149999999999</v>
          </cell>
          <cell r="R72">
            <v>171.69900000000121</v>
          </cell>
        </row>
        <row r="73"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N75">
            <v>1.8700000000000045</v>
          </cell>
          <cell r="O75">
            <v>394.08380000000096</v>
          </cell>
          <cell r="P75">
            <v>0.6</v>
          </cell>
          <cell r="Q75">
            <v>126.444</v>
          </cell>
          <cell r="R75">
            <v>267.63980000000095</v>
          </cell>
        </row>
        <row r="76">
          <cell r="N76">
            <v>25</v>
          </cell>
          <cell r="O76">
            <v>40.25</v>
          </cell>
          <cell r="P76">
            <v>25</v>
          </cell>
          <cell r="Q76">
            <v>40.25</v>
          </cell>
          <cell r="R76">
            <v>0</v>
          </cell>
        </row>
        <row r="77">
          <cell r="N77">
            <v>54</v>
          </cell>
          <cell r="O77">
            <v>69.66</v>
          </cell>
          <cell r="P77">
            <v>54</v>
          </cell>
          <cell r="Q77">
            <v>69.66</v>
          </cell>
          <cell r="R77">
            <v>0</v>
          </cell>
        </row>
        <row r="78">
          <cell r="N78">
            <v>8</v>
          </cell>
          <cell r="O78">
            <v>414.96</v>
          </cell>
          <cell r="P78">
            <v>2.9</v>
          </cell>
          <cell r="Q78">
            <v>150.423</v>
          </cell>
          <cell r="R78">
            <v>264.53699999999998</v>
          </cell>
        </row>
        <row r="79">
          <cell r="N79">
            <v>8.5500000000000114</v>
          </cell>
          <cell r="O79">
            <v>288.22050000000041</v>
          </cell>
          <cell r="P79">
            <v>5.21</v>
          </cell>
          <cell r="Q79">
            <v>175.62909999999999</v>
          </cell>
          <cell r="R79">
            <v>112.59140000000042</v>
          </cell>
        </row>
        <row r="80">
          <cell r="N80">
            <v>2.5200000000000031</v>
          </cell>
          <cell r="O80">
            <v>318.3768000000004</v>
          </cell>
          <cell r="P80">
            <v>1.22</v>
          </cell>
          <cell r="Q80">
            <v>154.13480000000001</v>
          </cell>
          <cell r="R80">
            <v>164.24200000000039</v>
          </cell>
        </row>
        <row r="81">
          <cell r="N81">
            <v>1.9800000000000004</v>
          </cell>
          <cell r="O81">
            <v>474.15060000000011</v>
          </cell>
          <cell r="P81">
            <v>0.7</v>
          </cell>
          <cell r="Q81">
            <v>167.62899999999999</v>
          </cell>
          <cell r="R81">
            <v>306.52160000000015</v>
          </cell>
        </row>
        <row r="82">
          <cell r="N82">
            <v>0.79999999999999716</v>
          </cell>
          <cell r="O82">
            <v>366.51999999999867</v>
          </cell>
          <cell r="P82">
            <v>0</v>
          </cell>
          <cell r="Q82">
            <v>0</v>
          </cell>
          <cell r="R82">
            <v>366.51999999999867</v>
          </cell>
        </row>
        <row r="83">
          <cell r="N83">
            <v>44</v>
          </cell>
          <cell r="O83">
            <v>38.72</v>
          </cell>
          <cell r="P83">
            <v>44</v>
          </cell>
          <cell r="Q83">
            <v>38.72</v>
          </cell>
          <cell r="R83">
            <v>0</v>
          </cell>
        </row>
        <row r="84">
          <cell r="N84">
            <v>14.170000000000016</v>
          </cell>
          <cell r="O84">
            <v>416.59800000000047</v>
          </cell>
          <cell r="P84">
            <v>7.18</v>
          </cell>
          <cell r="Q84">
            <v>211.09199999999998</v>
          </cell>
          <cell r="R84">
            <v>205.50600000000048</v>
          </cell>
        </row>
        <row r="85">
          <cell r="N85">
            <v>14.659999999999968</v>
          </cell>
          <cell r="O85">
            <v>1386.396199999997</v>
          </cell>
          <cell r="P85">
            <v>0</v>
          </cell>
          <cell r="Q85">
            <v>0</v>
          </cell>
          <cell r="R85">
            <v>1386.396199999997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2.0000000000000284</v>
          </cell>
          <cell r="O87">
            <v>142.70000000000201</v>
          </cell>
          <cell r="P87">
            <v>0.65</v>
          </cell>
          <cell r="Q87">
            <v>46.377499999999998</v>
          </cell>
          <cell r="R87">
            <v>96.322500000002009</v>
          </cell>
        </row>
        <row r="88">
          <cell r="N88">
            <v>15.830000000000013</v>
          </cell>
          <cell r="O88">
            <v>1039.5561000000009</v>
          </cell>
          <cell r="P88">
            <v>0</v>
          </cell>
          <cell r="Q88">
            <v>0</v>
          </cell>
          <cell r="R88">
            <v>1039.5561000000009</v>
          </cell>
        </row>
        <row r="89"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N91">
            <v>1.4099999999999966</v>
          </cell>
          <cell r="O91">
            <v>308.69129999999927</v>
          </cell>
          <cell r="P91">
            <v>0.4</v>
          </cell>
          <cell r="Q91">
            <v>87.572000000000003</v>
          </cell>
          <cell r="R91">
            <v>221.11929999999927</v>
          </cell>
        </row>
        <row r="92">
          <cell r="N92">
            <v>1.9999999999999574E-2</v>
          </cell>
          <cell r="O92">
            <v>1.0905999999999767</v>
          </cell>
          <cell r="P92">
            <v>0</v>
          </cell>
          <cell r="Q92">
            <v>0</v>
          </cell>
          <cell r="R92">
            <v>1.0905999999999767</v>
          </cell>
        </row>
        <row r="93">
          <cell r="N93">
            <v>75</v>
          </cell>
          <cell r="O93">
            <v>435.74999999999994</v>
          </cell>
          <cell r="P93">
            <v>75</v>
          </cell>
          <cell r="Q93">
            <v>435.74999999999994</v>
          </cell>
          <cell r="R93">
            <v>0</v>
          </cell>
        </row>
        <row r="94">
          <cell r="N94">
            <v>1.6099999999999</v>
          </cell>
          <cell r="O94">
            <v>110.15619999999316</v>
          </cell>
          <cell r="P94">
            <v>0</v>
          </cell>
          <cell r="Q94">
            <v>0</v>
          </cell>
          <cell r="R94">
            <v>110.15619999999316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4.1100000000000136</v>
          </cell>
          <cell r="O99">
            <v>268.13640000000089</v>
          </cell>
          <cell r="P99">
            <v>3.26</v>
          </cell>
          <cell r="Q99">
            <v>212.68239999999997</v>
          </cell>
          <cell r="R99">
            <v>55.454000000000917</v>
          </cell>
        </row>
        <row r="100">
          <cell r="N100">
            <v>2.2300000000000004</v>
          </cell>
          <cell r="O100">
            <v>199.29510000000005</v>
          </cell>
          <cell r="P100">
            <v>0.5</v>
          </cell>
          <cell r="Q100">
            <v>44.685000000000002</v>
          </cell>
          <cell r="R100">
            <v>154.61010000000005</v>
          </cell>
        </row>
        <row r="101">
          <cell r="N101">
            <v>2.3100000000000023</v>
          </cell>
          <cell r="O101">
            <v>296.58090000000027</v>
          </cell>
          <cell r="P101">
            <v>1.18</v>
          </cell>
          <cell r="Q101">
            <v>151.50019999999998</v>
          </cell>
          <cell r="R101">
            <v>145.08070000000029</v>
          </cell>
        </row>
        <row r="102">
          <cell r="N102">
            <v>1.6500000000000057</v>
          </cell>
          <cell r="O102">
            <v>418.96800000000144</v>
          </cell>
          <cell r="P102">
            <v>1.08</v>
          </cell>
          <cell r="Q102">
            <v>274.23360000000002</v>
          </cell>
          <cell r="R102">
            <v>144.73440000000141</v>
          </cell>
        </row>
        <row r="103">
          <cell r="N103">
            <v>1.7800000000000011</v>
          </cell>
          <cell r="O103">
            <v>326.89700000000022</v>
          </cell>
          <cell r="P103">
            <v>1.06</v>
          </cell>
          <cell r="Q103">
            <v>194.66900000000001</v>
          </cell>
          <cell r="R103">
            <v>132.22800000000021</v>
          </cell>
        </row>
        <row r="104">
          <cell r="N104">
            <v>4.9999999999999822E-2</v>
          </cell>
          <cell r="O104">
            <v>32.113499999999888</v>
          </cell>
          <cell r="P104">
            <v>0</v>
          </cell>
          <cell r="Q104">
            <v>0</v>
          </cell>
          <cell r="R104">
            <v>32.113499999999888</v>
          </cell>
        </row>
        <row r="105">
          <cell r="N105">
            <v>3</v>
          </cell>
          <cell r="O105">
            <v>18.78</v>
          </cell>
          <cell r="P105">
            <v>3</v>
          </cell>
          <cell r="Q105">
            <v>18.78</v>
          </cell>
          <cell r="R105">
            <v>0</v>
          </cell>
        </row>
        <row r="106">
          <cell r="N106">
            <v>1.0999999999999979</v>
          </cell>
          <cell r="O106">
            <v>330.91299999999933</v>
          </cell>
          <cell r="P106">
            <v>0.66</v>
          </cell>
          <cell r="Q106">
            <v>198.5478</v>
          </cell>
          <cell r="R106">
            <v>132.36519999999933</v>
          </cell>
        </row>
        <row r="107">
          <cell r="N107">
            <v>0.81999999999999318</v>
          </cell>
          <cell r="O107">
            <v>334.34679999999724</v>
          </cell>
          <cell r="P107">
            <v>0</v>
          </cell>
          <cell r="Q107">
            <v>0</v>
          </cell>
          <cell r="R107">
            <v>334.34679999999724</v>
          </cell>
        </row>
        <row r="108">
          <cell r="N108">
            <v>1.9299999999999926</v>
          </cell>
          <cell r="O108">
            <v>213.5930999999992</v>
          </cell>
          <cell r="P108">
            <v>1.4</v>
          </cell>
          <cell r="Q108">
            <v>154.93799999999999</v>
          </cell>
          <cell r="R108">
            <v>58.655099999999209</v>
          </cell>
        </row>
        <row r="109">
          <cell r="N109">
            <v>2.0400000000000063</v>
          </cell>
          <cell r="O109">
            <v>746.49720000000229</v>
          </cell>
          <cell r="P109">
            <v>0.5</v>
          </cell>
          <cell r="Q109">
            <v>182.965</v>
          </cell>
          <cell r="R109">
            <v>563.53220000000226</v>
          </cell>
        </row>
        <row r="110">
          <cell r="N110">
            <v>2.1700000000000017</v>
          </cell>
          <cell r="O110">
            <v>266.51940000000019</v>
          </cell>
          <cell r="P110">
            <v>1.5</v>
          </cell>
          <cell r="Q110">
            <v>184.23</v>
          </cell>
          <cell r="R110">
            <v>82.289400000000199</v>
          </cell>
        </row>
        <row r="111">
          <cell r="N111">
            <v>1.3999999999999986</v>
          </cell>
          <cell r="O111">
            <v>265.90199999999976</v>
          </cell>
          <cell r="P111">
            <v>1.2</v>
          </cell>
          <cell r="Q111">
            <v>227.916</v>
          </cell>
          <cell r="R111">
            <v>37.985999999999763</v>
          </cell>
        </row>
        <row r="112">
          <cell r="N112">
            <v>72</v>
          </cell>
          <cell r="O112">
            <v>165.6</v>
          </cell>
          <cell r="P112">
            <v>72</v>
          </cell>
          <cell r="Q112">
            <v>165.6</v>
          </cell>
          <cell r="R112">
            <v>0</v>
          </cell>
        </row>
        <row r="113">
          <cell r="N113">
            <v>102</v>
          </cell>
          <cell r="O113">
            <v>312.12</v>
          </cell>
          <cell r="P113">
            <v>0</v>
          </cell>
          <cell r="Q113">
            <v>0</v>
          </cell>
          <cell r="R113">
            <v>312.12</v>
          </cell>
        </row>
        <row r="114">
          <cell r="N114">
            <v>1.519999999999996</v>
          </cell>
          <cell r="O114">
            <v>287.55359999999928</v>
          </cell>
          <cell r="P114">
            <v>1.1200000000000001</v>
          </cell>
          <cell r="Q114">
            <v>211.88160000000002</v>
          </cell>
          <cell r="R114">
            <v>75.671999999999258</v>
          </cell>
        </row>
        <row r="115">
          <cell r="N115">
            <v>3.2999999999999972</v>
          </cell>
          <cell r="O115">
            <v>316.79999999999973</v>
          </cell>
          <cell r="P115">
            <v>2.46</v>
          </cell>
          <cell r="Q115">
            <v>236.16</v>
          </cell>
          <cell r="R115">
            <v>80.639999999999731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1.8300000000000125</v>
          </cell>
          <cell r="O117">
            <v>673.69620000000452</v>
          </cell>
          <cell r="P117">
            <v>0</v>
          </cell>
          <cell r="Q117">
            <v>0</v>
          </cell>
          <cell r="R117">
            <v>673.69620000000452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3.8100000000000023</v>
          </cell>
          <cell r="O119">
            <v>611.46690000000035</v>
          </cell>
          <cell r="P119">
            <v>1.3</v>
          </cell>
          <cell r="Q119">
            <v>208.63700000000003</v>
          </cell>
          <cell r="R119">
            <v>402.82990000000029</v>
          </cell>
        </row>
        <row r="120">
          <cell r="N120">
            <v>0.25</v>
          </cell>
          <cell r="O120">
            <v>121.3925</v>
          </cell>
          <cell r="P120">
            <v>0</v>
          </cell>
          <cell r="Q120">
            <v>0</v>
          </cell>
          <cell r="R120">
            <v>121.3925</v>
          </cell>
        </row>
        <row r="121">
          <cell r="N121">
            <v>8</v>
          </cell>
          <cell r="O121">
            <v>21.28</v>
          </cell>
          <cell r="P121">
            <v>4</v>
          </cell>
          <cell r="Q121">
            <v>10.64</v>
          </cell>
          <cell r="R121">
            <v>10.64</v>
          </cell>
        </row>
        <row r="122">
          <cell r="N122">
            <v>33</v>
          </cell>
          <cell r="O122">
            <v>37.949999999999996</v>
          </cell>
          <cell r="P122">
            <v>33</v>
          </cell>
          <cell r="Q122">
            <v>37.949999999999996</v>
          </cell>
          <cell r="R122">
            <v>0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4.8699999999999903</v>
          </cell>
          <cell r="O124">
            <v>681.7025999999986</v>
          </cell>
          <cell r="P124">
            <v>1.2</v>
          </cell>
          <cell r="Q124">
            <v>167.97599999999997</v>
          </cell>
          <cell r="R124">
            <v>513.7265999999986</v>
          </cell>
        </row>
        <row r="125">
          <cell r="N125">
            <v>1.2699999999999996</v>
          </cell>
          <cell r="O125">
            <v>231.27969999999993</v>
          </cell>
          <cell r="P125">
            <v>1.27</v>
          </cell>
          <cell r="Q125">
            <v>231.27970000000002</v>
          </cell>
          <cell r="R125">
            <v>0</v>
          </cell>
        </row>
        <row r="126">
          <cell r="N126">
            <v>2.1400000000000006</v>
          </cell>
          <cell r="O126">
            <v>305.69900000000007</v>
          </cell>
          <cell r="P126">
            <v>1.1499999999999999</v>
          </cell>
          <cell r="Q126">
            <v>164.27749999999997</v>
          </cell>
          <cell r="R126">
            <v>141.42150000000009</v>
          </cell>
        </row>
        <row r="127">
          <cell r="N127">
            <v>1.4699999999999989</v>
          </cell>
          <cell r="O127">
            <v>275.56619999999981</v>
          </cell>
          <cell r="P127">
            <v>1.41</v>
          </cell>
          <cell r="Q127">
            <v>264.3186</v>
          </cell>
          <cell r="R127">
            <v>11.247599999999807</v>
          </cell>
        </row>
        <row r="128">
          <cell r="N128">
            <v>13.719999999999999</v>
          </cell>
          <cell r="O128">
            <v>903.7364</v>
          </cell>
          <cell r="P128">
            <v>0</v>
          </cell>
          <cell r="Q128">
            <v>0</v>
          </cell>
          <cell r="R128">
            <v>903.7364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3.289999999999992</v>
          </cell>
          <cell r="O130">
            <v>597.49689999999862</v>
          </cell>
          <cell r="P130">
            <v>3.19</v>
          </cell>
          <cell r="Q130">
            <v>579.33590000000004</v>
          </cell>
          <cell r="R130">
            <v>18.16099999999858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1.4299999999999997</v>
          </cell>
          <cell r="O132">
            <v>652.49469999999985</v>
          </cell>
          <cell r="P132">
            <v>0</v>
          </cell>
          <cell r="Q132">
            <v>0</v>
          </cell>
          <cell r="R132">
            <v>652.49469999999985</v>
          </cell>
        </row>
        <row r="133">
          <cell r="N133">
            <v>17</v>
          </cell>
          <cell r="O133">
            <v>301.07</v>
          </cell>
          <cell r="P133">
            <v>17</v>
          </cell>
          <cell r="Q133">
            <v>301.07</v>
          </cell>
          <cell r="R133">
            <v>0</v>
          </cell>
        </row>
        <row r="134">
          <cell r="N134">
            <v>1.7399999999999949</v>
          </cell>
          <cell r="O134">
            <v>349.70519999999897</v>
          </cell>
          <cell r="P134">
            <v>0</v>
          </cell>
          <cell r="Q134">
            <v>0</v>
          </cell>
          <cell r="R134">
            <v>349.70519999999897</v>
          </cell>
        </row>
        <row r="135">
          <cell r="N135">
            <v>4.1900000000000261</v>
          </cell>
          <cell r="O135">
            <v>652.96960000000411</v>
          </cell>
          <cell r="P135">
            <v>0</v>
          </cell>
          <cell r="Q135">
            <v>0</v>
          </cell>
          <cell r="R135">
            <v>652.96960000000411</v>
          </cell>
        </row>
        <row r="136">
          <cell r="N136">
            <v>6.7800000000000011</v>
          </cell>
          <cell r="O136">
            <v>787.42920000000015</v>
          </cell>
          <cell r="P136">
            <v>0</v>
          </cell>
          <cell r="Q136">
            <v>0</v>
          </cell>
          <cell r="R136">
            <v>787.42920000000015</v>
          </cell>
        </row>
        <row r="137"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N138">
            <v>8.3600000000000136</v>
          </cell>
          <cell r="O138">
            <v>831.90360000000135</v>
          </cell>
          <cell r="P138">
            <v>0</v>
          </cell>
          <cell r="Q138">
            <v>0</v>
          </cell>
          <cell r="R138">
            <v>831.90360000000135</v>
          </cell>
        </row>
        <row r="139"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N140">
            <v>8.0400000000000205</v>
          </cell>
          <cell r="O140">
            <v>531.68520000000137</v>
          </cell>
          <cell r="P140">
            <v>0</v>
          </cell>
          <cell r="Q140">
            <v>0</v>
          </cell>
          <cell r="R140">
            <v>531.68520000000137</v>
          </cell>
        </row>
        <row r="141">
          <cell r="N141">
            <v>2.1000000000000014</v>
          </cell>
          <cell r="O141">
            <v>304.58400000000017</v>
          </cell>
          <cell r="P141">
            <v>1.44</v>
          </cell>
          <cell r="Q141">
            <v>208.85759999999999</v>
          </cell>
          <cell r="R141">
            <v>95.726400000000183</v>
          </cell>
        </row>
        <row r="142">
          <cell r="N142">
            <v>1.0300000000000011</v>
          </cell>
          <cell r="O142">
            <v>499.71480000000059</v>
          </cell>
          <cell r="P142">
            <v>0</v>
          </cell>
          <cell r="Q142">
            <v>0</v>
          </cell>
          <cell r="R142">
            <v>499.71480000000059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0.7099999999999973</v>
          </cell>
          <cell r="O144">
            <v>380.80139999999858</v>
          </cell>
          <cell r="P144">
            <v>0.38</v>
          </cell>
          <cell r="Q144">
            <v>203.8092</v>
          </cell>
          <cell r="R144">
            <v>176.99219999999858</v>
          </cell>
        </row>
        <row r="145">
          <cell r="N145">
            <v>11.419999999999959</v>
          </cell>
          <cell r="O145">
            <v>801.91239999999709</v>
          </cell>
          <cell r="P145">
            <v>1.9</v>
          </cell>
          <cell r="Q145">
            <v>133.41799999999998</v>
          </cell>
          <cell r="R145">
            <v>668.49439999999709</v>
          </cell>
        </row>
        <row r="146">
          <cell r="N146">
            <v>1.4800000000000004</v>
          </cell>
          <cell r="O146">
            <v>372.32360000000011</v>
          </cell>
          <cell r="P146">
            <v>0.55000000000000004</v>
          </cell>
          <cell r="Q146">
            <v>138.36350000000002</v>
          </cell>
          <cell r="R146">
            <v>233.9601000000001</v>
          </cell>
        </row>
        <row r="147">
          <cell r="N147">
            <v>6.6599999999999966</v>
          </cell>
          <cell r="O147">
            <v>721.0115999999997</v>
          </cell>
          <cell r="P147">
            <v>0</v>
          </cell>
          <cell r="Q147">
            <v>0</v>
          </cell>
          <cell r="R147">
            <v>721.0115999999997</v>
          </cell>
        </row>
        <row r="148">
          <cell r="N148">
            <v>4</v>
          </cell>
          <cell r="O148">
            <v>0</v>
          </cell>
          <cell r="P148">
            <v>4</v>
          </cell>
          <cell r="Q148">
            <v>0</v>
          </cell>
          <cell r="R148">
            <v>0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3.7299999999999898</v>
          </cell>
          <cell r="O150">
            <v>314.43899999999911</v>
          </cell>
          <cell r="P150">
            <v>1.56</v>
          </cell>
          <cell r="Q150">
            <v>131.50800000000001</v>
          </cell>
          <cell r="R150">
            <v>182.9309999999991</v>
          </cell>
        </row>
        <row r="151">
          <cell r="N151">
            <v>2.4799999999999969</v>
          </cell>
          <cell r="O151">
            <v>1020.1975999999987</v>
          </cell>
          <cell r="P151">
            <v>0</v>
          </cell>
          <cell r="Q151">
            <v>0</v>
          </cell>
          <cell r="R151">
            <v>1020.1975999999987</v>
          </cell>
        </row>
        <row r="152">
          <cell r="N152">
            <v>263</v>
          </cell>
          <cell r="O152">
            <v>744.29</v>
          </cell>
          <cell r="P152">
            <v>0</v>
          </cell>
          <cell r="Q152">
            <v>0</v>
          </cell>
          <cell r="R152">
            <v>744.29</v>
          </cell>
        </row>
        <row r="153">
          <cell r="N153">
            <v>0.25</v>
          </cell>
          <cell r="O153">
            <v>124.2325</v>
          </cell>
          <cell r="P153">
            <v>0</v>
          </cell>
          <cell r="Q153">
            <v>0</v>
          </cell>
          <cell r="R153">
            <v>124.2325</v>
          </cell>
        </row>
        <row r="154">
          <cell r="N154">
            <v>0.99000000000000021</v>
          </cell>
          <cell r="O154">
            <v>331.81830000000008</v>
          </cell>
          <cell r="P154">
            <v>0.6</v>
          </cell>
          <cell r="Q154">
            <v>201.102</v>
          </cell>
          <cell r="R154">
            <v>130.71630000000007</v>
          </cell>
        </row>
        <row r="155">
          <cell r="N155">
            <v>2.2999999999999972</v>
          </cell>
          <cell r="O155">
            <v>390.51699999999948</v>
          </cell>
          <cell r="P155">
            <v>1.3</v>
          </cell>
          <cell r="Q155">
            <v>220.727</v>
          </cell>
          <cell r="R155">
            <v>169.78999999999948</v>
          </cell>
        </row>
        <row r="156">
          <cell r="N156">
            <v>7.1899999999999977</v>
          </cell>
          <cell r="O156">
            <v>220.44539999999992</v>
          </cell>
          <cell r="P156">
            <v>2.2799999999999998</v>
          </cell>
          <cell r="Q156">
            <v>69.904799999999994</v>
          </cell>
          <cell r="R156">
            <v>150.54059999999993</v>
          </cell>
        </row>
        <row r="157">
          <cell r="N157">
            <v>0.81000000000000227</v>
          </cell>
          <cell r="O157">
            <v>490.68180000000137</v>
          </cell>
          <cell r="P157">
            <v>0</v>
          </cell>
          <cell r="Q157">
            <v>0</v>
          </cell>
          <cell r="R157">
            <v>490.68180000000137</v>
          </cell>
        </row>
        <row r="158">
          <cell r="N158">
            <v>3.0499999999999972</v>
          </cell>
          <cell r="O158">
            <v>432.09349999999955</v>
          </cell>
          <cell r="P158">
            <v>2.0099999999999998</v>
          </cell>
          <cell r="Q158">
            <v>284.75669999999997</v>
          </cell>
          <cell r="R158">
            <v>147.33679999999958</v>
          </cell>
        </row>
        <row r="159">
          <cell r="N159">
            <v>1.8599999999999994</v>
          </cell>
          <cell r="O159">
            <v>378.65879999999993</v>
          </cell>
          <cell r="P159">
            <v>1.1200000000000001</v>
          </cell>
          <cell r="Q159">
            <v>228.00960000000003</v>
          </cell>
          <cell r="R159">
            <v>150.64919999999989</v>
          </cell>
        </row>
        <row r="160">
          <cell r="N160">
            <v>6.5600000000000023</v>
          </cell>
          <cell r="O160">
            <v>337.64320000000009</v>
          </cell>
          <cell r="P160">
            <v>3.88</v>
          </cell>
          <cell r="Q160">
            <v>199.70359999999999</v>
          </cell>
          <cell r="R160">
            <v>137.9396000000001</v>
          </cell>
        </row>
        <row r="161">
          <cell r="N161">
            <v>2.5700000000000003</v>
          </cell>
          <cell r="O161">
            <v>1616.4272000000003</v>
          </cell>
          <cell r="P161">
            <v>0</v>
          </cell>
          <cell r="Q161">
            <v>0</v>
          </cell>
          <cell r="R161">
            <v>1616.4272000000003</v>
          </cell>
        </row>
        <row r="162">
          <cell r="N162">
            <v>1.5100000000000016</v>
          </cell>
          <cell r="O162">
            <v>218.08930000000024</v>
          </cell>
          <cell r="P162">
            <v>1.1100000000000001</v>
          </cell>
          <cell r="Q162">
            <v>160.31730000000002</v>
          </cell>
          <cell r="R162">
            <v>57.772000000000219</v>
          </cell>
        </row>
        <row r="163">
          <cell r="N163">
            <v>1.8000000000000007</v>
          </cell>
          <cell r="O163">
            <v>59.02200000000002</v>
          </cell>
          <cell r="P163">
            <v>0</v>
          </cell>
          <cell r="Q163">
            <v>0</v>
          </cell>
          <cell r="R163">
            <v>59.02200000000002</v>
          </cell>
        </row>
        <row r="164">
          <cell r="N164">
            <v>2.5499999999999972</v>
          </cell>
          <cell r="O164">
            <v>200.99099999999976</v>
          </cell>
          <cell r="P164">
            <v>1.55</v>
          </cell>
          <cell r="Q164">
            <v>122.17099999999999</v>
          </cell>
          <cell r="R164">
            <v>78.819999999999766</v>
          </cell>
        </row>
        <row r="165">
          <cell r="N165">
            <v>8</v>
          </cell>
          <cell r="O165">
            <v>85.04</v>
          </cell>
          <cell r="P165">
            <v>8</v>
          </cell>
          <cell r="Q165">
            <v>85.04</v>
          </cell>
          <cell r="R165">
            <v>0</v>
          </cell>
        </row>
        <row r="166">
          <cell r="N166">
            <v>3.5300000000000011</v>
          </cell>
          <cell r="O166">
            <v>623.60980000000018</v>
          </cell>
          <cell r="P166">
            <v>0.94</v>
          </cell>
          <cell r="Q166">
            <v>166.06039999999999</v>
          </cell>
          <cell r="R166">
            <v>457.54940000000022</v>
          </cell>
        </row>
        <row r="167">
          <cell r="N167">
            <v>2.3099999999999987</v>
          </cell>
          <cell r="O167">
            <v>200.66969999999989</v>
          </cell>
          <cell r="P167">
            <v>1.5</v>
          </cell>
          <cell r="Q167">
            <v>130.30500000000001</v>
          </cell>
          <cell r="R167">
            <v>70.364699999999885</v>
          </cell>
        </row>
        <row r="168">
          <cell r="N168">
            <v>1.7499999999999929</v>
          </cell>
          <cell r="O168">
            <v>1212.032499999995</v>
          </cell>
          <cell r="P168">
            <v>0</v>
          </cell>
          <cell r="Q168">
            <v>0</v>
          </cell>
          <cell r="R168">
            <v>1212.032499999995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1.0299999999999976</v>
          </cell>
          <cell r="O170">
            <v>243.31689999999941</v>
          </cell>
          <cell r="P170">
            <v>1.03</v>
          </cell>
          <cell r="Q170">
            <v>243.3169</v>
          </cell>
          <cell r="R170">
            <v>-5.9685589803848416E-13</v>
          </cell>
        </row>
        <row r="171">
          <cell r="N171">
            <v>0.43999999999999773</v>
          </cell>
          <cell r="O171">
            <v>50.102799999999746</v>
          </cell>
          <cell r="P171">
            <v>0</v>
          </cell>
          <cell r="Q171">
            <v>0</v>
          </cell>
          <cell r="R171">
            <v>50.102799999999746</v>
          </cell>
        </row>
        <row r="172"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N173">
            <v>9.6399999999999864</v>
          </cell>
          <cell r="O173">
            <v>664.58159999999907</v>
          </cell>
          <cell r="P173">
            <v>2.5</v>
          </cell>
          <cell r="Q173">
            <v>172.35</v>
          </cell>
          <cell r="R173">
            <v>492.23159999999905</v>
          </cell>
        </row>
        <row r="174">
          <cell r="N174">
            <v>1.1099999999999994</v>
          </cell>
          <cell r="O174">
            <v>287.37899999999985</v>
          </cell>
          <cell r="P174">
            <v>0</v>
          </cell>
          <cell r="Q174">
            <v>0</v>
          </cell>
          <cell r="R174">
            <v>287.37899999999985</v>
          </cell>
        </row>
        <row r="175">
          <cell r="N175">
            <v>1.0199999999999996</v>
          </cell>
          <cell r="O175">
            <v>294.69839999999988</v>
          </cell>
          <cell r="P175">
            <v>0.73</v>
          </cell>
          <cell r="Q175">
            <v>210.91159999999999</v>
          </cell>
          <cell r="R175">
            <v>83.786799999999886</v>
          </cell>
        </row>
        <row r="176">
          <cell r="N176">
            <v>0.57999999999999829</v>
          </cell>
          <cell r="O176">
            <v>68.996799999999794</v>
          </cell>
          <cell r="P176">
            <v>0</v>
          </cell>
          <cell r="Q176">
            <v>0</v>
          </cell>
          <cell r="R176">
            <v>68.996799999999794</v>
          </cell>
        </row>
        <row r="177">
          <cell r="N177">
            <v>2.6600000000000037</v>
          </cell>
          <cell r="O177">
            <v>272.03820000000036</v>
          </cell>
          <cell r="P177">
            <v>1.5</v>
          </cell>
          <cell r="Q177">
            <v>153.405</v>
          </cell>
          <cell r="R177">
            <v>118.63320000000036</v>
          </cell>
        </row>
        <row r="178"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N179">
            <v>3.1300000000000026</v>
          </cell>
          <cell r="O179">
            <v>320.01120000000026</v>
          </cell>
          <cell r="P179">
            <v>2.16</v>
          </cell>
          <cell r="Q179">
            <v>220.83840000000001</v>
          </cell>
          <cell r="R179">
            <v>99.172800000000251</v>
          </cell>
        </row>
        <row r="180">
          <cell r="N180">
            <v>3.2000000000000028</v>
          </cell>
          <cell r="O180">
            <v>1161.8880000000011</v>
          </cell>
          <cell r="P180">
            <v>0</v>
          </cell>
          <cell r="Q180">
            <v>0</v>
          </cell>
          <cell r="R180">
            <v>1161.8880000000011</v>
          </cell>
        </row>
        <row r="181">
          <cell r="N181">
            <v>11</v>
          </cell>
          <cell r="O181">
            <v>150.26</v>
          </cell>
          <cell r="P181">
            <v>11</v>
          </cell>
          <cell r="Q181">
            <v>150.26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0.12000000000000455</v>
          </cell>
          <cell r="O183">
            <v>14.989200000000567</v>
          </cell>
          <cell r="P183">
            <v>0</v>
          </cell>
          <cell r="Q183">
            <v>0</v>
          </cell>
          <cell r="R183">
            <v>14.989200000000567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2.7000000000000171</v>
          </cell>
          <cell r="O185">
            <v>308.07000000000193</v>
          </cell>
          <cell r="P185">
            <v>1.84</v>
          </cell>
          <cell r="Q185">
            <v>209.94399999999999</v>
          </cell>
          <cell r="R185">
            <v>98.126000000001937</v>
          </cell>
        </row>
        <row r="186">
          <cell r="N186">
            <v>6</v>
          </cell>
          <cell r="O186">
            <v>83.460000000000008</v>
          </cell>
          <cell r="P186">
            <v>6</v>
          </cell>
          <cell r="Q186">
            <v>83.460000000000008</v>
          </cell>
          <cell r="R186">
            <v>0</v>
          </cell>
        </row>
        <row r="187">
          <cell r="N187">
            <v>7.1499999999999915</v>
          </cell>
          <cell r="O187">
            <v>1010.5094999999989</v>
          </cell>
          <cell r="P187">
            <v>1.5</v>
          </cell>
          <cell r="Q187">
            <v>211.995</v>
          </cell>
          <cell r="R187">
            <v>798.51449999999886</v>
          </cell>
        </row>
        <row r="188">
          <cell r="N188">
            <v>3.3800000000000026</v>
          </cell>
          <cell r="O188">
            <v>341.71800000000025</v>
          </cell>
          <cell r="P188">
            <v>2</v>
          </cell>
          <cell r="Q188">
            <v>202.2</v>
          </cell>
          <cell r="R188">
            <v>139.51800000000026</v>
          </cell>
        </row>
        <row r="189">
          <cell r="N189">
            <v>1.4200000000000017</v>
          </cell>
          <cell r="O189">
            <v>299.64840000000038</v>
          </cell>
          <cell r="P189">
            <v>1.1000000000000001</v>
          </cell>
          <cell r="Q189">
            <v>232.12200000000004</v>
          </cell>
          <cell r="R189">
            <v>67.526400000000336</v>
          </cell>
        </row>
        <row r="190">
          <cell r="N190">
            <v>1.5900000000000034</v>
          </cell>
          <cell r="O190">
            <v>352.82100000000077</v>
          </cell>
          <cell r="P190">
            <v>0.72</v>
          </cell>
          <cell r="Q190">
            <v>159.768</v>
          </cell>
          <cell r="R190">
            <v>193.05300000000076</v>
          </cell>
        </row>
        <row r="191"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</row>
        <row r="192"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N193">
            <v>0.98999999999999932</v>
          </cell>
          <cell r="O193">
            <v>181.96199999999988</v>
          </cell>
          <cell r="P193">
            <v>0.7</v>
          </cell>
          <cell r="Q193">
            <v>128.66</v>
          </cell>
          <cell r="R193">
            <v>53.301999999999879</v>
          </cell>
        </row>
        <row r="194">
          <cell r="N194">
            <v>55</v>
          </cell>
          <cell r="O194">
            <v>261.25</v>
          </cell>
          <cell r="P194">
            <v>55</v>
          </cell>
          <cell r="Q194">
            <v>261.25</v>
          </cell>
          <cell r="R194">
            <v>0</v>
          </cell>
        </row>
        <row r="195">
          <cell r="N195">
            <v>0.36999999999999744</v>
          </cell>
          <cell r="O195">
            <v>42.738699999999703</v>
          </cell>
          <cell r="P195">
            <v>0</v>
          </cell>
          <cell r="Q195">
            <v>0</v>
          </cell>
          <cell r="R195">
            <v>42.738699999999703</v>
          </cell>
        </row>
        <row r="196">
          <cell r="N196">
            <v>2.0999999999999979</v>
          </cell>
          <cell r="O196">
            <v>245.53199999999975</v>
          </cell>
          <cell r="P196">
            <v>0</v>
          </cell>
          <cell r="Q196">
            <v>0</v>
          </cell>
          <cell r="R196">
            <v>245.53199999999975</v>
          </cell>
        </row>
        <row r="197">
          <cell r="N197">
            <v>1.0999999999999996</v>
          </cell>
          <cell r="O197">
            <v>263.85699999999991</v>
          </cell>
          <cell r="P197">
            <v>0</v>
          </cell>
          <cell r="Q197">
            <v>0</v>
          </cell>
          <cell r="R197">
            <v>263.85699999999991</v>
          </cell>
        </row>
        <row r="198">
          <cell r="N198">
            <v>1.4299999999999997</v>
          </cell>
          <cell r="O198">
            <v>0.55769999999999986</v>
          </cell>
          <cell r="P198">
            <v>0</v>
          </cell>
          <cell r="Q198">
            <v>0</v>
          </cell>
          <cell r="R198">
            <v>0.55769999999999986</v>
          </cell>
        </row>
        <row r="199">
          <cell r="N199" t="str">
            <v>總計</v>
          </cell>
          <cell r="O199">
            <v>63856.274100000002</v>
          </cell>
          <cell r="P199" t="str">
            <v>總計</v>
          </cell>
          <cell r="Q199">
            <v>17380.957500000004</v>
          </cell>
          <cell r="R199">
            <v>46475.316600000013</v>
          </cell>
        </row>
      </sheetData>
      <sheetData sheetId="25">
        <row r="3">
          <cell r="C3">
            <v>7627557.75</v>
          </cell>
        </row>
        <row r="5">
          <cell r="H5">
            <v>4062.7113000000004</v>
          </cell>
          <cell r="J5">
            <v>25174.594899999993</v>
          </cell>
          <cell r="L5">
            <v>2587.6761000000001</v>
          </cell>
        </row>
      </sheetData>
      <sheetData sheetId="26">
        <row r="1">
          <cell r="N1"/>
          <cell r="O1" t="str">
            <v>日期:</v>
          </cell>
          <cell r="P1">
            <v>45979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0.46000000000000796</v>
          </cell>
          <cell r="O12">
            <v>92.000000000001592</v>
          </cell>
          <cell r="P12">
            <v>0</v>
          </cell>
          <cell r="Q12">
            <v>0</v>
          </cell>
          <cell r="R12">
            <v>92.000000000001592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20.880000000000109</v>
          </cell>
          <cell r="O14">
            <v>822.46320000000435</v>
          </cell>
          <cell r="P14">
            <v>1.89</v>
          </cell>
          <cell r="Q14">
            <v>74.447099999999992</v>
          </cell>
          <cell r="R14">
            <v>748.01610000000437</v>
          </cell>
        </row>
        <row r="15">
          <cell r="N15">
            <v>6.4400000000000546</v>
          </cell>
          <cell r="O15">
            <v>306.15760000000262</v>
          </cell>
          <cell r="P15">
            <v>2.02</v>
          </cell>
          <cell r="Q15">
            <v>96.030799999999999</v>
          </cell>
          <cell r="R15">
            <v>210.12680000000262</v>
          </cell>
        </row>
        <row r="16">
          <cell r="N16">
            <v>188</v>
          </cell>
          <cell r="O16">
            <v>605.36</v>
          </cell>
          <cell r="P16">
            <v>0</v>
          </cell>
          <cell r="Q16">
            <v>0</v>
          </cell>
          <cell r="R16">
            <v>605.36</v>
          </cell>
        </row>
        <row r="17">
          <cell r="N17">
            <v>1.25</v>
          </cell>
          <cell r="O17">
            <v>463.92499999999995</v>
          </cell>
          <cell r="P17">
            <v>0.54</v>
          </cell>
          <cell r="Q17">
            <v>200.41560000000001</v>
          </cell>
          <cell r="R17">
            <v>263.50939999999991</v>
          </cell>
        </row>
        <row r="18">
          <cell r="N18">
            <v>1</v>
          </cell>
          <cell r="O18">
            <v>4.3099999999999996</v>
          </cell>
          <cell r="P18">
            <v>1</v>
          </cell>
          <cell r="Q18">
            <v>4.3099999999999996</v>
          </cell>
          <cell r="R18">
            <v>0</v>
          </cell>
        </row>
        <row r="19">
          <cell r="N19">
            <v>3.1099999999999994</v>
          </cell>
          <cell r="O19">
            <v>237.82169999999996</v>
          </cell>
          <cell r="P19">
            <v>2.52</v>
          </cell>
          <cell r="Q19">
            <v>192.70439999999999</v>
          </cell>
          <cell r="R19">
            <v>45.117299999999972</v>
          </cell>
        </row>
        <row r="20">
          <cell r="N20">
            <v>1.6700000000000159</v>
          </cell>
          <cell r="O20">
            <v>263.6429000000025</v>
          </cell>
          <cell r="P20">
            <v>1.1200000000000001</v>
          </cell>
          <cell r="Q20">
            <v>176.81440000000003</v>
          </cell>
          <cell r="R20">
            <v>86.828500000002464</v>
          </cell>
        </row>
        <row r="21">
          <cell r="N21">
            <v>39.069999999999936</v>
          </cell>
          <cell r="O21">
            <v>5760.0900999999913</v>
          </cell>
          <cell r="P21">
            <v>0</v>
          </cell>
          <cell r="Q21">
            <v>0</v>
          </cell>
          <cell r="R21">
            <v>5760.0900999999913</v>
          </cell>
        </row>
        <row r="22">
          <cell r="N22">
            <v>10.75</v>
          </cell>
          <cell r="O22">
            <v>1374.28</v>
          </cell>
          <cell r="P22">
            <v>0</v>
          </cell>
          <cell r="Q22">
            <v>0</v>
          </cell>
          <cell r="R22">
            <v>1374.28</v>
          </cell>
        </row>
        <row r="23">
          <cell r="N23">
            <v>2.2199999999999989</v>
          </cell>
          <cell r="O23">
            <v>321.45599999999985</v>
          </cell>
          <cell r="P23">
            <v>1.64</v>
          </cell>
          <cell r="Q23">
            <v>237.47200000000001</v>
          </cell>
          <cell r="R23">
            <v>83.983999999999838</v>
          </cell>
        </row>
        <row r="24">
          <cell r="N24">
            <v>213</v>
          </cell>
          <cell r="O24">
            <v>249.20999999999998</v>
          </cell>
          <cell r="P24">
            <v>213</v>
          </cell>
          <cell r="Q24">
            <v>249.20999999999998</v>
          </cell>
          <cell r="R24">
            <v>0</v>
          </cell>
        </row>
        <row r="25">
          <cell r="N25">
            <v>2.0600000000000023</v>
          </cell>
          <cell r="O25">
            <v>261.59940000000029</v>
          </cell>
          <cell r="P25">
            <v>1.5</v>
          </cell>
          <cell r="Q25">
            <v>190.48499999999999</v>
          </cell>
          <cell r="R25">
            <v>71.114400000000302</v>
          </cell>
        </row>
        <row r="26">
          <cell r="N26">
            <v>35</v>
          </cell>
          <cell r="O26">
            <v>230.65</v>
          </cell>
          <cell r="P26">
            <v>35</v>
          </cell>
          <cell r="Q26">
            <v>230.65</v>
          </cell>
          <cell r="R26">
            <v>0</v>
          </cell>
        </row>
        <row r="27">
          <cell r="N27">
            <v>111</v>
          </cell>
          <cell r="O27">
            <v>271.95000000000005</v>
          </cell>
          <cell r="P27">
            <v>111</v>
          </cell>
          <cell r="Q27">
            <v>271.95000000000005</v>
          </cell>
          <cell r="R27">
            <v>0</v>
          </cell>
        </row>
        <row r="28">
          <cell r="N28">
            <v>8</v>
          </cell>
          <cell r="O28">
            <v>9.2799999999999994</v>
          </cell>
          <cell r="P28">
            <v>8</v>
          </cell>
          <cell r="Q28">
            <v>9.2799999999999994</v>
          </cell>
          <cell r="R28">
            <v>0</v>
          </cell>
        </row>
        <row r="29">
          <cell r="N29">
            <v>1.0000000000000009E-2</v>
          </cell>
          <cell r="O29">
            <v>7.7500000000000071</v>
          </cell>
          <cell r="P29">
            <v>0</v>
          </cell>
          <cell r="Q29">
            <v>0</v>
          </cell>
          <cell r="R29">
            <v>7.7500000000000071</v>
          </cell>
        </row>
        <row r="30">
          <cell r="N30">
            <v>3.2200000000000131</v>
          </cell>
          <cell r="O30">
            <v>307.31680000000125</v>
          </cell>
          <cell r="P30">
            <v>2.36</v>
          </cell>
          <cell r="Q30">
            <v>225.23839999999998</v>
          </cell>
          <cell r="R30">
            <v>82.078400000001267</v>
          </cell>
        </row>
        <row r="31">
          <cell r="N31">
            <v>1.8999999999999986</v>
          </cell>
          <cell r="O31">
            <v>410.93199999999968</v>
          </cell>
          <cell r="P31">
            <v>1.04</v>
          </cell>
          <cell r="Q31">
            <v>224.93120000000002</v>
          </cell>
          <cell r="R31">
            <v>186.00079999999966</v>
          </cell>
        </row>
        <row r="32">
          <cell r="N32">
            <v>1.1699999999999982</v>
          </cell>
          <cell r="O32">
            <v>290.69819999999953</v>
          </cell>
          <cell r="P32">
            <v>0.82</v>
          </cell>
          <cell r="Q32">
            <v>203.7372</v>
          </cell>
          <cell r="R32">
            <v>86.96099999999953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2.0000000000038654E-2</v>
          </cell>
          <cell r="O34">
            <v>3.8766000000074925</v>
          </cell>
          <cell r="P34">
            <v>0</v>
          </cell>
          <cell r="Q34">
            <v>0</v>
          </cell>
          <cell r="R34">
            <v>3.8766000000074925</v>
          </cell>
        </row>
        <row r="35">
          <cell r="N35">
            <v>0.90999999999999659</v>
          </cell>
          <cell r="O35">
            <v>388.28789999999856</v>
          </cell>
          <cell r="P35">
            <v>0.5</v>
          </cell>
          <cell r="Q35">
            <v>213.345</v>
          </cell>
          <cell r="R35">
            <v>174.94289999999856</v>
          </cell>
        </row>
        <row r="36">
          <cell r="N36">
            <v>8.6899999999999977</v>
          </cell>
          <cell r="O36">
            <v>1327.3974999999996</v>
          </cell>
          <cell r="P36">
            <v>3.27</v>
          </cell>
          <cell r="Q36">
            <v>499.49250000000001</v>
          </cell>
          <cell r="R36">
            <v>827.90499999999952</v>
          </cell>
        </row>
        <row r="37">
          <cell r="N37">
            <v>7.1800000000000068</v>
          </cell>
          <cell r="O37">
            <v>1911.8904000000016</v>
          </cell>
          <cell r="P37">
            <v>0</v>
          </cell>
          <cell r="Q37">
            <v>0</v>
          </cell>
          <cell r="R37">
            <v>1911.8904000000016</v>
          </cell>
        </row>
        <row r="38">
          <cell r="N38">
            <v>1.1900000000000013</v>
          </cell>
          <cell r="O38">
            <v>748.51000000000079</v>
          </cell>
          <cell r="P38">
            <v>0.26</v>
          </cell>
          <cell r="Q38">
            <v>163.54</v>
          </cell>
          <cell r="R38">
            <v>584.97000000000082</v>
          </cell>
        </row>
        <row r="39">
          <cell r="N39">
            <v>2.240000000000002</v>
          </cell>
          <cell r="O39">
            <v>343.14560000000029</v>
          </cell>
          <cell r="P39">
            <v>2.1</v>
          </cell>
          <cell r="Q39">
            <v>321.69900000000001</v>
          </cell>
          <cell r="R39">
            <v>21.446600000000274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1.1000000000000014</v>
          </cell>
          <cell r="O41">
            <v>324.10400000000038</v>
          </cell>
          <cell r="P41">
            <v>0.55000000000000004</v>
          </cell>
          <cell r="Q41">
            <v>162.05199999999999</v>
          </cell>
          <cell r="R41">
            <v>162.05200000000039</v>
          </cell>
        </row>
        <row r="42"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N43">
            <v>1.1400000000000006</v>
          </cell>
          <cell r="O43">
            <v>288.08940000000013</v>
          </cell>
          <cell r="P43">
            <v>0.8</v>
          </cell>
          <cell r="Q43">
            <v>202.16800000000001</v>
          </cell>
          <cell r="R43">
            <v>85.921400000000119</v>
          </cell>
        </row>
        <row r="44">
          <cell r="N44">
            <v>0.92000000000000171</v>
          </cell>
          <cell r="O44">
            <v>318.18200000000058</v>
          </cell>
          <cell r="P44">
            <v>0.63</v>
          </cell>
          <cell r="Q44">
            <v>217.88550000000001</v>
          </cell>
          <cell r="R44">
            <v>100.29650000000058</v>
          </cell>
        </row>
        <row r="45">
          <cell r="N45">
            <v>0.62000000000000099</v>
          </cell>
          <cell r="O45">
            <v>307.69980000000049</v>
          </cell>
          <cell r="P45">
            <v>0.46</v>
          </cell>
          <cell r="Q45">
            <v>228.29340000000002</v>
          </cell>
          <cell r="R45">
            <v>79.406400000000474</v>
          </cell>
        </row>
        <row r="46">
          <cell r="N46">
            <v>2.5700000000000003</v>
          </cell>
          <cell r="O46">
            <v>233.58730000000003</v>
          </cell>
          <cell r="P46">
            <v>2</v>
          </cell>
          <cell r="Q46">
            <v>181.78</v>
          </cell>
          <cell r="R46">
            <v>51.807300000000026</v>
          </cell>
        </row>
        <row r="47"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N48">
            <v>0.44999999999999929</v>
          </cell>
          <cell r="O48">
            <v>328.49999999999949</v>
          </cell>
          <cell r="P48">
            <v>0</v>
          </cell>
          <cell r="Q48">
            <v>0</v>
          </cell>
          <cell r="R48">
            <v>328.49999999999949</v>
          </cell>
        </row>
        <row r="49">
          <cell r="N49">
            <v>0.44999999999999929</v>
          </cell>
          <cell r="O49">
            <v>941.4809999999984</v>
          </cell>
          <cell r="P49">
            <v>0</v>
          </cell>
          <cell r="Q49">
            <v>0</v>
          </cell>
          <cell r="R49">
            <v>941.4809999999984</v>
          </cell>
        </row>
        <row r="50">
          <cell r="N50">
            <v>4.4500000000000028</v>
          </cell>
          <cell r="O50">
            <v>848.39250000000061</v>
          </cell>
          <cell r="P50">
            <v>0.68</v>
          </cell>
          <cell r="Q50">
            <v>129.64200000000002</v>
          </cell>
          <cell r="R50">
            <v>718.75050000000056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9.9999999999997868E-3</v>
          </cell>
          <cell r="O54">
            <v>6.7399999999998563</v>
          </cell>
          <cell r="P54">
            <v>0</v>
          </cell>
          <cell r="Q54">
            <v>0</v>
          </cell>
          <cell r="R54">
            <v>6.7399999999998563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0.90999999999999659</v>
          </cell>
          <cell r="O56">
            <v>469.35979999999819</v>
          </cell>
          <cell r="P56">
            <v>0.4</v>
          </cell>
          <cell r="Q56">
            <v>206.31200000000001</v>
          </cell>
          <cell r="R56">
            <v>263.04779999999818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1.1599999999999966</v>
          </cell>
          <cell r="O59">
            <v>202.81439999999941</v>
          </cell>
          <cell r="P59">
            <v>0.9</v>
          </cell>
          <cell r="Q59">
            <v>157.35599999999999</v>
          </cell>
          <cell r="R59">
            <v>45.458399999999415</v>
          </cell>
        </row>
        <row r="60">
          <cell r="N60">
            <v>2.1400000000000006</v>
          </cell>
          <cell r="O60">
            <v>217.91620000000006</v>
          </cell>
          <cell r="P60">
            <v>1.7</v>
          </cell>
          <cell r="Q60">
            <v>173.11099999999999</v>
          </cell>
          <cell r="R60">
            <v>44.80520000000007</v>
          </cell>
        </row>
        <row r="61"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N62">
            <v>18.680000000000007</v>
          </cell>
          <cell r="O62">
            <v>3565.4516000000012</v>
          </cell>
          <cell r="P62">
            <v>0</v>
          </cell>
          <cell r="Q62">
            <v>0</v>
          </cell>
          <cell r="R62">
            <v>3565.4516000000012</v>
          </cell>
        </row>
        <row r="63">
          <cell r="N63">
            <v>6.0000000000000053E-2</v>
          </cell>
          <cell r="O63">
            <v>10.285800000000009</v>
          </cell>
          <cell r="P63">
            <v>0</v>
          </cell>
          <cell r="Q63">
            <v>0</v>
          </cell>
          <cell r="R63">
            <v>10.285800000000009</v>
          </cell>
        </row>
        <row r="64">
          <cell r="N64">
            <v>1.5700000000000074</v>
          </cell>
          <cell r="O64">
            <v>248.35830000000118</v>
          </cell>
          <cell r="P64">
            <v>1.4</v>
          </cell>
          <cell r="Q64">
            <v>221.46599999999998</v>
          </cell>
          <cell r="R64">
            <v>26.8923000000012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1.1099999999999994</v>
          </cell>
          <cell r="O66">
            <v>318.22589999999985</v>
          </cell>
          <cell r="P66">
            <v>0.43</v>
          </cell>
          <cell r="Q66">
            <v>123.27669999999999</v>
          </cell>
          <cell r="R66">
            <v>194.94919999999985</v>
          </cell>
        </row>
        <row r="67"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N68">
            <v>2.9999999999999361E-2</v>
          </cell>
          <cell r="O68">
            <v>5.5499999999998817</v>
          </cell>
          <cell r="P68">
            <v>0</v>
          </cell>
          <cell r="Q68">
            <v>0</v>
          </cell>
          <cell r="R68">
            <v>5.5499999999998817</v>
          </cell>
        </row>
        <row r="69">
          <cell r="N69">
            <v>1.2199999999999989</v>
          </cell>
          <cell r="O69">
            <v>250.23419999999979</v>
          </cell>
          <cell r="P69">
            <v>0.7</v>
          </cell>
          <cell r="Q69">
            <v>143.577</v>
          </cell>
          <cell r="R69">
            <v>106.65719999999979</v>
          </cell>
        </row>
        <row r="70"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N72">
            <v>5.5200000000000102</v>
          </cell>
          <cell r="O72">
            <v>287.20560000000052</v>
          </cell>
          <cell r="P72">
            <v>4.05</v>
          </cell>
          <cell r="Q72">
            <v>210.72149999999999</v>
          </cell>
          <cell r="R72">
            <v>76.484100000000524</v>
          </cell>
        </row>
        <row r="73">
          <cell r="N73">
            <v>16</v>
          </cell>
          <cell r="O73">
            <v>19.68</v>
          </cell>
          <cell r="P73">
            <v>16</v>
          </cell>
          <cell r="Q73">
            <v>19.68</v>
          </cell>
          <cell r="R73">
            <v>0</v>
          </cell>
        </row>
        <row r="74"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N75">
            <v>2.5300000000000082</v>
          </cell>
          <cell r="O75">
            <v>533.17220000000179</v>
          </cell>
          <cell r="P75">
            <v>0.6</v>
          </cell>
          <cell r="Q75">
            <v>126.444</v>
          </cell>
          <cell r="R75">
            <v>406.72820000000178</v>
          </cell>
        </row>
        <row r="76">
          <cell r="N76">
            <v>60</v>
          </cell>
          <cell r="O76">
            <v>96.600000000000009</v>
          </cell>
          <cell r="P76">
            <v>60</v>
          </cell>
          <cell r="Q76">
            <v>96.600000000000009</v>
          </cell>
          <cell r="R76">
            <v>0</v>
          </cell>
        </row>
        <row r="77">
          <cell r="N77">
            <v>27</v>
          </cell>
          <cell r="O77">
            <v>34.83</v>
          </cell>
          <cell r="P77">
            <v>27</v>
          </cell>
          <cell r="Q77">
            <v>34.83</v>
          </cell>
          <cell r="R77">
            <v>0</v>
          </cell>
        </row>
        <row r="78">
          <cell r="N78">
            <v>3.1200000000000045</v>
          </cell>
          <cell r="O78">
            <v>161.83440000000022</v>
          </cell>
          <cell r="P78">
            <v>2.9</v>
          </cell>
          <cell r="Q78">
            <v>150.423</v>
          </cell>
          <cell r="R78">
            <v>11.411400000000214</v>
          </cell>
        </row>
        <row r="79">
          <cell r="N79">
            <v>7.3499999999999659</v>
          </cell>
          <cell r="O79">
            <v>247.76849999999885</v>
          </cell>
          <cell r="P79">
            <v>5.21</v>
          </cell>
          <cell r="Q79">
            <v>175.62909999999999</v>
          </cell>
          <cell r="R79">
            <v>72.139399999998858</v>
          </cell>
        </row>
        <row r="80">
          <cell r="N80">
            <v>3.0100000000000051</v>
          </cell>
          <cell r="O80">
            <v>380.28340000000065</v>
          </cell>
          <cell r="P80">
            <v>1.22</v>
          </cell>
          <cell r="Q80">
            <v>154.13480000000001</v>
          </cell>
          <cell r="R80">
            <v>226.14860000000064</v>
          </cell>
        </row>
        <row r="81">
          <cell r="N81">
            <v>1.3499999999999979</v>
          </cell>
          <cell r="O81">
            <v>323.28449999999947</v>
          </cell>
          <cell r="P81">
            <v>0.7</v>
          </cell>
          <cell r="Q81">
            <v>167.62899999999999</v>
          </cell>
          <cell r="R81">
            <v>155.65549999999948</v>
          </cell>
        </row>
        <row r="82">
          <cell r="N82">
            <v>1.6200000000000045</v>
          </cell>
          <cell r="O82">
            <v>742.20300000000202</v>
          </cell>
          <cell r="P82">
            <v>0</v>
          </cell>
          <cell r="Q82">
            <v>0</v>
          </cell>
          <cell r="R82">
            <v>742.20300000000202</v>
          </cell>
        </row>
        <row r="83">
          <cell r="N83">
            <v>83</v>
          </cell>
          <cell r="O83">
            <v>73.040000000000006</v>
          </cell>
          <cell r="P83">
            <v>83</v>
          </cell>
          <cell r="Q83">
            <v>73.040000000000006</v>
          </cell>
          <cell r="R83">
            <v>0</v>
          </cell>
        </row>
        <row r="84">
          <cell r="N84">
            <v>7.9799999999999613</v>
          </cell>
          <cell r="O84">
            <v>234.61199999999886</v>
          </cell>
          <cell r="P84">
            <v>7.18</v>
          </cell>
          <cell r="Q84">
            <v>211.09199999999998</v>
          </cell>
          <cell r="R84">
            <v>23.519999999998873</v>
          </cell>
        </row>
        <row r="85">
          <cell r="N85">
            <v>22.850000000000023</v>
          </cell>
          <cell r="O85">
            <v>2160.9245000000019</v>
          </cell>
          <cell r="P85">
            <v>0</v>
          </cell>
          <cell r="Q85">
            <v>0</v>
          </cell>
          <cell r="R85">
            <v>2160.9245000000019</v>
          </cell>
        </row>
        <row r="86">
          <cell r="N86">
            <v>49</v>
          </cell>
          <cell r="O86">
            <v>683.55</v>
          </cell>
          <cell r="P86">
            <v>25</v>
          </cell>
          <cell r="Q86">
            <v>348.75</v>
          </cell>
          <cell r="R86">
            <v>334.79999999999995</v>
          </cell>
        </row>
        <row r="87">
          <cell r="N87">
            <v>9.2199999999999989</v>
          </cell>
          <cell r="O87">
            <v>657.84699999999987</v>
          </cell>
          <cell r="P87">
            <v>0.65</v>
          </cell>
          <cell r="Q87">
            <v>46.377499999999998</v>
          </cell>
          <cell r="R87">
            <v>611.46949999999993</v>
          </cell>
        </row>
        <row r="88">
          <cell r="N88">
            <v>7.9700000000000273</v>
          </cell>
          <cell r="O88">
            <v>523.38990000000183</v>
          </cell>
          <cell r="P88">
            <v>0</v>
          </cell>
          <cell r="Q88">
            <v>0</v>
          </cell>
          <cell r="R88">
            <v>523.38990000000183</v>
          </cell>
        </row>
        <row r="89"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N91">
            <v>1.4100000000000037</v>
          </cell>
          <cell r="O91">
            <v>308.69130000000081</v>
          </cell>
          <cell r="P91">
            <v>0.4</v>
          </cell>
          <cell r="Q91">
            <v>87.572000000000003</v>
          </cell>
          <cell r="R91">
            <v>221.11930000000081</v>
          </cell>
        </row>
        <row r="92"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N93">
            <v>73</v>
          </cell>
          <cell r="O93">
            <v>424.13</v>
          </cell>
          <cell r="P93">
            <v>73</v>
          </cell>
          <cell r="Q93">
            <v>424.13</v>
          </cell>
          <cell r="R93">
            <v>0</v>
          </cell>
        </row>
        <row r="94">
          <cell r="N94">
            <v>1.1199999999998909</v>
          </cell>
          <cell r="O94">
            <v>76.630399999992534</v>
          </cell>
          <cell r="P94">
            <v>0</v>
          </cell>
          <cell r="Q94">
            <v>0</v>
          </cell>
          <cell r="R94">
            <v>76.630399999992534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3.410000000000025</v>
          </cell>
          <cell r="O99">
            <v>222.46840000000162</v>
          </cell>
          <cell r="P99">
            <v>3.26</v>
          </cell>
          <cell r="Q99">
            <v>212.68239999999997</v>
          </cell>
          <cell r="R99">
            <v>9.7860000000016498</v>
          </cell>
        </row>
        <row r="100">
          <cell r="N100">
            <v>1.7100000000000009</v>
          </cell>
          <cell r="O100">
            <v>152.82270000000008</v>
          </cell>
          <cell r="P100">
            <v>0.5</v>
          </cell>
          <cell r="Q100">
            <v>44.685000000000002</v>
          </cell>
          <cell r="R100">
            <v>108.13770000000008</v>
          </cell>
        </row>
        <row r="101">
          <cell r="N101">
            <v>5.1200000000000045</v>
          </cell>
          <cell r="O101">
            <v>657.35680000000048</v>
          </cell>
          <cell r="P101">
            <v>1.18</v>
          </cell>
          <cell r="Q101">
            <v>151.50019999999998</v>
          </cell>
          <cell r="R101">
            <v>505.85660000000053</v>
          </cell>
        </row>
        <row r="102">
          <cell r="N102">
            <v>1.7399999999999949</v>
          </cell>
          <cell r="O102">
            <v>441.82079999999866</v>
          </cell>
          <cell r="P102">
            <v>0.69</v>
          </cell>
          <cell r="Q102">
            <v>175.20479999999998</v>
          </cell>
          <cell r="R102">
            <v>266.61599999999868</v>
          </cell>
        </row>
        <row r="103">
          <cell r="N103">
            <v>2.0700000000000003</v>
          </cell>
          <cell r="O103">
            <v>380.15550000000007</v>
          </cell>
          <cell r="P103">
            <v>1.06</v>
          </cell>
          <cell r="Q103">
            <v>194.66900000000001</v>
          </cell>
          <cell r="R103">
            <v>185.48650000000006</v>
          </cell>
        </row>
        <row r="104">
          <cell r="N104">
            <v>0.14000000000000012</v>
          </cell>
          <cell r="O104">
            <v>89.917800000000071</v>
          </cell>
          <cell r="P104">
            <v>0</v>
          </cell>
          <cell r="Q104">
            <v>0</v>
          </cell>
          <cell r="R104">
            <v>89.917800000000071</v>
          </cell>
        </row>
        <row r="105">
          <cell r="N105">
            <v>11</v>
          </cell>
          <cell r="O105">
            <v>68.86</v>
          </cell>
          <cell r="P105">
            <v>11</v>
          </cell>
          <cell r="Q105">
            <v>68.86</v>
          </cell>
          <cell r="R105">
            <v>0</v>
          </cell>
        </row>
        <row r="106">
          <cell r="N106">
            <v>1</v>
          </cell>
          <cell r="O106">
            <v>300.83</v>
          </cell>
          <cell r="P106">
            <v>0.66</v>
          </cell>
          <cell r="Q106">
            <v>198.5478</v>
          </cell>
          <cell r="R106">
            <v>102.28219999999999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2.1000000000000085</v>
          </cell>
          <cell r="O108">
            <v>232.40700000000095</v>
          </cell>
          <cell r="P108">
            <v>1.4</v>
          </cell>
          <cell r="Q108">
            <v>154.93799999999999</v>
          </cell>
          <cell r="R108">
            <v>77.46900000000096</v>
          </cell>
        </row>
        <row r="109">
          <cell r="N109">
            <v>1.0099999999999909</v>
          </cell>
          <cell r="O109">
            <v>369.58929999999668</v>
          </cell>
          <cell r="P109">
            <v>0.5</v>
          </cell>
          <cell r="Q109">
            <v>182.965</v>
          </cell>
          <cell r="R109">
            <v>186.62429999999668</v>
          </cell>
        </row>
        <row r="110">
          <cell r="N110">
            <v>2.2199999999999989</v>
          </cell>
          <cell r="O110">
            <v>272.66039999999987</v>
          </cell>
          <cell r="P110">
            <v>1.5</v>
          </cell>
          <cell r="Q110">
            <v>184.23</v>
          </cell>
          <cell r="R110">
            <v>88.430399999999878</v>
          </cell>
        </row>
        <row r="111">
          <cell r="N111">
            <v>1.7699999999999996</v>
          </cell>
          <cell r="O111">
            <v>336.17609999999991</v>
          </cell>
          <cell r="P111">
            <v>1.2</v>
          </cell>
          <cell r="Q111">
            <v>227.916</v>
          </cell>
          <cell r="R111">
            <v>108.26009999999991</v>
          </cell>
        </row>
        <row r="112">
          <cell r="N112">
            <v>96</v>
          </cell>
          <cell r="O112">
            <v>220.79999999999998</v>
          </cell>
          <cell r="P112">
            <v>0</v>
          </cell>
          <cell r="Q112">
            <v>0</v>
          </cell>
          <cell r="R112">
            <v>220.79999999999998</v>
          </cell>
        </row>
        <row r="113">
          <cell r="N113">
            <v>111</v>
          </cell>
          <cell r="O113">
            <v>339.66</v>
          </cell>
          <cell r="P113">
            <v>0</v>
          </cell>
          <cell r="Q113">
            <v>0</v>
          </cell>
          <cell r="R113">
            <v>339.66</v>
          </cell>
        </row>
        <row r="114">
          <cell r="N114">
            <v>1.6400000000000006</v>
          </cell>
          <cell r="O114">
            <v>310.25520000000012</v>
          </cell>
          <cell r="P114">
            <v>1.1200000000000001</v>
          </cell>
          <cell r="Q114">
            <v>211.88160000000002</v>
          </cell>
          <cell r="R114">
            <v>98.373600000000096</v>
          </cell>
        </row>
        <row r="115">
          <cell r="N115">
            <v>2.8999999999999915</v>
          </cell>
          <cell r="O115">
            <v>278.39999999999918</v>
          </cell>
          <cell r="P115">
            <v>2.56</v>
          </cell>
          <cell r="Q115">
            <v>245.76</v>
          </cell>
          <cell r="R115">
            <v>32.639999999999191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0.95000000000000284</v>
          </cell>
          <cell r="O117">
            <v>349.73300000000103</v>
          </cell>
          <cell r="P117">
            <v>0</v>
          </cell>
          <cell r="Q117">
            <v>0</v>
          </cell>
          <cell r="R117">
            <v>349.73300000000103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2.0999999999999943</v>
          </cell>
          <cell r="O119">
            <v>337.02899999999909</v>
          </cell>
          <cell r="P119">
            <v>1.3</v>
          </cell>
          <cell r="Q119">
            <v>208.63700000000003</v>
          </cell>
          <cell r="R119">
            <v>128.39199999999906</v>
          </cell>
        </row>
        <row r="120">
          <cell r="N120">
            <v>0.66999999999999993</v>
          </cell>
          <cell r="O120">
            <v>325.33189999999996</v>
          </cell>
          <cell r="P120">
            <v>0</v>
          </cell>
          <cell r="Q120">
            <v>0</v>
          </cell>
          <cell r="R120">
            <v>325.33189999999996</v>
          </cell>
        </row>
        <row r="121">
          <cell r="N121">
            <v>6</v>
          </cell>
          <cell r="O121">
            <v>15.96</v>
          </cell>
          <cell r="P121">
            <v>6</v>
          </cell>
          <cell r="Q121">
            <v>15.96</v>
          </cell>
          <cell r="R121">
            <v>0</v>
          </cell>
        </row>
        <row r="122">
          <cell r="N122">
            <v>365</v>
          </cell>
          <cell r="O122">
            <v>419.74999999999994</v>
          </cell>
          <cell r="P122">
            <v>365</v>
          </cell>
          <cell r="Q122">
            <v>419.74999999999994</v>
          </cell>
          <cell r="R122">
            <v>0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1.75</v>
          </cell>
          <cell r="O124">
            <v>244.96499999999997</v>
          </cell>
          <cell r="P124">
            <v>1.2</v>
          </cell>
          <cell r="Q124">
            <v>167.97599999999997</v>
          </cell>
          <cell r="R124">
            <v>76.989000000000004</v>
          </cell>
        </row>
        <row r="125">
          <cell r="N125">
            <v>1.8599999999999994</v>
          </cell>
          <cell r="O125">
            <v>338.7245999999999</v>
          </cell>
          <cell r="P125">
            <v>1.1599999999999999</v>
          </cell>
          <cell r="Q125">
            <v>211.24760000000001</v>
          </cell>
          <cell r="R125">
            <v>127.47699999999989</v>
          </cell>
        </row>
        <row r="126">
          <cell r="N126">
            <v>1.5399999999999991</v>
          </cell>
          <cell r="O126">
            <v>219.98899999999986</v>
          </cell>
          <cell r="P126">
            <v>1.1499999999999999</v>
          </cell>
          <cell r="Q126">
            <v>164.27749999999997</v>
          </cell>
          <cell r="R126">
            <v>55.711499999999887</v>
          </cell>
        </row>
        <row r="127">
          <cell r="N127">
            <v>1.5</v>
          </cell>
          <cell r="O127">
            <v>281.19</v>
          </cell>
          <cell r="P127">
            <v>1.5</v>
          </cell>
          <cell r="Q127">
            <v>281.19</v>
          </cell>
          <cell r="R127">
            <v>0</v>
          </cell>
        </row>
        <row r="128">
          <cell r="N128">
            <v>17.86999999999999</v>
          </cell>
          <cell r="O128">
            <v>1177.0968999999996</v>
          </cell>
          <cell r="P128">
            <v>0</v>
          </cell>
          <cell r="Q128">
            <v>0</v>
          </cell>
          <cell r="R128">
            <v>1177.0968999999996</v>
          </cell>
        </row>
        <row r="129">
          <cell r="N129">
            <v>28</v>
          </cell>
          <cell r="O129">
            <v>75.319999999999993</v>
          </cell>
          <cell r="P129">
            <v>28</v>
          </cell>
          <cell r="Q129">
            <v>75.319999999999993</v>
          </cell>
          <cell r="R129">
            <v>0</v>
          </cell>
        </row>
        <row r="130">
          <cell r="N130">
            <v>3.5999999999999943</v>
          </cell>
          <cell r="O130">
            <v>653.79599999999903</v>
          </cell>
          <cell r="P130">
            <v>2.88</v>
          </cell>
          <cell r="Q130">
            <v>523.03679999999997</v>
          </cell>
          <cell r="R130">
            <v>130.75919999999905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5.1099999999999994</v>
          </cell>
          <cell r="O132">
            <v>2331.6418999999996</v>
          </cell>
          <cell r="P132">
            <v>0</v>
          </cell>
          <cell r="Q132">
            <v>0</v>
          </cell>
          <cell r="R132">
            <v>2331.6418999999996</v>
          </cell>
        </row>
        <row r="133">
          <cell r="N133">
            <v>33</v>
          </cell>
          <cell r="O133">
            <v>584.43000000000006</v>
          </cell>
          <cell r="P133">
            <v>33</v>
          </cell>
          <cell r="Q133">
            <v>584.43000000000006</v>
          </cell>
          <cell r="R133">
            <v>0</v>
          </cell>
        </row>
        <row r="134">
          <cell r="N134">
            <v>7.5599999999999881</v>
          </cell>
          <cell r="O134">
            <v>1519.4087999999974</v>
          </cell>
          <cell r="P134">
            <v>0</v>
          </cell>
          <cell r="Q134">
            <v>0</v>
          </cell>
          <cell r="R134">
            <v>1519.4087999999974</v>
          </cell>
        </row>
        <row r="135">
          <cell r="N135">
            <v>12.990000000000009</v>
          </cell>
          <cell r="O135">
            <v>2024.3616000000015</v>
          </cell>
          <cell r="P135">
            <v>0</v>
          </cell>
          <cell r="Q135">
            <v>0</v>
          </cell>
          <cell r="R135">
            <v>2024.3616000000015</v>
          </cell>
        </row>
        <row r="136">
          <cell r="N136">
            <v>22.620000000000005</v>
          </cell>
          <cell r="O136">
            <v>2627.0868000000005</v>
          </cell>
          <cell r="P136">
            <v>0</v>
          </cell>
          <cell r="Q136">
            <v>0</v>
          </cell>
          <cell r="R136">
            <v>2627.0868000000005</v>
          </cell>
        </row>
        <row r="137">
          <cell r="N137">
            <v>35</v>
          </cell>
          <cell r="O137">
            <v>124.60000000000001</v>
          </cell>
          <cell r="P137">
            <v>35</v>
          </cell>
          <cell r="Q137">
            <v>124.60000000000001</v>
          </cell>
          <cell r="R137">
            <v>0</v>
          </cell>
        </row>
        <row r="138">
          <cell r="N138">
            <v>4.1700000000000159</v>
          </cell>
          <cell r="O138">
            <v>414.9567000000016</v>
          </cell>
          <cell r="P138">
            <v>0</v>
          </cell>
          <cell r="Q138">
            <v>0</v>
          </cell>
          <cell r="R138">
            <v>414.9567000000016</v>
          </cell>
        </row>
        <row r="139">
          <cell r="N139">
            <v>4</v>
          </cell>
          <cell r="O139">
            <v>19.440000000000001</v>
          </cell>
          <cell r="P139">
            <v>4</v>
          </cell>
          <cell r="Q139">
            <v>19.440000000000001</v>
          </cell>
          <cell r="R139">
            <v>0</v>
          </cell>
        </row>
        <row r="140">
          <cell r="N140">
            <v>5.8199999999999932</v>
          </cell>
          <cell r="O140">
            <v>384.87659999999954</v>
          </cell>
          <cell r="P140">
            <v>0</v>
          </cell>
          <cell r="Q140">
            <v>0</v>
          </cell>
          <cell r="R140">
            <v>384.87659999999954</v>
          </cell>
        </row>
        <row r="141">
          <cell r="N141">
            <v>2.2100000000000009</v>
          </cell>
          <cell r="O141">
            <v>320.53840000000008</v>
          </cell>
          <cell r="P141">
            <v>1.44</v>
          </cell>
          <cell r="Q141">
            <v>208.85759999999999</v>
          </cell>
          <cell r="R141">
            <v>111.68080000000009</v>
          </cell>
        </row>
        <row r="142">
          <cell r="N142">
            <v>1.6499999999999986</v>
          </cell>
          <cell r="O142">
            <v>800.51399999999933</v>
          </cell>
          <cell r="P142">
            <v>0</v>
          </cell>
          <cell r="Q142">
            <v>0</v>
          </cell>
          <cell r="R142">
            <v>800.51399999999933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0.56000000000000227</v>
          </cell>
          <cell r="O144">
            <v>300.35040000000123</v>
          </cell>
          <cell r="P144">
            <v>0.38</v>
          </cell>
          <cell r="Q144">
            <v>203.8092</v>
          </cell>
          <cell r="R144">
            <v>96.541200000001226</v>
          </cell>
        </row>
        <row r="145">
          <cell r="N145">
            <v>8.5500000000000114</v>
          </cell>
          <cell r="O145">
            <v>600.38100000000077</v>
          </cell>
          <cell r="P145">
            <v>1.9</v>
          </cell>
          <cell r="Q145">
            <v>133.41799999999998</v>
          </cell>
          <cell r="R145">
            <v>466.96300000000076</v>
          </cell>
        </row>
        <row r="146">
          <cell r="N146">
            <v>0.82000000000000028</v>
          </cell>
          <cell r="O146">
            <v>206.28740000000008</v>
          </cell>
          <cell r="P146">
            <v>0.55000000000000004</v>
          </cell>
          <cell r="Q146">
            <v>138.36350000000002</v>
          </cell>
          <cell r="R146">
            <v>67.92390000000006</v>
          </cell>
        </row>
        <row r="147">
          <cell r="N147">
            <v>0.31999999999999318</v>
          </cell>
          <cell r="O147">
            <v>34.643199999999261</v>
          </cell>
          <cell r="P147">
            <v>0</v>
          </cell>
          <cell r="Q147">
            <v>0</v>
          </cell>
          <cell r="R147">
            <v>34.643199999999261</v>
          </cell>
        </row>
        <row r="148">
          <cell r="N148">
            <v>5</v>
          </cell>
          <cell r="O148">
            <v>0</v>
          </cell>
          <cell r="P148">
            <v>5</v>
          </cell>
          <cell r="Q148">
            <v>0</v>
          </cell>
          <cell r="R148">
            <v>0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2.1199999999999761</v>
          </cell>
          <cell r="O150">
            <v>178.71599999999799</v>
          </cell>
          <cell r="P150">
            <v>1.56</v>
          </cell>
          <cell r="Q150">
            <v>131.50800000000001</v>
          </cell>
          <cell r="R150">
            <v>47.20799999999798</v>
          </cell>
        </row>
        <row r="151"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</row>
        <row r="152">
          <cell r="N152">
            <v>338</v>
          </cell>
          <cell r="O152">
            <v>956.54000000000008</v>
          </cell>
          <cell r="P152">
            <v>0</v>
          </cell>
          <cell r="Q152">
            <v>0</v>
          </cell>
          <cell r="R152">
            <v>956.54000000000008</v>
          </cell>
        </row>
        <row r="153">
          <cell r="N153">
            <v>1.4499999999999993</v>
          </cell>
          <cell r="O153">
            <v>720.54849999999965</v>
          </cell>
          <cell r="P153">
            <v>0</v>
          </cell>
          <cell r="Q153">
            <v>0</v>
          </cell>
          <cell r="R153">
            <v>720.54849999999965</v>
          </cell>
        </row>
        <row r="154">
          <cell r="N154">
            <v>1.17</v>
          </cell>
          <cell r="O154">
            <v>392.14889999999997</v>
          </cell>
          <cell r="P154">
            <v>0.6</v>
          </cell>
          <cell r="Q154">
            <v>201.102</v>
          </cell>
          <cell r="R154">
            <v>191.04689999999997</v>
          </cell>
        </row>
        <row r="155">
          <cell r="N155">
            <v>1.9600000000000009</v>
          </cell>
          <cell r="O155">
            <v>332.78840000000014</v>
          </cell>
          <cell r="P155">
            <v>1.9</v>
          </cell>
          <cell r="Q155">
            <v>322.60099999999994</v>
          </cell>
          <cell r="R155">
            <v>10.187400000000196</v>
          </cell>
        </row>
        <row r="156">
          <cell r="N156">
            <v>19.03</v>
          </cell>
          <cell r="O156">
            <v>583.45980000000009</v>
          </cell>
          <cell r="P156">
            <v>2.2799999999999998</v>
          </cell>
          <cell r="Q156">
            <v>69.904799999999994</v>
          </cell>
          <cell r="R156">
            <v>513.55500000000006</v>
          </cell>
        </row>
        <row r="157">
          <cell r="N157">
            <v>1.5700000000000216</v>
          </cell>
          <cell r="O157">
            <v>951.07460000001299</v>
          </cell>
          <cell r="P157">
            <v>0</v>
          </cell>
          <cell r="Q157">
            <v>0</v>
          </cell>
          <cell r="R157">
            <v>951.07460000001299</v>
          </cell>
        </row>
        <row r="158">
          <cell r="N158">
            <v>2.7199999999999989</v>
          </cell>
          <cell r="O158">
            <v>385.34239999999983</v>
          </cell>
          <cell r="P158">
            <v>1.35</v>
          </cell>
          <cell r="Q158">
            <v>191.25450000000001</v>
          </cell>
          <cell r="R158">
            <v>194.08789999999982</v>
          </cell>
        </row>
        <row r="159">
          <cell r="N159">
            <v>1.4100000000000037</v>
          </cell>
          <cell r="O159">
            <v>287.04780000000079</v>
          </cell>
          <cell r="P159">
            <v>1.1200000000000001</v>
          </cell>
          <cell r="Q159">
            <v>228.00960000000003</v>
          </cell>
          <cell r="R159">
            <v>59.038200000000757</v>
          </cell>
        </row>
        <row r="160">
          <cell r="N160">
            <v>6.960000000000008</v>
          </cell>
          <cell r="O160">
            <v>358.2312000000004</v>
          </cell>
          <cell r="P160">
            <v>3.88</v>
          </cell>
          <cell r="Q160">
            <v>199.70359999999999</v>
          </cell>
          <cell r="R160">
            <v>158.5276000000004</v>
          </cell>
        </row>
        <row r="161">
          <cell r="N161">
            <v>3.0200000000000031</v>
          </cell>
          <cell r="O161">
            <v>1899.4592000000021</v>
          </cell>
          <cell r="P161">
            <v>0</v>
          </cell>
          <cell r="Q161">
            <v>0</v>
          </cell>
          <cell r="R161">
            <v>1899.4592000000021</v>
          </cell>
        </row>
        <row r="162">
          <cell r="N162">
            <v>1.2800000000000011</v>
          </cell>
          <cell r="O162">
            <v>184.87040000000016</v>
          </cell>
          <cell r="P162">
            <v>1.1100000000000001</v>
          </cell>
          <cell r="Q162">
            <v>160.31730000000002</v>
          </cell>
          <cell r="R162">
            <v>24.553100000000143</v>
          </cell>
        </row>
        <row r="163">
          <cell r="N163">
            <v>0.62000000000000099</v>
          </cell>
          <cell r="O163">
            <v>20.329800000000031</v>
          </cell>
          <cell r="P163">
            <v>0</v>
          </cell>
          <cell r="Q163">
            <v>0</v>
          </cell>
          <cell r="R163">
            <v>20.329800000000031</v>
          </cell>
        </row>
        <row r="164">
          <cell r="N164">
            <v>3.1199999999999974</v>
          </cell>
          <cell r="O164">
            <v>245.91839999999976</v>
          </cell>
          <cell r="P164">
            <v>1.55</v>
          </cell>
          <cell r="Q164">
            <v>122.17099999999999</v>
          </cell>
          <cell r="R164">
            <v>123.74739999999977</v>
          </cell>
        </row>
        <row r="165">
          <cell r="N165">
            <v>2</v>
          </cell>
          <cell r="O165">
            <v>21.26</v>
          </cell>
          <cell r="P165">
            <v>2</v>
          </cell>
          <cell r="Q165">
            <v>21.26</v>
          </cell>
          <cell r="R165">
            <v>0</v>
          </cell>
        </row>
        <row r="166">
          <cell r="N166">
            <v>1.9199999999999982</v>
          </cell>
          <cell r="O166">
            <v>339.18719999999968</v>
          </cell>
          <cell r="P166">
            <v>1.22</v>
          </cell>
          <cell r="Q166">
            <v>215.52519999999998</v>
          </cell>
          <cell r="R166">
            <v>123.66199999999969</v>
          </cell>
        </row>
        <row r="167">
          <cell r="N167">
            <v>2.2899999999999991</v>
          </cell>
          <cell r="O167">
            <v>198.93229999999994</v>
          </cell>
          <cell r="P167">
            <v>1.5</v>
          </cell>
          <cell r="Q167">
            <v>130.30500000000001</v>
          </cell>
          <cell r="R167">
            <v>68.627299999999934</v>
          </cell>
        </row>
        <row r="168">
          <cell r="N168">
            <v>0.53000000000000114</v>
          </cell>
          <cell r="O168">
            <v>367.07270000000079</v>
          </cell>
          <cell r="P168">
            <v>0</v>
          </cell>
          <cell r="Q168">
            <v>0</v>
          </cell>
          <cell r="R168">
            <v>367.07270000000079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1.1799999999999997</v>
          </cell>
          <cell r="O170">
            <v>278.75139999999993</v>
          </cell>
          <cell r="P170">
            <v>0.94</v>
          </cell>
          <cell r="Q170">
            <v>222.05619999999999</v>
          </cell>
          <cell r="R170">
            <v>56.695199999999943</v>
          </cell>
        </row>
        <row r="171"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</row>
        <row r="172"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N173">
            <v>5.7800000000000296</v>
          </cell>
          <cell r="O173">
            <v>398.47320000000201</v>
          </cell>
          <cell r="P173">
            <v>2.5</v>
          </cell>
          <cell r="Q173">
            <v>172.35</v>
          </cell>
          <cell r="R173">
            <v>226.12320000000202</v>
          </cell>
        </row>
        <row r="174"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</row>
        <row r="175">
          <cell r="N175">
            <v>1.0899999999999999</v>
          </cell>
          <cell r="O175">
            <v>314.9228</v>
          </cell>
          <cell r="P175">
            <v>0.73</v>
          </cell>
          <cell r="Q175">
            <v>210.91159999999999</v>
          </cell>
          <cell r="R175">
            <v>104.0112</v>
          </cell>
        </row>
        <row r="176">
          <cell r="N176">
            <v>1.2099999999999973</v>
          </cell>
          <cell r="O176">
            <v>143.94159999999968</v>
          </cell>
          <cell r="P176">
            <v>0</v>
          </cell>
          <cell r="Q176">
            <v>0</v>
          </cell>
          <cell r="R176">
            <v>143.94159999999968</v>
          </cell>
        </row>
        <row r="177">
          <cell r="N177">
            <v>3.4799999999999969</v>
          </cell>
          <cell r="O177">
            <v>355.89959999999968</v>
          </cell>
          <cell r="P177">
            <v>1.5</v>
          </cell>
          <cell r="Q177">
            <v>153.405</v>
          </cell>
          <cell r="R177">
            <v>202.49459999999968</v>
          </cell>
        </row>
        <row r="178"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N179">
            <v>3.2999999999999972</v>
          </cell>
          <cell r="O179">
            <v>337.39199999999971</v>
          </cell>
          <cell r="P179">
            <v>2.16</v>
          </cell>
          <cell r="Q179">
            <v>220.83840000000001</v>
          </cell>
          <cell r="R179">
            <v>116.5535999999997</v>
          </cell>
        </row>
        <row r="180"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N181">
            <v>1</v>
          </cell>
          <cell r="O181">
            <v>13.66</v>
          </cell>
          <cell r="P181">
            <v>1</v>
          </cell>
          <cell r="Q181">
            <v>13.66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3.0699999999999932</v>
          </cell>
          <cell r="O185">
            <v>350.28699999999918</v>
          </cell>
          <cell r="P185">
            <v>1.84</v>
          </cell>
          <cell r="Q185">
            <v>209.94399999999999</v>
          </cell>
          <cell r="R185">
            <v>140.34299999999919</v>
          </cell>
        </row>
        <row r="186">
          <cell r="N186">
            <v>4</v>
          </cell>
          <cell r="O186">
            <v>55.64</v>
          </cell>
          <cell r="P186">
            <v>4</v>
          </cell>
          <cell r="Q186">
            <v>55.64</v>
          </cell>
          <cell r="R186">
            <v>0</v>
          </cell>
        </row>
        <row r="187">
          <cell r="N187">
            <v>4.0400000000000063</v>
          </cell>
          <cell r="O187">
            <v>570.97320000000093</v>
          </cell>
          <cell r="P187">
            <v>1.5</v>
          </cell>
          <cell r="Q187">
            <v>211.995</v>
          </cell>
          <cell r="R187">
            <v>358.97820000000092</v>
          </cell>
        </row>
        <row r="188">
          <cell r="N188">
            <v>4.5799999999999983</v>
          </cell>
          <cell r="O188">
            <v>463.03799999999978</v>
          </cell>
          <cell r="P188">
            <v>2</v>
          </cell>
          <cell r="Q188">
            <v>202.2</v>
          </cell>
          <cell r="R188">
            <v>260.83799999999979</v>
          </cell>
        </row>
        <row r="189">
          <cell r="N189">
            <v>1.8800000000000026</v>
          </cell>
          <cell r="O189">
            <v>396.71760000000057</v>
          </cell>
          <cell r="P189">
            <v>1.6</v>
          </cell>
          <cell r="Q189">
            <v>337.63200000000006</v>
          </cell>
          <cell r="R189">
            <v>59.085600000000511</v>
          </cell>
        </row>
        <row r="190">
          <cell r="N190">
            <v>1.1000000000000014</v>
          </cell>
          <cell r="O190">
            <v>244.09000000000032</v>
          </cell>
          <cell r="P190">
            <v>0.68</v>
          </cell>
          <cell r="Q190">
            <v>150.89200000000002</v>
          </cell>
          <cell r="R190">
            <v>93.198000000000292</v>
          </cell>
        </row>
        <row r="191">
          <cell r="N191">
            <v>20</v>
          </cell>
          <cell r="O191">
            <v>148.6</v>
          </cell>
          <cell r="P191">
            <v>20</v>
          </cell>
          <cell r="Q191">
            <v>148.6</v>
          </cell>
          <cell r="R191">
            <v>0</v>
          </cell>
        </row>
        <row r="192"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N193">
            <v>1.25</v>
          </cell>
          <cell r="O193">
            <v>229.75</v>
          </cell>
          <cell r="P193">
            <v>0.7</v>
          </cell>
          <cell r="Q193">
            <v>128.66</v>
          </cell>
          <cell r="R193">
            <v>101.09</v>
          </cell>
        </row>
        <row r="194">
          <cell r="N194">
            <v>58</v>
          </cell>
          <cell r="O194">
            <v>275.5</v>
          </cell>
          <cell r="P194">
            <v>0</v>
          </cell>
          <cell r="Q194">
            <v>0</v>
          </cell>
          <cell r="R194">
            <v>275.5</v>
          </cell>
        </row>
        <row r="195">
          <cell r="N195">
            <v>0.36999999999999922</v>
          </cell>
          <cell r="O195">
            <v>42.738699999999909</v>
          </cell>
          <cell r="P195">
            <v>0</v>
          </cell>
          <cell r="Q195">
            <v>0</v>
          </cell>
          <cell r="R195">
            <v>42.738699999999909</v>
          </cell>
        </row>
        <row r="196">
          <cell r="N196">
            <v>0.12999999999999901</v>
          </cell>
          <cell r="O196">
            <v>15.199599999999885</v>
          </cell>
          <cell r="P196">
            <v>0</v>
          </cell>
          <cell r="Q196">
            <v>0</v>
          </cell>
          <cell r="R196">
            <v>15.199599999999885</v>
          </cell>
        </row>
        <row r="197">
          <cell r="N197">
            <v>9.9999999999999645E-2</v>
          </cell>
          <cell r="O197">
            <v>23.986999999999917</v>
          </cell>
          <cell r="P197">
            <v>0</v>
          </cell>
          <cell r="Q197">
            <v>0</v>
          </cell>
          <cell r="R197">
            <v>23.986999999999917</v>
          </cell>
        </row>
        <row r="198">
          <cell r="N198">
            <v>0.58999999999999986</v>
          </cell>
          <cell r="O198">
            <v>0.23009999999999994</v>
          </cell>
          <cell r="P198">
            <v>0</v>
          </cell>
          <cell r="Q198">
            <v>0</v>
          </cell>
          <cell r="R198">
            <v>0.23009999999999994</v>
          </cell>
        </row>
        <row r="199">
          <cell r="N199" t="str">
            <v>總計</v>
          </cell>
          <cell r="O199">
            <v>68357.951400000049</v>
          </cell>
          <cell r="P199" t="str">
            <v>總計</v>
          </cell>
          <cell r="Q199">
            <v>18426.3243</v>
          </cell>
          <cell r="R199">
            <v>49931.627100000027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Q38"/>
  <sheetViews>
    <sheetView view="pageBreakPreview" zoomScale="115" zoomScaleNormal="60" zoomScaleSheetLayoutView="115" workbookViewId="0">
      <selection activeCell="D9" sqref="D9"/>
    </sheetView>
  </sheetViews>
  <sheetFormatPr defaultColWidth="12.5703125" defaultRowHeight="15.75" customHeight="1"/>
  <cols>
    <col min="1" max="1" width="27.42578125" style="100" bestFit="1" customWidth="1"/>
    <col min="2" max="2" width="12.5703125" style="100" customWidth="1"/>
    <col min="3" max="4" width="12.5703125" style="100"/>
    <col min="5" max="5" width="16.42578125" style="100" customWidth="1"/>
    <col min="6" max="6" width="2.42578125" style="100" customWidth="1"/>
    <col min="7" max="7" width="24.85546875" style="100" bestFit="1" customWidth="1"/>
    <col min="8" max="10" width="12.5703125" style="100"/>
    <col min="11" max="11" width="16.42578125" style="100" customWidth="1"/>
    <col min="12" max="12" width="12.5703125" style="101"/>
    <col min="13" max="16384" width="12.5703125" style="100"/>
  </cols>
  <sheetData>
    <row r="1" spans="1:12" ht="15.75" customHeight="1">
      <c r="A1" s="452" t="s">
        <v>359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100"/>
    </row>
    <row r="2" spans="1:12" s="101" customFormat="1" ht="15.75" customHeight="1">
      <c r="A2" s="453"/>
      <c r="B2" s="453"/>
      <c r="C2" s="453"/>
      <c r="D2" s="453"/>
      <c r="E2" s="453"/>
      <c r="F2" s="453"/>
      <c r="G2" s="453"/>
      <c r="H2" s="453"/>
      <c r="I2" s="453"/>
      <c r="J2" s="453"/>
      <c r="K2" s="453"/>
    </row>
    <row r="3" spans="1:12" ht="21.6" customHeight="1">
      <c r="A3" s="116" t="s">
        <v>346</v>
      </c>
      <c r="B3" s="117">
        <v>11</v>
      </c>
      <c r="C3" s="116" t="s">
        <v>20</v>
      </c>
      <c r="D3" s="454" t="s">
        <v>441</v>
      </c>
      <c r="E3" s="454"/>
      <c r="F3" s="101"/>
      <c r="G3" s="111"/>
      <c r="H3" s="101"/>
      <c r="I3" s="101"/>
      <c r="J3" s="101"/>
      <c r="K3" s="101"/>
    </row>
    <row r="4" spans="1:12" ht="15.75" customHeight="1">
      <c r="A4" s="112" t="s">
        <v>199</v>
      </c>
      <c r="E4" s="103" t="s">
        <v>23</v>
      </c>
      <c r="G4" s="113" t="s">
        <v>131</v>
      </c>
      <c r="L4" s="100"/>
    </row>
    <row r="5" spans="1:12" s="105" customFormat="1" ht="15.75" customHeight="1">
      <c r="A5" s="124" t="s">
        <v>201</v>
      </c>
      <c r="B5" s="118" t="s">
        <v>22</v>
      </c>
      <c r="C5" s="118" t="s">
        <v>1</v>
      </c>
      <c r="D5" s="118" t="s">
        <v>2</v>
      </c>
      <c r="E5" s="118" t="s">
        <v>3</v>
      </c>
      <c r="G5" s="124" t="s">
        <v>201</v>
      </c>
      <c r="H5" s="118" t="s">
        <v>69</v>
      </c>
      <c r="I5" s="118" t="s">
        <v>22</v>
      </c>
      <c r="J5" s="118" t="s">
        <v>67</v>
      </c>
      <c r="K5" s="118" t="s">
        <v>3</v>
      </c>
      <c r="L5" s="106" t="s">
        <v>60</v>
      </c>
    </row>
    <row r="6" spans="1:12" ht="18" customHeight="1">
      <c r="A6" s="108" t="s">
        <v>24</v>
      </c>
      <c r="B6" s="119">
        <f>'（１）收支狀況'!H98/1000</f>
        <v>207972.70803000007</v>
      </c>
      <c r="C6" s="119">
        <v>216033.87418000001</v>
      </c>
      <c r="D6" s="119">
        <f t="shared" ref="D6:D11" si="0">B6-C6</f>
        <v>-8061.1661499999464</v>
      </c>
      <c r="E6" s="109"/>
      <c r="G6" s="108" t="s">
        <v>202</v>
      </c>
      <c r="H6" s="121"/>
      <c r="I6" s="121">
        <f>'（２）ＫＰＩ達成進度'!H98</f>
        <v>402.00824310481335</v>
      </c>
      <c r="J6" s="121">
        <v>404.78464359829883</v>
      </c>
      <c r="K6" s="122"/>
      <c r="L6" s="102" t="s">
        <v>198</v>
      </c>
    </row>
    <row r="7" spans="1:12" ht="18" customHeight="1">
      <c r="A7" s="108" t="s">
        <v>25</v>
      </c>
      <c r="B7" s="119">
        <f>'（１）收支狀況'!K98</f>
        <v>6488772</v>
      </c>
      <c r="C7" s="119">
        <v>6846388</v>
      </c>
      <c r="D7" s="119">
        <f t="shared" si="0"/>
        <v>-357616</v>
      </c>
      <c r="E7" s="109"/>
      <c r="G7" s="108" t="s">
        <v>203</v>
      </c>
      <c r="H7" s="120">
        <v>0.8</v>
      </c>
      <c r="I7" s="120">
        <f>'（２）ＫＰＩ達成進度'!K98</f>
        <v>0.80789437922993046</v>
      </c>
      <c r="J7" s="120">
        <v>0.81347396221523105</v>
      </c>
      <c r="K7" s="120"/>
      <c r="L7" s="102" t="s">
        <v>4</v>
      </c>
    </row>
    <row r="8" spans="1:12" ht="18" customHeight="1">
      <c r="A8" s="108" t="s">
        <v>5</v>
      </c>
      <c r="B8" s="119">
        <f>'（１）收支狀況'!N98/1000</f>
        <v>137652.89132612804</v>
      </c>
      <c r="C8" s="119">
        <v>139689</v>
      </c>
      <c r="D8" s="119">
        <f>B8-C8</f>
        <v>-2036.1086738719605</v>
      </c>
      <c r="E8" s="109"/>
      <c r="G8" s="108" t="s">
        <v>204</v>
      </c>
      <c r="H8" s="120">
        <v>2.5000000000000001E-3</v>
      </c>
      <c r="I8" s="247">
        <f>'（２）ＫＰＩ達成進度'!N98</f>
        <v>2.4148901262762475E-3</v>
      </c>
      <c r="J8" s="120">
        <v>2.4147136845526327E-3</v>
      </c>
      <c r="K8" s="120"/>
      <c r="L8" s="102" t="s">
        <v>55</v>
      </c>
    </row>
    <row r="9" spans="1:12" ht="18" customHeight="1">
      <c r="A9" s="108" t="s">
        <v>6</v>
      </c>
      <c r="B9" s="120">
        <f>'（１）收支狀況'!Q98</f>
        <v>0.66187959290442866</v>
      </c>
      <c r="C9" s="120">
        <v>0.65700000000000003</v>
      </c>
      <c r="D9" s="120">
        <f t="shared" si="0"/>
        <v>4.8795929044286313E-3</v>
      </c>
      <c r="E9" s="120"/>
      <c r="G9" s="108" t="s">
        <v>205</v>
      </c>
      <c r="H9" s="120">
        <v>4.0000000000000001E-3</v>
      </c>
      <c r="I9" s="120">
        <f>'（２）ＫＰＩ達成進度'!Q98</f>
        <v>6.6803757256971609E-3</v>
      </c>
      <c r="J9" s="120">
        <v>7.0266314564098502E-3</v>
      </c>
      <c r="K9" s="120"/>
      <c r="L9" s="102" t="s">
        <v>98</v>
      </c>
    </row>
    <row r="10" spans="1:12" ht="18" customHeight="1">
      <c r="A10" s="108" t="s">
        <v>64</v>
      </c>
      <c r="B10" s="119">
        <f>'（１）收支狀況'!T98/1000</f>
        <v>29578.743839999999</v>
      </c>
      <c r="C10" s="119">
        <v>30613</v>
      </c>
      <c r="D10" s="119">
        <f t="shared" si="0"/>
        <v>-1034.2561600000008</v>
      </c>
      <c r="E10" s="109"/>
      <c r="G10" s="108" t="s">
        <v>206</v>
      </c>
      <c r="H10" s="120">
        <v>0.8</v>
      </c>
      <c r="I10" s="120">
        <f>'（２）ＫＰＩ達成進度'!T98</f>
        <v>0.89999999999999958</v>
      </c>
      <c r="J10" s="120">
        <v>0.89999999999999947</v>
      </c>
      <c r="K10" s="120"/>
      <c r="L10" s="102" t="s">
        <v>7</v>
      </c>
    </row>
    <row r="11" spans="1:12" ht="18" customHeight="1">
      <c r="A11" s="108" t="s">
        <v>65</v>
      </c>
      <c r="B11" s="120">
        <f>'（１）收支狀況'!W98</f>
        <v>0.14222416066118285</v>
      </c>
      <c r="C11" s="120">
        <v>0.14399999999999999</v>
      </c>
      <c r="D11" s="120">
        <f t="shared" si="0"/>
        <v>-1.7758393388171423E-3</v>
      </c>
      <c r="E11" s="120"/>
      <c r="G11" s="108" t="s">
        <v>207</v>
      </c>
      <c r="H11" s="120">
        <v>1</v>
      </c>
      <c r="I11" s="120">
        <f>'（２）ＫＰＩ達成進度'!W98</f>
        <v>0.88846153846153841</v>
      </c>
      <c r="J11" s="120">
        <v>0.80521091811414414</v>
      </c>
      <c r="K11" s="120"/>
      <c r="L11" s="102" t="s">
        <v>62</v>
      </c>
    </row>
    <row r="12" spans="1:12" ht="9.6" customHeight="1">
      <c r="L12" s="100"/>
    </row>
    <row r="13" spans="1:12" ht="15.75" customHeight="1">
      <c r="A13" s="112" t="s">
        <v>32</v>
      </c>
      <c r="E13" s="363" t="s">
        <v>23</v>
      </c>
      <c r="G13" s="112" t="s">
        <v>155</v>
      </c>
      <c r="K13" s="363" t="s">
        <v>615</v>
      </c>
      <c r="L13" s="100"/>
    </row>
    <row r="14" spans="1:12" s="107" customFormat="1" ht="14.25">
      <c r="A14" s="123"/>
      <c r="B14" s="123" t="s">
        <v>22</v>
      </c>
      <c r="C14" s="123" t="s">
        <v>66</v>
      </c>
      <c r="D14" s="123" t="s">
        <v>67</v>
      </c>
      <c r="E14" s="123" t="s">
        <v>68</v>
      </c>
      <c r="G14" s="123"/>
      <c r="H14" s="123" t="s">
        <v>22</v>
      </c>
      <c r="I14" s="123" t="s">
        <v>66</v>
      </c>
      <c r="J14" s="123" t="s">
        <v>67</v>
      </c>
      <c r="K14" s="123" t="s">
        <v>68</v>
      </c>
    </row>
    <row r="15" spans="1:12" ht="18" customHeight="1">
      <c r="A15" s="108" t="s">
        <v>522</v>
      </c>
      <c r="B15" s="119">
        <f>SUM('（３）業績構成比'!M68:M98)/1000</f>
        <v>59054.440319999987</v>
      </c>
      <c r="C15" s="120">
        <f>IFERROR(B15/$B$6,"")</f>
        <v>0.28395283630908619</v>
      </c>
      <c r="D15" s="120">
        <v>0.27335731743067138</v>
      </c>
      <c r="E15" s="120">
        <f>IFERROR(C15-D15,"")</f>
        <v>1.0595518878414811E-2</v>
      </c>
      <c r="G15" s="108" t="s">
        <v>523</v>
      </c>
      <c r="H15" s="119">
        <f>SUM('（４）訂單數量構成比'!M68:M98)</f>
        <v>3161741</v>
      </c>
      <c r="I15" s="120">
        <f t="shared" ref="I15:I23" si="1">IFERROR(H15/$B$7,"")</f>
        <v>0.48726338358012888</v>
      </c>
      <c r="J15" s="120">
        <v>0.46181154208613362</v>
      </c>
      <c r="K15" s="120">
        <f t="shared" ref="K15:K23" si="2">IFERROR(I15-J15,"")</f>
        <v>2.5451841493995264E-2</v>
      </c>
      <c r="L15" s="100"/>
    </row>
    <row r="16" spans="1:12" ht="18" customHeight="1">
      <c r="A16" s="108" t="s">
        <v>227</v>
      </c>
      <c r="B16" s="119">
        <f>SUM('（３）業績構成比'!S68:S98)/1000</f>
        <v>15941.530359999999</v>
      </c>
      <c r="C16" s="120">
        <f>IFERROR(B16/$B$6,"")</f>
        <v>7.6652030504408455E-2</v>
      </c>
      <c r="D16" s="120">
        <v>7.3791808902697695E-2</v>
      </c>
      <c r="E16" s="120">
        <f t="shared" ref="E16:E23" si="3">IFERROR(C16-D16,"")</f>
        <v>2.8602216017107607E-3</v>
      </c>
      <c r="G16" s="108" t="s">
        <v>274</v>
      </c>
      <c r="H16" s="119">
        <f>SUM('（４）訂單數量構成比'!S68:S98)</f>
        <v>687743</v>
      </c>
      <c r="I16" s="120">
        <f t="shared" si="1"/>
        <v>0.10598970036241064</v>
      </c>
      <c r="J16" s="120">
        <v>0.10045340696437303</v>
      </c>
      <c r="K16" s="120">
        <f t="shared" si="2"/>
        <v>5.5362933980376006E-3</v>
      </c>
      <c r="L16" s="100"/>
    </row>
    <row r="17" spans="1:17" ht="18" customHeight="1">
      <c r="A17" s="108" t="s">
        <v>223</v>
      </c>
      <c r="B17" s="119">
        <f>SUM('（３）業績構成比'!U68:U98)/1000</f>
        <v>21531.055689999997</v>
      </c>
      <c r="C17" s="120">
        <f>IFERROR(B17/$B$6,"")</f>
        <v>0.10352827490660045</v>
      </c>
      <c r="D17" s="120">
        <v>9.9665183396471721E-2</v>
      </c>
      <c r="E17" s="120">
        <f t="shared" si="3"/>
        <v>3.86309151012873E-3</v>
      </c>
      <c r="G17" s="108" t="s">
        <v>239</v>
      </c>
      <c r="H17" s="119">
        <f>SUM('（４）訂單數量構成比'!U68:U98)</f>
        <v>650381</v>
      </c>
      <c r="I17" s="120">
        <f t="shared" si="1"/>
        <v>0.10023175417474986</v>
      </c>
      <c r="J17" s="120">
        <v>9.4996222825817059E-2</v>
      </c>
      <c r="K17" s="120">
        <f t="shared" si="2"/>
        <v>5.2355313489328009E-3</v>
      </c>
      <c r="L17" s="100"/>
    </row>
    <row r="18" spans="1:17" ht="18" customHeight="1">
      <c r="A18" s="108" t="s">
        <v>225</v>
      </c>
      <c r="B18" s="119">
        <f>SUM('（３）業績構成比'!W68:W98)/1000</f>
        <v>583.06385</v>
      </c>
      <c r="C18" s="120">
        <f t="shared" ref="C18:C23" si="4">IFERROR(B18/$B$6,"")</f>
        <v>2.803559445482111E-3</v>
      </c>
      <c r="D18" s="120">
        <v>2.6989464139044678E-3</v>
      </c>
      <c r="E18" s="120">
        <f t="shared" si="3"/>
        <v>1.0461303157764321E-4</v>
      </c>
      <c r="G18" s="108" t="s">
        <v>224</v>
      </c>
      <c r="H18" s="119">
        <f>SUM('（４）訂單數量構成比'!W68:W98)</f>
        <v>21895</v>
      </c>
      <c r="I18" s="120">
        <f t="shared" si="1"/>
        <v>3.3742902355021875E-3</v>
      </c>
      <c r="J18" s="120">
        <v>3.198036687374423E-3</v>
      </c>
      <c r="K18" s="120">
        <f t="shared" si="2"/>
        <v>1.7625354812776444E-4</v>
      </c>
      <c r="L18" s="100"/>
    </row>
    <row r="19" spans="1:17" ht="18" customHeight="1">
      <c r="A19" s="108" t="s">
        <v>229</v>
      </c>
      <c r="B19" s="119">
        <f>SUM('（３）業績構成比'!AC68:AC98)/1000</f>
        <v>37471.285719999993</v>
      </c>
      <c r="C19" s="120">
        <f t="shared" si="4"/>
        <v>0.1801740530040834</v>
      </c>
      <c r="D19" s="120">
        <v>0.17345097319681826</v>
      </c>
      <c r="E19" s="120">
        <f t="shared" si="3"/>
        <v>6.7230798072651365E-3</v>
      </c>
      <c r="G19" s="108" t="s">
        <v>228</v>
      </c>
      <c r="H19" s="119">
        <f>SUM('（４）訂單數量構成比'!AC68:AC98)</f>
        <v>689243</v>
      </c>
      <c r="I19" s="120">
        <f t="shared" si="1"/>
        <v>0.10622086891017284</v>
      </c>
      <c r="J19" s="120">
        <v>0.10067250059447405</v>
      </c>
      <c r="K19" s="120">
        <f t="shared" si="2"/>
        <v>5.5483683156987845E-3</v>
      </c>
      <c r="L19" s="100"/>
    </row>
    <row r="20" spans="1:17" ht="18" customHeight="1">
      <c r="A20" s="108" t="s">
        <v>231</v>
      </c>
      <c r="B20" s="119">
        <f>SUM('（３）業績構成比'!AE68:AE98)/1000</f>
        <v>45573.246499999987</v>
      </c>
      <c r="C20" s="120">
        <f t="shared" si="4"/>
        <v>0.21913089910540592</v>
      </c>
      <c r="D20" s="120">
        <v>0.21095416944672404</v>
      </c>
      <c r="E20" s="120">
        <f t="shared" si="3"/>
        <v>8.1767296586818805E-3</v>
      </c>
      <c r="G20" s="108" t="s">
        <v>230</v>
      </c>
      <c r="H20" s="119">
        <f>SUM('（４）訂單數量構成比'!AE68:AE98)</f>
        <v>738246</v>
      </c>
      <c r="I20" s="120">
        <f t="shared" si="1"/>
        <v>0.11377283714083343</v>
      </c>
      <c r="J20" s="120">
        <v>0.10782999736503394</v>
      </c>
      <c r="K20" s="120">
        <f t="shared" si="2"/>
        <v>5.9428397757994855E-3</v>
      </c>
      <c r="L20" s="100"/>
    </row>
    <row r="21" spans="1:17" ht="18" customHeight="1">
      <c r="A21" s="108" t="s">
        <v>234</v>
      </c>
      <c r="B21" s="119">
        <f>SUM('（３）業績構成比'!AG68:AG98)/1000</f>
        <v>7588.0624200000011</v>
      </c>
      <c r="C21" s="120">
        <f t="shared" ref="C21" si="5">IFERROR(B21/$B$6,"")</f>
        <v>3.6485856687048679E-2</v>
      </c>
      <c r="D21" s="120">
        <v>3.5124410228729253E-2</v>
      </c>
      <c r="E21" s="120">
        <f t="shared" ref="E21" si="6">IFERROR(C21-D21,"")</f>
        <v>1.3614464583194263E-3</v>
      </c>
      <c r="G21" s="108" t="s">
        <v>240</v>
      </c>
      <c r="H21" s="119">
        <f>SUM('（４）訂單數量構成比'!AG68:AG98)</f>
        <v>135899</v>
      </c>
      <c r="I21" s="120">
        <f t="shared" ref="I21" si="7">IFERROR(H21/$B$7,"")</f>
        <v>2.0943716314889782E-2</v>
      </c>
      <c r="J21" s="120">
        <v>1.9849736824731522E-2</v>
      </c>
      <c r="K21" s="120">
        <f t="shared" ref="K21" si="8">IFERROR(I21-J21,"")</f>
        <v>1.0939794901582596E-3</v>
      </c>
      <c r="L21" s="100"/>
    </row>
    <row r="22" spans="1:17" ht="18" customHeight="1">
      <c r="A22" s="108" t="s">
        <v>235</v>
      </c>
      <c r="B22" s="119">
        <f>SUM('（３）業績構成比'!AI68:AI98)/1000</f>
        <v>19749.874130000004</v>
      </c>
      <c r="C22" s="120">
        <f t="shared" si="4"/>
        <v>9.4963778262439527E-2</v>
      </c>
      <c r="D22" s="120">
        <v>9.1420265479034798E-2</v>
      </c>
      <c r="E22" s="120">
        <f t="shared" si="3"/>
        <v>3.5435127834047286E-3</v>
      </c>
      <c r="G22" s="108" t="s">
        <v>241</v>
      </c>
      <c r="H22" s="119">
        <f>SUM('（４）訂單數量構成比'!AI68:AI98)</f>
        <v>535660</v>
      </c>
      <c r="I22" s="120">
        <f t="shared" si="1"/>
        <v>8.2551829529531939E-2</v>
      </c>
      <c r="J22" s="120">
        <v>7.8239795933271669E-2</v>
      </c>
      <c r="K22" s="120">
        <f t="shared" si="2"/>
        <v>4.3120335962602702E-3</v>
      </c>
      <c r="L22" s="100"/>
    </row>
    <row r="23" spans="1:17" ht="18" customHeight="1">
      <c r="A23" s="108" t="s">
        <v>237</v>
      </c>
      <c r="B23" s="119">
        <f>SUM('（３）業績構成比'!AK68:AK98)/1000</f>
        <v>8541.3151899999993</v>
      </c>
      <c r="C23" s="120">
        <f t="shared" si="4"/>
        <v>4.1069404110311986E-2</v>
      </c>
      <c r="D23" s="120">
        <v>3.9536925504948139E-2</v>
      </c>
      <c r="E23" s="120">
        <f t="shared" si="3"/>
        <v>1.5324786053638462E-3</v>
      </c>
      <c r="G23" s="108" t="s">
        <v>236</v>
      </c>
      <c r="H23" s="119">
        <f>SUM('（４）訂單數量構成比'!AK68:AK98)</f>
        <v>225580</v>
      </c>
      <c r="I23" s="120">
        <f t="shared" si="1"/>
        <v>3.4764667336130782E-2</v>
      </c>
      <c r="J23" s="120">
        <v>3.2948760718790694E-2</v>
      </c>
      <c r="K23" s="120">
        <f t="shared" si="2"/>
        <v>1.8159066173400878E-3</v>
      </c>
      <c r="L23" s="100"/>
    </row>
    <row r="24" spans="1:17" ht="15.75" customHeight="1">
      <c r="C24" s="114">
        <f>SUM(C15:C23)</f>
        <v>1.0387606923348667</v>
      </c>
      <c r="D24" s="114">
        <f t="shared" ref="D24" si="9">SUM(D15:D23)</f>
        <v>0.99999999999999978</v>
      </c>
      <c r="I24" s="114">
        <f t="shared" ref="I24:J24" si="10">SUM(I15:I23)</f>
        <v>1.0551130475843502</v>
      </c>
      <c r="J24" s="114">
        <f t="shared" si="10"/>
        <v>1</v>
      </c>
      <c r="L24" s="100"/>
    </row>
    <row r="25" spans="1:17" ht="9.6" customHeight="1">
      <c r="A25" s="115"/>
      <c r="L25" s="100"/>
    </row>
    <row r="26" spans="1:17" ht="15.75" customHeight="1">
      <c r="A26" s="112" t="s">
        <v>200</v>
      </c>
      <c r="L26" s="100"/>
    </row>
    <row r="27" spans="1:17" ht="15.75" customHeight="1">
      <c r="A27" s="108" t="s">
        <v>191</v>
      </c>
      <c r="B27" s="108" t="s">
        <v>22</v>
      </c>
      <c r="C27" s="108" t="s">
        <v>1</v>
      </c>
      <c r="D27" s="108" t="s">
        <v>2</v>
      </c>
      <c r="E27" s="108" t="s">
        <v>3</v>
      </c>
      <c r="L27" s="100"/>
    </row>
    <row r="28" spans="1:17" ht="18" customHeight="1">
      <c r="A28" s="108" t="s">
        <v>238</v>
      </c>
      <c r="B28" s="236">
        <f>'（５-1）品群別人時生產性(18℃-飯糰)'!C1</f>
        <v>762.41735558412279</v>
      </c>
      <c r="C28" s="236">
        <v>786.79158282222113</v>
      </c>
      <c r="D28" s="249">
        <f t="shared" ref="D28:D36" si="11">B28-C28</f>
        <v>-24.374227238098342</v>
      </c>
      <c r="E28" s="110"/>
      <c r="G28" s="125"/>
      <c r="H28" s="125"/>
      <c r="I28" s="125"/>
      <c r="J28" s="125"/>
      <c r="K28" s="125"/>
      <c r="L28" s="125"/>
      <c r="M28" s="125"/>
      <c r="N28" s="125"/>
      <c r="O28" s="125"/>
      <c r="P28" s="126"/>
      <c r="Q28" s="126"/>
    </row>
    <row r="29" spans="1:17" ht="18" customHeight="1">
      <c r="A29" s="108" t="s">
        <v>226</v>
      </c>
      <c r="B29" s="236">
        <f>'（５-2）品群別人時生產性(18℃-壽司手卷)'!C1</f>
        <v>290.5796429521871</v>
      </c>
      <c r="C29" s="236">
        <v>279.19009307947175</v>
      </c>
      <c r="D29" s="249">
        <f t="shared" si="11"/>
        <v>11.389549872715349</v>
      </c>
      <c r="E29" s="110"/>
      <c r="G29" s="127"/>
      <c r="H29" s="127"/>
      <c r="I29" s="128"/>
      <c r="J29" s="1"/>
      <c r="K29" s="129"/>
      <c r="L29" s="67"/>
      <c r="M29" s="66"/>
      <c r="N29" s="67"/>
      <c r="O29" s="67"/>
      <c r="P29" s="67"/>
      <c r="Q29" s="67"/>
    </row>
    <row r="30" spans="1:17" ht="18" customHeight="1">
      <c r="A30" s="108" t="s">
        <v>239</v>
      </c>
      <c r="B30" s="236">
        <f>'（５-3）品群別人時生產性(4℃-飯糰)'!C1</f>
        <v>315.6354601887607</v>
      </c>
      <c r="C30" s="236">
        <v>328.93369836246939</v>
      </c>
      <c r="D30" s="249">
        <f t="shared" si="11"/>
        <v>-13.298238173708683</v>
      </c>
      <c r="E30" s="110"/>
      <c r="L30" s="100"/>
    </row>
    <row r="31" spans="1:17" ht="18" customHeight="1">
      <c r="A31" s="108" t="s">
        <v>224</v>
      </c>
      <c r="B31" s="236">
        <f>'（５-4）品群別人時生產性(4℃-壽司手卷)'!C1</f>
        <v>245.33727557017465</v>
      </c>
      <c r="C31" s="236">
        <v>475.34232639250843</v>
      </c>
      <c r="D31" s="249">
        <f t="shared" si="11"/>
        <v>-230.00505082233377</v>
      </c>
      <c r="E31" s="110"/>
      <c r="L31" s="100"/>
    </row>
    <row r="32" spans="1:17" ht="18" customHeight="1">
      <c r="A32" s="108" t="s">
        <v>228</v>
      </c>
      <c r="B32" s="236">
        <f>'（５-5）品群別人時生產性(微波主食) '!C1</f>
        <v>81.451554235821007</v>
      </c>
      <c r="C32" s="236">
        <v>79.343759477416413</v>
      </c>
      <c r="D32" s="249">
        <f t="shared" si="11"/>
        <v>2.1077947584045944</v>
      </c>
      <c r="E32" s="110"/>
      <c r="L32" s="100"/>
    </row>
    <row r="33" spans="1:5" s="100" customFormat="1" ht="18" customHeight="1">
      <c r="A33" s="108" t="s">
        <v>230</v>
      </c>
      <c r="B33" s="236">
        <f>'（５-6）品群別人時生產性(便當)'!C1</f>
        <v>77.585949852017535</v>
      </c>
      <c r="C33" s="236">
        <v>76.24199728175536</v>
      </c>
      <c r="D33" s="249">
        <f t="shared" si="11"/>
        <v>1.3439525702621751</v>
      </c>
      <c r="E33" s="110"/>
    </row>
    <row r="34" spans="1:5" s="100" customFormat="1" ht="18" customHeight="1">
      <c r="A34" s="108" t="s">
        <v>240</v>
      </c>
      <c r="B34" s="236">
        <f>'（５-7）品群別人時生產性(熱食義麵) '!C1</f>
        <v>69.783292086041797</v>
      </c>
      <c r="C34" s="236">
        <v>66.862962225966257</v>
      </c>
      <c r="D34" s="249">
        <f t="shared" si="11"/>
        <v>2.9203298600755403</v>
      </c>
      <c r="E34" s="110"/>
    </row>
    <row r="35" spans="1:5" s="100" customFormat="1" ht="18" customHeight="1">
      <c r="A35" s="108" t="s">
        <v>241</v>
      </c>
      <c r="B35" s="236">
        <f>'（５-8）品群別人時生產性(季節調理麵) '!C1</f>
        <v>149.91964715723026</v>
      </c>
      <c r="C35" s="236">
        <v>156.4210589539862</v>
      </c>
      <c r="D35" s="249">
        <f t="shared" si="11"/>
        <v>-6.5014117967559457</v>
      </c>
      <c r="E35" s="110"/>
    </row>
    <row r="36" spans="1:5" s="100" customFormat="1" ht="18" customHeight="1">
      <c r="A36" s="104" t="s">
        <v>236</v>
      </c>
      <c r="B36" s="236">
        <f>'（５-9）品群別人時生產性(微波小吃)'!C1</f>
        <v>75.896556499127655</v>
      </c>
      <c r="C36" s="236">
        <v>77.128630662309803</v>
      </c>
      <c r="D36" s="249">
        <f t="shared" si="11"/>
        <v>-1.2320741631821477</v>
      </c>
      <c r="E36" s="104"/>
    </row>
    <row r="37" spans="1:5" s="100" customFormat="1" ht="15.75" customHeight="1"/>
    <row r="38" spans="1:5" s="100" customFormat="1" ht="15.75" customHeight="1"/>
  </sheetData>
  <mergeCells count="2">
    <mergeCell ref="A1:K2"/>
    <mergeCell ref="D3:E3"/>
  </mergeCells>
  <phoneticPr fontId="14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outlinePr summaryBelow="0" summaryRight="0"/>
  </sheetPr>
  <dimension ref="A1:Q38"/>
  <sheetViews>
    <sheetView view="pageBreakPreview" zoomScaleNormal="60" zoomScaleSheetLayoutView="100" workbookViewId="0">
      <selection activeCell="E6" sqref="E6"/>
    </sheetView>
  </sheetViews>
  <sheetFormatPr defaultColWidth="12.5703125" defaultRowHeight="15.75" customHeight="1"/>
  <cols>
    <col min="1" max="1" width="27.42578125" style="100" bestFit="1" customWidth="1"/>
    <col min="2" max="2" width="12.5703125" style="100" customWidth="1"/>
    <col min="3" max="4" width="12.5703125" style="100"/>
    <col min="5" max="5" width="16.42578125" style="100" customWidth="1"/>
    <col min="6" max="6" width="2.42578125" style="100" customWidth="1"/>
    <col min="7" max="7" width="24.85546875" style="100" bestFit="1" customWidth="1"/>
    <col min="8" max="10" width="12.5703125" style="100"/>
    <col min="11" max="11" width="16.42578125" style="100" customWidth="1"/>
    <col min="12" max="12" width="12.5703125" style="101"/>
    <col min="13" max="16384" width="12.5703125" style="100"/>
  </cols>
  <sheetData>
    <row r="1" spans="1:16" ht="15.75" customHeight="1">
      <c r="A1" s="452" t="s">
        <v>442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100"/>
    </row>
    <row r="2" spans="1:16" s="101" customFormat="1" ht="15.75" customHeight="1">
      <c r="A2" s="453"/>
      <c r="B2" s="453"/>
      <c r="C2" s="453"/>
      <c r="D2" s="453"/>
      <c r="E2" s="453"/>
      <c r="F2" s="453"/>
      <c r="G2" s="453"/>
      <c r="H2" s="453"/>
      <c r="I2" s="453"/>
      <c r="J2" s="453"/>
      <c r="K2" s="453"/>
    </row>
    <row r="3" spans="1:16" ht="21.6" customHeight="1">
      <c r="A3" s="116" t="s">
        <v>346</v>
      </c>
      <c r="B3" s="117">
        <v>11</v>
      </c>
      <c r="C3" s="172" t="s">
        <v>347</v>
      </c>
      <c r="D3" s="117" t="s">
        <v>876</v>
      </c>
      <c r="E3" s="116" t="s">
        <v>20</v>
      </c>
      <c r="F3" s="455" t="s">
        <v>441</v>
      </c>
      <c r="G3" s="456"/>
      <c r="H3" s="101"/>
      <c r="I3" s="111"/>
      <c r="J3" s="101"/>
      <c r="K3" s="101"/>
      <c r="M3" s="101"/>
      <c r="N3" s="101"/>
    </row>
    <row r="4" spans="1:16" ht="15.75" customHeight="1">
      <c r="A4" s="112" t="s">
        <v>560</v>
      </c>
      <c r="E4" s="103" t="s">
        <v>567</v>
      </c>
      <c r="G4" s="113" t="s">
        <v>71</v>
      </c>
      <c r="L4" s="100"/>
    </row>
    <row r="5" spans="1:16" s="105" customFormat="1" ht="15.75" customHeight="1">
      <c r="A5" s="124" t="s">
        <v>201</v>
      </c>
      <c r="B5" s="124" t="s">
        <v>349</v>
      </c>
      <c r="C5" s="124" t="s">
        <v>351</v>
      </c>
      <c r="D5" s="118" t="s">
        <v>2</v>
      </c>
      <c r="E5" s="118" t="s">
        <v>3</v>
      </c>
      <c r="G5" s="124" t="s">
        <v>201</v>
      </c>
      <c r="H5" s="118" t="s">
        <v>69</v>
      </c>
      <c r="I5" s="118" t="s">
        <v>348</v>
      </c>
      <c r="J5" s="118" t="s">
        <v>350</v>
      </c>
      <c r="K5" s="118" t="s">
        <v>3</v>
      </c>
      <c r="L5" s="106" t="s">
        <v>60</v>
      </c>
    </row>
    <row r="6" spans="1:16" ht="18" customHeight="1">
      <c r="A6" s="108" t="s">
        <v>24</v>
      </c>
      <c r="B6" s="119">
        <f>'（１）收支狀況'!G121/1000</f>
        <v>50473.367859999998</v>
      </c>
      <c r="C6" s="119">
        <v>47042.265679999997</v>
      </c>
      <c r="D6" s="119">
        <f>B6-C6</f>
        <v>3431.1021800000017</v>
      </c>
      <c r="E6" s="243">
        <f>'（１）收支狀況'!H98:H98/1000</f>
        <v>207972.70803000007</v>
      </c>
      <c r="G6" s="244" t="s">
        <v>563</v>
      </c>
      <c r="H6" s="245"/>
      <c r="I6" s="245">
        <f>'（２）ＫＰＩ達成進度'!G121</f>
        <v>400.83490321154085</v>
      </c>
      <c r="J6" s="245">
        <v>400.18217513180628</v>
      </c>
      <c r="K6" s="245">
        <f>'（２）ＫＰＩ達成進度'!H98</f>
        <v>402.00824310481335</v>
      </c>
      <c r="L6" s="102" t="s">
        <v>198</v>
      </c>
    </row>
    <row r="7" spans="1:16" ht="18" customHeight="1">
      <c r="A7" s="108" t="s">
        <v>25</v>
      </c>
      <c r="B7" s="119">
        <f>'（１）收支狀況'!J121</f>
        <v>1516857</v>
      </c>
      <c r="C7" s="119">
        <v>1470480</v>
      </c>
      <c r="D7" s="119">
        <f t="shared" ref="D7:D11" si="0">B7-C7</f>
        <v>46377</v>
      </c>
      <c r="E7" s="243">
        <f>'（１）收支狀況'!K98:K98</f>
        <v>6488772</v>
      </c>
      <c r="G7" s="244" t="s">
        <v>564</v>
      </c>
      <c r="H7" s="246">
        <v>0.8</v>
      </c>
      <c r="I7" s="120">
        <f>'（２）ＫＰＩ達成進度'!J121</f>
        <v>0.80553638105213199</v>
      </c>
      <c r="J7" s="120">
        <v>0.80422462848031795</v>
      </c>
      <c r="K7" s="246">
        <f>'（２）ＫＰＩ達成進度'!K98</f>
        <v>0.80789437922993046</v>
      </c>
      <c r="L7" s="102" t="s">
        <v>4</v>
      </c>
    </row>
    <row r="8" spans="1:16" ht="18" customHeight="1">
      <c r="A8" s="108" t="s">
        <v>561</v>
      </c>
      <c r="B8" s="119">
        <f>'（１）收支狀況'!M121/1000</f>
        <v>33029.174771785983</v>
      </c>
      <c r="C8" s="119">
        <v>31032.30244885691</v>
      </c>
      <c r="D8" s="119">
        <f>B8-C8</f>
        <v>1996.8723229290736</v>
      </c>
      <c r="E8" s="243">
        <f>'（１）收支狀況'!N98:N98/1000</f>
        <v>137652.89132612804</v>
      </c>
      <c r="G8" s="244" t="s">
        <v>204</v>
      </c>
      <c r="H8" s="120">
        <v>2.5000000000000001E-3</v>
      </c>
      <c r="I8" s="247">
        <f>'（２）ＫＰＩ達成進度'!M121</f>
        <v>2.4215592555634361E-3</v>
      </c>
      <c r="J8" s="247">
        <v>2.4165311739060302E-3</v>
      </c>
      <c r="K8" s="247">
        <f>'（２）ＫＰＩ達成進度'!N98</f>
        <v>2.4148901262762475E-3</v>
      </c>
      <c r="L8" s="102" t="s">
        <v>55</v>
      </c>
    </row>
    <row r="9" spans="1:16" ht="18" customHeight="1">
      <c r="A9" s="108" t="s">
        <v>6</v>
      </c>
      <c r="B9" s="246">
        <f>'（１）收支狀況'!P121</f>
        <v>0.65438816889335238</v>
      </c>
      <c r="C9" s="246">
        <v>0.65966853424855942</v>
      </c>
      <c r="D9" s="246">
        <f t="shared" si="0"/>
        <v>-5.2803653552070395E-3</v>
      </c>
      <c r="E9" s="246">
        <f>'（１）收支狀況'!Q98</f>
        <v>0.66187959290442866</v>
      </c>
      <c r="G9" s="244" t="s">
        <v>205</v>
      </c>
      <c r="H9" s="120">
        <v>4.0000000000000001E-3</v>
      </c>
      <c r="I9" s="120">
        <f>'（２）ＫＰＩ達成進度'!P121</f>
        <v>6.76901360003942E-3</v>
      </c>
      <c r="J9" s="120">
        <v>6.5476451271914635E-3</v>
      </c>
      <c r="K9" s="120">
        <f>'（２）ＫＰＩ達成進度'!Q98</f>
        <v>6.6803757256971609E-3</v>
      </c>
      <c r="L9" s="102" t="s">
        <v>98</v>
      </c>
    </row>
    <row r="10" spans="1:16" ht="18" customHeight="1">
      <c r="A10" s="108" t="s">
        <v>64</v>
      </c>
      <c r="B10" s="119">
        <f>'（１）收支狀況'!S121/1000</f>
        <v>7324.1673200000005</v>
      </c>
      <c r="C10" s="119">
        <v>7041.2028719999998</v>
      </c>
      <c r="D10" s="119">
        <f t="shared" si="0"/>
        <v>282.96444800000063</v>
      </c>
      <c r="E10" s="243">
        <f>'（１）收支狀況'!T98/1000</f>
        <v>29578.743839999999</v>
      </c>
      <c r="G10" s="244" t="s">
        <v>565</v>
      </c>
      <c r="H10" s="246">
        <v>0.8</v>
      </c>
      <c r="I10" s="246">
        <f>'（２）ＫＰＩ達成進度'!S121</f>
        <v>0.90000000000000013</v>
      </c>
      <c r="J10" s="246">
        <v>0.90000000000000013</v>
      </c>
      <c r="K10" s="246">
        <f>'（２）ＫＰＩ達成進度'!T98</f>
        <v>0.89999999999999958</v>
      </c>
      <c r="L10" s="102" t="s">
        <v>7</v>
      </c>
      <c r="M10" s="364"/>
      <c r="N10" s="364"/>
      <c r="O10" s="364"/>
      <c r="P10" s="364"/>
    </row>
    <row r="11" spans="1:16" ht="18" customHeight="1">
      <c r="A11" s="108" t="s">
        <v>65</v>
      </c>
      <c r="B11" s="246">
        <f>'（１）收支狀況'!V121</f>
        <v>0.14510954252776109</v>
      </c>
      <c r="C11" s="246">
        <v>0.14967822595741948</v>
      </c>
      <c r="D11" s="246">
        <f t="shared" si="0"/>
        <v>-4.5686834296583823E-3</v>
      </c>
      <c r="E11" s="246">
        <f>'（１）收支狀況'!W98</f>
        <v>0.14222416066118285</v>
      </c>
      <c r="G11" s="244" t="s">
        <v>566</v>
      </c>
      <c r="H11" s="246">
        <v>1</v>
      </c>
      <c r="I11" s="360">
        <f>48/52*100%</f>
        <v>0.92307692307692313</v>
      </c>
      <c r="J11" s="360">
        <v>0.90384615384615385</v>
      </c>
      <c r="K11" s="360">
        <f>'（２）ＫＰＩ達成進度'!W98</f>
        <v>0.88846153846153841</v>
      </c>
      <c r="L11" s="102" t="s">
        <v>62</v>
      </c>
      <c r="M11" s="365"/>
      <c r="N11" s="365"/>
      <c r="O11" s="365"/>
      <c r="P11" s="365"/>
    </row>
    <row r="12" spans="1:16" ht="9.6" customHeight="1">
      <c r="L12" s="100"/>
    </row>
    <row r="13" spans="1:16" ht="15.75" customHeight="1">
      <c r="A13" s="112" t="s">
        <v>32</v>
      </c>
      <c r="E13" s="363" t="s">
        <v>23</v>
      </c>
      <c r="G13" s="112" t="s">
        <v>33</v>
      </c>
      <c r="K13" s="363" t="s">
        <v>615</v>
      </c>
      <c r="L13" s="100"/>
    </row>
    <row r="14" spans="1:16" s="107" customFormat="1" ht="14.25">
      <c r="A14" s="123"/>
      <c r="B14" s="173" t="s">
        <v>349</v>
      </c>
      <c r="C14" s="123" t="s">
        <v>66</v>
      </c>
      <c r="D14" s="173" t="s">
        <v>352</v>
      </c>
      <c r="E14" s="123" t="s">
        <v>68</v>
      </c>
      <c r="G14" s="123"/>
      <c r="H14" s="173" t="s">
        <v>349</v>
      </c>
      <c r="I14" s="123" t="s">
        <v>66</v>
      </c>
      <c r="J14" s="173" t="s">
        <v>352</v>
      </c>
      <c r="K14" s="123" t="s">
        <v>68</v>
      </c>
    </row>
    <row r="15" spans="1:16" ht="18" customHeight="1">
      <c r="A15" s="108" t="s">
        <v>522</v>
      </c>
      <c r="B15" s="119">
        <f>SUM('（３）業績構成比'!M123:M129)/1000</f>
        <v>12736.938689999999</v>
      </c>
      <c r="C15" s="246">
        <f>IFERROR(B15/$B$6,"")</f>
        <v>0.25234968915347505</v>
      </c>
      <c r="D15" s="246">
        <v>0.2705236196863382</v>
      </c>
      <c r="E15" s="246">
        <f>IFERROR(C15-D15,"")</f>
        <v>-1.8173930532863147E-2</v>
      </c>
      <c r="G15" s="108" t="s">
        <v>523</v>
      </c>
      <c r="H15" s="119">
        <f>SUM('（４）訂單數量構成比'!M123:M129)</f>
        <v>674042</v>
      </c>
      <c r="I15" s="246">
        <f>IFERROR(H15/$B$7,"")</f>
        <v>0.44436753101973359</v>
      </c>
      <c r="J15" s="246">
        <v>0.45884677112235461</v>
      </c>
      <c r="K15" s="246">
        <f t="shared" ref="K15:K23" si="1">IFERROR(I15-J15,"")</f>
        <v>-1.4479240102621027E-2</v>
      </c>
      <c r="L15" s="100"/>
    </row>
    <row r="16" spans="1:16" ht="18" customHeight="1">
      <c r="A16" s="108" t="s">
        <v>227</v>
      </c>
      <c r="B16" s="119">
        <f>SUM('（３）業績構成比'!S123:S129)/1000</f>
        <v>2909.5533000000005</v>
      </c>
      <c r="C16" s="246">
        <f t="shared" ref="C16:C23" si="2">IFERROR(B16/$B$6,"")</f>
        <v>5.764531719124321E-2</v>
      </c>
      <c r="D16" s="246">
        <v>6.4251662123600339E-2</v>
      </c>
      <c r="E16" s="246">
        <f t="shared" ref="E16:E23" si="3">IFERROR(C16-D16,"")</f>
        <v>-6.6063449323571291E-3</v>
      </c>
      <c r="G16" s="108" t="s">
        <v>274</v>
      </c>
      <c r="H16" s="119">
        <f>SUM('（４）訂單數量構成比'!S123:S129)</f>
        <v>117262</v>
      </c>
      <c r="I16" s="246">
        <f>IFERROR(H16/$B$7,"")</f>
        <v>7.7305902929544451E-2</v>
      </c>
      <c r="J16" s="246">
        <v>8.3811408519667049E-2</v>
      </c>
      <c r="K16" s="246">
        <f t="shared" si="1"/>
        <v>-6.5055055901225983E-3</v>
      </c>
      <c r="L16" s="100"/>
    </row>
    <row r="17" spans="1:17" ht="18" customHeight="1">
      <c r="A17" s="108" t="s">
        <v>223</v>
      </c>
      <c r="B17" s="119">
        <f>SUM('（３）業績構成比'!U123:U129)/1000</f>
        <v>5197.8655199999994</v>
      </c>
      <c r="C17" s="246">
        <f t="shared" si="2"/>
        <v>0.10298233980378577</v>
      </c>
      <c r="D17" s="246">
        <v>0.10927644524964979</v>
      </c>
      <c r="E17" s="246">
        <f t="shared" si="3"/>
        <v>-6.2941054458640205E-3</v>
      </c>
      <c r="G17" s="108" t="s">
        <v>239</v>
      </c>
      <c r="H17" s="119">
        <f>SUM('（４）訂單數量構成比'!U123:U129)</f>
        <v>175752</v>
      </c>
      <c r="I17" s="246">
        <f t="shared" ref="I17:I23" si="4">IFERROR(H17/$B$7,"")</f>
        <v>0.11586589902673752</v>
      </c>
      <c r="J17" s="246">
        <v>0.1144231815461618</v>
      </c>
      <c r="K17" s="246">
        <f t="shared" si="1"/>
        <v>1.4427174805757281E-3</v>
      </c>
      <c r="L17" s="100"/>
    </row>
    <row r="18" spans="1:17" ht="18" customHeight="1">
      <c r="A18" s="108" t="s">
        <v>225</v>
      </c>
      <c r="B18" s="119">
        <f>SUM('（３）業績構成比'!W123:W129)/1000</f>
        <v>645.36463999999989</v>
      </c>
      <c r="C18" s="246">
        <f t="shared" si="2"/>
        <v>1.2786240890246787E-2</v>
      </c>
      <c r="D18" s="246">
        <v>1.9780001803688638E-2</v>
      </c>
      <c r="E18" s="246">
        <f t="shared" si="3"/>
        <v>-6.9937609134418516E-3</v>
      </c>
      <c r="G18" s="108" t="s">
        <v>224</v>
      </c>
      <c r="H18" s="119">
        <f>SUM('（４）訂單數量構成比'!W123:W129)</f>
        <v>22523</v>
      </c>
      <c r="I18" s="246">
        <f t="shared" si="4"/>
        <v>1.484846626939784E-2</v>
      </c>
      <c r="J18" s="246">
        <v>2.2070344377346174E-2</v>
      </c>
      <c r="K18" s="246">
        <f t="shared" si="1"/>
        <v>-7.2218781079483336E-3</v>
      </c>
      <c r="L18" s="100"/>
    </row>
    <row r="19" spans="1:17" ht="18" customHeight="1">
      <c r="A19" s="108" t="s">
        <v>229</v>
      </c>
      <c r="B19" s="119">
        <f>SUM('（３）業績構成比'!AC123:AC129)/1000</f>
        <v>6392.3219499999996</v>
      </c>
      <c r="C19" s="246">
        <f t="shared" si="2"/>
        <v>0.12664742261167591</v>
      </c>
      <c r="D19" s="246">
        <v>0.14779896481380528</v>
      </c>
      <c r="E19" s="246">
        <f t="shared" si="3"/>
        <v>-2.1151542202129364E-2</v>
      </c>
      <c r="G19" s="108" t="s">
        <v>228</v>
      </c>
      <c r="H19" s="119">
        <f>SUM('（４）訂單數量構成比'!AC123:AC129)</f>
        <v>117734</v>
      </c>
      <c r="I19" s="246">
        <f t="shared" si="4"/>
        <v>7.7617072670660453E-2</v>
      </c>
      <c r="J19" s="246">
        <v>8.7120532071160439E-2</v>
      </c>
      <c r="K19" s="246">
        <f t="shared" si="1"/>
        <v>-9.5034594004999862E-3</v>
      </c>
      <c r="L19" s="100"/>
    </row>
    <row r="20" spans="1:17" ht="18" customHeight="1">
      <c r="A20" s="108" t="s">
        <v>231</v>
      </c>
      <c r="B20" s="119">
        <f>SUM('（３）業績構成比'!AE123:AE129)/1000</f>
        <v>12119.288090000002</v>
      </c>
      <c r="C20" s="246">
        <f t="shared" si="2"/>
        <v>0.24011253070363278</v>
      </c>
      <c r="D20" s="246">
        <v>0.23794332773301921</v>
      </c>
      <c r="E20" s="246">
        <f t="shared" si="3"/>
        <v>2.1692029706135707E-3</v>
      </c>
      <c r="G20" s="108" t="s">
        <v>230</v>
      </c>
      <c r="H20" s="119">
        <f>SUM('（４）訂單數量構成比'!AE123:AE129)</f>
        <v>200623</v>
      </c>
      <c r="I20" s="246">
        <f t="shared" si="4"/>
        <v>0.13226230290660226</v>
      </c>
      <c r="J20" s="246">
        <v>0.1247232196289647</v>
      </c>
      <c r="K20" s="246">
        <f t="shared" si="1"/>
        <v>7.5390832776375677E-3</v>
      </c>
      <c r="L20" s="100"/>
    </row>
    <row r="21" spans="1:17" ht="18" customHeight="1">
      <c r="A21" s="108" t="s">
        <v>234</v>
      </c>
      <c r="B21" s="119">
        <f>SUM('（３）業績構成比'!AG123:AG129)/1000</f>
        <v>2453.9238999999998</v>
      </c>
      <c r="C21" s="246">
        <f t="shared" si="2"/>
        <v>4.8618192207949086E-2</v>
      </c>
      <c r="D21" s="246">
        <v>2.8739974158489556E-2</v>
      </c>
      <c r="E21" s="246">
        <f t="shared" si="3"/>
        <v>1.987821804945953E-2</v>
      </c>
      <c r="G21" s="108" t="s">
        <v>240</v>
      </c>
      <c r="H21" s="119">
        <f>SUM('（４）訂單數量構成比'!AG123:AG129)</f>
        <v>43443</v>
      </c>
      <c r="I21" s="246">
        <f t="shared" si="4"/>
        <v>2.8640142083268233E-2</v>
      </c>
      <c r="J21" s="246">
        <v>1.6045780969479354E-2</v>
      </c>
      <c r="K21" s="246">
        <f t="shared" si="1"/>
        <v>1.2594361113788879E-2</v>
      </c>
      <c r="L21" s="100"/>
    </row>
    <row r="22" spans="1:17" ht="18" customHeight="1">
      <c r="A22" s="108" t="s">
        <v>235</v>
      </c>
      <c r="B22" s="119">
        <f>SUM('（３）業績構成比'!AI123:AI129)/1000</f>
        <v>6418.7280600000004</v>
      </c>
      <c r="C22" s="246">
        <f t="shared" si="2"/>
        <v>0.12717059178226195</v>
      </c>
      <c r="D22" s="246">
        <v>8.168005419079126E-2</v>
      </c>
      <c r="E22" s="246">
        <f t="shared" si="3"/>
        <v>4.5490537591470689E-2</v>
      </c>
      <c r="G22" s="108" t="s">
        <v>241</v>
      </c>
      <c r="H22" s="119">
        <f>SUM('（４）訂單數量構成比'!AI123:AI129)</f>
        <v>122238</v>
      </c>
      <c r="I22" s="246">
        <f t="shared" si="4"/>
        <v>8.058637036978436E-2</v>
      </c>
      <c r="J22" s="246">
        <v>5.9772999292747944E-2</v>
      </c>
      <c r="K22" s="246">
        <f t="shared" si="1"/>
        <v>2.0813371077036416E-2</v>
      </c>
      <c r="L22" s="100"/>
    </row>
    <row r="23" spans="1:17" ht="18" customHeight="1">
      <c r="A23" s="108" t="s">
        <v>237</v>
      </c>
      <c r="B23" s="119">
        <f>SUM('（３）業績構成比'!AK123:AK129)/1000</f>
        <v>1599.3837100000001</v>
      </c>
      <c r="C23" s="246">
        <f t="shared" si="2"/>
        <v>3.1687675655729469E-2</v>
      </c>
      <c r="D23" s="246">
        <v>4.0005950240617753E-2</v>
      </c>
      <c r="E23" s="246">
        <f t="shared" si="3"/>
        <v>-8.3182745848882841E-3</v>
      </c>
      <c r="G23" s="108" t="s">
        <v>236</v>
      </c>
      <c r="H23" s="119">
        <f>SUM('（４）訂單數量構成比'!AK123:AK129)</f>
        <v>43240</v>
      </c>
      <c r="I23" s="246">
        <f t="shared" si="4"/>
        <v>2.8506312724271305E-2</v>
      </c>
      <c r="J23" s="246">
        <v>3.3185762472117949E-2</v>
      </c>
      <c r="K23" s="246">
        <f t="shared" si="1"/>
        <v>-4.6794497478466444E-3</v>
      </c>
      <c r="L23" s="100"/>
    </row>
    <row r="24" spans="1:17" ht="15.75" customHeight="1">
      <c r="B24" s="103"/>
      <c r="C24" s="114">
        <f>SUM(C15:C23)</f>
        <v>1</v>
      </c>
      <c r="D24" s="114">
        <f>SUM(D15:D23)</f>
        <v>1</v>
      </c>
      <c r="I24" s="114">
        <f>SUM(I15:I23)</f>
        <v>0.99999999999999989</v>
      </c>
      <c r="J24" s="114">
        <f>SUM(J15:J23)</f>
        <v>1</v>
      </c>
      <c r="L24" s="100"/>
    </row>
    <row r="25" spans="1:17" ht="9.6" customHeight="1">
      <c r="A25" s="115"/>
      <c r="L25" s="100"/>
    </row>
    <row r="26" spans="1:17" ht="15.75" customHeight="1">
      <c r="A26" s="112" t="s">
        <v>581</v>
      </c>
      <c r="L26" s="100"/>
    </row>
    <row r="27" spans="1:17" ht="15.75" customHeight="1">
      <c r="A27" s="108" t="s">
        <v>191</v>
      </c>
      <c r="B27" s="174" t="s">
        <v>349</v>
      </c>
      <c r="C27" s="174" t="s">
        <v>351</v>
      </c>
      <c r="D27" s="108" t="s">
        <v>2</v>
      </c>
      <c r="E27" s="108" t="s">
        <v>3</v>
      </c>
      <c r="L27" s="100"/>
    </row>
    <row r="28" spans="1:17" ht="18" customHeight="1">
      <c r="A28" s="108" t="s">
        <v>523</v>
      </c>
      <c r="B28" s="236">
        <f>'（５-1）品群別人時生產性(18℃-飯糰)'!L634</f>
        <v>763.91577082126253</v>
      </c>
      <c r="C28" s="236">
        <v>759.28872185675641</v>
      </c>
      <c r="D28" s="248">
        <f>B28-C28</f>
        <v>4.6270489645061161</v>
      </c>
      <c r="E28" s="249">
        <f>'（５-1）品群別人時生產性(18℃-飯糰)'!C1</f>
        <v>762.41735558412279</v>
      </c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6"/>
    </row>
    <row r="29" spans="1:17" ht="18" customHeight="1">
      <c r="A29" s="108" t="s">
        <v>226</v>
      </c>
      <c r="B29" s="236">
        <f>'（５-2）品群別人時生產性(18℃-壽司手卷)'!L347</f>
        <v>291.06010288286029</v>
      </c>
      <c r="C29" s="236">
        <v>290.83647057510007</v>
      </c>
      <c r="D29" s="248">
        <f>B29-C29</f>
        <v>0.22363230776022647</v>
      </c>
      <c r="E29" s="249">
        <f>'（５-2）品群別人時生產性(18℃-壽司手卷)'!C1</f>
        <v>290.5796429521871</v>
      </c>
      <c r="G29" s="127"/>
      <c r="H29" s="127"/>
      <c r="I29" s="128"/>
      <c r="J29" s="1"/>
      <c r="K29" s="129"/>
      <c r="L29" s="67"/>
      <c r="M29" s="66"/>
      <c r="N29" s="67"/>
      <c r="O29" s="67"/>
      <c r="P29" s="67"/>
      <c r="Q29" s="67"/>
    </row>
    <row r="30" spans="1:17" ht="18" customHeight="1">
      <c r="A30" s="108" t="s">
        <v>239</v>
      </c>
      <c r="B30" s="236">
        <f>'（５-3）品群別人時生產性(4℃-飯糰)'!L347</f>
        <v>313.28024473952155</v>
      </c>
      <c r="C30" s="236">
        <v>286.86804715586084</v>
      </c>
      <c r="D30" s="248">
        <f t="shared" ref="D30:D36" si="5">B30-C30</f>
        <v>26.412197583660713</v>
      </c>
      <c r="E30" s="249">
        <f>'（５-3）品群別人時生產性(4℃-飯糰)'!C1</f>
        <v>315.6354601887607</v>
      </c>
      <c r="L30" s="100"/>
    </row>
    <row r="31" spans="1:17" ht="18" customHeight="1">
      <c r="A31" s="108" t="s">
        <v>224</v>
      </c>
      <c r="B31" s="236">
        <f>'（５-4）品群別人時生產性(4℃-壽司手卷)'!L347</f>
        <v>328.85614911367907</v>
      </c>
      <c r="C31" s="236">
        <v>328.60677434373639</v>
      </c>
      <c r="D31" s="248">
        <f>B31-C31</f>
        <v>0.24937476994267627</v>
      </c>
      <c r="E31" s="249">
        <f>'（５-4）品群別人時生產性(4℃-壽司手卷)'!C1</f>
        <v>245.33727557017465</v>
      </c>
      <c r="L31" s="100"/>
    </row>
    <row r="32" spans="1:17" ht="18" customHeight="1">
      <c r="A32" s="108" t="s">
        <v>228</v>
      </c>
      <c r="B32" s="236">
        <f>'（５-5）品群別人時生產性(微波主食) '!L347</f>
        <v>81.758734846877203</v>
      </c>
      <c r="C32" s="236">
        <v>81.753518779449351</v>
      </c>
      <c r="D32" s="248">
        <f t="shared" si="5"/>
        <v>5.2160674278525221E-3</v>
      </c>
      <c r="E32" s="249">
        <f>'（５-5）品群別人時生產性(微波主食) '!C1</f>
        <v>81.451554235821007</v>
      </c>
      <c r="L32" s="100"/>
    </row>
    <row r="33" spans="1:12" ht="18" customHeight="1">
      <c r="A33" s="108" t="s">
        <v>230</v>
      </c>
      <c r="B33" s="236">
        <f>'（５-6）品群別人時生產性(便當)'!L347</f>
        <v>78.417878932459985</v>
      </c>
      <c r="C33" s="236">
        <v>78.368424340483415</v>
      </c>
      <c r="D33" s="248">
        <f t="shared" si="5"/>
        <v>4.9454591976569873E-2</v>
      </c>
      <c r="E33" s="249">
        <f>'（５-6）品群別人時生產性(便當)'!C1</f>
        <v>77.585949852017535</v>
      </c>
      <c r="L33" s="100"/>
    </row>
    <row r="34" spans="1:12" ht="18" customHeight="1">
      <c r="A34" s="108" t="s">
        <v>240</v>
      </c>
      <c r="B34" s="236">
        <f>'（５-7）品群別人時生產性(熱食義麵) '!L347</f>
        <v>76.913218797584392</v>
      </c>
      <c r="C34" s="236">
        <v>72.383355620688732</v>
      </c>
      <c r="D34" s="248">
        <f t="shared" si="5"/>
        <v>4.5298631768956596</v>
      </c>
      <c r="E34" s="249">
        <f>'（５-7）品群別人時生產性(熱食義麵) '!C1</f>
        <v>69.783292086041797</v>
      </c>
      <c r="L34" s="100"/>
    </row>
    <row r="35" spans="1:12" ht="18" customHeight="1">
      <c r="A35" s="108" t="s">
        <v>241</v>
      </c>
      <c r="B35" s="236">
        <f>'（５-8）品群別人時生產性(季節調理麵) '!L347</f>
        <v>134.93088801858414</v>
      </c>
      <c r="C35" s="236">
        <v>144.62281845707261</v>
      </c>
      <c r="D35" s="248">
        <f t="shared" si="5"/>
        <v>-9.6919304384884697</v>
      </c>
      <c r="E35" s="249">
        <f>'（５-8）品群別人時生產性(季節調理麵) '!C1</f>
        <v>149.91964715723026</v>
      </c>
      <c r="L35" s="100"/>
    </row>
    <row r="36" spans="1:12" ht="18" customHeight="1">
      <c r="A36" s="104" t="s">
        <v>236</v>
      </c>
      <c r="B36" s="236">
        <f>'（５-9）品群別人時生產性(微波小吃)'!L347</f>
        <v>75.923785556527704</v>
      </c>
      <c r="C36" s="236">
        <v>75.915056745437411</v>
      </c>
      <c r="D36" s="248">
        <f t="shared" si="5"/>
        <v>8.7288110902932203E-3</v>
      </c>
      <c r="E36" s="250">
        <f>'（５-9）品群別人時生產性(微波小吃)'!C1</f>
        <v>75.896556499127655</v>
      </c>
      <c r="L36" s="100"/>
    </row>
    <row r="37" spans="1:12" ht="15.75" customHeight="1">
      <c r="L37" s="100"/>
    </row>
    <row r="38" spans="1:12" ht="15.75" customHeight="1">
      <c r="L38" s="100"/>
    </row>
  </sheetData>
  <mergeCells count="2">
    <mergeCell ref="A1:K2"/>
    <mergeCell ref="F3:G3"/>
  </mergeCells>
  <phoneticPr fontId="14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  <pageSetUpPr fitToPage="1"/>
  </sheetPr>
  <dimension ref="B2:W134"/>
  <sheetViews>
    <sheetView topLeftCell="F97" zoomScale="80" zoomScaleNormal="80" workbookViewId="0">
      <selection activeCell="L125" sqref="L125"/>
    </sheetView>
  </sheetViews>
  <sheetFormatPr defaultColWidth="8.85546875" defaultRowHeight="14.25" outlineLevelRow="1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464" t="s">
        <v>127</v>
      </c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464"/>
    </row>
    <row r="3" spans="2:23" s="77" customFormat="1" ht="23.45" customHeight="1">
      <c r="B3" s="468" t="s">
        <v>123</v>
      </c>
      <c r="C3" s="469" t="s">
        <v>120</v>
      </c>
      <c r="D3" s="470" t="s">
        <v>105</v>
      </c>
      <c r="E3" s="470"/>
      <c r="F3" s="467" t="s">
        <v>124</v>
      </c>
      <c r="G3" s="467"/>
      <c r="H3" s="467"/>
      <c r="I3" s="465" t="s">
        <v>125</v>
      </c>
      <c r="J3" s="465"/>
      <c r="K3" s="465"/>
      <c r="L3" s="466" t="s">
        <v>126</v>
      </c>
      <c r="M3" s="466"/>
      <c r="N3" s="466"/>
      <c r="O3" s="463" t="s">
        <v>128</v>
      </c>
      <c r="P3" s="463"/>
      <c r="Q3" s="463"/>
      <c r="R3" s="471" t="s">
        <v>129</v>
      </c>
      <c r="S3" s="471"/>
      <c r="T3" s="471"/>
      <c r="U3" s="463" t="s">
        <v>130</v>
      </c>
      <c r="V3" s="463"/>
      <c r="W3" s="463"/>
    </row>
    <row r="4" spans="2:23" s="77" customFormat="1" ht="23.45" customHeight="1">
      <c r="B4" s="468"/>
      <c r="C4" s="469"/>
      <c r="D4" s="470"/>
      <c r="E4" s="470"/>
      <c r="F4" s="76" t="s">
        <v>116</v>
      </c>
      <c r="G4" s="76" t="s">
        <v>121</v>
      </c>
      <c r="H4" s="76" t="s">
        <v>122</v>
      </c>
      <c r="I4" s="86" t="s">
        <v>116</v>
      </c>
      <c r="J4" s="86" t="s">
        <v>121</v>
      </c>
      <c r="K4" s="86" t="s">
        <v>122</v>
      </c>
      <c r="L4" s="85" t="s">
        <v>116</v>
      </c>
      <c r="M4" s="85" t="s">
        <v>121</v>
      </c>
      <c r="N4" s="85" t="s">
        <v>122</v>
      </c>
      <c r="O4" s="79" t="s">
        <v>116</v>
      </c>
      <c r="P4" s="79" t="s">
        <v>121</v>
      </c>
      <c r="Q4" s="79" t="s">
        <v>122</v>
      </c>
      <c r="R4" s="79" t="s">
        <v>116</v>
      </c>
      <c r="S4" s="79" t="s">
        <v>121</v>
      </c>
      <c r="T4" s="79" t="s">
        <v>122</v>
      </c>
      <c r="U4" s="79" t="s">
        <v>116</v>
      </c>
      <c r="V4" s="79" t="s">
        <v>121</v>
      </c>
      <c r="W4" s="79" t="s">
        <v>122</v>
      </c>
    </row>
    <row r="5" spans="2:23" hidden="1" outlineLevel="1">
      <c r="B5" s="459">
        <v>45910</v>
      </c>
      <c r="C5" s="460" t="s">
        <v>119</v>
      </c>
      <c r="D5" s="80">
        <v>45870</v>
      </c>
      <c r="E5" s="80" t="s">
        <v>114</v>
      </c>
      <c r="F5" s="184">
        <v>5795364.71</v>
      </c>
      <c r="G5" s="461">
        <f>SUM(F5:F8)</f>
        <v>27982997.23</v>
      </c>
      <c r="H5" s="461">
        <f>SUM(F5:F35)</f>
        <v>225660047.09999999</v>
      </c>
      <c r="I5" s="241">
        <v>183531</v>
      </c>
      <c r="J5" s="462">
        <f>SUM(I5:I8)</f>
        <v>876019</v>
      </c>
      <c r="K5" s="462">
        <f>SUM(I5:I35)</f>
        <v>7168725</v>
      </c>
      <c r="L5" s="184">
        <v>4092107.0217309995</v>
      </c>
      <c r="M5" s="461">
        <f>SUM(L5:L8)</f>
        <v>19436107.376661997</v>
      </c>
      <c r="N5" s="461">
        <f>SUM(L5:L35)</f>
        <v>156124666.694635</v>
      </c>
      <c r="O5" s="169">
        <f>L5/F5</f>
        <v>0.70609999999999995</v>
      </c>
      <c r="P5" s="457">
        <f>M5/G5</f>
        <v>0.69456846301742625</v>
      </c>
      <c r="Q5" s="457">
        <f>N5/H5</f>
        <v>0.69185781311766381</v>
      </c>
      <c r="R5" s="185">
        <v>891841</v>
      </c>
      <c r="S5" s="458">
        <f>SUM(R5:R8)</f>
        <v>4014259.59</v>
      </c>
      <c r="T5" s="461">
        <f>SUM(R5:R35)</f>
        <v>31193590.287999995</v>
      </c>
      <c r="U5" s="169">
        <f t="shared" ref="U5:U68" si="0">R5/F5</f>
        <v>0.15388867562745676</v>
      </c>
      <c r="V5" s="457">
        <f>S5/G5</f>
        <v>0.14345352490320065</v>
      </c>
      <c r="W5" s="457">
        <f>T5/H5</f>
        <v>0.13823266762935987</v>
      </c>
    </row>
    <row r="6" spans="2:23" hidden="1" outlineLevel="1">
      <c r="B6" s="460"/>
      <c r="C6" s="460"/>
      <c r="D6" s="80">
        <v>45871</v>
      </c>
      <c r="E6" s="80" t="s">
        <v>115</v>
      </c>
      <c r="F6" s="184">
        <v>6281760.9800000004</v>
      </c>
      <c r="G6" s="461"/>
      <c r="H6" s="461"/>
      <c r="I6" s="241">
        <v>197498</v>
      </c>
      <c r="J6" s="462"/>
      <c r="K6" s="462"/>
      <c r="L6" s="184">
        <v>4425500.6104100002</v>
      </c>
      <c r="M6" s="461"/>
      <c r="N6" s="461"/>
      <c r="O6" s="169">
        <f t="shared" ref="O6:O38" si="1">L6/F6</f>
        <v>0.70450000000000002</v>
      </c>
      <c r="P6" s="457"/>
      <c r="Q6" s="457"/>
      <c r="R6" s="185">
        <v>933551.28799999994</v>
      </c>
      <c r="S6" s="458"/>
      <c r="T6" s="461"/>
      <c r="U6" s="169">
        <f t="shared" si="0"/>
        <v>0.14861299100240516</v>
      </c>
      <c r="V6" s="457"/>
      <c r="W6" s="457"/>
    </row>
    <row r="7" spans="2:23" hidden="1" outlineLevel="1">
      <c r="B7" s="460"/>
      <c r="C7" s="460"/>
      <c r="D7" s="80">
        <v>45872</v>
      </c>
      <c r="E7" s="80" t="s">
        <v>116</v>
      </c>
      <c r="F7" s="184">
        <v>8003391.1299999999</v>
      </c>
      <c r="G7" s="461"/>
      <c r="H7" s="461"/>
      <c r="I7" s="241">
        <v>248740</v>
      </c>
      <c r="J7" s="462"/>
      <c r="K7" s="462"/>
      <c r="L7" s="184">
        <v>5487124.9587279996</v>
      </c>
      <c r="M7" s="461"/>
      <c r="N7" s="461"/>
      <c r="O7" s="169">
        <f t="shared" si="1"/>
        <v>0.68559999999999999</v>
      </c>
      <c r="P7" s="457"/>
      <c r="Q7" s="457"/>
      <c r="R7" s="185">
        <v>1102691.2860000001</v>
      </c>
      <c r="S7" s="458"/>
      <c r="T7" s="461"/>
      <c r="U7" s="169">
        <f t="shared" si="0"/>
        <v>0.13777800785802657</v>
      </c>
      <c r="V7" s="457"/>
      <c r="W7" s="457"/>
    </row>
    <row r="8" spans="2:23" hidden="1" outlineLevel="1">
      <c r="B8" s="460"/>
      <c r="C8" s="460"/>
      <c r="D8" s="80">
        <v>45873</v>
      </c>
      <c r="E8" s="80" t="s">
        <v>117</v>
      </c>
      <c r="F8" s="184">
        <v>7902480.4100000001</v>
      </c>
      <c r="G8" s="461"/>
      <c r="H8" s="461"/>
      <c r="I8" s="241">
        <v>246250</v>
      </c>
      <c r="J8" s="462"/>
      <c r="K8" s="462"/>
      <c r="L8" s="184">
        <v>5431374.785792999</v>
      </c>
      <c r="M8" s="461"/>
      <c r="N8" s="461"/>
      <c r="O8" s="169">
        <f t="shared" si="1"/>
        <v>0.68729999999999991</v>
      </c>
      <c r="P8" s="457"/>
      <c r="Q8" s="457"/>
      <c r="R8" s="185">
        <v>1086176.0160000001</v>
      </c>
      <c r="S8" s="458"/>
      <c r="T8" s="461"/>
      <c r="U8" s="169">
        <f t="shared" si="0"/>
        <v>0.13744747973377133</v>
      </c>
      <c r="V8" s="457"/>
      <c r="W8" s="457"/>
    </row>
    <row r="9" spans="2:23" hidden="1" outlineLevel="1">
      <c r="B9" s="460"/>
      <c r="C9" s="460"/>
      <c r="D9" s="80">
        <v>45874</v>
      </c>
      <c r="E9" s="80" t="s">
        <v>118</v>
      </c>
      <c r="F9" s="184">
        <v>9130487.0999999996</v>
      </c>
      <c r="G9" s="461">
        <f t="shared" ref="G9" si="2">SUM(F9:F15)</f>
        <v>53787021.75</v>
      </c>
      <c r="H9" s="461"/>
      <c r="I9" s="241">
        <v>275843</v>
      </c>
      <c r="J9" s="462">
        <f t="shared" ref="J9" si="3">SUM(I9:I15)</f>
        <v>1673202</v>
      </c>
      <c r="K9" s="462"/>
      <c r="L9" s="184">
        <v>6235209.640589999</v>
      </c>
      <c r="M9" s="461">
        <f t="shared" ref="M9" si="4">SUM(L9:L15)</f>
        <v>36823749.469319001</v>
      </c>
      <c r="N9" s="461"/>
      <c r="O9" s="169">
        <f t="shared" si="1"/>
        <v>0.68289999999999995</v>
      </c>
      <c r="P9" s="457">
        <f>M9/G9</f>
        <v>0.68462146204105456</v>
      </c>
      <c r="Q9" s="457"/>
      <c r="R9" s="185">
        <v>1198580.9639999999</v>
      </c>
      <c r="S9" s="458">
        <f t="shared" ref="S9" si="5">SUM(R9:R15)</f>
        <v>7406479.7080000006</v>
      </c>
      <c r="T9" s="461"/>
      <c r="U9" s="169">
        <f t="shared" si="0"/>
        <v>0.13127240100914223</v>
      </c>
      <c r="V9" s="457">
        <f t="shared" ref="V9" si="6">S9/G9</f>
        <v>0.13770012666670842</v>
      </c>
      <c r="W9" s="457"/>
    </row>
    <row r="10" spans="2:23" hidden="1" outlineLevel="1">
      <c r="B10" s="460"/>
      <c r="C10" s="460"/>
      <c r="D10" s="80">
        <v>45875</v>
      </c>
      <c r="E10" s="80" t="s">
        <v>112</v>
      </c>
      <c r="F10" s="184">
        <v>8314895.1299999999</v>
      </c>
      <c r="G10" s="461"/>
      <c r="H10" s="461"/>
      <c r="I10" s="241">
        <v>255183</v>
      </c>
      <c r="J10" s="462"/>
      <c r="K10" s="462"/>
      <c r="L10" s="184">
        <v>5738940.6187259993</v>
      </c>
      <c r="M10" s="461"/>
      <c r="N10" s="461"/>
      <c r="O10" s="169">
        <f t="shared" si="1"/>
        <v>0.69019999999999992</v>
      </c>
      <c r="P10" s="457"/>
      <c r="Q10" s="457"/>
      <c r="R10" s="185">
        <v>1101959.0020000001</v>
      </c>
      <c r="S10" s="458"/>
      <c r="T10" s="461"/>
      <c r="U10" s="169">
        <f t="shared" si="0"/>
        <v>0.13252831031195461</v>
      </c>
      <c r="V10" s="457"/>
      <c r="W10" s="457"/>
    </row>
    <row r="11" spans="2:23" hidden="1" outlineLevel="1">
      <c r="B11" s="460"/>
      <c r="C11" s="460"/>
      <c r="D11" s="80">
        <v>45876</v>
      </c>
      <c r="E11" s="80" t="s">
        <v>113</v>
      </c>
      <c r="F11" s="184">
        <v>7555343.1299999999</v>
      </c>
      <c r="G11" s="461"/>
      <c r="H11" s="461"/>
      <c r="I11" s="241">
        <v>235184</v>
      </c>
      <c r="J11" s="462"/>
      <c r="K11" s="462"/>
      <c r="L11" s="184">
        <v>5185987.5244319998</v>
      </c>
      <c r="M11" s="461"/>
      <c r="N11" s="461"/>
      <c r="O11" s="169">
        <f t="shared" si="1"/>
        <v>0.68640000000000001</v>
      </c>
      <c r="P11" s="457"/>
      <c r="Q11" s="457"/>
      <c r="R11" s="185">
        <v>1033014.776</v>
      </c>
      <c r="S11" s="458"/>
      <c r="T11" s="461"/>
      <c r="U11" s="169">
        <f t="shared" si="0"/>
        <v>0.13672638796485739</v>
      </c>
      <c r="V11" s="457"/>
      <c r="W11" s="457"/>
    </row>
    <row r="12" spans="2:23" hidden="1" outlineLevel="1">
      <c r="B12" s="460"/>
      <c r="C12" s="460"/>
      <c r="D12" s="80">
        <v>45877</v>
      </c>
      <c r="E12" s="80" t="s">
        <v>114</v>
      </c>
      <c r="F12" s="184">
        <v>6209389.7300000004</v>
      </c>
      <c r="G12" s="461"/>
      <c r="H12" s="461"/>
      <c r="I12" s="241">
        <v>195967</v>
      </c>
      <c r="J12" s="462"/>
      <c r="K12" s="462"/>
      <c r="L12" s="184">
        <v>4214933.7487239996</v>
      </c>
      <c r="M12" s="461"/>
      <c r="N12" s="461"/>
      <c r="O12" s="169">
        <f t="shared" si="1"/>
        <v>0.67879999999999985</v>
      </c>
      <c r="P12" s="457"/>
      <c r="Q12" s="457"/>
      <c r="R12" s="185">
        <v>940377.96600000001</v>
      </c>
      <c r="S12" s="458"/>
      <c r="T12" s="461"/>
      <c r="U12" s="169">
        <f>R12/F12</f>
        <v>0.15144450693063519</v>
      </c>
      <c r="V12" s="457"/>
      <c r="W12" s="457"/>
    </row>
    <row r="13" spans="2:23" hidden="1" outlineLevel="1">
      <c r="B13" s="460"/>
      <c r="C13" s="460"/>
      <c r="D13" s="80">
        <v>45878</v>
      </c>
      <c r="E13" s="80" t="s">
        <v>115</v>
      </c>
      <c r="F13" s="184">
        <v>6591313.1100000013</v>
      </c>
      <c r="G13" s="461"/>
      <c r="H13" s="461"/>
      <c r="I13" s="241">
        <v>208309</v>
      </c>
      <c r="J13" s="462"/>
      <c r="K13" s="462"/>
      <c r="L13" s="184">
        <v>4526254.7126370007</v>
      </c>
      <c r="M13" s="461"/>
      <c r="N13" s="461"/>
      <c r="O13" s="169">
        <f t="shared" si="1"/>
        <v>0.68669999999999998</v>
      </c>
      <c r="P13" s="457"/>
      <c r="Q13" s="457"/>
      <c r="R13" s="185">
        <v>957572</v>
      </c>
      <c r="S13" s="458"/>
      <c r="T13" s="461"/>
      <c r="U13" s="169">
        <f t="shared" si="0"/>
        <v>0.14527788075295969</v>
      </c>
      <c r="V13" s="457"/>
      <c r="W13" s="457"/>
    </row>
    <row r="14" spans="2:23" hidden="1" outlineLevel="1">
      <c r="B14" s="460"/>
      <c r="C14" s="460"/>
      <c r="D14" s="80">
        <v>45879</v>
      </c>
      <c r="E14" s="80" t="s">
        <v>116</v>
      </c>
      <c r="F14" s="184">
        <v>8170415.25</v>
      </c>
      <c r="G14" s="461"/>
      <c r="H14" s="461"/>
      <c r="I14" s="241">
        <v>256296</v>
      </c>
      <c r="J14" s="462"/>
      <c r="K14" s="462"/>
      <c r="L14" s="184">
        <v>5606538.9445500001</v>
      </c>
      <c r="M14" s="461"/>
      <c r="N14" s="461"/>
      <c r="O14" s="169">
        <f t="shared" si="1"/>
        <v>0.68620000000000003</v>
      </c>
      <c r="P14" s="457"/>
      <c r="Q14" s="457"/>
      <c r="R14" s="185">
        <v>1100462</v>
      </c>
      <c r="S14" s="458"/>
      <c r="T14" s="461"/>
      <c r="U14" s="169">
        <f t="shared" si="0"/>
        <v>0.13468862552610161</v>
      </c>
      <c r="V14" s="457"/>
      <c r="W14" s="457"/>
    </row>
    <row r="15" spans="2:23" hidden="1" outlineLevel="1">
      <c r="B15" s="460"/>
      <c r="C15" s="460"/>
      <c r="D15" s="80">
        <v>45880</v>
      </c>
      <c r="E15" s="80" t="s">
        <v>117</v>
      </c>
      <c r="F15" s="184">
        <v>7815178.3000000007</v>
      </c>
      <c r="G15" s="461"/>
      <c r="H15" s="461"/>
      <c r="I15" s="241">
        <v>246420</v>
      </c>
      <c r="J15" s="462"/>
      <c r="K15" s="462"/>
      <c r="L15" s="184">
        <v>5315884.2796600014</v>
      </c>
      <c r="M15" s="461"/>
      <c r="N15" s="461"/>
      <c r="O15" s="169">
        <f t="shared" si="1"/>
        <v>0.68020000000000014</v>
      </c>
      <c r="P15" s="457"/>
      <c r="Q15" s="457"/>
      <c r="R15" s="185">
        <v>1074513</v>
      </c>
      <c r="S15" s="458"/>
      <c r="T15" s="461"/>
      <c r="U15" s="169">
        <f t="shared" si="0"/>
        <v>0.13749052916681376</v>
      </c>
      <c r="V15" s="457"/>
      <c r="W15" s="457"/>
    </row>
    <row r="16" spans="2:23" hidden="1" outlineLevel="1">
      <c r="B16" s="459">
        <f>D24</f>
        <v>45889</v>
      </c>
      <c r="C16" s="460"/>
      <c r="D16" s="80">
        <v>45881</v>
      </c>
      <c r="E16" s="80" t="s">
        <v>118</v>
      </c>
      <c r="F16" s="184">
        <v>7841558.5099999988</v>
      </c>
      <c r="G16" s="461">
        <f>SUM(F16:F22)</f>
        <v>52217931.870000005</v>
      </c>
      <c r="H16" s="461"/>
      <c r="I16" s="241">
        <v>239747</v>
      </c>
      <c r="J16" s="462">
        <f t="shared" ref="J16" si="7">SUM(I16:I22)</f>
        <v>1628812</v>
      </c>
      <c r="K16" s="462"/>
      <c r="L16" s="184">
        <v>5453803.9437049991</v>
      </c>
      <c r="M16" s="461">
        <f t="shared" ref="M16" si="8">SUM(L16:L22)</f>
        <v>35703456.971395999</v>
      </c>
      <c r="N16" s="461"/>
      <c r="O16" s="169">
        <f t="shared" si="1"/>
        <v>0.69550000000000001</v>
      </c>
      <c r="P16" s="457">
        <f t="shared" ref="P16" si="9">M16/G16</f>
        <v>0.68373939167644782</v>
      </c>
      <c r="Q16" s="457"/>
      <c r="R16" s="185">
        <v>1079138.916</v>
      </c>
      <c r="S16" s="458">
        <f t="shared" ref="S16" si="10">SUM(R16:R22)</f>
        <v>7072355.9059999995</v>
      </c>
      <c r="T16" s="461"/>
      <c r="U16" s="169">
        <f t="shared" si="0"/>
        <v>0.13761791289624645</v>
      </c>
      <c r="V16" s="457">
        <f t="shared" ref="V16" si="11">S16/G16</f>
        <v>0.13543921891826541</v>
      </c>
      <c r="W16" s="457"/>
    </row>
    <row r="17" spans="2:23" hidden="1" outlineLevel="1">
      <c r="B17" s="460"/>
      <c r="C17" s="460"/>
      <c r="D17" s="80">
        <v>45882</v>
      </c>
      <c r="E17" s="80" t="s">
        <v>112</v>
      </c>
      <c r="F17" s="184">
        <v>7976719.9199999999</v>
      </c>
      <c r="G17" s="461"/>
      <c r="H17" s="461"/>
      <c r="I17" s="241">
        <v>246278</v>
      </c>
      <c r="J17" s="462"/>
      <c r="K17" s="462"/>
      <c r="L17" s="184">
        <v>5268623.5071599996</v>
      </c>
      <c r="M17" s="461"/>
      <c r="N17" s="461"/>
      <c r="O17" s="169">
        <f t="shared" si="1"/>
        <v>0.66049999999999998</v>
      </c>
      <c r="P17" s="457"/>
      <c r="Q17" s="457"/>
      <c r="R17" s="185">
        <v>1080253.7080000001</v>
      </c>
      <c r="S17" s="458"/>
      <c r="T17" s="461"/>
      <c r="U17" s="169">
        <f t="shared" si="0"/>
        <v>0.13542580394373432</v>
      </c>
      <c r="V17" s="457"/>
      <c r="W17" s="457"/>
    </row>
    <row r="18" spans="2:23" hidden="1" outlineLevel="1">
      <c r="B18" s="460"/>
      <c r="C18" s="460"/>
      <c r="D18" s="80">
        <v>45883</v>
      </c>
      <c r="E18" s="80" t="s">
        <v>113</v>
      </c>
      <c r="F18" s="184">
        <v>7479649.0499999998</v>
      </c>
      <c r="G18" s="461"/>
      <c r="H18" s="461"/>
      <c r="I18" s="241">
        <v>233538</v>
      </c>
      <c r="J18" s="462"/>
      <c r="K18" s="462"/>
      <c r="L18" s="184">
        <v>5208827.5984199997</v>
      </c>
      <c r="M18" s="461"/>
      <c r="N18" s="461"/>
      <c r="O18" s="169">
        <f t="shared" si="1"/>
        <v>0.69640000000000002</v>
      </c>
      <c r="P18" s="457"/>
      <c r="Q18" s="457"/>
      <c r="R18" s="185">
        <v>1003496.738</v>
      </c>
      <c r="S18" s="458"/>
      <c r="T18" s="461"/>
      <c r="U18" s="169">
        <f t="shared" si="0"/>
        <v>0.13416361266308344</v>
      </c>
      <c r="V18" s="457"/>
      <c r="W18" s="457"/>
    </row>
    <row r="19" spans="2:23" hidden="1" outlineLevel="1">
      <c r="B19" s="460"/>
      <c r="C19" s="460"/>
      <c r="D19" s="80">
        <v>45884</v>
      </c>
      <c r="E19" s="80" t="s">
        <v>114</v>
      </c>
      <c r="F19" s="184">
        <v>6364780.2199999988</v>
      </c>
      <c r="G19" s="461"/>
      <c r="H19" s="461"/>
      <c r="I19" s="241">
        <v>198328</v>
      </c>
      <c r="J19" s="462"/>
      <c r="K19" s="462"/>
      <c r="L19" s="184">
        <v>4519630.4342219997</v>
      </c>
      <c r="M19" s="461"/>
      <c r="N19" s="461"/>
      <c r="O19" s="169">
        <f t="shared" si="1"/>
        <v>0.71010000000000006</v>
      </c>
      <c r="P19" s="457"/>
      <c r="Q19" s="457"/>
      <c r="R19" s="185">
        <v>934083.81</v>
      </c>
      <c r="S19" s="458"/>
      <c r="T19" s="461"/>
      <c r="U19" s="169">
        <f t="shared" si="0"/>
        <v>0.14675821909212761</v>
      </c>
      <c r="V19" s="457"/>
      <c r="W19" s="457"/>
    </row>
    <row r="20" spans="2:23" hidden="1" outlineLevel="1">
      <c r="B20" s="460"/>
      <c r="C20" s="460"/>
      <c r="D20" s="80">
        <v>45885</v>
      </c>
      <c r="E20" s="80" t="s">
        <v>115</v>
      </c>
      <c r="F20" s="184">
        <v>6421067.7599999998</v>
      </c>
      <c r="G20" s="461"/>
      <c r="H20" s="461"/>
      <c r="I20" s="241">
        <v>202709</v>
      </c>
      <c r="J20" s="462"/>
      <c r="K20" s="462"/>
      <c r="L20" s="184">
        <v>4356052.3683839999</v>
      </c>
      <c r="M20" s="461"/>
      <c r="N20" s="461"/>
      <c r="O20" s="169">
        <f t="shared" si="1"/>
        <v>0.6784</v>
      </c>
      <c r="P20" s="457"/>
      <c r="Q20" s="457"/>
      <c r="R20" s="185">
        <v>931231.33200000005</v>
      </c>
      <c r="S20" s="458"/>
      <c r="T20" s="461"/>
      <c r="U20" s="169">
        <f t="shared" si="0"/>
        <v>0.14502748869916926</v>
      </c>
      <c r="V20" s="457"/>
      <c r="W20" s="457"/>
    </row>
    <row r="21" spans="2:23" hidden="1" outlineLevel="1">
      <c r="B21" s="460"/>
      <c r="C21" s="460"/>
      <c r="D21" s="80">
        <v>45886</v>
      </c>
      <c r="E21" s="80" t="s">
        <v>116</v>
      </c>
      <c r="F21" s="184">
        <v>8145084.8600000003</v>
      </c>
      <c r="G21" s="461"/>
      <c r="H21" s="461"/>
      <c r="I21" s="241">
        <v>254386</v>
      </c>
      <c r="J21" s="462"/>
      <c r="K21" s="462"/>
      <c r="L21" s="184">
        <v>5559020.4169500005</v>
      </c>
      <c r="M21" s="461"/>
      <c r="N21" s="461"/>
      <c r="O21" s="169">
        <f t="shared" si="1"/>
        <v>0.6825</v>
      </c>
      <c r="P21" s="457"/>
      <c r="Q21" s="457"/>
      <c r="R21" s="185">
        <v>1090508.2720000001</v>
      </c>
      <c r="S21" s="458"/>
      <c r="T21" s="461"/>
      <c r="U21" s="169">
        <f t="shared" si="0"/>
        <v>0.1338854402064511</v>
      </c>
      <c r="V21" s="457"/>
      <c r="W21" s="457"/>
    </row>
    <row r="22" spans="2:23" hidden="1" outlineLevel="1">
      <c r="B22" s="460"/>
      <c r="C22" s="460"/>
      <c r="D22" s="80">
        <v>45887</v>
      </c>
      <c r="E22" s="80" t="s">
        <v>117</v>
      </c>
      <c r="F22" s="184">
        <v>7989071.5500000007</v>
      </c>
      <c r="G22" s="461"/>
      <c r="H22" s="461"/>
      <c r="I22" s="241">
        <v>253826</v>
      </c>
      <c r="J22" s="462"/>
      <c r="K22" s="462"/>
      <c r="L22" s="184">
        <v>5337498.7025550008</v>
      </c>
      <c r="M22" s="461"/>
      <c r="N22" s="461"/>
      <c r="O22" s="169">
        <f t="shared" si="1"/>
        <v>0.66810000000000003</v>
      </c>
      <c r="P22" s="457"/>
      <c r="Q22" s="457"/>
      <c r="R22" s="185">
        <v>953643.13</v>
      </c>
      <c r="S22" s="458"/>
      <c r="T22" s="461"/>
      <c r="U22" s="169">
        <f t="shared" si="0"/>
        <v>0.11936845527438041</v>
      </c>
      <c r="V22" s="457"/>
      <c r="W22" s="457"/>
    </row>
    <row r="23" spans="2:23" hidden="1" outlineLevel="1">
      <c r="B23" s="459">
        <f>D24</f>
        <v>45889</v>
      </c>
      <c r="C23" s="460"/>
      <c r="D23" s="80">
        <v>45888</v>
      </c>
      <c r="E23" s="80" t="s">
        <v>118</v>
      </c>
      <c r="F23" s="184">
        <v>7909637.04</v>
      </c>
      <c r="G23" s="461">
        <f>SUM(F23:F29)</f>
        <v>50567324.339999996</v>
      </c>
      <c r="H23" s="461"/>
      <c r="I23" s="241">
        <v>255899</v>
      </c>
      <c r="J23" s="462">
        <f t="shared" ref="J23" si="12">SUM(I23:I29)</f>
        <v>1643193</v>
      </c>
      <c r="K23" s="462"/>
      <c r="L23" s="184">
        <v>5546237.4924480002</v>
      </c>
      <c r="M23" s="461">
        <f t="shared" ref="M23" si="13">SUM(L23:L29)</f>
        <v>35420864.124821998</v>
      </c>
      <c r="N23" s="461"/>
      <c r="O23" s="169">
        <f t="shared" si="1"/>
        <v>0.70120000000000005</v>
      </c>
      <c r="P23" s="457">
        <f t="shared" ref="P23" si="14">M23/G23</f>
        <v>0.70046941551944497</v>
      </c>
      <c r="Q23" s="457"/>
      <c r="R23" s="185">
        <v>1069724.3999999999</v>
      </c>
      <c r="S23" s="458">
        <f t="shared" ref="S23" si="15">SUM(R23:R29)</f>
        <v>6924132.9499999993</v>
      </c>
      <c r="T23" s="461"/>
      <c r="U23" s="169">
        <f t="shared" si="0"/>
        <v>0.13524317166391744</v>
      </c>
      <c r="V23" s="457">
        <f t="shared" ref="V23" si="16">S23/G23</f>
        <v>0.13692899595486091</v>
      </c>
      <c r="W23" s="457"/>
    </row>
    <row r="24" spans="2:23" hidden="1" outlineLevel="1">
      <c r="B24" s="460"/>
      <c r="C24" s="460"/>
      <c r="D24" s="80">
        <v>45889</v>
      </c>
      <c r="E24" s="80" t="s">
        <v>112</v>
      </c>
      <c r="F24" s="184">
        <v>7775987.7599999998</v>
      </c>
      <c r="G24" s="461"/>
      <c r="H24" s="461"/>
      <c r="I24" s="241">
        <v>251326</v>
      </c>
      <c r="J24" s="462"/>
      <c r="K24" s="462"/>
      <c r="L24" s="184">
        <v>5404311.4931999994</v>
      </c>
      <c r="M24" s="461"/>
      <c r="N24" s="461"/>
      <c r="O24" s="169">
        <f t="shared" si="1"/>
        <v>0.69499999999999995</v>
      </c>
      <c r="P24" s="457"/>
      <c r="Q24" s="457"/>
      <c r="R24" s="185">
        <v>1044733.132</v>
      </c>
      <c r="S24" s="458"/>
      <c r="T24" s="461"/>
      <c r="U24" s="169">
        <f t="shared" si="0"/>
        <v>0.13435375212061806</v>
      </c>
      <c r="V24" s="457"/>
      <c r="W24" s="457"/>
    </row>
    <row r="25" spans="2:23" hidden="1" outlineLevel="1">
      <c r="B25" s="460"/>
      <c r="C25" s="460"/>
      <c r="D25" s="80">
        <v>45890</v>
      </c>
      <c r="E25" s="80" t="s">
        <v>113</v>
      </c>
      <c r="F25" s="184">
        <v>7246465.3200000003</v>
      </c>
      <c r="G25" s="461"/>
      <c r="H25" s="461"/>
      <c r="I25" s="241">
        <v>234557</v>
      </c>
      <c r="J25" s="462"/>
      <c r="K25" s="462"/>
      <c r="L25" s="184">
        <v>5066003.905212</v>
      </c>
      <c r="M25" s="461"/>
      <c r="N25" s="461"/>
      <c r="O25" s="169">
        <f t="shared" si="1"/>
        <v>0.69909999999999994</v>
      </c>
      <c r="P25" s="457"/>
      <c r="Q25" s="457"/>
      <c r="R25" s="185">
        <v>1004617.7560000001</v>
      </c>
      <c r="S25" s="458"/>
      <c r="T25" s="461"/>
      <c r="U25" s="169">
        <f t="shared" si="0"/>
        <v>0.13863555701112498</v>
      </c>
      <c r="V25" s="457"/>
      <c r="W25" s="457"/>
    </row>
    <row r="26" spans="2:23" hidden="1" outlineLevel="1">
      <c r="B26" s="460"/>
      <c r="C26" s="460"/>
      <c r="D26" s="80">
        <v>45891</v>
      </c>
      <c r="E26" s="80" t="s">
        <v>114</v>
      </c>
      <c r="F26" s="184">
        <v>5933586.3499999996</v>
      </c>
      <c r="G26" s="461"/>
      <c r="H26" s="461"/>
      <c r="I26" s="241">
        <v>195333</v>
      </c>
      <c r="J26" s="462"/>
      <c r="K26" s="462"/>
      <c r="L26" s="184">
        <v>4169531.1281449995</v>
      </c>
      <c r="M26" s="461"/>
      <c r="N26" s="461"/>
      <c r="O26" s="169">
        <f t="shared" si="1"/>
        <v>0.70269999999999999</v>
      </c>
      <c r="P26" s="457"/>
      <c r="Q26" s="457"/>
      <c r="R26" s="185">
        <v>915576.34400000004</v>
      </c>
      <c r="S26" s="458"/>
      <c r="T26" s="461"/>
      <c r="U26" s="169">
        <f t="shared" si="0"/>
        <v>0.15430403974823761</v>
      </c>
      <c r="V26" s="457"/>
      <c r="W26" s="457"/>
    </row>
    <row r="27" spans="2:23" hidden="1" outlineLevel="1">
      <c r="B27" s="460"/>
      <c r="C27" s="460"/>
      <c r="D27" s="80">
        <v>45892</v>
      </c>
      <c r="E27" s="80" t="s">
        <v>115</v>
      </c>
      <c r="F27" s="184">
        <v>6081229.5300000003</v>
      </c>
      <c r="G27" s="461"/>
      <c r="H27" s="461"/>
      <c r="I27" s="241">
        <v>200546</v>
      </c>
      <c r="J27" s="462"/>
      <c r="K27" s="462"/>
      <c r="L27" s="184">
        <v>4329227.3024070002</v>
      </c>
      <c r="M27" s="461"/>
      <c r="N27" s="461"/>
      <c r="O27" s="169">
        <f t="shared" si="1"/>
        <v>0.71189999999999998</v>
      </c>
      <c r="P27" s="457"/>
      <c r="Q27" s="457"/>
      <c r="R27" s="185">
        <v>920449.83799999999</v>
      </c>
      <c r="S27" s="458"/>
      <c r="T27" s="461"/>
      <c r="U27" s="169">
        <f t="shared" si="0"/>
        <v>0.15135916732943971</v>
      </c>
      <c r="V27" s="457"/>
      <c r="W27" s="457"/>
    </row>
    <row r="28" spans="2:23" hidden="1" outlineLevel="1">
      <c r="B28" s="460"/>
      <c r="C28" s="460"/>
      <c r="D28" s="80">
        <v>45893</v>
      </c>
      <c r="E28" s="80" t="s">
        <v>116</v>
      </c>
      <c r="F28" s="184">
        <v>7894027.0499999998</v>
      </c>
      <c r="G28" s="461"/>
      <c r="H28" s="461"/>
      <c r="I28" s="241">
        <v>255114</v>
      </c>
      <c r="J28" s="462"/>
      <c r="K28" s="462"/>
      <c r="L28" s="184">
        <v>5555026.8350849999</v>
      </c>
      <c r="M28" s="461"/>
      <c r="N28" s="461"/>
      <c r="O28" s="169">
        <f t="shared" si="1"/>
        <v>0.70369999999999999</v>
      </c>
      <c r="P28" s="457"/>
      <c r="Q28" s="457"/>
      <c r="R28" s="185">
        <v>1049747.362</v>
      </c>
      <c r="S28" s="458"/>
      <c r="T28" s="461"/>
      <c r="U28" s="169">
        <f t="shared" si="0"/>
        <v>0.13297995501548224</v>
      </c>
      <c r="V28" s="457"/>
      <c r="W28" s="457"/>
    </row>
    <row r="29" spans="2:23" hidden="1" outlineLevel="1">
      <c r="B29" s="460"/>
      <c r="C29" s="460"/>
      <c r="D29" s="80">
        <v>45894</v>
      </c>
      <c r="E29" s="80" t="s">
        <v>117</v>
      </c>
      <c r="F29" s="184">
        <v>7726391.29</v>
      </c>
      <c r="G29" s="461"/>
      <c r="H29" s="461"/>
      <c r="I29" s="241">
        <v>250418</v>
      </c>
      <c r="J29" s="462"/>
      <c r="K29" s="462"/>
      <c r="L29" s="184">
        <v>5350525.9683250003</v>
      </c>
      <c r="M29" s="461"/>
      <c r="N29" s="461"/>
      <c r="O29" s="169">
        <f t="shared" si="1"/>
        <v>0.6925</v>
      </c>
      <c r="P29" s="457"/>
      <c r="Q29" s="457"/>
      <c r="R29" s="185">
        <v>919284.11800000002</v>
      </c>
      <c r="S29" s="458"/>
      <c r="T29" s="461"/>
      <c r="U29" s="169">
        <f t="shared" si="0"/>
        <v>0.11897975180079186</v>
      </c>
      <c r="V29" s="457"/>
      <c r="W29" s="457"/>
    </row>
    <row r="30" spans="2:23" hidden="1" outlineLevel="1">
      <c r="B30" s="459">
        <f>D38</f>
        <v>45903</v>
      </c>
      <c r="C30" s="460"/>
      <c r="D30" s="80">
        <v>45895</v>
      </c>
      <c r="E30" s="80" t="s">
        <v>118</v>
      </c>
      <c r="F30" s="184">
        <v>7423824.2000000002</v>
      </c>
      <c r="G30" s="461">
        <f t="shared" ref="G30" si="17">SUM(F30:F36)</f>
        <v>48911413.240000002</v>
      </c>
      <c r="H30" s="461"/>
      <c r="I30" s="241">
        <v>242071</v>
      </c>
      <c r="J30" s="462">
        <f t="shared" ref="J30" si="18">SUM(I30:I36)</f>
        <v>1600303</v>
      </c>
      <c r="K30" s="462"/>
      <c r="L30" s="184">
        <v>5190737.8806400001</v>
      </c>
      <c r="M30" s="461">
        <f t="shared" ref="M30" si="19">SUM(L30:L36)</f>
        <v>34039749.560413837</v>
      </c>
      <c r="N30" s="461"/>
      <c r="O30" s="169">
        <f t="shared" si="1"/>
        <v>0.69920000000000004</v>
      </c>
      <c r="P30" s="457">
        <f t="shared" ref="P30" si="20">M30/G30</f>
        <v>0.69594696422666347</v>
      </c>
      <c r="Q30" s="457"/>
      <c r="R30" s="185">
        <v>1019343.9080000001</v>
      </c>
      <c r="S30" s="458">
        <f t="shared" ref="S30" si="21">SUM(R30:R36)</f>
        <v>6708813.6340000005</v>
      </c>
      <c r="T30" s="461"/>
      <c r="U30" s="169">
        <f t="shared" si="0"/>
        <v>0.13730711834474746</v>
      </c>
      <c r="V30" s="457">
        <f>S30/G30</f>
        <v>0.13716253916199458</v>
      </c>
      <c r="W30" s="457"/>
    </row>
    <row r="31" spans="2:23" hidden="1" outlineLevel="1">
      <c r="B31" s="460"/>
      <c r="C31" s="460"/>
      <c r="D31" s="80">
        <v>45896</v>
      </c>
      <c r="E31" s="80" t="s">
        <v>112</v>
      </c>
      <c r="F31" s="184">
        <v>7268105.9000000004</v>
      </c>
      <c r="G31" s="461"/>
      <c r="H31" s="461"/>
      <c r="I31" s="241">
        <v>237593</v>
      </c>
      <c r="J31" s="462"/>
      <c r="K31" s="462"/>
      <c r="L31" s="184">
        <v>5102210.3418000005</v>
      </c>
      <c r="M31" s="461"/>
      <c r="N31" s="461"/>
      <c r="O31" s="169">
        <f t="shared" si="1"/>
        <v>0.70200000000000007</v>
      </c>
      <c r="P31" s="457"/>
      <c r="Q31" s="457"/>
      <c r="R31" s="185">
        <v>1002052.8860000001</v>
      </c>
      <c r="S31" s="458"/>
      <c r="T31" s="461"/>
      <c r="U31" s="169">
        <f t="shared" si="0"/>
        <v>0.13786987968901224</v>
      </c>
      <c r="V31" s="457"/>
      <c r="W31" s="457"/>
    </row>
    <row r="32" spans="2:23" hidden="1" outlineLevel="1">
      <c r="B32" s="460"/>
      <c r="C32" s="460"/>
      <c r="D32" s="80">
        <v>45897</v>
      </c>
      <c r="E32" s="80" t="s">
        <v>113</v>
      </c>
      <c r="F32" s="184">
        <v>6765305.7300000004</v>
      </c>
      <c r="G32" s="461"/>
      <c r="H32" s="461"/>
      <c r="I32" s="241">
        <v>223084</v>
      </c>
      <c r="J32" s="462"/>
      <c r="K32" s="462"/>
      <c r="L32" s="184">
        <v>4751274.2141790008</v>
      </c>
      <c r="M32" s="461"/>
      <c r="N32" s="461"/>
      <c r="O32" s="169">
        <f t="shared" si="1"/>
        <v>0.70230000000000004</v>
      </c>
      <c r="P32" s="457"/>
      <c r="Q32" s="457"/>
      <c r="R32" s="185">
        <v>957969.58799999999</v>
      </c>
      <c r="S32" s="458"/>
      <c r="T32" s="461"/>
      <c r="U32" s="169">
        <f t="shared" si="0"/>
        <v>0.14160033947201969</v>
      </c>
      <c r="V32" s="457"/>
      <c r="W32" s="457"/>
    </row>
    <row r="33" spans="2:23" hidden="1" outlineLevel="1">
      <c r="B33" s="460"/>
      <c r="C33" s="460"/>
      <c r="D33" s="80">
        <v>45898</v>
      </c>
      <c r="E33" s="80" t="s">
        <v>114</v>
      </c>
      <c r="F33" s="184">
        <v>5760799.9100000001</v>
      </c>
      <c r="G33" s="461"/>
      <c r="H33" s="461"/>
      <c r="I33" s="241">
        <v>190353</v>
      </c>
      <c r="J33" s="462"/>
      <c r="K33" s="462"/>
      <c r="L33" s="184">
        <v>3966310.7380349995</v>
      </c>
      <c r="M33" s="461"/>
      <c r="N33" s="461"/>
      <c r="O33" s="169">
        <f t="shared" si="1"/>
        <v>0.68849999999999989</v>
      </c>
      <c r="P33" s="457"/>
      <c r="Q33" s="457"/>
      <c r="R33" s="185">
        <v>876104.08200000005</v>
      </c>
      <c r="S33" s="458"/>
      <c r="T33" s="461"/>
      <c r="U33" s="169">
        <f t="shared" si="0"/>
        <v>0.15208028323969336</v>
      </c>
      <c r="V33" s="457"/>
      <c r="W33" s="457"/>
    </row>
    <row r="34" spans="2:23" hidden="1" outlineLevel="1">
      <c r="B34" s="460"/>
      <c r="C34" s="460"/>
      <c r="D34" s="80">
        <v>45899</v>
      </c>
      <c r="E34" s="80" t="s">
        <v>115</v>
      </c>
      <c r="F34" s="184">
        <v>6161593.7999999998</v>
      </c>
      <c r="G34" s="461"/>
      <c r="H34" s="461"/>
      <c r="I34" s="241">
        <v>202704</v>
      </c>
      <c r="J34" s="462"/>
      <c r="K34" s="462"/>
      <c r="L34" s="184">
        <v>4425872.8265399998</v>
      </c>
      <c r="M34" s="461"/>
      <c r="N34" s="461"/>
      <c r="O34" s="169">
        <f t="shared" si="1"/>
        <v>0.71829999999999994</v>
      </c>
      <c r="P34" s="457"/>
      <c r="Q34" s="457"/>
      <c r="R34" s="185">
        <v>907803.99800000002</v>
      </c>
      <c r="S34" s="458"/>
      <c r="T34" s="461"/>
      <c r="U34" s="169">
        <f t="shared" si="0"/>
        <v>0.14733265896236133</v>
      </c>
      <c r="V34" s="457"/>
      <c r="W34" s="457"/>
    </row>
    <row r="35" spans="2:23" hidden="1" outlineLevel="1">
      <c r="B35" s="460"/>
      <c r="C35" s="460"/>
      <c r="D35" s="80">
        <v>45900</v>
      </c>
      <c r="E35" s="80" t="s">
        <v>116</v>
      </c>
      <c r="F35" s="184">
        <v>7725142.3700000001</v>
      </c>
      <c r="G35" s="461"/>
      <c r="H35" s="461"/>
      <c r="I35" s="241">
        <v>251694</v>
      </c>
      <c r="J35" s="462"/>
      <c r="K35" s="462"/>
      <c r="L35" s="184">
        <v>5304082.7512419997</v>
      </c>
      <c r="M35" s="461"/>
      <c r="N35" s="461"/>
      <c r="O35" s="169">
        <f t="shared" si="1"/>
        <v>0.68659999999999999</v>
      </c>
      <c r="P35" s="457"/>
      <c r="Q35" s="457"/>
      <c r="R35" s="185">
        <v>1013087.672</v>
      </c>
      <c r="S35" s="458"/>
      <c r="T35" s="461"/>
      <c r="U35" s="169">
        <f t="shared" si="0"/>
        <v>0.13114161830003918</v>
      </c>
      <c r="V35" s="457"/>
      <c r="W35" s="457"/>
    </row>
    <row r="36" spans="2:23" hidden="1" outlineLevel="1" collapsed="1">
      <c r="B36" s="460"/>
      <c r="D36" s="80">
        <v>45901</v>
      </c>
      <c r="E36" s="80" t="s">
        <v>117</v>
      </c>
      <c r="F36" s="184">
        <v>7806641.3300000001</v>
      </c>
      <c r="G36" s="461"/>
      <c r="H36" s="461">
        <f>SUM(F36:F65)</f>
        <v>213751473.06</v>
      </c>
      <c r="I36" s="241">
        <v>252804</v>
      </c>
      <c r="J36" s="462"/>
      <c r="K36" s="462">
        <f>SUM(I36:I65)</f>
        <v>7022371</v>
      </c>
      <c r="L36" s="184">
        <v>5299260.8079778356</v>
      </c>
      <c r="M36" s="461"/>
      <c r="N36" s="461">
        <f>SUM(L36:L65)</f>
        <v>142400144.41054228</v>
      </c>
      <c r="O36" s="169">
        <f>L36/F36</f>
        <v>0.6788144329896908</v>
      </c>
      <c r="P36" s="457"/>
      <c r="Q36" s="457">
        <f>N36/H36</f>
        <v>0.66619491492613281</v>
      </c>
      <c r="R36" s="185">
        <v>932451.5</v>
      </c>
      <c r="S36" s="458"/>
      <c r="T36" s="461">
        <f>SUM(R36:R65)</f>
        <v>29802750.758000005</v>
      </c>
      <c r="U36" s="169">
        <f t="shared" si="0"/>
        <v>0.11944336374423903</v>
      </c>
      <c r="V36" s="457"/>
      <c r="W36" s="457">
        <f>T36/H36</f>
        <v>0.13942711285846615</v>
      </c>
    </row>
    <row r="37" spans="2:23" hidden="1" outlineLevel="1">
      <c r="B37" s="459">
        <f>B30+7</f>
        <v>45910</v>
      </c>
      <c r="D37" s="80">
        <v>45902</v>
      </c>
      <c r="E37" s="80" t="s">
        <v>118</v>
      </c>
      <c r="F37" s="184">
        <v>8169292.4199999999</v>
      </c>
      <c r="G37" s="461">
        <f>SUM(F37:F43)</f>
        <v>50724262.469999999</v>
      </c>
      <c r="H37" s="461"/>
      <c r="I37" s="241">
        <v>267176</v>
      </c>
      <c r="J37" s="462">
        <f t="shared" ref="J37" si="22">SUM(I37:I43)</f>
        <v>1673814</v>
      </c>
      <c r="K37" s="462"/>
      <c r="L37" s="184">
        <v>5332358.2430134024</v>
      </c>
      <c r="M37" s="461">
        <f t="shared" ref="M37" si="23">SUM(L37:L43)</f>
        <v>33879378.711222164</v>
      </c>
      <c r="N37" s="461"/>
      <c r="O37" s="169">
        <f>L37/F37</f>
        <v>0.6527319587628867</v>
      </c>
      <c r="P37" s="457">
        <f t="shared" ref="P37" si="24">M37/G37</f>
        <v>0.66791269229906591</v>
      </c>
      <c r="Q37" s="457"/>
      <c r="R37" s="185">
        <v>1087307.4080000001</v>
      </c>
      <c r="S37" s="458">
        <f t="shared" ref="S37" si="25">SUM(R37:R43)</f>
        <v>7050306.8660000004</v>
      </c>
      <c r="T37" s="461"/>
      <c r="U37" s="169">
        <f t="shared" si="0"/>
        <v>0.13309688919178145</v>
      </c>
      <c r="V37" s="457">
        <f>S37/G37</f>
        <v>0.13899279206217705</v>
      </c>
      <c r="W37" s="457"/>
    </row>
    <row r="38" spans="2:23" hidden="1" outlineLevel="1">
      <c r="B38" s="460"/>
      <c r="D38" s="80">
        <v>45903</v>
      </c>
      <c r="E38" s="80" t="s">
        <v>112</v>
      </c>
      <c r="F38" s="184">
        <v>7774607.1799999997</v>
      </c>
      <c r="G38" s="461"/>
      <c r="H38" s="461"/>
      <c r="I38" s="241">
        <v>255665</v>
      </c>
      <c r="J38" s="462"/>
      <c r="K38" s="462"/>
      <c r="L38" s="184">
        <v>5250264.364184536</v>
      </c>
      <c r="M38" s="461"/>
      <c r="N38" s="461"/>
      <c r="O38" s="169">
        <f t="shared" si="1"/>
        <v>0.67530927835051546</v>
      </c>
      <c r="P38" s="457"/>
      <c r="Q38" s="457"/>
      <c r="R38" s="185">
        <v>1043986.568</v>
      </c>
      <c r="S38" s="458"/>
      <c r="T38" s="461"/>
      <c r="U38" s="169">
        <f t="shared" si="0"/>
        <v>0.13428158411471022</v>
      </c>
      <c r="V38" s="457"/>
      <c r="W38" s="457"/>
    </row>
    <row r="39" spans="2:23" hidden="1" outlineLevel="1">
      <c r="B39" s="460"/>
      <c r="D39" s="80">
        <v>45904</v>
      </c>
      <c r="E39" s="80" t="s">
        <v>113</v>
      </c>
      <c r="F39" s="184">
        <v>6925705.3300000001</v>
      </c>
      <c r="G39" s="461"/>
      <c r="H39" s="461"/>
      <c r="I39" s="241">
        <v>230570</v>
      </c>
      <c r="J39" s="462"/>
      <c r="K39" s="462"/>
      <c r="L39" s="184">
        <v>4667711.1953479387</v>
      </c>
      <c r="M39" s="461"/>
      <c r="N39" s="461"/>
      <c r="O39" s="169">
        <f t="shared" ref="O39:O42" si="26">L39/F39</f>
        <v>0.6739690721649485</v>
      </c>
      <c r="P39" s="457"/>
      <c r="Q39" s="457"/>
      <c r="R39" s="185">
        <v>1014007.1360000001</v>
      </c>
      <c r="S39" s="458"/>
      <c r="T39" s="461"/>
      <c r="U39" s="169">
        <f t="shared" si="0"/>
        <v>0.14641211077919195</v>
      </c>
      <c r="V39" s="457"/>
      <c r="W39" s="457"/>
    </row>
    <row r="40" spans="2:23" hidden="1" outlineLevel="1">
      <c r="B40" s="460"/>
      <c r="D40" s="80">
        <v>45905</v>
      </c>
      <c r="E40" s="80" t="s">
        <v>114</v>
      </c>
      <c r="F40" s="184">
        <v>5813361.7999999998</v>
      </c>
      <c r="G40" s="461"/>
      <c r="H40" s="461"/>
      <c r="I40" s="241">
        <v>194911</v>
      </c>
      <c r="J40" s="462"/>
      <c r="K40" s="462"/>
      <c r="L40" s="184">
        <v>3942598.0001340201</v>
      </c>
      <c r="M40" s="461"/>
      <c r="N40" s="461"/>
      <c r="O40" s="169">
        <f t="shared" si="26"/>
        <v>0.67819587628865974</v>
      </c>
      <c r="P40" s="457"/>
      <c r="Q40" s="457"/>
      <c r="R40" s="185">
        <v>910686.10400000005</v>
      </c>
      <c r="S40" s="458"/>
      <c r="T40" s="461"/>
      <c r="U40" s="169">
        <f t="shared" si="0"/>
        <v>0.15665395262342008</v>
      </c>
      <c r="V40" s="457"/>
      <c r="W40" s="457"/>
    </row>
    <row r="41" spans="2:23" hidden="1" outlineLevel="1">
      <c r="B41" s="460"/>
      <c r="D41" s="80">
        <v>45906</v>
      </c>
      <c r="E41" s="80" t="s">
        <v>115</v>
      </c>
      <c r="F41" s="184">
        <v>6064269.0899999999</v>
      </c>
      <c r="G41" s="461"/>
      <c r="H41" s="461"/>
      <c r="I41" s="241">
        <v>202561</v>
      </c>
      <c r="J41" s="462"/>
      <c r="K41" s="462"/>
      <c r="L41" s="184">
        <v>4096507.547652062</v>
      </c>
      <c r="M41" s="461"/>
      <c r="N41" s="461"/>
      <c r="O41" s="169">
        <f t="shared" si="26"/>
        <v>0.67551546391752582</v>
      </c>
      <c r="P41" s="457"/>
      <c r="Q41" s="457"/>
      <c r="R41" s="185">
        <v>899985.38199999998</v>
      </c>
      <c r="S41" s="458"/>
      <c r="T41" s="461"/>
      <c r="U41" s="169">
        <f t="shared" si="0"/>
        <v>0.14840789032334975</v>
      </c>
      <c r="V41" s="457"/>
      <c r="W41" s="457"/>
    </row>
    <row r="42" spans="2:23" hidden="1" outlineLevel="1">
      <c r="B42" s="460"/>
      <c r="D42" s="80">
        <v>45907</v>
      </c>
      <c r="E42" s="80" t="s">
        <v>116</v>
      </c>
      <c r="F42" s="184">
        <v>8031264.3600000003</v>
      </c>
      <c r="G42" s="461"/>
      <c r="H42" s="461"/>
      <c r="I42" s="241">
        <v>262932</v>
      </c>
      <c r="J42" s="462"/>
      <c r="K42" s="462"/>
      <c r="L42" s="184">
        <v>5305188.2872886611</v>
      </c>
      <c r="M42" s="461"/>
      <c r="N42" s="461"/>
      <c r="O42" s="169">
        <f t="shared" si="26"/>
        <v>0.66056701030927845</v>
      </c>
      <c r="P42" s="457"/>
      <c r="Q42" s="457"/>
      <c r="R42" s="185">
        <v>1043807.844</v>
      </c>
      <c r="S42" s="458"/>
      <c r="T42" s="461"/>
      <c r="U42" s="169">
        <f t="shared" si="0"/>
        <v>0.129968059475009</v>
      </c>
      <c r="V42" s="457"/>
      <c r="W42" s="457"/>
    </row>
    <row r="43" spans="2:23" hidden="1" outlineLevel="1">
      <c r="B43" s="460"/>
      <c r="D43" s="80">
        <v>45908</v>
      </c>
      <c r="E43" s="80" t="s">
        <v>117</v>
      </c>
      <c r="F43" s="184">
        <v>7945762.29</v>
      </c>
      <c r="G43" s="461"/>
      <c r="H43" s="461"/>
      <c r="I43" s="241">
        <v>259999</v>
      </c>
      <c r="J43" s="462"/>
      <c r="K43" s="462"/>
      <c r="L43" s="184">
        <v>5284751.0736015467</v>
      </c>
      <c r="M43" s="461"/>
      <c r="N43" s="461"/>
      <c r="O43" s="169">
        <f>L43/F43</f>
        <v>0.66510309278350521</v>
      </c>
      <c r="P43" s="457"/>
      <c r="Q43" s="457"/>
      <c r="R43" s="185">
        <v>1050526.4240000001</v>
      </c>
      <c r="S43" s="458"/>
      <c r="T43" s="461"/>
      <c r="U43" s="169">
        <f t="shared" si="0"/>
        <v>0.13221216362363644</v>
      </c>
      <c r="V43" s="457"/>
      <c r="W43" s="457"/>
    </row>
    <row r="44" spans="2:23" hidden="1" outlineLevel="1">
      <c r="B44" s="459">
        <f t="shared" ref="B44" si="27">B37+7</f>
        <v>45917</v>
      </c>
      <c r="D44" s="80">
        <f>D43+1</f>
        <v>45909</v>
      </c>
      <c r="E44" s="80" t="s">
        <v>118</v>
      </c>
      <c r="F44" s="184">
        <v>7852972.2199999997</v>
      </c>
      <c r="G44" s="461">
        <f>SUM(F44:F50)</f>
        <v>50242376.230000004</v>
      </c>
      <c r="H44" s="461"/>
      <c r="I44" s="241">
        <v>258026</v>
      </c>
      <c r="J44" s="462">
        <f t="shared" ref="J44:J65" si="28">SUM(I44:I50)</f>
        <v>1658017</v>
      </c>
      <c r="K44" s="462"/>
      <c r="L44" s="184">
        <v>5218988.1872402057</v>
      </c>
      <c r="M44" s="461">
        <f t="shared" ref="M44:M65" si="29">SUM(L44:L50)</f>
        <v>33439915.083561342</v>
      </c>
      <c r="N44" s="461"/>
      <c r="O44" s="169">
        <f t="shared" ref="O44:O71" si="30">L44/F44</f>
        <v>0.66458762886597933</v>
      </c>
      <c r="P44" s="457">
        <f t="shared" ref="P44:P65" si="31">M44/G44</f>
        <v>0.66557192538983023</v>
      </c>
      <c r="Q44" s="457"/>
      <c r="R44" s="185">
        <v>1042922.706</v>
      </c>
      <c r="S44" s="458">
        <f t="shared" ref="S44:S65" si="32">SUM(R44:R50)</f>
        <v>6824366.2379999999</v>
      </c>
      <c r="T44" s="461"/>
      <c r="U44" s="169">
        <f t="shared" si="0"/>
        <v>0.13280611172211687</v>
      </c>
      <c r="V44" s="457">
        <f>S44/G44</f>
        <v>0.13582889087011638</v>
      </c>
      <c r="W44" s="457"/>
    </row>
    <row r="45" spans="2:23" hidden="1" outlineLevel="1">
      <c r="B45" s="460"/>
      <c r="D45" s="80">
        <f t="shared" ref="D45:D108" si="33">D44+1</f>
        <v>45910</v>
      </c>
      <c r="E45" s="80" t="s">
        <v>112</v>
      </c>
      <c r="F45" s="184">
        <v>7585453.29</v>
      </c>
      <c r="G45" s="461"/>
      <c r="H45" s="461"/>
      <c r="I45" s="241">
        <v>250306</v>
      </c>
      <c r="J45" s="462"/>
      <c r="K45" s="462"/>
      <c r="L45" s="184">
        <v>5095938.8004417531</v>
      </c>
      <c r="M45" s="461"/>
      <c r="N45" s="461"/>
      <c r="O45" s="169">
        <f t="shared" si="30"/>
        <v>0.67180412371134024</v>
      </c>
      <c r="P45" s="457"/>
      <c r="Q45" s="457"/>
      <c r="R45" s="185">
        <v>1005024.8419999999</v>
      </c>
      <c r="S45" s="458"/>
      <c r="T45" s="461"/>
      <c r="U45" s="169">
        <f t="shared" si="0"/>
        <v>0.13249370915314146</v>
      </c>
      <c r="V45" s="457"/>
      <c r="W45" s="457"/>
    </row>
    <row r="46" spans="2:23" hidden="1" outlineLevel="1">
      <c r="B46" s="460"/>
      <c r="D46" s="80">
        <f t="shared" si="33"/>
        <v>45911</v>
      </c>
      <c r="E46" s="80" t="s">
        <v>113</v>
      </c>
      <c r="F46" s="184">
        <v>6980689.6500000004</v>
      </c>
      <c r="G46" s="461"/>
      <c r="H46" s="461"/>
      <c r="I46" s="241">
        <v>231245</v>
      </c>
      <c r="J46" s="462"/>
      <c r="K46" s="462"/>
      <c r="L46" s="184">
        <v>4601857.7285489691</v>
      </c>
      <c r="M46" s="461"/>
      <c r="N46" s="461"/>
      <c r="O46" s="169">
        <f t="shared" si="30"/>
        <v>0.65922680412371126</v>
      </c>
      <c r="P46" s="457"/>
      <c r="Q46" s="457"/>
      <c r="R46" s="185">
        <v>961377.96200000006</v>
      </c>
      <c r="S46" s="458"/>
      <c r="T46" s="461"/>
      <c r="U46" s="169">
        <f t="shared" si="0"/>
        <v>0.13771962516626132</v>
      </c>
      <c r="V46" s="457"/>
      <c r="W46" s="457"/>
    </row>
    <row r="47" spans="2:23" hidden="1" outlineLevel="1">
      <c r="B47" s="460"/>
      <c r="D47" s="80">
        <f t="shared" si="33"/>
        <v>45912</v>
      </c>
      <c r="E47" s="80" t="s">
        <v>114</v>
      </c>
      <c r="F47" s="184">
        <v>5798799.4400000004</v>
      </c>
      <c r="G47" s="461"/>
      <c r="H47" s="461"/>
      <c r="I47" s="241">
        <v>191700</v>
      </c>
      <c r="J47" s="462"/>
      <c r="K47" s="462"/>
      <c r="L47" s="184">
        <v>3871146.9869814436</v>
      </c>
      <c r="M47" s="461"/>
      <c r="N47" s="461"/>
      <c r="O47" s="169">
        <f t="shared" si="30"/>
        <v>0.66757731958762889</v>
      </c>
      <c r="P47" s="457"/>
      <c r="Q47" s="457"/>
      <c r="R47" s="185">
        <v>893839.5</v>
      </c>
      <c r="S47" s="458"/>
      <c r="T47" s="461"/>
      <c r="U47" s="169">
        <f t="shared" si="0"/>
        <v>0.15414216498579228</v>
      </c>
      <c r="V47" s="457"/>
      <c r="W47" s="457"/>
    </row>
    <row r="48" spans="2:23" hidden="1" outlineLevel="1">
      <c r="B48" s="460"/>
      <c r="D48" s="80">
        <f t="shared" si="33"/>
        <v>45913</v>
      </c>
      <c r="E48" s="80" t="s">
        <v>115</v>
      </c>
      <c r="F48" s="184">
        <v>6087959.3799999999</v>
      </c>
      <c r="G48" s="461"/>
      <c r="H48" s="461"/>
      <c r="I48" s="241">
        <v>201547</v>
      </c>
      <c r="J48" s="462"/>
      <c r="K48" s="462"/>
      <c r="L48" s="184">
        <v>4069204.6020855666</v>
      </c>
      <c r="M48" s="461"/>
      <c r="N48" s="461"/>
      <c r="O48" s="169">
        <f t="shared" si="30"/>
        <v>0.66840206185567008</v>
      </c>
      <c r="P48" s="457"/>
      <c r="Q48" s="457"/>
      <c r="R48" s="185">
        <v>911296.30799999996</v>
      </c>
      <c r="S48" s="458"/>
      <c r="T48" s="461"/>
      <c r="U48" s="169">
        <f t="shared" si="0"/>
        <v>0.14968830294659424</v>
      </c>
      <c r="V48" s="457"/>
      <c r="W48" s="457"/>
    </row>
    <row r="49" spans="2:23" hidden="1" outlineLevel="1">
      <c r="B49" s="460"/>
      <c r="D49" s="80">
        <f t="shared" si="33"/>
        <v>45914</v>
      </c>
      <c r="E49" s="80" t="s">
        <v>116</v>
      </c>
      <c r="F49" s="184">
        <v>8034432.2199999997</v>
      </c>
      <c r="G49" s="461"/>
      <c r="H49" s="461"/>
      <c r="I49" s="241">
        <v>263020</v>
      </c>
      <c r="J49" s="462"/>
      <c r="K49" s="462"/>
      <c r="L49" s="184">
        <v>5273320.8998587625</v>
      </c>
      <c r="M49" s="461"/>
      <c r="N49" s="461"/>
      <c r="O49" s="169">
        <f t="shared" si="30"/>
        <v>0.65634020618556699</v>
      </c>
      <c r="P49" s="457"/>
      <c r="Q49" s="457"/>
      <c r="R49" s="185">
        <v>1060561.392</v>
      </c>
      <c r="S49" s="458"/>
      <c r="T49" s="461"/>
      <c r="U49" s="169">
        <f t="shared" si="0"/>
        <v>0.1320020336172554</v>
      </c>
      <c r="V49" s="457"/>
      <c r="W49" s="457"/>
    </row>
    <row r="50" spans="2:23" hidden="1" outlineLevel="1">
      <c r="B50" s="460"/>
      <c r="D50" s="80">
        <f t="shared" si="33"/>
        <v>45915</v>
      </c>
      <c r="E50" s="80" t="s">
        <v>117</v>
      </c>
      <c r="F50" s="184">
        <v>7902070.0300000003</v>
      </c>
      <c r="G50" s="461"/>
      <c r="H50" s="461"/>
      <c r="I50" s="241">
        <v>262173</v>
      </c>
      <c r="J50" s="462"/>
      <c r="K50" s="462"/>
      <c r="L50" s="184">
        <v>5309457.8784046397</v>
      </c>
      <c r="M50" s="461"/>
      <c r="N50" s="461"/>
      <c r="O50" s="169">
        <f>L50/F50</f>
        <v>0.67190721649484542</v>
      </c>
      <c r="P50" s="457"/>
      <c r="Q50" s="457"/>
      <c r="R50" s="185">
        <v>949343.52800000005</v>
      </c>
      <c r="S50" s="458"/>
      <c r="T50" s="461"/>
      <c r="U50" s="169">
        <f t="shared" si="0"/>
        <v>0.12013858702793602</v>
      </c>
      <c r="V50" s="457"/>
      <c r="W50" s="457"/>
    </row>
    <row r="51" spans="2:23" hidden="1" outlineLevel="1">
      <c r="B51" s="459">
        <f t="shared" ref="B51" si="34">B44+7</f>
        <v>45924</v>
      </c>
      <c r="D51" s="80">
        <f t="shared" si="33"/>
        <v>45916</v>
      </c>
      <c r="E51" s="80" t="s">
        <v>118</v>
      </c>
      <c r="F51" s="184">
        <v>8643585.0999999996</v>
      </c>
      <c r="G51" s="461">
        <f>SUM(F51:F57)</f>
        <v>51456412.949999996</v>
      </c>
      <c r="H51" s="461"/>
      <c r="I51" s="241">
        <v>281350</v>
      </c>
      <c r="J51" s="462">
        <f t="shared" si="28"/>
        <v>1699029</v>
      </c>
      <c r="K51" s="462"/>
      <c r="L51" s="184">
        <v>5676696.7917061904</v>
      </c>
      <c r="M51" s="461">
        <f t="shared" si="29"/>
        <v>34077740.73125001</v>
      </c>
      <c r="N51" s="461"/>
      <c r="O51" s="169">
        <f t="shared" si="30"/>
        <v>0.65675257731958825</v>
      </c>
      <c r="P51" s="457">
        <f t="shared" si="31"/>
        <v>0.66226421115601708</v>
      </c>
      <c r="Q51" s="457"/>
      <c r="R51" s="185">
        <v>1127633.23</v>
      </c>
      <c r="S51" s="458">
        <f t="shared" si="32"/>
        <v>7128295.4699999988</v>
      </c>
      <c r="T51" s="461"/>
      <c r="U51" s="169">
        <f t="shared" si="0"/>
        <v>0.13045897240023702</v>
      </c>
      <c r="V51" s="457">
        <f t="shared" ref="V51" si="35">S51/G51</f>
        <v>0.13853074983921901</v>
      </c>
      <c r="W51" s="457"/>
    </row>
    <row r="52" spans="2:23" hidden="1" outlineLevel="1">
      <c r="B52" s="460"/>
      <c r="D52" s="80">
        <f t="shared" si="33"/>
        <v>45917</v>
      </c>
      <c r="E52" s="80" t="s">
        <v>112</v>
      </c>
      <c r="F52" s="184">
        <v>8026958.5199999996</v>
      </c>
      <c r="G52" s="461"/>
      <c r="H52" s="461"/>
      <c r="I52" s="241">
        <v>265157</v>
      </c>
      <c r="J52" s="462"/>
      <c r="K52" s="462"/>
      <c r="L52" s="184">
        <v>5388406.2271113405</v>
      </c>
      <c r="M52" s="461"/>
      <c r="N52" s="461"/>
      <c r="O52" s="169">
        <f t="shared" si="30"/>
        <v>0.67128865979381447</v>
      </c>
      <c r="P52" s="457"/>
      <c r="Q52" s="457"/>
      <c r="R52" s="185">
        <v>1061955.6459999999</v>
      </c>
      <c r="S52" s="458"/>
      <c r="T52" s="461"/>
      <c r="U52" s="169">
        <f t="shared" si="0"/>
        <v>0.1322986338292427</v>
      </c>
      <c r="V52" s="457"/>
      <c r="W52" s="457"/>
    </row>
    <row r="53" spans="2:23" hidden="1" outlineLevel="1">
      <c r="B53" s="460"/>
      <c r="D53" s="80">
        <f t="shared" si="33"/>
        <v>45918</v>
      </c>
      <c r="E53" s="80" t="s">
        <v>113</v>
      </c>
      <c r="F53" s="184">
        <v>7356980.9800000004</v>
      </c>
      <c r="G53" s="461"/>
      <c r="H53" s="461"/>
      <c r="I53" s="241">
        <v>243355</v>
      </c>
      <c r="J53" s="462"/>
      <c r="K53" s="462"/>
      <c r="L53" s="184">
        <v>4881774.028636083</v>
      </c>
      <c r="M53" s="461"/>
      <c r="N53" s="461"/>
      <c r="O53" s="169">
        <f t="shared" si="30"/>
        <v>0.6635567010309279</v>
      </c>
      <c r="P53" s="457"/>
      <c r="Q53" s="457"/>
      <c r="R53" s="185">
        <v>1010189.692</v>
      </c>
      <c r="S53" s="458"/>
      <c r="T53" s="461"/>
      <c r="U53" s="169">
        <f t="shared" si="0"/>
        <v>0.13731035797784541</v>
      </c>
      <c r="V53" s="457"/>
      <c r="W53" s="457"/>
    </row>
    <row r="54" spans="2:23" hidden="1" outlineLevel="1">
      <c r="B54" s="460"/>
      <c r="D54" s="80">
        <f t="shared" si="33"/>
        <v>45919</v>
      </c>
      <c r="E54" s="80" t="s">
        <v>114</v>
      </c>
      <c r="F54" s="184">
        <v>5796047.9199999999</v>
      </c>
      <c r="G54" s="461"/>
      <c r="H54" s="461"/>
      <c r="I54" s="241">
        <v>194339</v>
      </c>
      <c r="J54" s="462"/>
      <c r="K54" s="462"/>
      <c r="L54" s="184">
        <v>3832860.7611175259</v>
      </c>
      <c r="M54" s="461"/>
      <c r="N54" s="461"/>
      <c r="O54" s="169">
        <f t="shared" si="30"/>
        <v>0.66128865979381446</v>
      </c>
      <c r="P54" s="457"/>
      <c r="Q54" s="457"/>
      <c r="R54" s="185">
        <v>896953.61399999994</v>
      </c>
      <c r="S54" s="458"/>
      <c r="T54" s="461"/>
      <c r="U54" s="169">
        <f t="shared" si="0"/>
        <v>0.15475262219709182</v>
      </c>
      <c r="V54" s="457"/>
      <c r="W54" s="457"/>
    </row>
    <row r="55" spans="2:23" hidden="1" outlineLevel="1">
      <c r="B55" s="460"/>
      <c r="D55" s="80">
        <f t="shared" si="33"/>
        <v>45920</v>
      </c>
      <c r="E55" s="80" t="s">
        <v>115</v>
      </c>
      <c r="F55" s="184">
        <v>5974025.2999999998</v>
      </c>
      <c r="G55" s="461"/>
      <c r="H55" s="461"/>
      <c r="I55" s="241">
        <v>199506</v>
      </c>
      <c r="J55" s="462"/>
      <c r="K55" s="462"/>
      <c r="L55" s="184">
        <v>3973342.7033969075</v>
      </c>
      <c r="M55" s="461"/>
      <c r="N55" s="461"/>
      <c r="O55" s="169">
        <f t="shared" si="30"/>
        <v>0.66510309278350521</v>
      </c>
      <c r="P55" s="457"/>
      <c r="Q55" s="457"/>
      <c r="R55" s="185">
        <v>896330.48600000003</v>
      </c>
      <c r="S55" s="458"/>
      <c r="T55" s="461"/>
      <c r="U55" s="169">
        <f t="shared" si="0"/>
        <v>0.15003794610645524</v>
      </c>
      <c r="V55" s="457"/>
      <c r="W55" s="457"/>
    </row>
    <row r="56" spans="2:23" hidden="1" outlineLevel="1">
      <c r="B56" s="460"/>
      <c r="D56" s="80">
        <f t="shared" si="33"/>
        <v>45921</v>
      </c>
      <c r="E56" s="80" t="s">
        <v>116</v>
      </c>
      <c r="F56" s="184">
        <v>7966442.1900000004</v>
      </c>
      <c r="G56" s="461"/>
      <c r="H56" s="461"/>
      <c r="I56" s="241">
        <v>262326</v>
      </c>
      <c r="J56" s="462"/>
      <c r="K56" s="462"/>
      <c r="L56" s="184">
        <v>5308360.7314499998</v>
      </c>
      <c r="M56" s="461"/>
      <c r="N56" s="461"/>
      <c r="O56" s="169">
        <f t="shared" si="30"/>
        <v>0.666340206185567</v>
      </c>
      <c r="P56" s="457"/>
      <c r="Q56" s="457"/>
      <c r="R56" s="185">
        <v>1067621.622</v>
      </c>
      <c r="S56" s="458"/>
      <c r="T56" s="461"/>
      <c r="U56" s="169">
        <f t="shared" si="0"/>
        <v>0.134014858394397</v>
      </c>
      <c r="V56" s="457"/>
      <c r="W56" s="457"/>
    </row>
    <row r="57" spans="2:23" hidden="1" outlineLevel="1">
      <c r="B57" s="460"/>
      <c r="D57" s="80">
        <f t="shared" si="33"/>
        <v>45922</v>
      </c>
      <c r="E57" s="80" t="s">
        <v>117</v>
      </c>
      <c r="F57" s="184">
        <v>7692372.9400000004</v>
      </c>
      <c r="G57" s="461"/>
      <c r="H57" s="461"/>
      <c r="I57" s="241">
        <v>252996</v>
      </c>
      <c r="J57" s="462"/>
      <c r="K57" s="462"/>
      <c r="L57" s="184">
        <v>5016299.4878319586</v>
      </c>
      <c r="M57" s="461"/>
      <c r="N57" s="461"/>
      <c r="O57" s="169">
        <f t="shared" si="30"/>
        <v>0.65211340206185564</v>
      </c>
      <c r="P57" s="457"/>
      <c r="Q57" s="457"/>
      <c r="R57" s="185">
        <v>1067611.18</v>
      </c>
      <c r="S57" s="458"/>
      <c r="T57" s="461"/>
      <c r="U57" s="169">
        <f t="shared" si="0"/>
        <v>0.13878827617008385</v>
      </c>
      <c r="V57" s="457"/>
      <c r="W57" s="457"/>
    </row>
    <row r="58" spans="2:23" hidden="1" outlineLevel="1">
      <c r="B58" s="459">
        <f t="shared" ref="B58" si="36">B51+7</f>
        <v>45931</v>
      </c>
      <c r="D58" s="80">
        <f t="shared" si="33"/>
        <v>45923</v>
      </c>
      <c r="E58" s="80" t="s">
        <v>118</v>
      </c>
      <c r="F58" s="184">
        <v>7459138.04</v>
      </c>
      <c r="G58" s="461">
        <f t="shared" ref="G58:G65" si="37">SUM(F58:F64)</f>
        <v>45017389.120000005</v>
      </c>
      <c r="H58" s="461"/>
      <c r="I58" s="241">
        <v>244725</v>
      </c>
      <c r="J58" s="462">
        <f t="shared" si="28"/>
        <v>1470690</v>
      </c>
      <c r="K58" s="462"/>
      <c r="L58" s="184">
        <v>4928798.4811731959</v>
      </c>
      <c r="M58" s="461">
        <f t="shared" si="29"/>
        <v>29958124.73051443</v>
      </c>
      <c r="N58" s="461"/>
      <c r="O58" s="169">
        <f t="shared" si="30"/>
        <v>0.66077319587628869</v>
      </c>
      <c r="P58" s="457">
        <f t="shared" si="31"/>
        <v>0.66547894749419945</v>
      </c>
      <c r="Q58" s="457"/>
      <c r="R58" s="185">
        <v>1051124.334</v>
      </c>
      <c r="S58" s="458">
        <f t="shared" si="32"/>
        <v>6683738.7560000001</v>
      </c>
      <c r="T58" s="461"/>
      <c r="U58" s="169">
        <f t="shared" si="0"/>
        <v>0.14091766747890885</v>
      </c>
      <c r="V58" s="457">
        <f>S58/G58</f>
        <v>0.14847015534782751</v>
      </c>
      <c r="W58" s="457"/>
    </row>
    <row r="59" spans="2:23" hidden="1" outlineLevel="1">
      <c r="B59" s="460"/>
      <c r="D59" s="80">
        <f t="shared" si="33"/>
        <v>45924</v>
      </c>
      <c r="E59" s="80" t="s">
        <v>112</v>
      </c>
      <c r="F59" s="184">
        <v>7098839.0300000003</v>
      </c>
      <c r="G59" s="461"/>
      <c r="H59" s="461"/>
      <c r="I59" s="241">
        <v>234032</v>
      </c>
      <c r="J59" s="462"/>
      <c r="K59" s="462"/>
      <c r="L59" s="184">
        <v>4760979.1040891744</v>
      </c>
      <c r="M59" s="461"/>
      <c r="N59" s="461"/>
      <c r="O59" s="169">
        <f t="shared" si="30"/>
        <v>0.67067010309278341</v>
      </c>
      <c r="P59" s="457"/>
      <c r="Q59" s="457"/>
      <c r="R59" s="185">
        <v>984610.35400000005</v>
      </c>
      <c r="S59" s="458"/>
      <c r="T59" s="461"/>
      <c r="U59" s="169">
        <f t="shared" si="0"/>
        <v>0.13870019447391244</v>
      </c>
      <c r="V59" s="457"/>
      <c r="W59" s="457"/>
    </row>
    <row r="60" spans="2:23" hidden="1" outlineLevel="1">
      <c r="B60" s="460"/>
      <c r="D60" s="80">
        <f t="shared" si="33"/>
        <v>45925</v>
      </c>
      <c r="E60" s="80" t="s">
        <v>113</v>
      </c>
      <c r="F60" s="184">
        <v>6557727.0999999996</v>
      </c>
      <c r="G60" s="461"/>
      <c r="H60" s="461"/>
      <c r="I60" s="241">
        <v>214931</v>
      </c>
      <c r="J60" s="462"/>
      <c r="K60" s="462"/>
      <c r="L60" s="184">
        <v>4352775.8694175258</v>
      </c>
      <c r="M60" s="461"/>
      <c r="N60" s="461"/>
      <c r="O60" s="169">
        <f t="shared" si="30"/>
        <v>0.66376288659793814</v>
      </c>
      <c r="P60" s="457"/>
      <c r="Q60" s="457"/>
      <c r="R60" s="185">
        <v>963224.58799999999</v>
      </c>
      <c r="S60" s="458"/>
      <c r="T60" s="461"/>
      <c r="U60" s="169">
        <f t="shared" si="0"/>
        <v>0.14688390860302802</v>
      </c>
      <c r="V60" s="457"/>
      <c r="W60" s="457"/>
    </row>
    <row r="61" spans="2:23" hidden="1" outlineLevel="1">
      <c r="B61" s="460"/>
      <c r="D61" s="80">
        <f t="shared" si="33"/>
        <v>45926</v>
      </c>
      <c r="E61" s="80" t="s">
        <v>114</v>
      </c>
      <c r="F61" s="184">
        <v>5226513.2699999996</v>
      </c>
      <c r="G61" s="461"/>
      <c r="H61" s="461"/>
      <c r="I61" s="241">
        <v>169827</v>
      </c>
      <c r="J61" s="462"/>
      <c r="K61" s="462"/>
      <c r="L61" s="184">
        <v>3481019.4825603091</v>
      </c>
      <c r="M61" s="461"/>
      <c r="N61" s="461"/>
      <c r="O61" s="169">
        <f t="shared" si="30"/>
        <v>0.66603092783505158</v>
      </c>
      <c r="P61" s="457"/>
      <c r="Q61" s="457"/>
      <c r="R61" s="185">
        <v>851620.01399999997</v>
      </c>
      <c r="S61" s="458"/>
      <c r="T61" s="461"/>
      <c r="U61" s="169">
        <f t="shared" si="0"/>
        <v>0.16294228484758061</v>
      </c>
      <c r="V61" s="457"/>
      <c r="W61" s="457"/>
    </row>
    <row r="62" spans="2:23" hidden="1" outlineLevel="1">
      <c r="B62" s="460"/>
      <c r="D62" s="80">
        <f t="shared" si="33"/>
        <v>45927</v>
      </c>
      <c r="E62" s="80" t="s">
        <v>115</v>
      </c>
      <c r="F62" s="184">
        <v>5183430.2300000004</v>
      </c>
      <c r="G62" s="461"/>
      <c r="H62" s="461"/>
      <c r="I62" s="241">
        <v>167413</v>
      </c>
      <c r="J62" s="462"/>
      <c r="K62" s="462"/>
      <c r="L62" s="184">
        <v>3422934.2616768042</v>
      </c>
      <c r="M62" s="461"/>
      <c r="N62" s="461"/>
      <c r="O62" s="169">
        <f t="shared" si="30"/>
        <v>0.66036082474226798</v>
      </c>
      <c r="P62" s="457"/>
      <c r="Q62" s="457"/>
      <c r="R62" s="185">
        <v>847921.01</v>
      </c>
      <c r="S62" s="458"/>
      <c r="T62" s="461"/>
      <c r="U62" s="169">
        <f t="shared" si="0"/>
        <v>0.16358298894282597</v>
      </c>
      <c r="V62" s="457"/>
      <c r="W62" s="457"/>
    </row>
    <row r="63" spans="2:23" hidden="1" outlineLevel="1">
      <c r="B63" s="460"/>
      <c r="D63" s="80">
        <f t="shared" si="33"/>
        <v>45928</v>
      </c>
      <c r="E63" s="80" t="s">
        <v>116</v>
      </c>
      <c r="F63" s="184">
        <v>5811925.3600000003</v>
      </c>
      <c r="G63" s="461"/>
      <c r="H63" s="461"/>
      <c r="I63" s="241">
        <v>187314</v>
      </c>
      <c r="J63" s="462"/>
      <c r="K63" s="462"/>
      <c r="L63" s="184">
        <v>3911665.4343051538</v>
      </c>
      <c r="M63" s="461"/>
      <c r="N63" s="461"/>
      <c r="O63" s="169">
        <f t="shared" si="30"/>
        <v>0.67304123711340191</v>
      </c>
      <c r="P63" s="457"/>
      <c r="Q63" s="457"/>
      <c r="R63" s="185">
        <v>917748.09199999995</v>
      </c>
      <c r="S63" s="458"/>
      <c r="T63" s="461"/>
      <c r="U63" s="169">
        <f t="shared" si="0"/>
        <v>0.15790775606244192</v>
      </c>
      <c r="V63" s="457"/>
      <c r="W63" s="457"/>
    </row>
    <row r="64" spans="2:23" hidden="1" outlineLevel="1">
      <c r="B64" s="460"/>
      <c r="D64" s="80">
        <f t="shared" si="33"/>
        <v>45929</v>
      </c>
      <c r="E64" s="80" t="s">
        <v>117</v>
      </c>
      <c r="F64" s="184">
        <v>7679816.0899999999</v>
      </c>
      <c r="G64" s="461"/>
      <c r="H64" s="461"/>
      <c r="I64" s="241">
        <v>252448</v>
      </c>
      <c r="J64" s="462"/>
      <c r="K64" s="462"/>
      <c r="L64" s="184">
        <v>5099952.0972922677</v>
      </c>
      <c r="M64" s="461"/>
      <c r="N64" s="461"/>
      <c r="O64" s="169">
        <f t="shared" si="30"/>
        <v>0.66407216494845356</v>
      </c>
      <c r="P64" s="457"/>
      <c r="Q64" s="457"/>
      <c r="R64" s="185">
        <v>1067490.3640000001</v>
      </c>
      <c r="S64" s="458"/>
      <c r="T64" s="461"/>
      <c r="U64" s="169">
        <f t="shared" si="0"/>
        <v>0.13899946971256183</v>
      </c>
      <c r="V64" s="457"/>
      <c r="W64" s="457"/>
    </row>
    <row r="65" spans="2:23" hidden="1" outlineLevel="1">
      <c r="B65" s="459">
        <f>B58+7</f>
        <v>45938</v>
      </c>
      <c r="D65" s="80">
        <f t="shared" si="33"/>
        <v>45930</v>
      </c>
      <c r="E65" s="80" t="s">
        <v>118</v>
      </c>
      <c r="F65" s="184">
        <v>8504390.9600000009</v>
      </c>
      <c r="G65" s="461">
        <f t="shared" si="37"/>
        <v>48020961.82</v>
      </c>
      <c r="H65" s="461"/>
      <c r="I65" s="241">
        <v>268017</v>
      </c>
      <c r="J65" s="462">
        <f t="shared" si="28"/>
        <v>1525437</v>
      </c>
      <c r="K65" s="462"/>
      <c r="L65" s="184">
        <v>5745724.3460164964</v>
      </c>
      <c r="M65" s="461">
        <f t="shared" si="29"/>
        <v>32120375.838163927</v>
      </c>
      <c r="N65" s="461"/>
      <c r="O65" s="169">
        <f t="shared" si="30"/>
        <v>0.67561855670103099</v>
      </c>
      <c r="P65" s="457">
        <f t="shared" si="31"/>
        <v>0.66888239262184623</v>
      </c>
      <c r="Q65" s="457"/>
      <c r="R65" s="185">
        <v>1183591.9280000001</v>
      </c>
      <c r="S65" s="458">
        <f t="shared" si="32"/>
        <v>6926418.8140000002</v>
      </c>
      <c r="T65" s="461"/>
      <c r="U65" s="169">
        <f t="shared" si="0"/>
        <v>0.13917421406976332</v>
      </c>
      <c r="V65" s="457">
        <f>S65/G65</f>
        <v>0.14423740282343225</v>
      </c>
      <c r="W65" s="457"/>
    </row>
    <row r="66" spans="2:23" hidden="1" outlineLevel="1" collapsed="1">
      <c r="B66" s="460"/>
      <c r="D66" s="80">
        <f t="shared" si="33"/>
        <v>45931</v>
      </c>
      <c r="E66" s="80" t="s">
        <v>112</v>
      </c>
      <c r="F66" s="184">
        <v>7759690.3600000003</v>
      </c>
      <c r="G66" s="461"/>
      <c r="H66" s="461"/>
      <c r="I66" s="241">
        <v>249452</v>
      </c>
      <c r="J66" s="462"/>
      <c r="K66" s="462"/>
      <c r="L66" s="184">
        <v>5188992.9402206186</v>
      </c>
      <c r="M66" s="461"/>
      <c r="N66" s="461"/>
      <c r="O66" s="169">
        <f t="shared" si="30"/>
        <v>0.6687113402061855</v>
      </c>
      <c r="P66" s="457"/>
      <c r="Q66" s="457"/>
      <c r="R66" s="185">
        <v>1064860.7560000001</v>
      </c>
      <c r="S66" s="458"/>
      <c r="T66" s="461"/>
      <c r="U66" s="169">
        <f t="shared" si="0"/>
        <v>0.13722979997877133</v>
      </c>
      <c r="V66" s="457"/>
      <c r="W66" s="457"/>
    </row>
    <row r="67" spans="2:23" hidden="1" outlineLevel="1">
      <c r="B67" s="460"/>
      <c r="D67" s="80">
        <f t="shared" si="33"/>
        <v>45932</v>
      </c>
      <c r="E67" s="80" t="s">
        <v>113</v>
      </c>
      <c r="F67" s="184">
        <v>7035393.4000000004</v>
      </c>
      <c r="G67" s="461"/>
      <c r="H67" s="461">
        <f>SUM(F66:F96)</f>
        <v>216033874.18000001</v>
      </c>
      <c r="I67" s="241">
        <v>223624</v>
      </c>
      <c r="J67" s="462"/>
      <c r="K67" s="462">
        <f>SUM(I66:I96)</f>
        <v>6846388</v>
      </c>
      <c r="L67" s="184">
        <v>4716252.1220103111</v>
      </c>
      <c r="M67" s="461"/>
      <c r="N67" s="461">
        <f>SUM(L66:L96)</f>
        <v>142949952.6596787</v>
      </c>
      <c r="O67" s="169">
        <f t="shared" si="30"/>
        <v>0.67036082474226821</v>
      </c>
      <c r="P67" s="457"/>
      <c r="Q67" s="457">
        <f>N67/H67</f>
        <v>0.66170156510072309</v>
      </c>
      <c r="R67" s="185">
        <v>996023.804</v>
      </c>
      <c r="S67" s="458"/>
      <c r="T67" s="461">
        <f>SUM(R67:R96)</f>
        <v>29741620.030000001</v>
      </c>
      <c r="U67" s="169">
        <f t="shared" si="0"/>
        <v>0.14157329197824245</v>
      </c>
      <c r="V67" s="457"/>
      <c r="W67" s="457">
        <f>T67/H67</f>
        <v>0.13767109506733746</v>
      </c>
    </row>
    <row r="68" spans="2:23" hidden="1" outlineLevel="1">
      <c r="B68" s="460"/>
      <c r="D68" s="80">
        <f t="shared" si="33"/>
        <v>45933</v>
      </c>
      <c r="E68" s="80" t="s">
        <v>114</v>
      </c>
      <c r="F68" s="184">
        <v>5457658.3200000003</v>
      </c>
      <c r="G68" s="461"/>
      <c r="H68" s="461"/>
      <c r="I68" s="241">
        <v>173626</v>
      </c>
      <c r="J68" s="462"/>
      <c r="K68" s="462"/>
      <c r="L68" s="184">
        <v>3620903.1049855673</v>
      </c>
      <c r="M68" s="461"/>
      <c r="N68" s="461"/>
      <c r="O68" s="169">
        <f t="shared" si="30"/>
        <v>0.66345360824742272</v>
      </c>
      <c r="P68" s="457"/>
      <c r="Q68" s="457"/>
      <c r="R68" s="185">
        <v>865924.87199999997</v>
      </c>
      <c r="S68" s="458"/>
      <c r="T68" s="461"/>
      <c r="U68" s="169">
        <f t="shared" si="0"/>
        <v>0.15866234586851161</v>
      </c>
      <c r="V68" s="457"/>
      <c r="W68" s="457"/>
    </row>
    <row r="69" spans="2:23" hidden="1" outlineLevel="1">
      <c r="B69" s="460"/>
      <c r="D69" s="80">
        <f t="shared" si="33"/>
        <v>45934</v>
      </c>
      <c r="E69" s="80" t="s">
        <v>115</v>
      </c>
      <c r="F69" s="184">
        <v>5378162.0599999996</v>
      </c>
      <c r="G69" s="461"/>
      <c r="H69" s="461"/>
      <c r="I69" s="241">
        <v>169667</v>
      </c>
      <c r="J69" s="462"/>
      <c r="K69" s="462"/>
      <c r="L69" s="184">
        <v>3601982.4559577317</v>
      </c>
      <c r="M69" s="461"/>
      <c r="N69" s="461"/>
      <c r="O69" s="169">
        <f t="shared" si="30"/>
        <v>0.66974226804123715</v>
      </c>
      <c r="P69" s="457"/>
      <c r="Q69" s="457"/>
      <c r="R69" s="185">
        <v>857350.69</v>
      </c>
      <c r="S69" s="458"/>
      <c r="T69" s="461"/>
      <c r="U69" s="169">
        <f t="shared" ref="U69:U75" si="38">R69/F69</f>
        <v>0.15941332381493911</v>
      </c>
      <c r="V69" s="457"/>
      <c r="W69" s="457"/>
    </row>
    <row r="70" spans="2:23" hidden="1" outlineLevel="1">
      <c r="B70" s="460"/>
      <c r="D70" s="80">
        <f t="shared" si="33"/>
        <v>45935</v>
      </c>
      <c r="E70" s="80" t="s">
        <v>116</v>
      </c>
      <c r="F70" s="184">
        <v>5928058.96</v>
      </c>
      <c r="G70" s="461"/>
      <c r="H70" s="461"/>
      <c r="I70" s="241">
        <v>187872</v>
      </c>
      <c r="J70" s="462"/>
      <c r="K70" s="462"/>
      <c r="L70" s="184">
        <v>3996550.6772082471</v>
      </c>
      <c r="M70" s="461"/>
      <c r="N70" s="461"/>
      <c r="O70" s="169">
        <f t="shared" si="30"/>
        <v>0.67417525773195874</v>
      </c>
      <c r="P70" s="457"/>
      <c r="Q70" s="457"/>
      <c r="R70" s="185">
        <v>899972.49800000002</v>
      </c>
      <c r="S70" s="458"/>
      <c r="T70" s="461"/>
      <c r="U70" s="169">
        <f t="shared" si="38"/>
        <v>0.15181571304749641</v>
      </c>
      <c r="V70" s="457"/>
      <c r="W70" s="457"/>
    </row>
    <row r="71" spans="2:23" hidden="1" outlineLevel="1">
      <c r="B71" s="460"/>
      <c r="D71" s="80">
        <f t="shared" si="33"/>
        <v>45936</v>
      </c>
      <c r="E71" s="80" t="s">
        <v>117</v>
      </c>
      <c r="F71" s="184">
        <v>7957607.7599999998</v>
      </c>
      <c r="G71" s="461"/>
      <c r="H71" s="461"/>
      <c r="I71" s="241">
        <v>253179</v>
      </c>
      <c r="J71" s="462"/>
      <c r="K71" s="462"/>
      <c r="L71" s="184">
        <v>5249970.1917649489</v>
      </c>
      <c r="M71" s="461"/>
      <c r="N71" s="461"/>
      <c r="O71" s="169">
        <f t="shared" si="30"/>
        <v>0.65974226804123715</v>
      </c>
      <c r="P71" s="457"/>
      <c r="Q71" s="457"/>
      <c r="R71" s="185">
        <v>1058694.2660000001</v>
      </c>
      <c r="S71" s="458"/>
      <c r="T71" s="461"/>
      <c r="U71" s="169">
        <f t="shared" si="38"/>
        <v>0.1330417756102118</v>
      </c>
      <c r="V71" s="457"/>
      <c r="W71" s="457"/>
    </row>
    <row r="72" spans="2:23" hidden="1" outlineLevel="1">
      <c r="B72" s="459">
        <f>B65+7</f>
        <v>45945</v>
      </c>
      <c r="D72" s="80">
        <f t="shared" si="33"/>
        <v>45937</v>
      </c>
      <c r="E72" s="80" t="s">
        <v>118</v>
      </c>
      <c r="F72" s="184">
        <v>7735533.3200000003</v>
      </c>
      <c r="G72" s="461">
        <f>SUM(F72:F78)</f>
        <v>46920812.350000001</v>
      </c>
      <c r="H72" s="461"/>
      <c r="I72" s="241">
        <v>244889</v>
      </c>
      <c r="J72" s="462">
        <f>SUM(I72:I78)</f>
        <v>1478940</v>
      </c>
      <c r="K72" s="462"/>
      <c r="L72" s="184">
        <v>5107445.6853546407</v>
      </c>
      <c r="M72" s="461">
        <f t="shared" ref="M72" si="39">SUM(L72:L78)</f>
        <v>31156041.909647938</v>
      </c>
      <c r="N72" s="461"/>
      <c r="O72" s="169">
        <f t="shared" ref="O72:O78" si="40">L72/F72</f>
        <v>0.66025773195876303</v>
      </c>
      <c r="P72" s="457">
        <f t="shared" ref="P72" si="41">M72/G72</f>
        <v>0.66401326723082488</v>
      </c>
      <c r="Q72" s="457"/>
      <c r="R72" s="185">
        <v>1053713.9680000001</v>
      </c>
      <c r="S72" s="458">
        <f t="shared" ref="S72" si="42">SUM(R72:R78)</f>
        <v>6697583.5940000005</v>
      </c>
      <c r="T72" s="461"/>
      <c r="U72" s="169">
        <f t="shared" si="38"/>
        <v>0.13621736529473058</v>
      </c>
      <c r="V72" s="457">
        <f>S72/G72</f>
        <v>0.14274227701004413</v>
      </c>
      <c r="W72" s="457"/>
    </row>
    <row r="73" spans="2:23" hidden="1" outlineLevel="1">
      <c r="B73" s="460"/>
      <c r="D73" s="80">
        <f t="shared" si="33"/>
        <v>45938</v>
      </c>
      <c r="E73" s="80" t="s">
        <v>112</v>
      </c>
      <c r="F73" s="184">
        <v>6990078.5800000001</v>
      </c>
      <c r="G73" s="461"/>
      <c r="H73" s="461"/>
      <c r="I73" s="241">
        <v>220946</v>
      </c>
      <c r="J73" s="462"/>
      <c r="K73" s="462"/>
      <c r="L73" s="184">
        <v>4641195.9891226804</v>
      </c>
      <c r="M73" s="461"/>
      <c r="N73" s="461"/>
      <c r="O73" s="169">
        <f t="shared" si="40"/>
        <v>0.66396907216494849</v>
      </c>
      <c r="P73" s="457"/>
      <c r="Q73" s="457"/>
      <c r="R73" s="185">
        <v>960316.99399999995</v>
      </c>
      <c r="S73" s="458"/>
      <c r="T73" s="461"/>
      <c r="U73" s="169">
        <f t="shared" si="38"/>
        <v>0.13738286100926778</v>
      </c>
      <c r="V73" s="457"/>
      <c r="W73" s="457"/>
    </row>
    <row r="74" spans="2:23" hidden="1" outlineLevel="1">
      <c r="B74" s="460"/>
      <c r="D74" s="80">
        <f t="shared" si="33"/>
        <v>45939</v>
      </c>
      <c r="E74" s="80" t="s">
        <v>113</v>
      </c>
      <c r="F74" s="184">
        <v>5629785.9100000001</v>
      </c>
      <c r="G74" s="461"/>
      <c r="H74" s="461"/>
      <c r="I74" s="241">
        <v>175392</v>
      </c>
      <c r="J74" s="462"/>
      <c r="K74" s="462"/>
      <c r="L74" s="184">
        <v>3696796.0158500005</v>
      </c>
      <c r="M74" s="461"/>
      <c r="N74" s="461"/>
      <c r="O74" s="169">
        <f t="shared" si="40"/>
        <v>0.65664948453608252</v>
      </c>
      <c r="P74" s="457"/>
      <c r="Q74" s="457"/>
      <c r="R74" s="185">
        <v>876289.24800000002</v>
      </c>
      <c r="S74" s="458"/>
      <c r="T74" s="461"/>
      <c r="U74" s="169">
        <f t="shared" si="38"/>
        <v>0.15565232177718816</v>
      </c>
      <c r="V74" s="457"/>
      <c r="W74" s="457"/>
    </row>
    <row r="75" spans="2:23" hidden="1" outlineLevel="1">
      <c r="B75" s="460"/>
      <c r="D75" s="80">
        <f t="shared" si="33"/>
        <v>45940</v>
      </c>
      <c r="E75" s="80" t="s">
        <v>114</v>
      </c>
      <c r="F75" s="184">
        <v>5383668.6200000001</v>
      </c>
      <c r="G75" s="461"/>
      <c r="H75" s="461"/>
      <c r="I75" s="241">
        <v>168610</v>
      </c>
      <c r="J75" s="462"/>
      <c r="K75" s="462"/>
      <c r="L75" s="184">
        <v>3580139.6323000002</v>
      </c>
      <c r="M75" s="461"/>
      <c r="N75" s="461"/>
      <c r="O75" s="169">
        <f t="shared" si="40"/>
        <v>0.66500000000000004</v>
      </c>
      <c r="P75" s="457"/>
      <c r="Q75" s="457"/>
      <c r="R75" s="185">
        <v>853105.63399999996</v>
      </c>
      <c r="S75" s="458"/>
      <c r="T75" s="461"/>
      <c r="U75" s="169">
        <f t="shared" si="38"/>
        <v>0.15846176542715959</v>
      </c>
      <c r="V75" s="457"/>
      <c r="W75" s="457"/>
    </row>
    <row r="76" spans="2:23" hidden="1" outlineLevel="1">
      <c r="B76" s="460"/>
      <c r="D76" s="80">
        <f t="shared" si="33"/>
        <v>45941</v>
      </c>
      <c r="E76" s="80" t="s">
        <v>115</v>
      </c>
      <c r="F76" s="184">
        <v>5813078.5800000001</v>
      </c>
      <c r="G76" s="461"/>
      <c r="H76" s="461"/>
      <c r="I76" s="241">
        <v>183752</v>
      </c>
      <c r="J76" s="462"/>
      <c r="K76" s="462"/>
      <c r="L76" s="184">
        <v>3849516.5215082476</v>
      </c>
      <c r="M76" s="461"/>
      <c r="N76" s="461"/>
      <c r="O76" s="169">
        <f t="shared" si="40"/>
        <v>0.66221649484536083</v>
      </c>
      <c r="P76" s="457"/>
      <c r="Q76" s="457"/>
      <c r="R76" s="185">
        <v>887691</v>
      </c>
      <c r="S76" s="458"/>
      <c r="T76" s="461"/>
      <c r="U76" s="169">
        <f t="shared" ref="U76:U82" si="43">R76/F76</f>
        <v>0.15270583182104516</v>
      </c>
      <c r="V76" s="457"/>
      <c r="W76" s="457"/>
    </row>
    <row r="77" spans="2:23" hidden="1" outlineLevel="1">
      <c r="B77" s="460"/>
      <c r="D77" s="80">
        <f t="shared" si="33"/>
        <v>45942</v>
      </c>
      <c r="E77" s="80" t="s">
        <v>116</v>
      </c>
      <c r="F77" s="184">
        <v>7715093.0099999998</v>
      </c>
      <c r="G77" s="461"/>
      <c r="H77" s="461"/>
      <c r="I77" s="241">
        <v>243434</v>
      </c>
      <c r="J77" s="462"/>
      <c r="K77" s="462"/>
      <c r="L77" s="184">
        <v>5233139.6349788653</v>
      </c>
      <c r="M77" s="461"/>
      <c r="N77" s="461"/>
      <c r="O77" s="169">
        <f t="shared" si="40"/>
        <v>0.67829896907216491</v>
      </c>
      <c r="P77" s="457"/>
      <c r="Q77" s="457"/>
      <c r="R77" s="185">
        <v>1033672.9939999999</v>
      </c>
      <c r="S77" s="458"/>
      <c r="T77" s="461"/>
      <c r="U77" s="169">
        <f t="shared" si="43"/>
        <v>0.13398062637225419</v>
      </c>
      <c r="V77" s="457"/>
      <c r="W77" s="457"/>
    </row>
    <row r="78" spans="2:23" hidden="1" outlineLevel="1">
      <c r="B78" s="460"/>
      <c r="D78" s="80">
        <f t="shared" si="33"/>
        <v>45943</v>
      </c>
      <c r="E78" s="80" t="s">
        <v>117</v>
      </c>
      <c r="F78" s="184">
        <v>7653574.3300000001</v>
      </c>
      <c r="G78" s="461"/>
      <c r="H78" s="461"/>
      <c r="I78" s="241">
        <v>241917</v>
      </c>
      <c r="J78" s="462"/>
      <c r="K78" s="462"/>
      <c r="L78" s="184">
        <v>5047808.430533505</v>
      </c>
      <c r="M78" s="461"/>
      <c r="N78" s="461"/>
      <c r="O78" s="169">
        <f t="shared" si="40"/>
        <v>0.65953608247422679</v>
      </c>
      <c r="P78" s="457"/>
      <c r="Q78" s="457"/>
      <c r="R78" s="185">
        <v>1032793.7560000001</v>
      </c>
      <c r="S78" s="458"/>
      <c r="T78" s="461"/>
      <c r="U78" s="169">
        <f t="shared" si="43"/>
        <v>0.13494267011319402</v>
      </c>
      <c r="V78" s="457"/>
      <c r="W78" s="457"/>
    </row>
    <row r="79" spans="2:23" hidden="1" outlineLevel="1">
      <c r="B79" s="459">
        <f>B72+7</f>
        <v>45952</v>
      </c>
      <c r="D79" s="80">
        <f t="shared" si="33"/>
        <v>45944</v>
      </c>
      <c r="E79" s="80" t="s">
        <v>118</v>
      </c>
      <c r="F79" s="184">
        <v>8258005.9900000002</v>
      </c>
      <c r="G79" s="461">
        <f t="shared" ref="G79" si="44">SUM(F79:F85)</f>
        <v>52309638.460000001</v>
      </c>
      <c r="H79" s="461"/>
      <c r="I79" s="241">
        <v>261956</v>
      </c>
      <c r="J79" s="462">
        <f t="shared" ref="J79" si="45">SUM(I79:I85)</f>
        <v>1663833</v>
      </c>
      <c r="K79" s="462"/>
      <c r="L79" s="184">
        <v>5409760.130191341</v>
      </c>
      <c r="M79" s="461">
        <f t="shared" ref="M79" si="46">SUM(L79:L85)</f>
        <v>34276642.4361066</v>
      </c>
      <c r="N79" s="461"/>
      <c r="O79" s="169">
        <f t="shared" ref="O79:O92" si="47">L79/F79</f>
        <v>0.65509278350515476</v>
      </c>
      <c r="P79" s="457">
        <f t="shared" ref="P79" si="48">M79/G79</f>
        <v>0.65526437278508765</v>
      </c>
      <c r="Q79" s="457"/>
      <c r="R79" s="185">
        <v>1131236.3500000001</v>
      </c>
      <c r="S79" s="458">
        <f t="shared" ref="S79" si="49">SUM(R79:R85)</f>
        <v>7202642.8539999994</v>
      </c>
      <c r="T79" s="461"/>
      <c r="U79" s="169">
        <f t="shared" si="43"/>
        <v>0.13698662260234085</v>
      </c>
      <c r="V79" s="457">
        <f>S79/G79</f>
        <v>0.13769246100807403</v>
      </c>
      <c r="W79" s="457"/>
    </row>
    <row r="80" spans="2:23" hidden="1" outlineLevel="1">
      <c r="B80" s="460"/>
      <c r="D80" s="80">
        <f t="shared" si="33"/>
        <v>45945</v>
      </c>
      <c r="E80" s="80" t="s">
        <v>112</v>
      </c>
      <c r="F80" s="184">
        <v>8118705.0999999996</v>
      </c>
      <c r="G80" s="461"/>
      <c r="H80" s="461"/>
      <c r="I80" s="241">
        <v>255292</v>
      </c>
      <c r="J80" s="462"/>
      <c r="K80" s="462"/>
      <c r="L80" s="184">
        <v>5220578.4732721644</v>
      </c>
      <c r="M80" s="461"/>
      <c r="N80" s="461"/>
      <c r="O80" s="169">
        <f t="shared" si="47"/>
        <v>0.64303092783505156</v>
      </c>
      <c r="P80" s="457"/>
      <c r="Q80" s="457"/>
      <c r="R80" s="185">
        <v>1100423.8799999999</v>
      </c>
      <c r="S80" s="458"/>
      <c r="T80" s="461"/>
      <c r="U80" s="169">
        <f t="shared" si="43"/>
        <v>0.135541797176498</v>
      </c>
      <c r="V80" s="457"/>
      <c r="W80" s="457"/>
    </row>
    <row r="81" spans="2:23" hidden="1" outlineLevel="1">
      <c r="B81" s="460"/>
      <c r="D81" s="80">
        <f t="shared" si="33"/>
        <v>45946</v>
      </c>
      <c r="E81" s="80" t="s">
        <v>113</v>
      </c>
      <c r="F81" s="184">
        <v>7400190.3099999996</v>
      </c>
      <c r="G81" s="461"/>
      <c r="H81" s="461"/>
      <c r="I81" s="241">
        <v>234908</v>
      </c>
      <c r="J81" s="462"/>
      <c r="K81" s="462"/>
      <c r="L81" s="184">
        <v>4980556.9504952589</v>
      </c>
      <c r="M81" s="461"/>
      <c r="N81" s="461"/>
      <c r="O81" s="169">
        <f t="shared" si="47"/>
        <v>0.6730309278350517</v>
      </c>
      <c r="P81" s="457"/>
      <c r="Q81" s="457"/>
      <c r="R81" s="185">
        <v>1036789.5919999999</v>
      </c>
      <c r="S81" s="458"/>
      <c r="T81" s="461"/>
      <c r="U81" s="169">
        <f t="shared" si="43"/>
        <v>0.14010309851071925</v>
      </c>
      <c r="V81" s="457"/>
      <c r="W81" s="457"/>
    </row>
    <row r="82" spans="2:23" hidden="1" outlineLevel="1">
      <c r="B82" s="460"/>
      <c r="D82" s="80">
        <f t="shared" si="33"/>
        <v>45947</v>
      </c>
      <c r="E82" s="80" t="s">
        <v>114</v>
      </c>
      <c r="F82" s="184">
        <v>6008294.21</v>
      </c>
      <c r="G82" s="461"/>
      <c r="H82" s="461"/>
      <c r="I82" s="241">
        <v>193551</v>
      </c>
      <c r="J82" s="462"/>
      <c r="K82" s="462"/>
      <c r="L82" s="184">
        <v>3922363.1191138141</v>
      </c>
      <c r="M82" s="461"/>
      <c r="N82" s="461"/>
      <c r="O82" s="169">
        <f t="shared" si="47"/>
        <v>0.65282474226804121</v>
      </c>
      <c r="P82" s="457"/>
      <c r="Q82" s="457"/>
      <c r="R82" s="185">
        <v>935126.88600000006</v>
      </c>
      <c r="S82" s="458"/>
      <c r="T82" s="461"/>
      <c r="U82" s="169">
        <f t="shared" si="43"/>
        <v>0.15563933011862283</v>
      </c>
      <c r="V82" s="457"/>
      <c r="W82" s="457"/>
    </row>
    <row r="83" spans="2:23" hidden="1" outlineLevel="1">
      <c r="B83" s="460"/>
      <c r="D83" s="80">
        <f t="shared" si="33"/>
        <v>45948</v>
      </c>
      <c r="E83" s="80" t="s">
        <v>115</v>
      </c>
      <c r="F83" s="184">
        <v>6172282.1100000003</v>
      </c>
      <c r="G83" s="461"/>
      <c r="H83" s="461"/>
      <c r="I83" s="241">
        <v>201109</v>
      </c>
      <c r="J83" s="462"/>
      <c r="K83" s="462"/>
      <c r="L83" s="184">
        <v>4081596.5326169082</v>
      </c>
      <c r="M83" s="461"/>
      <c r="N83" s="461"/>
      <c r="O83" s="169">
        <f t="shared" si="47"/>
        <v>0.66127835051546402</v>
      </c>
      <c r="P83" s="457"/>
      <c r="Q83" s="457"/>
      <c r="R83" s="185">
        <v>938387.08400000003</v>
      </c>
      <c r="S83" s="458"/>
      <c r="T83" s="461"/>
      <c r="U83" s="169">
        <f t="shared" ref="U83:U96" si="50">R83/F83</f>
        <v>0.15203243586025914</v>
      </c>
      <c r="V83" s="457"/>
      <c r="W83" s="457"/>
    </row>
    <row r="84" spans="2:23" hidden="1" outlineLevel="1">
      <c r="B84" s="460"/>
      <c r="D84" s="80">
        <f t="shared" si="33"/>
        <v>45949</v>
      </c>
      <c r="E84" s="80" t="s">
        <v>116</v>
      </c>
      <c r="F84" s="184">
        <v>8298386.9299999997</v>
      </c>
      <c r="G84" s="461"/>
      <c r="H84" s="461"/>
      <c r="I84" s="241">
        <v>262730</v>
      </c>
      <c r="J84" s="462"/>
      <c r="K84" s="462"/>
      <c r="L84" s="184">
        <v>5444768.4306486603</v>
      </c>
      <c r="M84" s="461"/>
      <c r="N84" s="461"/>
      <c r="O84" s="169">
        <f t="shared" si="47"/>
        <v>0.65612371134020631</v>
      </c>
      <c r="P84" s="457"/>
      <c r="Q84" s="457"/>
      <c r="R84" s="185">
        <v>1096856.83</v>
      </c>
      <c r="S84" s="458"/>
      <c r="T84" s="461"/>
      <c r="U84" s="169">
        <f t="shared" si="50"/>
        <v>0.13217711336581411</v>
      </c>
      <c r="V84" s="457"/>
      <c r="W84" s="457"/>
    </row>
    <row r="85" spans="2:23" hidden="1" outlineLevel="1">
      <c r="B85" s="460"/>
      <c r="D85" s="80">
        <f t="shared" si="33"/>
        <v>45950</v>
      </c>
      <c r="E85" s="80" t="s">
        <v>117</v>
      </c>
      <c r="F85" s="184">
        <v>8053773.8100000005</v>
      </c>
      <c r="G85" s="461"/>
      <c r="H85" s="461"/>
      <c r="I85" s="241">
        <v>254287</v>
      </c>
      <c r="J85" s="462"/>
      <c r="K85" s="462"/>
      <c r="L85" s="184">
        <v>5217018.7997684535</v>
      </c>
      <c r="M85" s="461"/>
      <c r="N85" s="461"/>
      <c r="O85" s="169">
        <f t="shared" si="47"/>
        <v>0.64777319587628857</v>
      </c>
      <c r="P85" s="457"/>
      <c r="Q85" s="457"/>
      <c r="R85" s="185">
        <v>963822.23199999996</v>
      </c>
      <c r="S85" s="458"/>
      <c r="T85" s="461"/>
      <c r="U85" s="169">
        <f t="shared" si="50"/>
        <v>0.11967336738502218</v>
      </c>
      <c r="V85" s="457"/>
      <c r="W85" s="457"/>
    </row>
    <row r="86" spans="2:23" hidden="1" outlineLevel="1">
      <c r="B86" s="459">
        <f>B79+7</f>
        <v>45959</v>
      </c>
      <c r="D86" s="80">
        <f t="shared" si="33"/>
        <v>45951</v>
      </c>
      <c r="E86" s="80" t="s">
        <v>118</v>
      </c>
      <c r="F86" s="184">
        <v>7924086.5899999999</v>
      </c>
      <c r="G86" s="461">
        <f t="shared" ref="G86" si="51">SUM(F86:F92)</f>
        <v>48473977.959999993</v>
      </c>
      <c r="H86" s="461"/>
      <c r="I86" s="241">
        <v>250808</v>
      </c>
      <c r="J86" s="462">
        <f t="shared" ref="J86" si="52">SUM(I86:I92)</f>
        <v>1532303</v>
      </c>
      <c r="K86" s="462"/>
      <c r="L86" s="184">
        <v>5270252.80687897</v>
      </c>
      <c r="M86" s="461">
        <f t="shared" ref="M86" si="53">SUM(L86:L92)</f>
        <v>31943355.351020001</v>
      </c>
      <c r="N86" s="461"/>
      <c r="O86" s="169">
        <f t="shared" si="47"/>
        <v>0.66509278350515477</v>
      </c>
      <c r="P86" s="457">
        <f t="shared" ref="P86" si="54">M86/G86</f>
        <v>0.65897945032238092</v>
      </c>
      <c r="Q86" s="457"/>
      <c r="R86" s="185">
        <v>1084413.638</v>
      </c>
      <c r="S86" s="458">
        <f t="shared" ref="S86" si="55">SUM(R86:R92)</f>
        <v>7030090.1960000005</v>
      </c>
      <c r="T86" s="461"/>
      <c r="U86" s="169">
        <f t="shared" si="50"/>
        <v>0.1368503013796572</v>
      </c>
      <c r="V86" s="457">
        <f>S86/G86</f>
        <v>0.14502812626191164</v>
      </c>
      <c r="W86" s="457"/>
    </row>
    <row r="87" spans="2:23" hidden="1" outlineLevel="1">
      <c r="B87" s="460"/>
      <c r="D87" s="80">
        <f t="shared" si="33"/>
        <v>45952</v>
      </c>
      <c r="E87" s="80" t="s">
        <v>112</v>
      </c>
      <c r="F87" s="184">
        <v>7371808.3499999996</v>
      </c>
      <c r="G87" s="461"/>
      <c r="H87" s="461"/>
      <c r="I87" s="241">
        <v>232098</v>
      </c>
      <c r="J87" s="462"/>
      <c r="K87" s="462"/>
      <c r="L87" s="184">
        <v>4880897.1079422683</v>
      </c>
      <c r="M87" s="461"/>
      <c r="N87" s="461"/>
      <c r="O87" s="169">
        <f t="shared" si="47"/>
        <v>0.66210309278350521</v>
      </c>
      <c r="P87" s="457"/>
      <c r="Q87" s="457"/>
      <c r="R87" s="185">
        <v>1025975.1679999999</v>
      </c>
      <c r="S87" s="458"/>
      <c r="T87" s="461"/>
      <c r="U87" s="169">
        <f t="shared" si="50"/>
        <v>0.1391755074587635</v>
      </c>
      <c r="V87" s="457"/>
      <c r="W87" s="457"/>
    </row>
    <row r="88" spans="2:23" hidden="1" outlineLevel="1">
      <c r="B88" s="460"/>
      <c r="D88" s="80">
        <f t="shared" si="33"/>
        <v>45953</v>
      </c>
      <c r="E88" s="80" t="s">
        <v>113</v>
      </c>
      <c r="F88" s="184">
        <v>5768650.54</v>
      </c>
      <c r="G88" s="461"/>
      <c r="H88" s="461"/>
      <c r="I88" s="241">
        <v>182380</v>
      </c>
      <c r="J88" s="462"/>
      <c r="K88" s="462"/>
      <c r="L88" s="184">
        <v>3800410.7640016498</v>
      </c>
      <c r="M88" s="461"/>
      <c r="N88" s="461"/>
      <c r="O88" s="169">
        <f t="shared" si="47"/>
        <v>0.65880412371134023</v>
      </c>
      <c r="P88" s="457"/>
      <c r="Q88" s="457"/>
      <c r="R88" s="185">
        <v>896063.70400000003</v>
      </c>
      <c r="S88" s="458"/>
      <c r="T88" s="461"/>
      <c r="U88" s="169">
        <f t="shared" si="50"/>
        <v>0.15533333104279187</v>
      </c>
      <c r="V88" s="457"/>
      <c r="W88" s="457"/>
    </row>
    <row r="89" spans="2:23" hidden="1" outlineLevel="1">
      <c r="B89" s="460"/>
      <c r="D89" s="80">
        <f t="shared" si="33"/>
        <v>45954</v>
      </c>
      <c r="E89" s="80" t="s">
        <v>114</v>
      </c>
      <c r="F89" s="184">
        <v>5491721.6600000001</v>
      </c>
      <c r="G89" s="461"/>
      <c r="H89" s="461"/>
      <c r="I89" s="241">
        <v>174764</v>
      </c>
      <c r="J89" s="462"/>
      <c r="K89" s="462"/>
      <c r="L89" s="184">
        <v>3640048.9938973188</v>
      </c>
      <c r="M89" s="461"/>
      <c r="N89" s="461"/>
      <c r="O89" s="169">
        <f t="shared" si="47"/>
        <v>0.66282474226804111</v>
      </c>
      <c r="P89" s="457"/>
      <c r="Q89" s="457"/>
      <c r="R89" s="185">
        <v>881551.38199999998</v>
      </c>
      <c r="S89" s="458"/>
      <c r="T89" s="461"/>
      <c r="U89" s="169">
        <f t="shared" si="50"/>
        <v>0.1605236821124689</v>
      </c>
      <c r="V89" s="457"/>
      <c r="W89" s="457"/>
    </row>
    <row r="90" spans="2:23" hidden="1" outlineLevel="1">
      <c r="B90" s="460"/>
      <c r="D90" s="80">
        <f t="shared" si="33"/>
        <v>45955</v>
      </c>
      <c r="E90" s="80" t="s">
        <v>115</v>
      </c>
      <c r="F90" s="184">
        <v>5829561.6500000004</v>
      </c>
      <c r="G90" s="461"/>
      <c r="H90" s="461"/>
      <c r="I90" s="241">
        <v>186652</v>
      </c>
      <c r="J90" s="462"/>
      <c r="K90" s="462"/>
      <c r="L90" s="184">
        <v>3775632.7948412374</v>
      </c>
      <c r="M90" s="461"/>
      <c r="N90" s="461"/>
      <c r="O90" s="169">
        <f t="shared" si="47"/>
        <v>0.6476701030927835</v>
      </c>
      <c r="P90" s="457"/>
      <c r="Q90" s="457"/>
      <c r="R90" s="185">
        <v>916840.89399999997</v>
      </c>
      <c r="S90" s="458"/>
      <c r="T90" s="461"/>
      <c r="U90" s="169">
        <f t="shared" si="50"/>
        <v>0.15727441427778707</v>
      </c>
      <c r="V90" s="457"/>
      <c r="W90" s="457"/>
    </row>
    <row r="91" spans="2:23" hidden="1" outlineLevel="1">
      <c r="B91" s="460"/>
      <c r="D91" s="80">
        <f t="shared" si="33"/>
        <v>45956</v>
      </c>
      <c r="E91" s="80" t="s">
        <v>116</v>
      </c>
      <c r="F91" s="184">
        <v>8112299.6200000001</v>
      </c>
      <c r="G91" s="461"/>
      <c r="H91" s="461"/>
      <c r="I91" s="241">
        <v>253071</v>
      </c>
      <c r="J91" s="462"/>
      <c r="K91" s="462"/>
      <c r="L91" s="184">
        <v>5356124.9161162898</v>
      </c>
      <c r="M91" s="461"/>
      <c r="N91" s="461"/>
      <c r="O91" s="169">
        <f t="shared" si="47"/>
        <v>0.66024742268041248</v>
      </c>
      <c r="P91" s="457"/>
      <c r="Q91" s="457"/>
      <c r="R91" s="185">
        <v>1120441.628</v>
      </c>
      <c r="S91" s="458"/>
      <c r="T91" s="461"/>
      <c r="U91" s="169">
        <f t="shared" si="50"/>
        <v>0.13811640108036344</v>
      </c>
      <c r="V91" s="457"/>
      <c r="W91" s="457"/>
    </row>
    <row r="92" spans="2:23" hidden="1" outlineLevel="1">
      <c r="B92" s="460"/>
      <c r="D92" s="80">
        <f t="shared" si="33"/>
        <v>45957</v>
      </c>
      <c r="E92" s="80" t="s">
        <v>117</v>
      </c>
      <c r="F92" s="184">
        <v>7975849.5499999998</v>
      </c>
      <c r="G92" s="461"/>
      <c r="H92" s="461"/>
      <c r="I92" s="241">
        <v>252530</v>
      </c>
      <c r="J92" s="462"/>
      <c r="K92" s="462"/>
      <c r="L92" s="184">
        <v>5219987.9673422677</v>
      </c>
      <c r="M92" s="461"/>
      <c r="N92" s="461"/>
      <c r="O92" s="169">
        <f t="shared" si="47"/>
        <v>0.6544742268041237</v>
      </c>
      <c r="P92" s="457"/>
      <c r="Q92" s="457"/>
      <c r="R92" s="185">
        <v>1104803.7819999999</v>
      </c>
      <c r="S92" s="458"/>
      <c r="T92" s="461"/>
      <c r="U92" s="169">
        <f t="shared" si="50"/>
        <v>0.13851863366705555</v>
      </c>
      <c r="V92" s="457"/>
      <c r="W92" s="457"/>
    </row>
    <row r="93" spans="2:23" hidden="1" outlineLevel="1">
      <c r="B93" s="459">
        <f>B86+7</f>
        <v>45966</v>
      </c>
      <c r="D93" s="80">
        <f t="shared" si="33"/>
        <v>45958</v>
      </c>
      <c r="E93" s="80" t="s">
        <v>118</v>
      </c>
      <c r="F93" s="184">
        <v>8366217.1600000001</v>
      </c>
      <c r="G93" s="461">
        <f>SUM(F93:F99)</f>
        <v>50222624.539999999</v>
      </c>
      <c r="H93" s="461"/>
      <c r="I93" s="241">
        <v>261326</v>
      </c>
      <c r="J93" s="462">
        <f t="shared" ref="J93" si="56">SUM(I93:I99)</f>
        <v>1583955</v>
      </c>
      <c r="K93" s="462"/>
      <c r="L93" s="184">
        <v>5582423.0872560842</v>
      </c>
      <c r="M93" s="461">
        <f t="shared" ref="M93" si="57">SUM(L93:L99)</f>
        <v>33328990.303619176</v>
      </c>
      <c r="N93" s="461"/>
      <c r="O93" s="169">
        <f t="shared" ref="O93:O99" si="58">L93/F93</f>
        <v>0.66725773195876303</v>
      </c>
      <c r="P93" s="457">
        <f t="shared" ref="P93" si="59">M93/G93</f>
        <v>0.66362502176831029</v>
      </c>
      <c r="Q93" s="457"/>
      <c r="R93" s="185">
        <v>1138040.544</v>
      </c>
      <c r="S93" s="458">
        <f t="shared" ref="S93" si="60">SUM(R93:R99)</f>
        <v>7202544.4139999999</v>
      </c>
      <c r="T93" s="461"/>
      <c r="U93" s="169">
        <f t="shared" si="50"/>
        <v>0.13602809038248775</v>
      </c>
      <c r="V93" s="457">
        <f>S93/G93</f>
        <v>0.14341234612825751</v>
      </c>
      <c r="W93" s="457"/>
    </row>
    <row r="94" spans="2:23" hidden="1" outlineLevel="1">
      <c r="B94" s="460"/>
      <c r="D94" s="80">
        <f t="shared" si="33"/>
        <v>45959</v>
      </c>
      <c r="E94" s="80" t="s">
        <v>112</v>
      </c>
      <c r="F94" s="184">
        <v>7818037.5599999996</v>
      </c>
      <c r="G94" s="461"/>
      <c r="H94" s="461"/>
      <c r="I94" s="241">
        <v>248570</v>
      </c>
      <c r="J94" s="462"/>
      <c r="K94" s="462"/>
      <c r="L94" s="184">
        <v>5236795.5919942278</v>
      </c>
      <c r="M94" s="461"/>
      <c r="N94" s="461"/>
      <c r="O94" s="169">
        <f t="shared" si="58"/>
        <v>0.66983505154639189</v>
      </c>
      <c r="P94" s="457"/>
      <c r="Q94" s="457"/>
      <c r="R94" s="185">
        <v>1088879.8160000001</v>
      </c>
      <c r="S94" s="458"/>
      <c r="T94" s="461"/>
      <c r="U94" s="169">
        <f t="shared" si="50"/>
        <v>0.13927789520622361</v>
      </c>
      <c r="V94" s="457"/>
      <c r="W94" s="457"/>
    </row>
    <row r="95" spans="2:23" hidden="1" outlineLevel="1">
      <c r="B95" s="460"/>
      <c r="D95" s="80">
        <f t="shared" si="33"/>
        <v>45960</v>
      </c>
      <c r="E95" s="80" t="s">
        <v>113</v>
      </c>
      <c r="F95" s="184">
        <v>6961611.0600000005</v>
      </c>
      <c r="G95" s="461"/>
      <c r="H95" s="461"/>
      <c r="I95" s="241">
        <v>222624</v>
      </c>
      <c r="J95" s="462"/>
      <c r="K95" s="462"/>
      <c r="L95" s="184">
        <v>4615045.7484767018</v>
      </c>
      <c r="M95" s="461"/>
      <c r="N95" s="461"/>
      <c r="O95" s="169">
        <f t="shared" si="58"/>
        <v>0.6629278350515464</v>
      </c>
      <c r="P95" s="457"/>
      <c r="Q95" s="457"/>
      <c r="R95" s="185">
        <v>1000754.2879999999</v>
      </c>
      <c r="S95" s="458"/>
      <c r="T95" s="461"/>
      <c r="U95" s="169">
        <f t="shared" si="50"/>
        <v>0.14375326047014178</v>
      </c>
      <c r="V95" s="457"/>
      <c r="W95" s="457"/>
    </row>
    <row r="96" spans="2:23" hidden="1" outlineLevel="1">
      <c r="B96" s="460"/>
      <c r="D96" s="80">
        <f t="shared" si="33"/>
        <v>45961</v>
      </c>
      <c r="E96" s="80" t="s">
        <v>114</v>
      </c>
      <c r="F96" s="184">
        <v>5667008.7699999996</v>
      </c>
      <c r="G96" s="461"/>
      <c r="H96" s="461"/>
      <c r="I96" s="241">
        <v>181372</v>
      </c>
      <c r="J96" s="462"/>
      <c r="K96" s="462"/>
      <c r="L96" s="184">
        <v>3764997.0430296902</v>
      </c>
      <c r="M96" s="461"/>
      <c r="N96" s="461"/>
      <c r="O96" s="169">
        <f t="shared" si="58"/>
        <v>0.66437113402061854</v>
      </c>
      <c r="P96" s="457"/>
      <c r="Q96" s="457"/>
      <c r="R96" s="185">
        <v>905662.60800000001</v>
      </c>
      <c r="S96" s="458"/>
      <c r="T96" s="461"/>
      <c r="U96" s="169">
        <f t="shared" si="50"/>
        <v>0.15981316506767998</v>
      </c>
      <c r="V96" s="457"/>
      <c r="W96" s="457"/>
    </row>
    <row r="97" spans="2:23" collapsed="1">
      <c r="B97" s="460"/>
      <c r="D97" s="80">
        <f t="shared" si="33"/>
        <v>45962</v>
      </c>
      <c r="E97" s="80" t="s">
        <v>115</v>
      </c>
      <c r="F97" s="184">
        <v>5815672.830000001</v>
      </c>
      <c r="G97" s="461"/>
      <c r="H97" s="461"/>
      <c r="I97" s="241">
        <v>185184</v>
      </c>
      <c r="J97" s="462"/>
      <c r="K97" s="462"/>
      <c r="L97" s="184">
        <v>3956696.0076600011</v>
      </c>
      <c r="M97" s="461"/>
      <c r="N97" s="461"/>
      <c r="O97" s="169">
        <f t="shared" si="58"/>
        <v>0.68035051546391756</v>
      </c>
      <c r="P97" s="457"/>
      <c r="Q97" s="457"/>
      <c r="R97" s="185">
        <v>920490.10400000005</v>
      </c>
      <c r="S97" s="458"/>
      <c r="T97" s="461"/>
      <c r="U97" s="169">
        <f t="shared" ref="U97:U103" si="61">R97/F97</f>
        <v>0.1582774909984061</v>
      </c>
      <c r="V97" s="457"/>
      <c r="W97" s="457"/>
    </row>
    <row r="98" spans="2:23">
      <c r="B98" s="460"/>
      <c r="D98" s="80">
        <f t="shared" si="33"/>
        <v>45963</v>
      </c>
      <c r="E98" s="80" t="s">
        <v>116</v>
      </c>
      <c r="F98" s="184">
        <v>7928547.3200000012</v>
      </c>
      <c r="G98" s="461"/>
      <c r="H98" s="461">
        <f>SUM(F97:F126)</f>
        <v>207972708.03000006</v>
      </c>
      <c r="I98" s="241">
        <v>245428</v>
      </c>
      <c r="J98" s="462"/>
      <c r="K98" s="462">
        <f>SUM(I97:I126)</f>
        <v>6488772</v>
      </c>
      <c r="L98" s="184">
        <v>5174317.1087142276</v>
      </c>
      <c r="M98" s="461"/>
      <c r="N98" s="461">
        <f>SUM(L97:L126)</f>
        <v>137652891.32612804</v>
      </c>
      <c r="O98" s="169">
        <f t="shared" si="58"/>
        <v>0.65261855670103097</v>
      </c>
      <c r="P98" s="457"/>
      <c r="Q98" s="457">
        <f>N98/H98</f>
        <v>0.66187959290442866</v>
      </c>
      <c r="R98" s="185">
        <v>1089876.4080000001</v>
      </c>
      <c r="S98" s="458"/>
      <c r="T98" s="461">
        <f>SUM(R98:R126)</f>
        <v>29578743.84</v>
      </c>
      <c r="U98" s="169">
        <f t="shared" si="61"/>
        <v>0.13746230728178335</v>
      </c>
      <c r="V98" s="457"/>
      <c r="W98" s="457">
        <f>T98/H98</f>
        <v>0.14222416066118285</v>
      </c>
    </row>
    <row r="99" spans="2:23">
      <c r="B99" s="460"/>
      <c r="D99" s="80">
        <f t="shared" si="33"/>
        <v>45964</v>
      </c>
      <c r="E99" s="80" t="s">
        <v>117</v>
      </c>
      <c r="F99" s="184">
        <v>7665529.8399999989</v>
      </c>
      <c r="G99" s="461"/>
      <c r="H99" s="461"/>
      <c r="I99" s="241">
        <v>239451</v>
      </c>
      <c r="J99" s="462"/>
      <c r="K99" s="462"/>
      <c r="L99" s="184">
        <v>4998715.7164882468</v>
      </c>
      <c r="M99" s="461"/>
      <c r="N99" s="461"/>
      <c r="O99" s="169">
        <f t="shared" si="58"/>
        <v>0.6521030927835052</v>
      </c>
      <c r="P99" s="457"/>
      <c r="Q99" s="457"/>
      <c r="R99" s="185">
        <v>1058840.6459999999</v>
      </c>
      <c r="S99" s="458"/>
      <c r="T99" s="461"/>
      <c r="U99" s="169">
        <f t="shared" si="61"/>
        <v>0.13813013165440891</v>
      </c>
      <c r="V99" s="457"/>
      <c r="W99" s="457"/>
    </row>
    <row r="100" spans="2:23">
      <c r="B100" s="459">
        <f>B93+7</f>
        <v>45973</v>
      </c>
      <c r="D100" s="80">
        <f t="shared" si="33"/>
        <v>45965</v>
      </c>
      <c r="E100" s="80" t="s">
        <v>118</v>
      </c>
      <c r="F100" s="184">
        <v>7349223.8500000015</v>
      </c>
      <c r="G100" s="461">
        <f>SUM(F100:F106)</f>
        <v>47807804.470000006</v>
      </c>
      <c r="H100" s="461"/>
      <c r="I100" s="241">
        <v>230301</v>
      </c>
      <c r="J100" s="462">
        <f t="shared" ref="J100" si="62">SUM(I100:I106)</f>
        <v>1501547</v>
      </c>
      <c r="K100" s="462"/>
      <c r="L100" s="184">
        <v>4925798.3441639189</v>
      </c>
      <c r="M100" s="461">
        <f>SUM(L100:L106)</f>
        <v>31995594.180823509</v>
      </c>
      <c r="N100" s="461"/>
      <c r="O100" s="169">
        <f t="shared" ref="O100:O106" si="63">L100/F100</f>
        <v>0.67024742268041237</v>
      </c>
      <c r="P100" s="457">
        <f t="shared" ref="P100" si="64">M100/G100</f>
        <v>0.66925462349774179</v>
      </c>
      <c r="Q100" s="457"/>
      <c r="R100" s="185">
        <v>1036511.6</v>
      </c>
      <c r="S100" s="458">
        <f t="shared" ref="S100" si="65">SUM(R100:R106)</f>
        <v>6885508.9359999998</v>
      </c>
      <c r="T100" s="461"/>
      <c r="U100" s="169">
        <f t="shared" si="61"/>
        <v>0.14103687969716691</v>
      </c>
      <c r="V100" s="457">
        <f>S100/G100</f>
        <v>0.14402478867902713</v>
      </c>
      <c r="W100" s="457"/>
    </row>
    <row r="101" spans="2:23">
      <c r="B101" s="460"/>
      <c r="D101" s="80">
        <f t="shared" si="33"/>
        <v>45966</v>
      </c>
      <c r="E101" s="80" t="s">
        <v>112</v>
      </c>
      <c r="F101" s="184">
        <v>7127957.1099999994</v>
      </c>
      <c r="G101" s="461"/>
      <c r="H101" s="461"/>
      <c r="I101" s="241">
        <v>224504</v>
      </c>
      <c r="J101" s="462"/>
      <c r="K101" s="462"/>
      <c r="L101" s="184">
        <v>4751040.6081437105</v>
      </c>
      <c r="M101" s="461"/>
      <c r="N101" s="461"/>
      <c r="O101" s="169">
        <f t="shared" si="63"/>
        <v>0.6665360824742268</v>
      </c>
      <c r="P101" s="457"/>
      <c r="Q101" s="457"/>
      <c r="R101" s="185">
        <v>1008993.542</v>
      </c>
      <c r="S101" s="458"/>
      <c r="T101" s="461"/>
      <c r="U101" s="169">
        <f t="shared" si="61"/>
        <v>0.14155437896567255</v>
      </c>
      <c r="V101" s="457"/>
      <c r="W101" s="457"/>
    </row>
    <row r="102" spans="2:23">
      <c r="B102" s="460"/>
      <c r="D102" s="80">
        <f t="shared" si="33"/>
        <v>45967</v>
      </c>
      <c r="E102" s="80" t="s">
        <v>113</v>
      </c>
      <c r="F102" s="184">
        <v>6913191.3500000006</v>
      </c>
      <c r="G102" s="461"/>
      <c r="H102" s="461"/>
      <c r="I102" s="241">
        <v>214764</v>
      </c>
      <c r="J102" s="462"/>
      <c r="K102" s="462"/>
      <c r="L102" s="184">
        <v>4751144.207797938</v>
      </c>
      <c r="M102" s="461"/>
      <c r="N102" s="461"/>
      <c r="O102" s="169">
        <f t="shared" si="63"/>
        <v>0.68725773195876283</v>
      </c>
      <c r="P102" s="457"/>
      <c r="Q102" s="457"/>
      <c r="R102" s="185">
        <v>970939.96</v>
      </c>
      <c r="S102" s="458"/>
      <c r="T102" s="461"/>
      <c r="U102" s="169">
        <f t="shared" si="61"/>
        <v>0.14044743025954284</v>
      </c>
      <c r="V102" s="457"/>
      <c r="W102" s="457"/>
    </row>
    <row r="103" spans="2:23">
      <c r="B103" s="460"/>
      <c r="D103" s="80">
        <f t="shared" si="33"/>
        <v>45968</v>
      </c>
      <c r="E103" s="80" t="s">
        <v>114</v>
      </c>
      <c r="F103" s="184">
        <v>5603642.5599999996</v>
      </c>
      <c r="G103" s="461"/>
      <c r="H103" s="461"/>
      <c r="I103" s="241">
        <v>177386</v>
      </c>
      <c r="J103" s="462"/>
      <c r="K103" s="462"/>
      <c r="L103" s="184">
        <v>3655885.7295571142</v>
      </c>
      <c r="M103" s="461"/>
      <c r="N103" s="461"/>
      <c r="O103" s="169">
        <f t="shared" si="63"/>
        <v>0.65241237113402084</v>
      </c>
      <c r="P103" s="457"/>
      <c r="Q103" s="457"/>
      <c r="R103" s="185">
        <v>901208.08</v>
      </c>
      <c r="S103" s="458"/>
      <c r="T103" s="461"/>
      <c r="U103" s="169">
        <f t="shared" si="61"/>
        <v>0.1608254042527652</v>
      </c>
      <c r="V103" s="457"/>
      <c r="W103" s="457"/>
    </row>
    <row r="104" spans="2:23">
      <c r="B104" s="460"/>
      <c r="D104" s="80">
        <f t="shared" si="33"/>
        <v>45969</v>
      </c>
      <c r="E104" s="80" t="s">
        <v>115</v>
      </c>
      <c r="F104" s="184">
        <v>5780178.1100000003</v>
      </c>
      <c r="G104" s="461"/>
      <c r="H104" s="461"/>
      <c r="I104" s="241">
        <v>184463</v>
      </c>
      <c r="J104" s="462"/>
      <c r="K104" s="462"/>
      <c r="L104" s="184">
        <v>3920629.2636014437</v>
      </c>
      <c r="M104" s="461"/>
      <c r="N104" s="461"/>
      <c r="O104" s="169">
        <f t="shared" si="63"/>
        <v>0.67828865979381447</v>
      </c>
      <c r="P104" s="457"/>
      <c r="Q104" s="457"/>
      <c r="R104" s="185">
        <v>900259.99199999997</v>
      </c>
      <c r="S104" s="458"/>
      <c r="T104" s="461"/>
      <c r="U104" s="169">
        <f t="shared" ref="U104:U110" si="66">R104/F104</f>
        <v>0.1557495244726983</v>
      </c>
      <c r="V104" s="457"/>
      <c r="W104" s="457"/>
    </row>
    <row r="105" spans="2:23">
      <c r="B105" s="460"/>
      <c r="D105" s="80">
        <f t="shared" si="33"/>
        <v>45970</v>
      </c>
      <c r="E105" s="80" t="s">
        <v>116</v>
      </c>
      <c r="F105" s="184">
        <v>7525846.8600000003</v>
      </c>
      <c r="G105" s="461"/>
      <c r="H105" s="461"/>
      <c r="I105" s="241">
        <v>236075</v>
      </c>
      <c r="J105" s="462"/>
      <c r="K105" s="462"/>
      <c r="L105" s="184">
        <v>5042627.7404004121</v>
      </c>
      <c r="M105" s="461"/>
      <c r="N105" s="461"/>
      <c r="O105" s="169">
        <f t="shared" si="63"/>
        <v>0.67004123711340202</v>
      </c>
      <c r="P105" s="457"/>
      <c r="Q105" s="457"/>
      <c r="R105" s="185">
        <v>1038174.8860000001</v>
      </c>
      <c r="S105" s="458"/>
      <c r="T105" s="461"/>
      <c r="U105" s="169">
        <f t="shared" si="66"/>
        <v>0.13794791540576207</v>
      </c>
      <c r="V105" s="457"/>
      <c r="W105" s="457"/>
    </row>
    <row r="106" spans="2:23">
      <c r="B106" s="460"/>
      <c r="D106" s="80">
        <f t="shared" si="33"/>
        <v>45971</v>
      </c>
      <c r="E106" s="80" t="s">
        <v>117</v>
      </c>
      <c r="F106" s="184">
        <v>7507764.6299999999</v>
      </c>
      <c r="G106" s="461"/>
      <c r="H106" s="461"/>
      <c r="I106" s="241">
        <v>234054</v>
      </c>
      <c r="J106" s="462"/>
      <c r="K106" s="462"/>
      <c r="L106" s="184">
        <v>4948468.2871589698</v>
      </c>
      <c r="M106" s="461"/>
      <c r="N106" s="461"/>
      <c r="O106" s="169">
        <f t="shared" si="63"/>
        <v>0.65911340206185576</v>
      </c>
      <c r="P106" s="457"/>
      <c r="Q106" s="457"/>
      <c r="R106" s="185">
        <v>1029420.876</v>
      </c>
      <c r="S106" s="458"/>
      <c r="T106" s="461"/>
      <c r="U106" s="169">
        <f t="shared" si="66"/>
        <v>0.13711416469911364</v>
      </c>
      <c r="V106" s="457"/>
      <c r="W106" s="457"/>
    </row>
    <row r="107" spans="2:23">
      <c r="B107" s="459">
        <f>B100+7</f>
        <v>45980</v>
      </c>
      <c r="D107" s="80">
        <f t="shared" si="33"/>
        <v>45972</v>
      </c>
      <c r="E107" s="80" t="s">
        <v>118</v>
      </c>
      <c r="F107" s="184">
        <v>7892278.2300000004</v>
      </c>
      <c r="G107" s="461">
        <f>SUM(F107:F113)</f>
        <v>48820176.68</v>
      </c>
      <c r="H107" s="461"/>
      <c r="I107" s="241">
        <v>251531</v>
      </c>
      <c r="J107" s="462">
        <f t="shared" ref="J107" si="67">SUM(I107:I113)</f>
        <v>1557511</v>
      </c>
      <c r="K107" s="462"/>
      <c r="L107" s="184">
        <v>5147392.6798218563</v>
      </c>
      <c r="M107" s="461">
        <f t="shared" ref="M107" si="68">SUM(L107:L113)</f>
        <v>32403208.650635257</v>
      </c>
      <c r="N107" s="461"/>
      <c r="O107" s="169">
        <f t="shared" ref="O107:O120" si="69">L107/F107</f>
        <v>0.65220618556701038</v>
      </c>
      <c r="P107" s="457">
        <f t="shared" ref="P107" si="70">M107/G107</f>
        <v>0.66372575550120394</v>
      </c>
      <c r="Q107" s="457"/>
      <c r="R107" s="185">
        <v>1140453.4920000001</v>
      </c>
      <c r="S107" s="458">
        <f t="shared" ref="S107" si="71">SUM(R107:R113)</f>
        <v>7216682.4020000007</v>
      </c>
      <c r="T107" s="461"/>
      <c r="U107" s="169">
        <f t="shared" si="66"/>
        <v>0.14450244387798275</v>
      </c>
      <c r="V107" s="457">
        <f>S107/G107</f>
        <v>0.14782171824782508</v>
      </c>
      <c r="W107" s="457"/>
    </row>
    <row r="108" spans="2:23">
      <c r="B108" s="460"/>
      <c r="D108" s="80">
        <f t="shared" si="33"/>
        <v>45973</v>
      </c>
      <c r="E108" s="80" t="s">
        <v>112</v>
      </c>
      <c r="F108" s="184">
        <v>7718236.96</v>
      </c>
      <c r="G108" s="461"/>
      <c r="H108" s="461"/>
      <c r="I108" s="241">
        <v>244208</v>
      </c>
      <c r="J108" s="462"/>
      <c r="K108" s="462"/>
      <c r="L108" s="184">
        <v>5097537.4495406188</v>
      </c>
      <c r="M108" s="461"/>
      <c r="N108" s="461"/>
      <c r="O108" s="169">
        <f t="shared" si="69"/>
        <v>0.66045360824742272</v>
      </c>
      <c r="P108" s="457"/>
      <c r="Q108" s="457"/>
      <c r="R108" s="185">
        <v>1092464.226</v>
      </c>
      <c r="S108" s="458"/>
      <c r="T108" s="461"/>
      <c r="U108" s="169">
        <f t="shared" si="66"/>
        <v>0.14154323476484712</v>
      </c>
      <c r="V108" s="457"/>
      <c r="W108" s="457"/>
    </row>
    <row r="109" spans="2:23">
      <c r="B109" s="460"/>
      <c r="D109" s="80">
        <f t="shared" ref="D109:D134" si="72">D108+1</f>
        <v>45974</v>
      </c>
      <c r="E109" s="80" t="s">
        <v>113</v>
      </c>
      <c r="F109" s="184">
        <v>6852870.8700000001</v>
      </c>
      <c r="G109" s="461"/>
      <c r="H109" s="461"/>
      <c r="I109" s="241">
        <v>221698</v>
      </c>
      <c r="J109" s="462"/>
      <c r="K109" s="462"/>
      <c r="L109" s="184">
        <v>4640453.3012894839</v>
      </c>
      <c r="M109" s="461"/>
      <c r="N109" s="461"/>
      <c r="O109" s="169">
        <f t="shared" si="69"/>
        <v>0.67715463917525764</v>
      </c>
      <c r="P109" s="457"/>
      <c r="Q109" s="457"/>
      <c r="R109" s="185">
        <v>1004642.348</v>
      </c>
      <c r="S109" s="458"/>
      <c r="T109" s="461"/>
      <c r="U109" s="169">
        <f t="shared" si="66"/>
        <v>0.14660167498530438</v>
      </c>
      <c r="V109" s="457"/>
      <c r="W109" s="457"/>
    </row>
    <row r="110" spans="2:23">
      <c r="B110" s="460"/>
      <c r="D110" s="80">
        <f t="shared" si="72"/>
        <v>45975</v>
      </c>
      <c r="E110" s="80" t="s">
        <v>114</v>
      </c>
      <c r="F110" s="184">
        <v>5531806.8099999996</v>
      </c>
      <c r="G110" s="461"/>
      <c r="H110" s="461"/>
      <c r="I110" s="241">
        <v>178176</v>
      </c>
      <c r="J110" s="462"/>
      <c r="K110" s="462"/>
      <c r="L110" s="184">
        <v>3653501.7677921643</v>
      </c>
      <c r="M110" s="461"/>
      <c r="N110" s="461"/>
      <c r="O110" s="169">
        <f t="shared" si="69"/>
        <v>0.66045360824742261</v>
      </c>
      <c r="P110" s="457"/>
      <c r="Q110" s="457"/>
      <c r="R110" s="185">
        <v>912794.86399999994</v>
      </c>
      <c r="S110" s="458"/>
      <c r="T110" s="461"/>
      <c r="U110" s="169">
        <f t="shared" si="66"/>
        <v>0.16500844938220105</v>
      </c>
      <c r="V110" s="457"/>
      <c r="W110" s="457"/>
    </row>
    <row r="111" spans="2:23">
      <c r="B111" s="460"/>
      <c r="D111" s="80">
        <f t="shared" si="72"/>
        <v>45976</v>
      </c>
      <c r="E111" s="80" t="s">
        <v>115</v>
      </c>
      <c r="F111" s="184">
        <v>5804601.4400000004</v>
      </c>
      <c r="G111" s="461"/>
      <c r="H111" s="461"/>
      <c r="I111" s="241">
        <v>187934</v>
      </c>
      <c r="J111" s="462"/>
      <c r="K111" s="462"/>
      <c r="L111" s="184">
        <v>3854015.9911521655</v>
      </c>
      <c r="M111" s="461"/>
      <c r="N111" s="461"/>
      <c r="O111" s="169">
        <f t="shared" si="69"/>
        <v>0.66395876288659794</v>
      </c>
      <c r="P111" s="457"/>
      <c r="Q111" s="457"/>
      <c r="R111" s="185">
        <v>922416.48800000001</v>
      </c>
      <c r="S111" s="458"/>
      <c r="T111" s="461"/>
      <c r="U111" s="169">
        <f t="shared" ref="U111:U124" si="73">R111/F111</f>
        <v>0.15891125300068837</v>
      </c>
      <c r="V111" s="457"/>
      <c r="W111" s="457"/>
    </row>
    <row r="112" spans="2:23">
      <c r="B112" s="460"/>
      <c r="D112" s="80">
        <f t="shared" si="72"/>
        <v>45977</v>
      </c>
      <c r="E112" s="80" t="s">
        <v>116</v>
      </c>
      <c r="F112" s="184">
        <v>7668946.8600000003</v>
      </c>
      <c r="G112" s="461"/>
      <c r="H112" s="461"/>
      <c r="I112" s="241">
        <v>241829</v>
      </c>
      <c r="J112" s="462"/>
      <c r="K112" s="462"/>
      <c r="L112" s="184">
        <v>5116373.4752375269</v>
      </c>
      <c r="M112" s="461"/>
      <c r="N112" s="461"/>
      <c r="O112" s="169">
        <f t="shared" si="69"/>
        <v>0.66715463917525786</v>
      </c>
      <c r="P112" s="457"/>
      <c r="Q112" s="457"/>
      <c r="R112" s="185">
        <v>1090454.432</v>
      </c>
      <c r="S112" s="458"/>
      <c r="T112" s="461"/>
      <c r="U112" s="169">
        <f t="shared" si="73"/>
        <v>0.14219089686064143</v>
      </c>
      <c r="V112" s="457"/>
      <c r="W112" s="457"/>
    </row>
    <row r="113" spans="2:23">
      <c r="B113" s="460"/>
      <c r="D113" s="80">
        <f t="shared" si="72"/>
        <v>45978</v>
      </c>
      <c r="E113" s="80" t="s">
        <v>117</v>
      </c>
      <c r="F113" s="184">
        <v>7351435.5099999998</v>
      </c>
      <c r="G113" s="461"/>
      <c r="H113" s="461"/>
      <c r="I113" s="241">
        <v>232135</v>
      </c>
      <c r="J113" s="462"/>
      <c r="K113" s="462"/>
      <c r="L113" s="184">
        <v>4893933.9858014435</v>
      </c>
      <c r="M113" s="461"/>
      <c r="N113" s="461"/>
      <c r="O113" s="169">
        <f t="shared" si="69"/>
        <v>0.66571134020618561</v>
      </c>
      <c r="P113" s="457"/>
      <c r="Q113" s="457"/>
      <c r="R113" s="185">
        <v>1053456.5519999999</v>
      </c>
      <c r="S113" s="458"/>
      <c r="T113" s="461"/>
      <c r="U113" s="169">
        <f t="shared" si="73"/>
        <v>0.14329943458893241</v>
      </c>
      <c r="V113" s="457"/>
      <c r="W113" s="457"/>
    </row>
    <row r="114" spans="2:23">
      <c r="B114" s="459">
        <f>B107+7</f>
        <v>45987</v>
      </c>
      <c r="D114" s="80">
        <f t="shared" si="72"/>
        <v>45979</v>
      </c>
      <c r="E114" s="80" t="s">
        <v>118</v>
      </c>
      <c r="F114" s="184">
        <v>7627557.75</v>
      </c>
      <c r="G114" s="461">
        <f>SUM(F114:F120)</f>
        <v>47042265.68</v>
      </c>
      <c r="H114" s="461"/>
      <c r="I114" s="241">
        <v>231646</v>
      </c>
      <c r="J114" s="462">
        <f t="shared" ref="J114" si="74">SUM(I114:I120)</f>
        <v>1470480</v>
      </c>
      <c r="K114" s="462"/>
      <c r="L114" s="184">
        <v>4819043.8056804128</v>
      </c>
      <c r="M114" s="461">
        <f t="shared" ref="M114" si="75">SUM(L114:L120)</f>
        <v>31032302.448856909</v>
      </c>
      <c r="N114" s="461"/>
      <c r="O114" s="169">
        <f t="shared" si="69"/>
        <v>0.63179381443298976</v>
      </c>
      <c r="P114" s="457">
        <f t="shared" ref="P114" si="76">M114/G114</f>
        <v>0.65966853424855942</v>
      </c>
      <c r="Q114" s="457"/>
      <c r="R114" s="185">
        <v>1088644.0919999999</v>
      </c>
      <c r="S114" s="458">
        <f t="shared" ref="S114" si="77">SUM(R114:R120)</f>
        <v>7041202.8719999995</v>
      </c>
      <c r="T114" s="461"/>
      <c r="U114" s="169">
        <f t="shared" si="73"/>
        <v>0.14272511958365702</v>
      </c>
      <c r="V114" s="457">
        <f>S114/G114</f>
        <v>0.14967822595741948</v>
      </c>
      <c r="W114" s="457"/>
    </row>
    <row r="115" spans="2:23">
      <c r="B115" s="460"/>
      <c r="D115" s="80">
        <f t="shared" si="72"/>
        <v>45980</v>
      </c>
      <c r="E115" s="80" t="s">
        <v>112</v>
      </c>
      <c r="F115" s="184">
        <v>7200454.7699999996</v>
      </c>
      <c r="G115" s="461"/>
      <c r="H115" s="461"/>
      <c r="I115" s="241">
        <v>223503</v>
      </c>
      <c r="J115" s="462"/>
      <c r="K115" s="462"/>
      <c r="L115" s="184">
        <v>4866913.5725802062</v>
      </c>
      <c r="M115" s="461"/>
      <c r="N115" s="461"/>
      <c r="O115" s="169">
        <f t="shared" si="69"/>
        <v>0.67591752577319597</v>
      </c>
      <c r="P115" s="457"/>
      <c r="Q115" s="457"/>
      <c r="R115" s="185">
        <v>1038393.26</v>
      </c>
      <c r="S115" s="458"/>
      <c r="T115" s="461"/>
      <c r="U115" s="169">
        <f t="shared" si="73"/>
        <v>0.14421217730946181</v>
      </c>
      <c r="V115" s="457"/>
      <c r="W115" s="457"/>
    </row>
    <row r="116" spans="2:23">
      <c r="B116" s="460"/>
      <c r="D116" s="80">
        <f t="shared" si="72"/>
        <v>45981</v>
      </c>
      <c r="E116" s="80" t="s">
        <v>113</v>
      </c>
      <c r="F116" s="184">
        <v>6637138.9699999997</v>
      </c>
      <c r="G116" s="461"/>
      <c r="H116" s="461"/>
      <c r="I116" s="241">
        <v>209035</v>
      </c>
      <c r="J116" s="462"/>
      <c r="K116" s="462"/>
      <c r="L116" s="184">
        <v>4412260.5086750528</v>
      </c>
      <c r="M116" s="461"/>
      <c r="N116" s="461"/>
      <c r="O116" s="169">
        <f t="shared" si="69"/>
        <v>0.66478350515463935</v>
      </c>
      <c r="P116" s="457"/>
      <c r="Q116" s="457"/>
      <c r="R116" s="185">
        <v>997550.69200000004</v>
      </c>
      <c r="S116" s="458"/>
      <c r="T116" s="461"/>
      <c r="U116" s="169">
        <f t="shared" si="73"/>
        <v>0.15029829818374288</v>
      </c>
      <c r="V116" s="457"/>
      <c r="W116" s="457"/>
    </row>
    <row r="117" spans="2:23">
      <c r="B117" s="460"/>
      <c r="D117" s="80">
        <f t="shared" si="72"/>
        <v>45982</v>
      </c>
      <c r="E117" s="80" t="s">
        <v>114</v>
      </c>
      <c r="F117" s="184">
        <v>5331233.07</v>
      </c>
      <c r="G117" s="461"/>
      <c r="H117" s="461"/>
      <c r="I117" s="241">
        <v>171606</v>
      </c>
      <c r="J117" s="462"/>
      <c r="K117" s="462"/>
      <c r="L117" s="184">
        <v>3489154.6414008248</v>
      </c>
      <c r="M117" s="461"/>
      <c r="N117" s="461"/>
      <c r="O117" s="169">
        <f t="shared" si="69"/>
        <v>0.6544742268041237</v>
      </c>
      <c r="P117" s="457"/>
      <c r="Q117" s="457"/>
      <c r="R117" s="185">
        <v>936853.86399999994</v>
      </c>
      <c r="S117" s="458"/>
      <c r="T117" s="461"/>
      <c r="U117" s="169">
        <f t="shared" si="73"/>
        <v>0.17572930158913497</v>
      </c>
      <c r="V117" s="457"/>
      <c r="W117" s="457"/>
    </row>
    <row r="118" spans="2:23">
      <c r="B118" s="460"/>
      <c r="D118" s="80">
        <f t="shared" si="72"/>
        <v>45983</v>
      </c>
      <c r="E118" s="80" t="s">
        <v>115</v>
      </c>
      <c r="F118" s="184">
        <v>5478293.1799999997</v>
      </c>
      <c r="G118" s="461"/>
      <c r="H118" s="461"/>
      <c r="I118" s="241">
        <v>176430</v>
      </c>
      <c r="J118" s="462"/>
      <c r="K118" s="462"/>
      <c r="L118" s="184">
        <v>3732242.5413105148</v>
      </c>
      <c r="M118" s="461"/>
      <c r="N118" s="461"/>
      <c r="O118" s="169">
        <f t="shared" si="69"/>
        <v>0.68127835051546382</v>
      </c>
      <c r="P118" s="457"/>
      <c r="Q118" s="457"/>
      <c r="R118" s="185">
        <v>899213.42200000002</v>
      </c>
      <c r="S118" s="458"/>
      <c r="T118" s="461"/>
      <c r="U118" s="169">
        <f t="shared" si="73"/>
        <v>0.16414116449313509</v>
      </c>
      <c r="V118" s="457"/>
      <c r="W118" s="457"/>
    </row>
    <row r="119" spans="2:23">
      <c r="B119" s="460"/>
      <c r="D119" s="80">
        <f t="shared" si="72"/>
        <v>45984</v>
      </c>
      <c r="E119" s="80" t="s">
        <v>116</v>
      </c>
      <c r="F119" s="184">
        <v>7483205.5099999998</v>
      </c>
      <c r="G119" s="461"/>
      <c r="H119" s="461"/>
      <c r="I119" s="241">
        <v>230335</v>
      </c>
      <c r="J119" s="462"/>
      <c r="K119" s="462"/>
      <c r="L119" s="184">
        <v>4996312.5943261851</v>
      </c>
      <c r="M119" s="461"/>
      <c r="N119" s="461"/>
      <c r="O119" s="169">
        <f t="shared" si="69"/>
        <v>0.66767010309278341</v>
      </c>
      <c r="P119" s="457"/>
      <c r="Q119" s="457"/>
      <c r="R119" s="185">
        <v>1043825.794</v>
      </c>
      <c r="S119" s="458"/>
      <c r="T119" s="461"/>
      <c r="U119" s="169">
        <f t="shared" si="73"/>
        <v>0.13948912569688335</v>
      </c>
      <c r="V119" s="457"/>
      <c r="W119" s="457"/>
    </row>
    <row r="120" spans="2:23">
      <c r="B120" s="460"/>
      <c r="D120" s="80">
        <f t="shared" si="72"/>
        <v>45985</v>
      </c>
      <c r="E120" s="80" t="s">
        <v>117</v>
      </c>
      <c r="F120" s="184">
        <v>7284382.4299999997</v>
      </c>
      <c r="G120" s="461"/>
      <c r="H120" s="461"/>
      <c r="I120" s="241">
        <v>227925</v>
      </c>
      <c r="J120" s="462"/>
      <c r="K120" s="462"/>
      <c r="L120" s="184">
        <v>4716374.7848837115</v>
      </c>
      <c r="M120" s="461"/>
      <c r="N120" s="461"/>
      <c r="O120" s="169">
        <f t="shared" si="69"/>
        <v>0.64746391752577326</v>
      </c>
      <c r="P120" s="457"/>
      <c r="Q120" s="457"/>
      <c r="R120" s="185">
        <v>1036721.748</v>
      </c>
      <c r="S120" s="458"/>
      <c r="T120" s="461"/>
      <c r="U120" s="169">
        <f t="shared" si="73"/>
        <v>0.14232115872038312</v>
      </c>
      <c r="V120" s="457"/>
      <c r="W120" s="457"/>
    </row>
    <row r="121" spans="2:23">
      <c r="B121" s="459">
        <f>B114+7</f>
        <v>45994</v>
      </c>
      <c r="D121" s="80">
        <f t="shared" si="72"/>
        <v>45986</v>
      </c>
      <c r="E121" s="80" t="s">
        <v>118</v>
      </c>
      <c r="F121" s="184">
        <v>8839575.7799999993</v>
      </c>
      <c r="G121" s="461">
        <f>SUM(F121:F127)</f>
        <v>50473367.859999999</v>
      </c>
      <c r="H121" s="461"/>
      <c r="I121" s="241">
        <v>255556</v>
      </c>
      <c r="J121" s="462">
        <f t="shared" ref="J121" si="78">SUM(I121:I127)</f>
        <v>1516857</v>
      </c>
      <c r="K121" s="462"/>
      <c r="L121" s="184">
        <v>5716927.2884795861</v>
      </c>
      <c r="M121" s="461">
        <f t="shared" ref="M121" si="79">SUM(L121:L127)</f>
        <v>33029174.771785982</v>
      </c>
      <c r="N121" s="461"/>
      <c r="O121" s="169">
        <f t="shared" ref="O121:O127" si="80">L121/F121</f>
        <v>0.64674226804123702</v>
      </c>
      <c r="P121" s="457">
        <f t="shared" ref="P121" si="81">M121/G121</f>
        <v>0.65438816889335238</v>
      </c>
      <c r="Q121" s="457"/>
      <c r="R121" s="185">
        <v>1194733.926</v>
      </c>
      <c r="S121" s="458">
        <f t="shared" ref="S121" si="82">SUM(R121:R127)</f>
        <v>7324167.3200000003</v>
      </c>
      <c r="T121" s="461"/>
      <c r="U121" s="169">
        <f t="shared" si="73"/>
        <v>0.13515738263177152</v>
      </c>
      <c r="V121" s="457">
        <f>S121/G121</f>
        <v>0.14510954252776109</v>
      </c>
      <c r="W121" s="457"/>
    </row>
    <row r="122" spans="2:23">
      <c r="B122" s="460"/>
      <c r="D122" s="80">
        <f t="shared" si="72"/>
        <v>45987</v>
      </c>
      <c r="E122" s="80" t="s">
        <v>112</v>
      </c>
      <c r="F122" s="184">
        <v>7837463.8099999996</v>
      </c>
      <c r="G122" s="461"/>
      <c r="H122" s="461"/>
      <c r="I122" s="241">
        <v>236530</v>
      </c>
      <c r="J122" s="462"/>
      <c r="K122" s="462"/>
      <c r="L122" s="184">
        <v>5312022.8940684535</v>
      </c>
      <c r="M122" s="461"/>
      <c r="N122" s="461"/>
      <c r="O122" s="169">
        <f t="shared" si="80"/>
        <v>0.6777731958762887</v>
      </c>
      <c r="P122" s="457"/>
      <c r="Q122" s="457"/>
      <c r="R122" s="185">
        <v>1121944.32</v>
      </c>
      <c r="S122" s="458"/>
      <c r="T122" s="461"/>
      <c r="U122" s="169">
        <f t="shared" si="73"/>
        <v>0.14315145143872762</v>
      </c>
      <c r="V122" s="457"/>
      <c r="W122" s="457"/>
    </row>
    <row r="123" spans="2:23">
      <c r="B123" s="460"/>
      <c r="D123" s="80">
        <f t="shared" si="72"/>
        <v>45988</v>
      </c>
      <c r="E123" s="80" t="s">
        <v>113</v>
      </c>
      <c r="F123" s="184">
        <v>6838850.9900000012</v>
      </c>
      <c r="G123" s="461"/>
      <c r="H123" s="461"/>
      <c r="I123" s="241">
        <v>209546</v>
      </c>
      <c r="J123" s="462"/>
      <c r="K123" s="462"/>
      <c r="L123" s="184">
        <v>4518153.8849810315</v>
      </c>
      <c r="M123" s="461"/>
      <c r="N123" s="461"/>
      <c r="O123" s="169">
        <f t="shared" si="80"/>
        <v>0.66065979381443296</v>
      </c>
      <c r="P123" s="457"/>
      <c r="Q123" s="457"/>
      <c r="R123" s="185">
        <v>1030854.03</v>
      </c>
      <c r="S123" s="458"/>
      <c r="T123" s="461"/>
      <c r="U123" s="169">
        <f t="shared" si="73"/>
        <v>0.15073497456039758</v>
      </c>
      <c r="V123" s="457"/>
      <c r="W123" s="457"/>
    </row>
    <row r="124" spans="2:23">
      <c r="B124" s="460"/>
      <c r="D124" s="80">
        <f t="shared" si="72"/>
        <v>45989</v>
      </c>
      <c r="E124" s="80" t="s">
        <v>114</v>
      </c>
      <c r="F124" s="184">
        <v>5475821.3999999994</v>
      </c>
      <c r="G124" s="461"/>
      <c r="H124" s="461"/>
      <c r="I124" s="241">
        <v>171414</v>
      </c>
      <c r="J124" s="462"/>
      <c r="K124" s="462"/>
      <c r="L124" s="184">
        <v>3632897.014181443</v>
      </c>
      <c r="M124" s="461"/>
      <c r="N124" s="461"/>
      <c r="O124" s="169">
        <f t="shared" si="80"/>
        <v>0.66344329896907217</v>
      </c>
      <c r="P124" s="457"/>
      <c r="Q124" s="457"/>
      <c r="R124" s="185">
        <v>919755.19799999997</v>
      </c>
      <c r="S124" s="458"/>
      <c r="T124" s="461"/>
      <c r="U124" s="169">
        <f t="shared" si="73"/>
        <v>0.16796661739186747</v>
      </c>
      <c r="V124" s="457"/>
      <c r="W124" s="457"/>
    </row>
    <row r="125" spans="2:23">
      <c r="B125" s="460"/>
      <c r="D125" s="80">
        <f t="shared" si="72"/>
        <v>45990</v>
      </c>
      <c r="E125" s="80" t="s">
        <v>115</v>
      </c>
      <c r="F125" s="184">
        <v>5795325.2699999996</v>
      </c>
      <c r="G125" s="461"/>
      <c r="H125" s="461"/>
      <c r="I125" s="241">
        <v>178370</v>
      </c>
      <c r="J125" s="462"/>
      <c r="K125" s="462"/>
      <c r="L125" s="184">
        <v>3751666.5464369077</v>
      </c>
      <c r="M125" s="461"/>
      <c r="N125" s="461"/>
      <c r="O125" s="169">
        <f t="shared" si="80"/>
        <v>0.64736082474226819</v>
      </c>
      <c r="P125" s="457"/>
      <c r="Q125" s="457"/>
      <c r="R125" s="185">
        <v>927513.93799999997</v>
      </c>
      <c r="S125" s="458"/>
      <c r="T125" s="461"/>
      <c r="U125" s="169">
        <f t="shared" ref="U125:U131" si="83">R125/F125</f>
        <v>0.16004519069902007</v>
      </c>
      <c r="V125" s="457"/>
      <c r="W125" s="457"/>
    </row>
    <row r="126" spans="2:23">
      <c r="B126" s="460"/>
      <c r="D126" s="80">
        <f t="shared" si="72"/>
        <v>45991</v>
      </c>
      <c r="E126" s="80" t="s">
        <v>116</v>
      </c>
      <c r="F126" s="184">
        <v>8105673.959999999</v>
      </c>
      <c r="G126" s="461"/>
      <c r="H126" s="461"/>
      <c r="I126" s="241">
        <v>237755</v>
      </c>
      <c r="J126" s="462"/>
      <c r="K126" s="462"/>
      <c r="L126" s="184">
        <v>5160389.5848024748</v>
      </c>
      <c r="M126" s="461"/>
      <c r="N126" s="461"/>
      <c r="O126" s="169">
        <f t="shared" si="80"/>
        <v>0.63663917525773206</v>
      </c>
      <c r="P126" s="457"/>
      <c r="Q126" s="457"/>
      <c r="R126" s="185">
        <v>1091831.1640000001</v>
      </c>
      <c r="S126" s="458"/>
      <c r="T126" s="461"/>
      <c r="U126" s="169">
        <f t="shared" si="83"/>
        <v>0.13469961528035607</v>
      </c>
      <c r="V126" s="457"/>
      <c r="W126" s="457"/>
    </row>
    <row r="127" spans="2:23">
      <c r="B127" s="460"/>
      <c r="D127" s="80">
        <f t="shared" si="72"/>
        <v>45992</v>
      </c>
      <c r="E127" s="80" t="s">
        <v>117</v>
      </c>
      <c r="F127" s="184">
        <v>7580656.6500000004</v>
      </c>
      <c r="G127" s="461"/>
      <c r="H127" s="461"/>
      <c r="I127" s="241">
        <v>227686</v>
      </c>
      <c r="J127" s="462"/>
      <c r="K127" s="462"/>
      <c r="L127" s="184">
        <v>4937117.558836082</v>
      </c>
      <c r="M127" s="461"/>
      <c r="N127" s="461"/>
      <c r="O127" s="169">
        <f t="shared" si="80"/>
        <v>0.65127835051546379</v>
      </c>
      <c r="P127" s="457"/>
      <c r="Q127" s="457"/>
      <c r="R127" s="185">
        <v>1037534.7439999999</v>
      </c>
      <c r="S127" s="458"/>
      <c r="T127" s="461"/>
      <c r="U127" s="169">
        <f t="shared" si="83"/>
        <v>0.1368660779538142</v>
      </c>
      <c r="V127" s="457"/>
      <c r="W127" s="457"/>
    </row>
    <row r="128" spans="2:23">
      <c r="B128" s="459">
        <f>B121+7</f>
        <v>46001</v>
      </c>
      <c r="D128" s="80">
        <f t="shared" si="72"/>
        <v>45993</v>
      </c>
      <c r="E128" s="80" t="s">
        <v>118</v>
      </c>
      <c r="F128" s="184"/>
      <c r="G128" s="461">
        <f>SUM(F128:F134)</f>
        <v>0</v>
      </c>
      <c r="H128" s="461"/>
      <c r="I128" s="241"/>
      <c r="J128" s="462">
        <f t="shared" ref="J128" si="84">SUM(I128:I134)</f>
        <v>0</v>
      </c>
      <c r="K128" s="462"/>
      <c r="L128" s="184"/>
      <c r="M128" s="461">
        <f t="shared" ref="M128" si="85">SUM(L128:L134)</f>
        <v>0</v>
      </c>
      <c r="N128" s="461"/>
      <c r="O128" s="169" t="e">
        <f t="shared" ref="O128:O134" si="86">L128/F128</f>
        <v>#DIV/0!</v>
      </c>
      <c r="P128" s="457" t="e">
        <f t="shared" ref="P128" si="87">M128/G128</f>
        <v>#DIV/0!</v>
      </c>
      <c r="Q128" s="457"/>
      <c r="R128" s="185"/>
      <c r="S128" s="458">
        <f t="shared" ref="S128" si="88">SUM(R128:R134)</f>
        <v>0</v>
      </c>
      <c r="T128" s="461"/>
      <c r="U128" s="169" t="e">
        <f t="shared" si="83"/>
        <v>#DIV/0!</v>
      </c>
      <c r="V128" s="457" t="e">
        <f>S128/G128</f>
        <v>#DIV/0!</v>
      </c>
      <c r="W128" s="457"/>
    </row>
    <row r="129" spans="2:22">
      <c r="B129" s="460"/>
      <c r="D129" s="80">
        <f t="shared" si="72"/>
        <v>45994</v>
      </c>
      <c r="E129" s="80" t="s">
        <v>112</v>
      </c>
      <c r="F129" s="184"/>
      <c r="G129" s="461"/>
      <c r="I129" s="241"/>
      <c r="J129" s="462"/>
      <c r="L129" s="184"/>
      <c r="M129" s="461"/>
      <c r="O129" s="169" t="e">
        <f t="shared" si="86"/>
        <v>#DIV/0!</v>
      </c>
      <c r="P129" s="457"/>
      <c r="R129" s="185"/>
      <c r="S129" s="458"/>
      <c r="U129" s="169" t="e">
        <f t="shared" si="83"/>
        <v>#DIV/0!</v>
      </c>
      <c r="V129" s="457"/>
    </row>
    <row r="130" spans="2:22">
      <c r="B130" s="460"/>
      <c r="D130" s="80">
        <f t="shared" si="72"/>
        <v>45995</v>
      </c>
      <c r="E130" s="80" t="s">
        <v>113</v>
      </c>
      <c r="F130" s="184"/>
      <c r="G130" s="461"/>
      <c r="I130" s="241"/>
      <c r="J130" s="462"/>
      <c r="L130" s="184"/>
      <c r="M130" s="461"/>
      <c r="O130" s="169" t="e">
        <f t="shared" si="86"/>
        <v>#DIV/0!</v>
      </c>
      <c r="P130" s="457"/>
      <c r="R130" s="185"/>
      <c r="S130" s="458"/>
      <c r="U130" s="169" t="e">
        <f t="shared" si="83"/>
        <v>#DIV/0!</v>
      </c>
      <c r="V130" s="457"/>
    </row>
    <row r="131" spans="2:22">
      <c r="B131" s="460"/>
      <c r="D131" s="80">
        <f t="shared" si="72"/>
        <v>45996</v>
      </c>
      <c r="E131" s="80" t="s">
        <v>114</v>
      </c>
      <c r="F131" s="184"/>
      <c r="G131" s="461"/>
      <c r="I131" s="241"/>
      <c r="J131" s="462"/>
      <c r="L131" s="184"/>
      <c r="M131" s="461"/>
      <c r="O131" s="169" t="e">
        <f t="shared" si="86"/>
        <v>#DIV/0!</v>
      </c>
      <c r="P131" s="457"/>
      <c r="R131" s="185"/>
      <c r="S131" s="458"/>
      <c r="U131" s="169" t="e">
        <f t="shared" si="83"/>
        <v>#DIV/0!</v>
      </c>
      <c r="V131" s="457"/>
    </row>
    <row r="132" spans="2:22">
      <c r="B132" s="460"/>
      <c r="D132" s="80">
        <f t="shared" si="72"/>
        <v>45997</v>
      </c>
      <c r="E132" s="80" t="s">
        <v>115</v>
      </c>
      <c r="F132" s="184"/>
      <c r="G132" s="461"/>
      <c r="I132" s="241"/>
      <c r="J132" s="462"/>
      <c r="L132" s="184"/>
      <c r="M132" s="461"/>
      <c r="O132" s="169" t="e">
        <f t="shared" si="86"/>
        <v>#DIV/0!</v>
      </c>
      <c r="P132" s="457"/>
      <c r="R132" s="185"/>
      <c r="S132" s="458"/>
      <c r="U132" s="169" t="e">
        <f t="shared" ref="U132:U134" si="89">R132/F132</f>
        <v>#DIV/0!</v>
      </c>
      <c r="V132" s="457"/>
    </row>
    <row r="133" spans="2:22">
      <c r="B133" s="460"/>
      <c r="D133" s="80">
        <f t="shared" si="72"/>
        <v>45998</v>
      </c>
      <c r="E133" s="80" t="s">
        <v>116</v>
      </c>
      <c r="F133" s="184"/>
      <c r="G133" s="461"/>
      <c r="I133" s="241"/>
      <c r="J133" s="462"/>
      <c r="L133" s="184"/>
      <c r="M133" s="461"/>
      <c r="O133" s="169" t="e">
        <f t="shared" si="86"/>
        <v>#DIV/0!</v>
      </c>
      <c r="P133" s="457"/>
      <c r="R133" s="185"/>
      <c r="S133" s="458"/>
      <c r="U133" s="169" t="e">
        <f t="shared" si="89"/>
        <v>#DIV/0!</v>
      </c>
      <c r="V133" s="457"/>
    </row>
    <row r="134" spans="2:22">
      <c r="B134" s="460"/>
      <c r="D134" s="80">
        <f t="shared" si="72"/>
        <v>45999</v>
      </c>
      <c r="E134" s="80" t="s">
        <v>117</v>
      </c>
      <c r="F134" s="184"/>
      <c r="G134" s="461"/>
      <c r="I134" s="241"/>
      <c r="J134" s="462"/>
      <c r="L134" s="184"/>
      <c r="M134" s="461"/>
      <c r="O134" s="169" t="e">
        <f t="shared" si="86"/>
        <v>#DIV/0!</v>
      </c>
      <c r="P134" s="457"/>
      <c r="R134" s="185"/>
      <c r="S134" s="458"/>
      <c r="U134" s="169" t="e">
        <f t="shared" si="89"/>
        <v>#DIV/0!</v>
      </c>
      <c r="V134" s="457"/>
    </row>
  </sheetData>
  <mergeCells count="167">
    <mergeCell ref="W98:W128"/>
    <mergeCell ref="B128:B134"/>
    <mergeCell ref="G128:G134"/>
    <mergeCell ref="J128:J134"/>
    <mergeCell ref="M128:M134"/>
    <mergeCell ref="P128:P134"/>
    <mergeCell ref="S128:S134"/>
    <mergeCell ref="V128:V134"/>
    <mergeCell ref="H98:H128"/>
    <mergeCell ref="K98:K128"/>
    <mergeCell ref="N98:N128"/>
    <mergeCell ref="Q98:Q128"/>
    <mergeCell ref="T98:T128"/>
    <mergeCell ref="B114:B120"/>
    <mergeCell ref="G114:G120"/>
    <mergeCell ref="J114:J120"/>
    <mergeCell ref="M114:M120"/>
    <mergeCell ref="P114:P120"/>
    <mergeCell ref="S114:S120"/>
    <mergeCell ref="V114:V120"/>
    <mergeCell ref="B121:B127"/>
    <mergeCell ref="G121:G127"/>
    <mergeCell ref="J121:J127"/>
    <mergeCell ref="M121:M127"/>
    <mergeCell ref="P121:P127"/>
    <mergeCell ref="S121:S127"/>
    <mergeCell ref="V121:V127"/>
    <mergeCell ref="B100:B106"/>
    <mergeCell ref="G100:G106"/>
    <mergeCell ref="J100:J106"/>
    <mergeCell ref="M100:M106"/>
    <mergeCell ref="P100:P106"/>
    <mergeCell ref="S100:S106"/>
    <mergeCell ref="V100:V106"/>
    <mergeCell ref="B107:B113"/>
    <mergeCell ref="G107:G113"/>
    <mergeCell ref="J107:J113"/>
    <mergeCell ref="M107:M113"/>
    <mergeCell ref="P107:P113"/>
    <mergeCell ref="S107:S113"/>
    <mergeCell ref="V107:V113"/>
    <mergeCell ref="P93:P99"/>
    <mergeCell ref="S93:S99"/>
    <mergeCell ref="V93:V99"/>
    <mergeCell ref="H67:H97"/>
    <mergeCell ref="K67:K97"/>
    <mergeCell ref="N67:N97"/>
    <mergeCell ref="Q67:Q97"/>
    <mergeCell ref="T67:T97"/>
    <mergeCell ref="B86:B92"/>
    <mergeCell ref="G86:G92"/>
    <mergeCell ref="J86:J92"/>
    <mergeCell ref="M86:M92"/>
    <mergeCell ref="P86:P92"/>
    <mergeCell ref="S72:S78"/>
    <mergeCell ref="V72:V78"/>
    <mergeCell ref="B79:B85"/>
    <mergeCell ref="G79:G85"/>
    <mergeCell ref="J79:J85"/>
    <mergeCell ref="M79:M85"/>
    <mergeCell ref="P79:P85"/>
    <mergeCell ref="M65:M71"/>
    <mergeCell ref="M30:M36"/>
    <mergeCell ref="J51:J57"/>
    <mergeCell ref="J58:J64"/>
    <mergeCell ref="J65:J71"/>
    <mergeCell ref="B93:B99"/>
    <mergeCell ref="G93:G99"/>
    <mergeCell ref="J93:J99"/>
    <mergeCell ref="M93:M99"/>
    <mergeCell ref="M37:M43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H36:H66"/>
    <mergeCell ref="J37:J43"/>
    <mergeCell ref="H5:H35"/>
    <mergeCell ref="J5:J8"/>
    <mergeCell ref="K5:K35"/>
    <mergeCell ref="K36:K66"/>
    <mergeCell ref="S44:S50"/>
    <mergeCell ref="S51:S57"/>
    <mergeCell ref="O3:Q3"/>
    <mergeCell ref="P5:P8"/>
    <mergeCell ref="Q5:Q35"/>
    <mergeCell ref="P9:P15"/>
    <mergeCell ref="P16:P22"/>
    <mergeCell ref="P23:P29"/>
    <mergeCell ref="B65:B71"/>
    <mergeCell ref="J9:J15"/>
    <mergeCell ref="B37:B43"/>
    <mergeCell ref="B5:B15"/>
    <mergeCell ref="B16:B22"/>
    <mergeCell ref="B23:B29"/>
    <mergeCell ref="C5:C35"/>
    <mergeCell ref="J16:J22"/>
    <mergeCell ref="J23:J29"/>
    <mergeCell ref="J30:J36"/>
    <mergeCell ref="G9:G15"/>
    <mergeCell ref="G16:G22"/>
    <mergeCell ref="G23:G29"/>
    <mergeCell ref="G30:G36"/>
    <mergeCell ref="G37:G43"/>
    <mergeCell ref="B30:B36"/>
    <mergeCell ref="B44:B50"/>
    <mergeCell ref="B51:B57"/>
    <mergeCell ref="M5:M8"/>
    <mergeCell ref="W36:W66"/>
    <mergeCell ref="P37:P43"/>
    <mergeCell ref="S5:S8"/>
    <mergeCell ref="T5:T35"/>
    <mergeCell ref="S9:S15"/>
    <mergeCell ref="S16:S22"/>
    <mergeCell ref="S23:S29"/>
    <mergeCell ref="S30:S36"/>
    <mergeCell ref="S37:S43"/>
    <mergeCell ref="T36:T66"/>
    <mergeCell ref="N5:N35"/>
    <mergeCell ref="M9:M15"/>
    <mergeCell ref="M16:M22"/>
    <mergeCell ref="M23:M29"/>
    <mergeCell ref="V37:V43"/>
    <mergeCell ref="V44:V50"/>
    <mergeCell ref="P30:P36"/>
    <mergeCell ref="Q36:Q66"/>
    <mergeCell ref="P44:P50"/>
    <mergeCell ref="P51:P57"/>
    <mergeCell ref="P58:P64"/>
    <mergeCell ref="P65:P71"/>
    <mergeCell ref="V51:V57"/>
    <mergeCell ref="V58:V64"/>
    <mergeCell ref="V65:V71"/>
    <mergeCell ref="W67:W97"/>
    <mergeCell ref="S86:S92"/>
    <mergeCell ref="V86:V92"/>
    <mergeCell ref="B58:B64"/>
    <mergeCell ref="G44:G50"/>
    <mergeCell ref="G51:G57"/>
    <mergeCell ref="G58:G64"/>
    <mergeCell ref="G65:G71"/>
    <mergeCell ref="J44:J50"/>
    <mergeCell ref="S79:S85"/>
    <mergeCell ref="V79:V85"/>
    <mergeCell ref="B72:B78"/>
    <mergeCell ref="G72:G78"/>
    <mergeCell ref="J72:J78"/>
    <mergeCell ref="M72:M78"/>
    <mergeCell ref="P72:P78"/>
    <mergeCell ref="S58:S64"/>
    <mergeCell ref="S65:S71"/>
    <mergeCell ref="N36:N66"/>
    <mergeCell ref="M44:M50"/>
    <mergeCell ref="M51:M57"/>
    <mergeCell ref="M58:M64"/>
  </mergeCells>
  <phoneticPr fontId="14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134"/>
  <sheetViews>
    <sheetView topLeftCell="C1" zoomScale="85" zoomScaleNormal="85" workbookViewId="0">
      <selection activeCell="U127" sqref="U127"/>
    </sheetView>
  </sheetViews>
  <sheetFormatPr defaultColWidth="8.85546875" defaultRowHeight="14.25" outlineLevelRow="1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8" customWidth="1"/>
    <col min="9" max="11" width="15" style="72" customWidth="1"/>
    <col min="12" max="12" width="14.5703125" style="188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83" t="s">
        <v>430</v>
      </c>
      <c r="C1" s="186">
        <v>497.6</v>
      </c>
    </row>
    <row r="2" spans="2:23" ht="38.1" customHeight="1">
      <c r="B2" s="464" t="s">
        <v>132</v>
      </c>
      <c r="C2" s="475"/>
      <c r="D2" s="475"/>
      <c r="E2" s="475"/>
      <c r="F2" s="475"/>
      <c r="G2" s="475"/>
      <c r="H2" s="475"/>
      <c r="I2" s="475"/>
      <c r="J2" s="475"/>
      <c r="K2" s="475"/>
      <c r="L2" s="475"/>
      <c r="M2" s="475"/>
      <c r="N2" s="475"/>
      <c r="O2" s="475"/>
      <c r="P2" s="475"/>
      <c r="Q2" s="475"/>
      <c r="R2" s="475"/>
      <c r="S2" s="475"/>
      <c r="T2" s="475"/>
      <c r="U2" s="475"/>
    </row>
    <row r="3" spans="2:23" s="71" customFormat="1" ht="23.45" customHeight="1">
      <c r="B3" s="468" t="s">
        <v>123</v>
      </c>
      <c r="C3" s="469" t="s">
        <v>120</v>
      </c>
      <c r="D3" s="470" t="s">
        <v>105</v>
      </c>
      <c r="E3" s="470"/>
      <c r="F3" s="476" t="s">
        <v>107</v>
      </c>
      <c r="G3" s="476"/>
      <c r="H3" s="476"/>
      <c r="I3" s="477" t="s">
        <v>108</v>
      </c>
      <c r="J3" s="477"/>
      <c r="K3" s="477"/>
      <c r="L3" s="474" t="s">
        <v>345</v>
      </c>
      <c r="M3" s="474"/>
      <c r="N3" s="474"/>
      <c r="O3" s="474" t="s">
        <v>106</v>
      </c>
      <c r="P3" s="474"/>
      <c r="Q3" s="474"/>
      <c r="R3" s="474" t="s">
        <v>429</v>
      </c>
      <c r="S3" s="474"/>
      <c r="T3" s="474"/>
      <c r="U3" s="474" t="s">
        <v>621</v>
      </c>
      <c r="V3" s="474"/>
      <c r="W3" s="474"/>
    </row>
    <row r="4" spans="2:23" ht="15.75">
      <c r="B4" s="468"/>
      <c r="C4" s="469"/>
      <c r="D4" s="470"/>
      <c r="E4" s="470"/>
      <c r="F4" s="79" t="s">
        <v>116</v>
      </c>
      <c r="G4" s="90" t="s">
        <v>133</v>
      </c>
      <c r="H4" s="90" t="s">
        <v>134</v>
      </c>
      <c r="I4" s="79" t="s">
        <v>116</v>
      </c>
      <c r="J4" s="89" t="s">
        <v>133</v>
      </c>
      <c r="K4" s="89" t="s">
        <v>134</v>
      </c>
      <c r="L4" s="189" t="s">
        <v>116</v>
      </c>
      <c r="M4" s="89" t="s">
        <v>133</v>
      </c>
      <c r="N4" s="89" t="s">
        <v>134</v>
      </c>
      <c r="O4" s="187" t="s">
        <v>116</v>
      </c>
      <c r="P4" s="89" t="s">
        <v>133</v>
      </c>
      <c r="Q4" s="89" t="s">
        <v>134</v>
      </c>
      <c r="R4" s="79" t="s">
        <v>116</v>
      </c>
      <c r="S4" s="89" t="s">
        <v>133</v>
      </c>
      <c r="T4" s="89" t="s">
        <v>134</v>
      </c>
      <c r="U4" s="79" t="s">
        <v>116</v>
      </c>
      <c r="V4" s="89" t="s">
        <v>133</v>
      </c>
      <c r="W4" s="89" t="s">
        <v>134</v>
      </c>
    </row>
    <row r="5" spans="2:23" ht="14.45" hidden="1" customHeight="1" outlineLevel="1">
      <c r="B5" s="459">
        <f>D17</f>
        <v>45882</v>
      </c>
      <c r="C5" s="460" t="s">
        <v>119</v>
      </c>
      <c r="D5" s="80">
        <v>45870</v>
      </c>
      <c r="E5" s="80" t="s">
        <v>114</v>
      </c>
      <c r="F5" s="87">
        <v>415.52699999999999</v>
      </c>
      <c r="G5" s="478">
        <f>AVERAGE(F5:F8)</f>
        <v>418.38175000000001</v>
      </c>
      <c r="H5" s="478">
        <f>AVERAGEIF(F5:F35,"&lt;&gt;0")</f>
        <v>413.83356131814418</v>
      </c>
      <c r="I5" s="169">
        <f>F5/$C$1</f>
        <v>0.83506229903536966</v>
      </c>
      <c r="J5" s="457">
        <f>AVERAGE(I5:I8)</f>
        <v>0.84079933681672026</v>
      </c>
      <c r="K5" s="457">
        <f>AVERAGEIF(I5:I35,"&lt;&gt;0")</f>
        <v>0.83165908625028984</v>
      </c>
      <c r="L5" s="182">
        <v>2.4175379809703115E-3</v>
      </c>
      <c r="M5" s="472">
        <f>AVERAGE(L5:L8)</f>
        <v>2.4205689124696074E-3</v>
      </c>
      <c r="N5" s="472">
        <f>AVERAGEIF(L5:L35,"&lt;&gt;0")</f>
        <v>2.4177653881523086E-3</v>
      </c>
      <c r="O5" s="84">
        <v>8.5448905768693139E-3</v>
      </c>
      <c r="P5" s="473">
        <f>AVERAGE(O5:O8)</f>
        <v>8.5892866301938535E-3</v>
      </c>
      <c r="Q5" s="473">
        <f>AVERAGEIF(O5:O35,"&lt;&gt;0")</f>
        <v>8.142809467805167E-3</v>
      </c>
      <c r="R5" s="169">
        <v>0.9</v>
      </c>
      <c r="S5" s="457">
        <f>AVERAGE(R5:R8)</f>
        <v>0.9</v>
      </c>
      <c r="T5" s="457">
        <f>AVERAGEIF(R5:R35,"&lt;&gt;0")</f>
        <v>0.89999999999999947</v>
      </c>
      <c r="U5" s="169">
        <f>31/52*100%</f>
        <v>0.59615384615384615</v>
      </c>
      <c r="V5" s="457">
        <f>AVERAGE(U5:U8)</f>
        <v>0.59615384615384615</v>
      </c>
      <c r="W5" s="457">
        <f>AVERAGEIF(U5:U35,"&lt;&gt;0")</f>
        <v>0.63709677419354838</v>
      </c>
    </row>
    <row r="6" spans="2:23" ht="14.45" hidden="1" customHeight="1" outlineLevel="1">
      <c r="B6" s="460"/>
      <c r="C6" s="460"/>
      <c r="D6" s="80">
        <v>45871</v>
      </c>
      <c r="E6" s="80" t="s">
        <v>115</v>
      </c>
      <c r="F6" s="87">
        <v>418.1</v>
      </c>
      <c r="G6" s="478"/>
      <c r="H6" s="478"/>
      <c r="I6" s="169">
        <f t="shared" ref="I6:I69" si="0">F6/$C$1</f>
        <v>0.84023311897106112</v>
      </c>
      <c r="J6" s="457"/>
      <c r="K6" s="457"/>
      <c r="L6" s="182">
        <v>2.4160532927504029E-3</v>
      </c>
      <c r="M6" s="472"/>
      <c r="N6" s="472"/>
      <c r="O6" s="84">
        <v>8.6255173784087549E-3</v>
      </c>
      <c r="P6" s="473"/>
      <c r="Q6" s="473"/>
      <c r="R6" s="169">
        <v>0.9</v>
      </c>
      <c r="S6" s="457"/>
      <c r="T6" s="457"/>
      <c r="U6" s="169">
        <f>31/52*100%</f>
        <v>0.59615384615384615</v>
      </c>
      <c r="V6" s="457"/>
      <c r="W6" s="457"/>
    </row>
    <row r="7" spans="2:23" ht="14.45" hidden="1" customHeight="1" outlineLevel="1">
      <c r="B7" s="460"/>
      <c r="C7" s="460"/>
      <c r="D7" s="80">
        <v>45872</v>
      </c>
      <c r="E7" s="80" t="s">
        <v>116</v>
      </c>
      <c r="F7" s="87">
        <v>419.9</v>
      </c>
      <c r="G7" s="478"/>
      <c r="H7" s="478"/>
      <c r="I7" s="169">
        <f t="shared" si="0"/>
        <v>0.8438504823151125</v>
      </c>
      <c r="J7" s="457"/>
      <c r="K7" s="457"/>
      <c r="L7" s="182">
        <v>2.426318067501469E-3</v>
      </c>
      <c r="M7" s="472"/>
      <c r="N7" s="472"/>
      <c r="O7" s="84">
        <v>8.6427574232524201E-3</v>
      </c>
      <c r="P7" s="473"/>
      <c r="Q7" s="473"/>
      <c r="R7" s="169">
        <v>0.9</v>
      </c>
      <c r="S7" s="457"/>
      <c r="T7" s="457"/>
      <c r="U7" s="169">
        <f>31/52*100%</f>
        <v>0.59615384615384615</v>
      </c>
      <c r="V7" s="457"/>
      <c r="W7" s="457"/>
    </row>
    <row r="8" spans="2:23" ht="14.45" hidden="1" customHeight="1" outlineLevel="1">
      <c r="B8" s="460"/>
      <c r="C8" s="460"/>
      <c r="D8" s="80">
        <v>45873</v>
      </c>
      <c r="E8" s="80" t="s">
        <v>117</v>
      </c>
      <c r="F8" s="87">
        <v>420</v>
      </c>
      <c r="G8" s="478"/>
      <c r="H8" s="478"/>
      <c r="I8" s="169">
        <f t="shared" si="0"/>
        <v>0.84405144694533762</v>
      </c>
      <c r="J8" s="457"/>
      <c r="K8" s="457"/>
      <c r="L8" s="182">
        <v>2.4223663086562464E-3</v>
      </c>
      <c r="M8" s="472"/>
      <c r="N8" s="472"/>
      <c r="O8" s="84">
        <v>8.5439811422449267E-3</v>
      </c>
      <c r="P8" s="473"/>
      <c r="Q8" s="473"/>
      <c r="R8" s="169">
        <v>0.9</v>
      </c>
      <c r="S8" s="457"/>
      <c r="T8" s="457"/>
      <c r="U8" s="169">
        <f>31/52*100%</f>
        <v>0.59615384615384615</v>
      </c>
      <c r="V8" s="457"/>
      <c r="W8" s="457"/>
    </row>
    <row r="9" spans="2:23" ht="14.45" hidden="1" customHeight="1" outlineLevel="1">
      <c r="B9" s="460"/>
      <c r="C9" s="460"/>
      <c r="D9" s="80">
        <v>45874</v>
      </c>
      <c r="E9" s="80" t="s">
        <v>118</v>
      </c>
      <c r="F9" s="87">
        <v>419.8</v>
      </c>
      <c r="G9" s="478">
        <f t="shared" ref="G9" si="1">AVERAGE(F9:F15)</f>
        <v>419.83518749099255</v>
      </c>
      <c r="H9" s="478"/>
      <c r="I9" s="169">
        <f t="shared" si="0"/>
        <v>0.8436495176848875</v>
      </c>
      <c r="J9" s="457">
        <f t="shared" ref="J9" si="2">AVERAGE(I9:I15)</f>
        <v>0.84372023209604607</v>
      </c>
      <c r="K9" s="457"/>
      <c r="L9" s="182">
        <v>2.4296154802080604E-3</v>
      </c>
      <c r="M9" s="472">
        <f t="shared" ref="M9" si="3">AVERAGE(L9:L15)</f>
        <v>2.4214906578015386E-3</v>
      </c>
      <c r="N9" s="472"/>
      <c r="O9" s="84">
        <v>8.6847829071463305E-3</v>
      </c>
      <c r="P9" s="473">
        <f t="shared" ref="P9" si="4">AVERAGE(O9:O15)</f>
        <v>8.5040813562671617E-3</v>
      </c>
      <c r="Q9" s="473"/>
      <c r="R9" s="169">
        <v>0.9</v>
      </c>
      <c r="S9" s="457">
        <f t="shared" ref="S9" si="5">AVERAGE(R9:R15)</f>
        <v>0.90000000000000013</v>
      </c>
      <c r="T9" s="457"/>
      <c r="U9" s="169">
        <f t="shared" ref="U9:U15" si="6">32/52*100%</f>
        <v>0.61538461538461542</v>
      </c>
      <c r="V9" s="457">
        <f>AVERAGE(U9:U15)</f>
        <v>0.61538461538461553</v>
      </c>
      <c r="W9" s="457"/>
    </row>
    <row r="10" spans="2:23" ht="14.45" hidden="1" customHeight="1" outlineLevel="1">
      <c r="B10" s="460"/>
      <c r="C10" s="460"/>
      <c r="D10" s="80">
        <v>45875</v>
      </c>
      <c r="E10" s="80" t="s">
        <v>112</v>
      </c>
      <c r="F10" s="87">
        <v>421</v>
      </c>
      <c r="G10" s="478"/>
      <c r="H10" s="478"/>
      <c r="I10" s="169">
        <f t="shared" si="0"/>
        <v>0.84606109324758838</v>
      </c>
      <c r="J10" s="457"/>
      <c r="K10" s="457"/>
      <c r="L10" s="182">
        <v>2.4244780583300022E-3</v>
      </c>
      <c r="M10" s="472"/>
      <c r="N10" s="472"/>
      <c r="O10" s="84">
        <v>8.5008289815917352E-3</v>
      </c>
      <c r="P10" s="473"/>
      <c r="Q10" s="473"/>
      <c r="R10" s="169">
        <v>0.9</v>
      </c>
      <c r="S10" s="457"/>
      <c r="T10" s="457"/>
      <c r="U10" s="169">
        <f t="shared" si="6"/>
        <v>0.61538461538461542</v>
      </c>
      <c r="V10" s="457"/>
      <c r="W10" s="457"/>
    </row>
    <row r="11" spans="2:23" ht="14.45" hidden="1" customHeight="1" outlineLevel="1">
      <c r="B11" s="460"/>
      <c r="C11" s="460"/>
      <c r="D11" s="80">
        <v>45876</v>
      </c>
      <c r="E11" s="80" t="s">
        <v>113</v>
      </c>
      <c r="F11" s="87">
        <v>420.6</v>
      </c>
      <c r="G11" s="478"/>
      <c r="H11" s="478"/>
      <c r="I11" s="169">
        <f t="shared" si="0"/>
        <v>0.84525723472668812</v>
      </c>
      <c r="J11" s="457"/>
      <c r="K11" s="457"/>
      <c r="L11" s="182">
        <v>2.4176818161268598E-3</v>
      </c>
      <c r="M11" s="472"/>
      <c r="N11" s="472"/>
      <c r="O11" s="84">
        <v>8.4839302592998166E-3</v>
      </c>
      <c r="P11" s="473"/>
      <c r="Q11" s="473"/>
      <c r="R11" s="169">
        <v>0.9</v>
      </c>
      <c r="S11" s="457"/>
      <c r="T11" s="457"/>
      <c r="U11" s="169">
        <f t="shared" si="6"/>
        <v>0.61538461538461542</v>
      </c>
      <c r="V11" s="457"/>
      <c r="W11" s="457"/>
    </row>
    <row r="12" spans="2:23" ht="14.45" hidden="1" customHeight="1" outlineLevel="1">
      <c r="B12" s="460"/>
      <c r="C12" s="460"/>
      <c r="D12" s="80">
        <v>45877</v>
      </c>
      <c r="E12" s="80" t="s">
        <v>114</v>
      </c>
      <c r="F12" s="87">
        <v>419.4</v>
      </c>
      <c r="G12" s="478"/>
      <c r="H12" s="478"/>
      <c r="I12" s="169">
        <f t="shared" si="0"/>
        <v>0.84284565916398702</v>
      </c>
      <c r="J12" s="457"/>
      <c r="K12" s="457"/>
      <c r="L12" s="182">
        <v>2.4163613257369167E-3</v>
      </c>
      <c r="M12" s="472"/>
      <c r="N12" s="472"/>
      <c r="O12" s="84">
        <v>8.559027345832259E-3</v>
      </c>
      <c r="P12" s="473"/>
      <c r="Q12" s="473"/>
      <c r="R12" s="169">
        <v>0.9</v>
      </c>
      <c r="S12" s="457"/>
      <c r="T12" s="457"/>
      <c r="U12" s="169">
        <f t="shared" si="6"/>
        <v>0.61538461538461542</v>
      </c>
      <c r="V12" s="457"/>
      <c r="W12" s="457"/>
    </row>
    <row r="13" spans="2:23" ht="14.45" hidden="1" customHeight="1" outlineLevel="1">
      <c r="B13" s="460"/>
      <c r="C13" s="460"/>
      <c r="D13" s="80">
        <v>45878</v>
      </c>
      <c r="E13" s="80" t="s">
        <v>115</v>
      </c>
      <c r="F13" s="87">
        <v>420.2</v>
      </c>
      <c r="G13" s="478"/>
      <c r="H13" s="478"/>
      <c r="I13" s="169">
        <f t="shared" si="0"/>
        <v>0.84445337620578775</v>
      </c>
      <c r="J13" s="457"/>
      <c r="K13" s="457"/>
      <c r="L13" s="182">
        <v>2.4199999999999998E-3</v>
      </c>
      <c r="M13" s="472"/>
      <c r="N13" s="472"/>
      <c r="O13" s="84">
        <v>8.3999999999999995E-3</v>
      </c>
      <c r="P13" s="473"/>
      <c r="Q13" s="473"/>
      <c r="R13" s="169">
        <v>0.9</v>
      </c>
      <c r="S13" s="457"/>
      <c r="T13" s="457"/>
      <c r="U13" s="169">
        <f t="shared" si="6"/>
        <v>0.61538461538461542</v>
      </c>
      <c r="V13" s="457"/>
      <c r="W13" s="457"/>
    </row>
    <row r="14" spans="2:23" ht="14.45" hidden="1" customHeight="1" outlineLevel="1">
      <c r="B14" s="460"/>
      <c r="C14" s="460"/>
      <c r="D14" s="80">
        <v>45879</v>
      </c>
      <c r="E14" s="80" t="s">
        <v>116</v>
      </c>
      <c r="F14" s="87">
        <v>418.68017808214302</v>
      </c>
      <c r="G14" s="478"/>
      <c r="H14" s="478"/>
      <c r="I14" s="169">
        <f t="shared" si="0"/>
        <v>0.84139907170848671</v>
      </c>
      <c r="J14" s="457"/>
      <c r="K14" s="457"/>
      <c r="L14" s="182">
        <v>2.4222979242089315E-3</v>
      </c>
      <c r="M14" s="472"/>
      <c r="N14" s="472"/>
      <c r="O14" s="84">
        <v>8.5000000000000006E-3</v>
      </c>
      <c r="P14" s="473"/>
      <c r="Q14" s="473"/>
      <c r="R14" s="169">
        <v>0.9</v>
      </c>
      <c r="S14" s="457"/>
      <c r="T14" s="457"/>
      <c r="U14" s="169">
        <f t="shared" si="6"/>
        <v>0.61538461538461542</v>
      </c>
      <c r="V14" s="457"/>
      <c r="W14" s="457"/>
    </row>
    <row r="15" spans="2:23" ht="14.45" hidden="1" customHeight="1" outlineLevel="1">
      <c r="B15" s="460"/>
      <c r="C15" s="460"/>
      <c r="D15" s="80">
        <v>45880</v>
      </c>
      <c r="E15" s="80" t="s">
        <v>117</v>
      </c>
      <c r="F15" s="87">
        <v>419.16613435480502</v>
      </c>
      <c r="G15" s="478"/>
      <c r="H15" s="478"/>
      <c r="I15" s="169">
        <f t="shared" si="0"/>
        <v>0.84237567193489749</v>
      </c>
      <c r="J15" s="457"/>
      <c r="K15" s="457"/>
      <c r="L15" s="182">
        <v>2.4199999999999998E-3</v>
      </c>
      <c r="M15" s="472"/>
      <c r="N15" s="472"/>
      <c r="O15" s="84">
        <v>8.3999999999999995E-3</v>
      </c>
      <c r="P15" s="473"/>
      <c r="Q15" s="473"/>
      <c r="R15" s="169">
        <v>0.9</v>
      </c>
      <c r="S15" s="457"/>
      <c r="T15" s="457"/>
      <c r="U15" s="169">
        <f t="shared" si="6"/>
        <v>0.61538461538461542</v>
      </c>
      <c r="V15" s="457"/>
      <c r="W15" s="457"/>
    </row>
    <row r="16" spans="2:23" ht="14.45" hidden="1" customHeight="1" outlineLevel="1">
      <c r="B16" s="459">
        <f>D24</f>
        <v>45889</v>
      </c>
      <c r="C16" s="460"/>
      <c r="D16" s="80">
        <v>45881</v>
      </c>
      <c r="E16" s="80" t="s">
        <v>118</v>
      </c>
      <c r="F16" s="87">
        <v>419.23662787903999</v>
      </c>
      <c r="G16" s="478">
        <f t="shared" ref="G16" si="7">AVERAGE(F16:F22)</f>
        <v>420.94938645767314</v>
      </c>
      <c r="H16" s="478"/>
      <c r="I16" s="169">
        <f t="shared" si="0"/>
        <v>0.84251733898520897</v>
      </c>
      <c r="J16" s="457">
        <f t="shared" ref="J16" si="8">AVERAGE(I16:I22)</f>
        <v>0.84595937792940734</v>
      </c>
      <c r="K16" s="457"/>
      <c r="L16" s="182">
        <v>2.4217026214601303E-3</v>
      </c>
      <c r="M16" s="472">
        <f t="shared" ref="M16" si="9">AVERAGE(L16:L22)</f>
        <v>2.4187520401608505E-3</v>
      </c>
      <c r="N16" s="472"/>
      <c r="O16" s="84">
        <v>8.4720067651449654E-3</v>
      </c>
      <c r="P16" s="473">
        <f t="shared" ref="P16" si="10">AVERAGE(O16:O22)</f>
        <v>8.1582527749698135E-3</v>
      </c>
      <c r="Q16" s="473"/>
      <c r="R16" s="169">
        <v>0.9</v>
      </c>
      <c r="S16" s="457">
        <f t="shared" ref="S16" si="11">AVERAGE(R16:R22)</f>
        <v>0.90000000000000013</v>
      </c>
      <c r="T16" s="457"/>
      <c r="U16" s="169">
        <f>33/52*100%</f>
        <v>0.63461538461538458</v>
      </c>
      <c r="V16" s="457">
        <f t="shared" ref="V16" si="12">AVERAGE(U16:U22)</f>
        <v>0.63461538461538447</v>
      </c>
      <c r="W16" s="457"/>
    </row>
    <row r="17" spans="2:23" ht="14.45" hidden="1" customHeight="1" outlineLevel="1">
      <c r="B17" s="460"/>
      <c r="C17" s="460"/>
      <c r="D17" s="80">
        <v>45882</v>
      </c>
      <c r="E17" s="80" t="s">
        <v>112</v>
      </c>
      <c r="F17" s="87">
        <v>427.85641990183501</v>
      </c>
      <c r="G17" s="478"/>
      <c r="H17" s="478"/>
      <c r="I17" s="169">
        <f t="shared" si="0"/>
        <v>0.85984007214998992</v>
      </c>
      <c r="J17" s="457"/>
      <c r="K17" s="457"/>
      <c r="L17" s="182">
        <v>2.4241149111325438E-3</v>
      </c>
      <c r="M17" s="472"/>
      <c r="N17" s="472"/>
      <c r="O17" s="84">
        <v>8.1359946507937649E-3</v>
      </c>
      <c r="P17" s="473"/>
      <c r="Q17" s="473"/>
      <c r="R17" s="169">
        <v>0.9</v>
      </c>
      <c r="S17" s="457"/>
      <c r="T17" s="457"/>
      <c r="U17" s="169">
        <f t="shared" ref="U17:U21" si="13">33/52*100%</f>
        <v>0.63461538461538458</v>
      </c>
      <c r="V17" s="457"/>
      <c r="W17" s="457"/>
    </row>
    <row r="18" spans="2:23" ht="14.45" hidden="1" customHeight="1" outlineLevel="1">
      <c r="B18" s="460"/>
      <c r="C18" s="460"/>
      <c r="D18" s="80">
        <v>45883</v>
      </c>
      <c r="E18" s="80" t="s">
        <v>113</v>
      </c>
      <c r="F18" s="87">
        <v>418.61209372604998</v>
      </c>
      <c r="G18" s="478"/>
      <c r="H18" s="478"/>
      <c r="I18" s="169">
        <f t="shared" si="0"/>
        <v>0.84126224623402324</v>
      </c>
      <c r="J18" s="457"/>
      <c r="K18" s="457"/>
      <c r="L18" s="182">
        <v>2.4201767862357111E-3</v>
      </c>
      <c r="M18" s="472"/>
      <c r="N18" s="472"/>
      <c r="O18" s="84">
        <v>8.1898479314346951E-3</v>
      </c>
      <c r="P18" s="473"/>
      <c r="Q18" s="473"/>
      <c r="R18" s="169">
        <v>0.9</v>
      </c>
      <c r="S18" s="457"/>
      <c r="T18" s="457"/>
      <c r="U18" s="169">
        <f t="shared" si="13"/>
        <v>0.63461538461538458</v>
      </c>
      <c r="V18" s="457"/>
      <c r="W18" s="457"/>
    </row>
    <row r="19" spans="2:23" ht="14.45" hidden="1" customHeight="1" outlineLevel="1">
      <c r="B19" s="460"/>
      <c r="C19" s="460"/>
      <c r="D19" s="80">
        <v>45884</v>
      </c>
      <c r="E19" s="80" t="s">
        <v>114</v>
      </c>
      <c r="F19" s="87">
        <v>420.16324541714499</v>
      </c>
      <c r="G19" s="478"/>
      <c r="H19" s="478"/>
      <c r="I19" s="169">
        <f t="shared" si="0"/>
        <v>0.84437951249426235</v>
      </c>
      <c r="J19" s="457"/>
      <c r="K19" s="457"/>
      <c r="L19" s="182">
        <v>2.4141276947344465E-3</v>
      </c>
      <c r="M19" s="472"/>
      <c r="N19" s="472"/>
      <c r="O19" s="84">
        <v>8.1708847128110235E-3</v>
      </c>
      <c r="P19" s="473"/>
      <c r="Q19" s="473"/>
      <c r="R19" s="169">
        <v>0.9</v>
      </c>
      <c r="S19" s="457"/>
      <c r="T19" s="457"/>
      <c r="U19" s="169">
        <f t="shared" si="13"/>
        <v>0.63461538461538458</v>
      </c>
      <c r="V19" s="457"/>
      <c r="W19" s="457"/>
    </row>
    <row r="20" spans="2:23" ht="14.45" hidden="1" customHeight="1" outlineLevel="1">
      <c r="B20" s="460"/>
      <c r="C20" s="460"/>
      <c r="D20" s="80">
        <v>45885</v>
      </c>
      <c r="E20" s="80" t="s">
        <v>115</v>
      </c>
      <c r="F20" s="87">
        <v>419.93987184664297</v>
      </c>
      <c r="G20" s="478"/>
      <c r="H20" s="478"/>
      <c r="I20" s="169">
        <f t="shared" si="0"/>
        <v>0.84393061062428243</v>
      </c>
      <c r="J20" s="457"/>
      <c r="K20" s="457"/>
      <c r="L20" s="182">
        <v>2.4138604168849318E-3</v>
      </c>
      <c r="M20" s="472"/>
      <c r="N20" s="472"/>
      <c r="O20" s="84">
        <v>8.0622202622574433E-3</v>
      </c>
      <c r="P20" s="473"/>
      <c r="Q20" s="473"/>
      <c r="R20" s="169">
        <v>0.9</v>
      </c>
      <c r="S20" s="457"/>
      <c r="T20" s="457"/>
      <c r="U20" s="169">
        <f t="shared" si="13"/>
        <v>0.63461538461538458</v>
      </c>
      <c r="V20" s="457"/>
      <c r="W20" s="457"/>
    </row>
    <row r="21" spans="2:23" ht="14.45" hidden="1" customHeight="1" outlineLevel="1">
      <c r="B21" s="460"/>
      <c r="C21" s="460"/>
      <c r="D21" s="80">
        <v>45886</v>
      </c>
      <c r="E21" s="80" t="s">
        <v>116</v>
      </c>
      <c r="F21" s="87">
        <v>419.34527959495398</v>
      </c>
      <c r="G21" s="478"/>
      <c r="H21" s="478"/>
      <c r="I21" s="169">
        <f t="shared" si="0"/>
        <v>0.84273569050432873</v>
      </c>
      <c r="J21" s="457"/>
      <c r="K21" s="457"/>
      <c r="L21" s="182">
        <v>2.4195530972037044E-3</v>
      </c>
      <c r="M21" s="472"/>
      <c r="N21" s="472"/>
      <c r="O21" s="84">
        <v>8.0721648122890153E-3</v>
      </c>
      <c r="P21" s="473"/>
      <c r="Q21" s="473"/>
      <c r="R21" s="169">
        <v>0.9</v>
      </c>
      <c r="S21" s="457"/>
      <c r="T21" s="457"/>
      <c r="U21" s="169">
        <f t="shared" si="13"/>
        <v>0.63461538461538458</v>
      </c>
      <c r="V21" s="457"/>
      <c r="W21" s="457"/>
    </row>
    <row r="22" spans="2:23" ht="14.45" hidden="1" customHeight="1" outlineLevel="1">
      <c r="B22" s="460"/>
      <c r="C22" s="460"/>
      <c r="D22" s="80">
        <v>45887</v>
      </c>
      <c r="E22" s="80" t="s">
        <v>117</v>
      </c>
      <c r="F22" s="87">
        <v>421.49216683804502</v>
      </c>
      <c r="G22" s="478"/>
      <c r="H22" s="478"/>
      <c r="I22" s="169">
        <f t="shared" si="0"/>
        <v>0.84705017451375608</v>
      </c>
      <c r="J22" s="457"/>
      <c r="K22" s="457"/>
      <c r="L22" s="182">
        <v>2.4177287534744869E-3</v>
      </c>
      <c r="M22" s="472"/>
      <c r="N22" s="472"/>
      <c r="O22" s="84">
        <v>8.0046502900577906E-3</v>
      </c>
      <c r="P22" s="473"/>
      <c r="Q22" s="473"/>
      <c r="R22" s="169">
        <v>0.9</v>
      </c>
      <c r="S22" s="457"/>
      <c r="T22" s="457"/>
      <c r="U22" s="169">
        <f>33/52*100%</f>
        <v>0.63461538461538458</v>
      </c>
      <c r="V22" s="457"/>
      <c r="W22" s="457"/>
    </row>
    <row r="23" spans="2:23" ht="14.45" hidden="1" customHeight="1" outlineLevel="1">
      <c r="B23" s="459">
        <f>D24</f>
        <v>45889</v>
      </c>
      <c r="C23" s="460"/>
      <c r="D23" s="80">
        <v>45888</v>
      </c>
      <c r="E23" s="80" t="s">
        <v>118</v>
      </c>
      <c r="F23" s="87">
        <v>401.41203981970898</v>
      </c>
      <c r="G23" s="478">
        <f t="shared" ref="G23" si="14">AVERAGE(F23:F29)</f>
        <v>403.24594107474917</v>
      </c>
      <c r="H23" s="478"/>
      <c r="I23" s="169">
        <f t="shared" si="0"/>
        <v>0.80669622150263054</v>
      </c>
      <c r="J23" s="457">
        <f t="shared" ref="J23" si="15">AVERAGE(I23:I29)</f>
        <v>0.81038171437851514</v>
      </c>
      <c r="K23" s="457"/>
      <c r="L23" s="182">
        <v>2.4143458168088068E-3</v>
      </c>
      <c r="M23" s="472">
        <f t="shared" ref="M23" si="16">AVERAGE(L23:L29)</f>
        <v>2.4149587817623862E-3</v>
      </c>
      <c r="N23" s="472"/>
      <c r="O23" s="84">
        <v>7.9890110229381608E-3</v>
      </c>
      <c r="P23" s="473">
        <f t="shared" ref="P23" si="17">AVERAGE(O23:O29)</f>
        <v>7.9209009152169541E-3</v>
      </c>
      <c r="Q23" s="473"/>
      <c r="R23" s="169">
        <v>0.9</v>
      </c>
      <c r="S23" s="457">
        <f t="shared" ref="S23" si="18">AVERAGE(R23:R29)</f>
        <v>0.90000000000000013</v>
      </c>
      <c r="T23" s="457"/>
      <c r="U23" s="169">
        <f>34/52*100%</f>
        <v>0.65384615384615385</v>
      </c>
      <c r="V23" s="457">
        <f>AVERAGE(U23:U29)</f>
        <v>0.65384615384615385</v>
      </c>
      <c r="W23" s="457"/>
    </row>
    <row r="24" spans="2:23" ht="14.45" hidden="1" customHeight="1" outlineLevel="1">
      <c r="B24" s="460"/>
      <c r="C24" s="460"/>
      <c r="D24" s="80">
        <v>45889</v>
      </c>
      <c r="E24" s="80" t="s">
        <v>112</v>
      </c>
      <c r="F24" s="87">
        <v>402.00153342662497</v>
      </c>
      <c r="G24" s="478"/>
      <c r="H24" s="478"/>
      <c r="I24" s="169">
        <f t="shared" si="0"/>
        <v>0.80788089514996975</v>
      </c>
      <c r="J24" s="457"/>
      <c r="K24" s="457"/>
      <c r="L24" s="182">
        <v>2.4116917720045363E-3</v>
      </c>
      <c r="M24" s="472"/>
      <c r="N24" s="472"/>
      <c r="O24" s="84">
        <v>7.9602811128910555E-3</v>
      </c>
      <c r="P24" s="473"/>
      <c r="Q24" s="473"/>
      <c r="R24" s="169">
        <v>0.9</v>
      </c>
      <c r="S24" s="457"/>
      <c r="T24" s="457"/>
      <c r="U24" s="169">
        <f>34/52*100%</f>
        <v>0.65384615384615385</v>
      </c>
      <c r="V24" s="457"/>
      <c r="W24" s="457"/>
    </row>
    <row r="25" spans="2:23" ht="14.45" hidden="1" customHeight="1" outlineLevel="1">
      <c r="B25" s="460"/>
      <c r="C25" s="460"/>
      <c r="D25" s="80">
        <v>45890</v>
      </c>
      <c r="E25" s="80" t="s">
        <v>113</v>
      </c>
      <c r="F25" s="87">
        <v>403.35327136993999</v>
      </c>
      <c r="G25" s="478"/>
      <c r="H25" s="478"/>
      <c r="I25" s="169">
        <f t="shared" si="0"/>
        <v>0.81059741030936494</v>
      </c>
      <c r="J25" s="457"/>
      <c r="K25" s="457"/>
      <c r="L25" s="182">
        <v>2.4104642234042991E-3</v>
      </c>
      <c r="M25" s="472"/>
      <c r="N25" s="472"/>
      <c r="O25" s="84">
        <v>7.9450512570727397E-3</v>
      </c>
      <c r="P25" s="473"/>
      <c r="Q25" s="473"/>
      <c r="R25" s="169">
        <v>0.9</v>
      </c>
      <c r="S25" s="457"/>
      <c r="T25" s="457"/>
      <c r="U25" s="169">
        <f t="shared" ref="U25:U29" si="19">34/52*100%</f>
        <v>0.65384615384615385</v>
      </c>
      <c r="V25" s="457"/>
      <c r="W25" s="457"/>
    </row>
    <row r="26" spans="2:23" ht="14.45" hidden="1" customHeight="1" outlineLevel="1">
      <c r="B26" s="460"/>
      <c r="C26" s="460"/>
      <c r="D26" s="80">
        <v>45891</v>
      </c>
      <c r="E26" s="80" t="s">
        <v>114</v>
      </c>
      <c r="F26" s="87">
        <v>404.16453559750698</v>
      </c>
      <c r="G26" s="478"/>
      <c r="H26" s="478"/>
      <c r="I26" s="169">
        <f t="shared" si="0"/>
        <v>0.81222776446444322</v>
      </c>
      <c r="J26" s="457"/>
      <c r="K26" s="457"/>
      <c r="L26" s="182">
        <v>2.4195755573692798E-3</v>
      </c>
      <c r="M26" s="472"/>
      <c r="N26" s="472"/>
      <c r="O26" s="84">
        <v>7.9444846201656826E-3</v>
      </c>
      <c r="P26" s="473"/>
      <c r="Q26" s="473"/>
      <c r="R26" s="169">
        <v>0.9</v>
      </c>
      <c r="S26" s="457"/>
      <c r="T26" s="457"/>
      <c r="U26" s="169">
        <f t="shared" si="19"/>
        <v>0.65384615384615385</v>
      </c>
      <c r="V26" s="457"/>
      <c r="W26" s="457"/>
    </row>
    <row r="27" spans="2:23" ht="14.45" hidden="1" customHeight="1" outlineLevel="1">
      <c r="B27" s="460"/>
      <c r="C27" s="460"/>
      <c r="D27" s="80">
        <v>45892</v>
      </c>
      <c r="E27" s="80" t="s">
        <v>115</v>
      </c>
      <c r="F27" s="87">
        <v>404.34743390554502</v>
      </c>
      <c r="G27" s="478"/>
      <c r="H27" s="478"/>
      <c r="I27" s="169">
        <f t="shared" si="0"/>
        <v>0.81259532537287982</v>
      </c>
      <c r="J27" s="457"/>
      <c r="K27" s="457"/>
      <c r="L27" s="182">
        <v>2.4159401034810129E-3</v>
      </c>
      <c r="M27" s="472"/>
      <c r="N27" s="472"/>
      <c r="O27" s="84">
        <v>7.9281099261517291E-3</v>
      </c>
      <c r="P27" s="473"/>
      <c r="Q27" s="473"/>
      <c r="R27" s="169">
        <v>0.9</v>
      </c>
      <c r="S27" s="457"/>
      <c r="T27" s="457"/>
      <c r="U27" s="169">
        <f t="shared" si="19"/>
        <v>0.65384615384615385</v>
      </c>
      <c r="V27" s="457"/>
      <c r="W27" s="457"/>
    </row>
    <row r="28" spans="2:23" ht="14.45" hidden="1" customHeight="1" outlineLevel="1">
      <c r="B28" s="460"/>
      <c r="C28" s="460"/>
      <c r="D28" s="80">
        <v>45893</v>
      </c>
      <c r="E28" s="80" t="s">
        <v>116</v>
      </c>
      <c r="F28" s="87">
        <v>403.524407367653</v>
      </c>
      <c r="G28" s="478"/>
      <c r="H28" s="478"/>
      <c r="I28" s="169">
        <f t="shared" si="0"/>
        <v>0.81094133313435079</v>
      </c>
      <c r="J28" s="457"/>
      <c r="K28" s="457"/>
      <c r="L28" s="182">
        <v>2.4182022786455983E-3</v>
      </c>
      <c r="M28" s="472"/>
      <c r="N28" s="472"/>
      <c r="O28" s="84">
        <v>7.8440616820536439E-3</v>
      </c>
      <c r="P28" s="473"/>
      <c r="Q28" s="473"/>
      <c r="R28" s="169">
        <v>0.9</v>
      </c>
      <c r="S28" s="457"/>
      <c r="T28" s="457"/>
      <c r="U28" s="169">
        <f t="shared" si="19"/>
        <v>0.65384615384615385</v>
      </c>
      <c r="V28" s="457"/>
      <c r="W28" s="457"/>
    </row>
    <row r="29" spans="2:23" ht="14.45" hidden="1" customHeight="1" outlineLevel="1">
      <c r="B29" s="460"/>
      <c r="C29" s="460"/>
      <c r="D29" s="80">
        <v>45894</v>
      </c>
      <c r="E29" s="80" t="s">
        <v>117</v>
      </c>
      <c r="F29" s="87">
        <v>403.91836603626501</v>
      </c>
      <c r="G29" s="478"/>
      <c r="H29" s="478"/>
      <c r="I29" s="169">
        <f t="shared" si="0"/>
        <v>0.81173305071596658</v>
      </c>
      <c r="J29" s="457"/>
      <c r="K29" s="457"/>
      <c r="L29" s="182">
        <v>2.4144917206231709E-3</v>
      </c>
      <c r="M29" s="472"/>
      <c r="N29" s="472"/>
      <c r="O29" s="84">
        <v>7.8353067852456656E-3</v>
      </c>
      <c r="P29" s="473"/>
      <c r="Q29" s="473"/>
      <c r="R29" s="169">
        <v>0.9</v>
      </c>
      <c r="S29" s="457"/>
      <c r="T29" s="457"/>
      <c r="U29" s="169">
        <f t="shared" si="19"/>
        <v>0.65384615384615385</v>
      </c>
      <c r="V29" s="457"/>
      <c r="W29" s="457"/>
    </row>
    <row r="30" spans="2:23" ht="14.45" hidden="1" customHeight="1" outlineLevel="1">
      <c r="B30" s="459">
        <f>D38</f>
        <v>45903</v>
      </c>
      <c r="C30" s="460"/>
      <c r="D30" s="80">
        <v>45895</v>
      </c>
      <c r="E30" s="80" t="s">
        <v>118</v>
      </c>
      <c r="F30" s="87">
        <v>405.17091450498998</v>
      </c>
      <c r="G30" s="478">
        <f t="shared" ref="G30" si="20">AVERAGE(F30:F36)</f>
        <v>408.19611761025908</v>
      </c>
      <c r="H30" s="478"/>
      <c r="I30" s="169">
        <f t="shared" si="0"/>
        <v>0.81425023011452968</v>
      </c>
      <c r="J30" s="457">
        <f t="shared" ref="J30" si="21">AVERAGE(I30:I36)</f>
        <v>0.82032981834859153</v>
      </c>
      <c r="K30" s="457"/>
      <c r="L30" s="182">
        <v>2.4095767650316939E-3</v>
      </c>
      <c r="M30" s="472">
        <f t="shared" ref="M30" si="22">AVERAGE(L30:L36)</f>
        <v>2.4145539955588192E-3</v>
      </c>
      <c r="N30" s="472"/>
      <c r="O30" s="84">
        <v>7.8142648905937216E-3</v>
      </c>
      <c r="P30" s="473">
        <f t="shared" ref="P30" si="23">AVERAGE(O30:O36)</f>
        <v>7.6270768246166709E-3</v>
      </c>
      <c r="Q30" s="473"/>
      <c r="R30" s="169">
        <v>0.9</v>
      </c>
      <c r="S30" s="457">
        <f t="shared" ref="S30" si="24">AVERAGE(R30:R36)</f>
        <v>0.90000000000000013</v>
      </c>
      <c r="T30" s="457"/>
      <c r="U30" s="169">
        <f>35/52*100%</f>
        <v>0.67307692307692313</v>
      </c>
      <c r="V30" s="457">
        <f t="shared" ref="V30" si="25">AVERAGE(U30:U36)</f>
        <v>0.67307692307692324</v>
      </c>
      <c r="W30" s="457"/>
    </row>
    <row r="31" spans="2:23" ht="14.45" hidden="1" customHeight="1" outlineLevel="1">
      <c r="B31" s="460"/>
      <c r="C31" s="460"/>
      <c r="D31" s="80">
        <v>45896</v>
      </c>
      <c r="E31" s="80" t="s">
        <v>112</v>
      </c>
      <c r="F31" s="87">
        <v>405.63529728502402</v>
      </c>
      <c r="G31" s="478"/>
      <c r="H31" s="478"/>
      <c r="I31" s="169">
        <f t="shared" si="0"/>
        <v>0.81518347525125401</v>
      </c>
      <c r="J31" s="457"/>
      <c r="K31" s="457"/>
      <c r="L31" s="182">
        <v>2.4120074254834383E-3</v>
      </c>
      <c r="M31" s="472"/>
      <c r="N31" s="472"/>
      <c r="O31" s="84">
        <v>7.7428535404251561E-3</v>
      </c>
      <c r="P31" s="473"/>
      <c r="Q31" s="473"/>
      <c r="R31" s="169">
        <v>0.9</v>
      </c>
      <c r="S31" s="457"/>
      <c r="T31" s="457"/>
      <c r="U31" s="169">
        <f>35/52*100%</f>
        <v>0.67307692307692313</v>
      </c>
      <c r="V31" s="457"/>
      <c r="W31" s="457"/>
    </row>
    <row r="32" spans="2:23" ht="14.45" hidden="1" customHeight="1" outlineLevel="1">
      <c r="B32" s="460"/>
      <c r="C32" s="460"/>
      <c r="D32" s="80">
        <v>45897</v>
      </c>
      <c r="E32" s="80" t="s">
        <v>113</v>
      </c>
      <c r="F32" s="87">
        <v>405.53459916348999</v>
      </c>
      <c r="G32" s="478"/>
      <c r="H32" s="478"/>
      <c r="I32" s="169">
        <f t="shared" si="0"/>
        <v>0.8149811076436696</v>
      </c>
      <c r="J32" s="457"/>
      <c r="K32" s="457"/>
      <c r="L32" s="182">
        <v>2.4118157628332331E-3</v>
      </c>
      <c r="M32" s="472"/>
      <c r="N32" s="472"/>
      <c r="O32" s="84">
        <v>7.6901970844117313E-3</v>
      </c>
      <c r="P32" s="473"/>
      <c r="Q32" s="473"/>
      <c r="R32" s="169">
        <v>0.9</v>
      </c>
      <c r="S32" s="457"/>
      <c r="T32" s="457"/>
      <c r="U32" s="169">
        <f t="shared" ref="U32:U36" si="26">35/52*100%</f>
        <v>0.67307692307692313</v>
      </c>
      <c r="V32" s="457"/>
      <c r="W32" s="457"/>
    </row>
    <row r="33" spans="2:23" ht="14.45" hidden="1" customHeight="1" outlineLevel="1">
      <c r="B33" s="460"/>
      <c r="C33" s="460"/>
      <c r="D33" s="80">
        <v>45898</v>
      </c>
      <c r="E33" s="80" t="s">
        <v>114</v>
      </c>
      <c r="F33" s="87">
        <v>403.04509539053299</v>
      </c>
      <c r="G33" s="478"/>
      <c r="H33" s="478"/>
      <c r="I33" s="169">
        <f t="shared" si="0"/>
        <v>0.80997808559190709</v>
      </c>
      <c r="J33" s="457"/>
      <c r="K33" s="457"/>
      <c r="L33" s="182">
        <v>2.4182681081870785E-3</v>
      </c>
      <c r="M33" s="472"/>
      <c r="N33" s="472"/>
      <c r="O33" s="84">
        <v>7.7024090218748772E-3</v>
      </c>
      <c r="P33" s="473"/>
      <c r="Q33" s="473"/>
      <c r="R33" s="169">
        <v>0.9</v>
      </c>
      <c r="S33" s="457"/>
      <c r="T33" s="457"/>
      <c r="U33" s="169">
        <f t="shared" si="26"/>
        <v>0.67307692307692313</v>
      </c>
      <c r="V33" s="457"/>
      <c r="W33" s="457"/>
    </row>
    <row r="34" spans="2:23" ht="14.45" hidden="1" customHeight="1" outlineLevel="1">
      <c r="B34" s="460"/>
      <c r="C34" s="460"/>
      <c r="D34" s="80">
        <v>45899</v>
      </c>
      <c r="E34" s="80" t="s">
        <v>115</v>
      </c>
      <c r="F34" s="87">
        <v>406.13913710699302</v>
      </c>
      <c r="G34" s="478"/>
      <c r="H34" s="478"/>
      <c r="I34" s="169">
        <f t="shared" si="0"/>
        <v>0.81619601508640072</v>
      </c>
      <c r="J34" s="457"/>
      <c r="K34" s="457"/>
      <c r="L34" s="182">
        <v>2.4161210042765225E-3</v>
      </c>
      <c r="M34" s="472"/>
      <c r="N34" s="472"/>
      <c r="O34" s="84">
        <v>7.6018122940853389E-3</v>
      </c>
      <c r="P34" s="473"/>
      <c r="Q34" s="473"/>
      <c r="R34" s="169">
        <v>0.9</v>
      </c>
      <c r="S34" s="457"/>
      <c r="T34" s="457"/>
      <c r="U34" s="169">
        <f t="shared" si="26"/>
        <v>0.67307692307692313</v>
      </c>
      <c r="V34" s="457"/>
      <c r="W34" s="457"/>
    </row>
    <row r="35" spans="2:23" hidden="1" outlineLevel="1">
      <c r="B35" s="460"/>
      <c r="C35" s="460"/>
      <c r="D35" s="80">
        <v>45900</v>
      </c>
      <c r="E35" s="80" t="s">
        <v>116</v>
      </c>
      <c r="F35" s="87">
        <v>421.57475224753603</v>
      </c>
      <c r="G35" s="478"/>
      <c r="H35" s="478"/>
      <c r="I35" s="169">
        <f t="shared" si="0"/>
        <v>0.84721614197655948</v>
      </c>
      <c r="J35" s="457"/>
      <c r="K35" s="457"/>
      <c r="L35" s="182">
        <v>2.4142519589577475E-3</v>
      </c>
      <c r="M35" s="472"/>
      <c r="N35" s="472"/>
      <c r="O35" s="84">
        <v>7.4357648246164308E-3</v>
      </c>
      <c r="P35" s="473"/>
      <c r="Q35" s="473"/>
      <c r="R35" s="169">
        <v>0.9</v>
      </c>
      <c r="S35" s="457"/>
      <c r="T35" s="457"/>
      <c r="U35" s="169">
        <f t="shared" si="26"/>
        <v>0.67307692307692313</v>
      </c>
      <c r="V35" s="457"/>
      <c r="W35" s="457"/>
    </row>
    <row r="36" spans="2:23" hidden="1" outlineLevel="1" collapsed="1">
      <c r="B36" s="460"/>
      <c r="D36" s="80">
        <v>45901</v>
      </c>
      <c r="E36" s="80" t="s">
        <v>117</v>
      </c>
      <c r="F36" s="87">
        <v>410.27302757324799</v>
      </c>
      <c r="G36" s="478"/>
      <c r="H36" s="478">
        <f>AVERAGEIF(F36:F65,"&lt;&gt;0")</f>
        <v>412.06070241041812</v>
      </c>
      <c r="I36" s="169">
        <f t="shared" si="0"/>
        <v>0.82450367277581982</v>
      </c>
      <c r="J36" s="457"/>
      <c r="K36" s="457">
        <f>AVERAGEIF(I36:I65,"&lt;&gt;0")</f>
        <v>0.82809626690196592</v>
      </c>
      <c r="L36" s="182">
        <v>2.4198369441420201E-3</v>
      </c>
      <c r="M36" s="472"/>
      <c r="N36" s="472">
        <f>AVERAGEIF(L36:L65,"&lt;&gt;0")</f>
        <v>2.4176905865490291E-3</v>
      </c>
      <c r="O36" s="84">
        <v>7.4022361163094408E-3</v>
      </c>
      <c r="P36" s="473"/>
      <c r="Q36" s="473">
        <f>AVERAGEIF(O36:O65,"&lt;&gt;0")</f>
        <v>7.1953777427839049E-3</v>
      </c>
      <c r="R36" s="169">
        <v>0.9</v>
      </c>
      <c r="S36" s="457"/>
      <c r="T36" s="457">
        <f>AVERAGEIF(R36:R65,"&lt;&gt;0")</f>
        <v>0.89999999999999958</v>
      </c>
      <c r="U36" s="169">
        <f t="shared" si="26"/>
        <v>0.67307692307692313</v>
      </c>
      <c r="V36" s="457"/>
      <c r="W36" s="457">
        <f>AVERAGEIF(U36:U65,"&lt;&gt;0")</f>
        <v>0.72115384615384615</v>
      </c>
    </row>
    <row r="37" spans="2:23" hidden="1" outlineLevel="1">
      <c r="B37" s="459">
        <f>B30+7</f>
        <v>45910</v>
      </c>
      <c r="D37" s="80">
        <v>45902</v>
      </c>
      <c r="E37" s="80" t="s">
        <v>118</v>
      </c>
      <c r="F37" s="87">
        <v>387.26986098846601</v>
      </c>
      <c r="G37" s="478">
        <f t="shared" ref="G37" si="27">AVERAGE(F37:F43)</f>
        <v>393.305149727328</v>
      </c>
      <c r="H37" s="478"/>
      <c r="I37" s="169">
        <f t="shared" si="0"/>
        <v>0.77827544410865357</v>
      </c>
      <c r="J37" s="457">
        <f t="shared" ref="J37" si="28">AVERAGE(I37:I43)</f>
        <v>0.79040423980572327</v>
      </c>
      <c r="K37" s="457"/>
      <c r="L37" s="182">
        <v>2.4242642791822105E-3</v>
      </c>
      <c r="M37" s="472">
        <f t="shared" ref="M37" si="29">AVERAGE(L37:L43)</f>
        <v>2.4162569751672038E-3</v>
      </c>
      <c r="N37" s="472"/>
      <c r="O37" s="84">
        <v>7.405403710594562E-3</v>
      </c>
      <c r="P37" s="473">
        <f t="shared" ref="P37" si="30">AVERAGE(O37:O43)</f>
        <v>7.2948302616777398E-3</v>
      </c>
      <c r="Q37" s="473"/>
      <c r="R37" s="169">
        <v>0.9</v>
      </c>
      <c r="S37" s="457">
        <f t="shared" ref="S37" si="31">AVERAGE(R37:R43)</f>
        <v>0.90000000000000013</v>
      </c>
      <c r="T37" s="457"/>
      <c r="U37" s="169">
        <f>36/52*100%</f>
        <v>0.69230769230769229</v>
      </c>
      <c r="V37" s="457">
        <f t="shared" ref="V37" si="32">AVERAGE(U37:U43)</f>
        <v>0.6923076923076924</v>
      </c>
      <c r="W37" s="457"/>
    </row>
    <row r="38" spans="2:23" hidden="1" outlineLevel="1">
      <c r="B38" s="460"/>
      <c r="D38" s="80">
        <v>45903</v>
      </c>
      <c r="E38" s="80" t="s">
        <v>112</v>
      </c>
      <c r="F38" s="87">
        <v>386.40390867429198</v>
      </c>
      <c r="G38" s="478"/>
      <c r="H38" s="478"/>
      <c r="I38" s="169">
        <f t="shared" si="0"/>
        <v>0.77653518624254814</v>
      </c>
      <c r="J38" s="457"/>
      <c r="K38" s="457"/>
      <c r="L38" s="182">
        <v>2.4176219280058848E-3</v>
      </c>
      <c r="M38" s="472"/>
      <c r="N38" s="472"/>
      <c r="O38" s="84">
        <v>7.3548234368800607E-3</v>
      </c>
      <c r="P38" s="473"/>
      <c r="Q38" s="473"/>
      <c r="R38" s="169">
        <v>0.9</v>
      </c>
      <c r="S38" s="457"/>
      <c r="T38" s="457"/>
      <c r="U38" s="169">
        <f t="shared" ref="U38:U43" si="33">36/52*100%</f>
        <v>0.69230769230769229</v>
      </c>
      <c r="V38" s="457"/>
      <c r="W38" s="457"/>
    </row>
    <row r="39" spans="2:23" hidden="1" outlineLevel="1">
      <c r="B39" s="460"/>
      <c r="D39" s="80">
        <v>45904</v>
      </c>
      <c r="E39" s="80" t="s">
        <v>113</v>
      </c>
      <c r="F39" s="87">
        <v>400.03121108887098</v>
      </c>
      <c r="G39" s="478"/>
      <c r="H39" s="478"/>
      <c r="I39" s="169">
        <f t="shared" si="0"/>
        <v>0.80392124414966026</v>
      </c>
      <c r="J39" s="457"/>
      <c r="K39" s="457"/>
      <c r="L39" s="182">
        <v>2.414389611346632E-3</v>
      </c>
      <c r="M39" s="472"/>
      <c r="N39" s="472"/>
      <c r="O39" s="84">
        <v>7.3418689761090379E-3</v>
      </c>
      <c r="P39" s="473"/>
      <c r="Q39" s="473"/>
      <c r="R39" s="169">
        <v>0.9</v>
      </c>
      <c r="S39" s="457"/>
      <c r="T39" s="457"/>
      <c r="U39" s="169">
        <f t="shared" si="33"/>
        <v>0.69230769230769229</v>
      </c>
      <c r="V39" s="457"/>
      <c r="W39" s="457"/>
    </row>
    <row r="40" spans="2:23" hidden="1" outlineLevel="1">
      <c r="B40" s="460"/>
      <c r="D40" s="80">
        <v>45905</v>
      </c>
      <c r="E40" s="80" t="s">
        <v>114</v>
      </c>
      <c r="F40" s="87">
        <v>402.82661169443298</v>
      </c>
      <c r="G40" s="478"/>
      <c r="H40" s="478"/>
      <c r="I40" s="169">
        <f t="shared" si="0"/>
        <v>0.80953901063993761</v>
      </c>
      <c r="J40" s="457"/>
      <c r="K40" s="457"/>
      <c r="L40" s="182">
        <v>2.4101885074484797E-3</v>
      </c>
      <c r="M40" s="472"/>
      <c r="N40" s="472"/>
      <c r="O40" s="84">
        <v>7.2093819104807793E-3</v>
      </c>
      <c r="P40" s="473"/>
      <c r="Q40" s="473"/>
      <c r="R40" s="169">
        <v>0.9</v>
      </c>
      <c r="S40" s="457"/>
      <c r="T40" s="457"/>
      <c r="U40" s="169">
        <f t="shared" si="33"/>
        <v>0.69230769230769229</v>
      </c>
      <c r="V40" s="457"/>
      <c r="W40" s="457"/>
    </row>
    <row r="41" spans="2:23" hidden="1" outlineLevel="1">
      <c r="B41" s="460"/>
      <c r="D41" s="80">
        <v>45906</v>
      </c>
      <c r="E41" s="80" t="s">
        <v>115</v>
      </c>
      <c r="F41" s="87">
        <v>387.43051530140599</v>
      </c>
      <c r="G41" s="478"/>
      <c r="H41" s="478"/>
      <c r="I41" s="169">
        <f t="shared" si="0"/>
        <v>0.77859830245459405</v>
      </c>
      <c r="J41" s="457"/>
      <c r="K41" s="457"/>
      <c r="L41" s="182">
        <v>2.4098843377677367E-3</v>
      </c>
      <c r="M41" s="472"/>
      <c r="N41" s="472"/>
      <c r="O41" s="84">
        <v>7.2252045134758381E-3</v>
      </c>
      <c r="P41" s="473"/>
      <c r="Q41" s="473"/>
      <c r="R41" s="169">
        <v>0.9</v>
      </c>
      <c r="S41" s="457"/>
      <c r="T41" s="457"/>
      <c r="U41" s="169">
        <f t="shared" si="33"/>
        <v>0.69230769230769229</v>
      </c>
      <c r="V41" s="457"/>
      <c r="W41" s="457"/>
    </row>
    <row r="42" spans="2:23" hidden="1" outlineLevel="1">
      <c r="B42" s="460"/>
      <c r="D42" s="80">
        <v>45907</v>
      </c>
      <c r="E42" s="80" t="s">
        <v>116</v>
      </c>
      <c r="F42" s="87">
        <v>387.58529625238202</v>
      </c>
      <c r="G42" s="478"/>
      <c r="H42" s="478"/>
      <c r="I42" s="169">
        <f t="shared" si="0"/>
        <v>0.77890935742038181</v>
      </c>
      <c r="J42" s="457"/>
      <c r="K42" s="457"/>
      <c r="L42" s="182">
        <v>2.4177604085242684E-3</v>
      </c>
      <c r="M42" s="472"/>
      <c r="N42" s="472"/>
      <c r="O42" s="84">
        <v>7.3022167956627955E-3</v>
      </c>
      <c r="P42" s="473"/>
      <c r="Q42" s="473"/>
      <c r="R42" s="169">
        <v>0.9</v>
      </c>
      <c r="S42" s="457"/>
      <c r="T42" s="457"/>
      <c r="U42" s="169">
        <f t="shared" si="33"/>
        <v>0.69230769230769229</v>
      </c>
      <c r="V42" s="457"/>
      <c r="W42" s="457"/>
    </row>
    <row r="43" spans="2:23" hidden="1" outlineLevel="1">
      <c r="B43" s="460"/>
      <c r="D43" s="80">
        <v>45908</v>
      </c>
      <c r="E43" s="80" t="s">
        <v>117</v>
      </c>
      <c r="F43" s="87">
        <v>401.58864409144599</v>
      </c>
      <c r="G43" s="478"/>
      <c r="H43" s="478"/>
      <c r="I43" s="169">
        <f t="shared" si="0"/>
        <v>0.80705113362428849</v>
      </c>
      <c r="J43" s="457"/>
      <c r="K43" s="457"/>
      <c r="L43" s="182">
        <v>2.4196897538952163E-3</v>
      </c>
      <c r="M43" s="472"/>
      <c r="N43" s="472"/>
      <c r="O43" s="84">
        <v>7.2249124885411095E-3</v>
      </c>
      <c r="P43" s="473"/>
      <c r="Q43" s="473"/>
      <c r="R43" s="169">
        <v>0.9</v>
      </c>
      <c r="S43" s="457"/>
      <c r="T43" s="457"/>
      <c r="U43" s="169">
        <f t="shared" si="33"/>
        <v>0.69230769230769229</v>
      </c>
      <c r="V43" s="457"/>
      <c r="W43" s="457"/>
    </row>
    <row r="44" spans="2:23" hidden="1" outlineLevel="1">
      <c r="B44" s="459">
        <f t="shared" ref="B44" si="34">B37+7</f>
        <v>45917</v>
      </c>
      <c r="D44" s="80">
        <f>D43+1</f>
        <v>45909</v>
      </c>
      <c r="E44" s="80" t="s">
        <v>118</v>
      </c>
      <c r="F44" s="87">
        <v>404.908065848212</v>
      </c>
      <c r="G44" s="478">
        <f t="shared" ref="G44:G65" si="35">AVERAGE(F44:F50)</f>
        <v>405.13281041972431</v>
      </c>
      <c r="H44" s="478"/>
      <c r="I44" s="169">
        <f t="shared" si="0"/>
        <v>0.81372199728338424</v>
      </c>
      <c r="J44" s="457">
        <f t="shared" ref="J44:J65" si="36">AVERAGE(I44:I50)</f>
        <v>0.81417365438047473</v>
      </c>
      <c r="K44" s="457"/>
      <c r="L44" s="182">
        <v>2.4180739556977585E-3</v>
      </c>
      <c r="M44" s="472">
        <f t="shared" ref="M44:M65" si="37">AVERAGE(L44:L50)</f>
        <v>2.4153093005939499E-3</v>
      </c>
      <c r="N44" s="472"/>
      <c r="O44" s="84">
        <v>7.2319181208054728E-3</v>
      </c>
      <c r="P44" s="473">
        <f t="shared" ref="P44:P65" si="38">AVERAGE(O44:O50)</f>
        <v>7.1487457405787847E-3</v>
      </c>
      <c r="Q44" s="473"/>
      <c r="R44" s="169">
        <v>0.9</v>
      </c>
      <c r="S44" s="457">
        <f t="shared" ref="S44:S65" si="39">AVERAGE(R44:R50)</f>
        <v>0.90000000000000013</v>
      </c>
      <c r="T44" s="457"/>
      <c r="U44" s="169">
        <f>37/52*100%</f>
        <v>0.71153846153846156</v>
      </c>
      <c r="V44" s="457">
        <f t="shared" ref="V44:V65" si="40">AVERAGE(U44:U50)</f>
        <v>0.71153846153846156</v>
      </c>
      <c r="W44" s="457"/>
    </row>
    <row r="45" spans="2:23" hidden="1" outlineLevel="1">
      <c r="B45" s="460"/>
      <c r="D45" s="80">
        <f t="shared" ref="D45:D108" si="41">D44+1</f>
        <v>45910</v>
      </c>
      <c r="E45" s="80" t="s">
        <v>112</v>
      </c>
      <c r="F45" s="87">
        <v>403.35973321336502</v>
      </c>
      <c r="G45" s="478"/>
      <c r="H45" s="478"/>
      <c r="I45" s="169">
        <f t="shared" si="0"/>
        <v>0.81061039632910969</v>
      </c>
      <c r="J45" s="457"/>
      <c r="K45" s="457"/>
      <c r="L45" s="182">
        <v>2.4158846939521541E-3</v>
      </c>
      <c r="M45" s="472"/>
      <c r="N45" s="472"/>
      <c r="O45" s="84">
        <v>7.1397305512904945E-3</v>
      </c>
      <c r="P45" s="473"/>
      <c r="Q45" s="473"/>
      <c r="R45" s="169">
        <v>0.9</v>
      </c>
      <c r="S45" s="457"/>
      <c r="T45" s="457"/>
      <c r="U45" s="169">
        <f t="shared" ref="U45:U50" si="42">37/52*100%</f>
        <v>0.71153846153846156</v>
      </c>
      <c r="V45" s="457"/>
      <c r="W45" s="457"/>
    </row>
    <row r="46" spans="2:23" hidden="1" outlineLevel="1">
      <c r="B46" s="460"/>
      <c r="D46" s="80">
        <f t="shared" si="41"/>
        <v>45911</v>
      </c>
      <c r="E46" s="80" t="s">
        <v>113</v>
      </c>
      <c r="F46" s="87">
        <v>403.71257966422297</v>
      </c>
      <c r="G46" s="478"/>
      <c r="H46" s="478"/>
      <c r="I46" s="169">
        <f t="shared" si="0"/>
        <v>0.81131949289433869</v>
      </c>
      <c r="J46" s="457"/>
      <c r="K46" s="457"/>
      <c r="L46" s="182">
        <v>2.4135102611244153E-3</v>
      </c>
      <c r="M46" s="472"/>
      <c r="N46" s="472"/>
      <c r="O46" s="84">
        <v>7.1260296753057981E-3</v>
      </c>
      <c r="P46" s="473"/>
      <c r="Q46" s="473"/>
      <c r="R46" s="169">
        <v>0.9</v>
      </c>
      <c r="S46" s="457"/>
      <c r="T46" s="457"/>
      <c r="U46" s="169">
        <f t="shared" si="42"/>
        <v>0.71153846153846156</v>
      </c>
      <c r="V46" s="457"/>
      <c r="W46" s="457"/>
    </row>
    <row r="47" spans="2:23" hidden="1" outlineLevel="1">
      <c r="B47" s="460"/>
      <c r="D47" s="80">
        <f t="shared" si="41"/>
        <v>45912</v>
      </c>
      <c r="E47" s="80" t="s">
        <v>114</v>
      </c>
      <c r="F47" s="87">
        <v>405.79911442714399</v>
      </c>
      <c r="G47" s="478"/>
      <c r="H47" s="478"/>
      <c r="I47" s="169">
        <f t="shared" si="0"/>
        <v>0.81551268976516067</v>
      </c>
      <c r="J47" s="457"/>
      <c r="K47" s="457"/>
      <c r="L47" s="182">
        <v>2.4116822015834366E-3</v>
      </c>
      <c r="M47" s="472"/>
      <c r="N47" s="472"/>
      <c r="O47" s="84">
        <v>7.1429126198577393E-3</v>
      </c>
      <c r="P47" s="473"/>
      <c r="Q47" s="473"/>
      <c r="R47" s="169">
        <v>0.9</v>
      </c>
      <c r="S47" s="457"/>
      <c r="T47" s="457"/>
      <c r="U47" s="169">
        <f t="shared" si="42"/>
        <v>0.71153846153846156</v>
      </c>
      <c r="V47" s="457"/>
      <c r="W47" s="457"/>
    </row>
    <row r="48" spans="2:23" hidden="1" outlineLevel="1">
      <c r="B48" s="460"/>
      <c r="D48" s="80">
        <f t="shared" si="41"/>
        <v>45913</v>
      </c>
      <c r="E48" s="80" t="s">
        <v>115</v>
      </c>
      <c r="F48" s="87">
        <v>405.788075476188</v>
      </c>
      <c r="G48" s="478"/>
      <c r="H48" s="478"/>
      <c r="I48" s="169">
        <f t="shared" si="0"/>
        <v>0.81549050537819123</v>
      </c>
      <c r="J48" s="457"/>
      <c r="K48" s="457"/>
      <c r="L48" s="182">
        <v>2.4137665320625051E-3</v>
      </c>
      <c r="M48" s="472"/>
      <c r="N48" s="472"/>
      <c r="O48" s="84">
        <v>7.1160906628782395E-3</v>
      </c>
      <c r="P48" s="473"/>
      <c r="Q48" s="473"/>
      <c r="R48" s="169">
        <v>0.9</v>
      </c>
      <c r="S48" s="457"/>
      <c r="T48" s="457"/>
      <c r="U48" s="169">
        <f t="shared" si="42"/>
        <v>0.71153846153846156</v>
      </c>
      <c r="V48" s="457"/>
      <c r="W48" s="457"/>
    </row>
    <row r="49" spans="2:23" hidden="1" outlineLevel="1">
      <c r="B49" s="460"/>
      <c r="D49" s="80">
        <f t="shared" si="41"/>
        <v>45914</v>
      </c>
      <c r="E49" s="80" t="s">
        <v>116</v>
      </c>
      <c r="F49" s="87">
        <v>404.824015885515</v>
      </c>
      <c r="G49" s="478"/>
      <c r="H49" s="478"/>
      <c r="I49" s="169">
        <f t="shared" si="0"/>
        <v>0.81355308658664582</v>
      </c>
      <c r="J49" s="457"/>
      <c r="K49" s="457"/>
      <c r="L49" s="182">
        <v>2.4184257664943004E-3</v>
      </c>
      <c r="M49" s="472"/>
      <c r="N49" s="472"/>
      <c r="O49" s="84">
        <v>7.1545068930832312E-3</v>
      </c>
      <c r="P49" s="473"/>
      <c r="Q49" s="473"/>
      <c r="R49" s="169">
        <v>0.9</v>
      </c>
      <c r="S49" s="457"/>
      <c r="T49" s="457"/>
      <c r="U49" s="169">
        <f t="shared" si="42"/>
        <v>0.71153846153846156</v>
      </c>
      <c r="V49" s="457"/>
      <c r="W49" s="457"/>
    </row>
    <row r="50" spans="2:23" hidden="1" outlineLevel="1">
      <c r="B50" s="460"/>
      <c r="D50" s="80">
        <f t="shared" si="41"/>
        <v>45915</v>
      </c>
      <c r="E50" s="80" t="s">
        <v>117</v>
      </c>
      <c r="F50" s="87">
        <v>407.53808842342301</v>
      </c>
      <c r="G50" s="478"/>
      <c r="H50" s="478"/>
      <c r="I50" s="169">
        <f t="shared" si="0"/>
        <v>0.81900741242649311</v>
      </c>
      <c r="J50" s="457"/>
      <c r="K50" s="457"/>
      <c r="L50" s="182">
        <v>2.4158216932430804E-3</v>
      </c>
      <c r="M50" s="472"/>
      <c r="N50" s="472"/>
      <c r="O50" s="84">
        <v>7.1300316608305207E-3</v>
      </c>
      <c r="P50" s="473"/>
      <c r="Q50" s="473"/>
      <c r="R50" s="169">
        <v>0.9</v>
      </c>
      <c r="S50" s="457"/>
      <c r="T50" s="457"/>
      <c r="U50" s="169">
        <f t="shared" si="42"/>
        <v>0.71153846153846156</v>
      </c>
      <c r="V50" s="457"/>
      <c r="W50" s="457"/>
    </row>
    <row r="51" spans="2:23" hidden="1" outlineLevel="1">
      <c r="B51" s="459">
        <f t="shared" ref="B51" si="43">B44+7</f>
        <v>45924</v>
      </c>
      <c r="D51" s="80">
        <f t="shared" si="41"/>
        <v>45916</v>
      </c>
      <c r="E51" s="80" t="s">
        <v>118</v>
      </c>
      <c r="F51" s="87">
        <v>423.00275651705698</v>
      </c>
      <c r="G51" s="478">
        <f t="shared" si="35"/>
        <v>425.50233852282838</v>
      </c>
      <c r="H51" s="478"/>
      <c r="I51" s="169">
        <f t="shared" si="0"/>
        <v>0.85008592547640061</v>
      </c>
      <c r="J51" s="457">
        <f t="shared" si="36"/>
        <v>0.85510920121147205</v>
      </c>
      <c r="K51" s="457"/>
      <c r="L51" s="182">
        <v>2.4304544187341882E-3</v>
      </c>
      <c r="M51" s="472">
        <f t="shared" si="37"/>
        <v>2.4250453794533388E-3</v>
      </c>
      <c r="N51" s="472"/>
      <c r="O51" s="84">
        <v>7.2116416601254998E-3</v>
      </c>
      <c r="P51" s="473">
        <f t="shared" si="38"/>
        <v>7.1884533193152045E-3</v>
      </c>
      <c r="Q51" s="473"/>
      <c r="R51" s="169">
        <v>0.9</v>
      </c>
      <c r="S51" s="457">
        <f t="shared" si="39"/>
        <v>0.90000000000000013</v>
      </c>
      <c r="T51" s="457"/>
      <c r="U51" s="169">
        <f>38/52*100%</f>
        <v>0.73076923076923073</v>
      </c>
      <c r="V51" s="457">
        <f t="shared" si="40"/>
        <v>0.73076923076923073</v>
      </c>
      <c r="W51" s="457"/>
    </row>
    <row r="52" spans="2:23" hidden="1" outlineLevel="1">
      <c r="B52" s="460"/>
      <c r="D52" s="80">
        <f t="shared" si="41"/>
        <v>45917</v>
      </c>
      <c r="E52" s="80" t="s">
        <v>112</v>
      </c>
      <c r="F52" s="87">
        <v>424.25576994000397</v>
      </c>
      <c r="G52" s="478"/>
      <c r="H52" s="478"/>
      <c r="I52" s="169">
        <f t="shared" si="0"/>
        <v>0.85260403926849671</v>
      </c>
      <c r="J52" s="457"/>
      <c r="K52" s="457"/>
      <c r="L52" s="182">
        <v>2.4264310387890221E-3</v>
      </c>
      <c r="M52" s="472"/>
      <c r="N52" s="472"/>
      <c r="O52" s="84">
        <v>7.2123073709368032E-3</v>
      </c>
      <c r="P52" s="473"/>
      <c r="Q52" s="473"/>
      <c r="R52" s="169">
        <v>0.9</v>
      </c>
      <c r="S52" s="457"/>
      <c r="T52" s="457"/>
      <c r="U52" s="169">
        <f t="shared" ref="U52:U57" si="44">38/52*100%</f>
        <v>0.73076923076923073</v>
      </c>
      <c r="V52" s="457"/>
      <c r="W52" s="457"/>
    </row>
    <row r="53" spans="2:23" hidden="1" outlineLevel="1">
      <c r="B53" s="460"/>
      <c r="D53" s="80">
        <f t="shared" si="41"/>
        <v>45918</v>
      </c>
      <c r="E53" s="80" t="s">
        <v>113</v>
      </c>
      <c r="F53" s="87">
        <v>424.87807825269499</v>
      </c>
      <c r="G53" s="478"/>
      <c r="H53" s="478"/>
      <c r="I53" s="169">
        <f t="shared" si="0"/>
        <v>0.85385465886795608</v>
      </c>
      <c r="J53" s="457"/>
      <c r="K53" s="457"/>
      <c r="L53" s="182">
        <v>2.4237683702697287E-3</v>
      </c>
      <c r="M53" s="472"/>
      <c r="N53" s="472"/>
      <c r="O53" s="84">
        <v>7.2100364870047676E-3</v>
      </c>
      <c r="P53" s="473"/>
      <c r="Q53" s="473"/>
      <c r="R53" s="169">
        <v>0.9</v>
      </c>
      <c r="S53" s="457"/>
      <c r="T53" s="457"/>
      <c r="U53" s="169">
        <f t="shared" si="44"/>
        <v>0.73076923076923073</v>
      </c>
      <c r="V53" s="457"/>
      <c r="W53" s="457"/>
    </row>
    <row r="54" spans="2:23" hidden="1" outlineLevel="1">
      <c r="B54" s="460"/>
      <c r="D54" s="80">
        <f t="shared" si="41"/>
        <v>45919</v>
      </c>
      <c r="E54" s="80" t="s">
        <v>114</v>
      </c>
      <c r="F54" s="87">
        <v>424.72540483428202</v>
      </c>
      <c r="G54" s="478"/>
      <c r="H54" s="478"/>
      <c r="I54" s="169">
        <f t="shared" si="0"/>
        <v>0.85354783929719047</v>
      </c>
      <c r="J54" s="457"/>
      <c r="K54" s="457"/>
      <c r="L54" s="182">
        <v>2.4218045975023606E-3</v>
      </c>
      <c r="M54" s="472"/>
      <c r="N54" s="472"/>
      <c r="O54" s="84">
        <v>7.1462411753145045E-3</v>
      </c>
      <c r="P54" s="473"/>
      <c r="Q54" s="473"/>
      <c r="R54" s="169">
        <v>0.9</v>
      </c>
      <c r="S54" s="457"/>
      <c r="T54" s="457"/>
      <c r="U54" s="169">
        <f t="shared" si="44"/>
        <v>0.73076923076923073</v>
      </c>
      <c r="V54" s="457"/>
      <c r="W54" s="457"/>
    </row>
    <row r="55" spans="2:23" hidden="1" outlineLevel="1">
      <c r="B55" s="460"/>
      <c r="D55" s="80">
        <f t="shared" si="41"/>
        <v>45920</v>
      </c>
      <c r="E55" s="80" t="s">
        <v>115</v>
      </c>
      <c r="F55" s="87">
        <v>425.013210546545</v>
      </c>
      <c r="G55" s="478"/>
      <c r="H55" s="478"/>
      <c r="I55" s="169">
        <f t="shared" si="0"/>
        <v>0.85412622698260643</v>
      </c>
      <c r="J55" s="457"/>
      <c r="K55" s="457"/>
      <c r="L55" s="182">
        <v>2.4222250113336485E-3</v>
      </c>
      <c r="M55" s="472"/>
      <c r="N55" s="472"/>
      <c r="O55" s="84">
        <v>7.1498912634333778E-3</v>
      </c>
      <c r="P55" s="473"/>
      <c r="Q55" s="473"/>
      <c r="R55" s="169">
        <v>0.9</v>
      </c>
      <c r="S55" s="457"/>
      <c r="T55" s="457"/>
      <c r="U55" s="169">
        <f t="shared" si="44"/>
        <v>0.73076923076923073</v>
      </c>
      <c r="V55" s="457"/>
      <c r="W55" s="457"/>
    </row>
    <row r="56" spans="2:23" hidden="1" outlineLevel="1">
      <c r="B56" s="460"/>
      <c r="D56" s="80">
        <f t="shared" si="41"/>
        <v>45921</v>
      </c>
      <c r="E56" s="80" t="s">
        <v>116</v>
      </c>
      <c r="F56" s="87">
        <v>428.09310252552001</v>
      </c>
      <c r="G56" s="478"/>
      <c r="H56" s="478"/>
      <c r="I56" s="169">
        <f t="shared" si="0"/>
        <v>0.86031572050948546</v>
      </c>
      <c r="J56" s="457"/>
      <c r="K56" s="457"/>
      <c r="L56" s="182">
        <v>2.426315567100097E-3</v>
      </c>
      <c r="M56" s="472"/>
      <c r="N56" s="472"/>
      <c r="O56" s="84">
        <v>7.2035448863277309E-3</v>
      </c>
      <c r="P56" s="473"/>
      <c r="Q56" s="473"/>
      <c r="R56" s="169">
        <v>0.9</v>
      </c>
      <c r="S56" s="457"/>
      <c r="T56" s="457"/>
      <c r="U56" s="169">
        <f t="shared" si="44"/>
        <v>0.73076923076923073</v>
      </c>
      <c r="V56" s="457"/>
      <c r="W56" s="457"/>
    </row>
    <row r="57" spans="2:23" hidden="1" outlineLevel="1">
      <c r="B57" s="460"/>
      <c r="D57" s="80">
        <f t="shared" si="41"/>
        <v>45922</v>
      </c>
      <c r="E57" s="80" t="s">
        <v>117</v>
      </c>
      <c r="F57" s="87">
        <v>428.54804704369599</v>
      </c>
      <c r="G57" s="478"/>
      <c r="H57" s="478"/>
      <c r="I57" s="169">
        <f t="shared" si="0"/>
        <v>0.86122999807816714</v>
      </c>
      <c r="J57" s="457"/>
      <c r="K57" s="457"/>
      <c r="L57" s="182">
        <v>2.4243186524443268E-3</v>
      </c>
      <c r="M57" s="472"/>
      <c r="N57" s="472"/>
      <c r="O57" s="84">
        <v>7.1855103920637495E-3</v>
      </c>
      <c r="P57" s="473"/>
      <c r="Q57" s="473"/>
      <c r="R57" s="169">
        <v>0.9</v>
      </c>
      <c r="S57" s="457"/>
      <c r="T57" s="457"/>
      <c r="U57" s="169">
        <f t="shared" si="44"/>
        <v>0.73076923076923073</v>
      </c>
      <c r="V57" s="457"/>
      <c r="W57" s="457"/>
    </row>
    <row r="58" spans="2:23" hidden="1" outlineLevel="1">
      <c r="B58" s="459">
        <f t="shared" ref="B58" si="45">B51+7</f>
        <v>45931</v>
      </c>
      <c r="D58" s="80">
        <f t="shared" si="41"/>
        <v>45923</v>
      </c>
      <c r="E58" s="80" t="s">
        <v>118</v>
      </c>
      <c r="F58" s="87">
        <v>427.37902209102702</v>
      </c>
      <c r="G58" s="478">
        <f t="shared" si="35"/>
        <v>428.00220662381446</v>
      </c>
      <c r="H58" s="478"/>
      <c r="I58" s="169">
        <f t="shared" si="0"/>
        <v>0.85888067140479707</v>
      </c>
      <c r="J58" s="457">
        <f t="shared" si="36"/>
        <v>0.8601330518967335</v>
      </c>
      <c r="K58" s="457"/>
      <c r="L58" s="182">
        <v>2.4219166079409351E-3</v>
      </c>
      <c r="M58" s="472">
        <f t="shared" si="37"/>
        <v>2.4141057865182587E-3</v>
      </c>
      <c r="N58" s="472"/>
      <c r="O58" s="84">
        <v>7.2425188688423911E-3</v>
      </c>
      <c r="P58" s="473">
        <f t="shared" si="38"/>
        <v>7.1288746250268891E-3</v>
      </c>
      <c r="Q58" s="473"/>
      <c r="R58" s="169">
        <v>0.9</v>
      </c>
      <c r="S58" s="457">
        <f t="shared" si="39"/>
        <v>0.90000000000000013</v>
      </c>
      <c r="T58" s="457"/>
      <c r="U58" s="169">
        <f>39/52*100%</f>
        <v>0.75</v>
      </c>
      <c r="V58" s="457">
        <f t="shared" si="40"/>
        <v>0.75</v>
      </c>
      <c r="W58" s="457"/>
    </row>
    <row r="59" spans="2:23" hidden="1" outlineLevel="1">
      <c r="B59" s="459"/>
      <c r="D59" s="80">
        <f t="shared" si="41"/>
        <v>45924</v>
      </c>
      <c r="E59" s="80" t="s">
        <v>112</v>
      </c>
      <c r="F59" s="87">
        <v>429.749606004562</v>
      </c>
      <c r="G59" s="478"/>
      <c r="H59" s="478"/>
      <c r="I59" s="169">
        <f t="shared" si="0"/>
        <v>0.86364470660080783</v>
      </c>
      <c r="J59" s="457"/>
      <c r="K59" s="457"/>
      <c r="L59" s="182">
        <v>2.4184447664535916E-3</v>
      </c>
      <c r="M59" s="472"/>
      <c r="N59" s="472"/>
      <c r="O59" s="84">
        <v>7.1256559820881017E-3</v>
      </c>
      <c r="P59" s="473"/>
      <c r="Q59" s="473"/>
      <c r="R59" s="169">
        <v>0.9</v>
      </c>
      <c r="S59" s="457"/>
      <c r="T59" s="457"/>
      <c r="U59" s="169">
        <f t="shared" ref="U59:U64" si="46">39/52*100%</f>
        <v>0.75</v>
      </c>
      <c r="V59" s="457"/>
      <c r="W59" s="457"/>
    </row>
    <row r="60" spans="2:23" hidden="1" outlineLevel="1">
      <c r="B60" s="459"/>
      <c r="D60" s="80">
        <f t="shared" si="41"/>
        <v>45925</v>
      </c>
      <c r="E60" s="80" t="s">
        <v>113</v>
      </c>
      <c r="F60" s="87">
        <v>430.61219620424299</v>
      </c>
      <c r="G60" s="478"/>
      <c r="H60" s="478"/>
      <c r="I60" s="169">
        <f t="shared" si="0"/>
        <v>0.86537820780595454</v>
      </c>
      <c r="J60" s="457"/>
      <c r="K60" s="457"/>
      <c r="L60" s="182">
        <v>2.4123030523792305E-3</v>
      </c>
      <c r="M60" s="472"/>
      <c r="N60" s="472"/>
      <c r="O60" s="84">
        <v>7.1112386332758473E-3</v>
      </c>
      <c r="P60" s="473"/>
      <c r="Q60" s="473"/>
      <c r="R60" s="169">
        <v>0.9</v>
      </c>
      <c r="S60" s="457"/>
      <c r="T60" s="457"/>
      <c r="U60" s="169">
        <f t="shared" si="46"/>
        <v>0.75</v>
      </c>
      <c r="V60" s="457"/>
      <c r="W60" s="457"/>
    </row>
    <row r="61" spans="2:23" hidden="1" outlineLevel="1">
      <c r="B61" s="459"/>
      <c r="D61" s="80">
        <f t="shared" si="41"/>
        <v>45926</v>
      </c>
      <c r="E61" s="80" t="s">
        <v>114</v>
      </c>
      <c r="F61" s="87">
        <v>430.67013814316601</v>
      </c>
      <c r="G61" s="478"/>
      <c r="H61" s="478"/>
      <c r="I61" s="169">
        <f t="shared" si="0"/>
        <v>0.86549465060925646</v>
      </c>
      <c r="J61" s="457"/>
      <c r="K61" s="457"/>
      <c r="L61" s="182">
        <v>2.4100169939872754E-3</v>
      </c>
      <c r="M61" s="472"/>
      <c r="N61" s="472"/>
      <c r="O61" s="84">
        <v>7.1056932569502447E-3</v>
      </c>
      <c r="P61" s="473"/>
      <c r="Q61" s="473"/>
      <c r="R61" s="169">
        <v>0.9</v>
      </c>
      <c r="S61" s="457"/>
      <c r="T61" s="457"/>
      <c r="U61" s="169">
        <f t="shared" si="46"/>
        <v>0.75</v>
      </c>
      <c r="V61" s="457"/>
      <c r="W61" s="457"/>
    </row>
    <row r="62" spans="2:23" hidden="1" outlineLevel="1">
      <c r="B62" s="459"/>
      <c r="D62" s="80">
        <f t="shared" si="41"/>
        <v>45927</v>
      </c>
      <c r="E62" s="80" t="s">
        <v>115</v>
      </c>
      <c r="F62" s="87">
        <v>430.763350418252</v>
      </c>
      <c r="G62" s="478"/>
      <c r="H62" s="478"/>
      <c r="I62" s="169">
        <f t="shared" si="0"/>
        <v>0.86568197431320737</v>
      </c>
      <c r="J62" s="457"/>
      <c r="K62" s="457"/>
      <c r="L62" s="182">
        <v>2.4103415779939993E-3</v>
      </c>
      <c r="M62" s="472"/>
      <c r="N62" s="472"/>
      <c r="O62" s="84">
        <v>7.0948784044885258E-3</v>
      </c>
      <c r="P62" s="473"/>
      <c r="Q62" s="473"/>
      <c r="R62" s="169">
        <v>0.9</v>
      </c>
      <c r="S62" s="457"/>
      <c r="T62" s="457"/>
      <c r="U62" s="169">
        <f t="shared" si="46"/>
        <v>0.75</v>
      </c>
      <c r="V62" s="457"/>
      <c r="W62" s="457"/>
    </row>
    <row r="63" spans="2:23" hidden="1" outlineLevel="1">
      <c r="B63" s="459"/>
      <c r="D63" s="80">
        <f t="shared" si="41"/>
        <v>45928</v>
      </c>
      <c r="E63" s="80" t="s">
        <v>116</v>
      </c>
      <c r="F63" s="87">
        <v>430.97856004416798</v>
      </c>
      <c r="G63" s="478"/>
      <c r="H63" s="478"/>
      <c r="I63" s="169">
        <f t="shared" si="0"/>
        <v>0.86611446954213822</v>
      </c>
      <c r="J63" s="457"/>
      <c r="K63" s="457"/>
      <c r="L63" s="182">
        <v>2.4121540851997445E-3</v>
      </c>
      <c r="M63" s="472"/>
      <c r="N63" s="472"/>
      <c r="O63" s="84">
        <v>7.1019553320622797E-3</v>
      </c>
      <c r="P63" s="473"/>
      <c r="Q63" s="473"/>
      <c r="R63" s="169">
        <v>0.9</v>
      </c>
      <c r="S63" s="457"/>
      <c r="T63" s="457"/>
      <c r="U63" s="169">
        <f t="shared" si="46"/>
        <v>0.75</v>
      </c>
      <c r="V63" s="457"/>
      <c r="W63" s="457"/>
    </row>
    <row r="64" spans="2:23" hidden="1" outlineLevel="1">
      <c r="B64" s="459"/>
      <c r="D64" s="80">
        <f t="shared" si="41"/>
        <v>45929</v>
      </c>
      <c r="E64" s="80" t="s">
        <v>117</v>
      </c>
      <c r="F64" s="87">
        <v>415.862573461284</v>
      </c>
      <c r="G64" s="478"/>
      <c r="H64" s="478"/>
      <c r="I64" s="169">
        <f t="shared" si="0"/>
        <v>0.83573668300097259</v>
      </c>
      <c r="J64" s="457"/>
      <c r="K64" s="457"/>
      <c r="L64" s="182">
        <v>2.4135634216730312E-3</v>
      </c>
      <c r="M64" s="472"/>
      <c r="N64" s="472"/>
      <c r="O64" s="84">
        <v>7.1201818974808307E-3</v>
      </c>
      <c r="P64" s="473"/>
      <c r="Q64" s="473"/>
      <c r="R64" s="169">
        <v>0.9</v>
      </c>
      <c r="S64" s="457"/>
      <c r="T64" s="457"/>
      <c r="U64" s="169">
        <f t="shared" si="46"/>
        <v>0.75</v>
      </c>
      <c r="V64" s="457"/>
      <c r="W64" s="457"/>
    </row>
    <row r="65" spans="2:23" hidden="1" outlineLevel="1">
      <c r="B65" s="459">
        <f t="shared" ref="B65" si="47">B58+7</f>
        <v>45938</v>
      </c>
      <c r="D65" s="80">
        <f t="shared" si="41"/>
        <v>45930</v>
      </c>
      <c r="E65" s="80" t="s">
        <v>118</v>
      </c>
      <c r="F65" s="87">
        <v>387.95050768342901</v>
      </c>
      <c r="G65" s="478">
        <f t="shared" si="35"/>
        <v>395.87859209348699</v>
      </c>
      <c r="H65" s="478"/>
      <c r="I65" s="169">
        <f t="shared" si="0"/>
        <v>0.77964330322232511</v>
      </c>
      <c r="J65" s="457">
        <f t="shared" si="36"/>
        <v>0.79557594874093041</v>
      </c>
      <c r="K65" s="457"/>
      <c r="L65" s="182">
        <v>2.415858560199588E-3</v>
      </c>
      <c r="M65" s="472">
        <f t="shared" si="37"/>
        <v>2.4147242954774837E-3</v>
      </c>
      <c r="N65" s="472"/>
      <c r="O65" s="84">
        <v>7.1327685410173128E-3</v>
      </c>
      <c r="P65" s="457">
        <f t="shared" si="38"/>
        <v>7.0991458593328517E-3</v>
      </c>
      <c r="Q65" s="473"/>
      <c r="R65" s="169">
        <v>0.9</v>
      </c>
      <c r="S65" s="457">
        <f t="shared" si="39"/>
        <v>0.90000000000000013</v>
      </c>
      <c r="T65" s="457"/>
      <c r="U65" s="169">
        <f>40/52*100%</f>
        <v>0.76923076923076927</v>
      </c>
      <c r="V65" s="457">
        <f t="shared" si="40"/>
        <v>0.76923076923076927</v>
      </c>
      <c r="W65" s="457"/>
    </row>
    <row r="66" spans="2:23" hidden="1" outlineLevel="1" collapsed="1">
      <c r="B66" s="459"/>
      <c r="D66" s="80">
        <f t="shared" si="41"/>
        <v>45931</v>
      </c>
      <c r="E66" s="80" t="s">
        <v>112</v>
      </c>
      <c r="F66" s="87">
        <v>389.28586284544201</v>
      </c>
      <c r="G66" s="478"/>
      <c r="H66" s="478"/>
      <c r="I66" s="169">
        <f t="shared" si="0"/>
        <v>0.78232689478585604</v>
      </c>
      <c r="J66" s="457"/>
      <c r="K66" s="457"/>
      <c r="L66" s="182">
        <v>2.4177989236158124E-3</v>
      </c>
      <c r="M66" s="472"/>
      <c r="N66" s="472"/>
      <c r="O66" s="84">
        <v>7.1359015670826248E-3</v>
      </c>
      <c r="P66" s="457"/>
      <c r="Q66" s="473"/>
      <c r="R66" s="169">
        <v>0.9</v>
      </c>
      <c r="S66" s="457"/>
      <c r="T66" s="457"/>
      <c r="U66" s="169">
        <f t="shared" ref="U66:U71" si="48">40/52*100%</f>
        <v>0.76923076923076927</v>
      </c>
      <c r="V66" s="457"/>
      <c r="W66" s="457"/>
    </row>
    <row r="67" spans="2:23" hidden="1" outlineLevel="1">
      <c r="B67" s="459"/>
      <c r="D67" s="80">
        <f t="shared" si="41"/>
        <v>45932</v>
      </c>
      <c r="E67" s="80" t="s">
        <v>113</v>
      </c>
      <c r="F67" s="87">
        <v>392.30420379807299</v>
      </c>
      <c r="G67" s="478"/>
      <c r="H67" s="478">
        <f>AVERAGEIF(F66:F96,"&lt;&gt;0")</f>
        <v>404.78464359829883</v>
      </c>
      <c r="I67" s="169">
        <f t="shared" si="0"/>
        <v>0.78839269252024313</v>
      </c>
      <c r="J67" s="457"/>
      <c r="K67" s="457">
        <f>AVERAGEIF(I66:I96,"&lt;&gt;0")</f>
        <v>0.81347396221523105</v>
      </c>
      <c r="L67" s="182">
        <v>2.4138737287953218E-3</v>
      </c>
      <c r="M67" s="472"/>
      <c r="N67" s="472">
        <f>AVERAGEIF(L66:L96,"&lt;&gt;0")</f>
        <v>2.4147136845526327E-3</v>
      </c>
      <c r="O67" s="84">
        <v>7.1203318353171251E-3</v>
      </c>
      <c r="P67" s="457"/>
      <c r="Q67" s="473">
        <f>AVERAGEIF(O66:O96,"&lt;&gt;0")</f>
        <v>7.0266314564098502E-3</v>
      </c>
      <c r="R67" s="169">
        <v>0.9</v>
      </c>
      <c r="S67" s="457"/>
      <c r="T67" s="457">
        <f>AVERAGEIF(R66:R96,"&lt;&gt;0")</f>
        <v>0.89999999999999947</v>
      </c>
      <c r="U67" s="169">
        <f t="shared" si="48"/>
        <v>0.76923076923076927</v>
      </c>
      <c r="V67" s="457"/>
      <c r="W67" s="457">
        <f>AVERAGEIF(U66:U96,"&lt;&gt;0")</f>
        <v>0.80521091811414414</v>
      </c>
    </row>
    <row r="68" spans="2:23" hidden="1" outlineLevel="1">
      <c r="B68" s="459"/>
      <c r="D68" s="80">
        <f t="shared" si="41"/>
        <v>45933</v>
      </c>
      <c r="E68" s="80" t="s">
        <v>114</v>
      </c>
      <c r="F68" s="87">
        <v>402.35122440831998</v>
      </c>
      <c r="G68" s="478"/>
      <c r="H68" s="478"/>
      <c r="I68" s="169">
        <f t="shared" si="0"/>
        <v>0.80858365033826363</v>
      </c>
      <c r="J68" s="457"/>
      <c r="K68" s="457"/>
      <c r="L68" s="182">
        <v>2.4116370846755395E-3</v>
      </c>
      <c r="M68" s="472"/>
      <c r="N68" s="472"/>
      <c r="O68" s="84">
        <v>7.0766916936639687E-3</v>
      </c>
      <c r="P68" s="457"/>
      <c r="Q68" s="473"/>
      <c r="R68" s="169">
        <v>0.9</v>
      </c>
      <c r="S68" s="457"/>
      <c r="T68" s="457"/>
      <c r="U68" s="169">
        <f t="shared" si="48"/>
        <v>0.76923076923076927</v>
      </c>
      <c r="V68" s="457"/>
      <c r="W68" s="457"/>
    </row>
    <row r="69" spans="2:23" hidden="1" outlineLevel="1">
      <c r="B69" s="459"/>
      <c r="D69" s="80">
        <f t="shared" si="41"/>
        <v>45934</v>
      </c>
      <c r="E69" s="80" t="s">
        <v>115</v>
      </c>
      <c r="F69" s="87">
        <v>403.16489334103102</v>
      </c>
      <c r="G69" s="478"/>
      <c r="H69" s="478"/>
      <c r="I69" s="169">
        <f t="shared" si="0"/>
        <v>0.81021883710014264</v>
      </c>
      <c r="J69" s="457"/>
      <c r="K69" s="457"/>
      <c r="L69" s="182">
        <v>2.4121222929455581E-3</v>
      </c>
      <c r="M69" s="472"/>
      <c r="N69" s="472"/>
      <c r="O69" s="84">
        <v>7.0376627140908438E-3</v>
      </c>
      <c r="P69" s="457"/>
      <c r="Q69" s="473"/>
      <c r="R69" s="169">
        <v>0.9</v>
      </c>
      <c r="S69" s="457"/>
      <c r="T69" s="457"/>
      <c r="U69" s="169">
        <f t="shared" si="48"/>
        <v>0.76923076923076927</v>
      </c>
      <c r="V69" s="457"/>
      <c r="W69" s="457"/>
    </row>
    <row r="70" spans="2:23" hidden="1" outlineLevel="1">
      <c r="B70" s="459"/>
      <c r="D70" s="80">
        <f t="shared" si="41"/>
        <v>45935</v>
      </c>
      <c r="E70" s="80" t="s">
        <v>116</v>
      </c>
      <c r="F70" s="87">
        <v>403.70935143550997</v>
      </c>
      <c r="G70" s="478"/>
      <c r="H70" s="478"/>
      <c r="I70" s="169">
        <f t="shared" ref="I70:I76" si="49">F70/$C$1</f>
        <v>0.81131300529644279</v>
      </c>
      <c r="J70" s="457"/>
      <c r="K70" s="457"/>
      <c r="L70" s="182">
        <v>2.4135094803443059E-3</v>
      </c>
      <c r="M70" s="472"/>
      <c r="N70" s="472"/>
      <c r="O70" s="84">
        <v>7.0766527767463349E-3</v>
      </c>
      <c r="P70" s="457"/>
      <c r="Q70" s="473"/>
      <c r="R70" s="169">
        <v>0.9</v>
      </c>
      <c r="S70" s="457"/>
      <c r="T70" s="457"/>
      <c r="U70" s="169">
        <f t="shared" si="48"/>
        <v>0.76923076923076927</v>
      </c>
      <c r="V70" s="457"/>
      <c r="W70" s="457"/>
    </row>
    <row r="71" spans="2:23" hidden="1" outlineLevel="1">
      <c r="B71" s="459"/>
      <c r="D71" s="80">
        <f t="shared" si="41"/>
        <v>45936</v>
      </c>
      <c r="E71" s="80" t="s">
        <v>117</v>
      </c>
      <c r="F71" s="87">
        <v>392.38410114260398</v>
      </c>
      <c r="G71" s="478"/>
      <c r="H71" s="478"/>
      <c r="I71" s="169">
        <f t="shared" si="49"/>
        <v>0.78855325792323949</v>
      </c>
      <c r="J71" s="457"/>
      <c r="K71" s="457"/>
      <c r="L71" s="182">
        <v>2.4182699977662639E-3</v>
      </c>
      <c r="M71" s="472"/>
      <c r="N71" s="472"/>
      <c r="O71" s="84">
        <v>7.1140118874117551E-3</v>
      </c>
      <c r="P71" s="457"/>
      <c r="Q71" s="473"/>
      <c r="R71" s="169">
        <v>0.9</v>
      </c>
      <c r="S71" s="457"/>
      <c r="T71" s="457"/>
      <c r="U71" s="169">
        <f t="shared" si="48"/>
        <v>0.76923076923076927</v>
      </c>
      <c r="V71" s="457"/>
      <c r="W71" s="457"/>
    </row>
    <row r="72" spans="2:23" hidden="1" outlineLevel="1">
      <c r="B72" s="459">
        <f t="shared" ref="B72:B86" si="50">B65+7</f>
        <v>45945</v>
      </c>
      <c r="D72" s="80">
        <f t="shared" si="41"/>
        <v>45937</v>
      </c>
      <c r="E72" s="80" t="s">
        <v>118</v>
      </c>
      <c r="F72" s="87">
        <v>391.014036643471</v>
      </c>
      <c r="G72" s="478">
        <f>AVERAGE(F72:F78)</f>
        <v>396.54825496743575</v>
      </c>
      <c r="H72" s="478"/>
      <c r="I72" s="169">
        <f t="shared" si="49"/>
        <v>0.78579991286871176</v>
      </c>
      <c r="J72" s="457">
        <f t="shared" ref="J72" si="51">AVERAGE(I72:I78)</f>
        <v>0.79692173425931601</v>
      </c>
      <c r="K72" s="457"/>
      <c r="L72" s="182">
        <v>2.4143700540611209E-3</v>
      </c>
      <c r="M72" s="472">
        <f t="shared" ref="M72" si="52">AVERAGE(L72:L78)</f>
        <v>2.4142911156911149E-3</v>
      </c>
      <c r="N72" s="472"/>
      <c r="O72" s="84">
        <v>7.1319902736841929E-3</v>
      </c>
      <c r="P72" s="457">
        <f t="shared" ref="P72" si="53">AVERAGE(O72:O78)</f>
        <v>7.0706803294408229E-3</v>
      </c>
      <c r="Q72" s="473"/>
      <c r="R72" s="169">
        <v>0.9</v>
      </c>
      <c r="S72" s="457">
        <f t="shared" ref="S72" si="54">AVERAGE(R72:R78)</f>
        <v>0.90000000000000013</v>
      </c>
      <c r="T72" s="457"/>
      <c r="U72" s="169">
        <f>41/52*100%</f>
        <v>0.78846153846153844</v>
      </c>
      <c r="V72" s="457">
        <f t="shared" ref="V72" si="55">AVERAGE(U72:U78)</f>
        <v>0.78846153846153844</v>
      </c>
      <c r="W72" s="457"/>
    </row>
    <row r="73" spans="2:23" hidden="1" outlineLevel="1">
      <c r="B73" s="459"/>
      <c r="D73" s="80">
        <f t="shared" si="41"/>
        <v>45938</v>
      </c>
      <c r="E73" s="80" t="s">
        <v>112</v>
      </c>
      <c r="F73" s="87">
        <v>391.520381602013</v>
      </c>
      <c r="G73" s="478"/>
      <c r="H73" s="478"/>
      <c r="I73" s="169">
        <f t="shared" si="49"/>
        <v>0.78681748714230904</v>
      </c>
      <c r="J73" s="457"/>
      <c r="K73" s="457"/>
      <c r="L73" s="182">
        <v>2.4138130075212977E-3</v>
      </c>
      <c r="M73" s="472"/>
      <c r="N73" s="472"/>
      <c r="O73" s="84">
        <v>7.1244476195859883E-3</v>
      </c>
      <c r="P73" s="457"/>
      <c r="Q73" s="473"/>
      <c r="R73" s="169">
        <v>0.9</v>
      </c>
      <c r="S73" s="457"/>
      <c r="T73" s="457"/>
      <c r="U73" s="169">
        <f t="shared" ref="U73:U78" si="56">41/52*100%</f>
        <v>0.78846153846153844</v>
      </c>
      <c r="V73" s="457"/>
      <c r="W73" s="457"/>
    </row>
    <row r="74" spans="2:23" hidden="1" outlineLevel="1">
      <c r="B74" s="459"/>
      <c r="D74" s="80">
        <f t="shared" si="41"/>
        <v>45939</v>
      </c>
      <c r="E74" s="80" t="s">
        <v>113</v>
      </c>
      <c r="F74" s="87">
        <v>404.794390852898</v>
      </c>
      <c r="G74" s="478"/>
      <c r="H74" s="478"/>
      <c r="I74" s="169">
        <f t="shared" si="49"/>
        <v>0.81349355074939311</v>
      </c>
      <c r="J74" s="457"/>
      <c r="K74" s="457"/>
      <c r="L74" s="182">
        <v>2.4157153606574715E-3</v>
      </c>
      <c r="M74" s="472"/>
      <c r="N74" s="472"/>
      <c r="O74" s="84">
        <v>7.2044021297427959E-3</v>
      </c>
      <c r="P74" s="457"/>
      <c r="Q74" s="473"/>
      <c r="R74" s="169">
        <v>0.9</v>
      </c>
      <c r="S74" s="457"/>
      <c r="T74" s="457"/>
      <c r="U74" s="169">
        <f t="shared" si="56"/>
        <v>0.78846153846153844</v>
      </c>
      <c r="V74" s="457"/>
      <c r="W74" s="457"/>
    </row>
    <row r="75" spans="2:23" hidden="1" outlineLevel="1">
      <c r="B75" s="459"/>
      <c r="D75" s="80">
        <f t="shared" si="41"/>
        <v>45940</v>
      </c>
      <c r="E75" s="80" t="s">
        <v>114</v>
      </c>
      <c r="F75" s="87">
        <v>404.278379934177</v>
      </c>
      <c r="G75" s="478"/>
      <c r="H75" s="478"/>
      <c r="I75" s="169">
        <f t="shared" si="49"/>
        <v>0.81245655131466432</v>
      </c>
      <c r="J75" s="457"/>
      <c r="K75" s="457"/>
      <c r="L75" s="182">
        <v>2.413982623618464E-3</v>
      </c>
      <c r="M75" s="472"/>
      <c r="N75" s="472"/>
      <c r="O75" s="84">
        <v>6.9683652631651032E-3</v>
      </c>
      <c r="P75" s="457"/>
      <c r="Q75" s="473"/>
      <c r="R75" s="169">
        <v>0.9</v>
      </c>
      <c r="S75" s="457"/>
      <c r="T75" s="457"/>
      <c r="U75" s="169">
        <f t="shared" si="56"/>
        <v>0.78846153846153844</v>
      </c>
      <c r="V75" s="457"/>
      <c r="W75" s="457"/>
    </row>
    <row r="76" spans="2:23" hidden="1" outlineLevel="1">
      <c r="B76" s="459"/>
      <c r="D76" s="80">
        <f t="shared" si="41"/>
        <v>45941</v>
      </c>
      <c r="E76" s="80" t="s">
        <v>115</v>
      </c>
      <c r="F76" s="87">
        <v>404.669898937619</v>
      </c>
      <c r="G76" s="478"/>
      <c r="H76" s="478"/>
      <c r="I76" s="169">
        <f t="shared" si="49"/>
        <v>0.81324336603219249</v>
      </c>
      <c r="J76" s="457"/>
      <c r="K76" s="457"/>
      <c r="L76" s="182">
        <v>2.411574745992854E-3</v>
      </c>
      <c r="M76" s="472"/>
      <c r="N76" s="472"/>
      <c r="O76" s="84">
        <v>6.9877341654652064E-3</v>
      </c>
      <c r="P76" s="457"/>
      <c r="Q76" s="473"/>
      <c r="R76" s="169">
        <v>0.9</v>
      </c>
      <c r="S76" s="457"/>
      <c r="T76" s="457"/>
      <c r="U76" s="169">
        <f t="shared" si="56"/>
        <v>0.78846153846153844</v>
      </c>
      <c r="V76" s="457"/>
      <c r="W76" s="457"/>
    </row>
    <row r="77" spans="2:23" hidden="1" outlineLevel="1">
      <c r="B77" s="459"/>
      <c r="D77" s="80">
        <f t="shared" si="41"/>
        <v>45942</v>
      </c>
      <c r="E77" s="80" t="s">
        <v>116</v>
      </c>
      <c r="F77" s="87">
        <v>389.70513033471099</v>
      </c>
      <c r="G77" s="478"/>
      <c r="H77" s="478"/>
      <c r="I77" s="169">
        <f t="shared" ref="I77:I92" si="57">F77/$C$1</f>
        <v>0.78316947414531946</v>
      </c>
      <c r="J77" s="457"/>
      <c r="K77" s="457"/>
      <c r="L77" s="182">
        <v>2.4162623154169866E-3</v>
      </c>
      <c r="M77" s="472"/>
      <c r="N77" s="472"/>
      <c r="O77" s="84">
        <v>7.0501330482339803E-3</v>
      </c>
      <c r="P77" s="457"/>
      <c r="Q77" s="473"/>
      <c r="R77" s="169">
        <v>0.9</v>
      </c>
      <c r="S77" s="457"/>
      <c r="T77" s="457"/>
      <c r="U77" s="169">
        <f t="shared" si="56"/>
        <v>0.78846153846153844</v>
      </c>
      <c r="V77" s="457"/>
      <c r="W77" s="457"/>
    </row>
    <row r="78" spans="2:23" hidden="1" outlineLevel="1">
      <c r="B78" s="459"/>
      <c r="D78" s="80">
        <f t="shared" si="41"/>
        <v>45943</v>
      </c>
      <c r="E78" s="80" t="s">
        <v>117</v>
      </c>
      <c r="F78" s="87">
        <v>389.855566467161</v>
      </c>
      <c r="G78" s="478"/>
      <c r="H78" s="478"/>
      <c r="I78" s="169">
        <f t="shared" si="57"/>
        <v>0.78347179756262253</v>
      </c>
      <c r="J78" s="457"/>
      <c r="K78" s="457"/>
      <c r="L78" s="182">
        <v>2.4143197025696108E-3</v>
      </c>
      <c r="M78" s="472"/>
      <c r="N78" s="472"/>
      <c r="O78" s="84">
        <v>7.0276898062084916E-3</v>
      </c>
      <c r="P78" s="457"/>
      <c r="Q78" s="473"/>
      <c r="R78" s="169">
        <v>0.9</v>
      </c>
      <c r="S78" s="457"/>
      <c r="T78" s="457"/>
      <c r="U78" s="169">
        <f t="shared" si="56"/>
        <v>0.78846153846153844</v>
      </c>
      <c r="V78" s="457"/>
      <c r="W78" s="457"/>
    </row>
    <row r="79" spans="2:23" hidden="1" outlineLevel="1">
      <c r="B79" s="459">
        <f t="shared" si="50"/>
        <v>45952</v>
      </c>
      <c r="D79" s="80">
        <f t="shared" si="41"/>
        <v>45944</v>
      </c>
      <c r="E79" s="80" t="s">
        <v>118</v>
      </c>
      <c r="F79" s="87">
        <v>406.9387503195</v>
      </c>
      <c r="G79" s="478">
        <f t="shared" ref="G79" si="58">AVERAGE(F79:F85)</f>
        <v>414.17250233051357</v>
      </c>
      <c r="H79" s="478"/>
      <c r="I79" s="169">
        <f t="shared" si="57"/>
        <v>0.81780295482214627</v>
      </c>
      <c r="J79" s="457">
        <f t="shared" ref="J79" si="59">AVERAGE(I79:I85)</f>
        <v>0.83234023780247901</v>
      </c>
      <c r="K79" s="457"/>
      <c r="L79" s="182">
        <v>2.4218026148464921E-3</v>
      </c>
      <c r="M79" s="472">
        <f t="shared" ref="M79" si="60">AVERAGE(L79:L85)</f>
        <v>2.4168049040286543E-3</v>
      </c>
      <c r="N79" s="472"/>
      <c r="O79" s="84">
        <v>7.1253461999486872E-3</v>
      </c>
      <c r="P79" s="457">
        <f t="shared" ref="P79" si="61">AVERAGE(O79:O85)</f>
        <v>7.074000776675961E-3</v>
      </c>
      <c r="Q79" s="473"/>
      <c r="R79" s="169">
        <v>0.9</v>
      </c>
      <c r="S79" s="457">
        <f t="shared" ref="S79" si="62">AVERAGE(R79:R85)</f>
        <v>0.90000000000000013</v>
      </c>
      <c r="T79" s="457"/>
      <c r="U79" s="169">
        <f>42/52*100%</f>
        <v>0.80769230769230771</v>
      </c>
      <c r="V79" s="457">
        <f t="shared" ref="V79" si="63">AVERAGE(U79:U85)</f>
        <v>0.8076923076923076</v>
      </c>
      <c r="W79" s="457"/>
    </row>
    <row r="80" spans="2:23" hidden="1" outlineLevel="1">
      <c r="B80" s="459"/>
      <c r="D80" s="80">
        <f t="shared" si="41"/>
        <v>45945</v>
      </c>
      <c r="E80" s="80" t="s">
        <v>112</v>
      </c>
      <c r="F80" s="87">
        <v>422.79889254428701</v>
      </c>
      <c r="G80" s="478"/>
      <c r="H80" s="478"/>
      <c r="I80" s="169">
        <f t="shared" si="57"/>
        <v>0.84967623099736134</v>
      </c>
      <c r="J80" s="457"/>
      <c r="K80" s="457"/>
      <c r="L80" s="182">
        <v>2.4182854480082065E-3</v>
      </c>
      <c r="M80" s="472"/>
      <c r="N80" s="472"/>
      <c r="O80" s="84">
        <v>7.1060649930491998E-3</v>
      </c>
      <c r="P80" s="457"/>
      <c r="Q80" s="473"/>
      <c r="R80" s="169">
        <v>0.9</v>
      </c>
      <c r="S80" s="457"/>
      <c r="T80" s="457"/>
      <c r="U80" s="169">
        <f t="shared" ref="U80:U85" si="64">42/52*100%</f>
        <v>0.80769230769230771</v>
      </c>
      <c r="V80" s="457"/>
      <c r="W80" s="457"/>
    </row>
    <row r="81" spans="2:23" hidden="1" outlineLevel="1">
      <c r="B81" s="459"/>
      <c r="D81" s="80">
        <f t="shared" si="41"/>
        <v>45946</v>
      </c>
      <c r="E81" s="80" t="s">
        <v>113</v>
      </c>
      <c r="F81" s="87">
        <v>422.99724773463402</v>
      </c>
      <c r="G81" s="478"/>
      <c r="H81" s="478"/>
      <c r="I81" s="169">
        <f t="shared" si="57"/>
        <v>0.85007485477217448</v>
      </c>
      <c r="J81" s="457"/>
      <c r="K81" s="457"/>
      <c r="L81" s="182">
        <v>2.4161271333574671E-3</v>
      </c>
      <c r="M81" s="472"/>
      <c r="N81" s="472"/>
      <c r="O81" s="84">
        <v>7.084325727293359E-3</v>
      </c>
      <c r="P81" s="457"/>
      <c r="Q81" s="473"/>
      <c r="R81" s="169">
        <v>0.9</v>
      </c>
      <c r="S81" s="457"/>
      <c r="T81" s="457"/>
      <c r="U81" s="169">
        <f t="shared" si="64"/>
        <v>0.80769230769230771</v>
      </c>
      <c r="V81" s="457"/>
      <c r="W81" s="457"/>
    </row>
    <row r="82" spans="2:23" hidden="1" outlineLevel="1">
      <c r="B82" s="459"/>
      <c r="D82" s="80">
        <f t="shared" si="41"/>
        <v>45947</v>
      </c>
      <c r="E82" s="80" t="s">
        <v>114</v>
      </c>
      <c r="F82" s="87">
        <v>419.62058340675401</v>
      </c>
      <c r="G82" s="478"/>
      <c r="H82" s="478"/>
      <c r="I82" s="169">
        <f t="shared" si="57"/>
        <v>0.84328895379170821</v>
      </c>
      <c r="J82" s="457"/>
      <c r="K82" s="457"/>
      <c r="L82" s="182">
        <v>2.4135705564924384E-3</v>
      </c>
      <c r="M82" s="472"/>
      <c r="N82" s="472"/>
      <c r="O82" s="84">
        <v>7.044099576475297E-3</v>
      </c>
      <c r="P82" s="457"/>
      <c r="Q82" s="473"/>
      <c r="R82" s="169">
        <v>0.9</v>
      </c>
      <c r="S82" s="457"/>
      <c r="T82" s="457"/>
      <c r="U82" s="169">
        <f t="shared" si="64"/>
        <v>0.80769230769230771</v>
      </c>
      <c r="V82" s="457"/>
      <c r="W82" s="457"/>
    </row>
    <row r="83" spans="2:23" hidden="1" outlineLevel="1">
      <c r="B83" s="459"/>
      <c r="D83" s="80">
        <f t="shared" si="41"/>
        <v>45948</v>
      </c>
      <c r="E83" s="80" t="s">
        <v>115</v>
      </c>
      <c r="F83" s="87">
        <v>420.16363746513298</v>
      </c>
      <c r="G83" s="478"/>
      <c r="H83" s="478"/>
      <c r="I83" s="169">
        <f t="shared" si="57"/>
        <v>0.84438030037205181</v>
      </c>
      <c r="J83" s="457"/>
      <c r="K83" s="457"/>
      <c r="L83" s="182">
        <v>2.4137875966268808E-3</v>
      </c>
      <c r="M83" s="472"/>
      <c r="N83" s="472"/>
      <c r="O83" s="84">
        <v>7.0424961667865157E-3</v>
      </c>
      <c r="P83" s="457"/>
      <c r="Q83" s="473"/>
      <c r="R83" s="169">
        <v>0.9</v>
      </c>
      <c r="S83" s="457"/>
      <c r="T83" s="457"/>
      <c r="U83" s="169">
        <f t="shared" si="64"/>
        <v>0.80769230769230771</v>
      </c>
      <c r="V83" s="457"/>
      <c r="W83" s="457"/>
    </row>
    <row r="84" spans="2:23" hidden="1" outlineLevel="1">
      <c r="B84" s="459"/>
      <c r="D84" s="80">
        <f t="shared" si="41"/>
        <v>45949</v>
      </c>
      <c r="E84" s="80" t="s">
        <v>116</v>
      </c>
      <c r="F84" s="87">
        <v>405.23539573654801</v>
      </c>
      <c r="G84" s="478"/>
      <c r="H84" s="478"/>
      <c r="I84" s="169">
        <f t="shared" si="57"/>
        <v>0.81437981458309483</v>
      </c>
      <c r="J84" s="457"/>
      <c r="K84" s="457"/>
      <c r="L84" s="182">
        <v>2.4180280781387967E-3</v>
      </c>
      <c r="M84" s="472"/>
      <c r="N84" s="472"/>
      <c r="O84" s="84">
        <v>7.0815883009205513E-3</v>
      </c>
      <c r="P84" s="457"/>
      <c r="Q84" s="473"/>
      <c r="R84" s="169">
        <v>0.9</v>
      </c>
      <c r="S84" s="457"/>
      <c r="T84" s="457"/>
      <c r="U84" s="169">
        <f t="shared" si="64"/>
        <v>0.80769230769230771</v>
      </c>
      <c r="V84" s="457"/>
      <c r="W84" s="457"/>
    </row>
    <row r="85" spans="2:23" hidden="1" outlineLevel="1">
      <c r="B85" s="459"/>
      <c r="D85" s="80">
        <f t="shared" si="41"/>
        <v>45950</v>
      </c>
      <c r="E85" s="80" t="s">
        <v>117</v>
      </c>
      <c r="F85" s="87">
        <v>401.45300910673899</v>
      </c>
      <c r="G85" s="478"/>
      <c r="H85" s="478"/>
      <c r="I85" s="169">
        <f t="shared" si="57"/>
        <v>0.80677855527881626</v>
      </c>
      <c r="J85" s="457"/>
      <c r="K85" s="457"/>
      <c r="L85" s="182">
        <v>2.4160329007302979E-3</v>
      </c>
      <c r="M85" s="472"/>
      <c r="N85" s="472"/>
      <c r="O85" s="84">
        <v>7.034084472258108E-3</v>
      </c>
      <c r="P85" s="457"/>
      <c r="Q85" s="473"/>
      <c r="R85" s="169">
        <v>0.9</v>
      </c>
      <c r="S85" s="457"/>
      <c r="T85" s="457"/>
      <c r="U85" s="169">
        <f t="shared" si="64"/>
        <v>0.80769230769230771</v>
      </c>
      <c r="V85" s="457"/>
      <c r="W85" s="457"/>
    </row>
    <row r="86" spans="2:23" hidden="1" outlineLevel="1">
      <c r="B86" s="459">
        <f t="shared" si="50"/>
        <v>45959</v>
      </c>
      <c r="D86" s="80">
        <f t="shared" si="41"/>
        <v>45951</v>
      </c>
      <c r="E86" s="80" t="s">
        <v>118</v>
      </c>
      <c r="F86" s="87">
        <v>418.0073191630392</v>
      </c>
      <c r="G86" s="478">
        <f t="shared" ref="G86" si="65">AVERAGE(F86:F92)</f>
        <v>409.9704896949911</v>
      </c>
      <c r="H86" s="478"/>
      <c r="I86" s="169">
        <f t="shared" si="57"/>
        <v>0.84004686326977329</v>
      </c>
      <c r="J86" s="457">
        <f t="shared" ref="J86" si="66">AVERAGE(I86:I92)</f>
        <v>0.82389567864749014</v>
      </c>
      <c r="K86" s="457"/>
      <c r="L86" s="182">
        <v>2.4140984178720338E-3</v>
      </c>
      <c r="M86" s="472">
        <f t="shared" ref="M86" si="67">AVERAGE(L86:L92)</f>
        <v>2.4125727800286471E-3</v>
      </c>
      <c r="N86" s="472"/>
      <c r="O86" s="84">
        <v>7.0418503213251779E-3</v>
      </c>
      <c r="P86" s="457">
        <f t="shared" ref="P86" si="68">AVERAGE(O86:O92)</f>
        <v>6.9523603904110953E-3</v>
      </c>
      <c r="Q86" s="473"/>
      <c r="R86" s="169">
        <v>0.9</v>
      </c>
      <c r="S86" s="457">
        <f t="shared" ref="S86" si="69">AVERAGE(R86:R92)</f>
        <v>0.90000000000000013</v>
      </c>
      <c r="T86" s="457"/>
      <c r="U86" s="169">
        <f>43/52*100%</f>
        <v>0.82692307692307687</v>
      </c>
      <c r="V86" s="457">
        <f t="shared" ref="V86" si="70">AVERAGE(U86:U92)</f>
        <v>0.82692307692307676</v>
      </c>
      <c r="W86" s="457"/>
    </row>
    <row r="87" spans="2:23" hidden="1" outlineLevel="1">
      <c r="B87" s="459"/>
      <c r="D87" s="80">
        <f t="shared" si="41"/>
        <v>45952</v>
      </c>
      <c r="E87" s="80" t="s">
        <v>112</v>
      </c>
      <c r="F87" s="87">
        <v>418.35187081160808</v>
      </c>
      <c r="G87" s="478"/>
      <c r="H87" s="478"/>
      <c r="I87" s="169">
        <f t="shared" si="57"/>
        <v>0.84073929021625415</v>
      </c>
      <c r="J87" s="457"/>
      <c r="K87" s="457"/>
      <c r="L87" s="182">
        <v>2.4116946149312195E-3</v>
      </c>
      <c r="M87" s="472"/>
      <c r="N87" s="472"/>
      <c r="O87" s="84">
        <v>6.9657575267810627E-3</v>
      </c>
      <c r="P87" s="457"/>
      <c r="Q87" s="473"/>
      <c r="R87" s="169">
        <v>0.9</v>
      </c>
      <c r="S87" s="457"/>
      <c r="T87" s="457"/>
      <c r="U87" s="169">
        <f t="shared" ref="U87:U92" si="71">43/52*100%</f>
        <v>0.82692307692307687</v>
      </c>
      <c r="V87" s="457"/>
      <c r="W87" s="457"/>
    </row>
    <row r="88" spans="2:23" hidden="1" outlineLevel="1">
      <c r="B88" s="459"/>
      <c r="D88" s="80">
        <f t="shared" si="41"/>
        <v>45953</v>
      </c>
      <c r="E88" s="80" t="s">
        <v>113</v>
      </c>
      <c r="F88" s="87">
        <v>402.52429515738083</v>
      </c>
      <c r="G88" s="478"/>
      <c r="H88" s="478"/>
      <c r="I88" s="169">
        <f t="shared" si="57"/>
        <v>0.80893146132914151</v>
      </c>
      <c r="J88" s="457"/>
      <c r="K88" s="457"/>
      <c r="L88" s="182">
        <v>2.4101846009898864E-3</v>
      </c>
      <c r="M88" s="472"/>
      <c r="N88" s="472"/>
      <c r="O88" s="84">
        <v>6.8924380362967892E-3</v>
      </c>
      <c r="P88" s="457"/>
      <c r="Q88" s="473"/>
      <c r="R88" s="169">
        <v>0.9</v>
      </c>
      <c r="S88" s="457"/>
      <c r="T88" s="457"/>
      <c r="U88" s="169">
        <f t="shared" si="71"/>
        <v>0.82692307692307687</v>
      </c>
      <c r="V88" s="457"/>
      <c r="W88" s="457"/>
    </row>
    <row r="89" spans="2:23" hidden="1" outlineLevel="1">
      <c r="B89" s="459"/>
      <c r="D89" s="80">
        <f t="shared" si="41"/>
        <v>45954</v>
      </c>
      <c r="E89" s="80" t="s">
        <v>114</v>
      </c>
      <c r="F89" s="87">
        <v>402.75741251978565</v>
      </c>
      <c r="G89" s="478"/>
      <c r="H89" s="478"/>
      <c r="I89" s="169">
        <f t="shared" si="57"/>
        <v>0.80939994477448884</v>
      </c>
      <c r="J89" s="457"/>
      <c r="K89" s="457"/>
      <c r="L89" s="182">
        <v>2.4104993332819411E-3</v>
      </c>
      <c r="M89" s="472"/>
      <c r="N89" s="472"/>
      <c r="O89" s="84">
        <v>6.8892540340436707E-3</v>
      </c>
      <c r="P89" s="457"/>
      <c r="Q89" s="473"/>
      <c r="R89" s="169">
        <v>0.9</v>
      </c>
      <c r="S89" s="457"/>
      <c r="T89" s="457"/>
      <c r="U89" s="169">
        <f t="shared" si="71"/>
        <v>0.82692307692307687</v>
      </c>
      <c r="V89" s="457"/>
      <c r="W89" s="457"/>
    </row>
    <row r="90" spans="2:23" hidden="1" outlineLevel="1">
      <c r="B90" s="459"/>
      <c r="D90" s="80">
        <f t="shared" si="41"/>
        <v>45955</v>
      </c>
      <c r="E90" s="80" t="s">
        <v>115</v>
      </c>
      <c r="F90" s="87">
        <v>403.99262355336361</v>
      </c>
      <c r="G90" s="478"/>
      <c r="H90" s="478"/>
      <c r="I90" s="169">
        <f t="shared" si="57"/>
        <v>0.81188228206061819</v>
      </c>
      <c r="J90" s="457"/>
      <c r="K90" s="457"/>
      <c r="L90" s="182">
        <v>2.4117715609028676E-3</v>
      </c>
      <c r="M90" s="472"/>
      <c r="N90" s="472"/>
      <c r="O90" s="84">
        <v>6.9027225915005075E-3</v>
      </c>
      <c r="P90" s="457"/>
      <c r="Q90" s="473"/>
      <c r="R90" s="169">
        <v>0.9</v>
      </c>
      <c r="S90" s="457"/>
      <c r="T90" s="457"/>
      <c r="U90" s="169">
        <f t="shared" si="71"/>
        <v>0.82692307692307687</v>
      </c>
      <c r="V90" s="457"/>
      <c r="W90" s="457"/>
    </row>
    <row r="91" spans="2:23" hidden="1" outlineLevel="1">
      <c r="B91" s="459"/>
      <c r="D91" s="80">
        <f t="shared" si="41"/>
        <v>45956</v>
      </c>
      <c r="E91" s="80" t="s">
        <v>116</v>
      </c>
      <c r="F91" s="87">
        <v>418.91943447657866</v>
      </c>
      <c r="G91" s="478"/>
      <c r="H91" s="478"/>
      <c r="I91" s="169">
        <f t="shared" si="57"/>
        <v>0.84187989243685413</v>
      </c>
      <c r="J91" s="457"/>
      <c r="K91" s="457"/>
      <c r="L91" s="182">
        <v>2.4146381319185058E-3</v>
      </c>
      <c r="M91" s="472"/>
      <c r="N91" s="472"/>
      <c r="O91" s="84">
        <v>7.0000571305328567E-3</v>
      </c>
      <c r="P91" s="457"/>
      <c r="Q91" s="473"/>
      <c r="R91" s="169">
        <v>0.9</v>
      </c>
      <c r="S91" s="457"/>
      <c r="T91" s="457"/>
      <c r="U91" s="169">
        <f t="shared" si="71"/>
        <v>0.82692307692307687</v>
      </c>
      <c r="V91" s="457"/>
      <c r="W91" s="457"/>
    </row>
    <row r="92" spans="2:23" hidden="1" outlineLevel="1">
      <c r="B92" s="459"/>
      <c r="D92" s="80">
        <f t="shared" si="41"/>
        <v>45957</v>
      </c>
      <c r="E92" s="80" t="s">
        <v>117</v>
      </c>
      <c r="F92" s="87">
        <v>405.24047218318168</v>
      </c>
      <c r="G92" s="478"/>
      <c r="H92" s="478"/>
      <c r="I92" s="169">
        <f t="shared" si="57"/>
        <v>0.81439001644530074</v>
      </c>
      <c r="J92" s="457"/>
      <c r="K92" s="457"/>
      <c r="L92" s="182">
        <v>2.4151228003040756E-3</v>
      </c>
      <c r="M92" s="472"/>
      <c r="N92" s="472"/>
      <c r="O92" s="84">
        <v>6.9744430923975986E-3</v>
      </c>
      <c r="P92" s="457"/>
      <c r="Q92" s="473"/>
      <c r="R92" s="169">
        <v>0.9</v>
      </c>
      <c r="S92" s="457"/>
      <c r="T92" s="457"/>
      <c r="U92" s="169">
        <f t="shared" si="71"/>
        <v>0.82692307692307687</v>
      </c>
      <c r="V92" s="457"/>
      <c r="W92" s="457"/>
    </row>
    <row r="93" spans="2:23" hidden="1" outlineLevel="1">
      <c r="B93" s="459">
        <f t="shared" ref="B93" si="72">B86+7</f>
        <v>45966</v>
      </c>
      <c r="D93" s="80">
        <f t="shared" si="41"/>
        <v>45958</v>
      </c>
      <c r="E93" s="80" t="s">
        <v>118</v>
      </c>
      <c r="F93" s="87">
        <v>404.55867682553844</v>
      </c>
      <c r="G93" s="478">
        <f t="shared" ref="G93" si="73">AVERAGE(F93:F99)</f>
        <v>405.78377188419046</v>
      </c>
      <c r="H93" s="478"/>
      <c r="I93" s="169">
        <f t="shared" ref="I93:I99" si="74">F93/$C$1</f>
        <v>0.81301984892592127</v>
      </c>
      <c r="J93" s="457">
        <f t="shared" ref="J93" si="75">AVERAGE(I93:I99)</f>
        <v>0.81548185668044704</v>
      </c>
      <c r="K93" s="457"/>
      <c r="L93" s="182">
        <v>2.4197021440930428E-3</v>
      </c>
      <c r="M93" s="472">
        <f t="shared" ref="M93" si="76">AVERAGE(L93:L99)</f>
        <v>2.4152334455899674E-3</v>
      </c>
      <c r="N93" s="472"/>
      <c r="O93" s="84">
        <v>7.0399373663879421E-3</v>
      </c>
      <c r="P93" s="457">
        <f t="shared" ref="P93" si="77">AVERAGE(O93:O99)</f>
        <v>6.895977232729107E-3</v>
      </c>
      <c r="Q93" s="473"/>
      <c r="R93" s="169">
        <v>0.9</v>
      </c>
      <c r="S93" s="457">
        <f t="shared" ref="S93" si="78">AVERAGE(R93:R99)</f>
        <v>0.90000000000000013</v>
      </c>
      <c r="T93" s="457"/>
      <c r="U93" s="169">
        <f>44/52*100%</f>
        <v>0.84615384615384615</v>
      </c>
      <c r="V93" s="457">
        <f t="shared" ref="V93" si="79">AVERAGE(U93:U99)</f>
        <v>0.84615384615384603</v>
      </c>
      <c r="W93" s="457"/>
    </row>
    <row r="94" spans="2:23" hidden="1" outlineLevel="1">
      <c r="B94" s="459"/>
      <c r="D94" s="80">
        <f t="shared" si="41"/>
        <v>45959</v>
      </c>
      <c r="E94" s="80" t="s">
        <v>112</v>
      </c>
      <c r="F94" s="87">
        <v>405.0743876655518</v>
      </c>
      <c r="G94" s="478"/>
      <c r="H94" s="478"/>
      <c r="I94" s="169">
        <f t="shared" si="74"/>
        <v>0.81405624530858478</v>
      </c>
      <c r="J94" s="457"/>
      <c r="K94" s="457"/>
      <c r="L94" s="182">
        <v>2.4183941628441079E-3</v>
      </c>
      <c r="M94" s="472"/>
      <c r="N94" s="472"/>
      <c r="O94" s="84">
        <v>6.9658043827561236E-3</v>
      </c>
      <c r="P94" s="457"/>
      <c r="Q94" s="473"/>
      <c r="R94" s="169">
        <v>0.9</v>
      </c>
      <c r="S94" s="457"/>
      <c r="T94" s="457"/>
      <c r="U94" s="169">
        <f>44/52*100%</f>
        <v>0.84615384615384615</v>
      </c>
      <c r="V94" s="457"/>
      <c r="W94" s="457"/>
    </row>
    <row r="95" spans="2:23" hidden="1" outlineLevel="1">
      <c r="B95" s="459"/>
      <c r="D95" s="80">
        <f t="shared" si="41"/>
        <v>45960</v>
      </c>
      <c r="E95" s="80" t="s">
        <v>113</v>
      </c>
      <c r="F95" s="87">
        <v>405.24989927482665</v>
      </c>
      <c r="G95" s="478"/>
      <c r="H95" s="478"/>
      <c r="I95" s="169">
        <f t="shared" si="74"/>
        <v>0.81440896156516607</v>
      </c>
      <c r="J95" s="457"/>
      <c r="K95" s="457"/>
      <c r="L95" s="182">
        <v>2.4135088063940188E-3</v>
      </c>
      <c r="M95" s="472"/>
      <c r="N95" s="472"/>
      <c r="O95" s="84">
        <v>6.7942079200270702E-3</v>
      </c>
      <c r="P95" s="457"/>
      <c r="Q95" s="473"/>
      <c r="R95" s="169">
        <v>0.9</v>
      </c>
      <c r="S95" s="457"/>
      <c r="T95" s="457"/>
      <c r="U95" s="169">
        <f t="shared" ref="U95:U99" si="80">44/52*100%</f>
        <v>0.84615384615384615</v>
      </c>
      <c r="V95" s="457"/>
      <c r="W95" s="457"/>
    </row>
    <row r="96" spans="2:23" hidden="1" outlineLevel="1">
      <c r="B96" s="459"/>
      <c r="D96" s="80">
        <f t="shared" si="41"/>
        <v>45961</v>
      </c>
      <c r="E96" s="80" t="s">
        <v>114</v>
      </c>
      <c r="F96" s="87">
        <v>405.40262185978696</v>
      </c>
      <c r="G96" s="478"/>
      <c r="H96" s="478"/>
      <c r="I96" s="169">
        <f t="shared" si="74"/>
        <v>0.81471587994330175</v>
      </c>
      <c r="J96" s="457"/>
      <c r="K96" s="457"/>
      <c r="L96" s="182">
        <v>2.411626001418735E-3</v>
      </c>
      <c r="M96" s="472"/>
      <c r="N96" s="472"/>
      <c r="O96" s="84">
        <v>6.7850825295264136E-3</v>
      </c>
      <c r="P96" s="457"/>
      <c r="Q96" s="473"/>
      <c r="R96" s="169">
        <v>0.9</v>
      </c>
      <c r="S96" s="457"/>
      <c r="T96" s="457"/>
      <c r="U96" s="169">
        <f t="shared" si="80"/>
        <v>0.84615384615384615</v>
      </c>
      <c r="V96" s="457"/>
      <c r="W96" s="457"/>
    </row>
    <row r="97" spans="2:23" collapsed="1">
      <c r="B97" s="459"/>
      <c r="D97" s="80">
        <f t="shared" si="41"/>
        <v>45962</v>
      </c>
      <c r="E97" s="80" t="s">
        <v>115</v>
      </c>
      <c r="F97" s="87">
        <v>406.42770122897338</v>
      </c>
      <c r="G97" s="478"/>
      <c r="H97" s="478"/>
      <c r="I97" s="169">
        <f t="shared" si="74"/>
        <v>0.81677592690710077</v>
      </c>
      <c r="J97" s="457"/>
      <c r="K97" s="457"/>
      <c r="L97" s="182">
        <v>2.4133432210284764E-3</v>
      </c>
      <c r="M97" s="472"/>
      <c r="N97" s="472"/>
      <c r="O97" s="84">
        <v>6.7731570278171845E-3</v>
      </c>
      <c r="P97" s="457"/>
      <c r="Q97" s="473"/>
      <c r="R97" s="169">
        <v>0.9</v>
      </c>
      <c r="S97" s="457"/>
      <c r="T97" s="457"/>
      <c r="U97" s="169">
        <f t="shared" si="80"/>
        <v>0.84615384615384615</v>
      </c>
      <c r="V97" s="457"/>
      <c r="W97" s="457"/>
    </row>
    <row r="98" spans="2:23">
      <c r="B98" s="459"/>
      <c r="D98" s="80">
        <f t="shared" si="41"/>
        <v>45963</v>
      </c>
      <c r="E98" s="80" t="s">
        <v>116</v>
      </c>
      <c r="F98" s="87">
        <v>406.86450769184074</v>
      </c>
      <c r="G98" s="478"/>
      <c r="H98" s="478">
        <f>AVERAGEIF(F97:F126,"&lt;&gt;0")</f>
        <v>402.00824310481335</v>
      </c>
      <c r="I98" s="169">
        <f t="shared" si="74"/>
        <v>0.81765375340000146</v>
      </c>
      <c r="J98" s="457"/>
      <c r="K98" s="457">
        <f>AVERAGEIF(I97:I126,"&lt;&gt;0")</f>
        <v>0.80789437922993046</v>
      </c>
      <c r="L98" s="182">
        <v>2.4158862054947041E-3</v>
      </c>
      <c r="M98" s="472"/>
      <c r="N98" s="472">
        <f>AVERAGEIF(L97:L126,"&lt;&gt;0")</f>
        <v>2.4148901262762475E-3</v>
      </c>
      <c r="O98" s="84">
        <v>7.0459343238175971E-3</v>
      </c>
      <c r="P98" s="457"/>
      <c r="Q98" s="473">
        <f>AVERAGEIF(O97:O126,"&lt;&gt;0")</f>
        <v>6.6803757256971609E-3</v>
      </c>
      <c r="R98" s="169">
        <v>0.9</v>
      </c>
      <c r="S98" s="457"/>
      <c r="T98" s="457">
        <f>AVERAGEIF(R97:R126,"&lt;&gt;0")</f>
        <v>0.89999999999999958</v>
      </c>
      <c r="U98" s="169">
        <f t="shared" si="80"/>
        <v>0.84615384615384615</v>
      </c>
      <c r="V98" s="457"/>
      <c r="W98" s="457">
        <f>AVERAGEIF(U97:U126,"&lt;&gt;0")</f>
        <v>0.88846153846153841</v>
      </c>
    </row>
    <row r="99" spans="2:23">
      <c r="B99" s="459"/>
      <c r="D99" s="80">
        <f t="shared" si="41"/>
        <v>45964</v>
      </c>
      <c r="E99" s="80" t="s">
        <v>117</v>
      </c>
      <c r="F99" s="87">
        <v>406.90860864281507</v>
      </c>
      <c r="G99" s="478"/>
      <c r="H99" s="478"/>
      <c r="I99" s="169">
        <f t="shared" si="74"/>
        <v>0.81774238071305272</v>
      </c>
      <c r="J99" s="457"/>
      <c r="K99" s="457"/>
      <c r="L99" s="182">
        <v>2.4141735778566882E-3</v>
      </c>
      <c r="M99" s="472"/>
      <c r="N99" s="472"/>
      <c r="O99" s="84">
        <v>6.867717078771424E-3</v>
      </c>
      <c r="P99" s="457"/>
      <c r="Q99" s="473"/>
      <c r="R99" s="169">
        <v>0.9</v>
      </c>
      <c r="S99" s="457"/>
      <c r="T99" s="457"/>
      <c r="U99" s="169">
        <f t="shared" si="80"/>
        <v>0.84615384615384615</v>
      </c>
      <c r="V99" s="457"/>
      <c r="W99" s="457"/>
    </row>
    <row r="100" spans="2:23">
      <c r="B100" s="459">
        <f t="shared" ref="B100" si="81">B93+7</f>
        <v>45973</v>
      </c>
      <c r="D100" s="80">
        <f t="shared" si="41"/>
        <v>45965</v>
      </c>
      <c r="E100" s="80" t="s">
        <v>118</v>
      </c>
      <c r="F100" s="87">
        <v>404.94163312069446</v>
      </c>
      <c r="G100" s="478">
        <f t="shared" ref="G100" si="82">AVERAGE(F100:F106)</f>
        <v>404.62850001166947</v>
      </c>
      <c r="H100" s="478"/>
      <c r="I100" s="169">
        <f t="shared" ref="I100:I106" si="83">F100/$C$1</f>
        <v>0.81378945562840521</v>
      </c>
      <c r="J100" s="457">
        <f t="shared" ref="J100" si="84">AVERAGE(I100:I106)</f>
        <v>0.81316016883374087</v>
      </c>
      <c r="K100" s="457"/>
      <c r="L100" s="182">
        <v>2.4120072761152872E-3</v>
      </c>
      <c r="M100" s="472">
        <f t="shared" ref="M100" si="85">AVERAGE(L100:L106)</f>
        <v>2.4106608314111151E-3</v>
      </c>
      <c r="N100" s="472"/>
      <c r="O100" s="84">
        <v>6.7823626164278525E-3</v>
      </c>
      <c r="P100" s="457">
        <f t="shared" ref="P100" si="86">AVERAGE(O100:O106)</f>
        <v>6.6856971910548421E-3</v>
      </c>
      <c r="Q100" s="473"/>
      <c r="R100" s="169">
        <v>0.9</v>
      </c>
      <c r="S100" s="457">
        <f t="shared" ref="S100" si="87">AVERAGE(R100:R106)</f>
        <v>0.90000000000000013</v>
      </c>
      <c r="T100" s="457"/>
      <c r="U100" s="169">
        <f>45/52*100%</f>
        <v>0.86538461538461542</v>
      </c>
      <c r="V100" s="457">
        <f t="shared" ref="V100" si="88">AVERAGE(U100:U106)</f>
        <v>0.8653846153846152</v>
      </c>
      <c r="W100" s="457"/>
    </row>
    <row r="101" spans="2:23">
      <c r="B101" s="459"/>
      <c r="D101" s="80">
        <f t="shared" si="41"/>
        <v>45966</v>
      </c>
      <c r="E101" s="80" t="s">
        <v>112</v>
      </c>
      <c r="F101" s="87">
        <v>404.53329520878668</v>
      </c>
      <c r="G101" s="478"/>
      <c r="H101" s="478"/>
      <c r="I101" s="169">
        <f t="shared" si="83"/>
        <v>0.81296884085367094</v>
      </c>
      <c r="J101" s="457"/>
      <c r="K101" s="457"/>
      <c r="L101" s="182">
        <v>2.4102494774972073E-3</v>
      </c>
      <c r="M101" s="472"/>
      <c r="N101" s="472"/>
      <c r="O101" s="84">
        <v>6.7854677790001438E-3</v>
      </c>
      <c r="P101" s="457"/>
      <c r="Q101" s="473"/>
      <c r="R101" s="169">
        <v>0.9</v>
      </c>
      <c r="S101" s="457"/>
      <c r="T101" s="457"/>
      <c r="U101" s="169">
        <f t="shared" ref="U101:U106" si="89">45/52*100%</f>
        <v>0.86538461538461542</v>
      </c>
      <c r="V101" s="457"/>
      <c r="W101" s="457"/>
    </row>
    <row r="102" spans="2:23">
      <c r="B102" s="459"/>
      <c r="D102" s="80">
        <f t="shared" si="41"/>
        <v>45967</v>
      </c>
      <c r="E102" s="80" t="s">
        <v>113</v>
      </c>
      <c r="F102" s="87">
        <v>404.6434987254728</v>
      </c>
      <c r="G102" s="478"/>
      <c r="H102" s="478"/>
      <c r="I102" s="169">
        <f t="shared" si="83"/>
        <v>0.81319031094347427</v>
      </c>
      <c r="J102" s="457"/>
      <c r="K102" s="457"/>
      <c r="L102" s="182">
        <v>2.4101059780444242E-3</v>
      </c>
      <c r="M102" s="472"/>
      <c r="N102" s="472"/>
      <c r="O102" s="84">
        <v>6.7435427778228703E-3</v>
      </c>
      <c r="P102" s="457"/>
      <c r="Q102" s="473"/>
      <c r="R102" s="169">
        <v>0.9</v>
      </c>
      <c r="S102" s="457"/>
      <c r="T102" s="457"/>
      <c r="U102" s="169">
        <f t="shared" si="89"/>
        <v>0.86538461538461542</v>
      </c>
      <c r="V102" s="457"/>
      <c r="W102" s="457"/>
    </row>
    <row r="103" spans="2:23">
      <c r="B103" s="459"/>
      <c r="D103" s="80">
        <f t="shared" si="41"/>
        <v>45968</v>
      </c>
      <c r="E103" s="80" t="s">
        <v>114</v>
      </c>
      <c r="F103" s="87">
        <v>404.59903237871924</v>
      </c>
      <c r="G103" s="478"/>
      <c r="H103" s="478"/>
      <c r="I103" s="169">
        <f t="shared" si="83"/>
        <v>0.81310094931414634</v>
      </c>
      <c r="J103" s="457"/>
      <c r="K103" s="457"/>
      <c r="L103" s="182">
        <v>2.4102022131832768E-3</v>
      </c>
      <c r="M103" s="472"/>
      <c r="N103" s="472"/>
      <c r="O103" s="84">
        <v>6.7260660537205941E-3</v>
      </c>
      <c r="P103" s="457"/>
      <c r="Q103" s="473"/>
      <c r="R103" s="169">
        <v>0.9</v>
      </c>
      <c r="S103" s="457"/>
      <c r="T103" s="457"/>
      <c r="U103" s="169">
        <f t="shared" si="89"/>
        <v>0.86538461538461542</v>
      </c>
      <c r="V103" s="457"/>
      <c r="W103" s="457"/>
    </row>
    <row r="104" spans="2:23">
      <c r="B104" s="459"/>
      <c r="D104" s="80">
        <f t="shared" si="41"/>
        <v>45969</v>
      </c>
      <c r="E104" s="80" t="s">
        <v>115</v>
      </c>
      <c r="F104" s="87">
        <v>404.65125828777224</v>
      </c>
      <c r="G104" s="478"/>
      <c r="H104" s="478"/>
      <c r="I104" s="169">
        <f t="shared" si="83"/>
        <v>0.81320590491915634</v>
      </c>
      <c r="J104" s="457"/>
      <c r="K104" s="457"/>
      <c r="L104" s="182">
        <v>2.4082057395286736E-3</v>
      </c>
      <c r="M104" s="472"/>
      <c r="N104" s="472"/>
      <c r="O104" s="84">
        <v>6.4556591665304178E-3</v>
      </c>
      <c r="P104" s="457"/>
      <c r="Q104" s="473"/>
      <c r="R104" s="169">
        <v>0.9</v>
      </c>
      <c r="S104" s="457"/>
      <c r="T104" s="457"/>
      <c r="U104" s="169">
        <f t="shared" si="89"/>
        <v>0.86538461538461542</v>
      </c>
      <c r="V104" s="457"/>
      <c r="W104" s="457"/>
    </row>
    <row r="105" spans="2:23">
      <c r="B105" s="459"/>
      <c r="D105" s="80">
        <f t="shared" si="41"/>
        <v>45970</v>
      </c>
      <c r="E105" s="80" t="s">
        <v>116</v>
      </c>
      <c r="F105" s="87">
        <v>404.43326075795613</v>
      </c>
      <c r="G105" s="478"/>
      <c r="H105" s="478"/>
      <c r="I105" s="169">
        <f t="shared" si="83"/>
        <v>0.81276780698946161</v>
      </c>
      <c r="J105" s="457"/>
      <c r="K105" s="457"/>
      <c r="L105" s="182">
        <v>2.411645763942637E-3</v>
      </c>
      <c r="M105" s="472"/>
      <c r="N105" s="472"/>
      <c r="O105" s="84">
        <v>6.6861046784574127E-3</v>
      </c>
      <c r="P105" s="457"/>
      <c r="Q105" s="473"/>
      <c r="R105" s="169">
        <v>0.9</v>
      </c>
      <c r="S105" s="457"/>
      <c r="T105" s="457"/>
      <c r="U105" s="169">
        <f t="shared" si="89"/>
        <v>0.86538461538461542</v>
      </c>
      <c r="V105" s="457"/>
      <c r="W105" s="457"/>
    </row>
    <row r="106" spans="2:23">
      <c r="B106" s="459"/>
      <c r="D106" s="80">
        <f t="shared" si="41"/>
        <v>45971</v>
      </c>
      <c r="E106" s="80" t="s">
        <v>117</v>
      </c>
      <c r="F106" s="87">
        <v>404.59752160228481</v>
      </c>
      <c r="G106" s="478"/>
      <c r="H106" s="478"/>
      <c r="I106" s="169">
        <f t="shared" si="83"/>
        <v>0.81309791318787139</v>
      </c>
      <c r="J106" s="457"/>
      <c r="K106" s="457"/>
      <c r="L106" s="182">
        <v>2.4122093715663001E-3</v>
      </c>
      <c r="M106" s="472"/>
      <c r="N106" s="472"/>
      <c r="O106" s="84">
        <v>6.6206772654246069E-3</v>
      </c>
      <c r="P106" s="457"/>
      <c r="Q106" s="473"/>
      <c r="R106" s="169">
        <v>0.9</v>
      </c>
      <c r="S106" s="457"/>
      <c r="T106" s="457"/>
      <c r="U106" s="169">
        <f t="shared" si="89"/>
        <v>0.86538461538461542</v>
      </c>
      <c r="V106" s="457"/>
      <c r="W106" s="457"/>
    </row>
    <row r="107" spans="2:23">
      <c r="B107" s="459">
        <f t="shared" ref="B107:B121" si="90">B100+7</f>
        <v>45980</v>
      </c>
      <c r="D107" s="80">
        <f t="shared" si="41"/>
        <v>45972</v>
      </c>
      <c r="E107" s="80" t="s">
        <v>118</v>
      </c>
      <c r="F107" s="87">
        <v>399.77570236920172</v>
      </c>
      <c r="G107" s="478">
        <f t="shared" ref="G107" si="91">AVERAGE(F107:F113)</f>
        <v>400.26921117863316</v>
      </c>
      <c r="H107" s="478"/>
      <c r="I107" s="169">
        <f t="shared" ref="I107:I127" si="92">F107/$C$1</f>
        <v>0.80340776199598418</v>
      </c>
      <c r="J107" s="457">
        <f t="shared" ref="J107" si="93">AVERAGE(I107:I113)</f>
        <v>0.80439954014998616</v>
      </c>
      <c r="K107" s="457"/>
      <c r="L107" s="182">
        <v>2.4135045857348078E-3</v>
      </c>
      <c r="M107" s="472">
        <f t="shared" ref="M107" si="94">AVERAGE(L107:L113)</f>
        <v>2.4102917082490676E-3</v>
      </c>
      <c r="N107" s="472"/>
      <c r="O107" s="84">
        <v>6.7157865391169825E-3</v>
      </c>
      <c r="P107" s="457">
        <f t="shared" ref="P107" si="95">AVERAGE(O107:O113)</f>
        <v>6.6011388446440746E-3</v>
      </c>
      <c r="Q107" s="473"/>
      <c r="R107" s="169">
        <v>0.9</v>
      </c>
      <c r="S107" s="457">
        <f t="shared" ref="S107" si="96">AVERAGE(R107:R113)</f>
        <v>0.90000000000000013</v>
      </c>
      <c r="T107" s="457"/>
      <c r="U107" s="169">
        <f>46/52*100%</f>
        <v>0.88461538461538458</v>
      </c>
      <c r="V107" s="457">
        <f t="shared" ref="V107" si="97">AVERAGE(U107:U113)</f>
        <v>0.8846153846153848</v>
      </c>
      <c r="W107" s="457"/>
    </row>
    <row r="108" spans="2:23">
      <c r="B108" s="459"/>
      <c r="D108" s="80">
        <f t="shared" si="41"/>
        <v>45973</v>
      </c>
      <c r="E108" s="80" t="s">
        <v>112</v>
      </c>
      <c r="F108" s="87">
        <v>400.3349891136786</v>
      </c>
      <c r="G108" s="478"/>
      <c r="H108" s="478"/>
      <c r="I108" s="169">
        <f t="shared" si="92"/>
        <v>0.80453173053392002</v>
      </c>
      <c r="J108" s="457"/>
      <c r="K108" s="457"/>
      <c r="L108" s="182">
        <v>2.4123134462562547E-3</v>
      </c>
      <c r="M108" s="472"/>
      <c r="N108" s="472"/>
      <c r="O108" s="84">
        <v>6.6313263463214514E-3</v>
      </c>
      <c r="P108" s="457"/>
      <c r="Q108" s="473"/>
      <c r="R108" s="169">
        <v>0.9</v>
      </c>
      <c r="S108" s="457"/>
      <c r="T108" s="457"/>
      <c r="U108" s="169">
        <f t="shared" ref="U108:U113" si="98">46/52*100%</f>
        <v>0.88461538461538458</v>
      </c>
      <c r="V108" s="457"/>
      <c r="W108" s="457"/>
    </row>
    <row r="109" spans="2:23">
      <c r="B109" s="459"/>
      <c r="D109" s="80">
        <f t="shared" ref="D109:D134" si="99">D108+1</f>
        <v>45974</v>
      </c>
      <c r="E109" s="80" t="s">
        <v>113</v>
      </c>
      <c r="F109" s="87">
        <v>400.56570096509415</v>
      </c>
      <c r="G109" s="478"/>
      <c r="H109" s="478"/>
      <c r="I109" s="169">
        <f t="shared" si="92"/>
        <v>0.80499537975300273</v>
      </c>
      <c r="J109" s="457"/>
      <c r="K109" s="457"/>
      <c r="L109" s="182">
        <v>2.4084590988360478E-3</v>
      </c>
      <c r="M109" s="472"/>
      <c r="N109" s="472"/>
      <c r="O109" s="84">
        <v>6.6054749693539739E-3</v>
      </c>
      <c r="P109" s="457"/>
      <c r="Q109" s="473"/>
      <c r="R109" s="169">
        <v>0.9</v>
      </c>
      <c r="S109" s="457"/>
      <c r="T109" s="457"/>
      <c r="U109" s="169">
        <f t="shared" si="98"/>
        <v>0.88461538461538458</v>
      </c>
      <c r="V109" s="457"/>
      <c r="W109" s="457"/>
    </row>
    <row r="110" spans="2:23">
      <c r="B110" s="459"/>
      <c r="D110" s="80">
        <f t="shared" si="99"/>
        <v>45975</v>
      </c>
      <c r="E110" s="80" t="s">
        <v>114</v>
      </c>
      <c r="F110" s="87">
        <v>400.73181469792661</v>
      </c>
      <c r="G110" s="478"/>
      <c r="H110" s="478"/>
      <c r="I110" s="169">
        <f t="shared" si="92"/>
        <v>0.80532920960194254</v>
      </c>
      <c r="J110" s="457"/>
      <c r="K110" s="457"/>
      <c r="L110" s="182">
        <v>2.4036175623421683E-3</v>
      </c>
      <c r="M110" s="472"/>
      <c r="N110" s="472"/>
      <c r="O110" s="84">
        <v>6.5416697370167245E-3</v>
      </c>
      <c r="P110" s="457"/>
      <c r="Q110" s="473"/>
      <c r="R110" s="169">
        <v>0.9</v>
      </c>
      <c r="S110" s="457"/>
      <c r="T110" s="457"/>
      <c r="U110" s="169">
        <f t="shared" si="98"/>
        <v>0.88461538461538458</v>
      </c>
      <c r="V110" s="457"/>
      <c r="W110" s="457"/>
    </row>
    <row r="111" spans="2:23">
      <c r="B111" s="459"/>
      <c r="D111" s="80">
        <f t="shared" si="99"/>
        <v>45976</v>
      </c>
      <c r="E111" s="80" t="s">
        <v>115</v>
      </c>
      <c r="F111" s="87">
        <v>400.1173200609025</v>
      </c>
      <c r="G111" s="478"/>
      <c r="H111" s="478"/>
      <c r="I111" s="169">
        <f t="shared" si="92"/>
        <v>0.80409429272689403</v>
      </c>
      <c r="J111" s="457"/>
      <c r="K111" s="457"/>
      <c r="L111" s="182">
        <v>2.4062891215490584E-3</v>
      </c>
      <c r="M111" s="472"/>
      <c r="N111" s="472"/>
      <c r="O111" s="84">
        <v>6.5621733022896396E-3</v>
      </c>
      <c r="P111" s="457"/>
      <c r="Q111" s="473"/>
      <c r="R111" s="169">
        <v>0.9</v>
      </c>
      <c r="S111" s="457"/>
      <c r="T111" s="457"/>
      <c r="U111" s="169">
        <f t="shared" si="98"/>
        <v>0.88461538461538458</v>
      </c>
      <c r="V111" s="457"/>
      <c r="W111" s="457"/>
    </row>
    <row r="112" spans="2:23">
      <c r="B112" s="459"/>
      <c r="D112" s="80">
        <f t="shared" si="99"/>
        <v>45977</v>
      </c>
      <c r="E112" s="80" t="s">
        <v>116</v>
      </c>
      <c r="F112" s="87">
        <v>400.15264438060012</v>
      </c>
      <c r="G112" s="478"/>
      <c r="H112" s="478"/>
      <c r="I112" s="169">
        <f t="shared" si="92"/>
        <v>0.80416528211535387</v>
      </c>
      <c r="J112" s="457"/>
      <c r="K112" s="457"/>
      <c r="L112" s="182">
        <v>2.4122189966511256E-3</v>
      </c>
      <c r="M112" s="472"/>
      <c r="N112" s="472"/>
      <c r="O112" s="84">
        <v>6.6454046951108913E-3</v>
      </c>
      <c r="P112" s="457"/>
      <c r="Q112" s="473"/>
      <c r="R112" s="169">
        <v>0.9</v>
      </c>
      <c r="S112" s="457"/>
      <c r="T112" s="457"/>
      <c r="U112" s="169">
        <f t="shared" si="98"/>
        <v>0.88461538461538458</v>
      </c>
      <c r="V112" s="457"/>
      <c r="W112" s="457"/>
    </row>
    <row r="113" spans="2:23">
      <c r="B113" s="459"/>
      <c r="D113" s="80">
        <f t="shared" si="99"/>
        <v>45978</v>
      </c>
      <c r="E113" s="80" t="s">
        <v>117</v>
      </c>
      <c r="F113" s="87">
        <v>400.20630666302816</v>
      </c>
      <c r="G113" s="478"/>
      <c r="H113" s="478"/>
      <c r="I113" s="169">
        <f t="shared" si="92"/>
        <v>0.80427312432280573</v>
      </c>
      <c r="J113" s="457"/>
      <c r="K113" s="457"/>
      <c r="L113" s="182">
        <v>2.4156391463740117E-3</v>
      </c>
      <c r="M113" s="472"/>
      <c r="N113" s="472"/>
      <c r="O113" s="84">
        <v>6.506136323298853E-3</v>
      </c>
      <c r="P113" s="457"/>
      <c r="Q113" s="473"/>
      <c r="R113" s="169">
        <v>0.9</v>
      </c>
      <c r="S113" s="457"/>
      <c r="T113" s="457"/>
      <c r="U113" s="169">
        <f t="shared" si="98"/>
        <v>0.88461538461538458</v>
      </c>
      <c r="V113" s="457"/>
      <c r="W113" s="457"/>
    </row>
    <row r="114" spans="2:23">
      <c r="B114" s="459">
        <f t="shared" si="90"/>
        <v>45987</v>
      </c>
      <c r="D114" s="80">
        <f t="shared" si="99"/>
        <v>45979</v>
      </c>
      <c r="E114" s="80" t="s">
        <v>118</v>
      </c>
      <c r="F114" s="87">
        <v>399.94790448846373</v>
      </c>
      <c r="G114" s="478">
        <f t="shared" ref="G114" si="100">AVERAGE(F114:F120)</f>
        <v>400.18217513180628</v>
      </c>
      <c r="H114" s="478"/>
      <c r="I114" s="169">
        <f t="shared" si="92"/>
        <v>0.80375382734819878</v>
      </c>
      <c r="J114" s="457">
        <f t="shared" ref="J114" si="101">AVERAGE(I114:I120)</f>
        <v>0.80422462848031795</v>
      </c>
      <c r="K114" s="457"/>
      <c r="L114" s="182">
        <v>2.4157567735229538E-3</v>
      </c>
      <c r="M114" s="472">
        <f t="shared" ref="M114" si="102">AVERAGE(L114:L120)</f>
        <v>2.4165311739060302E-3</v>
      </c>
      <c r="N114" s="472"/>
      <c r="O114" s="84">
        <v>6.546214232202965E-3</v>
      </c>
      <c r="P114" s="457">
        <f t="shared" ref="P114" si="103">AVERAGE(O114:O120)</f>
        <v>6.5476451271914635E-3</v>
      </c>
      <c r="Q114" s="473"/>
      <c r="R114" s="169">
        <v>0.9</v>
      </c>
      <c r="S114" s="457">
        <f t="shared" ref="S114" si="104">AVERAGE(R114:R120)</f>
        <v>0.90000000000000013</v>
      </c>
      <c r="T114" s="457"/>
      <c r="U114" s="169">
        <f>47/52*100%</f>
        <v>0.90384615384615385</v>
      </c>
      <c r="V114" s="457">
        <f t="shared" ref="V114" si="105">AVERAGE(U114:U120)</f>
        <v>0.90384615384615397</v>
      </c>
      <c r="W114" s="457"/>
    </row>
    <row r="115" spans="2:23">
      <c r="B115" s="459"/>
      <c r="D115" s="80">
        <f t="shared" si="99"/>
        <v>45980</v>
      </c>
      <c r="E115" s="80" t="s">
        <v>112</v>
      </c>
      <c r="F115" s="87">
        <v>399.96647558106469</v>
      </c>
      <c r="G115" s="478"/>
      <c r="H115" s="478"/>
      <c r="I115" s="169">
        <f t="shared" si="92"/>
        <v>0.80379114867577306</v>
      </c>
      <c r="J115" s="457"/>
      <c r="K115" s="457"/>
      <c r="L115" s="182">
        <v>2.4138694089734566E-3</v>
      </c>
      <c r="M115" s="472"/>
      <c r="N115" s="472"/>
      <c r="O115" s="84">
        <v>6.4544974011412357E-3</v>
      </c>
      <c r="P115" s="457"/>
      <c r="Q115" s="473"/>
      <c r="R115" s="169">
        <v>0.9</v>
      </c>
      <c r="S115" s="457"/>
      <c r="T115" s="457"/>
      <c r="U115" s="169">
        <f>47/52*100%</f>
        <v>0.90384615384615385</v>
      </c>
      <c r="V115" s="457"/>
      <c r="W115" s="457"/>
    </row>
    <row r="116" spans="2:23">
      <c r="B116" s="459"/>
      <c r="D116" s="80">
        <f t="shared" si="99"/>
        <v>45981</v>
      </c>
      <c r="E116" s="80" t="s">
        <v>113</v>
      </c>
      <c r="F116" s="87">
        <v>400.00442597884023</v>
      </c>
      <c r="G116" s="478"/>
      <c r="H116" s="478"/>
      <c r="I116" s="169">
        <f t="shared" si="92"/>
        <v>0.80386741555233165</v>
      </c>
      <c r="J116" s="457"/>
      <c r="K116" s="457"/>
      <c r="L116" s="182">
        <v>2.4143018810407709E-3</v>
      </c>
      <c r="M116" s="472"/>
      <c r="N116" s="472"/>
      <c r="O116" s="84">
        <v>6.5947497404894584E-3</v>
      </c>
      <c r="P116" s="457"/>
      <c r="Q116" s="473"/>
      <c r="R116" s="169">
        <v>0.9</v>
      </c>
      <c r="S116" s="457"/>
      <c r="T116" s="457"/>
      <c r="U116" s="169">
        <f t="shared" ref="U116:U120" si="106">47/52*100%</f>
        <v>0.90384615384615385</v>
      </c>
      <c r="V116" s="457"/>
      <c r="W116" s="457"/>
    </row>
    <row r="117" spans="2:23">
      <c r="B117" s="459"/>
      <c r="D117" s="80">
        <f t="shared" si="99"/>
        <v>45982</v>
      </c>
      <c r="E117" s="80" t="s">
        <v>114</v>
      </c>
      <c r="F117" s="87">
        <v>400.02366680882881</v>
      </c>
      <c r="G117" s="478"/>
      <c r="H117" s="478"/>
      <c r="I117" s="169">
        <f t="shared" si="92"/>
        <v>0.8039060828151704</v>
      </c>
      <c r="J117" s="457"/>
      <c r="K117" s="457"/>
      <c r="L117" s="182">
        <v>2.4182505680622958E-3</v>
      </c>
      <c r="M117" s="472"/>
      <c r="N117" s="472"/>
      <c r="O117" s="84">
        <v>6.4419962791084613E-3</v>
      </c>
      <c r="P117" s="457"/>
      <c r="Q117" s="473"/>
      <c r="R117" s="169">
        <v>0.9</v>
      </c>
      <c r="S117" s="457"/>
      <c r="T117" s="457"/>
      <c r="U117" s="169">
        <f t="shared" si="106"/>
        <v>0.90384615384615385</v>
      </c>
      <c r="V117" s="457"/>
      <c r="W117" s="457"/>
    </row>
    <row r="118" spans="2:23">
      <c r="B118" s="459"/>
      <c r="D118" s="80">
        <f t="shared" si="99"/>
        <v>45983</v>
      </c>
      <c r="E118" s="80" t="s">
        <v>115</v>
      </c>
      <c r="F118" s="87">
        <v>400.99146150384991</v>
      </c>
      <c r="G118" s="478"/>
      <c r="H118" s="478"/>
      <c r="I118" s="169">
        <f t="shared" si="92"/>
        <v>0.80585100784535746</v>
      </c>
      <c r="J118" s="457"/>
      <c r="K118" s="457"/>
      <c r="L118" s="182">
        <v>2.4157024031342552E-3</v>
      </c>
      <c r="M118" s="472"/>
      <c r="N118" s="472"/>
      <c r="O118" s="84">
        <v>6.6216738148358809E-3</v>
      </c>
      <c r="P118" s="457"/>
      <c r="Q118" s="473"/>
      <c r="R118" s="169">
        <v>0.9</v>
      </c>
      <c r="S118" s="457"/>
      <c r="T118" s="457"/>
      <c r="U118" s="169">
        <f t="shared" si="106"/>
        <v>0.90384615384615385</v>
      </c>
      <c r="V118" s="457"/>
      <c r="W118" s="457"/>
    </row>
    <row r="119" spans="2:23">
      <c r="B119" s="459"/>
      <c r="D119" s="80">
        <f t="shared" si="99"/>
        <v>45984</v>
      </c>
      <c r="E119" s="80" t="s">
        <v>116</v>
      </c>
      <c r="F119" s="87">
        <v>401.02164005929779</v>
      </c>
      <c r="G119" s="478"/>
      <c r="H119" s="478"/>
      <c r="I119" s="169">
        <f t="shared" si="92"/>
        <v>0.80591165606772064</v>
      </c>
      <c r="J119" s="457"/>
      <c r="K119" s="457"/>
      <c r="L119" s="182">
        <v>2.4202005511940023E-3</v>
      </c>
      <c r="M119" s="472"/>
      <c r="N119" s="472"/>
      <c r="O119" s="84">
        <v>6.6681583758882992E-3</v>
      </c>
      <c r="P119" s="457"/>
      <c r="Q119" s="473"/>
      <c r="R119" s="169">
        <v>0.9</v>
      </c>
      <c r="S119" s="457"/>
      <c r="T119" s="457"/>
      <c r="U119" s="169">
        <f t="shared" si="106"/>
        <v>0.90384615384615385</v>
      </c>
      <c r="V119" s="457"/>
      <c r="W119" s="457"/>
    </row>
    <row r="120" spans="2:23">
      <c r="B120" s="459"/>
      <c r="D120" s="80">
        <f t="shared" si="99"/>
        <v>45985</v>
      </c>
      <c r="E120" s="80" t="s">
        <v>117</v>
      </c>
      <c r="F120" s="87">
        <v>399.31965150229865</v>
      </c>
      <c r="G120" s="478"/>
      <c r="H120" s="478"/>
      <c r="I120" s="169">
        <f t="shared" si="92"/>
        <v>0.8024912610576741</v>
      </c>
      <c r="J120" s="457"/>
      <c r="K120" s="457"/>
      <c r="L120" s="182">
        <v>2.4176366314144762E-3</v>
      </c>
      <c r="M120" s="472"/>
      <c r="N120" s="472"/>
      <c r="O120" s="84">
        <v>6.506226046673942E-3</v>
      </c>
      <c r="P120" s="457"/>
      <c r="Q120" s="473"/>
      <c r="R120" s="169">
        <v>0.9</v>
      </c>
      <c r="S120" s="457"/>
      <c r="T120" s="457"/>
      <c r="U120" s="169">
        <f t="shared" si="106"/>
        <v>0.90384615384615385</v>
      </c>
      <c r="V120" s="457"/>
      <c r="W120" s="457"/>
    </row>
    <row r="121" spans="2:23">
      <c r="B121" s="459">
        <f t="shared" si="90"/>
        <v>45994</v>
      </c>
      <c r="D121" s="80">
        <f t="shared" si="99"/>
        <v>45986</v>
      </c>
      <c r="E121" s="80" t="s">
        <v>118</v>
      </c>
      <c r="F121" s="87">
        <v>400.05827018472763</v>
      </c>
      <c r="G121" s="478">
        <f t="shared" ref="G121" si="107">AVERAGE(F121:F127)</f>
        <v>400.83490321154085</v>
      </c>
      <c r="H121" s="478"/>
      <c r="I121" s="169">
        <f t="shared" si="92"/>
        <v>0.8039756233615909</v>
      </c>
      <c r="J121" s="457">
        <f t="shared" ref="J121" si="108">AVERAGE(I121:I127)</f>
        <v>0.80553638105213199</v>
      </c>
      <c r="K121" s="457"/>
      <c r="L121" s="182">
        <v>2.4437277124626892E-3</v>
      </c>
      <c r="M121" s="472">
        <f t="shared" ref="M121" si="109">AVERAGE(L121:L127)</f>
        <v>2.4215592555634361E-3</v>
      </c>
      <c r="N121" s="472"/>
      <c r="O121" s="84">
        <v>7.5881631505171614E-3</v>
      </c>
      <c r="P121" s="457">
        <f t="shared" ref="P121" si="110">AVERAGE(O121:O127)</f>
        <v>6.76901360003942E-3</v>
      </c>
      <c r="Q121" s="473"/>
      <c r="R121" s="169">
        <v>0.9</v>
      </c>
      <c r="S121" s="457">
        <f t="shared" ref="S121" si="111">AVERAGE(R121:R127)</f>
        <v>0.90000000000000013</v>
      </c>
      <c r="T121" s="457"/>
      <c r="U121" s="169">
        <f>48/52*100%</f>
        <v>0.92307692307692313</v>
      </c>
      <c r="V121" s="457">
        <f t="shared" ref="V121" si="112">AVERAGE(U121:U127)</f>
        <v>0.92307692307692324</v>
      </c>
      <c r="W121" s="457"/>
    </row>
    <row r="122" spans="2:23">
      <c r="B122" s="459"/>
      <c r="D122" s="80">
        <f t="shared" si="99"/>
        <v>45987</v>
      </c>
      <c r="E122" s="80" t="s">
        <v>112</v>
      </c>
      <c r="F122" s="87">
        <v>400.64006255438869</v>
      </c>
      <c r="G122" s="478"/>
      <c r="H122" s="478"/>
      <c r="I122" s="169">
        <f t="shared" si="92"/>
        <v>0.8051448202459579</v>
      </c>
      <c r="J122" s="457"/>
      <c r="K122" s="457"/>
      <c r="L122" s="182">
        <v>2.4251368122106833E-3</v>
      </c>
      <c r="M122" s="472"/>
      <c r="N122" s="472"/>
      <c r="O122" s="84">
        <v>6.8401762227722433E-3</v>
      </c>
      <c r="P122" s="457"/>
      <c r="Q122" s="473"/>
      <c r="R122" s="169">
        <v>0.9</v>
      </c>
      <c r="S122" s="457"/>
      <c r="T122" s="457"/>
      <c r="U122" s="169">
        <f t="shared" ref="U122:U128" si="113">48/52*100%</f>
        <v>0.92307692307692313</v>
      </c>
      <c r="V122" s="457"/>
      <c r="W122" s="457"/>
    </row>
    <row r="123" spans="2:23">
      <c r="B123" s="459"/>
      <c r="D123" s="80">
        <f t="shared" si="99"/>
        <v>45988</v>
      </c>
      <c r="E123" s="80" t="s">
        <v>113</v>
      </c>
      <c r="F123" s="87">
        <v>401.12162757712002</v>
      </c>
      <c r="G123" s="478"/>
      <c r="H123" s="478"/>
      <c r="I123" s="169">
        <f t="shared" si="92"/>
        <v>0.80611259561318327</v>
      </c>
      <c r="J123" s="457"/>
      <c r="K123" s="457"/>
      <c r="L123" s="182">
        <v>2.421532100087474E-3</v>
      </c>
      <c r="M123" s="472"/>
      <c r="N123" s="472"/>
      <c r="O123" s="84">
        <v>6.5781868570878137E-3</v>
      </c>
      <c r="P123" s="457"/>
      <c r="Q123" s="473"/>
      <c r="R123" s="169">
        <v>0.9</v>
      </c>
      <c r="S123" s="457"/>
      <c r="T123" s="457"/>
      <c r="U123" s="169">
        <f t="shared" si="113"/>
        <v>0.92307692307692313</v>
      </c>
      <c r="V123" s="457"/>
      <c r="W123" s="457"/>
    </row>
    <row r="124" spans="2:23">
      <c r="B124" s="459"/>
      <c r="D124" s="80">
        <f t="shared" si="99"/>
        <v>45989</v>
      </c>
      <c r="E124" s="80" t="s">
        <v>114</v>
      </c>
      <c r="F124" s="87">
        <v>400.01336539230243</v>
      </c>
      <c r="G124" s="478"/>
      <c r="H124" s="478"/>
      <c r="I124" s="169">
        <f t="shared" si="92"/>
        <v>0.80388538061154025</v>
      </c>
      <c r="J124" s="457"/>
      <c r="K124" s="457"/>
      <c r="L124" s="182">
        <v>2.4181848224633469E-3</v>
      </c>
      <c r="M124" s="472"/>
      <c r="N124" s="472"/>
      <c r="O124" s="84">
        <v>6.6434685214532361E-3</v>
      </c>
      <c r="P124" s="457"/>
      <c r="Q124" s="473"/>
      <c r="R124" s="169">
        <v>0.9</v>
      </c>
      <c r="S124" s="457"/>
      <c r="T124" s="457"/>
      <c r="U124" s="169">
        <f t="shared" si="113"/>
        <v>0.92307692307692313</v>
      </c>
      <c r="V124" s="457"/>
      <c r="W124" s="457"/>
    </row>
    <row r="125" spans="2:23">
      <c r="B125" s="459"/>
      <c r="D125" s="80">
        <f t="shared" si="99"/>
        <v>45990</v>
      </c>
      <c r="E125" s="80" t="s">
        <v>115</v>
      </c>
      <c r="F125" s="87">
        <v>401.30422456469995</v>
      </c>
      <c r="G125" s="478"/>
      <c r="H125" s="478"/>
      <c r="I125" s="169">
        <f t="shared" si="92"/>
        <v>0.80647955097407542</v>
      </c>
      <c r="J125" s="457"/>
      <c r="K125" s="457"/>
      <c r="L125" s="182">
        <v>2.4143190844575324E-3</v>
      </c>
      <c r="M125" s="472"/>
      <c r="N125" s="472"/>
      <c r="O125" s="84">
        <v>6.5421013202249401E-3</v>
      </c>
      <c r="P125" s="457"/>
      <c r="Q125" s="473"/>
      <c r="R125" s="169">
        <v>0.9</v>
      </c>
      <c r="S125" s="457"/>
      <c r="T125" s="457"/>
      <c r="U125" s="169">
        <f t="shared" si="113"/>
        <v>0.92307692307692313</v>
      </c>
      <c r="V125" s="457"/>
      <c r="W125" s="457"/>
    </row>
    <row r="126" spans="2:23">
      <c r="B126" s="459"/>
      <c r="D126" s="80">
        <f t="shared" si="99"/>
        <v>45991</v>
      </c>
      <c r="E126" s="80" t="s">
        <v>116</v>
      </c>
      <c r="F126" s="87">
        <v>401.34972105277075</v>
      </c>
      <c r="G126" s="478"/>
      <c r="H126" s="478"/>
      <c r="I126" s="169">
        <f t="shared" si="92"/>
        <v>0.80657098282309225</v>
      </c>
      <c r="J126" s="457"/>
      <c r="K126" s="457"/>
      <c r="L126" s="182">
        <v>2.4180142572623282E-3</v>
      </c>
      <c r="M126" s="472"/>
      <c r="N126" s="472"/>
      <c r="O126" s="84">
        <v>6.6909991282205492E-3</v>
      </c>
      <c r="P126" s="457"/>
      <c r="Q126" s="473"/>
      <c r="R126" s="169">
        <v>0.9</v>
      </c>
      <c r="S126" s="457"/>
      <c r="T126" s="457"/>
      <c r="U126" s="169">
        <f t="shared" si="113"/>
        <v>0.92307692307692313</v>
      </c>
      <c r="V126" s="457"/>
      <c r="W126" s="457"/>
    </row>
    <row r="127" spans="2:23">
      <c r="B127" s="459"/>
      <c r="D127" s="80">
        <f t="shared" si="99"/>
        <v>45992</v>
      </c>
      <c r="E127" s="80" t="s">
        <v>117</v>
      </c>
      <c r="F127" s="87">
        <v>401.35705115477697</v>
      </c>
      <c r="G127" s="478"/>
      <c r="H127" s="478"/>
      <c r="I127" s="169">
        <f t="shared" si="92"/>
        <v>0.80658571373548427</v>
      </c>
      <c r="J127" s="457"/>
      <c r="K127" s="457"/>
      <c r="L127" s="182">
        <v>2.4099999999999998E-3</v>
      </c>
      <c r="M127" s="472"/>
      <c r="N127" s="472"/>
      <c r="O127" s="84">
        <v>6.4999999999999997E-3</v>
      </c>
      <c r="P127" s="457"/>
      <c r="Q127" s="473"/>
      <c r="R127" s="169">
        <v>0.9</v>
      </c>
      <c r="S127" s="457"/>
      <c r="T127" s="457"/>
      <c r="U127" s="169">
        <f t="shared" si="113"/>
        <v>0.92307692307692313</v>
      </c>
      <c r="V127" s="457"/>
      <c r="W127" s="457"/>
    </row>
    <row r="128" spans="2:23">
      <c r="B128" s="459">
        <f t="shared" ref="B128" si="114">B121+7</f>
        <v>46001</v>
      </c>
      <c r="D128" s="80">
        <f t="shared" si="99"/>
        <v>45993</v>
      </c>
      <c r="E128" s="80" t="s">
        <v>118</v>
      </c>
      <c r="F128" s="87"/>
      <c r="G128" s="478" t="e">
        <f t="shared" ref="G128" si="115">AVERAGE(F128:F134)</f>
        <v>#DIV/0!</v>
      </c>
      <c r="H128" s="478"/>
      <c r="I128" s="169">
        <f t="shared" ref="I128:I134" si="116">F128/$C$1</f>
        <v>0</v>
      </c>
      <c r="J128" s="457">
        <f t="shared" ref="J128" si="117">AVERAGE(I128:I134)</f>
        <v>0</v>
      </c>
      <c r="K128" s="457"/>
      <c r="L128" s="182"/>
      <c r="M128" s="472" t="e">
        <f t="shared" ref="M128" si="118">AVERAGE(L128:L134)</f>
        <v>#DIV/0!</v>
      </c>
      <c r="N128" s="472"/>
      <c r="O128" s="84"/>
      <c r="P128" s="457" t="e">
        <f t="shared" ref="P128" si="119">AVERAGE(O128:O134)</f>
        <v>#DIV/0!</v>
      </c>
      <c r="Q128" s="473"/>
      <c r="R128" s="169"/>
      <c r="S128" s="457" t="e">
        <f t="shared" ref="S128" si="120">AVERAGE(R128:R134)</f>
        <v>#DIV/0!</v>
      </c>
      <c r="T128" s="457"/>
      <c r="U128" s="169">
        <f t="shared" si="113"/>
        <v>0.92307692307692313</v>
      </c>
      <c r="V128" s="457">
        <f t="shared" ref="V128" si="121">AVERAGE(U128:U134)</f>
        <v>0.92307692307692313</v>
      </c>
      <c r="W128" s="457"/>
    </row>
    <row r="129" spans="2:22">
      <c r="B129" s="459"/>
      <c r="D129" s="80">
        <f t="shared" si="99"/>
        <v>45994</v>
      </c>
      <c r="E129" s="80" t="s">
        <v>112</v>
      </c>
      <c r="F129" s="87"/>
      <c r="G129" s="478"/>
      <c r="I129" s="169">
        <f t="shared" si="116"/>
        <v>0</v>
      </c>
      <c r="J129" s="457"/>
      <c r="L129" s="182"/>
      <c r="M129" s="472"/>
      <c r="O129" s="84"/>
      <c r="P129" s="457"/>
      <c r="R129" s="169"/>
      <c r="S129" s="457"/>
      <c r="U129" s="169"/>
      <c r="V129" s="457"/>
    </row>
    <row r="130" spans="2:22">
      <c r="B130" s="459"/>
      <c r="D130" s="80">
        <f t="shared" si="99"/>
        <v>45995</v>
      </c>
      <c r="E130" s="80" t="s">
        <v>113</v>
      </c>
      <c r="F130" s="87"/>
      <c r="G130" s="478"/>
      <c r="I130" s="169">
        <f t="shared" si="116"/>
        <v>0</v>
      </c>
      <c r="J130" s="457"/>
      <c r="L130" s="182"/>
      <c r="M130" s="472"/>
      <c r="O130" s="84"/>
      <c r="P130" s="457"/>
      <c r="R130" s="169"/>
      <c r="S130" s="457"/>
      <c r="U130" s="169"/>
      <c r="V130" s="457"/>
    </row>
    <row r="131" spans="2:22">
      <c r="B131" s="459"/>
      <c r="D131" s="80">
        <f t="shared" si="99"/>
        <v>45996</v>
      </c>
      <c r="E131" s="80" t="s">
        <v>114</v>
      </c>
      <c r="F131" s="87"/>
      <c r="G131" s="478"/>
      <c r="I131" s="169">
        <f t="shared" si="116"/>
        <v>0</v>
      </c>
      <c r="J131" s="457"/>
      <c r="L131" s="182"/>
      <c r="M131" s="472"/>
      <c r="O131" s="84"/>
      <c r="P131" s="457"/>
      <c r="R131" s="169"/>
      <c r="S131" s="457"/>
      <c r="U131" s="169"/>
      <c r="V131" s="457"/>
    </row>
    <row r="132" spans="2:22">
      <c r="B132" s="459"/>
      <c r="D132" s="80">
        <f t="shared" si="99"/>
        <v>45997</v>
      </c>
      <c r="E132" s="80" t="s">
        <v>115</v>
      </c>
      <c r="F132" s="87"/>
      <c r="G132" s="478"/>
      <c r="I132" s="169">
        <f t="shared" si="116"/>
        <v>0</v>
      </c>
      <c r="J132" s="457"/>
      <c r="L132" s="182"/>
      <c r="M132" s="472"/>
      <c r="O132" s="84"/>
      <c r="P132" s="457"/>
      <c r="R132" s="169"/>
      <c r="S132" s="457"/>
      <c r="U132" s="169"/>
      <c r="V132" s="457"/>
    </row>
    <row r="133" spans="2:22">
      <c r="B133" s="459"/>
      <c r="D133" s="80">
        <f t="shared" si="99"/>
        <v>45998</v>
      </c>
      <c r="E133" s="80" t="s">
        <v>116</v>
      </c>
      <c r="F133" s="87"/>
      <c r="G133" s="478"/>
      <c r="I133" s="169">
        <f t="shared" si="116"/>
        <v>0</v>
      </c>
      <c r="J133" s="457"/>
      <c r="L133" s="182"/>
      <c r="M133" s="472"/>
      <c r="O133" s="84"/>
      <c r="P133" s="457"/>
      <c r="R133" s="169"/>
      <c r="S133" s="457"/>
      <c r="U133" s="169"/>
      <c r="V133" s="457"/>
    </row>
    <row r="134" spans="2:22">
      <c r="B134" s="459"/>
      <c r="D134" s="80">
        <f t="shared" si="99"/>
        <v>45999</v>
      </c>
      <c r="E134" s="80" t="s">
        <v>117</v>
      </c>
      <c r="F134" s="87"/>
      <c r="G134" s="478"/>
      <c r="I134" s="169">
        <f t="shared" si="116"/>
        <v>0</v>
      </c>
      <c r="J134" s="457"/>
      <c r="L134" s="182"/>
      <c r="M134" s="472"/>
      <c r="O134" s="84"/>
      <c r="P134" s="457"/>
      <c r="R134" s="169"/>
      <c r="S134" s="457"/>
      <c r="U134" s="169"/>
      <c r="V134" s="457"/>
    </row>
  </sheetData>
  <mergeCells count="167">
    <mergeCell ref="W98:W128"/>
    <mergeCell ref="B114:B120"/>
    <mergeCell ref="G114:G120"/>
    <mergeCell ref="J114:J120"/>
    <mergeCell ref="M114:M120"/>
    <mergeCell ref="P114:P120"/>
    <mergeCell ref="S114:S120"/>
    <mergeCell ref="V114:V120"/>
    <mergeCell ref="B121:B127"/>
    <mergeCell ref="G121:G127"/>
    <mergeCell ref="J121:J127"/>
    <mergeCell ref="M121:M127"/>
    <mergeCell ref="P121:P127"/>
    <mergeCell ref="S121:S127"/>
    <mergeCell ref="V121:V127"/>
    <mergeCell ref="H98:H128"/>
    <mergeCell ref="B128:B134"/>
    <mergeCell ref="G128:G134"/>
    <mergeCell ref="J128:J134"/>
    <mergeCell ref="M128:M134"/>
    <mergeCell ref="P128:P134"/>
    <mergeCell ref="S128:S134"/>
    <mergeCell ref="V128:V134"/>
    <mergeCell ref="K98:K128"/>
    <mergeCell ref="N98:N128"/>
    <mergeCell ref="B100:B106"/>
    <mergeCell ref="G100:G106"/>
    <mergeCell ref="J100:J106"/>
    <mergeCell ref="M100:M106"/>
    <mergeCell ref="P100:P106"/>
    <mergeCell ref="S100:S106"/>
    <mergeCell ref="V100:V106"/>
    <mergeCell ref="B107:B113"/>
    <mergeCell ref="G107:G113"/>
    <mergeCell ref="J107:J113"/>
    <mergeCell ref="M107:M113"/>
    <mergeCell ref="P107:P113"/>
    <mergeCell ref="S107:S113"/>
    <mergeCell ref="V107:V113"/>
    <mergeCell ref="Q98:Q128"/>
    <mergeCell ref="T98:T128"/>
    <mergeCell ref="M93:M99"/>
    <mergeCell ref="P93:P99"/>
    <mergeCell ref="S93:S99"/>
    <mergeCell ref="V93:V99"/>
    <mergeCell ref="S72:S78"/>
    <mergeCell ref="V72:V78"/>
    <mergeCell ref="B79:B85"/>
    <mergeCell ref="G79:G85"/>
    <mergeCell ref="J79:J85"/>
    <mergeCell ref="M79:M85"/>
    <mergeCell ref="P79:P85"/>
    <mergeCell ref="S79:S85"/>
    <mergeCell ref="V79:V85"/>
    <mergeCell ref="B72:B78"/>
    <mergeCell ref="G72:G78"/>
    <mergeCell ref="J72:J78"/>
    <mergeCell ref="M72:M78"/>
    <mergeCell ref="P72:P78"/>
    <mergeCell ref="H67:H97"/>
    <mergeCell ref="K67:K97"/>
    <mergeCell ref="N67:N97"/>
    <mergeCell ref="Q67:Q97"/>
    <mergeCell ref="T67:T97"/>
    <mergeCell ref="S86:S92"/>
    <mergeCell ref="V86:V92"/>
    <mergeCell ref="B93:B99"/>
    <mergeCell ref="G93:G99"/>
    <mergeCell ref="J93:J99"/>
    <mergeCell ref="B86:B92"/>
    <mergeCell ref="G86:G92"/>
    <mergeCell ref="J86:J92"/>
    <mergeCell ref="M86:M92"/>
    <mergeCell ref="P86:P92"/>
    <mergeCell ref="K36:K66"/>
    <mergeCell ref="M44:M50"/>
    <mergeCell ref="M51:M57"/>
    <mergeCell ref="M58:M64"/>
    <mergeCell ref="M65:M71"/>
    <mergeCell ref="M37:M43"/>
    <mergeCell ref="P37:P43"/>
    <mergeCell ref="B44:B50"/>
    <mergeCell ref="B51:B57"/>
    <mergeCell ref="B58:B64"/>
    <mergeCell ref="B30:B36"/>
    <mergeCell ref="B37:B43"/>
    <mergeCell ref="B65:B71"/>
    <mergeCell ref="S65:S71"/>
    <mergeCell ref="S37:S43"/>
    <mergeCell ref="G65:G71"/>
    <mergeCell ref="H36:H66"/>
    <mergeCell ref="J44:J50"/>
    <mergeCell ref="J51:J57"/>
    <mergeCell ref="J58:J64"/>
    <mergeCell ref="J65:J71"/>
    <mergeCell ref="J37:J43"/>
    <mergeCell ref="G44:G50"/>
    <mergeCell ref="G51:G57"/>
    <mergeCell ref="G58:G64"/>
    <mergeCell ref="G37:G43"/>
    <mergeCell ref="G5:G8"/>
    <mergeCell ref="H5:H35"/>
    <mergeCell ref="G9:G15"/>
    <mergeCell ref="G16:G22"/>
    <mergeCell ref="G23:G29"/>
    <mergeCell ref="G30:G36"/>
    <mergeCell ref="B5:B15"/>
    <mergeCell ref="C5:C35"/>
    <mergeCell ref="B16:B22"/>
    <mergeCell ref="B2:U2"/>
    <mergeCell ref="F3:H3"/>
    <mergeCell ref="L3:N3"/>
    <mergeCell ref="R3:T3"/>
    <mergeCell ref="B23:B29"/>
    <mergeCell ref="B3:B4"/>
    <mergeCell ref="C3:C4"/>
    <mergeCell ref="D3:E4"/>
    <mergeCell ref="I3:K3"/>
    <mergeCell ref="J5:J8"/>
    <mergeCell ref="K5:K35"/>
    <mergeCell ref="J9:J15"/>
    <mergeCell ref="J16:J22"/>
    <mergeCell ref="J23:J29"/>
    <mergeCell ref="J30:J36"/>
    <mergeCell ref="M16:M22"/>
    <mergeCell ref="M23:M29"/>
    <mergeCell ref="M30:M36"/>
    <mergeCell ref="N36:N66"/>
    <mergeCell ref="O3:Q3"/>
    <mergeCell ref="P5:P8"/>
    <mergeCell ref="Q5:Q35"/>
    <mergeCell ref="P9:P15"/>
    <mergeCell ref="P16:P22"/>
    <mergeCell ref="U3:W3"/>
    <mergeCell ref="V5:V8"/>
    <mergeCell ref="W5:W35"/>
    <mergeCell ref="V9:V15"/>
    <mergeCell ref="V16:V22"/>
    <mergeCell ref="V23:V29"/>
    <mergeCell ref="V30:V36"/>
    <mergeCell ref="S5:S8"/>
    <mergeCell ref="T5:T35"/>
    <mergeCell ref="S9:S15"/>
    <mergeCell ref="S16:S22"/>
    <mergeCell ref="S23:S29"/>
    <mergeCell ref="S30:S36"/>
    <mergeCell ref="T36:T66"/>
    <mergeCell ref="S44:S50"/>
    <mergeCell ref="S51:S57"/>
    <mergeCell ref="S58:S64"/>
    <mergeCell ref="V44:V50"/>
    <mergeCell ref="V51:V57"/>
    <mergeCell ref="V58:V64"/>
    <mergeCell ref="V65:V71"/>
    <mergeCell ref="W36:W66"/>
    <mergeCell ref="V37:V43"/>
    <mergeCell ref="W67:W97"/>
    <mergeCell ref="M5:M8"/>
    <mergeCell ref="N5:N35"/>
    <mergeCell ref="M9:M15"/>
    <mergeCell ref="P23:P29"/>
    <mergeCell ref="P30:P36"/>
    <mergeCell ref="Q36:Q66"/>
    <mergeCell ref="P44:P50"/>
    <mergeCell ref="P51:P57"/>
    <mergeCell ref="P58:P64"/>
    <mergeCell ref="P65:P71"/>
  </mergeCells>
  <phoneticPr fontId="14" type="noConversion"/>
  <pageMargins left="0.7" right="0.7" top="0.75" bottom="0.75" header="0.3" footer="0.3"/>
  <pageSetup paperSize="257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N136"/>
  <sheetViews>
    <sheetView topLeftCell="A99" zoomScale="85" zoomScaleNormal="85" workbookViewId="0">
      <selection activeCell="G123" sqref="G123:G129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6"/>
    <col min="4" max="4" width="17" style="96" customWidth="1"/>
    <col min="5" max="5" width="8.5703125" style="77" customWidth="1"/>
    <col min="6" max="6" width="20.28515625" style="377" bestFit="1" customWidth="1"/>
    <col min="7" max="8" width="20.28515625" style="95" bestFit="1" customWidth="1"/>
    <col min="9" max="9" width="18.28515625" style="91" bestFit="1" customWidth="1"/>
    <col min="10" max="10" width="10.5703125" style="84" customWidth="1"/>
    <col min="11" max="11" width="18.28515625" style="91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1" bestFit="1" customWidth="1"/>
    <col min="16" max="16" width="10.5703125" style="84" customWidth="1"/>
    <col min="17" max="17" width="18.28515625" style="91" bestFit="1" customWidth="1"/>
    <col min="18" max="18" width="10.5703125" style="84" customWidth="1"/>
    <col min="19" max="19" width="18.28515625" style="91" bestFit="1" customWidth="1"/>
    <col min="20" max="20" width="10.5703125" style="84" customWidth="1"/>
    <col min="21" max="21" width="18.28515625" style="91" bestFit="1" customWidth="1"/>
    <col min="22" max="22" width="10.5703125" style="84" customWidth="1"/>
    <col min="23" max="23" width="17" style="91" bestFit="1" customWidth="1"/>
    <col min="24" max="24" width="10.5703125" style="84" customWidth="1"/>
    <col min="25" max="25" width="18.28515625" style="91" bestFit="1" customWidth="1"/>
    <col min="26" max="26" width="10.5703125" style="84" customWidth="1"/>
    <col min="27" max="27" width="18.28515625" style="91" bestFit="1" customWidth="1"/>
    <col min="28" max="28" width="10.5703125" style="84" customWidth="1"/>
    <col min="29" max="29" width="18.28515625" style="91" bestFit="1" customWidth="1"/>
    <col min="30" max="30" width="10.5703125" style="84" customWidth="1"/>
    <col min="31" max="31" width="20.28515625" style="91" bestFit="1" customWidth="1"/>
    <col min="32" max="32" width="10.5703125" style="84" customWidth="1"/>
    <col min="33" max="33" width="18.28515625" style="91" bestFit="1" customWidth="1"/>
    <col min="34" max="34" width="10.42578125" style="84" customWidth="1"/>
    <col min="35" max="35" width="20.28515625" style="91" bestFit="1" customWidth="1"/>
    <col min="36" max="36" width="10.42578125" style="84" customWidth="1"/>
    <col min="37" max="37" width="18.28515625" style="91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464" t="s">
        <v>342</v>
      </c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464"/>
      <c r="X2" s="464"/>
      <c r="Y2" s="464"/>
      <c r="Z2" s="464"/>
      <c r="AA2" s="464"/>
      <c r="AB2" s="464"/>
      <c r="AC2" s="464"/>
      <c r="AD2" s="464"/>
      <c r="AE2" s="464"/>
      <c r="AF2" s="464"/>
      <c r="AG2" s="464"/>
      <c r="AH2" s="464"/>
      <c r="AI2" s="464"/>
      <c r="AJ2" s="464"/>
      <c r="AK2" s="464"/>
      <c r="AL2" s="464"/>
    </row>
    <row r="3" spans="1:40" ht="25.35" customHeight="1">
      <c r="B3" s="483" t="s">
        <v>153</v>
      </c>
      <c r="C3" s="484" t="s">
        <v>146</v>
      </c>
      <c r="D3" s="486" t="s">
        <v>105</v>
      </c>
      <c r="E3" s="486"/>
      <c r="F3" s="488" t="s">
        <v>137</v>
      </c>
      <c r="G3" s="488"/>
      <c r="H3" s="488"/>
      <c r="I3" s="489" t="s">
        <v>109</v>
      </c>
      <c r="J3" s="489"/>
      <c r="K3" s="489"/>
      <c r="L3" s="489"/>
      <c r="M3" s="489"/>
      <c r="N3" s="489"/>
      <c r="O3" s="489"/>
      <c r="P3" s="489"/>
      <c r="Q3" s="489"/>
      <c r="R3" s="489"/>
      <c r="S3" s="489"/>
      <c r="T3" s="489"/>
      <c r="U3" s="489"/>
      <c r="V3" s="489"/>
      <c r="W3" s="489"/>
      <c r="X3" s="489"/>
      <c r="Y3" s="489"/>
      <c r="Z3" s="489"/>
      <c r="AA3" s="489"/>
      <c r="AB3" s="489"/>
      <c r="AC3" s="489"/>
      <c r="AD3" s="489"/>
      <c r="AE3" s="489"/>
      <c r="AF3" s="489"/>
      <c r="AG3" s="489"/>
      <c r="AH3" s="489"/>
      <c r="AI3" s="489"/>
      <c r="AJ3" s="489"/>
      <c r="AK3" s="489"/>
      <c r="AL3" s="489"/>
    </row>
    <row r="4" spans="1:40" ht="25.35" customHeight="1">
      <c r="B4" s="483"/>
      <c r="C4" s="484"/>
      <c r="D4" s="486"/>
      <c r="E4" s="486"/>
      <c r="F4" s="488"/>
      <c r="G4" s="488"/>
      <c r="H4" s="488"/>
      <c r="I4" s="481" t="s">
        <v>147</v>
      </c>
      <c r="J4" s="481"/>
      <c r="K4" s="481"/>
      <c r="L4" s="481"/>
      <c r="M4" s="481"/>
      <c r="N4" s="481"/>
      <c r="O4" s="481" t="s">
        <v>148</v>
      </c>
      <c r="P4" s="481"/>
      <c r="Q4" s="481"/>
      <c r="R4" s="481"/>
      <c r="S4" s="481"/>
      <c r="T4" s="481"/>
      <c r="U4" s="481" t="s">
        <v>149</v>
      </c>
      <c r="V4" s="481"/>
      <c r="W4" s="481" t="s">
        <v>150</v>
      </c>
      <c r="X4" s="481"/>
      <c r="Y4" s="481" t="s">
        <v>141</v>
      </c>
      <c r="Z4" s="481"/>
      <c r="AA4" s="481"/>
      <c r="AB4" s="481"/>
      <c r="AC4" s="481"/>
      <c r="AD4" s="481"/>
      <c r="AE4" s="481" t="s">
        <v>139</v>
      </c>
      <c r="AF4" s="481"/>
      <c r="AG4" s="481" t="s">
        <v>151</v>
      </c>
      <c r="AH4" s="481"/>
      <c r="AI4" s="481" t="s">
        <v>152</v>
      </c>
      <c r="AJ4" s="481"/>
      <c r="AK4" s="481" t="s">
        <v>145</v>
      </c>
      <c r="AL4" s="481"/>
    </row>
    <row r="5" spans="1:40" ht="25.35" customHeight="1">
      <c r="B5" s="483"/>
      <c r="C5" s="484"/>
      <c r="D5" s="486"/>
      <c r="E5" s="486"/>
      <c r="F5" s="490" t="s">
        <v>116</v>
      </c>
      <c r="G5" s="492" t="s">
        <v>121</v>
      </c>
      <c r="H5" s="492" t="s">
        <v>122</v>
      </c>
      <c r="I5" s="481" t="s">
        <v>135</v>
      </c>
      <c r="J5" s="481"/>
      <c r="K5" s="481" t="s">
        <v>136</v>
      </c>
      <c r="L5" s="481"/>
      <c r="M5" s="482" t="s">
        <v>154</v>
      </c>
      <c r="N5" s="481"/>
      <c r="O5" s="481" t="s">
        <v>135</v>
      </c>
      <c r="P5" s="481"/>
      <c r="Q5" s="481" t="s">
        <v>136</v>
      </c>
      <c r="R5" s="481"/>
      <c r="S5" s="482" t="s">
        <v>154</v>
      </c>
      <c r="T5" s="481"/>
      <c r="U5" s="481" t="s">
        <v>135</v>
      </c>
      <c r="V5" s="481"/>
      <c r="W5" s="481" t="s">
        <v>135</v>
      </c>
      <c r="X5" s="481"/>
      <c r="Y5" s="481" t="s">
        <v>135</v>
      </c>
      <c r="Z5" s="481"/>
      <c r="AA5" s="481" t="s">
        <v>136</v>
      </c>
      <c r="AB5" s="481"/>
      <c r="AC5" s="482" t="s">
        <v>154</v>
      </c>
      <c r="AD5" s="481"/>
      <c r="AE5" s="481" t="s">
        <v>135</v>
      </c>
      <c r="AF5" s="481"/>
      <c r="AG5" s="481" t="s">
        <v>135</v>
      </c>
      <c r="AH5" s="481"/>
      <c r="AI5" s="481" t="s">
        <v>135</v>
      </c>
      <c r="AJ5" s="481"/>
      <c r="AK5" s="481" t="s">
        <v>135</v>
      </c>
      <c r="AL5" s="481"/>
    </row>
    <row r="6" spans="1:40" s="77" customFormat="1" ht="23.45" customHeight="1">
      <c r="B6" s="483"/>
      <c r="C6" s="485"/>
      <c r="D6" s="487"/>
      <c r="E6" s="487"/>
      <c r="F6" s="491"/>
      <c r="G6" s="492"/>
      <c r="H6" s="492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hidden="1" customHeight="1" outlineLevel="1">
      <c r="B7" s="493">
        <f>D19</f>
        <v>45882</v>
      </c>
      <c r="C7" s="495" t="s">
        <v>119</v>
      </c>
      <c r="D7" s="193">
        <v>45870</v>
      </c>
      <c r="E7" s="193" t="s">
        <v>114</v>
      </c>
      <c r="F7" s="378">
        <f>SUM(M7,S7,U7,W7,AC7,AE7,AG7,AI7,AK7)</f>
        <v>5795364.709999999</v>
      </c>
      <c r="G7" s="480">
        <f>SUM(F7:F10)</f>
        <v>27982997.229999997</v>
      </c>
      <c r="H7" s="479">
        <f>SUM(F7:F37)</f>
        <v>225660047.09999996</v>
      </c>
      <c r="I7" s="194">
        <v>616776.13</v>
      </c>
      <c r="J7" s="195">
        <f>I7/$F7</f>
        <v>0.10642576625690915</v>
      </c>
      <c r="K7" s="194">
        <v>913483.89000000013</v>
      </c>
      <c r="L7" s="195">
        <f>K7/$F7</f>
        <v>0.15762319296726371</v>
      </c>
      <c r="M7" s="194">
        <f>I7+K7</f>
        <v>1530260.02</v>
      </c>
      <c r="N7" s="195">
        <f>M7/$F7</f>
        <v>0.26404895922417282</v>
      </c>
      <c r="O7" s="194">
        <v>218583.35</v>
      </c>
      <c r="P7" s="195">
        <f>O7/$F7</f>
        <v>3.7716927395929162E-2</v>
      </c>
      <c r="Q7" s="194">
        <v>174098.34000000003</v>
      </c>
      <c r="R7" s="195">
        <f>Q7/$F7</f>
        <v>3.0040963547917944E-2</v>
      </c>
      <c r="S7" s="194">
        <f>O7+Q7</f>
        <v>392681.69000000006</v>
      </c>
      <c r="T7" s="195">
        <f>S7/$F7</f>
        <v>6.7757890943847113E-2</v>
      </c>
      <c r="U7" s="194">
        <v>430343.55</v>
      </c>
      <c r="V7" s="195">
        <f>U7/$F7</f>
        <v>7.4256508698656187E-2</v>
      </c>
      <c r="W7" s="194">
        <v>44217.57</v>
      </c>
      <c r="X7" s="195">
        <f>W7/$F7</f>
        <v>7.6298166228782535E-3</v>
      </c>
      <c r="Y7" s="194">
        <v>374102.73</v>
      </c>
      <c r="Z7" s="195">
        <f>Y7/$F7</f>
        <v>6.4552059916864149E-2</v>
      </c>
      <c r="AA7" s="194">
        <v>461451.86</v>
      </c>
      <c r="AB7" s="195">
        <f>AA7/$F7</f>
        <v>7.9624300297055861E-2</v>
      </c>
      <c r="AC7" s="194">
        <f>Y7+AA7</f>
        <v>835554.59</v>
      </c>
      <c r="AD7" s="195">
        <f>AC7/$F7</f>
        <v>0.14417636021392002</v>
      </c>
      <c r="AE7" s="194">
        <v>1152005.6500000001</v>
      </c>
      <c r="AF7" s="195">
        <f>AE7/$F7</f>
        <v>0.19878052679103958</v>
      </c>
      <c r="AG7" s="194">
        <v>143112.80000000002</v>
      </c>
      <c r="AH7" s="195">
        <f>AG7/$F7</f>
        <v>2.4694356121031776E-2</v>
      </c>
      <c r="AI7" s="194">
        <v>1080951.28</v>
      </c>
      <c r="AJ7" s="195">
        <f>AI7/$F7</f>
        <v>0.18651997485763069</v>
      </c>
      <c r="AK7" s="194">
        <v>186237.56</v>
      </c>
      <c r="AL7" s="195">
        <f>AK7/$F7</f>
        <v>3.2135606526823748E-2</v>
      </c>
      <c r="AN7" s="72"/>
    </row>
    <row r="8" spans="1:40" s="73" customFormat="1" ht="14.25" hidden="1" customHeight="1" outlineLevel="1">
      <c r="B8" s="494"/>
      <c r="C8" s="495"/>
      <c r="D8" s="193">
        <v>45871</v>
      </c>
      <c r="E8" s="193" t="s">
        <v>115</v>
      </c>
      <c r="F8" s="378">
        <f t="shared" ref="F8:F71" si="0">SUM(M8,S8,U8,W8,AC8,AE8,AG8,AI8,AK8)</f>
        <v>6281760.9799999986</v>
      </c>
      <c r="G8" s="480"/>
      <c r="H8" s="479"/>
      <c r="I8" s="194">
        <v>596870.47000000009</v>
      </c>
      <c r="J8" s="195">
        <f>I8/$F8</f>
        <v>9.5016424836973062E-2</v>
      </c>
      <c r="K8" s="194">
        <v>1049001.9599999997</v>
      </c>
      <c r="L8" s="195">
        <f>K8/$F8</f>
        <v>0.16699170238088237</v>
      </c>
      <c r="M8" s="194">
        <f t="shared" ref="M8:M71" si="1">I8+K8</f>
        <v>1645872.4299999997</v>
      </c>
      <c r="N8" s="195">
        <f>M8/F8</f>
        <v>0.26200812721785544</v>
      </c>
      <c r="O8" s="194">
        <v>218490.67</v>
      </c>
      <c r="P8" s="195">
        <f>O8/$F8</f>
        <v>3.4781754781125093E-2</v>
      </c>
      <c r="Q8" s="194">
        <v>178581.35</v>
      </c>
      <c r="R8" s="195">
        <f t="shared" ref="R8:R71" si="2">Q8/$F8</f>
        <v>2.8428549027664538E-2</v>
      </c>
      <c r="S8" s="194">
        <f t="shared" ref="S8:S71" si="3">O8+Q8</f>
        <v>397072.02</v>
      </c>
      <c r="T8" s="195">
        <f>S8/$F8</f>
        <v>6.3210303808789628E-2</v>
      </c>
      <c r="U8" s="194">
        <v>447379.41</v>
      </c>
      <c r="V8" s="195">
        <f>U8/$F8</f>
        <v>7.121878903453599E-2</v>
      </c>
      <c r="W8" s="194">
        <v>49260.36</v>
      </c>
      <c r="X8" s="195">
        <f>W8/$F8</f>
        <v>7.8418074417088077E-3</v>
      </c>
      <c r="Y8" s="194">
        <v>405644.62999999995</v>
      </c>
      <c r="Z8" s="195">
        <f>Y8/$F8</f>
        <v>6.4574986423631811E-2</v>
      </c>
      <c r="AA8" s="194">
        <v>576275.75</v>
      </c>
      <c r="AB8" s="195">
        <f>AA8/$F8</f>
        <v>9.173793014964414E-2</v>
      </c>
      <c r="AC8" s="194">
        <f t="shared" ref="AC8:AC71" si="4">Y8+AA8</f>
        <v>981920.37999999989</v>
      </c>
      <c r="AD8" s="195">
        <f>AC8/$F8</f>
        <v>0.15631291657327595</v>
      </c>
      <c r="AE8" s="194">
        <v>1234302.93</v>
      </c>
      <c r="AF8" s="195">
        <f>AE8/$F8</f>
        <v>0.19648995463689231</v>
      </c>
      <c r="AG8" s="194">
        <v>142518.56</v>
      </c>
      <c r="AH8" s="195">
        <f>AG8/$F8</f>
        <v>2.2687676346450233E-2</v>
      </c>
      <c r="AI8" s="194">
        <v>1193542.93</v>
      </c>
      <c r="AJ8" s="195">
        <f>AI8/$F8</f>
        <v>0.19000132825811533</v>
      </c>
      <c r="AK8" s="194">
        <v>189891.96</v>
      </c>
      <c r="AL8" s="195">
        <f>AK8/$F8</f>
        <v>3.0229096682376482E-2</v>
      </c>
      <c r="AN8" s="72"/>
    </row>
    <row r="9" spans="1:40" s="73" customFormat="1" ht="14.25" hidden="1" customHeight="1" outlineLevel="1">
      <c r="B9" s="494"/>
      <c r="C9" s="495"/>
      <c r="D9" s="193">
        <v>45872</v>
      </c>
      <c r="E9" s="193" t="s">
        <v>116</v>
      </c>
      <c r="F9" s="378">
        <f t="shared" si="0"/>
        <v>8003391.129999998</v>
      </c>
      <c r="G9" s="480"/>
      <c r="H9" s="479"/>
      <c r="I9" s="194">
        <v>848942.04</v>
      </c>
      <c r="J9" s="195">
        <f t="shared" ref="J9:J72" si="5">I9/$F9</f>
        <v>0.10607279167174731</v>
      </c>
      <c r="K9" s="194">
        <v>1169510.8</v>
      </c>
      <c r="L9" s="195">
        <f t="shared" ref="L9:L72" si="6">K9/$F9</f>
        <v>0.14612690808227441</v>
      </c>
      <c r="M9" s="194">
        <f t="shared" si="1"/>
        <v>2018452.84</v>
      </c>
      <c r="N9" s="195">
        <f t="shared" ref="N9" si="7">M9/$F9</f>
        <v>0.25219969975402173</v>
      </c>
      <c r="O9" s="194">
        <v>301163.75</v>
      </c>
      <c r="P9" s="195">
        <f t="shared" ref="P9:P72" si="8">O9/$F9</f>
        <v>3.76295179266092E-2</v>
      </c>
      <c r="Q9" s="194">
        <v>209598.16000000003</v>
      </c>
      <c r="R9" s="195">
        <f t="shared" si="2"/>
        <v>2.618866885242432E-2</v>
      </c>
      <c r="S9" s="194">
        <f t="shared" si="3"/>
        <v>510761.91000000003</v>
      </c>
      <c r="T9" s="195">
        <f t="shared" ref="T9" si="9">S9/$F9</f>
        <v>6.3818186779033517E-2</v>
      </c>
      <c r="U9" s="194">
        <v>616088.77</v>
      </c>
      <c r="V9" s="195">
        <f t="shared" ref="V9" si="10">U9/$F9</f>
        <v>7.6978465751929348E-2</v>
      </c>
      <c r="W9" s="194">
        <v>57303.14</v>
      </c>
      <c r="X9" s="195">
        <f t="shared" ref="X9:X72" si="11">W9/$F9</f>
        <v>7.1598574990549054E-3</v>
      </c>
      <c r="Y9" s="194">
        <v>477605.86</v>
      </c>
      <c r="Z9" s="195">
        <f t="shared" ref="Z9:Z72" si="12">Y9/$F9</f>
        <v>5.9675436604583403E-2</v>
      </c>
      <c r="AA9" s="194">
        <v>626376.65999999992</v>
      </c>
      <c r="AB9" s="195">
        <f t="shared" ref="AB9:AB72" si="13">AA9/$F9</f>
        <v>7.8263907114583323E-2</v>
      </c>
      <c r="AC9" s="194">
        <f t="shared" si="4"/>
        <v>1103982.52</v>
      </c>
      <c r="AD9" s="195">
        <f t="shared" ref="AD9:AD72" si="14">AC9/$F9</f>
        <v>0.13793934371916675</v>
      </c>
      <c r="AE9" s="194">
        <v>1793787.0199999998</v>
      </c>
      <c r="AF9" s="195">
        <f t="shared" ref="AF9:AF72" si="15">AE9/F9</f>
        <v>0.22412837144446796</v>
      </c>
      <c r="AG9" s="194">
        <v>165941.52000000002</v>
      </c>
      <c r="AH9" s="195">
        <f t="shared" ref="AH9:AH72" si="16">AG9/$F9</f>
        <v>2.0733901080753511E-2</v>
      </c>
      <c r="AI9" s="194">
        <v>1515492.0299999998</v>
      </c>
      <c r="AJ9" s="195">
        <f t="shared" ref="AJ9:AJ72" si="17">AI9/$F9</f>
        <v>0.18935623729787654</v>
      </c>
      <c r="AK9" s="194">
        <v>221581.38</v>
      </c>
      <c r="AL9" s="195">
        <f t="shared" ref="AL9:AL72" si="18">AK9/$F9</f>
        <v>2.7685936673695975E-2</v>
      </c>
      <c r="AN9" s="72"/>
    </row>
    <row r="10" spans="1:40" s="73" customFormat="1" ht="14.25" hidden="1" customHeight="1" outlineLevel="1">
      <c r="B10" s="494"/>
      <c r="C10" s="495"/>
      <c r="D10" s="193">
        <v>45873</v>
      </c>
      <c r="E10" s="193" t="s">
        <v>117</v>
      </c>
      <c r="F10" s="378">
        <f t="shared" si="0"/>
        <v>7902480.4100000011</v>
      </c>
      <c r="G10" s="480"/>
      <c r="H10" s="479"/>
      <c r="I10" s="194">
        <v>842391.30999999982</v>
      </c>
      <c r="J10" s="195">
        <f t="shared" si="5"/>
        <v>0.10659834207675052</v>
      </c>
      <c r="K10" s="194">
        <v>1149789.1600000001</v>
      </c>
      <c r="L10" s="195">
        <f t="shared" si="6"/>
        <v>0.14549724900868183</v>
      </c>
      <c r="M10" s="194">
        <f t="shared" si="1"/>
        <v>1992180.47</v>
      </c>
      <c r="N10" s="195">
        <f t="shared" ref="N10" si="19">M10/F10</f>
        <v>0.25209559108543234</v>
      </c>
      <c r="O10" s="194">
        <v>290166.82999999996</v>
      </c>
      <c r="P10" s="195">
        <f t="shared" si="8"/>
        <v>3.6718449770886549E-2</v>
      </c>
      <c r="Q10" s="194">
        <v>213916.58000000002</v>
      </c>
      <c r="R10" s="195">
        <f t="shared" si="2"/>
        <v>2.7069548913946626E-2</v>
      </c>
      <c r="S10" s="194">
        <f t="shared" si="3"/>
        <v>504083.41</v>
      </c>
      <c r="T10" s="195">
        <f t="shared" ref="T10:T16" si="20">S10/F10</f>
        <v>6.3787998684833175E-2</v>
      </c>
      <c r="U10" s="194">
        <v>640822.6</v>
      </c>
      <c r="V10" s="195">
        <f t="shared" ref="V10:V16" si="21">U10/F10</f>
        <v>8.1091324084661659E-2</v>
      </c>
      <c r="W10" s="194">
        <v>53404.08</v>
      </c>
      <c r="X10" s="195">
        <f t="shared" si="11"/>
        <v>6.7578883121837434E-3</v>
      </c>
      <c r="Y10" s="194">
        <v>497824.67</v>
      </c>
      <c r="Z10" s="195">
        <f t="shared" si="12"/>
        <v>6.2996001783192007E-2</v>
      </c>
      <c r="AA10" s="194">
        <v>589956.91</v>
      </c>
      <c r="AB10" s="195">
        <f t="shared" si="13"/>
        <v>7.4654650108775145E-2</v>
      </c>
      <c r="AC10" s="194">
        <f t="shared" si="4"/>
        <v>1087781.58</v>
      </c>
      <c r="AD10" s="195">
        <f t="shared" si="14"/>
        <v>0.13765065189196715</v>
      </c>
      <c r="AE10" s="194">
        <v>1725586.61</v>
      </c>
      <c r="AF10" s="195">
        <f t="shared" si="15"/>
        <v>0.21836012498258126</v>
      </c>
      <c r="AG10" s="194">
        <v>154155.76</v>
      </c>
      <c r="AH10" s="195">
        <f t="shared" si="16"/>
        <v>1.9507262530499583E-2</v>
      </c>
      <c r="AI10" s="194">
        <v>1521645.6</v>
      </c>
      <c r="AJ10" s="195">
        <f t="shared" si="17"/>
        <v>0.19255291010585371</v>
      </c>
      <c r="AK10" s="194">
        <v>222820.3</v>
      </c>
      <c r="AL10" s="195">
        <f t="shared" si="18"/>
        <v>2.8196248321987295E-2</v>
      </c>
      <c r="AN10" s="72"/>
    </row>
    <row r="11" spans="1:40" s="73" customFormat="1" ht="14.25" hidden="1" customHeight="1" outlineLevel="1">
      <c r="B11" s="494"/>
      <c r="C11" s="495"/>
      <c r="D11" s="193">
        <v>45874</v>
      </c>
      <c r="E11" s="193" t="s">
        <v>118</v>
      </c>
      <c r="F11" s="378">
        <f t="shared" si="0"/>
        <v>9130487.0999999996</v>
      </c>
      <c r="G11" s="480">
        <f>SUM(F11:F17)</f>
        <v>53787021.749999993</v>
      </c>
      <c r="H11" s="479"/>
      <c r="I11" s="194">
        <v>836074.8899999999</v>
      </c>
      <c r="J11" s="195">
        <f t="shared" si="5"/>
        <v>9.1569582306293376E-2</v>
      </c>
      <c r="K11" s="194">
        <v>1136887.1700000002</v>
      </c>
      <c r="L11" s="195">
        <f t="shared" si="6"/>
        <v>0.12451550038332568</v>
      </c>
      <c r="M11" s="194">
        <f t="shared" si="1"/>
        <v>1972962.06</v>
      </c>
      <c r="N11" s="195">
        <f t="shared" ref="N11" si="22">M11/$F11</f>
        <v>0.21608508268961907</v>
      </c>
      <c r="O11" s="194">
        <v>279337.22000000003</v>
      </c>
      <c r="P11" s="195">
        <f t="shared" si="8"/>
        <v>3.0593901173136758E-2</v>
      </c>
      <c r="Q11" s="194">
        <v>209656.24</v>
      </c>
      <c r="R11" s="195">
        <f t="shared" si="2"/>
        <v>2.2962218521725964E-2</v>
      </c>
      <c r="S11" s="194">
        <f t="shared" si="3"/>
        <v>488993.46</v>
      </c>
      <c r="T11" s="195">
        <f t="shared" ref="T11" si="23">S11/$F11</f>
        <v>5.3556119694862722E-2</v>
      </c>
      <c r="U11" s="194">
        <v>880200.30999999994</v>
      </c>
      <c r="V11" s="195">
        <f t="shared" ref="V11" si="24">U11/$F11</f>
        <v>9.640233870983729E-2</v>
      </c>
      <c r="W11" s="194">
        <v>272272.92</v>
      </c>
      <c r="X11" s="195">
        <f t="shared" si="11"/>
        <v>2.9820196558845147E-2</v>
      </c>
      <c r="Y11" s="194">
        <v>1409752.62</v>
      </c>
      <c r="Z11" s="195">
        <f t="shared" si="12"/>
        <v>0.15440059271317519</v>
      </c>
      <c r="AA11" s="194">
        <v>575027.18000000005</v>
      </c>
      <c r="AB11" s="195">
        <f t="shared" si="13"/>
        <v>6.2978806464772302E-2</v>
      </c>
      <c r="AC11" s="194">
        <f t="shared" si="4"/>
        <v>1984779.8000000003</v>
      </c>
      <c r="AD11" s="195">
        <f t="shared" si="14"/>
        <v>0.21737939917794752</v>
      </c>
      <c r="AE11" s="194">
        <v>1744244.99</v>
      </c>
      <c r="AF11" s="195">
        <f t="shared" si="15"/>
        <v>0.19103526141557114</v>
      </c>
      <c r="AG11" s="194">
        <v>141973.84</v>
      </c>
      <c r="AH11" s="195">
        <f t="shared" si="16"/>
        <v>1.5549426711308755E-2</v>
      </c>
      <c r="AI11" s="194">
        <v>1439366.96</v>
      </c>
      <c r="AJ11" s="195">
        <f t="shared" si="17"/>
        <v>0.15764404946150135</v>
      </c>
      <c r="AK11" s="194">
        <v>205692.76</v>
      </c>
      <c r="AL11" s="195">
        <f t="shared" si="18"/>
        <v>2.2528125580507093E-2</v>
      </c>
      <c r="AN11" s="72"/>
    </row>
    <row r="12" spans="1:40" s="73" customFormat="1" ht="14.25" hidden="1" customHeight="1" outlineLevel="1">
      <c r="B12" s="494"/>
      <c r="C12" s="495"/>
      <c r="D12" s="193">
        <v>45875</v>
      </c>
      <c r="E12" s="193" t="s">
        <v>112</v>
      </c>
      <c r="F12" s="378">
        <f t="shared" si="0"/>
        <v>8314895.129999999</v>
      </c>
      <c r="G12" s="480"/>
      <c r="H12" s="479"/>
      <c r="I12" s="194">
        <v>832343.12000000011</v>
      </c>
      <c r="J12" s="195">
        <f t="shared" si="5"/>
        <v>0.10010265998387886</v>
      </c>
      <c r="K12" s="194">
        <v>1112911.4899999998</v>
      </c>
      <c r="L12" s="195">
        <f t="shared" si="6"/>
        <v>0.13384552331690081</v>
      </c>
      <c r="M12" s="194">
        <f t="shared" si="1"/>
        <v>1945254.6099999999</v>
      </c>
      <c r="N12" s="195">
        <f t="shared" ref="N12" si="25">M12/F12</f>
        <v>0.23394818330077966</v>
      </c>
      <c r="O12" s="194">
        <v>277957.88</v>
      </c>
      <c r="P12" s="195">
        <f t="shared" si="8"/>
        <v>3.3428909884519499E-2</v>
      </c>
      <c r="Q12" s="194">
        <v>209774.03000000003</v>
      </c>
      <c r="R12" s="195">
        <f t="shared" si="2"/>
        <v>2.5228704237427953E-2</v>
      </c>
      <c r="S12" s="194">
        <f t="shared" si="3"/>
        <v>487731.91000000003</v>
      </c>
      <c r="T12" s="195">
        <f t="shared" si="20"/>
        <v>5.8657614121947449E-2</v>
      </c>
      <c r="U12" s="194">
        <v>774575.22</v>
      </c>
      <c r="V12" s="195">
        <f t="shared" si="21"/>
        <v>9.3155140009564985E-2</v>
      </c>
      <c r="W12" s="194">
        <v>177984.94999999998</v>
      </c>
      <c r="X12" s="195">
        <f t="shared" si="11"/>
        <v>2.140555559839033E-2</v>
      </c>
      <c r="Y12" s="194">
        <v>979735.06</v>
      </c>
      <c r="Z12" s="195">
        <f t="shared" si="12"/>
        <v>0.11782891361613604</v>
      </c>
      <c r="AA12" s="194">
        <v>552698.59</v>
      </c>
      <c r="AB12" s="195">
        <f t="shared" si="13"/>
        <v>6.6470903283659344E-2</v>
      </c>
      <c r="AC12" s="194">
        <f t="shared" si="4"/>
        <v>1532433.65</v>
      </c>
      <c r="AD12" s="195">
        <f t="shared" si="14"/>
        <v>0.18429981689979535</v>
      </c>
      <c r="AE12" s="194">
        <v>1736477.14</v>
      </c>
      <c r="AF12" s="195">
        <f t="shared" si="15"/>
        <v>0.20883933144686578</v>
      </c>
      <c r="AG12" s="194">
        <v>145588.80000000002</v>
      </c>
      <c r="AH12" s="195">
        <f t="shared" si="16"/>
        <v>1.7509397018696981E-2</v>
      </c>
      <c r="AI12" s="194">
        <v>1301970.3099999998</v>
      </c>
      <c r="AJ12" s="195">
        <f t="shared" si="17"/>
        <v>0.15658289005985335</v>
      </c>
      <c r="AK12" s="194">
        <v>212878.54</v>
      </c>
      <c r="AL12" s="195">
        <f t="shared" si="18"/>
        <v>2.5602071544106177E-2</v>
      </c>
      <c r="AN12" s="72"/>
    </row>
    <row r="13" spans="1:40" s="73" customFormat="1" ht="14.25" hidden="1" customHeight="1" outlineLevel="1">
      <c r="B13" s="494"/>
      <c r="C13" s="495"/>
      <c r="D13" s="193">
        <v>45876</v>
      </c>
      <c r="E13" s="193" t="s">
        <v>113</v>
      </c>
      <c r="F13" s="378">
        <f t="shared" si="0"/>
        <v>7555343.1299999999</v>
      </c>
      <c r="G13" s="480"/>
      <c r="H13" s="479"/>
      <c r="I13" s="194">
        <v>805376.99</v>
      </c>
      <c r="J13" s="195">
        <f t="shared" si="5"/>
        <v>0.10659701037297561</v>
      </c>
      <c r="K13" s="194">
        <v>1026230.45</v>
      </c>
      <c r="L13" s="195">
        <f t="shared" si="6"/>
        <v>0.13582843721884011</v>
      </c>
      <c r="M13" s="194">
        <f t="shared" si="1"/>
        <v>1831607.44</v>
      </c>
      <c r="N13" s="195">
        <f t="shared" ref="N13" si="26">M13/$F13</f>
        <v>0.24242544759181572</v>
      </c>
      <c r="O13" s="194">
        <v>270818.45</v>
      </c>
      <c r="P13" s="195">
        <f t="shared" si="8"/>
        <v>3.5844626159288677E-2</v>
      </c>
      <c r="Q13" s="194">
        <v>196345.40000000002</v>
      </c>
      <c r="R13" s="195">
        <f t="shared" si="2"/>
        <v>2.5987621822279833E-2</v>
      </c>
      <c r="S13" s="194">
        <f t="shared" si="3"/>
        <v>467163.85000000003</v>
      </c>
      <c r="T13" s="195">
        <f t="shared" ref="T13" si="27">S13/$F13</f>
        <v>6.1832247981568514E-2</v>
      </c>
      <c r="U13" s="194">
        <v>725659.63</v>
      </c>
      <c r="V13" s="195">
        <f t="shared" ref="V13" si="28">U13/$F13</f>
        <v>9.6045886667757471E-2</v>
      </c>
      <c r="W13" s="194">
        <v>159956.51999999999</v>
      </c>
      <c r="X13" s="195">
        <f t="shared" si="11"/>
        <v>2.1171311116878418E-2</v>
      </c>
      <c r="Y13" s="194">
        <v>759398.20000000007</v>
      </c>
      <c r="Z13" s="195">
        <f t="shared" si="12"/>
        <v>0.10051141118722427</v>
      </c>
      <c r="AA13" s="194">
        <v>476992.25999999995</v>
      </c>
      <c r="AB13" s="195">
        <f t="shared" si="13"/>
        <v>6.3133103525901665E-2</v>
      </c>
      <c r="AC13" s="194">
        <f t="shared" si="4"/>
        <v>1236390.46</v>
      </c>
      <c r="AD13" s="195">
        <f t="shared" si="14"/>
        <v>0.16364451471312594</v>
      </c>
      <c r="AE13" s="194">
        <v>1584827.39</v>
      </c>
      <c r="AF13" s="195">
        <f t="shared" si="15"/>
        <v>0.2097624638260473</v>
      </c>
      <c r="AG13" s="194">
        <v>135635.28</v>
      </c>
      <c r="AH13" s="195">
        <f t="shared" si="16"/>
        <v>1.7952232964963961E-2</v>
      </c>
      <c r="AI13" s="194">
        <v>1219076.18</v>
      </c>
      <c r="AJ13" s="195">
        <f t="shared" si="17"/>
        <v>0.16135285440040628</v>
      </c>
      <c r="AK13" s="194">
        <v>195026.38</v>
      </c>
      <c r="AL13" s="195">
        <f t="shared" si="18"/>
        <v>2.5813040737436368E-2</v>
      </c>
      <c r="AN13" s="72"/>
    </row>
    <row r="14" spans="1:40" s="73" customFormat="1" ht="14.25" hidden="1" customHeight="1" outlineLevel="1">
      <c r="B14" s="494"/>
      <c r="C14" s="495"/>
      <c r="D14" s="193">
        <v>45877</v>
      </c>
      <c r="E14" s="193" t="s">
        <v>114</v>
      </c>
      <c r="F14" s="378">
        <f t="shared" si="0"/>
        <v>6209389.7300000004</v>
      </c>
      <c r="G14" s="480"/>
      <c r="H14" s="479"/>
      <c r="I14" s="194">
        <v>600872.40999999992</v>
      </c>
      <c r="J14" s="195">
        <f t="shared" si="5"/>
        <v>9.6768351823199192E-2</v>
      </c>
      <c r="K14" s="194">
        <v>940206.09</v>
      </c>
      <c r="L14" s="195">
        <f t="shared" si="6"/>
        <v>0.15141682691577485</v>
      </c>
      <c r="M14" s="194">
        <f t="shared" si="1"/>
        <v>1541078.5</v>
      </c>
      <c r="N14" s="195">
        <f t="shared" ref="N14" si="29">M14/F14</f>
        <v>0.24818517873897405</v>
      </c>
      <c r="O14" s="194">
        <v>213245.04</v>
      </c>
      <c r="P14" s="195">
        <f t="shared" si="8"/>
        <v>3.4342350741769272E-2</v>
      </c>
      <c r="Q14" s="194">
        <v>178556.89</v>
      </c>
      <c r="R14" s="195">
        <f t="shared" si="2"/>
        <v>2.8755948291878275E-2</v>
      </c>
      <c r="S14" s="194">
        <f t="shared" si="3"/>
        <v>391801.93000000005</v>
      </c>
      <c r="T14" s="195">
        <f t="shared" si="20"/>
        <v>6.3098299033647554E-2</v>
      </c>
      <c r="U14" s="194">
        <v>572209.15</v>
      </c>
      <c r="V14" s="195">
        <f t="shared" si="21"/>
        <v>9.2152236351896691E-2</v>
      </c>
      <c r="W14" s="194">
        <v>134737.35</v>
      </c>
      <c r="X14" s="195">
        <f t="shared" si="11"/>
        <v>2.1698968152865483E-2</v>
      </c>
      <c r="Y14" s="194">
        <v>573795.71</v>
      </c>
      <c r="Z14" s="195">
        <f t="shared" si="12"/>
        <v>9.2407746163486487E-2</v>
      </c>
      <c r="AA14" s="194">
        <v>458873.56</v>
      </c>
      <c r="AB14" s="195">
        <f t="shared" si="13"/>
        <v>7.389994507560084E-2</v>
      </c>
      <c r="AC14" s="194">
        <f t="shared" si="4"/>
        <v>1032669.27</v>
      </c>
      <c r="AD14" s="195">
        <f t="shared" si="14"/>
        <v>0.16630769123908734</v>
      </c>
      <c r="AE14" s="194">
        <v>1166486.28</v>
      </c>
      <c r="AF14" s="195">
        <f t="shared" si="15"/>
        <v>0.18785844192775447</v>
      </c>
      <c r="AG14" s="194">
        <v>111519.04000000001</v>
      </c>
      <c r="AH14" s="195">
        <f t="shared" si="16"/>
        <v>1.7959742398066549E-2</v>
      </c>
      <c r="AI14" s="194">
        <v>1087286.99</v>
      </c>
      <c r="AJ14" s="195">
        <f t="shared" si="17"/>
        <v>0.17510367963326404</v>
      </c>
      <c r="AK14" s="194">
        <v>171601.22</v>
      </c>
      <c r="AL14" s="195">
        <f t="shared" si="18"/>
        <v>2.7635762524443764E-2</v>
      </c>
      <c r="AN14" s="72"/>
    </row>
    <row r="15" spans="1:40" s="73" customFormat="1" ht="14.25" hidden="1" customHeight="1" outlineLevel="1">
      <c r="B15" s="494"/>
      <c r="C15" s="495"/>
      <c r="D15" s="193">
        <v>45878</v>
      </c>
      <c r="E15" s="193" t="s">
        <v>115</v>
      </c>
      <c r="F15" s="378">
        <f t="shared" si="0"/>
        <v>6591313.1100000003</v>
      </c>
      <c r="G15" s="480"/>
      <c r="H15" s="479"/>
      <c r="I15" s="194">
        <v>576824.53999999992</v>
      </c>
      <c r="J15" s="195">
        <f t="shared" si="5"/>
        <v>8.7512841580059592E-2</v>
      </c>
      <c r="K15" s="194">
        <v>1061661.2600000002</v>
      </c>
      <c r="L15" s="195">
        <f t="shared" si="6"/>
        <v>0.16106976596048858</v>
      </c>
      <c r="M15" s="194">
        <f t="shared" si="1"/>
        <v>1638485.8000000003</v>
      </c>
      <c r="N15" s="195">
        <f t="shared" ref="N15" si="30">M15/$F15</f>
        <v>0.2485826075405482</v>
      </c>
      <c r="O15" s="194">
        <v>210458.83</v>
      </c>
      <c r="P15" s="195">
        <f t="shared" si="8"/>
        <v>3.1929727277058451E-2</v>
      </c>
      <c r="Q15" s="194">
        <v>175507.77</v>
      </c>
      <c r="R15" s="195">
        <f t="shared" si="2"/>
        <v>2.6627132874893874E-2</v>
      </c>
      <c r="S15" s="194">
        <f t="shared" si="3"/>
        <v>385966.6</v>
      </c>
      <c r="T15" s="195">
        <f t="shared" ref="T15" si="31">S15/$F15</f>
        <v>5.8556860151952328E-2</v>
      </c>
      <c r="U15" s="194">
        <v>615172.46</v>
      </c>
      <c r="V15" s="195">
        <f t="shared" ref="V15" si="32">U15/$F15</f>
        <v>9.3330790046476778E-2</v>
      </c>
      <c r="W15" s="194">
        <v>168615.52000000002</v>
      </c>
      <c r="X15" s="195">
        <f t="shared" si="11"/>
        <v>2.5581476283410849E-2</v>
      </c>
      <c r="Y15" s="194">
        <v>628681.46</v>
      </c>
      <c r="Z15" s="195">
        <f t="shared" si="12"/>
        <v>9.5380305791602712E-2</v>
      </c>
      <c r="AA15" s="194">
        <v>553490.39999999991</v>
      </c>
      <c r="AB15" s="195">
        <f t="shared" si="13"/>
        <v>8.3972706312536241E-2</v>
      </c>
      <c r="AC15" s="194">
        <f t="shared" si="4"/>
        <v>1182171.8599999999</v>
      </c>
      <c r="AD15" s="195">
        <f t="shared" si="14"/>
        <v>0.17935301210413895</v>
      </c>
      <c r="AE15" s="194">
        <v>1159684.6300000001</v>
      </c>
      <c r="AF15" s="195">
        <f t="shared" si="15"/>
        <v>0.17594136564997745</v>
      </c>
      <c r="AG15" s="194">
        <v>117808.08</v>
      </c>
      <c r="AH15" s="195">
        <f t="shared" si="16"/>
        <v>1.7873233759941955E-2</v>
      </c>
      <c r="AI15" s="194">
        <v>1148985.1000000003</v>
      </c>
      <c r="AJ15" s="195">
        <f t="shared" si="17"/>
        <v>0.1743180881904729</v>
      </c>
      <c r="AK15" s="194">
        <v>174423.06</v>
      </c>
      <c r="AL15" s="195">
        <f t="shared" si="18"/>
        <v>2.64625662730806E-2</v>
      </c>
      <c r="AN15" s="72"/>
    </row>
    <row r="16" spans="1:40" s="73" customFormat="1" ht="14.25" hidden="1" customHeight="1" outlineLevel="1">
      <c r="B16" s="494"/>
      <c r="C16" s="495"/>
      <c r="D16" s="193">
        <v>45879</v>
      </c>
      <c r="E16" s="193" t="s">
        <v>116</v>
      </c>
      <c r="F16" s="378">
        <f t="shared" si="0"/>
        <v>8170415.2500000009</v>
      </c>
      <c r="G16" s="480"/>
      <c r="H16" s="479"/>
      <c r="I16" s="194">
        <v>834483.56999999983</v>
      </c>
      <c r="J16" s="195">
        <f t="shared" si="5"/>
        <v>0.1021347807261081</v>
      </c>
      <c r="K16" s="194">
        <v>1183422</v>
      </c>
      <c r="L16" s="195">
        <f t="shared" si="6"/>
        <v>0.14484233221805953</v>
      </c>
      <c r="M16" s="194">
        <f t="shared" si="1"/>
        <v>2017905.5699999998</v>
      </c>
      <c r="N16" s="195">
        <f t="shared" ref="N16" si="33">M16/F16</f>
        <v>0.24697711294416763</v>
      </c>
      <c r="O16" s="194">
        <v>293053.10000000003</v>
      </c>
      <c r="P16" s="195">
        <f t="shared" si="8"/>
        <v>3.5867589471661188E-2</v>
      </c>
      <c r="Q16" s="194">
        <v>206898.61000000002</v>
      </c>
      <c r="R16" s="195">
        <f t="shared" si="2"/>
        <v>2.5322900203878864E-2</v>
      </c>
      <c r="S16" s="194">
        <f t="shared" si="3"/>
        <v>499951.71000000008</v>
      </c>
      <c r="T16" s="195">
        <f t="shared" si="20"/>
        <v>6.1190489675540055E-2</v>
      </c>
      <c r="U16" s="194">
        <v>786444.54</v>
      </c>
      <c r="V16" s="195">
        <f t="shared" si="21"/>
        <v>9.6255149332832246E-2</v>
      </c>
      <c r="W16" s="194">
        <v>190554.87</v>
      </c>
      <c r="X16" s="195">
        <f t="shared" si="11"/>
        <v>2.3322544102027123E-2</v>
      </c>
      <c r="Y16" s="194">
        <v>661083.02</v>
      </c>
      <c r="Z16" s="195">
        <f t="shared" si="12"/>
        <v>8.091180188179542E-2</v>
      </c>
      <c r="AA16" s="194">
        <v>593610.62999999989</v>
      </c>
      <c r="AB16" s="195">
        <f t="shared" si="13"/>
        <v>7.2653667143784378E-2</v>
      </c>
      <c r="AC16" s="194">
        <f t="shared" si="4"/>
        <v>1254693.6499999999</v>
      </c>
      <c r="AD16" s="195">
        <f t="shared" si="14"/>
        <v>0.1535654690255798</v>
      </c>
      <c r="AE16" s="194">
        <v>1730951.9899999998</v>
      </c>
      <c r="AF16" s="195">
        <f t="shared" si="15"/>
        <v>0.21185606080425343</v>
      </c>
      <c r="AG16" s="194">
        <v>148956.16</v>
      </c>
      <c r="AH16" s="195">
        <f t="shared" si="16"/>
        <v>1.8231161506754506E-2</v>
      </c>
      <c r="AI16" s="194">
        <v>1342564.1400000001</v>
      </c>
      <c r="AJ16" s="195">
        <f t="shared" si="17"/>
        <v>0.164320184338244</v>
      </c>
      <c r="AK16" s="194">
        <v>198392.62</v>
      </c>
      <c r="AL16" s="195">
        <f t="shared" si="18"/>
        <v>2.4281828270601054E-2</v>
      </c>
      <c r="AN16" s="72"/>
    </row>
    <row r="17" spans="2:40" s="73" customFormat="1" ht="14.25" hidden="1" customHeight="1" outlineLevel="1">
      <c r="B17" s="494"/>
      <c r="C17" s="495"/>
      <c r="D17" s="193">
        <v>45880</v>
      </c>
      <c r="E17" s="193" t="s">
        <v>117</v>
      </c>
      <c r="F17" s="378">
        <f t="shared" si="0"/>
        <v>7815178.2999999998</v>
      </c>
      <c r="G17" s="480"/>
      <c r="H17" s="479"/>
      <c r="I17" s="194">
        <v>822329.48</v>
      </c>
      <c r="J17" s="195">
        <f t="shared" si="5"/>
        <v>0.10522210094682037</v>
      </c>
      <c r="K17" s="194">
        <v>1143104.3300000003</v>
      </c>
      <c r="L17" s="195">
        <f t="shared" si="6"/>
        <v>0.14626721056383324</v>
      </c>
      <c r="M17" s="194">
        <f t="shared" si="1"/>
        <v>1965433.8100000003</v>
      </c>
      <c r="N17" s="195">
        <f t="shared" ref="N17" si="34">M17/$F17</f>
        <v>0.25148931151065362</v>
      </c>
      <c r="O17" s="194">
        <v>281152.03000000003</v>
      </c>
      <c r="P17" s="195">
        <f t="shared" si="8"/>
        <v>3.5975126760703593E-2</v>
      </c>
      <c r="Q17" s="194">
        <v>212068.8</v>
      </c>
      <c r="R17" s="195">
        <f t="shared" si="2"/>
        <v>2.7135503741482134E-2</v>
      </c>
      <c r="S17" s="194">
        <f t="shared" si="3"/>
        <v>493220.83</v>
      </c>
      <c r="T17" s="195">
        <f t="shared" ref="T17" si="35">S17/$F17</f>
        <v>6.3110630502185724E-2</v>
      </c>
      <c r="U17" s="194">
        <v>749380.29999999993</v>
      </c>
      <c r="V17" s="195">
        <f t="shared" ref="V17" si="36">U17/$F17</f>
        <v>9.5887805912246424E-2</v>
      </c>
      <c r="W17" s="194">
        <v>137647.83000000002</v>
      </c>
      <c r="X17" s="195">
        <f t="shared" si="11"/>
        <v>1.7612884148785195E-2</v>
      </c>
      <c r="Y17" s="194">
        <v>658221.96</v>
      </c>
      <c r="Z17" s="195">
        <f t="shared" si="12"/>
        <v>8.4223537164852647E-2</v>
      </c>
      <c r="AA17" s="194">
        <v>568146.73</v>
      </c>
      <c r="AB17" s="195">
        <f t="shared" si="13"/>
        <v>7.2697858985507721E-2</v>
      </c>
      <c r="AC17" s="194">
        <f t="shared" si="4"/>
        <v>1226368.69</v>
      </c>
      <c r="AD17" s="195">
        <f t="shared" si="14"/>
        <v>0.15692139615036038</v>
      </c>
      <c r="AE17" s="194">
        <v>1599032.4300000002</v>
      </c>
      <c r="AF17" s="195">
        <f t="shared" si="15"/>
        <v>0.20460600751744848</v>
      </c>
      <c r="AG17" s="194">
        <v>131673.68000000002</v>
      </c>
      <c r="AH17" s="195">
        <f t="shared" si="16"/>
        <v>1.6848455012216424E-2</v>
      </c>
      <c r="AI17" s="194">
        <v>1310668.01</v>
      </c>
      <c r="AJ17" s="195">
        <f t="shared" si="17"/>
        <v>0.16770801121709533</v>
      </c>
      <c r="AK17" s="194">
        <v>201752.72</v>
      </c>
      <c r="AL17" s="195">
        <f t="shared" si="18"/>
        <v>2.58154980290085E-2</v>
      </c>
      <c r="AN17" s="72"/>
    </row>
    <row r="18" spans="2:40" s="73" customFormat="1" ht="14.25" hidden="1" customHeight="1" outlineLevel="1">
      <c r="B18" s="493">
        <f>D26</f>
        <v>45889</v>
      </c>
      <c r="C18" s="495"/>
      <c r="D18" s="193">
        <v>45881</v>
      </c>
      <c r="E18" s="193" t="s">
        <v>118</v>
      </c>
      <c r="F18" s="378">
        <f t="shared" si="0"/>
        <v>7841558.5099999988</v>
      </c>
      <c r="G18" s="496">
        <f t="shared" ref="G18" si="37">SUM(F18:F24)</f>
        <v>52217931.870000005</v>
      </c>
      <c r="H18" s="479"/>
      <c r="I18" s="194">
        <v>745380.02</v>
      </c>
      <c r="J18" s="195">
        <f t="shared" si="5"/>
        <v>9.5055086185921997E-2</v>
      </c>
      <c r="K18" s="194">
        <v>1078484.48</v>
      </c>
      <c r="L18" s="195">
        <f t="shared" si="6"/>
        <v>0.13753445550711069</v>
      </c>
      <c r="M18" s="194">
        <f t="shared" si="1"/>
        <v>1823864.5</v>
      </c>
      <c r="N18" s="195">
        <f t="shared" ref="N18" si="38">M18/F18</f>
        <v>0.2325895416930327</v>
      </c>
      <c r="O18" s="194">
        <v>257418.86000000002</v>
      </c>
      <c r="P18" s="195">
        <f t="shared" si="8"/>
        <v>3.2827512499170278E-2</v>
      </c>
      <c r="Q18" s="194">
        <v>200491.16</v>
      </c>
      <c r="R18" s="195">
        <f t="shared" si="2"/>
        <v>2.5567769435670518E-2</v>
      </c>
      <c r="S18" s="194">
        <f t="shared" si="3"/>
        <v>457910.02</v>
      </c>
      <c r="T18" s="195">
        <f t="shared" ref="T18:T24" si="39">S18/F18</f>
        <v>5.8395281934840795E-2</v>
      </c>
      <c r="U18" s="194">
        <v>706456.98</v>
      </c>
      <c r="V18" s="195">
        <f t="shared" ref="V18:V24" si="40">U18/F18</f>
        <v>9.009139944554212E-2</v>
      </c>
      <c r="W18" s="194">
        <v>127825.59000000001</v>
      </c>
      <c r="X18" s="195">
        <f t="shared" si="11"/>
        <v>1.6301043961731536E-2</v>
      </c>
      <c r="Y18" s="194">
        <v>987966.2</v>
      </c>
      <c r="Z18" s="195">
        <f t="shared" si="12"/>
        <v>0.12599105123555343</v>
      </c>
      <c r="AA18" s="194">
        <v>569382.1399999999</v>
      </c>
      <c r="AB18" s="195">
        <f t="shared" si="13"/>
        <v>7.2610838683903403E-2</v>
      </c>
      <c r="AC18" s="194">
        <f t="shared" si="4"/>
        <v>1557348.3399999999</v>
      </c>
      <c r="AD18" s="195">
        <f t="shared" si="14"/>
        <v>0.19860188991945685</v>
      </c>
      <c r="AE18" s="194">
        <v>1609473.8900000001</v>
      </c>
      <c r="AF18" s="195">
        <f t="shared" si="15"/>
        <v>0.20524923558850042</v>
      </c>
      <c r="AG18" s="194">
        <v>121472.56000000001</v>
      </c>
      <c r="AH18" s="195">
        <f t="shared" si="16"/>
        <v>1.549086955674581E-2</v>
      </c>
      <c r="AI18" s="194">
        <v>1244097.9899999998</v>
      </c>
      <c r="AJ18" s="195">
        <f t="shared" si="17"/>
        <v>0.1586544292711016</v>
      </c>
      <c r="AK18" s="194">
        <v>193108.63999999998</v>
      </c>
      <c r="AL18" s="195">
        <f t="shared" si="18"/>
        <v>2.4626308629048285E-2</v>
      </c>
      <c r="AN18" s="72"/>
    </row>
    <row r="19" spans="2:40" s="73" customFormat="1" ht="14.25" hidden="1" customHeight="1" outlineLevel="1">
      <c r="B19" s="494"/>
      <c r="C19" s="495"/>
      <c r="D19" s="193">
        <v>45882</v>
      </c>
      <c r="E19" s="193" t="s">
        <v>112</v>
      </c>
      <c r="F19" s="378">
        <f t="shared" si="0"/>
        <v>7976719.9199999999</v>
      </c>
      <c r="G19" s="496"/>
      <c r="H19" s="479"/>
      <c r="I19" s="194">
        <v>797234.09000000008</v>
      </c>
      <c r="J19" s="195">
        <f t="shared" si="5"/>
        <v>9.9945102497719401E-2</v>
      </c>
      <c r="K19" s="194">
        <v>1075806.2499999998</v>
      </c>
      <c r="L19" s="195">
        <f t="shared" si="6"/>
        <v>0.13486824920386573</v>
      </c>
      <c r="M19" s="194">
        <f t="shared" si="1"/>
        <v>1873040.3399999999</v>
      </c>
      <c r="N19" s="195">
        <f t="shared" ref="N19" si="41">M19/$F19</f>
        <v>0.23481335170158513</v>
      </c>
      <c r="O19" s="194">
        <v>266310.62000000005</v>
      </c>
      <c r="P19" s="195">
        <f t="shared" si="8"/>
        <v>3.3385981038682386E-2</v>
      </c>
      <c r="Q19" s="194">
        <v>200827.91999999998</v>
      </c>
      <c r="R19" s="195">
        <f t="shared" si="2"/>
        <v>2.5176754607675881E-2</v>
      </c>
      <c r="S19" s="194">
        <f t="shared" si="3"/>
        <v>467138.54000000004</v>
      </c>
      <c r="T19" s="195">
        <f t="shared" ref="T19" si="42">S19/$F19</f>
        <v>5.8562735646358263E-2</v>
      </c>
      <c r="U19" s="194">
        <v>739331.86</v>
      </c>
      <c r="V19" s="195">
        <f t="shared" ref="V19" si="43">U19/$F19</f>
        <v>9.2686200269646676E-2</v>
      </c>
      <c r="W19" s="194">
        <v>161708.71000000002</v>
      </c>
      <c r="X19" s="195">
        <f t="shared" si="11"/>
        <v>2.0272582166831303E-2</v>
      </c>
      <c r="Y19" s="194">
        <v>936877.1399999999</v>
      </c>
      <c r="Z19" s="195">
        <f t="shared" si="12"/>
        <v>0.11745142732803886</v>
      </c>
      <c r="AA19" s="194">
        <v>550621.21000000008</v>
      </c>
      <c r="AB19" s="195">
        <f t="shared" si="13"/>
        <v>6.9028524947883599E-2</v>
      </c>
      <c r="AC19" s="194">
        <f t="shared" si="4"/>
        <v>1487498.35</v>
      </c>
      <c r="AD19" s="195">
        <f t="shared" si="14"/>
        <v>0.18647995227592248</v>
      </c>
      <c r="AE19" s="194">
        <v>1614253.8800000001</v>
      </c>
      <c r="AF19" s="195">
        <f t="shared" si="15"/>
        <v>0.20237063557322446</v>
      </c>
      <c r="AG19" s="194">
        <v>127613.04000000001</v>
      </c>
      <c r="AH19" s="195">
        <f t="shared" si="16"/>
        <v>1.5998184877976763E-2</v>
      </c>
      <c r="AI19" s="194">
        <v>1313198.7599999998</v>
      </c>
      <c r="AJ19" s="195">
        <f t="shared" si="17"/>
        <v>0.16462891679416014</v>
      </c>
      <c r="AK19" s="194">
        <v>192936.44</v>
      </c>
      <c r="AL19" s="195">
        <f t="shared" si="18"/>
        <v>2.4187440694294807E-2</v>
      </c>
      <c r="AN19" s="72"/>
    </row>
    <row r="20" spans="2:40" s="73" customFormat="1" ht="14.25" hidden="1" customHeight="1" outlineLevel="1">
      <c r="B20" s="494"/>
      <c r="C20" s="495"/>
      <c r="D20" s="193">
        <v>45883</v>
      </c>
      <c r="E20" s="193" t="s">
        <v>113</v>
      </c>
      <c r="F20" s="378">
        <f t="shared" si="0"/>
        <v>7479649.0499999998</v>
      </c>
      <c r="G20" s="496"/>
      <c r="H20" s="479"/>
      <c r="I20" s="194">
        <v>786765.20000000007</v>
      </c>
      <c r="J20" s="195">
        <f t="shared" si="5"/>
        <v>0.10518744860094741</v>
      </c>
      <c r="K20" s="194">
        <v>1004644.1500000001</v>
      </c>
      <c r="L20" s="195">
        <f t="shared" si="6"/>
        <v>0.13431701718678901</v>
      </c>
      <c r="M20" s="194">
        <f t="shared" si="1"/>
        <v>1791409.35</v>
      </c>
      <c r="N20" s="195">
        <f t="shared" ref="N20" si="44">M20/F20</f>
        <v>0.2395044657877364</v>
      </c>
      <c r="O20" s="194">
        <v>260845.29000000004</v>
      </c>
      <c r="P20" s="195">
        <f t="shared" si="8"/>
        <v>3.4874001207316006E-2</v>
      </c>
      <c r="Q20" s="194">
        <v>196030.23</v>
      </c>
      <c r="R20" s="195">
        <f t="shared" si="2"/>
        <v>2.6208479661221539E-2</v>
      </c>
      <c r="S20" s="194">
        <f t="shared" si="3"/>
        <v>456875.52000000002</v>
      </c>
      <c r="T20" s="195">
        <f t="shared" si="39"/>
        <v>6.1082480868537549E-2</v>
      </c>
      <c r="U20" s="194">
        <v>704969.96</v>
      </c>
      <c r="V20" s="195">
        <f t="shared" si="40"/>
        <v>9.4251743001230778E-2</v>
      </c>
      <c r="W20" s="194">
        <v>160120.81000000003</v>
      </c>
      <c r="X20" s="195">
        <f t="shared" si="11"/>
        <v>2.1407529809169327E-2</v>
      </c>
      <c r="Y20" s="194">
        <v>823676.35999999987</v>
      </c>
      <c r="Z20" s="195">
        <f t="shared" si="12"/>
        <v>0.1101223271966216</v>
      </c>
      <c r="AA20" s="194">
        <v>488398.06999999995</v>
      </c>
      <c r="AB20" s="195">
        <f t="shared" si="13"/>
        <v>6.5296923256045011E-2</v>
      </c>
      <c r="AC20" s="194">
        <f t="shared" si="4"/>
        <v>1312074.4299999997</v>
      </c>
      <c r="AD20" s="195">
        <f t="shared" si="14"/>
        <v>0.1754192504526666</v>
      </c>
      <c r="AE20" s="194">
        <v>1455498.95</v>
      </c>
      <c r="AF20" s="195">
        <f t="shared" si="15"/>
        <v>0.1945945511975592</v>
      </c>
      <c r="AG20" s="194">
        <v>123948.56000000001</v>
      </c>
      <c r="AH20" s="195">
        <f t="shared" si="16"/>
        <v>1.6571440607898578E-2</v>
      </c>
      <c r="AI20" s="194">
        <v>1281098.55</v>
      </c>
      <c r="AJ20" s="195">
        <f t="shared" si="17"/>
        <v>0.17127789571891747</v>
      </c>
      <c r="AK20" s="194">
        <v>193652.91999999998</v>
      </c>
      <c r="AL20" s="195">
        <f t="shared" si="18"/>
        <v>2.5890642556284107E-2</v>
      </c>
      <c r="AN20" s="72"/>
    </row>
    <row r="21" spans="2:40" s="73" customFormat="1" ht="14.25" hidden="1" customHeight="1" outlineLevel="1">
      <c r="B21" s="494"/>
      <c r="C21" s="495"/>
      <c r="D21" s="193">
        <v>45884</v>
      </c>
      <c r="E21" s="193" t="s">
        <v>114</v>
      </c>
      <c r="F21" s="378">
        <f t="shared" si="0"/>
        <v>6364780.2199999988</v>
      </c>
      <c r="G21" s="496"/>
      <c r="H21" s="479"/>
      <c r="I21" s="194">
        <v>589436.89</v>
      </c>
      <c r="J21" s="195">
        <f t="shared" si="5"/>
        <v>9.2609150611016725E-2</v>
      </c>
      <c r="K21" s="194">
        <v>913476.45000000019</v>
      </c>
      <c r="L21" s="195">
        <f t="shared" si="6"/>
        <v>0.14352050163956806</v>
      </c>
      <c r="M21" s="194">
        <f t="shared" si="1"/>
        <v>1502913.3400000003</v>
      </c>
      <c r="N21" s="195">
        <f t="shared" ref="N21" si="45">M21/$F21</f>
        <v>0.2361296522505848</v>
      </c>
      <c r="O21" s="194">
        <v>207789.04</v>
      </c>
      <c r="P21" s="195">
        <f t="shared" si="8"/>
        <v>3.2646695222415714E-2</v>
      </c>
      <c r="Q21" s="194">
        <v>171639.61000000002</v>
      </c>
      <c r="R21" s="195">
        <f t="shared" si="2"/>
        <v>2.6967091410424231E-2</v>
      </c>
      <c r="S21" s="194">
        <f t="shared" si="3"/>
        <v>379428.65</v>
      </c>
      <c r="T21" s="195">
        <f t="shared" ref="T21" si="46">S21/$F21</f>
        <v>5.9613786632839949E-2</v>
      </c>
      <c r="U21" s="194">
        <v>584428.01</v>
      </c>
      <c r="V21" s="195">
        <f t="shared" ref="V21" si="47">U21/$F21</f>
        <v>9.1822182353375928E-2</v>
      </c>
      <c r="W21" s="194">
        <v>132492.67000000001</v>
      </c>
      <c r="X21" s="195">
        <f t="shared" si="11"/>
        <v>2.0816534965915921E-2</v>
      </c>
      <c r="Y21" s="194">
        <v>719692.17999999993</v>
      </c>
      <c r="Z21" s="195">
        <f t="shared" si="12"/>
        <v>0.11307416047745322</v>
      </c>
      <c r="AA21" s="194">
        <v>473959.41</v>
      </c>
      <c r="AB21" s="195">
        <f t="shared" si="13"/>
        <v>7.4465950687610707E-2</v>
      </c>
      <c r="AC21" s="194">
        <f t="shared" si="4"/>
        <v>1193651.5899999999</v>
      </c>
      <c r="AD21" s="195">
        <f t="shared" si="14"/>
        <v>0.18754011116506394</v>
      </c>
      <c r="AE21" s="194">
        <v>1139974.3799999999</v>
      </c>
      <c r="AF21" s="195">
        <f t="shared" si="15"/>
        <v>0.17910663692956236</v>
      </c>
      <c r="AG21" s="194">
        <v>103298.72</v>
      </c>
      <c r="AH21" s="195">
        <f t="shared" si="16"/>
        <v>1.6229738723012813E-2</v>
      </c>
      <c r="AI21" s="194">
        <v>1149935.1800000002</v>
      </c>
      <c r="AJ21" s="195">
        <f t="shared" si="17"/>
        <v>0.18067162419631835</v>
      </c>
      <c r="AK21" s="194">
        <v>178657.68</v>
      </c>
      <c r="AL21" s="195">
        <f t="shared" si="18"/>
        <v>2.8069732783326182E-2</v>
      </c>
      <c r="AN21" s="72"/>
    </row>
    <row r="22" spans="2:40" s="73" customFormat="1" ht="14.25" hidden="1" customHeight="1" outlineLevel="1">
      <c r="B22" s="494"/>
      <c r="C22" s="495"/>
      <c r="D22" s="193">
        <v>45885</v>
      </c>
      <c r="E22" s="193" t="s">
        <v>115</v>
      </c>
      <c r="F22" s="378">
        <f t="shared" si="0"/>
        <v>6421067.7599999998</v>
      </c>
      <c r="G22" s="496"/>
      <c r="H22" s="479"/>
      <c r="I22" s="194">
        <v>566021.5</v>
      </c>
      <c r="J22" s="195">
        <f t="shared" si="5"/>
        <v>8.8150681655475946E-2</v>
      </c>
      <c r="K22" s="194">
        <v>1030734.3300000001</v>
      </c>
      <c r="L22" s="195">
        <f t="shared" si="6"/>
        <v>0.16052382072977844</v>
      </c>
      <c r="M22" s="194">
        <f t="shared" si="1"/>
        <v>1596755.83</v>
      </c>
      <c r="N22" s="195">
        <f t="shared" ref="N22" si="48">M22/F22</f>
        <v>0.2486745023852544</v>
      </c>
      <c r="O22" s="194">
        <v>204431.69</v>
      </c>
      <c r="P22" s="195">
        <f t="shared" si="8"/>
        <v>3.1837647201530234E-2</v>
      </c>
      <c r="Q22" s="194">
        <v>172164.23</v>
      </c>
      <c r="R22" s="195">
        <f t="shared" si="2"/>
        <v>2.6812398877410385E-2</v>
      </c>
      <c r="S22" s="194">
        <f t="shared" si="3"/>
        <v>376595.92000000004</v>
      </c>
      <c r="T22" s="195">
        <f t="shared" si="39"/>
        <v>5.8650046078940622E-2</v>
      </c>
      <c r="U22" s="194">
        <v>564425.65999999992</v>
      </c>
      <c r="V22" s="195">
        <f t="shared" si="40"/>
        <v>8.7902149782016936E-2</v>
      </c>
      <c r="W22" s="194">
        <v>126109.67000000001</v>
      </c>
      <c r="X22" s="195">
        <f t="shared" si="11"/>
        <v>1.9639984300679616E-2</v>
      </c>
      <c r="Y22" s="194">
        <v>734713.27</v>
      </c>
      <c r="Z22" s="195">
        <f t="shared" si="12"/>
        <v>0.11442228885620731</v>
      </c>
      <c r="AA22" s="194">
        <v>546919.48</v>
      </c>
      <c r="AB22" s="195">
        <f t="shared" si="13"/>
        <v>8.5175783910431749E-2</v>
      </c>
      <c r="AC22" s="194">
        <f t="shared" si="4"/>
        <v>1281632.75</v>
      </c>
      <c r="AD22" s="195">
        <f t="shared" si="14"/>
        <v>0.19959807276663905</v>
      </c>
      <c r="AE22" s="194">
        <v>1080430.8599999999</v>
      </c>
      <c r="AF22" s="195">
        <f t="shared" si="15"/>
        <v>0.16826342601935101</v>
      </c>
      <c r="AG22" s="194">
        <v>104437.68000000001</v>
      </c>
      <c r="AH22" s="195">
        <f t="shared" si="16"/>
        <v>1.626484626911958E-2</v>
      </c>
      <c r="AI22" s="194">
        <v>1118197.23</v>
      </c>
      <c r="AJ22" s="195">
        <f t="shared" si="17"/>
        <v>0.17414505994872106</v>
      </c>
      <c r="AK22" s="194">
        <v>172482.16</v>
      </c>
      <c r="AL22" s="195">
        <f t="shared" si="18"/>
        <v>2.6861912449277752E-2</v>
      </c>
      <c r="AN22" s="72"/>
    </row>
    <row r="23" spans="2:40" s="73" customFormat="1" ht="14.25" hidden="1" customHeight="1" outlineLevel="1">
      <c r="B23" s="494"/>
      <c r="C23" s="495"/>
      <c r="D23" s="193">
        <v>45886</v>
      </c>
      <c r="E23" s="193" t="s">
        <v>116</v>
      </c>
      <c r="F23" s="378">
        <f t="shared" si="0"/>
        <v>8145084.8600000003</v>
      </c>
      <c r="G23" s="496"/>
      <c r="H23" s="479"/>
      <c r="I23" s="194">
        <v>822755.01</v>
      </c>
      <c r="J23" s="195">
        <f t="shared" si="5"/>
        <v>0.10101245403108053</v>
      </c>
      <c r="K23" s="194">
        <v>1151709.06</v>
      </c>
      <c r="L23" s="195">
        <f t="shared" si="6"/>
        <v>0.14139927082355774</v>
      </c>
      <c r="M23" s="194">
        <f t="shared" si="1"/>
        <v>1974464.07</v>
      </c>
      <c r="N23" s="195">
        <f t="shared" ref="N23" si="49">M23/$F23</f>
        <v>0.24241172485463827</v>
      </c>
      <c r="O23" s="194">
        <v>292053.27999999997</v>
      </c>
      <c r="P23" s="195">
        <f t="shared" si="8"/>
        <v>3.5856382716680492E-2</v>
      </c>
      <c r="Q23" s="194">
        <v>209484.58999999997</v>
      </c>
      <c r="R23" s="195">
        <f t="shared" si="2"/>
        <v>2.5719141494616665E-2</v>
      </c>
      <c r="S23" s="194">
        <f t="shared" si="3"/>
        <v>501537.86999999994</v>
      </c>
      <c r="T23" s="195">
        <f t="shared" ref="T23" si="50">S23/$F23</f>
        <v>6.157552421129716E-2</v>
      </c>
      <c r="U23" s="194">
        <v>737537.41999999993</v>
      </c>
      <c r="V23" s="195">
        <f t="shared" ref="V23" si="51">U23/$F23</f>
        <v>9.0549998272209511E-2</v>
      </c>
      <c r="W23" s="194">
        <v>143713.23000000001</v>
      </c>
      <c r="X23" s="195">
        <f t="shared" si="11"/>
        <v>1.7644166079320629E-2</v>
      </c>
      <c r="Y23" s="194">
        <v>872798.68</v>
      </c>
      <c r="Z23" s="195">
        <f t="shared" si="12"/>
        <v>0.10715648701049875</v>
      </c>
      <c r="AA23" s="194">
        <v>590584.60000000009</v>
      </c>
      <c r="AB23" s="195">
        <f t="shared" si="13"/>
        <v>7.2508096619143148E-2</v>
      </c>
      <c r="AC23" s="194">
        <f t="shared" si="4"/>
        <v>1463383.2800000003</v>
      </c>
      <c r="AD23" s="195">
        <f t="shared" si="14"/>
        <v>0.17966458362964191</v>
      </c>
      <c r="AE23" s="194">
        <v>1637637.34</v>
      </c>
      <c r="AF23" s="195">
        <f t="shared" si="15"/>
        <v>0.20105835214097451</v>
      </c>
      <c r="AG23" s="194">
        <v>133307.84</v>
      </c>
      <c r="AH23" s="195">
        <f t="shared" si="16"/>
        <v>1.6366660666074385E-2</v>
      </c>
      <c r="AI23" s="194">
        <v>1353127.53</v>
      </c>
      <c r="AJ23" s="195">
        <f t="shared" si="17"/>
        <v>0.16612810710482886</v>
      </c>
      <c r="AK23" s="194">
        <v>200376.28</v>
      </c>
      <c r="AL23" s="195">
        <f t="shared" si="18"/>
        <v>2.4600883041014748E-2</v>
      </c>
      <c r="AN23" s="72"/>
    </row>
    <row r="24" spans="2:40" s="73" customFormat="1" ht="14.25" hidden="1" customHeight="1" outlineLevel="1">
      <c r="B24" s="494"/>
      <c r="C24" s="495"/>
      <c r="D24" s="193">
        <v>45887</v>
      </c>
      <c r="E24" s="193" t="s">
        <v>117</v>
      </c>
      <c r="F24" s="378">
        <f t="shared" si="0"/>
        <v>7989071.5500000007</v>
      </c>
      <c r="G24" s="496"/>
      <c r="H24" s="479"/>
      <c r="I24" s="194">
        <v>814780.45999999985</v>
      </c>
      <c r="J24" s="195">
        <f t="shared" si="5"/>
        <v>0.10198687731116887</v>
      </c>
      <c r="K24" s="194">
        <v>1220188.73</v>
      </c>
      <c r="L24" s="195">
        <f t="shared" si="6"/>
        <v>0.15273223207019593</v>
      </c>
      <c r="M24" s="194">
        <f t="shared" si="1"/>
        <v>2034969.19</v>
      </c>
      <c r="N24" s="195">
        <f t="shared" ref="N24" si="52">M24/F24</f>
        <v>0.25471910938136483</v>
      </c>
      <c r="O24" s="194">
        <v>281514.65999999997</v>
      </c>
      <c r="P24" s="195">
        <f t="shared" si="8"/>
        <v>3.5237468864576627E-2</v>
      </c>
      <c r="Q24" s="194">
        <v>215920.90000000002</v>
      </c>
      <c r="R24" s="195">
        <f t="shared" si="2"/>
        <v>2.7027032947276583E-2</v>
      </c>
      <c r="S24" s="194">
        <f t="shared" si="3"/>
        <v>497435.56</v>
      </c>
      <c r="T24" s="195">
        <f t="shared" si="39"/>
        <v>6.226450181185321E-2</v>
      </c>
      <c r="U24" s="194">
        <v>722096.90999999992</v>
      </c>
      <c r="V24" s="195">
        <f t="shared" si="40"/>
        <v>9.0385585544042329E-2</v>
      </c>
      <c r="W24" s="194">
        <v>140073.84000000003</v>
      </c>
      <c r="X24" s="195">
        <f t="shared" si="11"/>
        <v>1.7533181311913525E-2</v>
      </c>
      <c r="Y24" s="194">
        <v>804543.45000000007</v>
      </c>
      <c r="Z24" s="195">
        <f t="shared" si="12"/>
        <v>0.100705500628543</v>
      </c>
      <c r="AA24" s="194">
        <v>580810.69000000006</v>
      </c>
      <c r="AB24" s="195">
        <f t="shared" si="13"/>
        <v>7.2700649426528166E-2</v>
      </c>
      <c r="AC24" s="194">
        <f t="shared" si="4"/>
        <v>1385354.1400000001</v>
      </c>
      <c r="AD24" s="195">
        <f t="shared" si="14"/>
        <v>0.17340615005507118</v>
      </c>
      <c r="AE24" s="194">
        <v>1580478.5699999998</v>
      </c>
      <c r="AF24" s="195">
        <f t="shared" si="15"/>
        <v>0.19783006825117241</v>
      </c>
      <c r="AG24" s="194">
        <v>123651.44</v>
      </c>
      <c r="AH24" s="195">
        <f t="shared" si="16"/>
        <v>1.5477573235653396E-2</v>
      </c>
      <c r="AI24" s="194">
        <v>1313311.8</v>
      </c>
      <c r="AJ24" s="195">
        <f t="shared" si="17"/>
        <v>0.16438853899111716</v>
      </c>
      <c r="AK24" s="194">
        <v>191700.1</v>
      </c>
      <c r="AL24" s="195">
        <f t="shared" si="18"/>
        <v>2.399529141781187E-2</v>
      </c>
      <c r="AN24" s="72"/>
    </row>
    <row r="25" spans="2:40" s="73" customFormat="1" ht="14.25" hidden="1" customHeight="1" outlineLevel="1">
      <c r="B25" s="493">
        <f>D26</f>
        <v>45889</v>
      </c>
      <c r="C25" s="495"/>
      <c r="D25" s="193">
        <v>45888</v>
      </c>
      <c r="E25" s="193" t="s">
        <v>118</v>
      </c>
      <c r="F25" s="378">
        <f t="shared" si="0"/>
        <v>7909637.040000001</v>
      </c>
      <c r="G25" s="496">
        <f t="shared" ref="G25" si="53">SUM(F25:F31)</f>
        <v>50567324.339999996</v>
      </c>
      <c r="H25" s="479"/>
      <c r="I25" s="194">
        <v>875139.89000000013</v>
      </c>
      <c r="J25" s="195">
        <f t="shared" si="5"/>
        <v>0.11064223118890422</v>
      </c>
      <c r="K25" s="194">
        <v>1199689.06</v>
      </c>
      <c r="L25" s="195">
        <f t="shared" si="6"/>
        <v>0.15167435040736077</v>
      </c>
      <c r="M25" s="194">
        <f t="shared" si="1"/>
        <v>2074828.9500000002</v>
      </c>
      <c r="N25" s="195">
        <f t="shared" ref="N25" si="54">M25/$F25</f>
        <v>0.26231658159626497</v>
      </c>
      <c r="O25" s="194">
        <v>386552.85000000003</v>
      </c>
      <c r="P25" s="195">
        <f t="shared" si="8"/>
        <v>4.8871123674216026E-2</v>
      </c>
      <c r="Q25" s="194">
        <v>213050.47</v>
      </c>
      <c r="R25" s="195">
        <f t="shared" si="2"/>
        <v>2.6935555819132755E-2</v>
      </c>
      <c r="S25" s="194">
        <f t="shared" si="3"/>
        <v>599603.32000000007</v>
      </c>
      <c r="T25" s="195">
        <f t="shared" ref="T25" si="55">S25/$F25</f>
        <v>7.580667949334878E-2</v>
      </c>
      <c r="U25" s="194">
        <v>713433.98999999987</v>
      </c>
      <c r="V25" s="195">
        <f t="shared" ref="V25" si="56">U25/$F25</f>
        <v>9.0198069316212243E-2</v>
      </c>
      <c r="W25" s="194">
        <v>115894.22</v>
      </c>
      <c r="X25" s="195">
        <f t="shared" si="11"/>
        <v>1.4652280428786905E-2</v>
      </c>
      <c r="Y25" s="194">
        <v>808258.98</v>
      </c>
      <c r="Z25" s="195">
        <f t="shared" si="12"/>
        <v>0.10218660804693509</v>
      </c>
      <c r="AA25" s="194">
        <v>555157.81000000006</v>
      </c>
      <c r="AB25" s="195">
        <f t="shared" si="13"/>
        <v>7.0187520260727415E-2</v>
      </c>
      <c r="AC25" s="194">
        <f t="shared" si="4"/>
        <v>1363416.79</v>
      </c>
      <c r="AD25" s="195">
        <f t="shared" si="14"/>
        <v>0.17237412830766249</v>
      </c>
      <c r="AE25" s="194">
        <v>1493682.16</v>
      </c>
      <c r="AF25" s="195">
        <f t="shared" si="15"/>
        <v>0.1888433252305089</v>
      </c>
      <c r="AG25" s="194">
        <v>104883.36</v>
      </c>
      <c r="AH25" s="195">
        <f t="shared" si="16"/>
        <v>1.3260198852310419E-2</v>
      </c>
      <c r="AI25" s="194">
        <v>1255426.7100000002</v>
      </c>
      <c r="AJ25" s="195">
        <f t="shared" si="17"/>
        <v>0.15872115289881875</v>
      </c>
      <c r="AK25" s="194">
        <v>188467.53999999998</v>
      </c>
      <c r="AL25" s="195">
        <f t="shared" si="18"/>
        <v>2.3827583876086425E-2</v>
      </c>
      <c r="AN25" s="72"/>
    </row>
    <row r="26" spans="2:40" s="73" customFormat="1" ht="14.25" hidden="1" customHeight="1" outlineLevel="1">
      <c r="B26" s="494"/>
      <c r="C26" s="495"/>
      <c r="D26" s="193">
        <v>45889</v>
      </c>
      <c r="E26" s="193" t="s">
        <v>112</v>
      </c>
      <c r="F26" s="378">
        <f t="shared" si="0"/>
        <v>7775987.7599999998</v>
      </c>
      <c r="G26" s="496"/>
      <c r="H26" s="479"/>
      <c r="I26" s="194">
        <v>860655.66000000015</v>
      </c>
      <c r="J26" s="195">
        <f t="shared" si="5"/>
        <v>0.11068120045497605</v>
      </c>
      <c r="K26" s="194">
        <v>1171588.5699999998</v>
      </c>
      <c r="L26" s="195">
        <f t="shared" si="6"/>
        <v>0.15066749153422018</v>
      </c>
      <c r="M26" s="194">
        <f t="shared" si="1"/>
        <v>2032244.23</v>
      </c>
      <c r="N26" s="195">
        <f t="shared" ref="N26" si="57">M26/F26</f>
        <v>0.26134869198919625</v>
      </c>
      <c r="O26" s="194">
        <v>342777.47</v>
      </c>
      <c r="P26" s="195">
        <f t="shared" si="8"/>
        <v>4.4081534150974537E-2</v>
      </c>
      <c r="Q26" s="194">
        <v>206194.99</v>
      </c>
      <c r="R26" s="195">
        <f t="shared" si="2"/>
        <v>2.6516887161355304E-2</v>
      </c>
      <c r="S26" s="194">
        <f t="shared" si="3"/>
        <v>548972.46</v>
      </c>
      <c r="T26" s="195">
        <f t="shared" ref="T26:T30" si="58">S26/F26</f>
        <v>7.0598421312329837E-2</v>
      </c>
      <c r="U26" s="194">
        <v>704925.09999999986</v>
      </c>
      <c r="V26" s="195">
        <f t="shared" ref="V26:V30" si="59">U26/F26</f>
        <v>9.065409074152142E-2</v>
      </c>
      <c r="W26" s="194">
        <v>109592.45</v>
      </c>
      <c r="X26" s="195">
        <f t="shared" si="11"/>
        <v>1.4093701454077392E-2</v>
      </c>
      <c r="Y26" s="194">
        <v>808561.34</v>
      </c>
      <c r="Z26" s="195">
        <f t="shared" si="12"/>
        <v>0.10398181748166743</v>
      </c>
      <c r="AA26" s="194">
        <v>523625.55</v>
      </c>
      <c r="AB26" s="195">
        <f t="shared" si="13"/>
        <v>6.733878269376288E-2</v>
      </c>
      <c r="AC26" s="194">
        <f t="shared" si="4"/>
        <v>1332186.8899999999</v>
      </c>
      <c r="AD26" s="195">
        <f t="shared" si="14"/>
        <v>0.1713206001754303</v>
      </c>
      <c r="AE26" s="194">
        <v>1429884.74</v>
      </c>
      <c r="AF26" s="195">
        <f t="shared" si="15"/>
        <v>0.18388464387191886</v>
      </c>
      <c r="AG26" s="194">
        <v>108498.32</v>
      </c>
      <c r="AH26" s="195">
        <f t="shared" si="16"/>
        <v>1.395299521407683E-2</v>
      </c>
      <c r="AI26" s="194">
        <v>1311648.6499999999</v>
      </c>
      <c r="AJ26" s="195">
        <f t="shared" si="17"/>
        <v>0.16867936145002368</v>
      </c>
      <c r="AK26" s="194">
        <v>198034.91999999998</v>
      </c>
      <c r="AL26" s="195">
        <f t="shared" si="18"/>
        <v>2.5467493791425412E-2</v>
      </c>
      <c r="AN26" s="72"/>
    </row>
    <row r="27" spans="2:40" s="73" customFormat="1" ht="14.25" hidden="1" customHeight="1" outlineLevel="1">
      <c r="B27" s="494"/>
      <c r="C27" s="495"/>
      <c r="D27" s="193">
        <v>45890</v>
      </c>
      <c r="E27" s="193" t="s">
        <v>113</v>
      </c>
      <c r="F27" s="378">
        <f t="shared" si="0"/>
        <v>7246465.3200000003</v>
      </c>
      <c r="G27" s="496"/>
      <c r="H27" s="479"/>
      <c r="I27" s="194">
        <v>837051.52</v>
      </c>
      <c r="J27" s="195">
        <f t="shared" si="5"/>
        <v>0.11551169888162799</v>
      </c>
      <c r="K27" s="194">
        <v>1063532.9100000001</v>
      </c>
      <c r="L27" s="195">
        <f t="shared" si="6"/>
        <v>0.14676574895965971</v>
      </c>
      <c r="M27" s="194">
        <f t="shared" si="1"/>
        <v>1900584.4300000002</v>
      </c>
      <c r="N27" s="195">
        <f t="shared" ref="N27" si="60">M27/$F27</f>
        <v>0.2622774478412877</v>
      </c>
      <c r="O27" s="194">
        <v>327033.76</v>
      </c>
      <c r="P27" s="195">
        <f t="shared" si="8"/>
        <v>4.5130107653644301E-2</v>
      </c>
      <c r="Q27" s="194">
        <v>200389.36000000002</v>
      </c>
      <c r="R27" s="195">
        <f t="shared" si="2"/>
        <v>2.7653393917022154E-2</v>
      </c>
      <c r="S27" s="194">
        <f t="shared" si="3"/>
        <v>527423.12</v>
      </c>
      <c r="T27" s="195">
        <f t="shared" ref="T27" si="61">S27/$F27</f>
        <v>7.2783501570666445E-2</v>
      </c>
      <c r="U27" s="194">
        <v>650068.18000000005</v>
      </c>
      <c r="V27" s="195">
        <f t="shared" ref="V27" si="62">U27/$F27</f>
        <v>8.9708313128310124E-2</v>
      </c>
      <c r="W27" s="194">
        <v>89651.69</v>
      </c>
      <c r="X27" s="195">
        <f t="shared" si="11"/>
        <v>1.2371782109073835E-2</v>
      </c>
      <c r="Y27" s="194">
        <v>757874.34</v>
      </c>
      <c r="Z27" s="195">
        <f t="shared" si="12"/>
        <v>0.10458538149741672</v>
      </c>
      <c r="AA27" s="194">
        <v>457038.83999999997</v>
      </c>
      <c r="AB27" s="195">
        <f t="shared" si="13"/>
        <v>6.3070589565727739E-2</v>
      </c>
      <c r="AC27" s="194">
        <f t="shared" si="4"/>
        <v>1214913.18</v>
      </c>
      <c r="AD27" s="195">
        <f t="shared" si="14"/>
        <v>0.16765597106314448</v>
      </c>
      <c r="AE27" s="194">
        <v>1326002.9499999997</v>
      </c>
      <c r="AF27" s="195">
        <f t="shared" si="15"/>
        <v>0.18298617207761642</v>
      </c>
      <c r="AG27" s="194">
        <v>106368.96000000001</v>
      </c>
      <c r="AH27" s="195">
        <f t="shared" si="16"/>
        <v>1.4678737191555345E-2</v>
      </c>
      <c r="AI27" s="194">
        <v>1246380.5699999998</v>
      </c>
      <c r="AJ27" s="195">
        <f t="shared" si="17"/>
        <v>0.17199841784380468</v>
      </c>
      <c r="AK27" s="194">
        <v>185072.24</v>
      </c>
      <c r="AL27" s="195">
        <f t="shared" si="18"/>
        <v>2.5539657174540924E-2</v>
      </c>
      <c r="AN27" s="72"/>
    </row>
    <row r="28" spans="2:40" s="73" customFormat="1" ht="14.25" hidden="1" customHeight="1" outlineLevel="1">
      <c r="B28" s="494"/>
      <c r="C28" s="495"/>
      <c r="D28" s="193">
        <v>45891</v>
      </c>
      <c r="E28" s="193" t="s">
        <v>114</v>
      </c>
      <c r="F28" s="378">
        <f t="shared" si="0"/>
        <v>5933586.3499999987</v>
      </c>
      <c r="G28" s="496"/>
      <c r="H28" s="479"/>
      <c r="I28" s="194">
        <v>647996.11999999988</v>
      </c>
      <c r="J28" s="195">
        <f t="shared" si="5"/>
        <v>0.10920817222117278</v>
      </c>
      <c r="K28" s="194">
        <v>956263.61</v>
      </c>
      <c r="L28" s="195">
        <f t="shared" si="6"/>
        <v>0.1611611517206622</v>
      </c>
      <c r="M28" s="194">
        <f t="shared" si="1"/>
        <v>1604259.73</v>
      </c>
      <c r="N28" s="195">
        <f t="shared" ref="N28" si="63">M28/F28</f>
        <v>0.27036932394183499</v>
      </c>
      <c r="O28" s="194">
        <v>278125.57999999996</v>
      </c>
      <c r="P28" s="195">
        <f t="shared" si="8"/>
        <v>4.6873098931138002E-2</v>
      </c>
      <c r="Q28" s="194">
        <v>172268.36</v>
      </c>
      <c r="R28" s="195">
        <f t="shared" si="2"/>
        <v>2.9032755207143827E-2</v>
      </c>
      <c r="S28" s="194">
        <f t="shared" si="3"/>
        <v>450393.93999999994</v>
      </c>
      <c r="T28" s="195">
        <f t="shared" si="58"/>
        <v>7.5905854138281825E-2</v>
      </c>
      <c r="U28" s="194">
        <v>533718.81999999995</v>
      </c>
      <c r="V28" s="195">
        <f t="shared" si="59"/>
        <v>8.9948774403527484E-2</v>
      </c>
      <c r="W28" s="194">
        <v>86994.8</v>
      </c>
      <c r="X28" s="195">
        <f t="shared" si="11"/>
        <v>1.4661419733109643E-2</v>
      </c>
      <c r="Y28" s="194">
        <v>608937.53</v>
      </c>
      <c r="Z28" s="195">
        <f t="shared" si="12"/>
        <v>0.1026255444989016</v>
      </c>
      <c r="AA28" s="194">
        <v>447191.99</v>
      </c>
      <c r="AB28" s="195">
        <f t="shared" si="13"/>
        <v>7.5366222655544587E-2</v>
      </c>
      <c r="AC28" s="194">
        <f t="shared" si="4"/>
        <v>1056129.52</v>
      </c>
      <c r="AD28" s="195">
        <f t="shared" si="14"/>
        <v>0.1779917671544462</v>
      </c>
      <c r="AE28" s="194">
        <v>956499.17999999993</v>
      </c>
      <c r="AF28" s="195">
        <f t="shared" si="15"/>
        <v>0.16120085283666599</v>
      </c>
      <c r="AG28" s="194">
        <v>84629.680000000008</v>
      </c>
      <c r="AH28" s="195">
        <f t="shared" si="16"/>
        <v>1.4262821000321337E-2</v>
      </c>
      <c r="AI28" s="194">
        <v>997418.16</v>
      </c>
      <c r="AJ28" s="195">
        <f t="shared" si="17"/>
        <v>0.16809701606516608</v>
      </c>
      <c r="AK28" s="194">
        <v>163542.51999999999</v>
      </c>
      <c r="AL28" s="195">
        <f t="shared" si="18"/>
        <v>2.7562170726646629E-2</v>
      </c>
      <c r="AN28" s="72"/>
    </row>
    <row r="29" spans="2:40" s="73" customFormat="1" ht="14.25" hidden="1" customHeight="1" outlineLevel="1">
      <c r="B29" s="494"/>
      <c r="C29" s="495"/>
      <c r="D29" s="193">
        <v>45892</v>
      </c>
      <c r="E29" s="193" t="s">
        <v>115</v>
      </c>
      <c r="F29" s="378">
        <f t="shared" si="0"/>
        <v>6081229.5300000003</v>
      </c>
      <c r="G29" s="496"/>
      <c r="H29" s="479"/>
      <c r="I29" s="194">
        <v>619306.15</v>
      </c>
      <c r="J29" s="195">
        <f t="shared" si="5"/>
        <v>0.10183896972558443</v>
      </c>
      <c r="K29" s="194">
        <v>1066731.5500000003</v>
      </c>
      <c r="L29" s="195">
        <f t="shared" si="6"/>
        <v>0.17541379497971363</v>
      </c>
      <c r="M29" s="194">
        <f t="shared" si="1"/>
        <v>1686037.7000000002</v>
      </c>
      <c r="N29" s="195">
        <f t="shared" ref="N29" si="64">M29/$F29</f>
        <v>0.27725276470529803</v>
      </c>
      <c r="O29" s="194">
        <v>267588.99000000005</v>
      </c>
      <c r="P29" s="195">
        <f t="shared" si="8"/>
        <v>4.4002448629825032E-2</v>
      </c>
      <c r="Q29" s="194">
        <v>172897.78999999998</v>
      </c>
      <c r="R29" s="195">
        <f t="shared" si="2"/>
        <v>2.8431386966576145E-2</v>
      </c>
      <c r="S29" s="194">
        <f t="shared" si="3"/>
        <v>440486.78</v>
      </c>
      <c r="T29" s="195">
        <f t="shared" ref="T29" si="65">S29/$F29</f>
        <v>7.243383559640118E-2</v>
      </c>
      <c r="U29" s="194">
        <v>514063.4</v>
      </c>
      <c r="V29" s="195">
        <f t="shared" ref="V29" si="66">U29/$F29</f>
        <v>8.4532806641159627E-2</v>
      </c>
      <c r="W29" s="194">
        <v>95936.6</v>
      </c>
      <c r="X29" s="195">
        <f t="shared" si="11"/>
        <v>1.5775855775008053E-2</v>
      </c>
      <c r="Y29" s="194">
        <v>566519.53</v>
      </c>
      <c r="Z29" s="195">
        <f t="shared" si="12"/>
        <v>9.3158715224485211E-2</v>
      </c>
      <c r="AA29" s="194">
        <v>562403.13</v>
      </c>
      <c r="AB29" s="195">
        <f t="shared" si="13"/>
        <v>9.2481812637649277E-2</v>
      </c>
      <c r="AC29" s="194">
        <f t="shared" si="4"/>
        <v>1128922.6600000001</v>
      </c>
      <c r="AD29" s="195">
        <f t="shared" si="14"/>
        <v>0.1856405278621345</v>
      </c>
      <c r="AE29" s="194">
        <v>976636.64</v>
      </c>
      <c r="AF29" s="195">
        <f t="shared" si="15"/>
        <v>0.1605985492213447</v>
      </c>
      <c r="AG29" s="194">
        <v>89928.320000000007</v>
      </c>
      <c r="AH29" s="195">
        <f t="shared" si="16"/>
        <v>1.4787851627103443E-2</v>
      </c>
      <c r="AI29" s="194">
        <v>983684.71</v>
      </c>
      <c r="AJ29" s="195">
        <f t="shared" si="17"/>
        <v>0.16175753688415703</v>
      </c>
      <c r="AK29" s="194">
        <v>165532.72</v>
      </c>
      <c r="AL29" s="195">
        <f t="shared" si="18"/>
        <v>2.7220271687393452E-2</v>
      </c>
      <c r="AN29" s="72"/>
    </row>
    <row r="30" spans="2:40" s="73" customFormat="1" ht="14.25" hidden="1" customHeight="1" outlineLevel="1">
      <c r="B30" s="494"/>
      <c r="C30" s="495"/>
      <c r="D30" s="193">
        <v>45893</v>
      </c>
      <c r="E30" s="193" t="s">
        <v>116</v>
      </c>
      <c r="F30" s="378">
        <f t="shared" si="0"/>
        <v>7894027.0499999989</v>
      </c>
      <c r="G30" s="496"/>
      <c r="H30" s="479"/>
      <c r="I30" s="194">
        <v>872202.06999999983</v>
      </c>
      <c r="J30" s="195">
        <f t="shared" si="5"/>
        <v>0.11048886258883543</v>
      </c>
      <c r="K30" s="194">
        <v>1195900.33</v>
      </c>
      <c r="L30" s="195">
        <f t="shared" si="6"/>
        <v>0.15149432886729217</v>
      </c>
      <c r="M30" s="194">
        <f t="shared" si="1"/>
        <v>2068102.4</v>
      </c>
      <c r="N30" s="195">
        <f t="shared" ref="N30" si="67">M30/F30</f>
        <v>0.26198319145612758</v>
      </c>
      <c r="O30" s="194">
        <v>363786.13999999996</v>
      </c>
      <c r="P30" s="195">
        <f t="shared" si="8"/>
        <v>4.6083720982435704E-2</v>
      </c>
      <c r="Q30" s="194">
        <v>208411.41000000003</v>
      </c>
      <c r="R30" s="195">
        <f t="shared" si="2"/>
        <v>2.6401152248395204E-2</v>
      </c>
      <c r="S30" s="194">
        <f t="shared" si="3"/>
        <v>572197.55000000005</v>
      </c>
      <c r="T30" s="195">
        <f t="shared" si="58"/>
        <v>7.2484873230830915E-2</v>
      </c>
      <c r="U30" s="194">
        <v>698698.72</v>
      </c>
      <c r="V30" s="195">
        <f t="shared" si="59"/>
        <v>8.8509795516852216E-2</v>
      </c>
      <c r="W30" s="194">
        <v>113281.8</v>
      </c>
      <c r="X30" s="195">
        <f t="shared" si="11"/>
        <v>1.4350318194057875E-2</v>
      </c>
      <c r="Y30" s="194">
        <v>747412.49</v>
      </c>
      <c r="Z30" s="195">
        <f t="shared" si="12"/>
        <v>9.4680761196530239E-2</v>
      </c>
      <c r="AA30" s="194">
        <v>583843.15</v>
      </c>
      <c r="AB30" s="195">
        <f t="shared" si="13"/>
        <v>7.3960115198743848E-2</v>
      </c>
      <c r="AC30" s="194">
        <f t="shared" si="4"/>
        <v>1331255.6400000001</v>
      </c>
      <c r="AD30" s="195">
        <f t="shared" si="14"/>
        <v>0.16864087639527411</v>
      </c>
      <c r="AE30" s="194">
        <v>1488193.9300000002</v>
      </c>
      <c r="AF30" s="195">
        <f t="shared" si="15"/>
        <v>0.18852151387041427</v>
      </c>
      <c r="AG30" s="194">
        <v>116718.64000000001</v>
      </c>
      <c r="AH30" s="195">
        <f t="shared" si="16"/>
        <v>1.4785690403733799E-2</v>
      </c>
      <c r="AI30" s="194">
        <v>1314261.99</v>
      </c>
      <c r="AJ30" s="195">
        <f t="shared" si="17"/>
        <v>0.16648815385044827</v>
      </c>
      <c r="AK30" s="194">
        <v>191316.38</v>
      </c>
      <c r="AL30" s="195">
        <f t="shared" si="18"/>
        <v>2.4235587082261142E-2</v>
      </c>
      <c r="AN30" s="72"/>
    </row>
    <row r="31" spans="2:40" s="73" customFormat="1" ht="14.25" hidden="1" customHeight="1" outlineLevel="1">
      <c r="B31" s="494"/>
      <c r="C31" s="495"/>
      <c r="D31" s="193">
        <v>45894</v>
      </c>
      <c r="E31" s="193" t="s">
        <v>117</v>
      </c>
      <c r="F31" s="378">
        <f t="shared" si="0"/>
        <v>7726391.29</v>
      </c>
      <c r="G31" s="496"/>
      <c r="H31" s="479"/>
      <c r="I31" s="194">
        <v>861464.1</v>
      </c>
      <c r="J31" s="195">
        <f t="shared" si="5"/>
        <v>0.11149630761193302</v>
      </c>
      <c r="K31" s="194">
        <v>1178385.26</v>
      </c>
      <c r="L31" s="195">
        <f t="shared" si="6"/>
        <v>0.1525143130564903</v>
      </c>
      <c r="M31" s="194">
        <f t="shared" si="1"/>
        <v>2039849.3599999999</v>
      </c>
      <c r="N31" s="195">
        <f t="shared" ref="N31" si="68">M31/$F31</f>
        <v>0.26401062066842329</v>
      </c>
      <c r="O31" s="194">
        <v>335216.99</v>
      </c>
      <c r="P31" s="195">
        <f t="shared" si="8"/>
        <v>4.3385971201569833E-2</v>
      </c>
      <c r="Q31" s="194">
        <v>212122.75</v>
      </c>
      <c r="R31" s="195">
        <f t="shared" si="2"/>
        <v>2.7454311079810716E-2</v>
      </c>
      <c r="S31" s="194">
        <f t="shared" si="3"/>
        <v>547339.74</v>
      </c>
      <c r="T31" s="195">
        <f t="shared" ref="T31" si="69">S31/$F31</f>
        <v>7.0840282281380548E-2</v>
      </c>
      <c r="U31" s="194">
        <v>707385.36</v>
      </c>
      <c r="V31" s="195">
        <f t="shared" ref="V31" si="70">U31/$F31</f>
        <v>9.1554431227880512E-2</v>
      </c>
      <c r="W31" s="194">
        <v>105252.38</v>
      </c>
      <c r="X31" s="195">
        <f t="shared" si="11"/>
        <v>1.3622450125742985E-2</v>
      </c>
      <c r="Y31" s="194">
        <v>751110.57000000007</v>
      </c>
      <c r="Z31" s="195">
        <f t="shared" si="12"/>
        <v>9.7213633351981077E-2</v>
      </c>
      <c r="AA31" s="194">
        <v>562370.03</v>
      </c>
      <c r="AB31" s="195">
        <f t="shared" si="13"/>
        <v>7.2785600533570707E-2</v>
      </c>
      <c r="AC31" s="194">
        <f t="shared" si="4"/>
        <v>1313480.6000000001</v>
      </c>
      <c r="AD31" s="195">
        <f t="shared" si="14"/>
        <v>0.16999923388555177</v>
      </c>
      <c r="AE31" s="194">
        <v>1398384.23</v>
      </c>
      <c r="AF31" s="195">
        <f t="shared" si="15"/>
        <v>0.18098801594605751</v>
      </c>
      <c r="AG31" s="194">
        <v>114886.40000000001</v>
      </c>
      <c r="AH31" s="195">
        <f t="shared" si="16"/>
        <v>1.4869347886728631E-2</v>
      </c>
      <c r="AI31" s="194">
        <v>1308832.18</v>
      </c>
      <c r="AJ31" s="195">
        <f t="shared" si="17"/>
        <v>0.16939760502344425</v>
      </c>
      <c r="AK31" s="194">
        <v>190981.03999999998</v>
      </c>
      <c r="AL31" s="195">
        <f t="shared" si="18"/>
        <v>2.4718012954790435E-2</v>
      </c>
      <c r="AN31" s="72"/>
    </row>
    <row r="32" spans="2:40" s="73" customFormat="1" ht="14.25" hidden="1" customHeight="1" outlineLevel="1">
      <c r="B32" s="493">
        <f>D40</f>
        <v>45903</v>
      </c>
      <c r="C32" s="495"/>
      <c r="D32" s="193">
        <v>45895</v>
      </c>
      <c r="E32" s="193" t="s">
        <v>118</v>
      </c>
      <c r="F32" s="378">
        <f t="shared" si="0"/>
        <v>7423824.2000000002</v>
      </c>
      <c r="G32" s="496">
        <f t="shared" ref="G32" si="71">SUM(F32:F38)</f>
        <v>48911413.240000002</v>
      </c>
      <c r="H32" s="479"/>
      <c r="I32" s="194">
        <v>842650.86</v>
      </c>
      <c r="J32" s="195">
        <f t="shared" si="5"/>
        <v>0.11350630582011896</v>
      </c>
      <c r="K32" s="194">
        <v>1145762.4800000002</v>
      </c>
      <c r="L32" s="195">
        <f t="shared" si="6"/>
        <v>0.15433588527055911</v>
      </c>
      <c r="M32" s="194">
        <f t="shared" si="1"/>
        <v>1988413.3400000003</v>
      </c>
      <c r="N32" s="195">
        <f t="shared" ref="N32" si="72">M32/F32</f>
        <v>0.26784219109067808</v>
      </c>
      <c r="O32" s="194">
        <v>320661.17</v>
      </c>
      <c r="P32" s="195">
        <f t="shared" si="8"/>
        <v>4.3193529555831882E-2</v>
      </c>
      <c r="Q32" s="194">
        <v>207484.48</v>
      </c>
      <c r="R32" s="195">
        <f t="shared" si="2"/>
        <v>2.7948463542549946E-2</v>
      </c>
      <c r="S32" s="194">
        <f t="shared" si="3"/>
        <v>528145.65</v>
      </c>
      <c r="T32" s="195">
        <f t="shared" ref="T32:T38" si="73">S32/F32</f>
        <v>7.1141993098381831E-2</v>
      </c>
      <c r="U32" s="194">
        <v>682417.33999999985</v>
      </c>
      <c r="V32" s="195">
        <f t="shared" ref="V32:V38" si="74">U32/F32</f>
        <v>9.1922615839960198E-2</v>
      </c>
      <c r="W32" s="194">
        <v>82680.510000000009</v>
      </c>
      <c r="X32" s="195">
        <f t="shared" si="11"/>
        <v>1.1137185872477962E-2</v>
      </c>
      <c r="Y32" s="194">
        <v>733012.90999999992</v>
      </c>
      <c r="Z32" s="195">
        <f t="shared" si="12"/>
        <v>9.8737913271168237E-2</v>
      </c>
      <c r="AA32" s="194">
        <v>533320.81999999995</v>
      </c>
      <c r="AB32" s="195">
        <f t="shared" si="13"/>
        <v>7.183909608204353E-2</v>
      </c>
      <c r="AC32" s="194">
        <f t="shared" si="4"/>
        <v>1266333.73</v>
      </c>
      <c r="AD32" s="195">
        <f t="shared" si="14"/>
        <v>0.17057700935321177</v>
      </c>
      <c r="AE32" s="194">
        <v>1287486.0700000003</v>
      </c>
      <c r="AF32" s="195">
        <f t="shared" si="15"/>
        <v>0.17342626055180566</v>
      </c>
      <c r="AG32" s="194">
        <v>107161.28000000001</v>
      </c>
      <c r="AH32" s="195">
        <f t="shared" si="16"/>
        <v>1.4434781470175441E-2</v>
      </c>
      <c r="AI32" s="194">
        <v>1296175.7200000002</v>
      </c>
      <c r="AJ32" s="195">
        <f t="shared" si="17"/>
        <v>0.17459676914224345</v>
      </c>
      <c r="AK32" s="194">
        <v>185010.56</v>
      </c>
      <c r="AL32" s="195">
        <f t="shared" si="18"/>
        <v>2.4921193581065672E-2</v>
      </c>
      <c r="AN32" s="72"/>
    </row>
    <row r="33" spans="2:40" s="73" customFormat="1" ht="14.25" hidden="1" customHeight="1" outlineLevel="1">
      <c r="B33" s="494"/>
      <c r="C33" s="495"/>
      <c r="D33" s="193">
        <v>45896</v>
      </c>
      <c r="E33" s="193" t="s">
        <v>112</v>
      </c>
      <c r="F33" s="378">
        <f t="shared" si="0"/>
        <v>7268105.9000000004</v>
      </c>
      <c r="G33" s="496"/>
      <c r="H33" s="479"/>
      <c r="I33" s="194">
        <v>839770.27999999991</v>
      </c>
      <c r="J33" s="195">
        <f t="shared" si="5"/>
        <v>0.11554183325809822</v>
      </c>
      <c r="K33" s="194">
        <v>1116611.54</v>
      </c>
      <c r="L33" s="195">
        <f t="shared" si="6"/>
        <v>0.15363171029194828</v>
      </c>
      <c r="M33" s="194">
        <f t="shared" si="1"/>
        <v>1956381.8199999998</v>
      </c>
      <c r="N33" s="195">
        <f t="shared" ref="N33" si="75">M33/$F33</f>
        <v>0.26917354355004647</v>
      </c>
      <c r="O33" s="194">
        <v>317414.83</v>
      </c>
      <c r="P33" s="195">
        <f t="shared" si="8"/>
        <v>4.367229019048828E-2</v>
      </c>
      <c r="Q33" s="194">
        <v>197560.26</v>
      </c>
      <c r="R33" s="195">
        <f t="shared" si="2"/>
        <v>2.7181808124177167E-2</v>
      </c>
      <c r="S33" s="194">
        <f t="shared" si="3"/>
        <v>514975.09</v>
      </c>
      <c r="T33" s="195">
        <f t="shared" ref="T33" si="76">S33/$F33</f>
        <v>7.0854098314665451E-2</v>
      </c>
      <c r="U33" s="194">
        <v>667417.42999999993</v>
      </c>
      <c r="V33" s="195">
        <f t="shared" ref="V33" si="77">U33/$F33</f>
        <v>9.1828247852029768E-2</v>
      </c>
      <c r="W33" s="194">
        <v>79724.709999999992</v>
      </c>
      <c r="X33" s="195">
        <f t="shared" si="11"/>
        <v>1.096911782752092E-2</v>
      </c>
      <c r="Y33" s="194">
        <v>696912.67</v>
      </c>
      <c r="Z33" s="195">
        <f t="shared" si="12"/>
        <v>9.5886422073184152E-2</v>
      </c>
      <c r="AA33" s="194">
        <v>475648.24000000005</v>
      </c>
      <c r="AB33" s="195">
        <f t="shared" si="13"/>
        <v>6.5443218156741506E-2</v>
      </c>
      <c r="AC33" s="194">
        <f t="shared" si="4"/>
        <v>1172560.9100000001</v>
      </c>
      <c r="AD33" s="195">
        <f t="shared" si="14"/>
        <v>0.16132964022992566</v>
      </c>
      <c r="AE33" s="194">
        <v>1293168.5</v>
      </c>
      <c r="AF33" s="195">
        <f t="shared" si="15"/>
        <v>0.17792372838155809</v>
      </c>
      <c r="AG33" s="194">
        <v>101516</v>
      </c>
      <c r="AH33" s="195">
        <f t="shared" si="16"/>
        <v>1.396732537978017E-2</v>
      </c>
      <c r="AI33" s="194">
        <v>1299956.4400000002</v>
      </c>
      <c r="AJ33" s="195">
        <f t="shared" si="17"/>
        <v>0.17885766359017968</v>
      </c>
      <c r="AK33" s="194">
        <v>182405</v>
      </c>
      <c r="AL33" s="195">
        <f t="shared" si="18"/>
        <v>2.5096634874293727E-2</v>
      </c>
      <c r="AN33" s="72"/>
    </row>
    <row r="34" spans="2:40" s="73" customFormat="1" ht="14.25" hidden="1" customHeight="1" outlineLevel="1">
      <c r="B34" s="494"/>
      <c r="C34" s="495"/>
      <c r="D34" s="193">
        <v>45897</v>
      </c>
      <c r="E34" s="193" t="s">
        <v>113</v>
      </c>
      <c r="F34" s="378">
        <f t="shared" si="0"/>
        <v>6765305.7300000014</v>
      </c>
      <c r="G34" s="496"/>
      <c r="H34" s="479"/>
      <c r="I34" s="194">
        <v>827273.28000000014</v>
      </c>
      <c r="J34" s="195">
        <f t="shared" si="5"/>
        <v>0.12228172872240615</v>
      </c>
      <c r="K34" s="194">
        <v>1028775.99</v>
      </c>
      <c r="L34" s="195">
        <f t="shared" si="6"/>
        <v>0.15206644474883174</v>
      </c>
      <c r="M34" s="194">
        <f t="shared" si="1"/>
        <v>1856049.27</v>
      </c>
      <c r="N34" s="195">
        <f t="shared" ref="N34" si="78">M34/F34</f>
        <v>0.27434817347123791</v>
      </c>
      <c r="O34" s="194">
        <v>306488.28000000003</v>
      </c>
      <c r="P34" s="195">
        <f t="shared" si="8"/>
        <v>4.5302945976397134E-2</v>
      </c>
      <c r="Q34" s="194">
        <v>192799.86</v>
      </c>
      <c r="R34" s="195">
        <f t="shared" si="2"/>
        <v>2.8498321834156036E-2</v>
      </c>
      <c r="S34" s="194">
        <f t="shared" si="3"/>
        <v>499288.14</v>
      </c>
      <c r="T34" s="195">
        <f t="shared" si="73"/>
        <v>7.380126781055317E-2</v>
      </c>
      <c r="U34" s="194">
        <v>614875.05999999994</v>
      </c>
      <c r="V34" s="195">
        <f t="shared" si="74"/>
        <v>9.0886514895166429E-2</v>
      </c>
      <c r="W34" s="194">
        <v>77381.760000000009</v>
      </c>
      <c r="X34" s="195">
        <f t="shared" si="11"/>
        <v>1.1438028536812334E-2</v>
      </c>
      <c r="Y34" s="194">
        <v>646786.20000000007</v>
      </c>
      <c r="Z34" s="195">
        <f t="shared" si="12"/>
        <v>9.5603395591110987E-2</v>
      </c>
      <c r="AA34" s="194">
        <v>413163.04</v>
      </c>
      <c r="AB34" s="195">
        <f t="shared" si="13"/>
        <v>6.1070860133914433E-2</v>
      </c>
      <c r="AC34" s="194">
        <f t="shared" si="4"/>
        <v>1059949.24</v>
      </c>
      <c r="AD34" s="195">
        <f t="shared" si="14"/>
        <v>0.15667425572502541</v>
      </c>
      <c r="AE34" s="194">
        <v>1163189.9200000002</v>
      </c>
      <c r="AF34" s="195">
        <f t="shared" si="15"/>
        <v>0.17193456828446982</v>
      </c>
      <c r="AG34" s="194">
        <v>96861.12000000001</v>
      </c>
      <c r="AH34" s="195">
        <f t="shared" si="16"/>
        <v>1.4317330785285885E-2</v>
      </c>
      <c r="AI34" s="194">
        <v>1219415.02</v>
      </c>
      <c r="AJ34" s="195">
        <f t="shared" si="17"/>
        <v>0.18024536786159401</v>
      </c>
      <c r="AK34" s="194">
        <v>178296.2</v>
      </c>
      <c r="AL34" s="195">
        <f t="shared" si="18"/>
        <v>2.6354492629854877E-2</v>
      </c>
      <c r="AN34" s="72"/>
    </row>
    <row r="35" spans="2:40" s="73" customFormat="1" ht="14.25" hidden="1" customHeight="1" outlineLevel="1">
      <c r="B35" s="494"/>
      <c r="C35" s="495"/>
      <c r="D35" s="193">
        <v>45898</v>
      </c>
      <c r="E35" s="193" t="s">
        <v>114</v>
      </c>
      <c r="F35" s="378">
        <f t="shared" si="0"/>
        <v>5760799.9100000001</v>
      </c>
      <c r="G35" s="496"/>
      <c r="H35" s="479"/>
      <c r="I35" s="194">
        <v>629840.5</v>
      </c>
      <c r="J35" s="195">
        <f t="shared" si="5"/>
        <v>0.10933212571863132</v>
      </c>
      <c r="K35" s="194">
        <v>939469.2799999998</v>
      </c>
      <c r="L35" s="195">
        <f t="shared" si="6"/>
        <v>0.16307965815115419</v>
      </c>
      <c r="M35" s="194">
        <f t="shared" si="1"/>
        <v>1569309.7799999998</v>
      </c>
      <c r="N35" s="195">
        <f t="shared" ref="N35" si="79">M35/$F35</f>
        <v>0.27241178386978548</v>
      </c>
      <c r="O35" s="194">
        <v>239787.18</v>
      </c>
      <c r="P35" s="195">
        <f t="shared" si="8"/>
        <v>4.1623938297832667E-2</v>
      </c>
      <c r="Q35" s="194">
        <v>166844.30000000002</v>
      </c>
      <c r="R35" s="195">
        <f t="shared" si="2"/>
        <v>2.8962002257773265E-2</v>
      </c>
      <c r="S35" s="194">
        <f t="shared" si="3"/>
        <v>406631.48</v>
      </c>
      <c r="T35" s="195">
        <f t="shared" ref="T35" si="80">S35/$F35</f>
        <v>7.0585940555605922E-2</v>
      </c>
      <c r="U35" s="194">
        <v>528955.49</v>
      </c>
      <c r="V35" s="195">
        <f t="shared" ref="V35" si="81">U35/$F35</f>
        <v>9.1819799032041016E-2</v>
      </c>
      <c r="W35" s="194">
        <v>73950.100000000006</v>
      </c>
      <c r="X35" s="195">
        <f t="shared" si="11"/>
        <v>1.2836776342749249E-2</v>
      </c>
      <c r="Y35" s="194">
        <v>552893.37</v>
      </c>
      <c r="Z35" s="195">
        <f t="shared" si="12"/>
        <v>9.5975103915733814E-2</v>
      </c>
      <c r="AA35" s="194">
        <v>418581.20999999996</v>
      </c>
      <c r="AB35" s="195">
        <f t="shared" si="13"/>
        <v>7.266025839109555E-2</v>
      </c>
      <c r="AC35" s="194">
        <f t="shared" si="4"/>
        <v>971474.58</v>
      </c>
      <c r="AD35" s="195">
        <f t="shared" si="14"/>
        <v>0.16863536230682935</v>
      </c>
      <c r="AE35" s="194">
        <v>869604.68</v>
      </c>
      <c r="AF35" s="195">
        <f t="shared" si="15"/>
        <v>0.15095207151536011</v>
      </c>
      <c r="AG35" s="194">
        <v>83193.600000000006</v>
      </c>
      <c r="AH35" s="195">
        <f t="shared" si="16"/>
        <v>1.4441327819004219E-2</v>
      </c>
      <c r="AI35" s="194">
        <v>1099490.1000000001</v>
      </c>
      <c r="AJ35" s="195">
        <f t="shared" si="17"/>
        <v>0.19085719295534428</v>
      </c>
      <c r="AK35" s="194">
        <v>158190.09999999998</v>
      </c>
      <c r="AL35" s="195">
        <f t="shared" si="18"/>
        <v>2.7459745603280288E-2</v>
      </c>
      <c r="AN35" s="72"/>
    </row>
    <row r="36" spans="2:40" s="73" customFormat="1" ht="14.25" hidden="1" customHeight="1" outlineLevel="1">
      <c r="B36" s="494"/>
      <c r="C36" s="495"/>
      <c r="D36" s="193">
        <v>45899</v>
      </c>
      <c r="E36" s="193" t="s">
        <v>115</v>
      </c>
      <c r="F36" s="378">
        <f t="shared" si="0"/>
        <v>6161593.8000000007</v>
      </c>
      <c r="G36" s="496"/>
      <c r="H36" s="479"/>
      <c r="I36" s="194">
        <v>604104.1</v>
      </c>
      <c r="J36" s="195">
        <f t="shared" si="5"/>
        <v>9.8043480243699271E-2</v>
      </c>
      <c r="K36" s="194">
        <v>1074398.8599999999</v>
      </c>
      <c r="L36" s="195">
        <f t="shared" si="6"/>
        <v>0.17437028387038428</v>
      </c>
      <c r="M36" s="194">
        <f t="shared" si="1"/>
        <v>1678502.96</v>
      </c>
      <c r="N36" s="195">
        <f t="shared" ref="N36" si="82">M36/F36</f>
        <v>0.27241376411408358</v>
      </c>
      <c r="O36" s="194">
        <v>235559.90999999997</v>
      </c>
      <c r="P36" s="195">
        <f t="shared" si="8"/>
        <v>3.823035364648672E-2</v>
      </c>
      <c r="Q36" s="194">
        <v>171855.07</v>
      </c>
      <c r="R36" s="195">
        <f t="shared" si="2"/>
        <v>2.7891333894811434E-2</v>
      </c>
      <c r="S36" s="194">
        <f t="shared" si="3"/>
        <v>407414.98</v>
      </c>
      <c r="T36" s="195">
        <f t="shared" si="73"/>
        <v>6.6121687541298158E-2</v>
      </c>
      <c r="U36" s="194">
        <v>548781.84</v>
      </c>
      <c r="V36" s="195">
        <f t="shared" si="74"/>
        <v>8.9064916937562466E-2</v>
      </c>
      <c r="W36" s="194">
        <v>83288.540000000008</v>
      </c>
      <c r="X36" s="195">
        <f t="shared" si="11"/>
        <v>1.3517369483200922E-2</v>
      </c>
      <c r="Y36" s="194">
        <v>575890.97</v>
      </c>
      <c r="Z36" s="195">
        <f t="shared" si="12"/>
        <v>9.3464611380256829E-2</v>
      </c>
      <c r="AA36" s="194">
        <v>556021.17999999993</v>
      </c>
      <c r="AB36" s="195">
        <f t="shared" si="13"/>
        <v>9.0239830480224104E-2</v>
      </c>
      <c r="AC36" s="194">
        <f t="shared" si="4"/>
        <v>1131912.1499999999</v>
      </c>
      <c r="AD36" s="195">
        <f t="shared" si="14"/>
        <v>0.18370444186048093</v>
      </c>
      <c r="AE36" s="194">
        <v>936764.86</v>
      </c>
      <c r="AF36" s="195">
        <f t="shared" si="15"/>
        <v>0.15203288149244759</v>
      </c>
      <c r="AG36" s="194">
        <v>90968.24</v>
      </c>
      <c r="AH36" s="195">
        <f t="shared" si="16"/>
        <v>1.4763751547529796E-2</v>
      </c>
      <c r="AI36" s="194">
        <v>1110801.49</v>
      </c>
      <c r="AJ36" s="195">
        <f t="shared" si="17"/>
        <v>0.18027827313121483</v>
      </c>
      <c r="AK36" s="194">
        <v>173158.74</v>
      </c>
      <c r="AL36" s="195">
        <f t="shared" si="18"/>
        <v>2.8102913892181593E-2</v>
      </c>
      <c r="AN36" s="72"/>
    </row>
    <row r="37" spans="2:40" s="73" customFormat="1" ht="14.25" hidden="1" customHeight="1" outlineLevel="1">
      <c r="B37" s="494"/>
      <c r="C37" s="495"/>
      <c r="D37" s="193">
        <v>45900</v>
      </c>
      <c r="E37" s="193" t="s">
        <v>116</v>
      </c>
      <c r="F37" s="378">
        <f t="shared" si="0"/>
        <v>7725142.3699999992</v>
      </c>
      <c r="G37" s="496"/>
      <c r="H37" s="479"/>
      <c r="I37" s="194">
        <v>868294.42</v>
      </c>
      <c r="J37" s="195">
        <f t="shared" si="5"/>
        <v>0.11239850068937955</v>
      </c>
      <c r="K37" s="194">
        <v>1191647.99</v>
      </c>
      <c r="L37" s="195">
        <f t="shared" si="6"/>
        <v>0.15425579658281433</v>
      </c>
      <c r="M37" s="194">
        <f t="shared" si="1"/>
        <v>2059942.4100000001</v>
      </c>
      <c r="N37" s="195">
        <f t="shared" ref="N37" si="83">M37/$F37</f>
        <v>0.26665429727219386</v>
      </c>
      <c r="O37" s="194">
        <v>341134.57999999996</v>
      </c>
      <c r="P37" s="195">
        <f t="shared" si="8"/>
        <v>4.4159002340820291E-2</v>
      </c>
      <c r="Q37" s="194">
        <v>205826.31</v>
      </c>
      <c r="R37" s="195">
        <f t="shared" si="2"/>
        <v>2.6643691487073528E-2</v>
      </c>
      <c r="S37" s="194">
        <f t="shared" si="3"/>
        <v>546960.8899999999</v>
      </c>
      <c r="T37" s="195">
        <f t="shared" ref="T37" si="84">S37/$F37</f>
        <v>7.0802693827893809E-2</v>
      </c>
      <c r="U37" s="194">
        <v>712487.81</v>
      </c>
      <c r="V37" s="195">
        <f t="shared" ref="V37" si="85">U37/$F37</f>
        <v>9.222973194214415E-2</v>
      </c>
      <c r="W37" s="194">
        <v>96736.97</v>
      </c>
      <c r="X37" s="195">
        <f t="shared" si="11"/>
        <v>1.2522354329115104E-2</v>
      </c>
      <c r="Y37" s="194">
        <v>750918.44</v>
      </c>
      <c r="Z37" s="195">
        <f t="shared" si="12"/>
        <v>9.7204479093632556E-2</v>
      </c>
      <c r="AA37" s="194">
        <v>528276.44999999995</v>
      </c>
      <c r="AB37" s="195">
        <f t="shared" si="13"/>
        <v>6.8384040668495794E-2</v>
      </c>
      <c r="AC37" s="194">
        <f t="shared" si="4"/>
        <v>1279194.8899999999</v>
      </c>
      <c r="AD37" s="195">
        <f t="shared" si="14"/>
        <v>0.16558851976212835</v>
      </c>
      <c r="AE37" s="194">
        <v>1424431.1400000001</v>
      </c>
      <c r="AF37" s="195">
        <f t="shared" si="15"/>
        <v>0.18438898233535084</v>
      </c>
      <c r="AG37" s="194">
        <v>112757.04000000001</v>
      </c>
      <c r="AH37" s="195">
        <f t="shared" si="16"/>
        <v>1.4596111579494427E-2</v>
      </c>
      <c r="AI37" s="194">
        <v>1302963.68</v>
      </c>
      <c r="AJ37" s="195">
        <f t="shared" si="17"/>
        <v>0.16866532907664716</v>
      </c>
      <c r="AK37" s="194">
        <v>189667.54</v>
      </c>
      <c r="AL37" s="195">
        <f t="shared" si="18"/>
        <v>2.4551979875032392E-2</v>
      </c>
      <c r="AN37" s="72"/>
    </row>
    <row r="38" spans="2:40" s="73" customFormat="1" ht="14.25" hidden="1" customHeight="1" outlineLevel="1" collapsed="1">
      <c r="B38" s="494"/>
      <c r="C38" s="497" t="s">
        <v>733</v>
      </c>
      <c r="D38" s="193">
        <v>45901</v>
      </c>
      <c r="E38" s="193" t="s">
        <v>117</v>
      </c>
      <c r="F38" s="378">
        <f t="shared" si="0"/>
        <v>7806641.3300000001</v>
      </c>
      <c r="G38" s="496"/>
      <c r="H38" s="479">
        <f>SUM(F38:F67)</f>
        <v>213751473.06</v>
      </c>
      <c r="I38" s="194">
        <v>848588.53000000014</v>
      </c>
      <c r="J38" s="195">
        <f t="shared" si="5"/>
        <v>0.10870084766658546</v>
      </c>
      <c r="K38" s="194">
        <v>1224661.7699999998</v>
      </c>
      <c r="L38" s="195">
        <f t="shared" si="6"/>
        <v>0.15687434816478238</v>
      </c>
      <c r="M38" s="194">
        <f t="shared" si="1"/>
        <v>2073250.2999999998</v>
      </c>
      <c r="N38" s="195">
        <f t="shared" ref="N38" si="86">M38/F38</f>
        <v>0.26557519583136785</v>
      </c>
      <c r="O38" s="194">
        <v>328547.87</v>
      </c>
      <c r="P38" s="195">
        <f t="shared" si="8"/>
        <v>4.2085687828058577E-2</v>
      </c>
      <c r="Q38" s="194">
        <v>209476.46</v>
      </c>
      <c r="R38" s="195">
        <f t="shared" si="2"/>
        <v>2.6833109290548128E-2</v>
      </c>
      <c r="S38" s="194">
        <f t="shared" si="3"/>
        <v>538024.32999999996</v>
      </c>
      <c r="T38" s="195">
        <f t="shared" si="73"/>
        <v>6.8918797118606698E-2</v>
      </c>
      <c r="U38" s="194">
        <v>702181.23</v>
      </c>
      <c r="V38" s="195">
        <f t="shared" si="74"/>
        <v>8.994664931019701E-2</v>
      </c>
      <c r="W38" s="194">
        <v>89181.09</v>
      </c>
      <c r="X38" s="195">
        <f t="shared" si="11"/>
        <v>1.1423746298845268E-2</v>
      </c>
      <c r="Y38" s="194">
        <v>739848.55999999994</v>
      </c>
      <c r="Z38" s="195">
        <f t="shared" si="12"/>
        <v>9.4771685892222221E-2</v>
      </c>
      <c r="AA38" s="194">
        <v>799901.73</v>
      </c>
      <c r="AB38" s="195">
        <f t="shared" si="13"/>
        <v>0.10246426038891683</v>
      </c>
      <c r="AC38" s="194">
        <f t="shared" si="4"/>
        <v>1539750.29</v>
      </c>
      <c r="AD38" s="195">
        <f t="shared" si="14"/>
        <v>0.19723594628113905</v>
      </c>
      <c r="AE38" s="194">
        <v>1311208.1000000001</v>
      </c>
      <c r="AF38" s="195">
        <f t="shared" si="15"/>
        <v>0.16796059208730166</v>
      </c>
      <c r="AG38" s="194">
        <v>104536.72</v>
      </c>
      <c r="AH38" s="195">
        <f t="shared" si="16"/>
        <v>1.3390742008125536E-2</v>
      </c>
      <c r="AI38" s="194">
        <v>1261294.4099999999</v>
      </c>
      <c r="AJ38" s="195">
        <f t="shared" si="17"/>
        <v>0.16156684503398339</v>
      </c>
      <c r="AK38" s="194">
        <v>187214.86</v>
      </c>
      <c r="AL38" s="195">
        <f t="shared" si="18"/>
        <v>2.3981486030433524E-2</v>
      </c>
      <c r="AN38" s="72"/>
    </row>
    <row r="39" spans="2:40" s="73" customFormat="1" ht="14.25" hidden="1" customHeight="1" outlineLevel="1">
      <c r="B39" s="493">
        <f>D47</f>
        <v>45910</v>
      </c>
      <c r="C39" s="498"/>
      <c r="D39" s="193">
        <v>45902</v>
      </c>
      <c r="E39" s="193" t="s">
        <v>118</v>
      </c>
      <c r="F39" s="378">
        <f t="shared" si="0"/>
        <v>8169292.419999999</v>
      </c>
      <c r="G39" s="496">
        <f t="shared" ref="G39" si="87">SUM(F39:F45)</f>
        <v>50724262.469999999</v>
      </c>
      <c r="H39" s="479"/>
      <c r="I39" s="194">
        <v>1302143.71</v>
      </c>
      <c r="J39" s="195">
        <f t="shared" si="5"/>
        <v>0.15939491978670048</v>
      </c>
      <c r="K39" s="194">
        <v>1245426.76</v>
      </c>
      <c r="L39" s="195">
        <f t="shared" si="6"/>
        <v>0.15245221935634912</v>
      </c>
      <c r="M39" s="194">
        <f t="shared" si="1"/>
        <v>2547570.4699999997</v>
      </c>
      <c r="N39" s="195">
        <f t="shared" ref="N39" si="88">M39/$F39</f>
        <v>0.31184713914304957</v>
      </c>
      <c r="O39" s="194">
        <v>321541.51</v>
      </c>
      <c r="P39" s="195">
        <f t="shared" si="8"/>
        <v>3.935977480899136E-2</v>
      </c>
      <c r="Q39" s="194">
        <v>214295.64</v>
      </c>
      <c r="R39" s="195">
        <f t="shared" si="2"/>
        <v>2.6231848363679953E-2</v>
      </c>
      <c r="S39" s="194">
        <f t="shared" si="3"/>
        <v>535837.15</v>
      </c>
      <c r="T39" s="195">
        <f t="shared" ref="T39" si="89">S39/$F39</f>
        <v>6.5591623172671309E-2</v>
      </c>
      <c r="U39" s="194">
        <v>681820.89</v>
      </c>
      <c r="V39" s="195">
        <f t="shared" ref="V39" si="90">U39/$F39</f>
        <v>8.3461437655331247E-2</v>
      </c>
      <c r="W39" s="194">
        <v>81275.72</v>
      </c>
      <c r="X39" s="195">
        <f t="shared" si="11"/>
        <v>9.9489301914351125E-3</v>
      </c>
      <c r="Y39" s="194">
        <v>715738.99</v>
      </c>
      <c r="Z39" s="195">
        <f t="shared" si="12"/>
        <v>8.7613339467165263E-2</v>
      </c>
      <c r="AA39" s="194">
        <v>839618.29999999993</v>
      </c>
      <c r="AB39" s="195">
        <f t="shared" si="13"/>
        <v>0.10277735902126026</v>
      </c>
      <c r="AC39" s="194">
        <f t="shared" si="4"/>
        <v>1555357.29</v>
      </c>
      <c r="AD39" s="195">
        <f t="shared" si="14"/>
        <v>0.19039069848842555</v>
      </c>
      <c r="AE39" s="194">
        <v>1297300.01</v>
      </c>
      <c r="AF39" s="195">
        <f t="shared" si="15"/>
        <v>0.15880200429892313</v>
      </c>
      <c r="AG39" s="194">
        <v>99436.160000000003</v>
      </c>
      <c r="AH39" s="195">
        <f t="shared" si="16"/>
        <v>1.2171942793547353E-2</v>
      </c>
      <c r="AI39" s="194">
        <v>1187007.93</v>
      </c>
      <c r="AJ39" s="195">
        <f t="shared" si="17"/>
        <v>0.14530119243791251</v>
      </c>
      <c r="AK39" s="194">
        <v>183686.8</v>
      </c>
      <c r="AL39" s="195">
        <f t="shared" si="18"/>
        <v>2.2485031818704319E-2</v>
      </c>
      <c r="AN39" s="72"/>
    </row>
    <row r="40" spans="2:40" s="73" customFormat="1" ht="14.25" hidden="1" customHeight="1" outlineLevel="1">
      <c r="B40" s="494"/>
      <c r="C40" s="498"/>
      <c r="D40" s="193">
        <v>45903</v>
      </c>
      <c r="E40" s="193" t="s">
        <v>112</v>
      </c>
      <c r="F40" s="378">
        <f t="shared" si="0"/>
        <v>7774607.1800000006</v>
      </c>
      <c r="G40" s="496"/>
      <c r="H40" s="479"/>
      <c r="I40" s="194">
        <v>1232066.8</v>
      </c>
      <c r="J40" s="195">
        <f t="shared" si="5"/>
        <v>0.1584731898956212</v>
      </c>
      <c r="K40" s="194">
        <v>1207209.48</v>
      </c>
      <c r="L40" s="195">
        <f t="shared" si="6"/>
        <v>0.155275945401527</v>
      </c>
      <c r="M40" s="194">
        <f t="shared" si="1"/>
        <v>2439276.2800000003</v>
      </c>
      <c r="N40" s="195">
        <f t="shared" ref="N40" si="91">M40/F40</f>
        <v>0.31374913529714821</v>
      </c>
      <c r="O40" s="194">
        <v>296103.12</v>
      </c>
      <c r="P40" s="195">
        <f t="shared" si="8"/>
        <v>3.8085926805629292E-2</v>
      </c>
      <c r="Q40" s="194">
        <v>203555.42</v>
      </c>
      <c r="R40" s="195">
        <f t="shared" si="2"/>
        <v>2.618208422460773E-2</v>
      </c>
      <c r="S40" s="194">
        <f t="shared" si="3"/>
        <v>499658.54000000004</v>
      </c>
      <c r="T40" s="195">
        <f t="shared" ref="T40:T44" si="92">S40/F40</f>
        <v>6.4268011030237035E-2</v>
      </c>
      <c r="U40" s="194">
        <v>654758.87</v>
      </c>
      <c r="V40" s="195">
        <f t="shared" ref="V40:V44" si="93">U40/F40</f>
        <v>8.4217614451872536E-2</v>
      </c>
      <c r="W40" s="194">
        <v>79250.320000000007</v>
      </c>
      <c r="X40" s="195">
        <f t="shared" si="11"/>
        <v>1.0193482212692321E-2</v>
      </c>
      <c r="Y40" s="194">
        <v>673547.3</v>
      </c>
      <c r="Z40" s="195">
        <f t="shared" si="12"/>
        <v>8.6634254876913272E-2</v>
      </c>
      <c r="AA40" s="194">
        <v>730602</v>
      </c>
      <c r="AB40" s="195">
        <f t="shared" si="13"/>
        <v>9.3972850728646071E-2</v>
      </c>
      <c r="AC40" s="194">
        <f t="shared" si="4"/>
        <v>1404149.3</v>
      </c>
      <c r="AD40" s="195">
        <f t="shared" si="14"/>
        <v>0.18060710560555934</v>
      </c>
      <c r="AE40" s="194">
        <v>1269715.19</v>
      </c>
      <c r="AF40" s="195">
        <f t="shared" si="15"/>
        <v>0.16331567121054208</v>
      </c>
      <c r="AG40" s="194">
        <v>98792.400000000009</v>
      </c>
      <c r="AH40" s="195">
        <f t="shared" si="16"/>
        <v>1.2707060011230047E-2</v>
      </c>
      <c r="AI40" s="194">
        <v>1150287.32</v>
      </c>
      <c r="AJ40" s="195">
        <f t="shared" si="17"/>
        <v>0.14795439735644625</v>
      </c>
      <c r="AK40" s="194">
        <v>178718.96</v>
      </c>
      <c r="AL40" s="195">
        <f t="shared" si="18"/>
        <v>2.298752282427213E-2</v>
      </c>
      <c r="AN40" s="72"/>
    </row>
    <row r="41" spans="2:40" s="73" customFormat="1" ht="14.25" hidden="1" customHeight="1" outlineLevel="1">
      <c r="B41" s="494"/>
      <c r="C41" s="498"/>
      <c r="D41" s="193">
        <v>45904</v>
      </c>
      <c r="E41" s="193" t="s">
        <v>113</v>
      </c>
      <c r="F41" s="378">
        <f t="shared" si="0"/>
        <v>6925705.330000001</v>
      </c>
      <c r="G41" s="496"/>
      <c r="H41" s="479"/>
      <c r="I41" s="194">
        <v>1129887.6399999999</v>
      </c>
      <c r="J41" s="195">
        <f t="shared" si="5"/>
        <v>0.16314405337253929</v>
      </c>
      <c r="K41" s="194">
        <v>1068397.67</v>
      </c>
      <c r="L41" s="195">
        <f t="shared" si="6"/>
        <v>0.15426553962266248</v>
      </c>
      <c r="M41" s="194">
        <f t="shared" si="1"/>
        <v>2198285.3099999996</v>
      </c>
      <c r="N41" s="195">
        <f t="shared" ref="N41" si="94">M41/$F41</f>
        <v>0.31740959299520172</v>
      </c>
      <c r="O41" s="194">
        <v>278699.43</v>
      </c>
      <c r="P41" s="195">
        <f t="shared" si="8"/>
        <v>4.0241306368141418E-2</v>
      </c>
      <c r="Q41" s="194">
        <v>205084.15000000002</v>
      </c>
      <c r="R41" s="195">
        <f t="shared" si="2"/>
        <v>2.9612023646405989E-2</v>
      </c>
      <c r="S41" s="194">
        <f t="shared" si="3"/>
        <v>483783.58</v>
      </c>
      <c r="T41" s="195">
        <f t="shared" ref="T41" si="95">S41/$F41</f>
        <v>6.985333001454741E-2</v>
      </c>
      <c r="U41" s="194">
        <v>610503.39</v>
      </c>
      <c r="V41" s="195">
        <f t="shared" ref="V41" si="96">U41/$F41</f>
        <v>8.8150355943601766E-2</v>
      </c>
      <c r="W41" s="194">
        <v>75191.45</v>
      </c>
      <c r="X41" s="195">
        <f t="shared" si="11"/>
        <v>1.0856865318005088E-2</v>
      </c>
      <c r="Y41" s="194">
        <v>614110.42999999993</v>
      </c>
      <c r="Z41" s="195">
        <f t="shared" si="12"/>
        <v>8.8671175098926691E-2</v>
      </c>
      <c r="AA41" s="194">
        <v>502137.16</v>
      </c>
      <c r="AB41" s="195">
        <f t="shared" si="13"/>
        <v>7.2503396560188324E-2</v>
      </c>
      <c r="AC41" s="194">
        <f t="shared" si="4"/>
        <v>1116247.5899999999</v>
      </c>
      <c r="AD41" s="195">
        <f t="shared" si="14"/>
        <v>0.161174571659115</v>
      </c>
      <c r="AE41" s="194">
        <v>1122214.8600000001</v>
      </c>
      <c r="AF41" s="195">
        <f t="shared" si="15"/>
        <v>0.1620361835406012</v>
      </c>
      <c r="AG41" s="194">
        <v>88888.400000000009</v>
      </c>
      <c r="AH41" s="195">
        <f t="shared" si="16"/>
        <v>1.2834562801129165E-2</v>
      </c>
      <c r="AI41" s="194">
        <v>1068726.1299999999</v>
      </c>
      <c r="AJ41" s="195">
        <f t="shared" si="17"/>
        <v>0.15431296583910534</v>
      </c>
      <c r="AK41" s="194">
        <v>161864.62</v>
      </c>
      <c r="AL41" s="195">
        <f t="shared" si="18"/>
        <v>2.3371571888693099E-2</v>
      </c>
      <c r="AN41" s="72"/>
    </row>
    <row r="42" spans="2:40" s="73" customFormat="1" ht="14.25" hidden="1" customHeight="1" outlineLevel="1">
      <c r="B42" s="494"/>
      <c r="C42" s="498"/>
      <c r="D42" s="193">
        <v>45905</v>
      </c>
      <c r="E42" s="193" t="s">
        <v>114</v>
      </c>
      <c r="F42" s="378">
        <f t="shared" si="0"/>
        <v>5813361.7999999998</v>
      </c>
      <c r="G42" s="496"/>
      <c r="H42" s="479"/>
      <c r="I42" s="194">
        <v>935237.58999999985</v>
      </c>
      <c r="J42" s="195">
        <f t="shared" si="5"/>
        <v>0.16087723802086426</v>
      </c>
      <c r="K42" s="194">
        <v>978474.31999999983</v>
      </c>
      <c r="L42" s="195">
        <f t="shared" si="6"/>
        <v>0.16831471249561655</v>
      </c>
      <c r="M42" s="194">
        <f t="shared" si="1"/>
        <v>1913711.9099999997</v>
      </c>
      <c r="N42" s="195">
        <f t="shared" ref="N42" si="97">M42/F42</f>
        <v>0.32919195051648081</v>
      </c>
      <c r="O42" s="194">
        <v>207142.36000000002</v>
      </c>
      <c r="P42" s="195">
        <f t="shared" si="8"/>
        <v>3.5632112214312901E-2</v>
      </c>
      <c r="Q42" s="194">
        <v>163173.46</v>
      </c>
      <c r="R42" s="195">
        <f t="shared" si="2"/>
        <v>2.8068691681979951E-2</v>
      </c>
      <c r="S42" s="194">
        <f t="shared" si="3"/>
        <v>370315.82</v>
      </c>
      <c r="T42" s="195">
        <f t="shared" si="92"/>
        <v>6.3700803896292846E-2</v>
      </c>
      <c r="U42" s="194">
        <v>498335.69999999995</v>
      </c>
      <c r="V42" s="195">
        <f t="shared" si="93"/>
        <v>8.5722464409491939E-2</v>
      </c>
      <c r="W42" s="194">
        <v>67415.44</v>
      </c>
      <c r="X42" s="195">
        <f t="shared" si="11"/>
        <v>1.159663587427158E-2</v>
      </c>
      <c r="Y42" s="194">
        <v>501696.74</v>
      </c>
      <c r="Z42" s="195">
        <f t="shared" si="12"/>
        <v>8.6300622128834298E-2</v>
      </c>
      <c r="AA42" s="194">
        <v>426918.92000000004</v>
      </c>
      <c r="AB42" s="195">
        <f t="shared" si="13"/>
        <v>7.343752800660025E-2</v>
      </c>
      <c r="AC42" s="194">
        <f t="shared" si="4"/>
        <v>928615.66</v>
      </c>
      <c r="AD42" s="195">
        <f t="shared" si="14"/>
        <v>0.15973815013543455</v>
      </c>
      <c r="AE42" s="194">
        <v>816869.79</v>
      </c>
      <c r="AF42" s="195">
        <f t="shared" si="15"/>
        <v>0.14051590423978086</v>
      </c>
      <c r="AG42" s="194">
        <v>76458.880000000005</v>
      </c>
      <c r="AH42" s="195">
        <f t="shared" si="16"/>
        <v>1.3152265871358636E-2</v>
      </c>
      <c r="AI42" s="194">
        <v>988349.55999999994</v>
      </c>
      <c r="AJ42" s="195">
        <f t="shared" si="17"/>
        <v>0.170013426654436</v>
      </c>
      <c r="AK42" s="194">
        <v>153289.03999999998</v>
      </c>
      <c r="AL42" s="195">
        <f t="shared" si="18"/>
        <v>2.6368398402452774E-2</v>
      </c>
      <c r="AN42" s="72"/>
    </row>
    <row r="43" spans="2:40" s="73" customFormat="1" ht="14.25" hidden="1" customHeight="1" outlineLevel="1">
      <c r="B43" s="494"/>
      <c r="C43" s="498"/>
      <c r="D43" s="193">
        <v>45906</v>
      </c>
      <c r="E43" s="193" t="s">
        <v>115</v>
      </c>
      <c r="F43" s="378">
        <f t="shared" si="0"/>
        <v>6064269.0900000008</v>
      </c>
      <c r="G43" s="496"/>
      <c r="H43" s="479"/>
      <c r="I43" s="194">
        <v>891347.31000000017</v>
      </c>
      <c r="J43" s="195">
        <f t="shared" si="5"/>
        <v>0.14698346936316442</v>
      </c>
      <c r="K43" s="194">
        <v>1105873.99</v>
      </c>
      <c r="L43" s="195">
        <f t="shared" si="6"/>
        <v>0.18235899060343311</v>
      </c>
      <c r="M43" s="194">
        <f t="shared" si="1"/>
        <v>1997221.3000000003</v>
      </c>
      <c r="N43" s="195">
        <f t="shared" ref="N43" si="98">M43/$F43</f>
        <v>0.32934245996659756</v>
      </c>
      <c r="O43" s="194">
        <v>199443.63999999998</v>
      </c>
      <c r="P43" s="195">
        <f t="shared" si="8"/>
        <v>3.2888322902570925E-2</v>
      </c>
      <c r="Q43" s="194">
        <v>162642.39000000001</v>
      </c>
      <c r="R43" s="195">
        <f t="shared" si="2"/>
        <v>2.68197844762855E-2</v>
      </c>
      <c r="S43" s="194">
        <f t="shared" si="3"/>
        <v>362086.03</v>
      </c>
      <c r="T43" s="195">
        <f t="shared" ref="T43" si="99">S43/$F43</f>
        <v>5.9708107378856429E-2</v>
      </c>
      <c r="U43" s="194">
        <v>479468.98</v>
      </c>
      <c r="V43" s="195">
        <f t="shared" ref="V43" si="100">U43/$F43</f>
        <v>7.9064595070599E-2</v>
      </c>
      <c r="W43" s="194">
        <v>75939.59</v>
      </c>
      <c r="X43" s="195">
        <f t="shared" si="11"/>
        <v>1.2522463774772894E-2</v>
      </c>
      <c r="Y43" s="194">
        <v>538128.39</v>
      </c>
      <c r="Z43" s="195">
        <f t="shared" si="12"/>
        <v>8.8737551387252173E-2</v>
      </c>
      <c r="AA43" s="194">
        <v>541563.71</v>
      </c>
      <c r="AB43" s="195">
        <f t="shared" si="13"/>
        <v>8.930403680355152E-2</v>
      </c>
      <c r="AC43" s="194">
        <f t="shared" si="4"/>
        <v>1079692.1000000001</v>
      </c>
      <c r="AD43" s="195">
        <f t="shared" si="14"/>
        <v>0.17804158819080371</v>
      </c>
      <c r="AE43" s="194">
        <v>857602.14000000013</v>
      </c>
      <c r="AF43" s="195">
        <f t="shared" si="15"/>
        <v>0.14141887955041257</v>
      </c>
      <c r="AG43" s="194">
        <v>82104.160000000003</v>
      </c>
      <c r="AH43" s="195">
        <f t="shared" si="16"/>
        <v>1.3539003428358749E-2</v>
      </c>
      <c r="AI43" s="194">
        <v>976065.29</v>
      </c>
      <c r="AJ43" s="195">
        <f t="shared" si="17"/>
        <v>0.16095349258322572</v>
      </c>
      <c r="AK43" s="194">
        <v>154089.5</v>
      </c>
      <c r="AL43" s="195">
        <f t="shared" si="18"/>
        <v>2.5409410056373337E-2</v>
      </c>
      <c r="AN43" s="72"/>
    </row>
    <row r="44" spans="2:40" s="73" customFormat="1" ht="14.25" hidden="1" customHeight="1" outlineLevel="1">
      <c r="B44" s="494"/>
      <c r="C44" s="498"/>
      <c r="D44" s="193">
        <v>45907</v>
      </c>
      <c r="E44" s="193" t="s">
        <v>116</v>
      </c>
      <c r="F44" s="378">
        <f t="shared" si="0"/>
        <v>8031264.3600000003</v>
      </c>
      <c r="G44" s="496"/>
      <c r="H44" s="479"/>
      <c r="I44" s="194">
        <v>1241590.3900000001</v>
      </c>
      <c r="J44" s="195">
        <f t="shared" si="5"/>
        <v>0.15459463595592562</v>
      </c>
      <c r="K44" s="194">
        <v>1237217.1499999999</v>
      </c>
      <c r="L44" s="195">
        <f t="shared" si="6"/>
        <v>0.1540501089918051</v>
      </c>
      <c r="M44" s="194">
        <f t="shared" si="1"/>
        <v>2478807.54</v>
      </c>
      <c r="N44" s="195">
        <f t="shared" ref="N44" si="101">M44/F44</f>
        <v>0.30864474494773075</v>
      </c>
      <c r="O44" s="194">
        <v>303639.57</v>
      </c>
      <c r="P44" s="195">
        <f t="shared" si="8"/>
        <v>3.7807194034389875E-2</v>
      </c>
      <c r="Q44" s="194">
        <v>205576.97</v>
      </c>
      <c r="R44" s="195">
        <f t="shared" si="2"/>
        <v>2.5597086683372478E-2</v>
      </c>
      <c r="S44" s="194">
        <f t="shared" si="3"/>
        <v>509216.54000000004</v>
      </c>
      <c r="T44" s="195">
        <f t="shared" si="92"/>
        <v>6.3404280717762357E-2</v>
      </c>
      <c r="U44" s="194">
        <v>691284.1</v>
      </c>
      <c r="V44" s="195">
        <f t="shared" si="93"/>
        <v>8.6074130923016953E-2</v>
      </c>
      <c r="W44" s="194">
        <v>104648.76000000001</v>
      </c>
      <c r="X44" s="195">
        <f t="shared" si="11"/>
        <v>1.3030172499514136E-2</v>
      </c>
      <c r="Y44" s="194">
        <v>721523.59</v>
      </c>
      <c r="Z44" s="195">
        <f t="shared" si="12"/>
        <v>8.9839352517590385E-2</v>
      </c>
      <c r="AA44" s="194">
        <v>648744.97</v>
      </c>
      <c r="AB44" s="195">
        <f t="shared" si="13"/>
        <v>8.0777439381910718E-2</v>
      </c>
      <c r="AC44" s="194">
        <f t="shared" si="4"/>
        <v>1370268.56</v>
      </c>
      <c r="AD44" s="195">
        <f t="shared" si="14"/>
        <v>0.1706167918995011</v>
      </c>
      <c r="AE44" s="194">
        <v>1362029.99</v>
      </c>
      <c r="AF44" s="195">
        <f t="shared" si="15"/>
        <v>0.16959097957024538</v>
      </c>
      <c r="AG44" s="194">
        <v>103249.20000000001</v>
      </c>
      <c r="AH44" s="195">
        <f t="shared" si="16"/>
        <v>1.2855908530945183E-2</v>
      </c>
      <c r="AI44" s="194">
        <v>1229529.79</v>
      </c>
      <c r="AJ44" s="195">
        <f t="shared" si="17"/>
        <v>0.15309292969158345</v>
      </c>
      <c r="AK44" s="194">
        <v>182229.88</v>
      </c>
      <c r="AL44" s="195">
        <f t="shared" si="18"/>
        <v>2.2690061219700654E-2</v>
      </c>
      <c r="AN44" s="72"/>
    </row>
    <row r="45" spans="2:40" s="73" customFormat="1" ht="14.25" hidden="1" customHeight="1" outlineLevel="1">
      <c r="B45" s="494"/>
      <c r="C45" s="498"/>
      <c r="D45" s="193">
        <v>45908</v>
      </c>
      <c r="E45" s="193" t="s">
        <v>117</v>
      </c>
      <c r="F45" s="378">
        <f t="shared" si="0"/>
        <v>7945762.29</v>
      </c>
      <c r="G45" s="496"/>
      <c r="H45" s="479"/>
      <c r="I45" s="194">
        <v>1193479.8400000001</v>
      </c>
      <c r="J45" s="195">
        <f t="shared" si="5"/>
        <v>0.15020331548327759</v>
      </c>
      <c r="K45" s="194">
        <v>1266015.53</v>
      </c>
      <c r="L45" s="195">
        <f t="shared" si="6"/>
        <v>0.15933216773843356</v>
      </c>
      <c r="M45" s="194">
        <f t="shared" si="1"/>
        <v>2459495.37</v>
      </c>
      <c r="N45" s="195">
        <f t="shared" ref="N45:N46" si="102">M45/$F45</f>
        <v>0.30953548322171115</v>
      </c>
      <c r="O45" s="194">
        <v>289463.02</v>
      </c>
      <c r="P45" s="195">
        <f t="shared" si="8"/>
        <v>3.6429861533146875E-2</v>
      </c>
      <c r="Q45" s="194">
        <v>206073.56</v>
      </c>
      <c r="R45" s="195">
        <f t="shared" si="2"/>
        <v>2.5935027059562337E-2</v>
      </c>
      <c r="S45" s="194">
        <f t="shared" si="3"/>
        <v>495536.58</v>
      </c>
      <c r="T45" s="195">
        <f t="shared" ref="T45:T46" si="103">S45/$F45</f>
        <v>6.2364888592709208E-2</v>
      </c>
      <c r="U45" s="194">
        <v>696132.25999999989</v>
      </c>
      <c r="V45" s="195">
        <f t="shared" ref="V45:V46" si="104">U45/$F45</f>
        <v>8.7610506656624371E-2</v>
      </c>
      <c r="W45" s="194">
        <v>96879.84</v>
      </c>
      <c r="X45" s="195">
        <f t="shared" si="11"/>
        <v>1.21926426268662E-2</v>
      </c>
      <c r="Y45" s="194">
        <v>715325.29999999993</v>
      </c>
      <c r="Z45" s="195">
        <f t="shared" si="12"/>
        <v>9.0026013098864044E-2</v>
      </c>
      <c r="AA45" s="194">
        <v>655193.05000000005</v>
      </c>
      <c r="AB45" s="195">
        <f t="shared" si="13"/>
        <v>8.2458174066518675E-2</v>
      </c>
      <c r="AC45" s="194">
        <f t="shared" si="4"/>
        <v>1370518.35</v>
      </c>
      <c r="AD45" s="195">
        <f t="shared" si="14"/>
        <v>0.17248418716538272</v>
      </c>
      <c r="AE45" s="194">
        <v>1361107.39</v>
      </c>
      <c r="AF45" s="195">
        <f t="shared" si="15"/>
        <v>0.17129978727314782</v>
      </c>
      <c r="AG45" s="194">
        <v>105527.12000000001</v>
      </c>
      <c r="AH45" s="195">
        <f t="shared" si="16"/>
        <v>1.3280930909902669E-2</v>
      </c>
      <c r="AI45" s="194">
        <v>1174642.1800000002</v>
      </c>
      <c r="AJ45" s="195">
        <f t="shared" si="17"/>
        <v>0.14783253476866851</v>
      </c>
      <c r="AK45" s="194">
        <v>185923.20000000001</v>
      </c>
      <c r="AL45" s="195">
        <f t="shared" si="18"/>
        <v>2.3399038784987364E-2</v>
      </c>
      <c r="AN45" s="72"/>
    </row>
    <row r="46" spans="2:40" s="73" customFormat="1" ht="14.25" hidden="1" customHeight="1" outlineLevel="1" collapsed="1">
      <c r="B46" s="493">
        <f t="shared" ref="B46" si="105">D54</f>
        <v>45917</v>
      </c>
      <c r="C46" s="498"/>
      <c r="D46" s="193">
        <v>45909</v>
      </c>
      <c r="E46" s="193" t="s">
        <v>118</v>
      </c>
      <c r="F46" s="378">
        <f t="shared" si="0"/>
        <v>7852972.2199999997</v>
      </c>
      <c r="G46" s="496">
        <f t="shared" ref="G46" si="106">SUM(F46:F52)</f>
        <v>50242376.229999997</v>
      </c>
      <c r="H46" s="479"/>
      <c r="I46" s="194">
        <v>1348176.44</v>
      </c>
      <c r="J46" s="195">
        <f t="shared" si="5"/>
        <v>0.17167722006789424</v>
      </c>
      <c r="K46" s="194">
        <v>1207935.97</v>
      </c>
      <c r="L46" s="195">
        <f t="shared" si="6"/>
        <v>0.15381895365981571</v>
      </c>
      <c r="M46" s="194">
        <f t="shared" si="1"/>
        <v>2556112.41</v>
      </c>
      <c r="N46" s="195">
        <f t="shared" si="102"/>
        <v>0.32549617372770995</v>
      </c>
      <c r="O46" s="194">
        <v>267916.51</v>
      </c>
      <c r="P46" s="195">
        <f t="shared" si="8"/>
        <v>3.4116574272053141E-2</v>
      </c>
      <c r="Q46" s="194">
        <v>201051.06999999998</v>
      </c>
      <c r="R46" s="195">
        <f t="shared" si="2"/>
        <v>2.5601907706735781E-2</v>
      </c>
      <c r="S46" s="194">
        <f t="shared" si="3"/>
        <v>468967.57999999996</v>
      </c>
      <c r="T46" s="195">
        <f t="shared" si="103"/>
        <v>5.9718481978788915E-2</v>
      </c>
      <c r="U46" s="194">
        <v>675816.53999999992</v>
      </c>
      <c r="V46" s="195">
        <f t="shared" si="104"/>
        <v>8.6058694856811793E-2</v>
      </c>
      <c r="W46" s="194">
        <v>84835.22</v>
      </c>
      <c r="X46" s="195">
        <f t="shared" si="11"/>
        <v>1.0802944111267976E-2</v>
      </c>
      <c r="Y46" s="194">
        <v>681253.26</v>
      </c>
      <c r="Z46" s="195">
        <f t="shared" si="12"/>
        <v>8.6751008524515075E-2</v>
      </c>
      <c r="AA46" s="194">
        <v>646677.2699999999</v>
      </c>
      <c r="AB46" s="195">
        <f t="shared" si="13"/>
        <v>8.234809087354697E-2</v>
      </c>
      <c r="AC46" s="194">
        <f t="shared" si="4"/>
        <v>1327930.5299999998</v>
      </c>
      <c r="AD46" s="195">
        <f t="shared" si="14"/>
        <v>0.16909909939806203</v>
      </c>
      <c r="AE46" s="194">
        <v>1335847.8800000001</v>
      </c>
      <c r="AF46" s="195">
        <f t="shared" si="15"/>
        <v>0.17010729728520549</v>
      </c>
      <c r="AG46" s="194">
        <v>96960.16</v>
      </c>
      <c r="AH46" s="195">
        <f t="shared" si="16"/>
        <v>1.2346937857880262E-2</v>
      </c>
      <c r="AI46" s="194">
        <v>1129523.44</v>
      </c>
      <c r="AJ46" s="195">
        <f t="shared" si="17"/>
        <v>0.14383387695213315</v>
      </c>
      <c r="AK46" s="194">
        <v>176978.46</v>
      </c>
      <c r="AL46" s="195">
        <f t="shared" si="18"/>
        <v>2.2536493832140413E-2</v>
      </c>
      <c r="AN46" s="72"/>
    </row>
    <row r="47" spans="2:40" s="73" customFormat="1" ht="14.25" hidden="1" customHeight="1" outlineLevel="1">
      <c r="B47" s="494"/>
      <c r="C47" s="498"/>
      <c r="D47" s="193">
        <v>45910</v>
      </c>
      <c r="E47" s="193" t="s">
        <v>112</v>
      </c>
      <c r="F47" s="378">
        <f t="shared" si="0"/>
        <v>7585453.2899999991</v>
      </c>
      <c r="G47" s="496"/>
      <c r="H47" s="479"/>
      <c r="I47" s="194">
        <v>1342606.3199999998</v>
      </c>
      <c r="J47" s="195">
        <f t="shared" si="5"/>
        <v>0.1769975067633697</v>
      </c>
      <c r="K47" s="194">
        <v>1179999.57</v>
      </c>
      <c r="L47" s="195">
        <f t="shared" si="6"/>
        <v>0.15556085113009774</v>
      </c>
      <c r="M47" s="194">
        <f t="shared" si="1"/>
        <v>2522605.8899999997</v>
      </c>
      <c r="N47" s="195">
        <f t="shared" ref="N47" si="107">M47/F47</f>
        <v>0.33255835789346744</v>
      </c>
      <c r="O47" s="194">
        <v>260695.59</v>
      </c>
      <c r="P47" s="195">
        <f t="shared" si="8"/>
        <v>3.4367832749517865E-2</v>
      </c>
      <c r="Q47" s="194">
        <v>193633.79000000004</v>
      </c>
      <c r="R47" s="195">
        <f t="shared" si="2"/>
        <v>2.5526989963179914E-2</v>
      </c>
      <c r="S47" s="194">
        <f t="shared" si="3"/>
        <v>454329.38</v>
      </c>
      <c r="T47" s="195">
        <f t="shared" ref="T47" si="108">S47/F47</f>
        <v>5.9894822712697776E-2</v>
      </c>
      <c r="U47" s="194">
        <v>666359.15999999992</v>
      </c>
      <c r="V47" s="195">
        <f t="shared" ref="V47" si="109">U47/F47</f>
        <v>8.7846979544184897E-2</v>
      </c>
      <c r="W47" s="194">
        <v>69206.61</v>
      </c>
      <c r="X47" s="195">
        <f t="shared" si="11"/>
        <v>9.1235958293007964E-3</v>
      </c>
      <c r="Y47" s="194">
        <v>653842.96</v>
      </c>
      <c r="Z47" s="195">
        <f t="shared" si="12"/>
        <v>8.6196952904840848E-2</v>
      </c>
      <c r="AA47" s="194">
        <v>562937.12</v>
      </c>
      <c r="AB47" s="195">
        <f t="shared" si="13"/>
        <v>7.4212719857114834E-2</v>
      </c>
      <c r="AC47" s="194">
        <f t="shared" si="4"/>
        <v>1216780.08</v>
      </c>
      <c r="AD47" s="195">
        <f t="shared" si="14"/>
        <v>0.1604096727619557</v>
      </c>
      <c r="AE47" s="194">
        <v>1298908.6500000001</v>
      </c>
      <c r="AF47" s="195">
        <f t="shared" si="15"/>
        <v>0.17123678708988535</v>
      </c>
      <c r="AG47" s="194">
        <v>95226.96</v>
      </c>
      <c r="AH47" s="195">
        <f t="shared" si="16"/>
        <v>1.2553891818902759E-2</v>
      </c>
      <c r="AI47" s="194">
        <v>1081157.5</v>
      </c>
      <c r="AJ47" s="195">
        <f t="shared" si="17"/>
        <v>0.14253037474046593</v>
      </c>
      <c r="AK47" s="194">
        <v>180879.06</v>
      </c>
      <c r="AL47" s="195">
        <f t="shared" si="18"/>
        <v>2.3845517609139482E-2</v>
      </c>
      <c r="AN47" s="72"/>
    </row>
    <row r="48" spans="2:40" s="73" customFormat="1" ht="14.25" hidden="1" customHeight="1" outlineLevel="1">
      <c r="B48" s="494"/>
      <c r="C48" s="498"/>
      <c r="D48" s="193">
        <v>45911</v>
      </c>
      <c r="E48" s="193" t="s">
        <v>113</v>
      </c>
      <c r="F48" s="378">
        <f t="shared" si="0"/>
        <v>6980689.6499999994</v>
      </c>
      <c r="G48" s="496"/>
      <c r="H48" s="479"/>
      <c r="I48" s="194">
        <v>1267489.9199999997</v>
      </c>
      <c r="J48" s="195">
        <f t="shared" si="5"/>
        <v>0.18157087387490428</v>
      </c>
      <c r="K48" s="194">
        <v>1047194.72</v>
      </c>
      <c r="L48" s="195">
        <f t="shared" si="6"/>
        <v>0.15001307499753982</v>
      </c>
      <c r="M48" s="194">
        <f t="shared" si="1"/>
        <v>2314684.6399999997</v>
      </c>
      <c r="N48" s="195">
        <f t="shared" ref="N48" si="110">M48/$F48</f>
        <v>0.33158394887244413</v>
      </c>
      <c r="O48" s="194">
        <v>251198.55999999997</v>
      </c>
      <c r="P48" s="195">
        <f t="shared" si="8"/>
        <v>3.598477694822029E-2</v>
      </c>
      <c r="Q48" s="194">
        <v>187627.16999999998</v>
      </c>
      <c r="R48" s="195">
        <f t="shared" si="2"/>
        <v>2.6878027731830192E-2</v>
      </c>
      <c r="S48" s="194">
        <f t="shared" si="3"/>
        <v>438825.73</v>
      </c>
      <c r="T48" s="195">
        <f t="shared" ref="T48" si="111">S48/$F48</f>
        <v>6.2862804680050496E-2</v>
      </c>
      <c r="U48" s="194">
        <v>607730.96</v>
      </c>
      <c r="V48" s="195">
        <f t="shared" ref="V48" si="112">U48/$F48</f>
        <v>8.7058871038622948E-2</v>
      </c>
      <c r="W48" s="194">
        <v>68223.75</v>
      </c>
      <c r="X48" s="195">
        <f t="shared" si="11"/>
        <v>9.7732105881544254E-3</v>
      </c>
      <c r="Y48" s="194">
        <v>593420.43999999994</v>
      </c>
      <c r="Z48" s="195">
        <f t="shared" si="12"/>
        <v>8.5008855822719456E-2</v>
      </c>
      <c r="AA48" s="194">
        <v>470331.48000000004</v>
      </c>
      <c r="AB48" s="195">
        <f t="shared" si="13"/>
        <v>6.7376076517024375E-2</v>
      </c>
      <c r="AC48" s="194">
        <f t="shared" si="4"/>
        <v>1063751.92</v>
      </c>
      <c r="AD48" s="195">
        <f t="shared" si="14"/>
        <v>0.15238493233974382</v>
      </c>
      <c r="AE48" s="194">
        <v>1176869.05</v>
      </c>
      <c r="AF48" s="195">
        <f t="shared" si="15"/>
        <v>0.16858922384552652</v>
      </c>
      <c r="AG48" s="194">
        <v>89334.080000000002</v>
      </c>
      <c r="AH48" s="195">
        <f t="shared" si="16"/>
        <v>1.2797314374232352E-2</v>
      </c>
      <c r="AI48" s="194">
        <v>1056235.8</v>
      </c>
      <c r="AJ48" s="195">
        <f t="shared" si="17"/>
        <v>0.15130823069895397</v>
      </c>
      <c r="AK48" s="194">
        <v>165033.72</v>
      </c>
      <c r="AL48" s="195">
        <f t="shared" si="18"/>
        <v>2.3641463562271387E-2</v>
      </c>
      <c r="AN48" s="72"/>
    </row>
    <row r="49" spans="2:40" s="73" customFormat="1" ht="14.25" hidden="1" customHeight="1" outlineLevel="1">
      <c r="B49" s="494"/>
      <c r="C49" s="498"/>
      <c r="D49" s="193">
        <v>45912</v>
      </c>
      <c r="E49" s="193" t="s">
        <v>114</v>
      </c>
      <c r="F49" s="378">
        <f t="shared" si="0"/>
        <v>5798799.4400000004</v>
      </c>
      <c r="G49" s="496"/>
      <c r="H49" s="479"/>
      <c r="I49" s="194">
        <v>935677.68</v>
      </c>
      <c r="J49" s="195">
        <f t="shared" si="5"/>
        <v>0.16135713774574001</v>
      </c>
      <c r="K49" s="194">
        <v>948931.20999999985</v>
      </c>
      <c r="L49" s="195">
        <f t="shared" si="6"/>
        <v>0.1636427022211342</v>
      </c>
      <c r="M49" s="194">
        <f t="shared" si="1"/>
        <v>1884608.89</v>
      </c>
      <c r="N49" s="195">
        <f t="shared" ref="N49" si="113">M49/F49</f>
        <v>0.3249998399668742</v>
      </c>
      <c r="O49" s="194">
        <v>194307.55</v>
      </c>
      <c r="P49" s="195">
        <f t="shared" si="8"/>
        <v>3.3508237698250169E-2</v>
      </c>
      <c r="Q49" s="194">
        <v>162556.54</v>
      </c>
      <c r="R49" s="195">
        <f t="shared" si="2"/>
        <v>2.8032792249838529E-2</v>
      </c>
      <c r="S49" s="194">
        <f t="shared" si="3"/>
        <v>356864.08999999997</v>
      </c>
      <c r="T49" s="195">
        <f t="shared" ref="T49" si="114">S49/F49</f>
        <v>6.1541029948088695E-2</v>
      </c>
      <c r="U49" s="194">
        <v>492874.97</v>
      </c>
      <c r="V49" s="195">
        <f t="shared" ref="V49" si="115">U49/F49</f>
        <v>8.4996036696864952E-2</v>
      </c>
      <c r="W49" s="194">
        <v>65123.740000000005</v>
      </c>
      <c r="X49" s="195">
        <f t="shared" si="11"/>
        <v>1.1230555682056836E-2</v>
      </c>
      <c r="Y49" s="194">
        <v>505812.15</v>
      </c>
      <c r="Z49" s="195">
        <f t="shared" si="12"/>
        <v>8.7227046776427217E-2</v>
      </c>
      <c r="AA49" s="194">
        <v>485003.46</v>
      </c>
      <c r="AB49" s="195">
        <f t="shared" si="13"/>
        <v>8.3638598820034368E-2</v>
      </c>
      <c r="AC49" s="194">
        <f t="shared" si="4"/>
        <v>990815.6100000001</v>
      </c>
      <c r="AD49" s="195">
        <f t="shared" si="14"/>
        <v>0.17086564559646161</v>
      </c>
      <c r="AE49" s="194">
        <v>855097.72</v>
      </c>
      <c r="AF49" s="195">
        <f t="shared" si="15"/>
        <v>0.14746116482345523</v>
      </c>
      <c r="AG49" s="194">
        <v>75319.92</v>
      </c>
      <c r="AH49" s="195">
        <f t="shared" si="16"/>
        <v>1.2988881712384244E-2</v>
      </c>
      <c r="AI49" s="194">
        <v>930147.61999999988</v>
      </c>
      <c r="AJ49" s="195">
        <f t="shared" si="17"/>
        <v>0.16040348172483093</v>
      </c>
      <c r="AK49" s="194">
        <v>147946.88</v>
      </c>
      <c r="AL49" s="195">
        <f t="shared" si="18"/>
        <v>2.5513363848983193E-2</v>
      </c>
      <c r="AN49" s="72"/>
    </row>
    <row r="50" spans="2:40" s="73" customFormat="1" ht="14.25" hidden="1" customHeight="1" outlineLevel="1">
      <c r="B50" s="494"/>
      <c r="C50" s="498"/>
      <c r="D50" s="193">
        <v>45913</v>
      </c>
      <c r="E50" s="193" t="s">
        <v>115</v>
      </c>
      <c r="F50" s="378">
        <f t="shared" si="0"/>
        <v>6087959.379999999</v>
      </c>
      <c r="G50" s="496"/>
      <c r="H50" s="479"/>
      <c r="I50" s="194">
        <v>881410.04999999993</v>
      </c>
      <c r="J50" s="195">
        <f t="shared" si="5"/>
        <v>0.14477922650002964</v>
      </c>
      <c r="K50" s="194">
        <v>1100707.21</v>
      </c>
      <c r="L50" s="195">
        <f t="shared" si="6"/>
        <v>0.18080068234620844</v>
      </c>
      <c r="M50" s="194">
        <f t="shared" si="1"/>
        <v>1982117.2599999998</v>
      </c>
      <c r="N50" s="195">
        <f t="shared" ref="N50" si="116">M50/$F50</f>
        <v>0.32557990884623811</v>
      </c>
      <c r="O50" s="194">
        <v>192116.42</v>
      </c>
      <c r="P50" s="195">
        <f t="shared" si="8"/>
        <v>3.1556784138727291E-2</v>
      </c>
      <c r="Q50" s="194">
        <v>161747.98000000001</v>
      </c>
      <c r="R50" s="195">
        <f t="shared" si="2"/>
        <v>2.6568505126918249E-2</v>
      </c>
      <c r="S50" s="194">
        <f t="shared" si="3"/>
        <v>353864.4</v>
      </c>
      <c r="T50" s="195">
        <f t="shared" ref="T50" si="117">S50/$F50</f>
        <v>5.8125289265645544E-2</v>
      </c>
      <c r="U50" s="194">
        <v>521666.66000000003</v>
      </c>
      <c r="V50" s="195">
        <f t="shared" ref="V50" si="118">U50/$F50</f>
        <v>8.5688262263011378E-2</v>
      </c>
      <c r="W50" s="194">
        <v>75075.83</v>
      </c>
      <c r="X50" s="195">
        <f t="shared" si="11"/>
        <v>1.2331854618911734E-2</v>
      </c>
      <c r="Y50" s="194">
        <v>551830.51</v>
      </c>
      <c r="Z50" s="195">
        <f t="shared" si="12"/>
        <v>9.0642935597247717E-2</v>
      </c>
      <c r="AA50" s="194">
        <v>551272.53999999992</v>
      </c>
      <c r="AB50" s="195">
        <f t="shared" si="13"/>
        <v>9.0551284197300283E-2</v>
      </c>
      <c r="AC50" s="194">
        <f t="shared" si="4"/>
        <v>1103103.0499999998</v>
      </c>
      <c r="AD50" s="195">
        <f t="shared" si="14"/>
        <v>0.18119421979454797</v>
      </c>
      <c r="AE50" s="194">
        <v>887375.41999999993</v>
      </c>
      <c r="AF50" s="195">
        <f t="shared" si="15"/>
        <v>0.1457590901337453</v>
      </c>
      <c r="AG50" s="194">
        <v>81708</v>
      </c>
      <c r="AH50" s="195">
        <f t="shared" si="16"/>
        <v>1.3421245921650681E-2</v>
      </c>
      <c r="AI50" s="194">
        <v>922849.26</v>
      </c>
      <c r="AJ50" s="195">
        <f t="shared" si="17"/>
        <v>0.15158597526647757</v>
      </c>
      <c r="AK50" s="194">
        <v>160199.5</v>
      </c>
      <c r="AL50" s="195">
        <f t="shared" si="18"/>
        <v>2.631415388977185E-2</v>
      </c>
      <c r="AN50" s="72"/>
    </row>
    <row r="51" spans="2:40" s="73" customFormat="1" ht="14.25" hidden="1" customHeight="1" outlineLevel="1">
      <c r="B51" s="494"/>
      <c r="C51" s="498"/>
      <c r="D51" s="193">
        <v>45914</v>
      </c>
      <c r="E51" s="193" t="s">
        <v>116</v>
      </c>
      <c r="F51" s="378">
        <f t="shared" si="0"/>
        <v>8034432.2199999997</v>
      </c>
      <c r="G51" s="496"/>
      <c r="H51" s="479"/>
      <c r="I51" s="194">
        <v>1358842.6700000002</v>
      </c>
      <c r="J51" s="195">
        <f t="shared" si="5"/>
        <v>0.16912740474895688</v>
      </c>
      <c r="K51" s="194">
        <v>1237275.7799999998</v>
      </c>
      <c r="L51" s="195">
        <f t="shared" si="6"/>
        <v>0.15399666661199363</v>
      </c>
      <c r="M51" s="194">
        <f t="shared" si="1"/>
        <v>2596118.4500000002</v>
      </c>
      <c r="N51" s="195">
        <f t="shared" ref="N51" si="119">M51/F51</f>
        <v>0.32312407136095056</v>
      </c>
      <c r="O51" s="194">
        <v>282289.93</v>
      </c>
      <c r="P51" s="195">
        <f t="shared" si="8"/>
        <v>3.5135019161316665E-2</v>
      </c>
      <c r="Q51" s="194">
        <v>201818.13</v>
      </c>
      <c r="R51" s="195">
        <f t="shared" si="2"/>
        <v>2.5119152725891065E-2</v>
      </c>
      <c r="S51" s="194">
        <f t="shared" si="3"/>
        <v>484108.06</v>
      </c>
      <c r="T51" s="195">
        <f t="shared" ref="T51" si="120">S51/F51</f>
        <v>6.0254171887207733E-2</v>
      </c>
      <c r="U51" s="194">
        <v>705962.04999999993</v>
      </c>
      <c r="V51" s="195">
        <f t="shared" ref="V51" si="121">U51/F51</f>
        <v>8.786707394738591E-2</v>
      </c>
      <c r="W51" s="194">
        <v>97603.31</v>
      </c>
      <c r="X51" s="195">
        <f t="shared" si="11"/>
        <v>1.2148127873558687E-2</v>
      </c>
      <c r="Y51" s="194">
        <v>715963.24</v>
      </c>
      <c r="Z51" s="195">
        <f t="shared" si="12"/>
        <v>8.9111865082110303E-2</v>
      </c>
      <c r="AA51" s="194">
        <v>613579.49</v>
      </c>
      <c r="AB51" s="195">
        <f t="shared" si="13"/>
        <v>7.636874307964478E-2</v>
      </c>
      <c r="AC51" s="194">
        <f t="shared" si="4"/>
        <v>1329542.73</v>
      </c>
      <c r="AD51" s="195">
        <f t="shared" si="14"/>
        <v>0.16548060816175508</v>
      </c>
      <c r="AE51" s="194">
        <v>1381163.61</v>
      </c>
      <c r="AF51" s="195">
        <f t="shared" si="15"/>
        <v>0.17190556497096196</v>
      </c>
      <c r="AG51" s="194">
        <v>101714.08</v>
      </c>
      <c r="AH51" s="195">
        <f t="shared" si="16"/>
        <v>1.2659771993197549E-2</v>
      </c>
      <c r="AI51" s="194">
        <v>1153971.25</v>
      </c>
      <c r="AJ51" s="195">
        <f t="shared" si="17"/>
        <v>0.14362822641373904</v>
      </c>
      <c r="AK51" s="194">
        <v>184248.68</v>
      </c>
      <c r="AL51" s="195">
        <f t="shared" si="18"/>
        <v>2.2932383391243545E-2</v>
      </c>
      <c r="AN51" s="72"/>
    </row>
    <row r="52" spans="2:40" s="73" customFormat="1" ht="14.25" hidden="1" customHeight="1" outlineLevel="1">
      <c r="B52" s="494"/>
      <c r="C52" s="498"/>
      <c r="D52" s="193">
        <v>45915</v>
      </c>
      <c r="E52" s="193" t="s">
        <v>117</v>
      </c>
      <c r="F52" s="378">
        <f t="shared" si="0"/>
        <v>7902070.0300000012</v>
      </c>
      <c r="G52" s="496"/>
      <c r="H52" s="479"/>
      <c r="I52" s="194">
        <v>1293960.6500000001</v>
      </c>
      <c r="J52" s="195">
        <f t="shared" si="5"/>
        <v>0.163749580184371</v>
      </c>
      <c r="K52" s="194">
        <v>1288664.02</v>
      </c>
      <c r="L52" s="195">
        <f t="shared" si="6"/>
        <v>0.16307929632458595</v>
      </c>
      <c r="M52" s="194">
        <f t="shared" si="1"/>
        <v>2582624.67</v>
      </c>
      <c r="N52" s="195">
        <f t="shared" ref="N52:N53" si="122">M52/$F52</f>
        <v>0.32682887650895692</v>
      </c>
      <c r="O52" s="194">
        <v>291429.19</v>
      </c>
      <c r="P52" s="195">
        <f t="shared" si="8"/>
        <v>3.6880107224258545E-2</v>
      </c>
      <c r="Q52" s="194">
        <v>204852.59</v>
      </c>
      <c r="R52" s="195">
        <f t="shared" si="2"/>
        <v>2.5923914774518896E-2</v>
      </c>
      <c r="S52" s="194">
        <f t="shared" si="3"/>
        <v>496281.78</v>
      </c>
      <c r="T52" s="195">
        <f t="shared" ref="T52:T53" si="123">S52/$F52</f>
        <v>6.2804021998777451E-2</v>
      </c>
      <c r="U52" s="194">
        <v>717391.28999999992</v>
      </c>
      <c r="V52" s="195">
        <f t="shared" ref="V52:V53" si="124">U52/$F52</f>
        <v>9.0785235675771375E-2</v>
      </c>
      <c r="W52" s="194">
        <v>93185.360000000015</v>
      </c>
      <c r="X52" s="195">
        <f t="shared" si="11"/>
        <v>1.179252520494304E-2</v>
      </c>
      <c r="Y52" s="194">
        <v>717310.3</v>
      </c>
      <c r="Z52" s="195">
        <f t="shared" si="12"/>
        <v>9.0774986462629451E-2</v>
      </c>
      <c r="AA52" s="194">
        <v>605465.80000000005</v>
      </c>
      <c r="AB52" s="195">
        <f t="shared" si="13"/>
        <v>7.6621163530741318E-2</v>
      </c>
      <c r="AC52" s="194">
        <f t="shared" si="4"/>
        <v>1322776.1000000001</v>
      </c>
      <c r="AD52" s="195">
        <f t="shared" si="14"/>
        <v>0.16739614999337077</v>
      </c>
      <c r="AE52" s="194">
        <v>1310123.3799999999</v>
      </c>
      <c r="AF52" s="195">
        <f t="shared" si="15"/>
        <v>0.16579495942533423</v>
      </c>
      <c r="AG52" s="194">
        <v>100872.24</v>
      </c>
      <c r="AH52" s="195">
        <f t="shared" si="16"/>
        <v>1.2765293096244553E-2</v>
      </c>
      <c r="AI52" s="194">
        <v>1093634.23</v>
      </c>
      <c r="AJ52" s="195">
        <f t="shared" si="17"/>
        <v>0.13839844823546821</v>
      </c>
      <c r="AK52" s="194">
        <v>185180.97999999998</v>
      </c>
      <c r="AL52" s="195">
        <f t="shared" si="18"/>
        <v>2.3434489861133254E-2</v>
      </c>
      <c r="AN52" s="72"/>
    </row>
    <row r="53" spans="2:40" s="73" customFormat="1" ht="14.25" hidden="1" customHeight="1" outlineLevel="1" collapsed="1">
      <c r="B53" s="493">
        <f t="shared" ref="B53" si="125">D61</f>
        <v>45924</v>
      </c>
      <c r="C53" s="498"/>
      <c r="D53" s="193">
        <v>45916</v>
      </c>
      <c r="E53" s="193" t="s">
        <v>118</v>
      </c>
      <c r="F53" s="378">
        <f t="shared" si="0"/>
        <v>8643585.0999999996</v>
      </c>
      <c r="G53" s="496">
        <f t="shared" ref="G53" si="126">SUM(F53:F59)</f>
        <v>51456412.949999996</v>
      </c>
      <c r="H53" s="479"/>
      <c r="I53" s="194">
        <v>1309985.9100000001</v>
      </c>
      <c r="J53" s="195">
        <f t="shared" si="5"/>
        <v>0.15155585267506652</v>
      </c>
      <c r="K53" s="194">
        <v>1247481.9599999997</v>
      </c>
      <c r="L53" s="195">
        <f t="shared" si="6"/>
        <v>0.14432459975433107</v>
      </c>
      <c r="M53" s="194">
        <f t="shared" si="1"/>
        <v>2557467.87</v>
      </c>
      <c r="N53" s="195">
        <f t="shared" si="122"/>
        <v>0.29588045242939764</v>
      </c>
      <c r="O53" s="194">
        <v>342117.06</v>
      </c>
      <c r="P53" s="195">
        <f t="shared" si="8"/>
        <v>3.9580458344767151E-2</v>
      </c>
      <c r="Q53" s="194">
        <v>210390.33000000002</v>
      </c>
      <c r="R53" s="195">
        <f t="shared" si="2"/>
        <v>2.4340632684926075E-2</v>
      </c>
      <c r="S53" s="194">
        <f t="shared" si="3"/>
        <v>552507.39</v>
      </c>
      <c r="T53" s="195">
        <f t="shared" si="123"/>
        <v>6.3921091029693233E-2</v>
      </c>
      <c r="U53" s="194">
        <v>774757.58</v>
      </c>
      <c r="V53" s="195">
        <f t="shared" si="124"/>
        <v>8.9633823354154291E-2</v>
      </c>
      <c r="W53" s="194">
        <v>86350.32</v>
      </c>
      <c r="X53" s="195">
        <f t="shared" si="11"/>
        <v>9.9901046846869145E-3</v>
      </c>
      <c r="Y53" s="194">
        <v>932746.68000000017</v>
      </c>
      <c r="Z53" s="195">
        <f t="shared" si="12"/>
        <v>0.10791201442558832</v>
      </c>
      <c r="AA53" s="194">
        <v>562652.66999999993</v>
      </c>
      <c r="AB53" s="195">
        <f t="shared" si="13"/>
        <v>6.5094826219736057E-2</v>
      </c>
      <c r="AC53" s="194">
        <f t="shared" si="4"/>
        <v>1495399.35</v>
      </c>
      <c r="AD53" s="195">
        <f t="shared" si="14"/>
        <v>0.17300684064532437</v>
      </c>
      <c r="AE53" s="194">
        <v>1607276.47</v>
      </c>
      <c r="AF53" s="195">
        <f t="shared" si="15"/>
        <v>0.18595021063655637</v>
      </c>
      <c r="AG53" s="194">
        <v>91364.400000000009</v>
      </c>
      <c r="AH53" s="195">
        <f t="shared" si="16"/>
        <v>1.057019731314961E-2</v>
      </c>
      <c r="AI53" s="194">
        <v>1085790.45</v>
      </c>
      <c r="AJ53" s="195">
        <f t="shared" si="17"/>
        <v>0.12561806674408749</v>
      </c>
      <c r="AK53" s="194">
        <v>392671.27</v>
      </c>
      <c r="AL53" s="195">
        <f t="shared" si="18"/>
        <v>4.5429213162950177E-2</v>
      </c>
      <c r="AN53" s="72"/>
    </row>
    <row r="54" spans="2:40" s="73" customFormat="1" ht="14.25" hidden="1" customHeight="1" outlineLevel="1">
      <c r="B54" s="494"/>
      <c r="C54" s="498"/>
      <c r="D54" s="193">
        <v>45917</v>
      </c>
      <c r="E54" s="193" t="s">
        <v>112</v>
      </c>
      <c r="F54" s="378">
        <f t="shared" si="0"/>
        <v>8026958.5199999996</v>
      </c>
      <c r="G54" s="496"/>
      <c r="H54" s="479"/>
      <c r="I54" s="194">
        <v>1289670.3499999999</v>
      </c>
      <c r="J54" s="195">
        <f t="shared" si="5"/>
        <v>0.16066737442166326</v>
      </c>
      <c r="K54" s="194">
        <v>1222815.9900000002</v>
      </c>
      <c r="L54" s="195">
        <f t="shared" si="6"/>
        <v>0.15233864569665179</v>
      </c>
      <c r="M54" s="194">
        <f t="shared" si="1"/>
        <v>2512486.34</v>
      </c>
      <c r="N54" s="195">
        <f t="shared" ref="N54" si="127">M54/F54</f>
        <v>0.31300602011831502</v>
      </c>
      <c r="O54" s="194">
        <v>303054.68</v>
      </c>
      <c r="P54" s="195">
        <f t="shared" si="8"/>
        <v>3.7754608952432961E-2</v>
      </c>
      <c r="Q54" s="194">
        <v>202678.24</v>
      </c>
      <c r="R54" s="195">
        <f t="shared" si="2"/>
        <v>2.5249693205092082E-2</v>
      </c>
      <c r="S54" s="194">
        <f t="shared" si="3"/>
        <v>505732.92</v>
      </c>
      <c r="T54" s="195">
        <f t="shared" ref="T54" si="128">S54/F54</f>
        <v>6.3004302157525047E-2</v>
      </c>
      <c r="U54" s="194">
        <v>709947.46</v>
      </c>
      <c r="V54" s="195">
        <f t="shared" ref="V54" si="129">U54/F54</f>
        <v>8.8445387905156381E-2</v>
      </c>
      <c r="W54" s="194">
        <v>77002.78</v>
      </c>
      <c r="X54" s="195">
        <f t="shared" si="11"/>
        <v>9.5930207946309416E-3</v>
      </c>
      <c r="Y54" s="194">
        <v>780151.41999999993</v>
      </c>
      <c r="Z54" s="195">
        <f t="shared" si="12"/>
        <v>9.7191410427271016E-2</v>
      </c>
      <c r="AA54" s="194">
        <v>511780.91</v>
      </c>
      <c r="AB54" s="195">
        <f t="shared" si="13"/>
        <v>6.375776188762465E-2</v>
      </c>
      <c r="AC54" s="194">
        <f t="shared" si="4"/>
        <v>1291932.3299999998</v>
      </c>
      <c r="AD54" s="195">
        <f t="shared" si="14"/>
        <v>0.16094917231489567</v>
      </c>
      <c r="AE54" s="194">
        <v>1426274.3800000001</v>
      </c>
      <c r="AF54" s="195">
        <f t="shared" si="15"/>
        <v>0.17768553013526725</v>
      </c>
      <c r="AG54" s="194">
        <v>91711.040000000008</v>
      </c>
      <c r="AH54" s="195">
        <f t="shared" si="16"/>
        <v>1.1425378587853972E-2</v>
      </c>
      <c r="AI54" s="194">
        <v>1106562.1099999999</v>
      </c>
      <c r="AJ54" s="195">
        <f t="shared" si="17"/>
        <v>0.13785571549209899</v>
      </c>
      <c r="AK54" s="194">
        <v>305309.16000000003</v>
      </c>
      <c r="AL54" s="195">
        <f t="shared" si="18"/>
        <v>3.8035472494256775E-2</v>
      </c>
      <c r="AN54" s="72"/>
    </row>
    <row r="55" spans="2:40" s="73" customFormat="1" ht="14.25" hidden="1" customHeight="1" outlineLevel="1">
      <c r="B55" s="494"/>
      <c r="C55" s="498"/>
      <c r="D55" s="193">
        <v>45918</v>
      </c>
      <c r="E55" s="193" t="s">
        <v>113</v>
      </c>
      <c r="F55" s="378">
        <f t="shared" si="0"/>
        <v>7356980.9800000004</v>
      </c>
      <c r="G55" s="496"/>
      <c r="H55" s="479"/>
      <c r="I55" s="194">
        <v>1197561.8999999999</v>
      </c>
      <c r="J55" s="195">
        <f t="shared" si="5"/>
        <v>0.1627789854636813</v>
      </c>
      <c r="K55" s="194">
        <v>1086290.22</v>
      </c>
      <c r="L55" s="195">
        <f t="shared" si="6"/>
        <v>0.14765434666109467</v>
      </c>
      <c r="M55" s="194">
        <f t="shared" si="1"/>
        <v>2283852.12</v>
      </c>
      <c r="N55" s="195">
        <f t="shared" ref="N55" si="130">M55/$F55</f>
        <v>0.31043333212477597</v>
      </c>
      <c r="O55" s="194">
        <v>290825.87</v>
      </c>
      <c r="P55" s="195">
        <f t="shared" si="8"/>
        <v>3.953059968356748E-2</v>
      </c>
      <c r="Q55" s="194">
        <v>195386.2</v>
      </c>
      <c r="R55" s="195">
        <f t="shared" si="2"/>
        <v>2.6557931919514083E-2</v>
      </c>
      <c r="S55" s="194">
        <f t="shared" si="3"/>
        <v>486212.07</v>
      </c>
      <c r="T55" s="195">
        <f t="shared" ref="T55" si="131">S55/$F55</f>
        <v>6.6088531603081563E-2</v>
      </c>
      <c r="U55" s="194">
        <v>671309.78999999992</v>
      </c>
      <c r="V55" s="195">
        <f t="shared" ref="V55" si="132">U55/$F55</f>
        <v>9.1247998577807909E-2</v>
      </c>
      <c r="W55" s="194">
        <v>68894.14</v>
      </c>
      <c r="X55" s="195">
        <f t="shared" si="11"/>
        <v>9.3644580823695426E-3</v>
      </c>
      <c r="Y55" s="194">
        <v>715758.32000000007</v>
      </c>
      <c r="Z55" s="195">
        <f t="shared" si="12"/>
        <v>9.7289679278197622E-2</v>
      </c>
      <c r="AA55" s="194">
        <v>421922.52</v>
      </c>
      <c r="AB55" s="195">
        <f t="shared" si="13"/>
        <v>5.7349953893723403E-2</v>
      </c>
      <c r="AC55" s="194">
        <f t="shared" si="4"/>
        <v>1137680.8400000001</v>
      </c>
      <c r="AD55" s="195">
        <f t="shared" si="14"/>
        <v>0.15463963317192103</v>
      </c>
      <c r="AE55" s="194">
        <v>1296088.58</v>
      </c>
      <c r="AF55" s="195">
        <f t="shared" si="15"/>
        <v>0.17617125605237055</v>
      </c>
      <c r="AG55" s="194">
        <v>85818.16</v>
      </c>
      <c r="AH55" s="195">
        <f t="shared" si="16"/>
        <v>1.1664860930495432E-2</v>
      </c>
      <c r="AI55" s="194">
        <v>1036598.82</v>
      </c>
      <c r="AJ55" s="195">
        <f t="shared" si="17"/>
        <v>0.14090002717391828</v>
      </c>
      <c r="AK55" s="194">
        <v>290526.46000000002</v>
      </c>
      <c r="AL55" s="195">
        <f t="shared" si="18"/>
        <v>3.9489902283259673E-2</v>
      </c>
      <c r="AN55" s="72"/>
    </row>
    <row r="56" spans="2:40" s="73" customFormat="1" ht="14.25" hidden="1" customHeight="1" outlineLevel="1">
      <c r="B56" s="494"/>
      <c r="C56" s="498"/>
      <c r="D56" s="193">
        <v>45919</v>
      </c>
      <c r="E56" s="193" t="s">
        <v>114</v>
      </c>
      <c r="F56" s="378">
        <f t="shared" si="0"/>
        <v>5796047.9199999999</v>
      </c>
      <c r="G56" s="496"/>
      <c r="H56" s="479"/>
      <c r="I56" s="194">
        <v>876223.76</v>
      </c>
      <c r="J56" s="195">
        <f t="shared" si="5"/>
        <v>0.1511760724021067</v>
      </c>
      <c r="K56" s="194">
        <v>964979.89</v>
      </c>
      <c r="L56" s="195">
        <f t="shared" si="6"/>
        <v>0.16648928775592317</v>
      </c>
      <c r="M56" s="194">
        <f t="shared" si="1"/>
        <v>1841203.65</v>
      </c>
      <c r="N56" s="195">
        <f t="shared" ref="N56" si="133">M56/F56</f>
        <v>0.31766536015802987</v>
      </c>
      <c r="O56" s="194">
        <v>241988.24000000002</v>
      </c>
      <c r="P56" s="195">
        <f t="shared" si="8"/>
        <v>4.1750558887718794E-2</v>
      </c>
      <c r="Q56" s="194">
        <v>161703.60999999999</v>
      </c>
      <c r="R56" s="195">
        <f t="shared" si="2"/>
        <v>2.7898942905910273E-2</v>
      </c>
      <c r="S56" s="194">
        <f t="shared" si="3"/>
        <v>403691.85</v>
      </c>
      <c r="T56" s="195">
        <f t="shared" ref="T56" si="134">S56/F56</f>
        <v>6.9649501793629054E-2</v>
      </c>
      <c r="U56" s="194">
        <v>512132.25</v>
      </c>
      <c r="V56" s="195">
        <f t="shared" ref="V56" si="135">U56/F56</f>
        <v>8.8358870918375701E-2</v>
      </c>
      <c r="W56" s="194">
        <v>58436.08</v>
      </c>
      <c r="X56" s="195">
        <f t="shared" si="11"/>
        <v>1.0082056050357845E-2</v>
      </c>
      <c r="Y56" s="194">
        <v>563765.55000000005</v>
      </c>
      <c r="Z56" s="195">
        <f t="shared" si="12"/>
        <v>9.7267234119071955E-2</v>
      </c>
      <c r="AA56" s="194">
        <v>419210.67999999993</v>
      </c>
      <c r="AB56" s="195">
        <f t="shared" si="13"/>
        <v>7.2326986558109749E-2</v>
      </c>
      <c r="AC56" s="194">
        <f t="shared" si="4"/>
        <v>982976.23</v>
      </c>
      <c r="AD56" s="195">
        <f t="shared" si="14"/>
        <v>0.16959422067718169</v>
      </c>
      <c r="AE56" s="194">
        <v>865213.07000000007</v>
      </c>
      <c r="AF56" s="195">
        <f t="shared" si="15"/>
        <v>0.14927638313935818</v>
      </c>
      <c r="AG56" s="194">
        <v>71209.760000000009</v>
      </c>
      <c r="AH56" s="195">
        <f t="shared" si="16"/>
        <v>1.2285916366267725E-2</v>
      </c>
      <c r="AI56" s="194">
        <v>855667.04999999993</v>
      </c>
      <c r="AJ56" s="195">
        <f t="shared" si="17"/>
        <v>0.14762939537601338</v>
      </c>
      <c r="AK56" s="194">
        <v>205517.97999999998</v>
      </c>
      <c r="AL56" s="195">
        <f t="shared" si="18"/>
        <v>3.5458295520786512E-2</v>
      </c>
      <c r="AN56" s="72"/>
    </row>
    <row r="57" spans="2:40" s="73" customFormat="1" ht="14.25" hidden="1" customHeight="1" outlineLevel="1">
      <c r="B57" s="494"/>
      <c r="C57" s="498"/>
      <c r="D57" s="193">
        <v>45920</v>
      </c>
      <c r="E57" s="193" t="s">
        <v>115</v>
      </c>
      <c r="F57" s="378">
        <f t="shared" si="0"/>
        <v>5974025.2999999998</v>
      </c>
      <c r="G57" s="496"/>
      <c r="H57" s="479"/>
      <c r="I57" s="194">
        <v>818448.98</v>
      </c>
      <c r="J57" s="195">
        <f t="shared" si="5"/>
        <v>0.13700125776166364</v>
      </c>
      <c r="K57" s="194">
        <v>1072494.8599999999</v>
      </c>
      <c r="L57" s="195">
        <f t="shared" si="6"/>
        <v>0.17952633377699287</v>
      </c>
      <c r="M57" s="194">
        <f t="shared" si="1"/>
        <v>1890943.8399999999</v>
      </c>
      <c r="N57" s="195">
        <f t="shared" ref="N57" si="136">M57/$F57</f>
        <v>0.31652759153865651</v>
      </c>
      <c r="O57" s="194">
        <v>236081.91</v>
      </c>
      <c r="P57" s="195">
        <f t="shared" si="8"/>
        <v>3.9518063306494537E-2</v>
      </c>
      <c r="Q57" s="194">
        <v>158077.95000000001</v>
      </c>
      <c r="R57" s="195">
        <f t="shared" si="2"/>
        <v>2.6460877224607673E-2</v>
      </c>
      <c r="S57" s="194">
        <f t="shared" si="3"/>
        <v>394159.86</v>
      </c>
      <c r="T57" s="195">
        <f t="shared" ref="T57" si="137">S57/$F57</f>
        <v>6.5978940531102204E-2</v>
      </c>
      <c r="U57" s="194">
        <v>537269.49</v>
      </c>
      <c r="V57" s="195">
        <f t="shared" ref="V57" si="138">U57/$F57</f>
        <v>8.9934250864320914E-2</v>
      </c>
      <c r="W57" s="194">
        <v>68930.36</v>
      </c>
      <c r="X57" s="195">
        <f t="shared" si="11"/>
        <v>1.153834417139144E-2</v>
      </c>
      <c r="Y57" s="194">
        <v>616331.62</v>
      </c>
      <c r="Z57" s="195">
        <f t="shared" si="12"/>
        <v>0.10316856542271423</v>
      </c>
      <c r="AA57" s="194">
        <v>498247.28</v>
      </c>
      <c r="AB57" s="195">
        <f t="shared" si="13"/>
        <v>8.3402271496908459E-2</v>
      </c>
      <c r="AC57" s="194">
        <f t="shared" si="4"/>
        <v>1114578.8999999999</v>
      </c>
      <c r="AD57" s="195">
        <f t="shared" si="14"/>
        <v>0.18657083691962267</v>
      </c>
      <c r="AE57" s="194">
        <v>861489.1100000001</v>
      </c>
      <c r="AF57" s="195">
        <f t="shared" si="15"/>
        <v>0.14420580207452421</v>
      </c>
      <c r="AG57" s="194">
        <v>75666.559999999998</v>
      </c>
      <c r="AH57" s="195">
        <f t="shared" si="16"/>
        <v>1.2665925602959868E-2</v>
      </c>
      <c r="AI57" s="194">
        <v>806451.9800000001</v>
      </c>
      <c r="AJ57" s="195">
        <f t="shared" si="17"/>
        <v>0.13499306405682615</v>
      </c>
      <c r="AK57" s="194">
        <v>224535.19999999998</v>
      </c>
      <c r="AL57" s="195">
        <f t="shared" si="18"/>
        <v>3.7585244240596033E-2</v>
      </c>
      <c r="AN57" s="72"/>
    </row>
    <row r="58" spans="2:40" s="73" customFormat="1" ht="14.25" hidden="1" customHeight="1" outlineLevel="1">
      <c r="B58" s="494"/>
      <c r="C58" s="498"/>
      <c r="D58" s="193">
        <v>45921</v>
      </c>
      <c r="E58" s="193" t="s">
        <v>116</v>
      </c>
      <c r="F58" s="378">
        <f t="shared" si="0"/>
        <v>7966442.1899999995</v>
      </c>
      <c r="G58" s="496"/>
      <c r="H58" s="479"/>
      <c r="I58" s="194">
        <v>1230261.7900000003</v>
      </c>
      <c r="J58" s="195">
        <f t="shared" si="5"/>
        <v>0.15443051749553968</v>
      </c>
      <c r="K58" s="194">
        <v>1225422.3199999998</v>
      </c>
      <c r="L58" s="195">
        <f t="shared" si="6"/>
        <v>0.15382303552497126</v>
      </c>
      <c r="M58" s="194">
        <f t="shared" si="1"/>
        <v>2455684.1100000003</v>
      </c>
      <c r="N58" s="195">
        <f t="shared" ref="N58" si="139">M58/F58</f>
        <v>0.30825355302051094</v>
      </c>
      <c r="O58" s="194">
        <v>332058.89</v>
      </c>
      <c r="P58" s="195">
        <f t="shared" si="8"/>
        <v>4.1682206696588106E-2</v>
      </c>
      <c r="Q58" s="194">
        <v>201302.14</v>
      </c>
      <c r="R58" s="195">
        <f t="shared" si="2"/>
        <v>2.5268763043644206E-2</v>
      </c>
      <c r="S58" s="194">
        <f t="shared" si="3"/>
        <v>533361.03</v>
      </c>
      <c r="T58" s="195">
        <f t="shared" ref="T58" si="140">S58/F58</f>
        <v>6.6950969740232319E-2</v>
      </c>
      <c r="U58" s="194">
        <v>760638.65</v>
      </c>
      <c r="V58" s="195">
        <f t="shared" ref="V58" si="141">U58/F58</f>
        <v>9.5480345160202568E-2</v>
      </c>
      <c r="W58" s="194">
        <v>93957.94</v>
      </c>
      <c r="X58" s="195">
        <f t="shared" si="11"/>
        <v>1.1794216007484768E-2</v>
      </c>
      <c r="Y58" s="194">
        <v>753629.09</v>
      </c>
      <c r="Z58" s="195">
        <f t="shared" si="12"/>
        <v>9.4600459279803054E-2</v>
      </c>
      <c r="AA58" s="194">
        <v>568578.62</v>
      </c>
      <c r="AB58" s="195">
        <f t="shared" si="13"/>
        <v>7.1371712295071582E-2</v>
      </c>
      <c r="AC58" s="194">
        <f t="shared" si="4"/>
        <v>1322207.71</v>
      </c>
      <c r="AD58" s="195">
        <f t="shared" si="14"/>
        <v>0.16597217157487465</v>
      </c>
      <c r="AE58" s="194">
        <v>1410768.6300000001</v>
      </c>
      <c r="AF58" s="195">
        <f t="shared" si="15"/>
        <v>0.1770889182841105</v>
      </c>
      <c r="AG58" s="194">
        <v>100327.52</v>
      </c>
      <c r="AH58" s="195">
        <f t="shared" si="16"/>
        <v>1.2593767406727395E-2</v>
      </c>
      <c r="AI58" s="194">
        <v>1046223.76</v>
      </c>
      <c r="AJ58" s="195">
        <f t="shared" si="17"/>
        <v>0.13132885861059643</v>
      </c>
      <c r="AK58" s="194">
        <v>243272.83999999997</v>
      </c>
      <c r="AL58" s="195">
        <f t="shared" si="18"/>
        <v>3.0537200195260562E-2</v>
      </c>
      <c r="AN58" s="72"/>
    </row>
    <row r="59" spans="2:40" s="73" customFormat="1" ht="14.25" hidden="1" customHeight="1" outlineLevel="1">
      <c r="B59" s="494"/>
      <c r="C59" s="498"/>
      <c r="D59" s="193">
        <v>45922</v>
      </c>
      <c r="E59" s="193" t="s">
        <v>117</v>
      </c>
      <c r="F59" s="378">
        <f t="shared" si="0"/>
        <v>7692372.9399999995</v>
      </c>
      <c r="G59" s="496"/>
      <c r="H59" s="479"/>
      <c r="I59" s="194">
        <v>1187779.1399999999</v>
      </c>
      <c r="J59" s="195">
        <f t="shared" si="5"/>
        <v>0.15440997846368068</v>
      </c>
      <c r="K59" s="194">
        <v>1201906.3</v>
      </c>
      <c r="L59" s="195">
        <f t="shared" si="6"/>
        <v>0.15624649368599128</v>
      </c>
      <c r="M59" s="194">
        <f t="shared" si="1"/>
        <v>2389685.44</v>
      </c>
      <c r="N59" s="195">
        <f t="shared" ref="N59:N60" si="142">M59/$F59</f>
        <v>0.31065647214967196</v>
      </c>
      <c r="O59" s="194">
        <v>332175.19</v>
      </c>
      <c r="P59" s="195">
        <f t="shared" si="8"/>
        <v>4.3182408418175319E-2</v>
      </c>
      <c r="Q59" s="194">
        <v>208686.87000000002</v>
      </c>
      <c r="R59" s="195">
        <f t="shared" si="2"/>
        <v>2.7129062985861947E-2</v>
      </c>
      <c r="S59" s="194">
        <f t="shared" si="3"/>
        <v>540862.06000000006</v>
      </c>
      <c r="T59" s="195">
        <f t="shared" ref="T59:T60" si="143">S59/$F59</f>
        <v>7.0311471404037262E-2</v>
      </c>
      <c r="U59" s="194">
        <v>717963.62999999989</v>
      </c>
      <c r="V59" s="195">
        <f t="shared" ref="V59:V60" si="144">U59/$F59</f>
        <v>9.3334480218271884E-2</v>
      </c>
      <c r="W59" s="194">
        <v>27881.61</v>
      </c>
      <c r="X59" s="195">
        <f t="shared" si="11"/>
        <v>3.6245785555997761E-3</v>
      </c>
      <c r="Y59" s="194">
        <v>741397.88</v>
      </c>
      <c r="Z59" s="195">
        <f t="shared" si="12"/>
        <v>9.6380906877871694E-2</v>
      </c>
      <c r="AA59" s="194">
        <v>565736.29</v>
      </c>
      <c r="AB59" s="195">
        <f t="shared" si="13"/>
        <v>7.354509387580474E-2</v>
      </c>
      <c r="AC59" s="194">
        <f t="shared" si="4"/>
        <v>1307134.17</v>
      </c>
      <c r="AD59" s="195">
        <f t="shared" si="14"/>
        <v>0.16992600075367642</v>
      </c>
      <c r="AE59" s="194">
        <v>1360098.01</v>
      </c>
      <c r="AF59" s="195">
        <f t="shared" si="15"/>
        <v>0.17681124155168693</v>
      </c>
      <c r="AG59" s="194">
        <v>96762.08</v>
      </c>
      <c r="AH59" s="195">
        <f t="shared" si="16"/>
        <v>1.2578963702714082E-2</v>
      </c>
      <c r="AI59" s="194">
        <v>1010284.94</v>
      </c>
      <c r="AJ59" s="195">
        <f t="shared" si="17"/>
        <v>0.13133592818238998</v>
      </c>
      <c r="AK59" s="194">
        <v>241700.99999999997</v>
      </c>
      <c r="AL59" s="195">
        <f t="shared" si="18"/>
        <v>3.142086348195177E-2</v>
      </c>
      <c r="AN59" s="72"/>
    </row>
    <row r="60" spans="2:40" s="73" customFormat="1" ht="14.25" hidden="1" customHeight="1" outlineLevel="1" collapsed="1">
      <c r="B60" s="493">
        <f>D68</f>
        <v>45931</v>
      </c>
      <c r="C60" s="498"/>
      <c r="D60" s="193">
        <v>45923</v>
      </c>
      <c r="E60" s="193" t="s">
        <v>118</v>
      </c>
      <c r="F60" s="378">
        <f t="shared" si="0"/>
        <v>7459138.0399999991</v>
      </c>
      <c r="G60" s="496">
        <f>SUM(F60:F66)</f>
        <v>45017389.120000005</v>
      </c>
      <c r="H60" s="479"/>
      <c r="I60" s="194">
        <v>1145811.94</v>
      </c>
      <c r="J60" s="195">
        <f t="shared" si="5"/>
        <v>0.15361184279678514</v>
      </c>
      <c r="K60" s="194">
        <v>1159795.1399999999</v>
      </c>
      <c r="L60" s="195">
        <f t="shared" si="6"/>
        <v>0.15548648299314757</v>
      </c>
      <c r="M60" s="194">
        <f t="shared" si="1"/>
        <v>2305607.08</v>
      </c>
      <c r="N60" s="195">
        <f t="shared" si="142"/>
        <v>0.30909832578993274</v>
      </c>
      <c r="O60" s="194">
        <v>302899.54000000004</v>
      </c>
      <c r="P60" s="195">
        <f t="shared" si="8"/>
        <v>4.0607847498690355E-2</v>
      </c>
      <c r="Q60" s="194">
        <v>204739.13</v>
      </c>
      <c r="R60" s="195">
        <f t="shared" si="2"/>
        <v>2.7448095061664797E-2</v>
      </c>
      <c r="S60" s="194">
        <f t="shared" si="3"/>
        <v>507638.67000000004</v>
      </c>
      <c r="T60" s="195">
        <f t="shared" si="143"/>
        <v>6.8055942560355145E-2</v>
      </c>
      <c r="U60" s="194">
        <v>696372.17</v>
      </c>
      <c r="V60" s="195">
        <f t="shared" si="144"/>
        <v>9.335826288046549E-2</v>
      </c>
      <c r="W60" s="194">
        <v>27641.94</v>
      </c>
      <c r="X60" s="195">
        <f t="shared" si="11"/>
        <v>3.7057820691571491E-3</v>
      </c>
      <c r="Y60" s="194">
        <v>726709.17999999993</v>
      </c>
      <c r="Z60" s="195">
        <f t="shared" si="12"/>
        <v>9.7425356134044683E-2</v>
      </c>
      <c r="AA60" s="194">
        <v>537916.76</v>
      </c>
      <c r="AB60" s="195">
        <f t="shared" si="13"/>
        <v>7.2115136777921876E-2</v>
      </c>
      <c r="AC60" s="194">
        <f t="shared" si="4"/>
        <v>1264625.94</v>
      </c>
      <c r="AD60" s="195">
        <f t="shared" si="14"/>
        <v>0.16954049291196654</v>
      </c>
      <c r="AE60" s="194">
        <v>1346565.7200000002</v>
      </c>
      <c r="AF60" s="195">
        <f t="shared" si="15"/>
        <v>0.18052564690168951</v>
      </c>
      <c r="AG60" s="194">
        <v>86412.400000000009</v>
      </c>
      <c r="AH60" s="195">
        <f t="shared" si="16"/>
        <v>1.1584770188808574E-2</v>
      </c>
      <c r="AI60" s="194">
        <v>986340.85999999987</v>
      </c>
      <c r="AJ60" s="195">
        <f t="shared" si="17"/>
        <v>0.13223255216764965</v>
      </c>
      <c r="AK60" s="194">
        <v>237933.26</v>
      </c>
      <c r="AL60" s="195">
        <f t="shared" si="18"/>
        <v>3.1898224529975323E-2</v>
      </c>
      <c r="AN60" s="72"/>
    </row>
    <row r="61" spans="2:40" s="73" customFormat="1" ht="14.25" hidden="1" customHeight="1" outlineLevel="1">
      <c r="B61" s="494"/>
      <c r="C61" s="498"/>
      <c r="D61" s="193">
        <v>45924</v>
      </c>
      <c r="E61" s="193" t="s">
        <v>112</v>
      </c>
      <c r="F61" s="378">
        <f t="shared" si="0"/>
        <v>7098839.0300000003</v>
      </c>
      <c r="G61" s="496"/>
      <c r="H61" s="479"/>
      <c r="I61" s="194">
        <v>1127505.24</v>
      </c>
      <c r="J61" s="195">
        <f t="shared" si="5"/>
        <v>0.15882952624156066</v>
      </c>
      <c r="K61" s="194">
        <v>1120668.4000000001</v>
      </c>
      <c r="L61" s="195">
        <f t="shared" si="6"/>
        <v>0.15786643354836011</v>
      </c>
      <c r="M61" s="194">
        <f t="shared" si="1"/>
        <v>2248173.64</v>
      </c>
      <c r="N61" s="195">
        <f t="shared" ref="N61" si="145">M61/F61</f>
        <v>0.31669595978992077</v>
      </c>
      <c r="O61" s="194">
        <v>297281.09000000003</v>
      </c>
      <c r="P61" s="195">
        <f t="shared" si="8"/>
        <v>4.1877423722904171E-2</v>
      </c>
      <c r="Q61" s="194">
        <v>187578.94999999998</v>
      </c>
      <c r="R61" s="195">
        <f t="shared" si="2"/>
        <v>2.6423891175343352E-2</v>
      </c>
      <c r="S61" s="194">
        <f t="shared" si="3"/>
        <v>484860.04000000004</v>
      </c>
      <c r="T61" s="195">
        <f t="shared" ref="T61" si="146">S61/F61</f>
        <v>6.830131489824752E-2</v>
      </c>
      <c r="U61" s="194">
        <v>691134.93</v>
      </c>
      <c r="V61" s="195">
        <f t="shared" ref="V61" si="147">U61/F61</f>
        <v>9.735886770769614E-2</v>
      </c>
      <c r="W61" s="194">
        <v>25218.61</v>
      </c>
      <c r="X61" s="195">
        <f t="shared" si="11"/>
        <v>3.5524977948401234E-3</v>
      </c>
      <c r="Y61" s="194">
        <v>722478.43000000017</v>
      </c>
      <c r="Z61" s="195">
        <f t="shared" si="12"/>
        <v>0.10177416714856825</v>
      </c>
      <c r="AA61" s="194">
        <v>509202.92</v>
      </c>
      <c r="AB61" s="195">
        <f t="shared" si="13"/>
        <v>7.1730450267724968E-2</v>
      </c>
      <c r="AC61" s="194">
        <f t="shared" si="4"/>
        <v>1231681.3500000001</v>
      </c>
      <c r="AD61" s="195">
        <f t="shared" si="14"/>
        <v>0.17350461741629322</v>
      </c>
      <c r="AE61" s="194">
        <v>1321737.8400000001</v>
      </c>
      <c r="AF61" s="195">
        <f t="shared" si="15"/>
        <v>0.18619070448199754</v>
      </c>
      <c r="AG61" s="194">
        <v>88888.400000000009</v>
      </c>
      <c r="AH61" s="195">
        <f t="shared" si="16"/>
        <v>1.2521540441240292E-2</v>
      </c>
      <c r="AI61" s="194">
        <v>761040.1</v>
      </c>
      <c r="AJ61" s="195">
        <f t="shared" si="17"/>
        <v>0.10720627651702083</v>
      </c>
      <c r="AK61" s="194">
        <v>246104.12</v>
      </c>
      <c r="AL61" s="195">
        <f t="shared" si="18"/>
        <v>3.4668220952743592E-2</v>
      </c>
      <c r="AN61" s="72"/>
    </row>
    <row r="62" spans="2:40" s="73" customFormat="1" ht="14.25" hidden="1" customHeight="1" outlineLevel="1">
      <c r="B62" s="494"/>
      <c r="C62" s="498"/>
      <c r="D62" s="193">
        <v>45925</v>
      </c>
      <c r="E62" s="193" t="s">
        <v>113</v>
      </c>
      <c r="F62" s="378">
        <f t="shared" si="0"/>
        <v>6557727.0999999996</v>
      </c>
      <c r="G62" s="496"/>
      <c r="H62" s="479"/>
      <c r="I62" s="194">
        <v>1051526.5</v>
      </c>
      <c r="J62" s="195">
        <f t="shared" si="5"/>
        <v>0.16034923136706924</v>
      </c>
      <c r="K62" s="194">
        <v>952950.58000000019</v>
      </c>
      <c r="L62" s="195">
        <f t="shared" si="6"/>
        <v>0.14531720601792047</v>
      </c>
      <c r="M62" s="194">
        <f t="shared" si="1"/>
        <v>2004477.08</v>
      </c>
      <c r="N62" s="195">
        <f t="shared" ref="N62" si="148">M62/$F62</f>
        <v>0.30566643738498972</v>
      </c>
      <c r="O62" s="194">
        <v>280003.86</v>
      </c>
      <c r="P62" s="195">
        <f t="shared" si="8"/>
        <v>4.2698309296829384E-2</v>
      </c>
      <c r="Q62" s="194">
        <v>175683.74</v>
      </c>
      <c r="R62" s="195">
        <f t="shared" si="2"/>
        <v>2.6790340207966262E-2</v>
      </c>
      <c r="S62" s="194">
        <f t="shared" si="3"/>
        <v>455687.6</v>
      </c>
      <c r="T62" s="195">
        <f t="shared" ref="T62" si="149">S62/$F62</f>
        <v>6.9488649504795649E-2</v>
      </c>
      <c r="U62" s="194">
        <v>681271.93</v>
      </c>
      <c r="V62" s="195">
        <f t="shared" ref="V62" si="150">U62/$F62</f>
        <v>0.10388842347526174</v>
      </c>
      <c r="W62" s="194">
        <v>24579.489999999998</v>
      </c>
      <c r="X62" s="195">
        <f t="shared" si="11"/>
        <v>3.7481721372638393E-3</v>
      </c>
      <c r="Y62" s="194">
        <v>686106.92999999993</v>
      </c>
      <c r="Z62" s="195">
        <f t="shared" si="12"/>
        <v>0.10462572161625938</v>
      </c>
      <c r="AA62" s="194">
        <v>464146.12</v>
      </c>
      <c r="AB62" s="195">
        <f t="shared" si="13"/>
        <v>7.0778504948764948E-2</v>
      </c>
      <c r="AC62" s="194">
        <f t="shared" si="4"/>
        <v>1150253.0499999998</v>
      </c>
      <c r="AD62" s="195">
        <f t="shared" si="14"/>
        <v>0.17540422656502433</v>
      </c>
      <c r="AE62" s="194">
        <v>1180856.78</v>
      </c>
      <c r="AF62" s="195">
        <f t="shared" si="15"/>
        <v>0.18007104626235515</v>
      </c>
      <c r="AG62" s="194">
        <v>79380.560000000012</v>
      </c>
      <c r="AH62" s="195">
        <f t="shared" si="16"/>
        <v>1.2104889207725648E-2</v>
      </c>
      <c r="AI62" s="194">
        <v>751388.13</v>
      </c>
      <c r="AJ62" s="195">
        <f t="shared" si="17"/>
        <v>0.11458057319890608</v>
      </c>
      <c r="AK62" s="194">
        <v>229832.47999999998</v>
      </c>
      <c r="AL62" s="195">
        <f t="shared" si="18"/>
        <v>3.5047582263677914E-2</v>
      </c>
      <c r="AN62" s="72"/>
    </row>
    <row r="63" spans="2:40" s="73" customFormat="1" ht="14.25" hidden="1" customHeight="1" outlineLevel="1">
      <c r="B63" s="494"/>
      <c r="C63" s="498"/>
      <c r="D63" s="193">
        <v>45926</v>
      </c>
      <c r="E63" s="193" t="s">
        <v>114</v>
      </c>
      <c r="F63" s="378">
        <f t="shared" si="0"/>
        <v>5226513.2700000005</v>
      </c>
      <c r="G63" s="496"/>
      <c r="H63" s="479"/>
      <c r="I63" s="194">
        <v>663640.74</v>
      </c>
      <c r="J63" s="195">
        <f t="shared" si="5"/>
        <v>0.12697580695131383</v>
      </c>
      <c r="K63" s="194">
        <v>814220.59</v>
      </c>
      <c r="L63" s="195">
        <f t="shared" si="6"/>
        <v>0.15578657279482999</v>
      </c>
      <c r="M63" s="194">
        <f t="shared" si="1"/>
        <v>1477861.33</v>
      </c>
      <c r="N63" s="195">
        <f t="shared" ref="N63" si="151">M63/F63</f>
        <v>0.28276237974614382</v>
      </c>
      <c r="O63" s="194">
        <v>208071.36</v>
      </c>
      <c r="P63" s="195">
        <f t="shared" si="8"/>
        <v>3.9810739828084273E-2</v>
      </c>
      <c r="Q63" s="194">
        <v>148400.21000000002</v>
      </c>
      <c r="R63" s="195">
        <f t="shared" si="2"/>
        <v>2.8393730644828155E-2</v>
      </c>
      <c r="S63" s="194">
        <f t="shared" si="3"/>
        <v>356471.57</v>
      </c>
      <c r="T63" s="195">
        <f t="shared" ref="T63" si="152">S63/F63</f>
        <v>6.8204470472912421E-2</v>
      </c>
      <c r="U63" s="194">
        <v>529147.94999999995</v>
      </c>
      <c r="V63" s="195">
        <f t="shared" ref="V63" si="153">U63/F63</f>
        <v>0.10124301282028504</v>
      </c>
      <c r="W63" s="194">
        <v>21596.93</v>
      </c>
      <c r="X63" s="195">
        <f t="shared" si="11"/>
        <v>4.1321869637193131E-3</v>
      </c>
      <c r="Y63" s="194">
        <v>573632.71</v>
      </c>
      <c r="Z63" s="195">
        <f t="shared" si="12"/>
        <v>0.10975437741498356</v>
      </c>
      <c r="AA63" s="194">
        <v>441193.62</v>
      </c>
      <c r="AB63" s="195">
        <f t="shared" si="13"/>
        <v>8.4414522112176704E-2</v>
      </c>
      <c r="AC63" s="194">
        <f t="shared" si="4"/>
        <v>1014826.33</v>
      </c>
      <c r="AD63" s="195">
        <f t="shared" si="14"/>
        <v>0.19416889952716027</v>
      </c>
      <c r="AE63" s="194">
        <v>804839.95</v>
      </c>
      <c r="AF63" s="195">
        <f t="shared" si="15"/>
        <v>0.15399175481286015</v>
      </c>
      <c r="AG63" s="194">
        <v>70021.279999999999</v>
      </c>
      <c r="AH63" s="195">
        <f t="shared" si="16"/>
        <v>1.3397321767442866E-2</v>
      </c>
      <c r="AI63" s="194">
        <v>756584.91</v>
      </c>
      <c r="AJ63" s="195">
        <f t="shared" si="17"/>
        <v>0.14475901445477435</v>
      </c>
      <c r="AK63" s="194">
        <v>195163.01999999996</v>
      </c>
      <c r="AL63" s="195">
        <f t="shared" si="18"/>
        <v>3.7340959434701664E-2</v>
      </c>
      <c r="AN63" s="72"/>
    </row>
    <row r="64" spans="2:40" s="73" customFormat="1" ht="14.25" hidden="1" customHeight="1" outlineLevel="1">
      <c r="B64" s="494"/>
      <c r="C64" s="498"/>
      <c r="D64" s="193">
        <v>45927</v>
      </c>
      <c r="E64" s="193" t="s">
        <v>115</v>
      </c>
      <c r="F64" s="378">
        <f t="shared" si="0"/>
        <v>5183430.2300000004</v>
      </c>
      <c r="G64" s="496"/>
      <c r="H64" s="479"/>
      <c r="I64" s="194">
        <v>621017.59999999998</v>
      </c>
      <c r="J64" s="195">
        <f t="shared" si="5"/>
        <v>0.11980822977142686</v>
      </c>
      <c r="K64" s="194">
        <v>796355.54</v>
      </c>
      <c r="L64" s="195">
        <f t="shared" si="6"/>
        <v>0.15363485272570168</v>
      </c>
      <c r="M64" s="194">
        <f t="shared" si="1"/>
        <v>1417373.1400000001</v>
      </c>
      <c r="N64" s="195">
        <f t="shared" ref="N64" si="154">M64/$F64</f>
        <v>0.27344308249712856</v>
      </c>
      <c r="O64" s="194">
        <v>208574.34000000003</v>
      </c>
      <c r="P64" s="195">
        <f t="shared" si="8"/>
        <v>4.0238670290735253E-2</v>
      </c>
      <c r="Q64" s="194">
        <v>147769.27000000002</v>
      </c>
      <c r="R64" s="195">
        <f t="shared" si="2"/>
        <v>2.8508007910429616E-2</v>
      </c>
      <c r="S64" s="194">
        <f t="shared" si="3"/>
        <v>356343.61000000004</v>
      </c>
      <c r="T64" s="195">
        <f t="shared" ref="T64" si="155">S64/$F64</f>
        <v>6.8746678201164868E-2</v>
      </c>
      <c r="U64" s="194">
        <v>534736.19000000006</v>
      </c>
      <c r="V64" s="195">
        <f t="shared" ref="V64" si="156">U64/$F64</f>
        <v>0.1031626097531171</v>
      </c>
      <c r="W64" s="194">
        <v>22688.76</v>
      </c>
      <c r="X64" s="195">
        <f t="shared" si="11"/>
        <v>4.3771709067645728E-3</v>
      </c>
      <c r="Y64" s="194">
        <v>579160.9</v>
      </c>
      <c r="Z64" s="195">
        <f t="shared" si="12"/>
        <v>0.11173313313797607</v>
      </c>
      <c r="AA64" s="194">
        <v>450834.03</v>
      </c>
      <c r="AB64" s="195">
        <f t="shared" si="13"/>
        <v>8.6976000446715759E-2</v>
      </c>
      <c r="AC64" s="194">
        <f t="shared" si="4"/>
        <v>1029994.93</v>
      </c>
      <c r="AD64" s="195">
        <f t="shared" si="14"/>
        <v>0.19870913358469183</v>
      </c>
      <c r="AE64" s="194">
        <v>754637.89</v>
      </c>
      <c r="AF64" s="195">
        <f t="shared" si="15"/>
        <v>0.1455865819573306</v>
      </c>
      <c r="AG64" s="194">
        <v>75270.400000000009</v>
      </c>
      <c r="AH64" s="195">
        <f t="shared" si="16"/>
        <v>1.4521349118265262E-2</v>
      </c>
      <c r="AI64" s="194">
        <v>787823.87</v>
      </c>
      <c r="AJ64" s="195">
        <f t="shared" si="17"/>
        <v>0.15198890214443958</v>
      </c>
      <c r="AK64" s="194">
        <v>204561.44</v>
      </c>
      <c r="AL64" s="195">
        <f t="shared" si="18"/>
        <v>3.9464491837097611E-2</v>
      </c>
      <c r="AN64" s="72"/>
    </row>
    <row r="65" spans="2:40" s="73" customFormat="1" ht="14.25" hidden="1" customHeight="1" outlineLevel="1">
      <c r="B65" s="494"/>
      <c r="C65" s="498"/>
      <c r="D65" s="193">
        <v>45928</v>
      </c>
      <c r="E65" s="193" t="s">
        <v>116</v>
      </c>
      <c r="F65" s="378">
        <f t="shared" si="0"/>
        <v>5811925.3599999994</v>
      </c>
      <c r="G65" s="496"/>
      <c r="H65" s="479"/>
      <c r="I65" s="194">
        <v>655805.91</v>
      </c>
      <c r="J65" s="195">
        <f t="shared" si="5"/>
        <v>0.11283797870384214</v>
      </c>
      <c r="K65" s="194">
        <v>961700.50999999989</v>
      </c>
      <c r="L65" s="195">
        <f t="shared" si="6"/>
        <v>0.16547021003036419</v>
      </c>
      <c r="M65" s="194">
        <f t="shared" si="1"/>
        <v>1617506.42</v>
      </c>
      <c r="N65" s="195">
        <f t="shared" ref="N65" si="157">M65/F65</f>
        <v>0.27830818873420632</v>
      </c>
      <c r="O65" s="194">
        <v>209998.12999999998</v>
      </c>
      <c r="P65" s="195">
        <f t="shared" si="8"/>
        <v>3.6132282676114749E-2</v>
      </c>
      <c r="Q65" s="194">
        <v>153595.35</v>
      </c>
      <c r="R65" s="195">
        <f t="shared" si="2"/>
        <v>2.6427619159926724E-2</v>
      </c>
      <c r="S65" s="194">
        <f t="shared" si="3"/>
        <v>363593.48</v>
      </c>
      <c r="T65" s="195">
        <f t="shared" ref="T65" si="158">S65/F65</f>
        <v>6.2559901836041473E-2</v>
      </c>
      <c r="U65" s="194">
        <v>605147.46</v>
      </c>
      <c r="V65" s="195">
        <f t="shared" ref="V65" si="159">U65/F65</f>
        <v>0.10412168472858709</v>
      </c>
      <c r="W65" s="194">
        <v>24845.79</v>
      </c>
      <c r="X65" s="195">
        <f t="shared" si="11"/>
        <v>4.2749671513331346E-3</v>
      </c>
      <c r="Y65" s="194">
        <v>616475.24</v>
      </c>
      <c r="Z65" s="195">
        <f t="shared" si="12"/>
        <v>0.10607074279426053</v>
      </c>
      <c r="AA65" s="194">
        <v>517969.83</v>
      </c>
      <c r="AB65" s="195">
        <f t="shared" si="13"/>
        <v>8.912189987243746E-2</v>
      </c>
      <c r="AC65" s="194">
        <f t="shared" si="4"/>
        <v>1134445.07</v>
      </c>
      <c r="AD65" s="195">
        <f t="shared" si="14"/>
        <v>0.195192642666698</v>
      </c>
      <c r="AE65" s="194">
        <v>873882.82999999984</v>
      </c>
      <c r="AF65" s="195">
        <f t="shared" si="15"/>
        <v>0.15036029815771756</v>
      </c>
      <c r="AG65" s="194">
        <v>73339.12000000001</v>
      </c>
      <c r="AH65" s="195">
        <f t="shared" si="16"/>
        <v>1.2618730533731427E-2</v>
      </c>
      <c r="AI65" s="194">
        <v>924078.69</v>
      </c>
      <c r="AJ65" s="195">
        <f t="shared" si="17"/>
        <v>0.15899699888781779</v>
      </c>
      <c r="AK65" s="194">
        <v>195086.5</v>
      </c>
      <c r="AL65" s="195">
        <f t="shared" si="18"/>
        <v>3.3566587303867239E-2</v>
      </c>
      <c r="AN65" s="72"/>
    </row>
    <row r="66" spans="2:40" s="73" customFormat="1" ht="14.25" hidden="1" customHeight="1" outlineLevel="1">
      <c r="B66" s="494"/>
      <c r="C66" s="498"/>
      <c r="D66" s="193">
        <v>45929</v>
      </c>
      <c r="E66" s="193" t="s">
        <v>117</v>
      </c>
      <c r="F66" s="378">
        <f t="shared" si="0"/>
        <v>7679816.0899999999</v>
      </c>
      <c r="G66" s="496"/>
      <c r="H66" s="479"/>
      <c r="I66" s="194">
        <v>1107238.26</v>
      </c>
      <c r="J66" s="195">
        <f t="shared" si="5"/>
        <v>0.14417510094307481</v>
      </c>
      <c r="K66" s="194">
        <v>1185895.1299999999</v>
      </c>
      <c r="L66" s="195">
        <f t="shared" si="6"/>
        <v>0.15441712615282172</v>
      </c>
      <c r="M66" s="194">
        <f t="shared" si="1"/>
        <v>2293133.3899999997</v>
      </c>
      <c r="N66" s="195">
        <f t="shared" ref="N66:N67" si="160">M66/$F66</f>
        <v>0.2985922270958965</v>
      </c>
      <c r="O66" s="194">
        <v>316890.14</v>
      </c>
      <c r="P66" s="195">
        <f t="shared" si="8"/>
        <v>4.1262725081740857E-2</v>
      </c>
      <c r="Q66" s="194">
        <v>207273.1</v>
      </c>
      <c r="R66" s="195">
        <f t="shared" si="2"/>
        <v>2.6989331198945418E-2</v>
      </c>
      <c r="S66" s="194">
        <f t="shared" si="3"/>
        <v>524163.24</v>
      </c>
      <c r="T66" s="195">
        <f t="shared" ref="T66:T67" si="161">S66/$F66</f>
        <v>6.8252056280686271E-2</v>
      </c>
      <c r="U66" s="194">
        <v>774807.44</v>
      </c>
      <c r="V66" s="195">
        <f t="shared" ref="V66:V67" si="162">U66/$F66</f>
        <v>0.10088880136190866</v>
      </c>
      <c r="W66" s="194">
        <v>32382.079999999998</v>
      </c>
      <c r="X66" s="195">
        <f t="shared" si="11"/>
        <v>4.2165176379894273E-3</v>
      </c>
      <c r="Y66" s="194">
        <v>763080.9</v>
      </c>
      <c r="Z66" s="195">
        <f t="shared" si="12"/>
        <v>9.9361871567942725E-2</v>
      </c>
      <c r="AA66" s="194">
        <v>577751.66999999993</v>
      </c>
      <c r="AB66" s="195">
        <f t="shared" si="13"/>
        <v>7.5229883532276082E-2</v>
      </c>
      <c r="AC66" s="194">
        <f t="shared" si="4"/>
        <v>1340832.5699999998</v>
      </c>
      <c r="AD66" s="195">
        <f t="shared" si="14"/>
        <v>0.17459175510021879</v>
      </c>
      <c r="AE66" s="194">
        <v>1321695.05</v>
      </c>
      <c r="AF66" s="195">
        <f t="shared" si="15"/>
        <v>0.17209983084373576</v>
      </c>
      <c r="AG66" s="194">
        <v>99980.88</v>
      </c>
      <c r="AH66" s="195">
        <f t="shared" si="16"/>
        <v>1.3018655502725717E-2</v>
      </c>
      <c r="AI66" s="194">
        <v>1045609.9</v>
      </c>
      <c r="AJ66" s="195">
        <f t="shared" si="17"/>
        <v>0.13615038273657409</v>
      </c>
      <c r="AK66" s="194">
        <v>247211.53999999998</v>
      </c>
      <c r="AL66" s="195">
        <f t="shared" si="18"/>
        <v>3.218977344026476E-2</v>
      </c>
      <c r="AN66" s="72"/>
    </row>
    <row r="67" spans="2:40" s="73" customFormat="1" ht="14.25" hidden="1" customHeight="1" outlineLevel="1" collapsed="1">
      <c r="B67" s="493">
        <f>B60+7</f>
        <v>45938</v>
      </c>
      <c r="C67" s="499"/>
      <c r="D67" s="193">
        <v>45930</v>
      </c>
      <c r="E67" s="193" t="s">
        <v>118</v>
      </c>
      <c r="F67" s="378">
        <f t="shared" si="0"/>
        <v>8504390.9600000009</v>
      </c>
      <c r="G67" s="496">
        <f t="shared" ref="G67" si="163">SUM(F67:F73)</f>
        <v>48020961.82</v>
      </c>
      <c r="H67" s="479"/>
      <c r="I67" s="194">
        <v>1096498.1600000001</v>
      </c>
      <c r="J67" s="195">
        <f t="shared" si="5"/>
        <v>0.12893317877286301</v>
      </c>
      <c r="K67" s="194">
        <v>1147687.0999999999</v>
      </c>
      <c r="L67" s="195">
        <f t="shared" si="6"/>
        <v>0.13495229763049366</v>
      </c>
      <c r="M67" s="194">
        <f t="shared" si="1"/>
        <v>2244185.2599999998</v>
      </c>
      <c r="N67" s="195">
        <f t="shared" si="160"/>
        <v>0.26388547640335663</v>
      </c>
      <c r="O67" s="194">
        <v>348571.86000000004</v>
      </c>
      <c r="P67" s="195">
        <f t="shared" si="8"/>
        <v>4.0987280763489266E-2</v>
      </c>
      <c r="Q67" s="194">
        <v>210469.37999999998</v>
      </c>
      <c r="R67" s="195">
        <f t="shared" si="2"/>
        <v>2.4748318955458742E-2</v>
      </c>
      <c r="S67" s="194">
        <f t="shared" si="3"/>
        <v>559041.24</v>
      </c>
      <c r="T67" s="195">
        <f t="shared" si="161"/>
        <v>6.5735599718948004E-2</v>
      </c>
      <c r="U67" s="194">
        <v>940768.19</v>
      </c>
      <c r="V67" s="195">
        <f t="shared" si="162"/>
        <v>0.11062146536123027</v>
      </c>
      <c r="W67" s="194">
        <v>26976.19</v>
      </c>
      <c r="X67" s="195">
        <f t="shared" si="11"/>
        <v>3.1720307929023052E-3</v>
      </c>
      <c r="Y67" s="194">
        <v>719308.83000000007</v>
      </c>
      <c r="Z67" s="195">
        <f t="shared" si="12"/>
        <v>8.4580875148289283E-2</v>
      </c>
      <c r="AA67" s="194">
        <v>559886.05999999994</v>
      </c>
      <c r="AB67" s="195">
        <f t="shared" si="13"/>
        <v>6.5834938990151956E-2</v>
      </c>
      <c r="AC67" s="194">
        <f t="shared" si="4"/>
        <v>1279194.8900000001</v>
      </c>
      <c r="AD67" s="195">
        <f t="shared" si="14"/>
        <v>0.15041581413844127</v>
      </c>
      <c r="AE67" s="194">
        <v>1901480.23</v>
      </c>
      <c r="AF67" s="195">
        <f t="shared" si="15"/>
        <v>0.22358805456422712</v>
      </c>
      <c r="AG67" s="194">
        <v>82747.92</v>
      </c>
      <c r="AH67" s="195">
        <f t="shared" si="16"/>
        <v>9.730023042120348E-3</v>
      </c>
      <c r="AI67" s="194">
        <v>953678.20000000007</v>
      </c>
      <c r="AJ67" s="195">
        <f t="shared" si="17"/>
        <v>0.11213950587238759</v>
      </c>
      <c r="AK67" s="194">
        <v>516318.83999999997</v>
      </c>
      <c r="AL67" s="195">
        <f t="shared" si="18"/>
        <v>6.0712030106386351E-2</v>
      </c>
      <c r="AN67" s="72"/>
    </row>
    <row r="68" spans="2:40" s="73" customFormat="1" ht="14.25" customHeight="1" collapsed="1">
      <c r="B68" s="494"/>
      <c r="C68" s="497" t="s">
        <v>734</v>
      </c>
      <c r="D68" s="193">
        <v>45931</v>
      </c>
      <c r="E68" s="193" t="s">
        <v>112</v>
      </c>
      <c r="F68" s="378">
        <f t="shared" si="0"/>
        <v>7759690.3599999994</v>
      </c>
      <c r="G68" s="496"/>
      <c r="H68" s="479"/>
      <c r="I68" s="194">
        <v>1078340.5899999999</v>
      </c>
      <c r="J68" s="195">
        <f t="shared" si="5"/>
        <v>0.13896696130539929</v>
      </c>
      <c r="K68" s="194">
        <v>1099087.69</v>
      </c>
      <c r="L68" s="195">
        <f t="shared" si="6"/>
        <v>0.14164066335244851</v>
      </c>
      <c r="M68" s="194">
        <f t="shared" si="1"/>
        <v>2177428.2799999998</v>
      </c>
      <c r="N68" s="195">
        <f t="shared" ref="N68" si="164">M68/F68</f>
        <v>0.28060762465784783</v>
      </c>
      <c r="O68" s="194">
        <v>314770.48000000004</v>
      </c>
      <c r="P68" s="195">
        <f t="shared" si="8"/>
        <v>4.0564824805715584E-2</v>
      </c>
      <c r="Q68" s="194">
        <v>199696.59000000003</v>
      </c>
      <c r="R68" s="195">
        <f t="shared" si="2"/>
        <v>2.5735123533975657E-2</v>
      </c>
      <c r="S68" s="194">
        <f t="shared" si="3"/>
        <v>514467.07000000007</v>
      </c>
      <c r="T68" s="195">
        <f t="shared" ref="T68" si="165">S68/F68</f>
        <v>6.6299948339691245E-2</v>
      </c>
      <c r="U68" s="194">
        <v>826439.28</v>
      </c>
      <c r="V68" s="195">
        <f t="shared" ref="V68" si="166">U68/F68</f>
        <v>0.10650415695195344</v>
      </c>
      <c r="W68" s="194">
        <v>23993.629999999997</v>
      </c>
      <c r="X68" s="195">
        <f t="shared" si="11"/>
        <v>3.0920860094731922E-3</v>
      </c>
      <c r="Y68" s="194">
        <v>681870.72</v>
      </c>
      <c r="Z68" s="195">
        <f t="shared" si="12"/>
        <v>8.7873444475946846E-2</v>
      </c>
      <c r="AA68" s="194">
        <v>508969.95</v>
      </c>
      <c r="AB68" s="195">
        <f t="shared" si="13"/>
        <v>6.5591528319694448E-2</v>
      </c>
      <c r="AC68" s="194">
        <f t="shared" si="4"/>
        <v>1190840.67</v>
      </c>
      <c r="AD68" s="195">
        <f t="shared" si="14"/>
        <v>0.15346497279564131</v>
      </c>
      <c r="AE68" s="194">
        <v>1636798.0100000002</v>
      </c>
      <c r="AF68" s="195">
        <f t="shared" si="15"/>
        <v>0.2109359953893831</v>
      </c>
      <c r="AG68" s="194">
        <v>80915.680000000008</v>
      </c>
      <c r="AH68" s="195">
        <f t="shared" si="16"/>
        <v>1.0427694437023904E-2</v>
      </c>
      <c r="AI68" s="194">
        <v>911944.48</v>
      </c>
      <c r="AJ68" s="195">
        <f t="shared" si="17"/>
        <v>0.1175233079790055</v>
      </c>
      <c r="AK68" s="194">
        <v>396863.26</v>
      </c>
      <c r="AL68" s="195">
        <f t="shared" si="18"/>
        <v>5.1144213439980615E-2</v>
      </c>
      <c r="AN68" s="72"/>
    </row>
    <row r="69" spans="2:40" s="73" customFormat="1" ht="14.25" customHeight="1">
      <c r="B69" s="494"/>
      <c r="C69" s="498"/>
      <c r="D69" s="193">
        <v>45932</v>
      </c>
      <c r="E69" s="193" t="s">
        <v>113</v>
      </c>
      <c r="F69" s="378">
        <f t="shared" si="0"/>
        <v>7035393.4000000004</v>
      </c>
      <c r="G69" s="496"/>
      <c r="H69" s="479">
        <f>SUM(F68:F98)</f>
        <v>216033874.18000001</v>
      </c>
      <c r="I69" s="194">
        <v>976883.98</v>
      </c>
      <c r="J69" s="195">
        <f t="shared" si="5"/>
        <v>0.13885278682496988</v>
      </c>
      <c r="K69" s="194">
        <v>933940.39</v>
      </c>
      <c r="L69" s="195">
        <f t="shared" si="6"/>
        <v>0.13274885097399103</v>
      </c>
      <c r="M69" s="194">
        <f t="shared" si="1"/>
        <v>1910824.37</v>
      </c>
      <c r="N69" s="195">
        <f t="shared" ref="N69" si="167">M69/$F69</f>
        <v>0.2716016377989609</v>
      </c>
      <c r="O69" s="194">
        <v>287529.38</v>
      </c>
      <c r="P69" s="195">
        <f t="shared" si="8"/>
        <v>4.0868983957599296E-2</v>
      </c>
      <c r="Q69" s="194">
        <v>182554.48</v>
      </c>
      <c r="R69" s="195">
        <f t="shared" si="2"/>
        <v>2.5948013084812004E-2</v>
      </c>
      <c r="S69" s="194">
        <f t="shared" si="3"/>
        <v>470083.86</v>
      </c>
      <c r="T69" s="195">
        <f t="shared" ref="T69" si="168">S69/$F69</f>
        <v>6.68169970424113E-2</v>
      </c>
      <c r="U69" s="194">
        <v>785260.95000000019</v>
      </c>
      <c r="V69" s="195">
        <f t="shared" ref="V69" si="169">U69/$F69</f>
        <v>0.1116157839872892</v>
      </c>
      <c r="W69" s="194">
        <v>23407.77</v>
      </c>
      <c r="X69" s="195">
        <f t="shared" si="11"/>
        <v>3.327144435164066E-3</v>
      </c>
      <c r="Y69" s="194">
        <v>623736.81999999995</v>
      </c>
      <c r="Z69" s="195">
        <f t="shared" si="12"/>
        <v>8.8656992514448432E-2</v>
      </c>
      <c r="AA69" s="194">
        <v>436064.6</v>
      </c>
      <c r="AB69" s="195">
        <f t="shared" si="13"/>
        <v>6.1981551735259037E-2</v>
      </c>
      <c r="AC69" s="194">
        <f t="shared" si="4"/>
        <v>1059801.42</v>
      </c>
      <c r="AD69" s="195">
        <f t="shared" si="14"/>
        <v>0.15063854424970746</v>
      </c>
      <c r="AE69" s="194">
        <v>1496542.99</v>
      </c>
      <c r="AF69" s="195">
        <f t="shared" si="15"/>
        <v>0.21271631945983288</v>
      </c>
      <c r="AG69" s="194">
        <v>79628.160000000003</v>
      </c>
      <c r="AH69" s="195">
        <f t="shared" si="16"/>
        <v>1.1318224223253813E-2</v>
      </c>
      <c r="AI69" s="194">
        <v>840160.46000000008</v>
      </c>
      <c r="AJ69" s="195">
        <f t="shared" si="17"/>
        <v>0.11941911592321192</v>
      </c>
      <c r="AK69" s="194">
        <v>369683.42000000004</v>
      </c>
      <c r="AL69" s="195">
        <f t="shared" si="18"/>
        <v>5.2546232880168436E-2</v>
      </c>
      <c r="AN69" s="72"/>
    </row>
    <row r="70" spans="2:40" s="73" customFormat="1" ht="14.25" customHeight="1">
      <c r="B70" s="494"/>
      <c r="C70" s="498"/>
      <c r="D70" s="193">
        <v>45933</v>
      </c>
      <c r="E70" s="193" t="s">
        <v>114</v>
      </c>
      <c r="F70" s="378">
        <f t="shared" si="0"/>
        <v>5457658.3199999994</v>
      </c>
      <c r="G70" s="496"/>
      <c r="H70" s="479"/>
      <c r="I70" s="194">
        <v>632555.3899999999</v>
      </c>
      <c r="J70" s="195">
        <f t="shared" si="5"/>
        <v>0.11590234362637784</v>
      </c>
      <c r="K70" s="194">
        <v>803058.57999999984</v>
      </c>
      <c r="L70" s="195">
        <f t="shared" si="6"/>
        <v>0.14714343275340841</v>
      </c>
      <c r="M70" s="194">
        <f t="shared" si="1"/>
        <v>1435613.9699999997</v>
      </c>
      <c r="N70" s="195">
        <f t="shared" ref="N70" si="170">M70/F70</f>
        <v>0.26304577637978627</v>
      </c>
      <c r="O70" s="194">
        <v>232206.06000000006</v>
      </c>
      <c r="P70" s="195">
        <f t="shared" si="8"/>
        <v>4.2546829864570944E-2</v>
      </c>
      <c r="Q70" s="194">
        <v>145444.04999999999</v>
      </c>
      <c r="R70" s="195">
        <f t="shared" si="2"/>
        <v>2.6649533824242778E-2</v>
      </c>
      <c r="S70" s="194">
        <f t="shared" si="3"/>
        <v>377650.11000000004</v>
      </c>
      <c r="T70" s="195">
        <f t="shared" ref="T70" si="171">S70/F70</f>
        <v>6.9196363688813725E-2</v>
      </c>
      <c r="U70" s="194">
        <v>560724.84</v>
      </c>
      <c r="V70" s="195">
        <f t="shared" ref="V70" si="172">U70/F70</f>
        <v>0.10274092057855319</v>
      </c>
      <c r="W70" s="194">
        <v>18028.509999999998</v>
      </c>
      <c r="X70" s="195">
        <f t="shared" si="11"/>
        <v>3.3033416426845865E-3</v>
      </c>
      <c r="Y70" s="194">
        <v>498143.46000000008</v>
      </c>
      <c r="Z70" s="195">
        <f t="shared" si="12"/>
        <v>9.1274211537669167E-2</v>
      </c>
      <c r="AA70" s="194">
        <v>393210.52</v>
      </c>
      <c r="AB70" s="195">
        <f t="shared" si="13"/>
        <v>7.2047478413782423E-2</v>
      </c>
      <c r="AC70" s="194">
        <f t="shared" si="4"/>
        <v>891353.9800000001</v>
      </c>
      <c r="AD70" s="195">
        <f t="shared" si="14"/>
        <v>0.1633216899514516</v>
      </c>
      <c r="AE70" s="194">
        <v>1098315.52</v>
      </c>
      <c r="AF70" s="195">
        <f t="shared" si="15"/>
        <v>0.20124299756456723</v>
      </c>
      <c r="AG70" s="194">
        <v>59869.68</v>
      </c>
      <c r="AH70" s="195">
        <f t="shared" si="16"/>
        <v>1.0969847595735896E-2</v>
      </c>
      <c r="AI70" s="194">
        <v>730027.04999999993</v>
      </c>
      <c r="AJ70" s="195">
        <f t="shared" si="17"/>
        <v>0.13376195562202217</v>
      </c>
      <c r="AK70" s="194">
        <v>286074.66000000003</v>
      </c>
      <c r="AL70" s="195">
        <f t="shared" si="18"/>
        <v>5.2417106976385443E-2</v>
      </c>
      <c r="AN70" s="72"/>
    </row>
    <row r="71" spans="2:40" s="73" customFormat="1" ht="14.25" customHeight="1">
      <c r="B71" s="494"/>
      <c r="C71" s="498"/>
      <c r="D71" s="193">
        <v>45934</v>
      </c>
      <c r="E71" s="193" t="s">
        <v>115</v>
      </c>
      <c r="F71" s="378">
        <f t="shared" si="0"/>
        <v>5378162.0600000005</v>
      </c>
      <c r="G71" s="496"/>
      <c r="H71" s="479"/>
      <c r="I71" s="194">
        <v>601966.06999999995</v>
      </c>
      <c r="J71" s="195">
        <f t="shared" si="5"/>
        <v>0.11192784138602173</v>
      </c>
      <c r="K71" s="194">
        <v>779706.77</v>
      </c>
      <c r="L71" s="195">
        <f t="shared" si="6"/>
        <v>0.14497643642966013</v>
      </c>
      <c r="M71" s="194">
        <f t="shared" si="1"/>
        <v>1381672.8399999999</v>
      </c>
      <c r="N71" s="195">
        <f t="shared" ref="N71" si="173">M71/$F71</f>
        <v>0.25690427781568181</v>
      </c>
      <c r="O71" s="194">
        <v>232162.52000000002</v>
      </c>
      <c r="P71" s="195">
        <f t="shared" si="8"/>
        <v>4.3167631880546196E-2</v>
      </c>
      <c r="Q71" s="194">
        <v>147101.59</v>
      </c>
      <c r="R71" s="195">
        <f t="shared" si="2"/>
        <v>2.7351646967663148E-2</v>
      </c>
      <c r="S71" s="194">
        <f t="shared" si="3"/>
        <v>379264.11</v>
      </c>
      <c r="T71" s="195">
        <f t="shared" ref="T71" si="174">S71/$F71</f>
        <v>7.0519278848209341E-2</v>
      </c>
      <c r="U71" s="194">
        <v>552690.12</v>
      </c>
      <c r="V71" s="195">
        <f t="shared" ref="V71" si="175">U71/$F71</f>
        <v>0.10276561283093801</v>
      </c>
      <c r="W71" s="194">
        <v>17043.2</v>
      </c>
      <c r="X71" s="195">
        <f t="shared" si="11"/>
        <v>3.1689636366219872E-3</v>
      </c>
      <c r="Y71" s="194">
        <v>493464.44</v>
      </c>
      <c r="Z71" s="195">
        <f t="shared" si="12"/>
        <v>9.1753360068885681E-2</v>
      </c>
      <c r="AA71" s="194">
        <v>421461.72</v>
      </c>
      <c r="AB71" s="195">
        <f t="shared" si="13"/>
        <v>7.8365381202365608E-2</v>
      </c>
      <c r="AC71" s="194">
        <f t="shared" si="4"/>
        <v>914926.15999999992</v>
      </c>
      <c r="AD71" s="195">
        <f t="shared" si="14"/>
        <v>0.17011874127125129</v>
      </c>
      <c r="AE71" s="194">
        <v>1117659.23</v>
      </c>
      <c r="AF71" s="195">
        <f t="shared" si="15"/>
        <v>0.20781434578042446</v>
      </c>
      <c r="AG71" s="194">
        <v>65911.12000000001</v>
      </c>
      <c r="AH71" s="195">
        <f t="shared" si="16"/>
        <v>1.2255324265925896E-2</v>
      </c>
      <c r="AI71" s="194">
        <v>718351.8600000001</v>
      </c>
      <c r="AJ71" s="195">
        <f t="shared" si="17"/>
        <v>0.13356828075946822</v>
      </c>
      <c r="AK71" s="194">
        <v>230643.41999999998</v>
      </c>
      <c r="AL71" s="195">
        <f t="shared" si="18"/>
        <v>4.2885174791478853E-2</v>
      </c>
      <c r="AN71" s="72"/>
    </row>
    <row r="72" spans="2:40" s="73" customFormat="1" ht="14.25" customHeight="1">
      <c r="B72" s="494"/>
      <c r="C72" s="498"/>
      <c r="D72" s="193">
        <v>45935</v>
      </c>
      <c r="E72" s="193" t="s">
        <v>116</v>
      </c>
      <c r="F72" s="378">
        <f t="shared" ref="F72:F129" si="176">SUM(M72,S72,U72,W72,AC72,AE72,AG72,AI72,AK72)</f>
        <v>5928058.9600000009</v>
      </c>
      <c r="G72" s="496"/>
      <c r="H72" s="479"/>
      <c r="I72" s="194">
        <v>652898.67000000004</v>
      </c>
      <c r="J72" s="195">
        <f t="shared" si="5"/>
        <v>0.11013700680197012</v>
      </c>
      <c r="K72" s="194">
        <v>931510.93</v>
      </c>
      <c r="L72" s="195">
        <f t="shared" si="6"/>
        <v>0.15713590844582287</v>
      </c>
      <c r="M72" s="194">
        <f t="shared" ref="M72:M129" si="177">I72+K72</f>
        <v>1584409.6000000001</v>
      </c>
      <c r="N72" s="195">
        <f t="shared" ref="N72" si="178">M72/F72</f>
        <v>0.26727291524779301</v>
      </c>
      <c r="O72" s="194">
        <v>230518.78</v>
      </c>
      <c r="P72" s="195">
        <f t="shared" si="8"/>
        <v>3.888604711178513E-2</v>
      </c>
      <c r="Q72" s="194">
        <v>147078.94</v>
      </c>
      <c r="R72" s="195">
        <f t="shared" ref="R72:R129" si="179">Q72/$F72</f>
        <v>2.4810640547340303E-2</v>
      </c>
      <c r="S72" s="194">
        <f t="shared" ref="S72:S129" si="180">O72+Q72</f>
        <v>377597.72</v>
      </c>
      <c r="T72" s="195">
        <f t="shared" ref="T72" si="181">S72/F72</f>
        <v>6.3696687659125423E-2</v>
      </c>
      <c r="U72" s="194">
        <v>665823.66</v>
      </c>
      <c r="V72" s="195">
        <f t="shared" ref="V72" si="182">U72/F72</f>
        <v>0.11231731406396132</v>
      </c>
      <c r="W72" s="194">
        <v>16989.939999999999</v>
      </c>
      <c r="X72" s="195">
        <f t="shared" si="11"/>
        <v>2.8660207522632325E-3</v>
      </c>
      <c r="Y72" s="194">
        <v>556939.01</v>
      </c>
      <c r="Z72" s="195">
        <f t="shared" si="12"/>
        <v>9.3949640811264792E-2</v>
      </c>
      <c r="AA72" s="194">
        <v>469913.83999999997</v>
      </c>
      <c r="AB72" s="195">
        <f t="shared" si="13"/>
        <v>7.9269427509202753E-2</v>
      </c>
      <c r="AC72" s="194">
        <f t="shared" ref="AC72:AC129" si="183">Y72+AA72</f>
        <v>1026852.85</v>
      </c>
      <c r="AD72" s="195">
        <f t="shared" si="14"/>
        <v>0.17321906832046755</v>
      </c>
      <c r="AE72" s="194">
        <v>1258492.8500000001</v>
      </c>
      <c r="AF72" s="195">
        <f t="shared" si="15"/>
        <v>0.21229425322719797</v>
      </c>
      <c r="AG72" s="194">
        <v>62989.440000000002</v>
      </c>
      <c r="AH72" s="195">
        <f t="shared" si="16"/>
        <v>1.0625643305005183E-2</v>
      </c>
      <c r="AI72" s="194">
        <v>653306.56999999995</v>
      </c>
      <c r="AJ72" s="195">
        <f t="shared" si="17"/>
        <v>0.11020581515943624</v>
      </c>
      <c r="AK72" s="194">
        <v>281596.32999999996</v>
      </c>
      <c r="AL72" s="195">
        <f t="shared" si="18"/>
        <v>4.750228226474993E-2</v>
      </c>
      <c r="AN72" s="72"/>
    </row>
    <row r="73" spans="2:40" s="73" customFormat="1" ht="14.25" customHeight="1">
      <c r="B73" s="494"/>
      <c r="C73" s="498"/>
      <c r="D73" s="193">
        <v>45936</v>
      </c>
      <c r="E73" s="193" t="s">
        <v>117</v>
      </c>
      <c r="F73" s="378">
        <f t="shared" si="176"/>
        <v>7957607.7599999998</v>
      </c>
      <c r="G73" s="496"/>
      <c r="H73" s="479"/>
      <c r="I73" s="194">
        <v>1030251.4199999999</v>
      </c>
      <c r="J73" s="195">
        <f t="shared" ref="J73:J129" si="184">I73/$F73</f>
        <v>0.12946747955820331</v>
      </c>
      <c r="K73" s="194">
        <v>1183504.73</v>
      </c>
      <c r="L73" s="195">
        <f t="shared" ref="L73:L129" si="185">K73/$F73</f>
        <v>0.14872619582345437</v>
      </c>
      <c r="M73" s="194">
        <f t="shared" si="177"/>
        <v>2213756.15</v>
      </c>
      <c r="N73" s="195">
        <f t="shared" ref="N73:N74" si="186">M73/$F73</f>
        <v>0.27819367538165768</v>
      </c>
      <c r="O73" s="194">
        <v>319566.34000000003</v>
      </c>
      <c r="P73" s="195">
        <f t="shared" ref="P73:P129" si="187">O73/$F73</f>
        <v>4.0158594094866523E-2</v>
      </c>
      <c r="Q73" s="194">
        <v>204130.97</v>
      </c>
      <c r="R73" s="195">
        <f t="shared" si="179"/>
        <v>2.5652303576219494E-2</v>
      </c>
      <c r="S73" s="194">
        <f t="shared" si="180"/>
        <v>523697.31000000006</v>
      </c>
      <c r="T73" s="195">
        <f t="shared" ref="T73:T74" si="188">S73/$F73</f>
        <v>6.5810897671086027E-2</v>
      </c>
      <c r="U73" s="194">
        <v>823523.69</v>
      </c>
      <c r="V73" s="195">
        <f t="shared" ref="V73:V74" si="189">U73/$F73</f>
        <v>0.10348885178024909</v>
      </c>
      <c r="W73" s="194">
        <v>30411.46</v>
      </c>
      <c r="X73" s="195">
        <f t="shared" ref="X73:X129" si="190">W73/$F73</f>
        <v>3.8216837166651198E-3</v>
      </c>
      <c r="Y73" s="194">
        <v>722780.71000000008</v>
      </c>
      <c r="Z73" s="195">
        <f t="shared" ref="Z73:Z129" si="191">Y73/$F73</f>
        <v>9.0828893783023071E-2</v>
      </c>
      <c r="AA73" s="194">
        <v>808201.02</v>
      </c>
      <c r="AB73" s="195">
        <f t="shared" ref="AB73:AB129" si="192">AA73/$F73</f>
        <v>0.10156331455070362</v>
      </c>
      <c r="AC73" s="194">
        <f t="shared" si="183"/>
        <v>1530981.73</v>
      </c>
      <c r="AD73" s="195">
        <f t="shared" ref="AD73:AD129" si="193">AC73/$F73</f>
        <v>0.19239220833372667</v>
      </c>
      <c r="AE73" s="194">
        <v>1661867.58</v>
      </c>
      <c r="AF73" s="195">
        <f t="shared" ref="AF73:AF129" si="194">AE73/F73</f>
        <v>0.20884009744154569</v>
      </c>
      <c r="AG73" s="194">
        <v>90968.24</v>
      </c>
      <c r="AH73" s="195">
        <f t="shared" ref="AH73:AH129" si="195">AG73/$F73</f>
        <v>1.143160642539637E-2</v>
      </c>
      <c r="AI73" s="194">
        <v>783467.76</v>
      </c>
      <c r="AJ73" s="195">
        <f t="shared" ref="AJ73:AJ129" si="196">AI73/$F73</f>
        <v>9.8455186989513041E-2</v>
      </c>
      <c r="AK73" s="194">
        <v>298933.83999999997</v>
      </c>
      <c r="AL73" s="195">
        <f t="shared" ref="AL73:AL129" si="197">AK73/$F73</f>
        <v>3.7565792260160352E-2</v>
      </c>
      <c r="AN73" s="72"/>
    </row>
    <row r="74" spans="2:40" s="73" customFormat="1" ht="14.25" customHeight="1">
      <c r="B74" s="493">
        <f t="shared" ref="B74" si="198">D82</f>
        <v>45945</v>
      </c>
      <c r="C74" s="498"/>
      <c r="D74" s="193">
        <v>45937</v>
      </c>
      <c r="E74" s="193" t="s">
        <v>118</v>
      </c>
      <c r="F74" s="378">
        <f t="shared" si="176"/>
        <v>7735533.3199999994</v>
      </c>
      <c r="G74" s="496">
        <f>SUM(F74:F80)</f>
        <v>46920812.350000001</v>
      </c>
      <c r="H74" s="479"/>
      <c r="I74" s="194">
        <v>1000337.3</v>
      </c>
      <c r="J74" s="195">
        <f t="shared" si="184"/>
        <v>0.12931717292376682</v>
      </c>
      <c r="K74" s="194">
        <v>1128674.1700000002</v>
      </c>
      <c r="L74" s="195">
        <f t="shared" si="185"/>
        <v>0.14590773813640559</v>
      </c>
      <c r="M74" s="194">
        <f t="shared" si="177"/>
        <v>2129011.4700000002</v>
      </c>
      <c r="N74" s="195">
        <f t="shared" si="186"/>
        <v>0.27522491106017244</v>
      </c>
      <c r="O74" s="194">
        <v>317157.61</v>
      </c>
      <c r="P74" s="195">
        <f t="shared" si="187"/>
        <v>4.1000096164022469E-2</v>
      </c>
      <c r="Q74" s="194">
        <v>199027.81</v>
      </c>
      <c r="R74" s="195">
        <f t="shared" si="179"/>
        <v>2.5729035318795578E-2</v>
      </c>
      <c r="S74" s="194">
        <f t="shared" si="180"/>
        <v>516185.42</v>
      </c>
      <c r="T74" s="195">
        <f t="shared" si="188"/>
        <v>6.6729131482818047E-2</v>
      </c>
      <c r="U74" s="194">
        <v>761996.22</v>
      </c>
      <c r="V74" s="195">
        <f t="shared" si="189"/>
        <v>9.8505970885017141E-2</v>
      </c>
      <c r="W74" s="194">
        <v>28174.539999999997</v>
      </c>
      <c r="X74" s="195">
        <f t="shared" si="190"/>
        <v>3.6422233392952408E-3</v>
      </c>
      <c r="Y74" s="194">
        <v>674581.99000000011</v>
      </c>
      <c r="Z74" s="195">
        <f t="shared" si="191"/>
        <v>8.7205621395991889E-2</v>
      </c>
      <c r="AA74" s="194">
        <v>795066.84000000008</v>
      </c>
      <c r="AB74" s="195">
        <f t="shared" si="192"/>
        <v>0.10278112795977203</v>
      </c>
      <c r="AC74" s="194">
        <f t="shared" si="183"/>
        <v>1469648.83</v>
      </c>
      <c r="AD74" s="195">
        <f t="shared" si="193"/>
        <v>0.1899867493557639</v>
      </c>
      <c r="AE74" s="194">
        <v>1766062.4600000002</v>
      </c>
      <c r="AF74" s="195">
        <f t="shared" si="194"/>
        <v>0.22830519719098052</v>
      </c>
      <c r="AG74" s="194">
        <v>82054.64</v>
      </c>
      <c r="AH74" s="195">
        <f t="shared" si="195"/>
        <v>1.0607496161622119E-2</v>
      </c>
      <c r="AI74" s="194">
        <v>733869.39</v>
      </c>
      <c r="AJ74" s="195">
        <f t="shared" si="196"/>
        <v>9.4869915187696469E-2</v>
      </c>
      <c r="AK74" s="194">
        <v>248530.34999999998</v>
      </c>
      <c r="AL74" s="195">
        <f t="shared" si="197"/>
        <v>3.212840533663424E-2</v>
      </c>
      <c r="AN74" s="72"/>
    </row>
    <row r="75" spans="2:40" s="73" customFormat="1" ht="14.25" customHeight="1">
      <c r="B75" s="494"/>
      <c r="C75" s="498"/>
      <c r="D75" s="193">
        <v>45938</v>
      </c>
      <c r="E75" s="193" t="s">
        <v>112</v>
      </c>
      <c r="F75" s="378">
        <f t="shared" si="176"/>
        <v>6990078.5799999991</v>
      </c>
      <c r="G75" s="496"/>
      <c r="H75" s="479"/>
      <c r="I75" s="194">
        <v>969552.48999999987</v>
      </c>
      <c r="J75" s="195">
        <f t="shared" si="184"/>
        <v>0.13870409021925473</v>
      </c>
      <c r="K75" s="194">
        <v>950556.41999999981</v>
      </c>
      <c r="L75" s="195">
        <f t="shared" si="185"/>
        <v>0.13598651418880042</v>
      </c>
      <c r="M75" s="194">
        <f t="shared" si="177"/>
        <v>1920108.9099999997</v>
      </c>
      <c r="N75" s="195">
        <f t="shared" ref="N75" si="199">M75/F75</f>
        <v>0.27469060440805515</v>
      </c>
      <c r="O75" s="194">
        <v>284558.5</v>
      </c>
      <c r="P75" s="195">
        <f t="shared" si="187"/>
        <v>4.0708912888930644E-2</v>
      </c>
      <c r="Q75" s="194">
        <v>180760.27000000002</v>
      </c>
      <c r="R75" s="195">
        <f t="shared" si="179"/>
        <v>2.5859547633297141E-2</v>
      </c>
      <c r="S75" s="194">
        <f t="shared" si="180"/>
        <v>465318.77</v>
      </c>
      <c r="T75" s="195">
        <f t="shared" ref="T75" si="200">S75/F75</f>
        <v>6.6568460522227785E-2</v>
      </c>
      <c r="U75" s="194">
        <v>688985.94</v>
      </c>
      <c r="V75" s="195">
        <f t="shared" ref="V75" si="201">U75/F75</f>
        <v>9.8566265330882738E-2</v>
      </c>
      <c r="W75" s="194">
        <v>23114.84</v>
      </c>
      <c r="X75" s="195">
        <f t="shared" si="190"/>
        <v>3.3068068885714879E-3</v>
      </c>
      <c r="Y75" s="194">
        <v>618848.81999999995</v>
      </c>
      <c r="Z75" s="195">
        <f t="shared" si="191"/>
        <v>8.8532455381925057E-2</v>
      </c>
      <c r="AA75" s="194">
        <v>684569.77</v>
      </c>
      <c r="AB75" s="195">
        <f t="shared" si="192"/>
        <v>9.7934488456065408E-2</v>
      </c>
      <c r="AC75" s="194">
        <f t="shared" si="183"/>
        <v>1303418.5899999999</v>
      </c>
      <c r="AD75" s="195">
        <f t="shared" si="193"/>
        <v>0.18646694383799045</v>
      </c>
      <c r="AE75" s="194">
        <v>1572839.14</v>
      </c>
      <c r="AF75" s="195">
        <f t="shared" si="194"/>
        <v>0.22501022298951037</v>
      </c>
      <c r="AG75" s="194">
        <v>78984.400000000009</v>
      </c>
      <c r="AH75" s="195">
        <f t="shared" si="195"/>
        <v>1.1299501013620939E-2</v>
      </c>
      <c r="AI75" s="194">
        <v>696813.02</v>
      </c>
      <c r="AJ75" s="195">
        <f t="shared" si="196"/>
        <v>9.9686006677195335E-2</v>
      </c>
      <c r="AK75" s="194">
        <v>240494.97</v>
      </c>
      <c r="AL75" s="195">
        <f t="shared" si="197"/>
        <v>3.4405188331945766E-2</v>
      </c>
      <c r="AN75" s="72"/>
    </row>
    <row r="76" spans="2:40" s="73" customFormat="1" ht="14.25" customHeight="1">
      <c r="B76" s="494"/>
      <c r="C76" s="498"/>
      <c r="D76" s="193">
        <v>45939</v>
      </c>
      <c r="E76" s="193" t="s">
        <v>113</v>
      </c>
      <c r="F76" s="378">
        <f t="shared" si="176"/>
        <v>5629785.9100000001</v>
      </c>
      <c r="G76" s="496"/>
      <c r="H76" s="479"/>
      <c r="I76" s="194">
        <v>625775.01</v>
      </c>
      <c r="J76" s="195">
        <f t="shared" si="184"/>
        <v>0.11115431741168999</v>
      </c>
      <c r="K76" s="194">
        <v>819815.29</v>
      </c>
      <c r="L76" s="195">
        <f t="shared" si="185"/>
        <v>0.14562104191986938</v>
      </c>
      <c r="M76" s="194">
        <f t="shared" si="177"/>
        <v>1445590.3</v>
      </c>
      <c r="N76" s="195">
        <f t="shared" ref="N76" si="202">M76/$F76</f>
        <v>0.25677535933155937</v>
      </c>
      <c r="O76" s="194">
        <v>215334.65000000002</v>
      </c>
      <c r="P76" s="195">
        <f t="shared" si="187"/>
        <v>3.8249172071980267E-2</v>
      </c>
      <c r="Q76" s="194">
        <v>142682.52000000002</v>
      </c>
      <c r="R76" s="195">
        <f t="shared" si="179"/>
        <v>2.5344217751967768E-2</v>
      </c>
      <c r="S76" s="194">
        <f t="shared" si="180"/>
        <v>358017.17000000004</v>
      </c>
      <c r="T76" s="195">
        <f t="shared" ref="T76" si="203">S76/$F76</f>
        <v>6.3593389823948035E-2</v>
      </c>
      <c r="U76" s="194">
        <v>607018.06999999995</v>
      </c>
      <c r="V76" s="195">
        <f t="shared" ref="V76" si="204">U76/$F76</f>
        <v>0.10782258503325572</v>
      </c>
      <c r="W76" s="194">
        <v>16297.56</v>
      </c>
      <c r="X76" s="195">
        <f t="shared" si="190"/>
        <v>2.8948809529419565E-3</v>
      </c>
      <c r="Y76" s="194">
        <v>514318.7</v>
      </c>
      <c r="Z76" s="195">
        <f t="shared" si="191"/>
        <v>9.1356706670929155E-2</v>
      </c>
      <c r="AA76" s="194">
        <v>556938.57999999996</v>
      </c>
      <c r="AB76" s="195">
        <f t="shared" si="192"/>
        <v>9.8927133092348796E-2</v>
      </c>
      <c r="AC76" s="194">
        <f t="shared" si="183"/>
        <v>1071257.28</v>
      </c>
      <c r="AD76" s="195">
        <f t="shared" si="193"/>
        <v>0.19028383976327795</v>
      </c>
      <c r="AE76" s="194">
        <v>1272863.7799999998</v>
      </c>
      <c r="AF76" s="195">
        <f t="shared" si="194"/>
        <v>0.22609452656788503</v>
      </c>
      <c r="AG76" s="194">
        <v>59374.48</v>
      </c>
      <c r="AH76" s="195">
        <f t="shared" si="195"/>
        <v>1.0546489857551262E-2</v>
      </c>
      <c r="AI76" s="194">
        <v>571154.51</v>
      </c>
      <c r="AJ76" s="195">
        <f t="shared" si="196"/>
        <v>0.10145226108607032</v>
      </c>
      <c r="AK76" s="194">
        <v>228212.75999999998</v>
      </c>
      <c r="AL76" s="195">
        <f t="shared" si="197"/>
        <v>4.0536667583510287E-2</v>
      </c>
      <c r="AN76" s="72"/>
    </row>
    <row r="77" spans="2:40" s="73" customFormat="1" ht="14.25" customHeight="1">
      <c r="B77" s="494"/>
      <c r="C77" s="498"/>
      <c r="D77" s="193">
        <v>45940</v>
      </c>
      <c r="E77" s="193" t="s">
        <v>114</v>
      </c>
      <c r="F77" s="378">
        <f t="shared" si="176"/>
        <v>5383668.6199999992</v>
      </c>
      <c r="G77" s="496"/>
      <c r="H77" s="479"/>
      <c r="I77" s="194">
        <v>593377.21000000008</v>
      </c>
      <c r="J77" s="195">
        <f t="shared" si="184"/>
        <v>0.11021800409401873</v>
      </c>
      <c r="K77" s="194">
        <v>799858.45</v>
      </c>
      <c r="L77" s="195">
        <f t="shared" si="185"/>
        <v>0.1485712636599836</v>
      </c>
      <c r="M77" s="194">
        <f t="shared" si="177"/>
        <v>1393235.6600000001</v>
      </c>
      <c r="N77" s="195">
        <f t="shared" ref="N77" si="205">M77/F77</f>
        <v>0.25878926775400235</v>
      </c>
      <c r="O77" s="194">
        <v>215730.58000000002</v>
      </c>
      <c r="P77" s="195">
        <f t="shared" si="187"/>
        <v>4.0071296215850677E-2</v>
      </c>
      <c r="Q77" s="194">
        <v>142800.24</v>
      </c>
      <c r="R77" s="195">
        <f t="shared" si="179"/>
        <v>2.6524708350269897E-2</v>
      </c>
      <c r="S77" s="194">
        <f t="shared" si="180"/>
        <v>358530.82</v>
      </c>
      <c r="T77" s="195">
        <f t="shared" ref="T77" si="206">S77/F77</f>
        <v>6.6596004566120581E-2</v>
      </c>
      <c r="U77" s="194">
        <v>551541.85</v>
      </c>
      <c r="V77" s="195">
        <f t="shared" ref="V77" si="207">U77/F77</f>
        <v>0.1024472137737185</v>
      </c>
      <c r="W77" s="194">
        <v>16430.71</v>
      </c>
      <c r="X77" s="195">
        <f t="shared" si="190"/>
        <v>3.0519541895578264E-3</v>
      </c>
      <c r="Y77" s="194">
        <v>462506.54000000004</v>
      </c>
      <c r="Z77" s="195">
        <f t="shared" si="191"/>
        <v>8.5909176928501238E-2</v>
      </c>
      <c r="AA77" s="194">
        <v>584825.77999999991</v>
      </c>
      <c r="AB77" s="195">
        <f t="shared" si="192"/>
        <v>0.10862960209464007</v>
      </c>
      <c r="AC77" s="194">
        <f t="shared" si="183"/>
        <v>1047332.32</v>
      </c>
      <c r="AD77" s="195">
        <f t="shared" si="193"/>
        <v>0.19453877902314132</v>
      </c>
      <c r="AE77" s="194">
        <v>1108759.2</v>
      </c>
      <c r="AF77" s="195">
        <f t="shared" si="194"/>
        <v>0.20594863433477822</v>
      </c>
      <c r="AG77" s="194">
        <v>57195.600000000006</v>
      </c>
      <c r="AH77" s="195">
        <f t="shared" si="195"/>
        <v>1.0623907977456461E-2</v>
      </c>
      <c r="AI77" s="194">
        <v>606871.11</v>
      </c>
      <c r="AJ77" s="195">
        <f t="shared" si="196"/>
        <v>0.11272445479751687</v>
      </c>
      <c r="AK77" s="194">
        <v>243771.35</v>
      </c>
      <c r="AL77" s="195">
        <f t="shared" si="197"/>
        <v>4.5279783583708023E-2</v>
      </c>
      <c r="AN77" s="72"/>
    </row>
    <row r="78" spans="2:40" s="73" customFormat="1" ht="14.25" customHeight="1">
      <c r="B78" s="494"/>
      <c r="C78" s="498"/>
      <c r="D78" s="193">
        <v>45941</v>
      </c>
      <c r="E78" s="193" t="s">
        <v>115</v>
      </c>
      <c r="F78" s="378">
        <f t="shared" si="176"/>
        <v>5813078.580000001</v>
      </c>
      <c r="G78" s="496"/>
      <c r="H78" s="479"/>
      <c r="I78" s="194">
        <v>594642.88000000012</v>
      </c>
      <c r="J78" s="195">
        <f t="shared" si="184"/>
        <v>0.10229396899018008</v>
      </c>
      <c r="K78" s="194">
        <v>964112.57</v>
      </c>
      <c r="L78" s="195">
        <f t="shared" si="185"/>
        <v>0.16585232020035756</v>
      </c>
      <c r="M78" s="194">
        <f t="shared" si="177"/>
        <v>1558755.4500000002</v>
      </c>
      <c r="N78" s="195">
        <f t="shared" ref="N78" si="208">M78/$F78</f>
        <v>0.26814628919053762</v>
      </c>
      <c r="O78" s="194">
        <v>214389.85000000003</v>
      </c>
      <c r="P78" s="195">
        <f t="shared" si="187"/>
        <v>3.6880604149686205E-2</v>
      </c>
      <c r="Q78" s="194">
        <v>147326.26</v>
      </c>
      <c r="R78" s="195">
        <f t="shared" si="179"/>
        <v>2.5343930582132263E-2</v>
      </c>
      <c r="S78" s="194">
        <f t="shared" si="180"/>
        <v>361716.11000000004</v>
      </c>
      <c r="T78" s="195">
        <f t="shared" ref="T78" si="209">S78/$F78</f>
        <v>6.2224534731818465E-2</v>
      </c>
      <c r="U78" s="194">
        <v>612310.42999999993</v>
      </c>
      <c r="V78" s="195">
        <f t="shared" ref="V78" si="210">U78/$F78</f>
        <v>0.1053332449533135</v>
      </c>
      <c r="W78" s="194">
        <v>19706.2</v>
      </c>
      <c r="X78" s="195">
        <f t="shared" si="190"/>
        <v>3.3899765380429447E-3</v>
      </c>
      <c r="Y78" s="194">
        <v>515440.33999999997</v>
      </c>
      <c r="Z78" s="195">
        <f t="shared" si="191"/>
        <v>8.8669081779383041E-2</v>
      </c>
      <c r="AA78" s="194">
        <v>676918.1399999999</v>
      </c>
      <c r="AB78" s="195">
        <f t="shared" si="192"/>
        <v>0.1164474435850478</v>
      </c>
      <c r="AC78" s="194">
        <f t="shared" si="183"/>
        <v>1192358.48</v>
      </c>
      <c r="AD78" s="195">
        <f t="shared" si="193"/>
        <v>0.20511652536443087</v>
      </c>
      <c r="AE78" s="194">
        <v>1138882.6299999999</v>
      </c>
      <c r="AF78" s="195">
        <f t="shared" si="194"/>
        <v>0.19591729482521458</v>
      </c>
      <c r="AG78" s="194">
        <v>71754.48000000001</v>
      </c>
      <c r="AH78" s="195">
        <f t="shared" si="195"/>
        <v>1.2343628081490686E-2</v>
      </c>
      <c r="AI78" s="194">
        <v>625901.96</v>
      </c>
      <c r="AJ78" s="195">
        <f t="shared" si="196"/>
        <v>0.10767133995976361</v>
      </c>
      <c r="AK78" s="194">
        <v>231692.83999999997</v>
      </c>
      <c r="AL78" s="195">
        <f t="shared" si="197"/>
        <v>3.9857166355387531E-2</v>
      </c>
      <c r="AN78" s="72"/>
    </row>
    <row r="79" spans="2:40" s="73" customFormat="1" ht="14.25" customHeight="1">
      <c r="B79" s="494"/>
      <c r="C79" s="498"/>
      <c r="D79" s="193">
        <v>45942</v>
      </c>
      <c r="E79" s="193" t="s">
        <v>116</v>
      </c>
      <c r="F79" s="378">
        <f t="shared" si="176"/>
        <v>7715093.0099999998</v>
      </c>
      <c r="G79" s="496"/>
      <c r="H79" s="479"/>
      <c r="I79" s="194">
        <v>997900.29999999993</v>
      </c>
      <c r="J79" s="195">
        <f t="shared" si="184"/>
        <v>0.12934391052791727</v>
      </c>
      <c r="K79" s="194">
        <v>1138992.45</v>
      </c>
      <c r="L79" s="195">
        <f t="shared" si="185"/>
        <v>0.14763171986697798</v>
      </c>
      <c r="M79" s="194">
        <f t="shared" si="177"/>
        <v>2136892.75</v>
      </c>
      <c r="N79" s="195">
        <f t="shared" ref="N79" si="211">M79/F79</f>
        <v>0.27697563039489526</v>
      </c>
      <c r="O79" s="194">
        <v>305064</v>
      </c>
      <c r="P79" s="195">
        <f t="shared" si="187"/>
        <v>3.9541195369205279E-2</v>
      </c>
      <c r="Q79" s="194">
        <v>197359.01</v>
      </c>
      <c r="R79" s="195">
        <f t="shared" si="179"/>
        <v>2.5580898343570326E-2</v>
      </c>
      <c r="S79" s="194">
        <f t="shared" si="180"/>
        <v>502423.01</v>
      </c>
      <c r="T79" s="195">
        <f t="shared" ref="T79" si="212">S79/F79</f>
        <v>6.5122093712775608E-2</v>
      </c>
      <c r="U79" s="194">
        <v>783979.91999999981</v>
      </c>
      <c r="V79" s="195">
        <f t="shared" ref="V79" si="213">U79/F79</f>
        <v>0.10161639256763799</v>
      </c>
      <c r="W79" s="194">
        <v>25777.84</v>
      </c>
      <c r="X79" s="195">
        <f t="shared" si="190"/>
        <v>3.3412221948054001E-3</v>
      </c>
      <c r="Y79" s="194">
        <v>659314.67999999993</v>
      </c>
      <c r="Z79" s="195">
        <f t="shared" si="191"/>
        <v>8.5457774669135192E-2</v>
      </c>
      <c r="AA79" s="194">
        <v>801125.63</v>
      </c>
      <c r="AB79" s="195">
        <f t="shared" si="192"/>
        <v>0.10383875203599134</v>
      </c>
      <c r="AC79" s="194">
        <f t="shared" si="183"/>
        <v>1460440.31</v>
      </c>
      <c r="AD79" s="195">
        <f t="shared" si="193"/>
        <v>0.18929652670512653</v>
      </c>
      <c r="AE79" s="194">
        <v>1747706.1</v>
      </c>
      <c r="AF79" s="195">
        <f t="shared" si="194"/>
        <v>0.22653078812331778</v>
      </c>
      <c r="AG79" s="194">
        <v>0</v>
      </c>
      <c r="AH79" s="195">
        <f t="shared" si="195"/>
        <v>0</v>
      </c>
      <c r="AI79" s="194">
        <v>807580.32000000007</v>
      </c>
      <c r="AJ79" s="195">
        <f t="shared" si="196"/>
        <v>0.10467538355704153</v>
      </c>
      <c r="AK79" s="194">
        <v>250292.75999999998</v>
      </c>
      <c r="AL79" s="195">
        <f t="shared" si="197"/>
        <v>3.2441962744399887E-2</v>
      </c>
      <c r="AN79" s="72"/>
    </row>
    <row r="80" spans="2:40" s="73" customFormat="1" ht="14.25" customHeight="1">
      <c r="B80" s="494"/>
      <c r="C80" s="498"/>
      <c r="D80" s="193">
        <v>45943</v>
      </c>
      <c r="E80" s="193" t="s">
        <v>117</v>
      </c>
      <c r="F80" s="378">
        <f t="shared" si="176"/>
        <v>7653574.3299999991</v>
      </c>
      <c r="G80" s="496"/>
      <c r="H80" s="479"/>
      <c r="I80" s="194">
        <v>984486.57000000007</v>
      </c>
      <c r="J80" s="195">
        <f t="shared" si="184"/>
        <v>0.1286309543164782</v>
      </c>
      <c r="K80" s="194">
        <v>1128928.48</v>
      </c>
      <c r="L80" s="195">
        <f t="shared" si="185"/>
        <v>0.14750343190303872</v>
      </c>
      <c r="M80" s="194">
        <f t="shared" si="177"/>
        <v>2113415.0499999998</v>
      </c>
      <c r="N80" s="195">
        <f t="shared" ref="N80:N81" si="214">M80/$F80</f>
        <v>0.27613438621951686</v>
      </c>
      <c r="O80" s="194">
        <v>307810.79000000004</v>
      </c>
      <c r="P80" s="195">
        <f t="shared" si="187"/>
        <v>4.0217913451687883E-2</v>
      </c>
      <c r="Q80" s="194">
        <v>201075.38999999998</v>
      </c>
      <c r="R80" s="195">
        <f t="shared" si="179"/>
        <v>2.627208952709028E-2</v>
      </c>
      <c r="S80" s="194">
        <f t="shared" si="180"/>
        <v>508886.18000000005</v>
      </c>
      <c r="T80" s="195">
        <f t="shared" ref="T80:T81" si="215">S80/$F80</f>
        <v>6.6490002978778162E-2</v>
      </c>
      <c r="U80" s="194">
        <v>791078.81</v>
      </c>
      <c r="V80" s="195">
        <f t="shared" ref="V80:V81" si="216">U80/$F80</f>
        <v>0.10336070127380603</v>
      </c>
      <c r="W80" s="194">
        <v>28254.43</v>
      </c>
      <c r="X80" s="195">
        <f t="shared" si="190"/>
        <v>3.6916646761043482E-3</v>
      </c>
      <c r="Y80" s="194">
        <v>635188.65</v>
      </c>
      <c r="Z80" s="195">
        <f t="shared" si="191"/>
        <v>8.2992419307960141E-2</v>
      </c>
      <c r="AA80" s="194">
        <v>815488.33999999985</v>
      </c>
      <c r="AB80" s="195">
        <f t="shared" si="192"/>
        <v>0.10654999936480658</v>
      </c>
      <c r="AC80" s="194">
        <f t="shared" si="183"/>
        <v>1450676.9899999998</v>
      </c>
      <c r="AD80" s="195">
        <f t="shared" si="193"/>
        <v>0.18954241867276669</v>
      </c>
      <c r="AE80" s="194">
        <v>1725086.31</v>
      </c>
      <c r="AF80" s="195">
        <f t="shared" si="194"/>
        <v>0.22539616597674048</v>
      </c>
      <c r="AG80" s="194">
        <v>0</v>
      </c>
      <c r="AH80" s="195">
        <f t="shared" si="195"/>
        <v>0</v>
      </c>
      <c r="AI80" s="194">
        <v>770481.05999999994</v>
      </c>
      <c r="AJ80" s="195">
        <f t="shared" si="196"/>
        <v>0.10066944237804247</v>
      </c>
      <c r="AK80" s="194">
        <v>265695.5</v>
      </c>
      <c r="AL80" s="195">
        <f t="shared" si="197"/>
        <v>3.4715217824245005E-2</v>
      </c>
      <c r="AN80" s="72"/>
    </row>
    <row r="81" spans="2:40" s="73" customFormat="1" ht="14.25" customHeight="1" collapsed="1">
      <c r="B81" s="493">
        <f t="shared" ref="B81" si="217">D89</f>
        <v>45952</v>
      </c>
      <c r="C81" s="498"/>
      <c r="D81" s="193">
        <v>45944</v>
      </c>
      <c r="E81" s="193" t="s">
        <v>118</v>
      </c>
      <c r="F81" s="378">
        <f t="shared" si="176"/>
        <v>8258005.9900000002</v>
      </c>
      <c r="G81" s="496">
        <f t="shared" ref="G81" si="218">SUM(F81:F87)</f>
        <v>52309638.460000001</v>
      </c>
      <c r="H81" s="479"/>
      <c r="I81" s="194">
        <v>1065968.05</v>
      </c>
      <c r="J81" s="195">
        <f t="shared" si="184"/>
        <v>0.1290829833849515</v>
      </c>
      <c r="K81" s="194">
        <v>1129634</v>
      </c>
      <c r="L81" s="195">
        <f t="shared" si="185"/>
        <v>0.13679258665686678</v>
      </c>
      <c r="M81" s="194">
        <f t="shared" si="177"/>
        <v>2195602.0499999998</v>
      </c>
      <c r="N81" s="195">
        <f t="shared" si="214"/>
        <v>0.26587557004181828</v>
      </c>
      <c r="O81" s="194">
        <v>442089.52999999997</v>
      </c>
      <c r="P81" s="195">
        <f t="shared" si="187"/>
        <v>5.3534658431508349E-2</v>
      </c>
      <c r="Q81" s="194">
        <v>210259.86</v>
      </c>
      <c r="R81" s="195">
        <f t="shared" si="179"/>
        <v>2.5461335370138182E-2</v>
      </c>
      <c r="S81" s="194">
        <f t="shared" si="180"/>
        <v>652349.3899999999</v>
      </c>
      <c r="T81" s="195">
        <f t="shared" si="215"/>
        <v>7.8995993801646527E-2</v>
      </c>
      <c r="U81" s="194">
        <v>787863.53999999992</v>
      </c>
      <c r="V81" s="195">
        <f t="shared" si="216"/>
        <v>9.5406026703548072E-2</v>
      </c>
      <c r="W81" s="194">
        <v>27349.01</v>
      </c>
      <c r="X81" s="195">
        <f t="shared" si="190"/>
        <v>3.3118176510307904E-3</v>
      </c>
      <c r="Y81" s="194">
        <v>615058.74999999988</v>
      </c>
      <c r="Z81" s="195">
        <f t="shared" si="191"/>
        <v>7.4480298360742631E-2</v>
      </c>
      <c r="AA81" s="194">
        <v>768662.45</v>
      </c>
      <c r="AB81" s="195">
        <f t="shared" si="192"/>
        <v>9.3080878232688222E-2</v>
      </c>
      <c r="AC81" s="194">
        <f t="shared" si="183"/>
        <v>1383721.1999999997</v>
      </c>
      <c r="AD81" s="195">
        <f t="shared" si="193"/>
        <v>0.16756117659343084</v>
      </c>
      <c r="AE81" s="194">
        <v>1638198.0899999999</v>
      </c>
      <c r="AF81" s="195">
        <f t="shared" si="194"/>
        <v>0.19837695588787044</v>
      </c>
      <c r="AG81" s="194">
        <v>568059.5</v>
      </c>
      <c r="AH81" s="195">
        <f t="shared" si="195"/>
        <v>6.8788942595572028E-2</v>
      </c>
      <c r="AI81" s="194">
        <v>739128.44000000006</v>
      </c>
      <c r="AJ81" s="195">
        <f t="shared" si="196"/>
        <v>8.950446886270666E-2</v>
      </c>
      <c r="AK81" s="194">
        <v>265734.77</v>
      </c>
      <c r="AL81" s="195">
        <f t="shared" si="197"/>
        <v>3.2179047862376277E-2</v>
      </c>
      <c r="AN81" s="72"/>
    </row>
    <row r="82" spans="2:40" s="73" customFormat="1" ht="14.25" customHeight="1">
      <c r="B82" s="494"/>
      <c r="C82" s="498"/>
      <c r="D82" s="193">
        <v>45945</v>
      </c>
      <c r="E82" s="193" t="s">
        <v>112</v>
      </c>
      <c r="F82" s="378">
        <f t="shared" si="176"/>
        <v>8118705.0999999996</v>
      </c>
      <c r="G82" s="496"/>
      <c r="H82" s="479"/>
      <c r="I82" s="194">
        <v>1040627.5100000001</v>
      </c>
      <c r="J82" s="195">
        <f t="shared" si="184"/>
        <v>0.12817653765992809</v>
      </c>
      <c r="K82" s="194">
        <v>1112109.1500000001</v>
      </c>
      <c r="L82" s="195">
        <f t="shared" si="185"/>
        <v>0.13698109936275432</v>
      </c>
      <c r="M82" s="194">
        <f t="shared" si="177"/>
        <v>2152736.66</v>
      </c>
      <c r="N82" s="195">
        <f t="shared" ref="N82" si="219">M82/F82</f>
        <v>0.26515763702268236</v>
      </c>
      <c r="O82" s="194">
        <v>386230.20000000007</v>
      </c>
      <c r="P82" s="195">
        <f t="shared" si="187"/>
        <v>4.7572882035092037E-2</v>
      </c>
      <c r="Q82" s="194">
        <v>201880.55000000002</v>
      </c>
      <c r="R82" s="195">
        <f t="shared" si="179"/>
        <v>2.4866102107834909E-2</v>
      </c>
      <c r="S82" s="194">
        <f t="shared" si="180"/>
        <v>588110.75000000012</v>
      </c>
      <c r="T82" s="195">
        <f t="shared" ref="T82" si="220">S82/F82</f>
        <v>7.2438984142926946E-2</v>
      </c>
      <c r="U82" s="194">
        <v>778286.10999999975</v>
      </c>
      <c r="V82" s="195">
        <f t="shared" ref="V82" si="221">U82/F82</f>
        <v>9.5863330471259486E-2</v>
      </c>
      <c r="W82" s="194">
        <v>26576.739999999998</v>
      </c>
      <c r="X82" s="195">
        <f t="shared" si="190"/>
        <v>3.2735195665624067E-3</v>
      </c>
      <c r="Y82" s="194">
        <v>604690.08000000007</v>
      </c>
      <c r="Z82" s="195">
        <f t="shared" si="191"/>
        <v>7.4481099208788856E-2</v>
      </c>
      <c r="AA82" s="194">
        <v>714508.38</v>
      </c>
      <c r="AB82" s="195">
        <f t="shared" si="192"/>
        <v>8.8007677480488863E-2</v>
      </c>
      <c r="AC82" s="194">
        <f t="shared" si="183"/>
        <v>1319198.46</v>
      </c>
      <c r="AD82" s="195">
        <f t="shared" si="193"/>
        <v>0.16248877668927769</v>
      </c>
      <c r="AE82" s="194">
        <v>1707440.5599999998</v>
      </c>
      <c r="AF82" s="195">
        <f t="shared" si="194"/>
        <v>0.21030946917877333</v>
      </c>
      <c r="AG82" s="194">
        <v>514070.60000000003</v>
      </c>
      <c r="AH82" s="195">
        <f t="shared" si="195"/>
        <v>6.3319284746529356E-2</v>
      </c>
      <c r="AI82" s="194">
        <v>752501.45000000007</v>
      </c>
      <c r="AJ82" s="195">
        <f t="shared" si="196"/>
        <v>9.2687373261038888E-2</v>
      </c>
      <c r="AK82" s="194">
        <v>279783.77</v>
      </c>
      <c r="AL82" s="195">
        <f t="shared" si="197"/>
        <v>3.4461624920949528E-2</v>
      </c>
      <c r="AN82" s="72"/>
    </row>
    <row r="83" spans="2:40" s="73" customFormat="1" ht="14.25" customHeight="1">
      <c r="B83" s="494"/>
      <c r="C83" s="498"/>
      <c r="D83" s="193">
        <v>45946</v>
      </c>
      <c r="E83" s="193" t="s">
        <v>113</v>
      </c>
      <c r="F83" s="378">
        <f t="shared" si="176"/>
        <v>7400190.3099999996</v>
      </c>
      <c r="G83" s="496"/>
      <c r="H83" s="479"/>
      <c r="I83" s="194">
        <v>1000084.6900000001</v>
      </c>
      <c r="J83" s="195">
        <f t="shared" si="184"/>
        <v>0.13514310417781678</v>
      </c>
      <c r="K83" s="194">
        <v>995620.62</v>
      </c>
      <c r="L83" s="195">
        <f t="shared" si="185"/>
        <v>0.13453986698890721</v>
      </c>
      <c r="M83" s="194">
        <f t="shared" si="177"/>
        <v>1995705.31</v>
      </c>
      <c r="N83" s="195">
        <f t="shared" ref="N83" si="222">M83/$F83</f>
        <v>0.26968297116672396</v>
      </c>
      <c r="O83" s="194">
        <v>366986.83999999997</v>
      </c>
      <c r="P83" s="195">
        <f t="shared" si="187"/>
        <v>4.9591540842413823E-2</v>
      </c>
      <c r="Q83" s="194">
        <v>199524.49999999997</v>
      </c>
      <c r="R83" s="195">
        <f t="shared" si="179"/>
        <v>2.696207687123657E-2</v>
      </c>
      <c r="S83" s="194">
        <f t="shared" si="180"/>
        <v>566511.34</v>
      </c>
      <c r="T83" s="195">
        <f t="shared" ref="T83" si="223">S83/$F83</f>
        <v>7.6553617713650393E-2</v>
      </c>
      <c r="U83" s="194">
        <v>733461.95000000007</v>
      </c>
      <c r="V83" s="195">
        <f t="shared" ref="V83" si="224">U83/$F83</f>
        <v>9.9113930760518526E-2</v>
      </c>
      <c r="W83" s="194">
        <v>22768.649999999998</v>
      </c>
      <c r="X83" s="195">
        <f t="shared" si="190"/>
        <v>3.0767654676707901E-3</v>
      </c>
      <c r="Y83" s="194">
        <v>561160.57000000007</v>
      </c>
      <c r="Z83" s="195">
        <f t="shared" si="191"/>
        <v>7.5830559281927459E-2</v>
      </c>
      <c r="AA83" s="194">
        <v>565965.80999999994</v>
      </c>
      <c r="AB83" s="195">
        <f t="shared" si="192"/>
        <v>7.6479899339237392E-2</v>
      </c>
      <c r="AC83" s="194">
        <f t="shared" si="183"/>
        <v>1127126.3799999999</v>
      </c>
      <c r="AD83" s="195">
        <f t="shared" si="193"/>
        <v>0.15231045862116482</v>
      </c>
      <c r="AE83" s="194">
        <v>1493964.5799999998</v>
      </c>
      <c r="AF83" s="195">
        <f t="shared" si="194"/>
        <v>0.20188191349365445</v>
      </c>
      <c r="AG83" s="194">
        <v>493448.7</v>
      </c>
      <c r="AH83" s="195">
        <f t="shared" si="195"/>
        <v>6.6680541895415127E-2</v>
      </c>
      <c r="AI83" s="194">
        <v>718798.09000000008</v>
      </c>
      <c r="AJ83" s="195">
        <f t="shared" si="196"/>
        <v>9.7132379018506632E-2</v>
      </c>
      <c r="AK83" s="194">
        <v>248405.31</v>
      </c>
      <c r="AL83" s="195">
        <f t="shared" si="197"/>
        <v>3.3567421862695311E-2</v>
      </c>
      <c r="AN83" s="72"/>
    </row>
    <row r="84" spans="2:40" s="73" customFormat="1" ht="14.25" customHeight="1">
      <c r="B84" s="494"/>
      <c r="C84" s="498"/>
      <c r="D84" s="193">
        <v>45947</v>
      </c>
      <c r="E84" s="193" t="s">
        <v>114</v>
      </c>
      <c r="F84" s="378">
        <f t="shared" si="176"/>
        <v>6008294.21</v>
      </c>
      <c r="G84" s="496"/>
      <c r="H84" s="479"/>
      <c r="I84" s="194">
        <v>773126.91</v>
      </c>
      <c r="J84" s="195">
        <f t="shared" si="184"/>
        <v>0.12867660653388677</v>
      </c>
      <c r="K84" s="194">
        <v>883472.14</v>
      </c>
      <c r="L84" s="195">
        <f t="shared" si="185"/>
        <v>0.14704209033731722</v>
      </c>
      <c r="M84" s="194">
        <f t="shared" si="177"/>
        <v>1656599.05</v>
      </c>
      <c r="N84" s="195">
        <f t="shared" ref="N84" si="225">M84/F84</f>
        <v>0.27571869687120398</v>
      </c>
      <c r="O84" s="194">
        <v>337199.87</v>
      </c>
      <c r="P84" s="195">
        <f t="shared" si="187"/>
        <v>5.6122396509607674E-2</v>
      </c>
      <c r="Q84" s="194">
        <v>166707.17000000001</v>
      </c>
      <c r="R84" s="195">
        <f t="shared" si="179"/>
        <v>2.7746172902541669E-2</v>
      </c>
      <c r="S84" s="194">
        <f t="shared" si="180"/>
        <v>503907.04000000004</v>
      </c>
      <c r="T84" s="195">
        <f t="shared" ref="T84" si="226">S84/F84</f>
        <v>8.3868569412149346E-2</v>
      </c>
      <c r="U84" s="194">
        <v>513892.08</v>
      </c>
      <c r="V84" s="195">
        <f t="shared" ref="V84" si="227">U84/F84</f>
        <v>8.5530445420714515E-2</v>
      </c>
      <c r="W84" s="194">
        <v>16910.05</v>
      </c>
      <c r="X84" s="195">
        <f t="shared" si="190"/>
        <v>2.8144510586474757E-3</v>
      </c>
      <c r="Y84" s="194">
        <v>486084.1</v>
      </c>
      <c r="Z84" s="195">
        <f t="shared" si="191"/>
        <v>8.0902180054861189E-2</v>
      </c>
      <c r="AA84" s="194">
        <v>547250.37</v>
      </c>
      <c r="AB84" s="195">
        <f t="shared" si="192"/>
        <v>9.1082485456383797E-2</v>
      </c>
      <c r="AC84" s="194">
        <f t="shared" si="183"/>
        <v>1033334.47</v>
      </c>
      <c r="AD84" s="195">
        <f t="shared" si="193"/>
        <v>0.171984665511245</v>
      </c>
      <c r="AE84" s="194">
        <v>1114391.06</v>
      </c>
      <c r="AF84" s="195">
        <f t="shared" si="194"/>
        <v>0.18547544794747994</v>
      </c>
      <c r="AG84" s="194">
        <v>326037</v>
      </c>
      <c r="AH84" s="195">
        <f t="shared" si="195"/>
        <v>5.426448649224852E-2</v>
      </c>
      <c r="AI84" s="194">
        <v>655183.49</v>
      </c>
      <c r="AJ84" s="195">
        <f t="shared" si="196"/>
        <v>0.10904650589672106</v>
      </c>
      <c r="AK84" s="194">
        <v>188039.97</v>
      </c>
      <c r="AL84" s="195">
        <f t="shared" si="197"/>
        <v>3.1296731389590195E-2</v>
      </c>
      <c r="AN84" s="72"/>
    </row>
    <row r="85" spans="2:40" s="73" customFormat="1" ht="14.25" customHeight="1">
      <c r="B85" s="494"/>
      <c r="C85" s="498"/>
      <c r="D85" s="193">
        <v>45948</v>
      </c>
      <c r="E85" s="193" t="s">
        <v>115</v>
      </c>
      <c r="F85" s="378">
        <f t="shared" si="176"/>
        <v>6172282.1100000003</v>
      </c>
      <c r="G85" s="496"/>
      <c r="H85" s="479"/>
      <c r="I85" s="194">
        <v>744168.93</v>
      </c>
      <c r="J85" s="195">
        <f t="shared" si="184"/>
        <v>0.12056625357326708</v>
      </c>
      <c r="K85" s="194">
        <v>1030318.7400000001</v>
      </c>
      <c r="L85" s="195">
        <f t="shared" si="185"/>
        <v>0.16692670905802134</v>
      </c>
      <c r="M85" s="194">
        <f t="shared" si="177"/>
        <v>1774487.6700000002</v>
      </c>
      <c r="N85" s="195">
        <f t="shared" ref="N85" si="228">M85/$F85</f>
        <v>0.28749296263128843</v>
      </c>
      <c r="O85" s="194">
        <v>318748.13</v>
      </c>
      <c r="P85" s="195">
        <f t="shared" si="187"/>
        <v>5.1641860225990217E-2</v>
      </c>
      <c r="Q85" s="194">
        <v>158402.03</v>
      </c>
      <c r="R85" s="195">
        <f t="shared" si="179"/>
        <v>2.5663446222486418E-2</v>
      </c>
      <c r="S85" s="194">
        <f t="shared" si="180"/>
        <v>477150.16000000003</v>
      </c>
      <c r="T85" s="195">
        <f t="shared" ref="T85" si="229">S85/$F85</f>
        <v>7.7305306448476635E-2</v>
      </c>
      <c r="U85" s="194">
        <v>552329</v>
      </c>
      <c r="V85" s="195">
        <f t="shared" ref="V85" si="230">U85/$F85</f>
        <v>8.9485378366803134E-2</v>
      </c>
      <c r="W85" s="194">
        <v>19892.61</v>
      </c>
      <c r="X85" s="195">
        <f t="shared" si="190"/>
        <v>3.2228938414482159E-3</v>
      </c>
      <c r="Y85" s="194">
        <v>480837.43000000005</v>
      </c>
      <c r="Z85" s="195">
        <f t="shared" si="191"/>
        <v>7.7902698131858406E-2</v>
      </c>
      <c r="AA85" s="194">
        <v>631874.28999999992</v>
      </c>
      <c r="AB85" s="195">
        <f t="shared" si="192"/>
        <v>0.10237287906466087</v>
      </c>
      <c r="AC85" s="194">
        <f t="shared" si="183"/>
        <v>1112711.72</v>
      </c>
      <c r="AD85" s="195">
        <f t="shared" si="193"/>
        <v>0.18027557719651929</v>
      </c>
      <c r="AE85" s="194">
        <v>1079801.8900000001</v>
      </c>
      <c r="AF85" s="195">
        <f t="shared" si="194"/>
        <v>0.17494370327800848</v>
      </c>
      <c r="AG85" s="194">
        <v>330162.59999999998</v>
      </c>
      <c r="AH85" s="195">
        <f t="shared" si="195"/>
        <v>5.3491171355419455E-2</v>
      </c>
      <c r="AI85" s="194">
        <v>642137.82999999996</v>
      </c>
      <c r="AJ85" s="195">
        <f t="shared" si="196"/>
        <v>0.10403572269641446</v>
      </c>
      <c r="AK85" s="194">
        <v>183608.63</v>
      </c>
      <c r="AL85" s="195">
        <f t="shared" si="197"/>
        <v>2.9747284185621902E-2</v>
      </c>
      <c r="AN85" s="72"/>
    </row>
    <row r="86" spans="2:40" s="73" customFormat="1" ht="14.25" customHeight="1">
      <c r="B86" s="494"/>
      <c r="C86" s="498"/>
      <c r="D86" s="193">
        <v>45949</v>
      </c>
      <c r="E86" s="193" t="s">
        <v>116</v>
      </c>
      <c r="F86" s="378">
        <f t="shared" si="176"/>
        <v>8298386.9300000006</v>
      </c>
      <c r="G86" s="496"/>
      <c r="H86" s="479"/>
      <c r="I86" s="194">
        <v>1103851.22</v>
      </c>
      <c r="J86" s="195">
        <f t="shared" si="184"/>
        <v>0.13301997476273378</v>
      </c>
      <c r="K86" s="194">
        <v>1174571.3400000001</v>
      </c>
      <c r="L86" s="195">
        <f t="shared" si="185"/>
        <v>0.1415421273927028</v>
      </c>
      <c r="M86" s="194">
        <f t="shared" si="177"/>
        <v>2278422.56</v>
      </c>
      <c r="N86" s="195">
        <f t="shared" ref="N86" si="231">M86/F86</f>
        <v>0.27456210215543658</v>
      </c>
      <c r="O86" s="194">
        <v>414070.54000000004</v>
      </c>
      <c r="P86" s="195">
        <f t="shared" si="187"/>
        <v>4.9897714277827729E-2</v>
      </c>
      <c r="Q86" s="194">
        <v>202380.9</v>
      </c>
      <c r="R86" s="195">
        <f t="shared" si="179"/>
        <v>2.4387980665056791E-2</v>
      </c>
      <c r="S86" s="194">
        <f t="shared" si="180"/>
        <v>616451.44000000006</v>
      </c>
      <c r="T86" s="195">
        <f t="shared" ref="T86" si="232">S86/F86</f>
        <v>7.428569494288452E-2</v>
      </c>
      <c r="U86" s="194">
        <v>776514.89999999991</v>
      </c>
      <c r="V86" s="195">
        <f t="shared" ref="V86" si="233">U86/F86</f>
        <v>9.3574197798944991E-2</v>
      </c>
      <c r="W86" s="194">
        <v>25351.759999999998</v>
      </c>
      <c r="X86" s="195">
        <f t="shared" si="190"/>
        <v>3.0550226464313586E-3</v>
      </c>
      <c r="Y86" s="194">
        <v>621863.19999999995</v>
      </c>
      <c r="Z86" s="195">
        <f t="shared" si="191"/>
        <v>7.4937840961821711E-2</v>
      </c>
      <c r="AA86" s="194">
        <v>737185.4</v>
      </c>
      <c r="AB86" s="195">
        <f t="shared" si="192"/>
        <v>8.8834782737709728E-2</v>
      </c>
      <c r="AC86" s="194">
        <f t="shared" si="183"/>
        <v>1359048.6</v>
      </c>
      <c r="AD86" s="195">
        <f t="shared" si="193"/>
        <v>0.16377262369953144</v>
      </c>
      <c r="AE86" s="194">
        <v>1808897.1400000001</v>
      </c>
      <c r="AF86" s="195">
        <f t="shared" si="194"/>
        <v>0.21798177829724313</v>
      </c>
      <c r="AG86" s="194">
        <v>408205.19999999995</v>
      </c>
      <c r="AH86" s="195">
        <f t="shared" si="195"/>
        <v>4.9190909443409134E-2</v>
      </c>
      <c r="AI86" s="194">
        <v>774194.37</v>
      </c>
      <c r="AJ86" s="195">
        <f t="shared" si="196"/>
        <v>9.3294561525103528E-2</v>
      </c>
      <c r="AK86" s="194">
        <v>251300.96</v>
      </c>
      <c r="AL86" s="195">
        <f t="shared" si="197"/>
        <v>3.0283109491015259E-2</v>
      </c>
      <c r="AN86" s="72"/>
    </row>
    <row r="87" spans="2:40" s="73" customFormat="1" ht="14.25" customHeight="1">
      <c r="B87" s="494"/>
      <c r="C87" s="498"/>
      <c r="D87" s="193">
        <v>45950</v>
      </c>
      <c r="E87" s="193" t="s">
        <v>117</v>
      </c>
      <c r="F87" s="378">
        <f t="shared" si="176"/>
        <v>8053773.8100000015</v>
      </c>
      <c r="G87" s="496"/>
      <c r="H87" s="479"/>
      <c r="I87" s="194">
        <v>1064755.5200000003</v>
      </c>
      <c r="J87" s="195">
        <f t="shared" si="184"/>
        <v>0.13220578887849349</v>
      </c>
      <c r="K87" s="194">
        <v>1152617.5</v>
      </c>
      <c r="L87" s="195">
        <f t="shared" si="185"/>
        <v>0.14311520626129923</v>
      </c>
      <c r="M87" s="194">
        <f t="shared" si="177"/>
        <v>2217373.0200000005</v>
      </c>
      <c r="N87" s="195">
        <f t="shared" ref="N87:N88" si="234">M87/$F87</f>
        <v>0.27532099513979275</v>
      </c>
      <c r="O87" s="194">
        <v>393394.73000000004</v>
      </c>
      <c r="P87" s="195">
        <f t="shared" si="187"/>
        <v>4.8846011730741663E-2</v>
      </c>
      <c r="Q87" s="194">
        <v>205124.65999999997</v>
      </c>
      <c r="R87" s="195">
        <f t="shared" si="179"/>
        <v>2.5469384271173109E-2</v>
      </c>
      <c r="S87" s="194">
        <f t="shared" si="180"/>
        <v>598519.39</v>
      </c>
      <c r="T87" s="195">
        <f t="shared" ref="T87:T88" si="235">S87/$F87</f>
        <v>7.4315396001914766E-2</v>
      </c>
      <c r="U87" s="194">
        <v>794944.91</v>
      </c>
      <c r="V87" s="195">
        <f t="shared" ref="V87:V88" si="236">U87/$F87</f>
        <v>9.8704648125696473E-2</v>
      </c>
      <c r="W87" s="194">
        <v>25644.69</v>
      </c>
      <c r="X87" s="195">
        <f t="shared" si="190"/>
        <v>3.1841830432533581E-3</v>
      </c>
      <c r="Y87" s="194">
        <v>627732.47999999998</v>
      </c>
      <c r="Z87" s="195">
        <f t="shared" si="191"/>
        <v>7.7942650837868499E-2</v>
      </c>
      <c r="AA87" s="194">
        <v>747959.95</v>
      </c>
      <c r="AB87" s="195">
        <f t="shared" si="192"/>
        <v>9.2870742045336852E-2</v>
      </c>
      <c r="AC87" s="194">
        <f t="shared" si="183"/>
        <v>1375692.43</v>
      </c>
      <c r="AD87" s="195">
        <f t="shared" si="193"/>
        <v>0.17081339288320535</v>
      </c>
      <c r="AE87" s="194">
        <v>1796208.9300000002</v>
      </c>
      <c r="AF87" s="195">
        <f t="shared" si="194"/>
        <v>0.22302698987768069</v>
      </c>
      <c r="AG87" s="194">
        <v>408950.1</v>
      </c>
      <c r="AH87" s="195">
        <f t="shared" si="195"/>
        <v>5.07774503788802E-2</v>
      </c>
      <c r="AI87" s="194">
        <v>576956.65</v>
      </c>
      <c r="AJ87" s="195">
        <f t="shared" si="196"/>
        <v>7.1638049889558533E-2</v>
      </c>
      <c r="AK87" s="194">
        <v>259483.69</v>
      </c>
      <c r="AL87" s="195">
        <f t="shared" si="197"/>
        <v>3.2218894660017768E-2</v>
      </c>
      <c r="AN87" s="72"/>
    </row>
    <row r="88" spans="2:40" s="73" customFormat="1" ht="14.25" customHeight="1" collapsed="1">
      <c r="B88" s="493">
        <f t="shared" ref="B88" si="237">D96</f>
        <v>45959</v>
      </c>
      <c r="C88" s="498"/>
      <c r="D88" s="193">
        <v>45951</v>
      </c>
      <c r="E88" s="193" t="s">
        <v>118</v>
      </c>
      <c r="F88" s="378">
        <f t="shared" si="176"/>
        <v>7924086.5899999989</v>
      </c>
      <c r="G88" s="496">
        <f t="shared" ref="G88" si="238">SUM(F88:F94)</f>
        <v>48473977.959999993</v>
      </c>
      <c r="H88" s="479"/>
      <c r="I88" s="194">
        <v>1032492.1499999999</v>
      </c>
      <c r="J88" s="195">
        <f t="shared" si="184"/>
        <v>0.13029793885682414</v>
      </c>
      <c r="K88" s="194">
        <v>1099704.2599999998</v>
      </c>
      <c r="L88" s="195">
        <f t="shared" si="185"/>
        <v>0.13877993980881018</v>
      </c>
      <c r="M88" s="194">
        <f t="shared" si="177"/>
        <v>2132196.4099999997</v>
      </c>
      <c r="N88" s="195">
        <f t="shared" si="234"/>
        <v>0.26907787866563432</v>
      </c>
      <c r="O88" s="194">
        <v>469071.76</v>
      </c>
      <c r="P88" s="195">
        <f t="shared" si="187"/>
        <v>5.9195688319705765E-2</v>
      </c>
      <c r="Q88" s="194">
        <v>201929.42</v>
      </c>
      <c r="R88" s="195">
        <f t="shared" si="179"/>
        <v>2.5482990084286804E-2</v>
      </c>
      <c r="S88" s="194">
        <f t="shared" si="180"/>
        <v>671001.18000000005</v>
      </c>
      <c r="T88" s="195">
        <f t="shared" si="235"/>
        <v>8.4678678403992569E-2</v>
      </c>
      <c r="U88" s="194">
        <v>773053.29999999993</v>
      </c>
      <c r="V88" s="195">
        <f t="shared" si="236"/>
        <v>9.7557401880940323E-2</v>
      </c>
      <c r="W88" s="194">
        <v>24792.53</v>
      </c>
      <c r="X88" s="195">
        <f t="shared" si="190"/>
        <v>3.1287555629802882E-3</v>
      </c>
      <c r="Y88" s="194">
        <v>620837.07999999996</v>
      </c>
      <c r="Z88" s="195">
        <f t="shared" si="191"/>
        <v>7.8348093871599161E-2</v>
      </c>
      <c r="AA88" s="194">
        <v>722705.52</v>
      </c>
      <c r="AB88" s="195">
        <f t="shared" si="192"/>
        <v>9.1203637389833225E-2</v>
      </c>
      <c r="AC88" s="194">
        <f t="shared" si="183"/>
        <v>1343542.6</v>
      </c>
      <c r="AD88" s="195">
        <f t="shared" si="193"/>
        <v>0.16955173126143241</v>
      </c>
      <c r="AE88" s="194">
        <v>1713610.64</v>
      </c>
      <c r="AF88" s="195">
        <f t="shared" si="194"/>
        <v>0.21625339659495066</v>
      </c>
      <c r="AG88" s="194">
        <v>483612</v>
      </c>
      <c r="AH88" s="195">
        <f t="shared" si="195"/>
        <v>6.1030630408595785E-2</v>
      </c>
      <c r="AI88" s="194">
        <v>521267.92</v>
      </c>
      <c r="AJ88" s="195">
        <f t="shared" si="196"/>
        <v>6.5782713765120543E-2</v>
      </c>
      <c r="AK88" s="194">
        <v>261010.01</v>
      </c>
      <c r="AL88" s="195">
        <f t="shared" si="197"/>
        <v>3.293881345635321E-2</v>
      </c>
      <c r="AN88" s="72"/>
    </row>
    <row r="89" spans="2:40" s="73" customFormat="1" ht="14.25" customHeight="1">
      <c r="B89" s="494"/>
      <c r="C89" s="498"/>
      <c r="D89" s="193">
        <v>45952</v>
      </c>
      <c r="E89" s="193" t="s">
        <v>112</v>
      </c>
      <c r="F89" s="378">
        <f t="shared" si="176"/>
        <v>7371808.3499999996</v>
      </c>
      <c r="G89" s="496"/>
      <c r="H89" s="479"/>
      <c r="I89" s="194">
        <v>1000144.3399999999</v>
      </c>
      <c r="J89" s="195">
        <f t="shared" si="184"/>
        <v>0.13567150589312321</v>
      </c>
      <c r="K89" s="194">
        <v>946473.28</v>
      </c>
      <c r="L89" s="195">
        <f t="shared" si="185"/>
        <v>0.12839092323934331</v>
      </c>
      <c r="M89" s="194">
        <f t="shared" si="177"/>
        <v>1946617.6199999999</v>
      </c>
      <c r="N89" s="195">
        <f t="shared" ref="N89" si="239">M89/F89</f>
        <v>0.26406242913246653</v>
      </c>
      <c r="O89" s="194">
        <v>420913.48</v>
      </c>
      <c r="P89" s="195">
        <f t="shared" si="187"/>
        <v>5.7097724196804436E-2</v>
      </c>
      <c r="Q89" s="194">
        <v>187194.65</v>
      </c>
      <c r="R89" s="195">
        <f t="shared" si="179"/>
        <v>2.5393314789579412E-2</v>
      </c>
      <c r="S89" s="194">
        <f t="shared" si="180"/>
        <v>608108.13</v>
      </c>
      <c r="T89" s="195">
        <f t="shared" ref="T89" si="240">S89/F89</f>
        <v>8.2491038986383852E-2</v>
      </c>
      <c r="U89" s="194">
        <v>742780.6399999999</v>
      </c>
      <c r="V89" s="195">
        <f t="shared" ref="V89" si="241">U89/F89</f>
        <v>0.10075962433288162</v>
      </c>
      <c r="W89" s="194">
        <v>23327.879999999997</v>
      </c>
      <c r="X89" s="195">
        <f t="shared" si="190"/>
        <v>3.1644718490273826E-3</v>
      </c>
      <c r="Y89" s="194">
        <v>591623.32999999996</v>
      </c>
      <c r="Z89" s="195">
        <f t="shared" si="191"/>
        <v>8.0254844118404139E-2</v>
      </c>
      <c r="AA89" s="194">
        <v>648536.1399999999</v>
      </c>
      <c r="AB89" s="195">
        <f t="shared" si="192"/>
        <v>8.7975176402951383E-2</v>
      </c>
      <c r="AC89" s="194">
        <f t="shared" si="183"/>
        <v>1240159.4699999997</v>
      </c>
      <c r="AD89" s="195">
        <f t="shared" si="193"/>
        <v>0.16823002052135549</v>
      </c>
      <c r="AE89" s="194">
        <v>1603726.7100000002</v>
      </c>
      <c r="AF89" s="195">
        <f t="shared" si="194"/>
        <v>0.21754861681937246</v>
      </c>
      <c r="AG89" s="194">
        <v>417315.89999999997</v>
      </c>
      <c r="AH89" s="195">
        <f t="shared" si="195"/>
        <v>5.6609705541246197E-2</v>
      </c>
      <c r="AI89" s="194">
        <v>527886.55999999994</v>
      </c>
      <c r="AJ89" s="195">
        <f t="shared" si="196"/>
        <v>7.1608828517632311E-2</v>
      </c>
      <c r="AK89" s="194">
        <v>261885.44</v>
      </c>
      <c r="AL89" s="195">
        <f t="shared" si="197"/>
        <v>3.5525264299634159E-2</v>
      </c>
      <c r="AN89" s="72"/>
    </row>
    <row r="90" spans="2:40" s="73" customFormat="1" ht="14.25" customHeight="1">
      <c r="B90" s="494"/>
      <c r="C90" s="498"/>
      <c r="D90" s="193">
        <v>45953</v>
      </c>
      <c r="E90" s="193" t="s">
        <v>113</v>
      </c>
      <c r="F90" s="378">
        <f t="shared" si="176"/>
        <v>5768650.54</v>
      </c>
      <c r="G90" s="496"/>
      <c r="H90" s="479"/>
      <c r="I90" s="194">
        <v>664254.67999999993</v>
      </c>
      <c r="J90" s="195">
        <f t="shared" si="184"/>
        <v>0.11514905876062999</v>
      </c>
      <c r="K90" s="194">
        <v>831029.44</v>
      </c>
      <c r="L90" s="195">
        <f t="shared" si="185"/>
        <v>0.14405959144822802</v>
      </c>
      <c r="M90" s="194">
        <f t="shared" si="177"/>
        <v>1495284.1199999999</v>
      </c>
      <c r="N90" s="195">
        <f t="shared" ref="N90" si="242">M90/$F90</f>
        <v>0.25920865020885803</v>
      </c>
      <c r="O90" s="194">
        <v>310766.57000000007</v>
      </c>
      <c r="P90" s="195">
        <f t="shared" si="187"/>
        <v>5.3871623501048488E-2</v>
      </c>
      <c r="Q90" s="194">
        <v>145729.28</v>
      </c>
      <c r="R90" s="195">
        <f t="shared" si="179"/>
        <v>2.5262282571895923E-2</v>
      </c>
      <c r="S90" s="194">
        <f t="shared" si="180"/>
        <v>456495.85000000009</v>
      </c>
      <c r="T90" s="195">
        <f t="shared" ref="T90" si="243">S90/$F90</f>
        <v>7.9133906072944418E-2</v>
      </c>
      <c r="U90" s="194">
        <v>631857.48999999987</v>
      </c>
      <c r="V90" s="195">
        <f t="shared" ref="V90" si="244">U90/$F90</f>
        <v>0.10953298100113373</v>
      </c>
      <c r="W90" s="194">
        <v>18161.66</v>
      </c>
      <c r="X90" s="195">
        <f t="shared" si="190"/>
        <v>3.1483377046445252E-3</v>
      </c>
      <c r="Y90" s="194">
        <v>499765.97000000009</v>
      </c>
      <c r="Z90" s="195">
        <f t="shared" si="191"/>
        <v>8.6634814595650658E-2</v>
      </c>
      <c r="AA90" s="194">
        <v>575521.49</v>
      </c>
      <c r="AB90" s="195">
        <f t="shared" si="192"/>
        <v>9.9767092149076517E-2</v>
      </c>
      <c r="AC90" s="194">
        <f t="shared" si="183"/>
        <v>1075287.46</v>
      </c>
      <c r="AD90" s="195">
        <f t="shared" si="193"/>
        <v>0.18640190674472715</v>
      </c>
      <c r="AE90" s="194">
        <v>1193168.3499999999</v>
      </c>
      <c r="AF90" s="195">
        <f t="shared" si="194"/>
        <v>0.20683664952947556</v>
      </c>
      <c r="AG90" s="194">
        <v>228913.5</v>
      </c>
      <c r="AH90" s="195">
        <f t="shared" si="195"/>
        <v>3.968233097371851E-2</v>
      </c>
      <c r="AI90" s="194">
        <v>452506.45</v>
      </c>
      <c r="AJ90" s="195">
        <f t="shared" si="196"/>
        <v>7.8442340520075954E-2</v>
      </c>
      <c r="AK90" s="194">
        <v>216975.65999999997</v>
      </c>
      <c r="AL90" s="195">
        <f t="shared" si="197"/>
        <v>3.7612897244422086E-2</v>
      </c>
      <c r="AN90" s="72"/>
    </row>
    <row r="91" spans="2:40" s="73" customFormat="1" ht="14.25" customHeight="1">
      <c r="B91" s="494"/>
      <c r="C91" s="498"/>
      <c r="D91" s="193">
        <v>45954</v>
      </c>
      <c r="E91" s="193" t="s">
        <v>114</v>
      </c>
      <c r="F91" s="378">
        <f t="shared" si="176"/>
        <v>5491721.6600000001</v>
      </c>
      <c r="G91" s="496"/>
      <c r="H91" s="479"/>
      <c r="I91" s="194">
        <v>621598</v>
      </c>
      <c r="J91" s="195">
        <f t="shared" si="184"/>
        <v>0.11318818368518699</v>
      </c>
      <c r="K91" s="194">
        <v>816912.57000000007</v>
      </c>
      <c r="L91" s="195">
        <f t="shared" si="185"/>
        <v>0.14875345485007702</v>
      </c>
      <c r="M91" s="194">
        <f t="shared" si="177"/>
        <v>1438510.57</v>
      </c>
      <c r="N91" s="195">
        <f t="shared" ref="N91" si="245">M91/F91</f>
        <v>0.26194163853526403</v>
      </c>
      <c r="O91" s="194">
        <v>319245.08</v>
      </c>
      <c r="P91" s="195">
        <f t="shared" si="187"/>
        <v>5.813205762507636E-2</v>
      </c>
      <c r="Q91" s="194">
        <v>149052.20000000001</v>
      </c>
      <c r="R91" s="195">
        <f t="shared" si="179"/>
        <v>2.7141251729061594E-2</v>
      </c>
      <c r="S91" s="194">
        <f t="shared" si="180"/>
        <v>468297.28</v>
      </c>
      <c r="T91" s="195">
        <f t="shared" ref="T91" si="246">S91/F91</f>
        <v>8.5273309354137961E-2</v>
      </c>
      <c r="U91" s="194">
        <v>555561.6399999999</v>
      </c>
      <c r="V91" s="195">
        <f t="shared" ref="V91" si="247">U91/F91</f>
        <v>0.10116347375114416</v>
      </c>
      <c r="W91" s="194">
        <v>18161.66</v>
      </c>
      <c r="X91" s="195">
        <f t="shared" si="190"/>
        <v>3.3070976871031003E-3</v>
      </c>
      <c r="Y91" s="194">
        <v>486576.72</v>
      </c>
      <c r="Z91" s="195">
        <f t="shared" si="191"/>
        <v>8.8601853867444541E-2</v>
      </c>
      <c r="AA91" s="194">
        <v>578598.16999999993</v>
      </c>
      <c r="AB91" s="195">
        <f t="shared" si="192"/>
        <v>0.10535824752633219</v>
      </c>
      <c r="AC91" s="194">
        <f t="shared" si="183"/>
        <v>1065174.8899999999</v>
      </c>
      <c r="AD91" s="195">
        <f t="shared" si="193"/>
        <v>0.19396010139377673</v>
      </c>
      <c r="AE91" s="194">
        <v>1032349.45</v>
      </c>
      <c r="AF91" s="195">
        <f t="shared" si="194"/>
        <v>0.18798284288865433</v>
      </c>
      <c r="AG91" s="194">
        <v>246218.09999999998</v>
      </c>
      <c r="AH91" s="195">
        <f t="shared" si="195"/>
        <v>4.4834409907074567E-2</v>
      </c>
      <c r="AI91" s="194">
        <v>461867.44</v>
      </c>
      <c r="AJ91" s="195">
        <f t="shared" si="196"/>
        <v>8.4102485266888044E-2</v>
      </c>
      <c r="AK91" s="194">
        <v>205580.63</v>
      </c>
      <c r="AL91" s="195">
        <f t="shared" si="197"/>
        <v>3.7434641215957035E-2</v>
      </c>
      <c r="AN91" s="72"/>
    </row>
    <row r="92" spans="2:40" s="73" customFormat="1" ht="14.25" customHeight="1">
      <c r="B92" s="494"/>
      <c r="C92" s="498"/>
      <c r="D92" s="193">
        <v>45955</v>
      </c>
      <c r="E92" s="193" t="s">
        <v>115</v>
      </c>
      <c r="F92" s="378">
        <f t="shared" si="176"/>
        <v>5829561.6499999994</v>
      </c>
      <c r="G92" s="496"/>
      <c r="H92" s="479"/>
      <c r="I92" s="194">
        <v>616907.93000000005</v>
      </c>
      <c r="J92" s="195">
        <f t="shared" si="184"/>
        <v>0.10582406826420647</v>
      </c>
      <c r="K92" s="194">
        <v>964522.4</v>
      </c>
      <c r="L92" s="195">
        <f t="shared" si="185"/>
        <v>0.16545367523474086</v>
      </c>
      <c r="M92" s="194">
        <f t="shared" si="177"/>
        <v>1581430.33</v>
      </c>
      <c r="N92" s="195">
        <f t="shared" ref="N92" si="248">M92/$F92</f>
        <v>0.27127774349894734</v>
      </c>
      <c r="O92" s="194">
        <v>311861.06</v>
      </c>
      <c r="P92" s="195">
        <f t="shared" si="187"/>
        <v>5.3496485451869275E-2</v>
      </c>
      <c r="Q92" s="194">
        <v>146930.45000000001</v>
      </c>
      <c r="R92" s="195">
        <f t="shared" si="179"/>
        <v>2.520437364274208E-2</v>
      </c>
      <c r="S92" s="194">
        <f t="shared" si="180"/>
        <v>458791.51</v>
      </c>
      <c r="T92" s="195">
        <f t="shared" ref="T92" si="249">S92/$F92</f>
        <v>7.8700859094611345E-2</v>
      </c>
      <c r="U92" s="194">
        <v>596976.56000000006</v>
      </c>
      <c r="V92" s="195">
        <f t="shared" ref="V92" si="250">U92/$F92</f>
        <v>0.10240505133006014</v>
      </c>
      <c r="W92" s="194">
        <v>20664.88</v>
      </c>
      <c r="X92" s="195">
        <f t="shared" si="190"/>
        <v>3.5448428613839263E-3</v>
      </c>
      <c r="Y92" s="194">
        <v>507407.73</v>
      </c>
      <c r="Z92" s="195">
        <f t="shared" si="191"/>
        <v>8.7040460409231635E-2</v>
      </c>
      <c r="AA92" s="194">
        <v>672136.59</v>
      </c>
      <c r="AB92" s="195">
        <f t="shared" si="192"/>
        <v>0.11529796412737139</v>
      </c>
      <c r="AC92" s="194">
        <f t="shared" si="183"/>
        <v>1179544.3199999998</v>
      </c>
      <c r="AD92" s="195">
        <f t="shared" si="193"/>
        <v>0.202338424536603</v>
      </c>
      <c r="AE92" s="194">
        <v>993501.90999999992</v>
      </c>
      <c r="AF92" s="195">
        <f t="shared" si="194"/>
        <v>0.17042480543970231</v>
      </c>
      <c r="AG92" s="194">
        <v>328214.39999999997</v>
      </c>
      <c r="AH92" s="195">
        <f t="shared" si="195"/>
        <v>5.6301728964475398E-2</v>
      </c>
      <c r="AI92" s="194">
        <v>454444.31</v>
      </c>
      <c r="AJ92" s="195">
        <f t="shared" si="196"/>
        <v>7.7955142647818138E-2</v>
      </c>
      <c r="AK92" s="194">
        <v>215993.43</v>
      </c>
      <c r="AL92" s="195">
        <f t="shared" si="197"/>
        <v>3.7051401626398445E-2</v>
      </c>
      <c r="AN92" s="72"/>
    </row>
    <row r="93" spans="2:40" s="73" customFormat="1" ht="14.25" customHeight="1">
      <c r="B93" s="494"/>
      <c r="C93" s="498"/>
      <c r="D93" s="193">
        <v>45956</v>
      </c>
      <c r="E93" s="193" t="s">
        <v>116</v>
      </c>
      <c r="F93" s="378">
        <f t="shared" si="176"/>
        <v>8112299.6200000001</v>
      </c>
      <c r="G93" s="496"/>
      <c r="H93" s="479"/>
      <c r="I93" s="194">
        <v>1024434.8499999999</v>
      </c>
      <c r="J93" s="195">
        <f t="shared" si="184"/>
        <v>0.12628168312156102</v>
      </c>
      <c r="K93" s="194">
        <v>1081212.6499999999</v>
      </c>
      <c r="L93" s="195">
        <f t="shared" si="185"/>
        <v>0.13328066031170577</v>
      </c>
      <c r="M93" s="194">
        <f t="shared" si="177"/>
        <v>2105647.5</v>
      </c>
      <c r="N93" s="195">
        <f t="shared" ref="N93" si="251">M93/F93</f>
        <v>0.25956234343326684</v>
      </c>
      <c r="O93" s="194">
        <v>454217.51999999996</v>
      </c>
      <c r="P93" s="195">
        <f t="shared" si="187"/>
        <v>5.5991215965467502E-2</v>
      </c>
      <c r="Q93" s="194">
        <v>196735.1</v>
      </c>
      <c r="R93" s="195">
        <f t="shared" si="179"/>
        <v>2.4251458799052591E-2</v>
      </c>
      <c r="S93" s="194">
        <f t="shared" si="180"/>
        <v>650952.62</v>
      </c>
      <c r="T93" s="195">
        <f t="shared" ref="T93" si="252">S93/F93</f>
        <v>8.02426747645201E-2</v>
      </c>
      <c r="U93" s="194">
        <v>810331.7</v>
      </c>
      <c r="V93" s="195">
        <f t="shared" ref="V93" si="253">U93/F93</f>
        <v>9.9889271594729379E-2</v>
      </c>
      <c r="W93" s="194">
        <v>25831.1</v>
      </c>
      <c r="X93" s="195">
        <f t="shared" si="190"/>
        <v>3.1841895898810499E-3</v>
      </c>
      <c r="Y93" s="194">
        <v>666548.67999999993</v>
      </c>
      <c r="Z93" s="195">
        <f t="shared" si="191"/>
        <v>8.2165194978338324E-2</v>
      </c>
      <c r="AA93" s="194">
        <v>754113.63</v>
      </c>
      <c r="AB93" s="195">
        <f t="shared" si="192"/>
        <v>9.2959292102675076E-2</v>
      </c>
      <c r="AC93" s="194">
        <f t="shared" si="183"/>
        <v>1420662.31</v>
      </c>
      <c r="AD93" s="195">
        <f t="shared" si="193"/>
        <v>0.17512448708101341</v>
      </c>
      <c r="AE93" s="194">
        <v>1831021.62</v>
      </c>
      <c r="AF93" s="195">
        <f t="shared" si="194"/>
        <v>0.22570931866049593</v>
      </c>
      <c r="AG93" s="194">
        <v>457368.6</v>
      </c>
      <c r="AH93" s="195">
        <f t="shared" si="195"/>
        <v>5.6379648364121931E-2</v>
      </c>
      <c r="AI93" s="194">
        <v>544860.76</v>
      </c>
      <c r="AJ93" s="195">
        <f t="shared" si="196"/>
        <v>6.716477269363974E-2</v>
      </c>
      <c r="AK93" s="194">
        <v>265623.40999999997</v>
      </c>
      <c r="AL93" s="195">
        <f t="shared" si="197"/>
        <v>3.2743293818331624E-2</v>
      </c>
      <c r="AN93" s="72"/>
    </row>
    <row r="94" spans="2:40" s="73" customFormat="1" ht="14.25" customHeight="1">
      <c r="B94" s="494"/>
      <c r="C94" s="498"/>
      <c r="D94" s="193">
        <v>45957</v>
      </c>
      <c r="E94" s="193" t="s">
        <v>117</v>
      </c>
      <c r="F94" s="378">
        <f t="shared" si="176"/>
        <v>7975849.5499999998</v>
      </c>
      <c r="G94" s="496"/>
      <c r="H94" s="479"/>
      <c r="I94" s="194">
        <v>991718.51</v>
      </c>
      <c r="J94" s="195">
        <f t="shared" si="184"/>
        <v>0.1243401726402926</v>
      </c>
      <c r="K94" s="194">
        <v>1294535.25</v>
      </c>
      <c r="L94" s="195">
        <f t="shared" si="185"/>
        <v>0.16230687927156298</v>
      </c>
      <c r="M94" s="194">
        <f t="shared" si="177"/>
        <v>2286253.7599999998</v>
      </c>
      <c r="N94" s="195">
        <f t="shared" ref="N94:N95" si="254">M94/$F94</f>
        <v>0.28664705191185558</v>
      </c>
      <c r="O94" s="194">
        <v>424136.44</v>
      </c>
      <c r="P94" s="195">
        <f t="shared" si="187"/>
        <v>5.3177587834514761E-2</v>
      </c>
      <c r="Q94" s="194">
        <v>196916.72999999998</v>
      </c>
      <c r="R94" s="195">
        <f t="shared" si="179"/>
        <v>2.4689122928603886E-2</v>
      </c>
      <c r="S94" s="194">
        <f t="shared" si="180"/>
        <v>621053.16999999993</v>
      </c>
      <c r="T94" s="195">
        <f t="shared" ref="T94:T95" si="255">S94/$F94</f>
        <v>7.7866710763118643E-2</v>
      </c>
      <c r="U94" s="194">
        <v>775662.99000000011</v>
      </c>
      <c r="V94" s="195">
        <f t="shared" ref="V94:V95" si="256">U94/$F94</f>
        <v>9.7251457056383439E-2</v>
      </c>
      <c r="W94" s="194">
        <v>0</v>
      </c>
      <c r="X94" s="195">
        <f t="shared" si="190"/>
        <v>0</v>
      </c>
      <c r="Y94" s="194">
        <v>640094.71</v>
      </c>
      <c r="Z94" s="195">
        <f t="shared" si="191"/>
        <v>8.0254110359942787E-2</v>
      </c>
      <c r="AA94" s="194">
        <v>706945.81</v>
      </c>
      <c r="AB94" s="195">
        <f t="shared" si="192"/>
        <v>8.8635800558700364E-2</v>
      </c>
      <c r="AC94" s="194">
        <f t="shared" si="183"/>
        <v>1347040.52</v>
      </c>
      <c r="AD94" s="195">
        <f t="shared" si="193"/>
        <v>0.16888991091864314</v>
      </c>
      <c r="AE94" s="194">
        <v>1740663.9400000002</v>
      </c>
      <c r="AF94" s="195">
        <f t="shared" si="194"/>
        <v>0.21824182227710154</v>
      </c>
      <c r="AG94" s="194">
        <v>444476.1</v>
      </c>
      <c r="AH94" s="195">
        <f t="shared" si="195"/>
        <v>5.57277437611646E-2</v>
      </c>
      <c r="AI94" s="194">
        <v>508591.78</v>
      </c>
      <c r="AJ94" s="195">
        <f t="shared" si="196"/>
        <v>6.3766471121562224E-2</v>
      </c>
      <c r="AK94" s="194">
        <v>252107.28999999998</v>
      </c>
      <c r="AL94" s="195">
        <f t="shared" si="197"/>
        <v>3.1608832190170889E-2</v>
      </c>
      <c r="AN94" s="72"/>
    </row>
    <row r="95" spans="2:40" s="73" customFormat="1" ht="14.25" customHeight="1" collapsed="1">
      <c r="B95" s="493">
        <f>B88+7</f>
        <v>45966</v>
      </c>
      <c r="C95" s="498"/>
      <c r="D95" s="193">
        <v>45958</v>
      </c>
      <c r="E95" s="193" t="s">
        <v>118</v>
      </c>
      <c r="F95" s="378">
        <f t="shared" si="176"/>
        <v>8366217.1600000001</v>
      </c>
      <c r="G95" s="496">
        <f t="shared" ref="G95" si="257">SUM(F95:F101)</f>
        <v>50222624.539999999</v>
      </c>
      <c r="H95" s="479"/>
      <c r="I95" s="194">
        <v>1105396.2</v>
      </c>
      <c r="J95" s="195">
        <f t="shared" si="184"/>
        <v>0.13212616632580931</v>
      </c>
      <c r="K95" s="194">
        <v>1245693.74</v>
      </c>
      <c r="L95" s="195">
        <f t="shared" si="185"/>
        <v>0.14889569756279192</v>
      </c>
      <c r="M95" s="194">
        <f t="shared" si="177"/>
        <v>2351089.94</v>
      </c>
      <c r="N95" s="195">
        <f t="shared" si="254"/>
        <v>0.28102186388860123</v>
      </c>
      <c r="O95" s="194">
        <v>431419.53999999992</v>
      </c>
      <c r="P95" s="195">
        <f t="shared" si="187"/>
        <v>5.1566858921935979E-2</v>
      </c>
      <c r="Q95" s="194">
        <v>202341.53000000003</v>
      </c>
      <c r="R95" s="195">
        <f t="shared" si="179"/>
        <v>2.4185546003685138E-2</v>
      </c>
      <c r="S95" s="194">
        <f t="shared" si="180"/>
        <v>633761.06999999995</v>
      </c>
      <c r="T95" s="195">
        <f t="shared" si="255"/>
        <v>7.5752404925621117E-2</v>
      </c>
      <c r="U95" s="194">
        <v>757741.11</v>
      </c>
      <c r="V95" s="195">
        <f t="shared" si="256"/>
        <v>9.0571532570641516E-2</v>
      </c>
      <c r="W95" s="194">
        <v>0</v>
      </c>
      <c r="X95" s="195">
        <f t="shared" si="190"/>
        <v>0</v>
      </c>
      <c r="Y95" s="194">
        <v>608225.41</v>
      </c>
      <c r="Z95" s="195">
        <f t="shared" si="191"/>
        <v>7.2700170025230382E-2</v>
      </c>
      <c r="AA95" s="194">
        <v>673995.96</v>
      </c>
      <c r="AB95" s="195">
        <f t="shared" si="192"/>
        <v>8.0561614300721784E-2</v>
      </c>
      <c r="AC95" s="194">
        <f t="shared" si="183"/>
        <v>1282221.3700000001</v>
      </c>
      <c r="AD95" s="195">
        <f t="shared" si="193"/>
        <v>0.15326178432595217</v>
      </c>
      <c r="AE95" s="194">
        <v>1874810.12</v>
      </c>
      <c r="AF95" s="195">
        <f t="shared" si="194"/>
        <v>0.22409293043022088</v>
      </c>
      <c r="AG95" s="194">
        <v>373825.19999999995</v>
      </c>
      <c r="AH95" s="195">
        <f t="shared" si="195"/>
        <v>4.4682703407139382E-2</v>
      </c>
      <c r="AI95" s="194">
        <v>565541.96</v>
      </c>
      <c r="AJ95" s="195">
        <f t="shared" si="196"/>
        <v>6.7598288352342981E-2</v>
      </c>
      <c r="AK95" s="194">
        <v>527226.3899999999</v>
      </c>
      <c r="AL95" s="195">
        <f t="shared" si="197"/>
        <v>6.3018492099480697E-2</v>
      </c>
      <c r="AN95" s="72"/>
    </row>
    <row r="96" spans="2:40" s="73" customFormat="1" ht="14.25" customHeight="1">
      <c r="B96" s="494"/>
      <c r="C96" s="498"/>
      <c r="D96" s="193">
        <v>45959</v>
      </c>
      <c r="E96" s="193" t="s">
        <v>112</v>
      </c>
      <c r="F96" s="378">
        <f t="shared" si="176"/>
        <v>7818037.5599999996</v>
      </c>
      <c r="G96" s="496"/>
      <c r="H96" s="479"/>
      <c r="I96" s="194">
        <v>1058838.3400000001</v>
      </c>
      <c r="J96" s="195">
        <f t="shared" si="184"/>
        <v>0.13543530993217692</v>
      </c>
      <c r="K96" s="194">
        <v>1218138.9899999998</v>
      </c>
      <c r="L96" s="195">
        <f t="shared" si="185"/>
        <v>0.15581135043817823</v>
      </c>
      <c r="M96" s="194">
        <f t="shared" si="177"/>
        <v>2276977.33</v>
      </c>
      <c r="N96" s="195">
        <f t="shared" ref="N96" si="258">M96/F96</f>
        <v>0.29124666037035518</v>
      </c>
      <c r="O96" s="194">
        <v>423692.94</v>
      </c>
      <c r="P96" s="195">
        <f t="shared" si="187"/>
        <v>5.4194282996000348E-2</v>
      </c>
      <c r="Q96" s="194">
        <v>199230.78000000003</v>
      </c>
      <c r="R96" s="195">
        <f t="shared" si="179"/>
        <v>2.5483476955820615E-2</v>
      </c>
      <c r="S96" s="194">
        <f t="shared" si="180"/>
        <v>622923.72</v>
      </c>
      <c r="T96" s="195">
        <f t="shared" ref="T96" si="259">S96/F96</f>
        <v>7.9677759951820956E-2</v>
      </c>
      <c r="U96" s="194">
        <v>749517.71999999986</v>
      </c>
      <c r="V96" s="195">
        <f t="shared" ref="V96" si="260">U96/F96</f>
        <v>9.5870314544766647E-2</v>
      </c>
      <c r="W96" s="194">
        <v>0</v>
      </c>
      <c r="X96" s="195">
        <f t="shared" si="190"/>
        <v>0</v>
      </c>
      <c r="Y96" s="194">
        <v>623825.62</v>
      </c>
      <c r="Z96" s="195">
        <f t="shared" si="191"/>
        <v>7.9793121382752741E-2</v>
      </c>
      <c r="AA96" s="194">
        <v>611355.05999999994</v>
      </c>
      <c r="AB96" s="195">
        <f t="shared" si="192"/>
        <v>7.8198020322634523E-2</v>
      </c>
      <c r="AC96" s="194">
        <f t="shared" si="183"/>
        <v>1235180.68</v>
      </c>
      <c r="AD96" s="195">
        <f t="shared" si="193"/>
        <v>0.15799114170538725</v>
      </c>
      <c r="AE96" s="194">
        <v>1688418.4</v>
      </c>
      <c r="AF96" s="195">
        <f t="shared" si="194"/>
        <v>0.21596447791944351</v>
      </c>
      <c r="AG96" s="194">
        <v>323057.39999999997</v>
      </c>
      <c r="AH96" s="195">
        <f t="shared" si="195"/>
        <v>4.132205780807223E-2</v>
      </c>
      <c r="AI96" s="194">
        <v>526582.76</v>
      </c>
      <c r="AJ96" s="195">
        <f t="shared" si="196"/>
        <v>6.7354851643869576E-2</v>
      </c>
      <c r="AK96" s="194">
        <v>395379.55000000005</v>
      </c>
      <c r="AL96" s="195">
        <f t="shared" si="197"/>
        <v>5.0572736056284699E-2</v>
      </c>
      <c r="AN96" s="72"/>
    </row>
    <row r="97" spans="2:40" s="73" customFormat="1" ht="14.25" customHeight="1">
      <c r="B97" s="494"/>
      <c r="C97" s="498"/>
      <c r="D97" s="193">
        <v>45960</v>
      </c>
      <c r="E97" s="193" t="s">
        <v>113</v>
      </c>
      <c r="F97" s="378">
        <f t="shared" si="176"/>
        <v>6961611.0600000005</v>
      </c>
      <c r="G97" s="496"/>
      <c r="H97" s="479"/>
      <c r="I97" s="194">
        <v>995278.04999999993</v>
      </c>
      <c r="J97" s="195">
        <f t="shared" si="184"/>
        <v>0.1429666267509061</v>
      </c>
      <c r="K97" s="194">
        <v>1069700.8800000001</v>
      </c>
      <c r="L97" s="195">
        <f t="shared" si="185"/>
        <v>0.15365708753054066</v>
      </c>
      <c r="M97" s="194">
        <f t="shared" si="177"/>
        <v>2064978.9300000002</v>
      </c>
      <c r="N97" s="195">
        <f t="shared" ref="N97" si="261">M97/$F97</f>
        <v>0.29662371428144679</v>
      </c>
      <c r="O97" s="194">
        <v>383220.13000000006</v>
      </c>
      <c r="P97" s="195">
        <f t="shared" si="187"/>
        <v>5.5047621405037245E-2</v>
      </c>
      <c r="Q97" s="194">
        <v>190592.38</v>
      </c>
      <c r="R97" s="195">
        <f t="shared" si="179"/>
        <v>2.7377625431432819E-2</v>
      </c>
      <c r="S97" s="194">
        <f t="shared" si="180"/>
        <v>573812.51</v>
      </c>
      <c r="T97" s="195">
        <f t="shared" ref="T97" si="262">S97/$F97</f>
        <v>8.2425246836470054E-2</v>
      </c>
      <c r="U97" s="194">
        <v>698527.17999999993</v>
      </c>
      <c r="V97" s="195">
        <f t="shared" ref="V97" si="263">U97/$F97</f>
        <v>0.10033987448876523</v>
      </c>
      <c r="W97" s="194">
        <v>0</v>
      </c>
      <c r="X97" s="195">
        <f t="shared" si="190"/>
        <v>0</v>
      </c>
      <c r="Y97" s="194">
        <v>538472.87</v>
      </c>
      <c r="Z97" s="195">
        <f t="shared" si="191"/>
        <v>7.7348887399635899E-2</v>
      </c>
      <c r="AA97" s="194">
        <v>508318.61</v>
      </c>
      <c r="AB97" s="195">
        <f t="shared" si="192"/>
        <v>7.3017381410561008E-2</v>
      </c>
      <c r="AC97" s="194">
        <f t="shared" si="183"/>
        <v>1046791.48</v>
      </c>
      <c r="AD97" s="195">
        <f t="shared" si="193"/>
        <v>0.15036626881019691</v>
      </c>
      <c r="AE97" s="194">
        <v>1501638.33</v>
      </c>
      <c r="AF97" s="195">
        <f t="shared" si="194"/>
        <v>0.21570270402322647</v>
      </c>
      <c r="AG97" s="194">
        <v>235216.5</v>
      </c>
      <c r="AH97" s="195">
        <f t="shared" si="195"/>
        <v>3.3787653170040781E-2</v>
      </c>
      <c r="AI97" s="194">
        <v>456134.86</v>
      </c>
      <c r="AJ97" s="195">
        <f t="shared" si="196"/>
        <v>6.5521451294637531E-2</v>
      </c>
      <c r="AK97" s="194">
        <v>384511.27</v>
      </c>
      <c r="AL97" s="195">
        <f t="shared" si="197"/>
        <v>5.5233087095216148E-2</v>
      </c>
      <c r="AN97" s="72"/>
    </row>
    <row r="98" spans="2:40" s="73" customFormat="1" ht="14.25" customHeight="1">
      <c r="B98" s="494"/>
      <c r="C98" s="499"/>
      <c r="D98" s="193">
        <v>45961</v>
      </c>
      <c r="E98" s="193" t="s">
        <v>114</v>
      </c>
      <c r="F98" s="378">
        <f t="shared" si="176"/>
        <v>5667008.7699999996</v>
      </c>
      <c r="G98" s="496"/>
      <c r="H98" s="479"/>
      <c r="I98" s="194">
        <v>769475.81</v>
      </c>
      <c r="J98" s="195">
        <f t="shared" si="184"/>
        <v>0.13578165152548372</v>
      </c>
      <c r="K98" s="194">
        <v>934336.87999999989</v>
      </c>
      <c r="L98" s="195">
        <f t="shared" si="185"/>
        <v>0.16487302524502709</v>
      </c>
      <c r="M98" s="194">
        <f t="shared" si="177"/>
        <v>1703812.69</v>
      </c>
      <c r="N98" s="195">
        <f t="shared" ref="N98" si="264">M98/F98</f>
        <v>0.30065467677051083</v>
      </c>
      <c r="O98" s="194">
        <v>302815.82</v>
      </c>
      <c r="P98" s="195">
        <f t="shared" si="187"/>
        <v>5.3434859956992799E-2</v>
      </c>
      <c r="Q98" s="194">
        <v>156680.32999999999</v>
      </c>
      <c r="R98" s="195">
        <f t="shared" si="179"/>
        <v>2.764780086973467E-2</v>
      </c>
      <c r="S98" s="194">
        <f t="shared" si="180"/>
        <v>459496.15</v>
      </c>
      <c r="T98" s="195">
        <f t="shared" ref="T98" si="265">S98/F98</f>
        <v>8.1082660826727479E-2</v>
      </c>
      <c r="U98" s="194">
        <v>490379.08999999997</v>
      </c>
      <c r="V98" s="195">
        <f t="shared" ref="V98" si="266">U98/F98</f>
        <v>8.6532262416103511E-2</v>
      </c>
      <c r="W98" s="194">
        <v>0</v>
      </c>
      <c r="X98" s="195">
        <f t="shared" si="190"/>
        <v>0</v>
      </c>
      <c r="Y98" s="194">
        <v>440585.87000000005</v>
      </c>
      <c r="Z98" s="195">
        <f t="shared" si="191"/>
        <v>7.7745754044421578E-2</v>
      </c>
      <c r="AA98" s="194">
        <v>474371.88</v>
      </c>
      <c r="AB98" s="195">
        <f t="shared" si="192"/>
        <v>8.3707631177708602E-2</v>
      </c>
      <c r="AC98" s="194">
        <f t="shared" si="183"/>
        <v>914957.75</v>
      </c>
      <c r="AD98" s="195">
        <f t="shared" si="193"/>
        <v>0.16145338522213018</v>
      </c>
      <c r="AE98" s="194">
        <v>1159558.98</v>
      </c>
      <c r="AF98" s="195">
        <f t="shared" si="194"/>
        <v>0.20461570240343921</v>
      </c>
      <c r="AG98" s="194">
        <v>211265.09999999998</v>
      </c>
      <c r="AH98" s="195">
        <f t="shared" si="195"/>
        <v>3.7279825843643435E-2</v>
      </c>
      <c r="AI98" s="194">
        <v>421359.46</v>
      </c>
      <c r="AJ98" s="195">
        <f t="shared" si="196"/>
        <v>7.4353062982819421E-2</v>
      </c>
      <c r="AK98" s="194">
        <v>306179.55</v>
      </c>
      <c r="AL98" s="195">
        <f t="shared" si="197"/>
        <v>5.4028423534626016E-2</v>
      </c>
      <c r="AN98" s="72"/>
    </row>
    <row r="99" spans="2:40" s="73" customFormat="1" ht="14.25" customHeight="1">
      <c r="B99" s="494"/>
      <c r="C99" s="503" t="s">
        <v>754</v>
      </c>
      <c r="D99" s="193">
        <v>45962</v>
      </c>
      <c r="E99" s="193" t="s">
        <v>115</v>
      </c>
      <c r="F99" s="378">
        <f t="shared" si="176"/>
        <v>5815672.830000001</v>
      </c>
      <c r="G99" s="496"/>
      <c r="H99" s="479"/>
      <c r="I99" s="194">
        <v>726206.3</v>
      </c>
      <c r="J99" s="195">
        <f t="shared" si="184"/>
        <v>0.12487055603504435</v>
      </c>
      <c r="K99" s="194">
        <v>1016713.0700000001</v>
      </c>
      <c r="L99" s="195">
        <f t="shared" si="185"/>
        <v>0.17482294821595043</v>
      </c>
      <c r="M99" s="194">
        <f t="shared" si="177"/>
        <v>1742919.37</v>
      </c>
      <c r="N99" s="195">
        <f t="shared" ref="N99" si="267">M99/$F99</f>
        <v>0.29969350425099478</v>
      </c>
      <c r="O99" s="194">
        <v>271669.14</v>
      </c>
      <c r="P99" s="195">
        <f t="shared" si="187"/>
        <v>4.671327771373273E-2</v>
      </c>
      <c r="Q99" s="194">
        <v>147031.23000000001</v>
      </c>
      <c r="R99" s="195">
        <f t="shared" si="179"/>
        <v>2.5281895027096973E-2</v>
      </c>
      <c r="S99" s="194">
        <f t="shared" si="180"/>
        <v>418700.37</v>
      </c>
      <c r="T99" s="195">
        <f t="shared" ref="T99" si="268">S99/$F99</f>
        <v>7.1995172740829699E-2</v>
      </c>
      <c r="U99" s="194">
        <v>504530.49</v>
      </c>
      <c r="V99" s="195">
        <f t="shared" ref="V99" si="269">U99/$F99</f>
        <v>8.6753588922229646E-2</v>
      </c>
      <c r="W99" s="194">
        <v>0</v>
      </c>
      <c r="X99" s="195">
        <f t="shared" si="190"/>
        <v>0</v>
      </c>
      <c r="Y99" s="194">
        <v>427481.84</v>
      </c>
      <c r="Z99" s="195">
        <f t="shared" si="191"/>
        <v>7.3505139043387346E-2</v>
      </c>
      <c r="AA99" s="194">
        <v>569225.89</v>
      </c>
      <c r="AB99" s="195">
        <f t="shared" si="192"/>
        <v>9.7877907963402386E-2</v>
      </c>
      <c r="AC99" s="194">
        <f t="shared" si="183"/>
        <v>996707.73</v>
      </c>
      <c r="AD99" s="195">
        <f t="shared" si="193"/>
        <v>0.17138304700678972</v>
      </c>
      <c r="AE99" s="194">
        <v>1246130.47</v>
      </c>
      <c r="AF99" s="195">
        <f t="shared" si="194"/>
        <v>0.21427107514918436</v>
      </c>
      <c r="AG99" s="194">
        <v>238024.19999999998</v>
      </c>
      <c r="AH99" s="195">
        <f t="shared" si="195"/>
        <v>4.0928058877754983E-2</v>
      </c>
      <c r="AI99" s="194">
        <v>345285.34</v>
      </c>
      <c r="AJ99" s="195">
        <f t="shared" si="196"/>
        <v>5.9371520732537486E-2</v>
      </c>
      <c r="AK99" s="194">
        <v>323374.86</v>
      </c>
      <c r="AL99" s="195">
        <f t="shared" si="197"/>
        <v>5.5604032319679156E-2</v>
      </c>
      <c r="AN99" s="72"/>
    </row>
    <row r="100" spans="2:40" s="73" customFormat="1" ht="14.25" customHeight="1">
      <c r="B100" s="494"/>
      <c r="C100" s="503"/>
      <c r="D100" s="193">
        <v>45963</v>
      </c>
      <c r="E100" s="193" t="s">
        <v>116</v>
      </c>
      <c r="F100" s="378">
        <f t="shared" si="176"/>
        <v>7928547.3200000012</v>
      </c>
      <c r="G100" s="496"/>
      <c r="H100" s="500">
        <f>SUM(F99:F128)</f>
        <v>207972708.03000003</v>
      </c>
      <c r="I100" s="194">
        <v>1071323.2499999998</v>
      </c>
      <c r="J100" s="195">
        <f t="shared" si="184"/>
        <v>0.13512226222041387</v>
      </c>
      <c r="K100" s="194">
        <v>1141064</v>
      </c>
      <c r="L100" s="195">
        <f t="shared" si="185"/>
        <v>0.14391841959770252</v>
      </c>
      <c r="M100" s="194">
        <f t="shared" si="177"/>
        <v>2212387.25</v>
      </c>
      <c r="N100" s="195">
        <f t="shared" ref="N100" si="270">M100/F100</f>
        <v>0.27904068181811642</v>
      </c>
      <c r="O100" s="194">
        <v>389927.43000000005</v>
      </c>
      <c r="P100" s="195">
        <f t="shared" si="187"/>
        <v>4.91801857594261E-2</v>
      </c>
      <c r="Q100" s="194">
        <v>180699</v>
      </c>
      <c r="R100" s="195">
        <f t="shared" si="179"/>
        <v>2.2790934165730622E-2</v>
      </c>
      <c r="S100" s="194">
        <f t="shared" si="180"/>
        <v>570626.43000000005</v>
      </c>
      <c r="T100" s="195">
        <f t="shared" ref="T100" si="271">S100/F100</f>
        <v>7.1971119925156729E-2</v>
      </c>
      <c r="U100" s="194">
        <v>715822.22</v>
      </c>
      <c r="V100" s="195">
        <f t="shared" ref="V100" si="272">U100/F100</f>
        <v>9.0284158132513975E-2</v>
      </c>
      <c r="W100" s="194">
        <v>0</v>
      </c>
      <c r="X100" s="195">
        <f t="shared" si="190"/>
        <v>0</v>
      </c>
      <c r="Y100" s="194">
        <v>579814.42000000004</v>
      </c>
      <c r="Z100" s="195">
        <f t="shared" si="191"/>
        <v>7.3129969034478812E-2</v>
      </c>
      <c r="AA100" s="194">
        <v>659805.29</v>
      </c>
      <c r="AB100" s="195">
        <f t="shared" si="192"/>
        <v>8.3218938270775172E-2</v>
      </c>
      <c r="AC100" s="194">
        <f t="shared" si="183"/>
        <v>1239619.71</v>
      </c>
      <c r="AD100" s="195">
        <f t="shared" si="193"/>
        <v>0.15634890730525397</v>
      </c>
      <c r="AE100" s="194">
        <v>1965107.7799999998</v>
      </c>
      <c r="AF100" s="195">
        <f t="shared" si="194"/>
        <v>0.24785218536098735</v>
      </c>
      <c r="AG100" s="194">
        <v>301913.7</v>
      </c>
      <c r="AH100" s="195">
        <f t="shared" si="195"/>
        <v>3.8079321193986389E-2</v>
      </c>
      <c r="AI100" s="194">
        <v>519375.94000000006</v>
      </c>
      <c r="AJ100" s="195">
        <f t="shared" si="196"/>
        <v>6.5507074504034105E-2</v>
      </c>
      <c r="AK100" s="194">
        <v>403694.29</v>
      </c>
      <c r="AL100" s="195">
        <f t="shared" si="197"/>
        <v>5.0916551759950891E-2</v>
      </c>
      <c r="AN100" s="72"/>
    </row>
    <row r="101" spans="2:40" s="73" customFormat="1" ht="14.25" customHeight="1">
      <c r="B101" s="494"/>
      <c r="C101" s="503"/>
      <c r="D101" s="193">
        <v>45964</v>
      </c>
      <c r="E101" s="193" t="s">
        <v>117</v>
      </c>
      <c r="F101" s="378">
        <f t="shared" si="176"/>
        <v>7665529.8399999989</v>
      </c>
      <c r="G101" s="496"/>
      <c r="H101" s="501"/>
      <c r="I101" s="194">
        <v>1049753.3499999999</v>
      </c>
      <c r="J101" s="195">
        <f t="shared" si="184"/>
        <v>0.13694465639181441</v>
      </c>
      <c r="K101" s="194">
        <v>1134333.3899999999</v>
      </c>
      <c r="L101" s="195">
        <f t="shared" si="185"/>
        <v>0.14797847163556277</v>
      </c>
      <c r="M101" s="194">
        <f t="shared" si="177"/>
        <v>2184086.7399999998</v>
      </c>
      <c r="N101" s="195">
        <f t="shared" ref="N101:N102" si="273">M101/$F101</f>
        <v>0.28492312802737718</v>
      </c>
      <c r="O101" s="194">
        <v>360678.96</v>
      </c>
      <c r="P101" s="195">
        <f t="shared" si="187"/>
        <v>4.7052058700224178E-2</v>
      </c>
      <c r="Q101" s="194">
        <v>186025.49</v>
      </c>
      <c r="R101" s="195">
        <f t="shared" si="179"/>
        <v>2.4267792818350051E-2</v>
      </c>
      <c r="S101" s="194">
        <f t="shared" si="180"/>
        <v>546704.44999999995</v>
      </c>
      <c r="T101" s="195">
        <f t="shared" ref="T101:T102" si="274">S101/$F101</f>
        <v>7.1319851518574229E-2</v>
      </c>
      <c r="U101" s="194">
        <v>736262.57</v>
      </c>
      <c r="V101" s="195">
        <f t="shared" ref="V101:V102" si="275">U101/$F101</f>
        <v>9.6048490498081479E-2</v>
      </c>
      <c r="W101" s="194">
        <v>0</v>
      </c>
      <c r="X101" s="195">
        <f t="shared" si="190"/>
        <v>0</v>
      </c>
      <c r="Y101" s="194">
        <v>580646.89</v>
      </c>
      <c r="Z101" s="195">
        <f t="shared" si="191"/>
        <v>7.5747782882546327E-2</v>
      </c>
      <c r="AA101" s="194">
        <v>657203.32000000007</v>
      </c>
      <c r="AB101" s="195">
        <f t="shared" si="192"/>
        <v>8.5734885091778623E-2</v>
      </c>
      <c r="AC101" s="194">
        <f t="shared" si="183"/>
        <v>1237850.21</v>
      </c>
      <c r="AD101" s="195">
        <f t="shared" si="193"/>
        <v>0.16148266797432492</v>
      </c>
      <c r="AE101" s="194">
        <v>1830017.5500000003</v>
      </c>
      <c r="AF101" s="195">
        <f t="shared" si="194"/>
        <v>0.23873334109935454</v>
      </c>
      <c r="AG101" s="194">
        <v>296756.7</v>
      </c>
      <c r="AH101" s="195">
        <f t="shared" si="195"/>
        <v>3.8713136103322512E-2</v>
      </c>
      <c r="AI101" s="194">
        <v>495772.06</v>
      </c>
      <c r="AJ101" s="195">
        <f t="shared" si="196"/>
        <v>6.467551106682537E-2</v>
      </c>
      <c r="AK101" s="194">
        <v>338079.55999999994</v>
      </c>
      <c r="AL101" s="195">
        <f t="shared" si="197"/>
        <v>4.4103873712139904E-2</v>
      </c>
      <c r="AN101" s="72"/>
    </row>
    <row r="102" spans="2:40" s="73" customFormat="1" ht="14.25" customHeight="1" collapsed="1">
      <c r="B102" s="493">
        <f t="shared" ref="B102" si="276">D110</f>
        <v>45973</v>
      </c>
      <c r="C102" s="503"/>
      <c r="D102" s="193">
        <v>45965</v>
      </c>
      <c r="E102" s="193" t="s">
        <v>118</v>
      </c>
      <c r="F102" s="378">
        <f t="shared" si="176"/>
        <v>7349223.8500000015</v>
      </c>
      <c r="G102" s="496">
        <f t="shared" ref="G102" si="277">SUM(F102:F108)</f>
        <v>47807804.470000006</v>
      </c>
      <c r="H102" s="501"/>
      <c r="I102" s="194">
        <v>983988.02000000014</v>
      </c>
      <c r="J102" s="195">
        <f t="shared" si="184"/>
        <v>0.13389005969657597</v>
      </c>
      <c r="K102" s="194">
        <v>1100154.8599999999</v>
      </c>
      <c r="L102" s="195">
        <f t="shared" si="185"/>
        <v>0.149696741105525</v>
      </c>
      <c r="M102" s="194">
        <f t="shared" si="177"/>
        <v>2084142.88</v>
      </c>
      <c r="N102" s="195">
        <f t="shared" si="273"/>
        <v>0.28358680080210097</v>
      </c>
      <c r="O102" s="194">
        <v>352040.49</v>
      </c>
      <c r="P102" s="195">
        <f t="shared" si="187"/>
        <v>4.7901723662968833E-2</v>
      </c>
      <c r="Q102" s="194">
        <v>184900.49000000002</v>
      </c>
      <c r="R102" s="195">
        <f t="shared" si="179"/>
        <v>2.5159186027514997E-2</v>
      </c>
      <c r="S102" s="194">
        <f t="shared" si="180"/>
        <v>536940.98</v>
      </c>
      <c r="T102" s="195">
        <f t="shared" si="274"/>
        <v>7.306090969048383E-2</v>
      </c>
      <c r="U102" s="194">
        <v>713626.1</v>
      </c>
      <c r="V102" s="195">
        <f t="shared" si="275"/>
        <v>9.7102240259017258E-2</v>
      </c>
      <c r="W102" s="194">
        <v>0</v>
      </c>
      <c r="X102" s="195">
        <f t="shared" si="190"/>
        <v>0</v>
      </c>
      <c r="Y102" s="194">
        <v>563508.73</v>
      </c>
      <c r="Z102" s="195">
        <f t="shared" si="191"/>
        <v>7.6675951297904721E-2</v>
      </c>
      <c r="AA102" s="194">
        <v>632837.21</v>
      </c>
      <c r="AB102" s="195">
        <f t="shared" si="192"/>
        <v>8.6109393715092769E-2</v>
      </c>
      <c r="AC102" s="194">
        <f t="shared" si="183"/>
        <v>1196345.94</v>
      </c>
      <c r="AD102" s="195">
        <f t="shared" si="193"/>
        <v>0.16278534501299749</v>
      </c>
      <c r="AE102" s="194">
        <v>1741671.9400000002</v>
      </c>
      <c r="AF102" s="195">
        <f t="shared" si="194"/>
        <v>0.2369871942327624</v>
      </c>
      <c r="AG102" s="194">
        <v>269825.7</v>
      </c>
      <c r="AH102" s="195">
        <f t="shared" si="195"/>
        <v>3.6714856630744752E-2</v>
      </c>
      <c r="AI102" s="194">
        <v>473997.2</v>
      </c>
      <c r="AJ102" s="195">
        <f t="shared" si="196"/>
        <v>6.4496225679668187E-2</v>
      </c>
      <c r="AK102" s="194">
        <v>332673.11</v>
      </c>
      <c r="AL102" s="195">
        <f t="shared" si="197"/>
        <v>4.5266427692224928E-2</v>
      </c>
      <c r="AN102" s="72"/>
    </row>
    <row r="103" spans="2:40" s="73" customFormat="1" ht="14.25" customHeight="1">
      <c r="B103" s="494"/>
      <c r="C103" s="503"/>
      <c r="D103" s="193">
        <v>45966</v>
      </c>
      <c r="E103" s="193" t="s">
        <v>112</v>
      </c>
      <c r="F103" s="378">
        <f t="shared" si="176"/>
        <v>7127957.1099999994</v>
      </c>
      <c r="G103" s="496"/>
      <c r="H103" s="501"/>
      <c r="I103" s="194">
        <v>971754.60999999987</v>
      </c>
      <c r="J103" s="195">
        <f t="shared" si="184"/>
        <v>0.13633003047067996</v>
      </c>
      <c r="K103" s="194">
        <v>1070771.78</v>
      </c>
      <c r="L103" s="195">
        <f t="shared" si="185"/>
        <v>0.15022141175594139</v>
      </c>
      <c r="M103" s="194">
        <f t="shared" si="177"/>
        <v>2042526.39</v>
      </c>
      <c r="N103" s="195">
        <f t="shared" ref="N103" si="278">M103/F103</f>
        <v>0.28655144222662138</v>
      </c>
      <c r="O103" s="194">
        <v>346008.02</v>
      </c>
      <c r="P103" s="195">
        <f t="shared" si="187"/>
        <v>4.8542382433050306E-2</v>
      </c>
      <c r="Q103" s="194">
        <v>185178.19</v>
      </c>
      <c r="R103" s="195">
        <f t="shared" si="179"/>
        <v>2.5979139203883343E-2</v>
      </c>
      <c r="S103" s="194">
        <f t="shared" si="180"/>
        <v>531186.21</v>
      </c>
      <c r="T103" s="195">
        <f t="shared" ref="T103" si="279">S103/F103</f>
        <v>7.4521521636933638E-2</v>
      </c>
      <c r="U103" s="194">
        <v>681478.83</v>
      </c>
      <c r="V103" s="195">
        <f t="shared" ref="V103" si="280">U103/F103</f>
        <v>9.5606471739839077E-2</v>
      </c>
      <c r="W103" s="194">
        <v>0</v>
      </c>
      <c r="X103" s="195">
        <f t="shared" si="190"/>
        <v>0</v>
      </c>
      <c r="Y103" s="194">
        <v>548688.93000000005</v>
      </c>
      <c r="Z103" s="195">
        <f t="shared" si="191"/>
        <v>7.6977024627467222E-2</v>
      </c>
      <c r="AA103" s="194">
        <v>558439.17000000004</v>
      </c>
      <c r="AB103" s="195">
        <f t="shared" si="192"/>
        <v>7.8344911646080331E-2</v>
      </c>
      <c r="AC103" s="194">
        <f t="shared" si="183"/>
        <v>1107128.1000000001</v>
      </c>
      <c r="AD103" s="195">
        <f t="shared" si="193"/>
        <v>0.15532193627354754</v>
      </c>
      <c r="AE103" s="194">
        <v>1674310.77</v>
      </c>
      <c r="AF103" s="195">
        <f t="shared" si="194"/>
        <v>0.23489349671465687</v>
      </c>
      <c r="AG103" s="194">
        <v>250057.19999999998</v>
      </c>
      <c r="AH103" s="195">
        <f t="shared" si="195"/>
        <v>3.508118751853713E-2</v>
      </c>
      <c r="AI103" s="194">
        <v>501182.4</v>
      </c>
      <c r="AJ103" s="195">
        <f t="shared" si="196"/>
        <v>7.0312207588465708E-2</v>
      </c>
      <c r="AK103" s="194">
        <v>340087.20999999996</v>
      </c>
      <c r="AL103" s="195">
        <f t="shared" si="197"/>
        <v>4.7711736301398702E-2</v>
      </c>
      <c r="AN103" s="72"/>
    </row>
    <row r="104" spans="2:40" s="73" customFormat="1" ht="14.25" customHeight="1">
      <c r="B104" s="494"/>
      <c r="C104" s="503"/>
      <c r="D104" s="193">
        <v>45967</v>
      </c>
      <c r="E104" s="193" t="s">
        <v>113</v>
      </c>
      <c r="F104" s="378">
        <f t="shared" si="176"/>
        <v>6913191.3500000006</v>
      </c>
      <c r="G104" s="496"/>
      <c r="H104" s="501"/>
      <c r="I104" s="194">
        <v>939841.37999999989</v>
      </c>
      <c r="J104" s="195">
        <f t="shared" si="184"/>
        <v>0.13594898975275721</v>
      </c>
      <c r="K104" s="194">
        <v>966131.79</v>
      </c>
      <c r="L104" s="195">
        <f t="shared" si="185"/>
        <v>0.13975192369006248</v>
      </c>
      <c r="M104" s="194">
        <f t="shared" si="177"/>
        <v>1905973.17</v>
      </c>
      <c r="N104" s="195">
        <f t="shared" ref="N104" si="281">M104/$F104</f>
        <v>0.27570091344281966</v>
      </c>
      <c r="O104" s="194">
        <v>318822.49999999994</v>
      </c>
      <c r="P104" s="195">
        <f t="shared" si="187"/>
        <v>4.611799151198092E-2</v>
      </c>
      <c r="Q104" s="194">
        <v>177366.08000000002</v>
      </c>
      <c r="R104" s="195">
        <f t="shared" si="179"/>
        <v>2.565617976131964E-2</v>
      </c>
      <c r="S104" s="194">
        <f t="shared" si="180"/>
        <v>496188.57999999996</v>
      </c>
      <c r="T104" s="195">
        <f t="shared" ref="T104" si="282">S104/$F104</f>
        <v>7.177417127330056E-2</v>
      </c>
      <c r="U104" s="194">
        <v>638249.79999999993</v>
      </c>
      <c r="V104" s="195">
        <f t="shared" ref="V104" si="283">U104/$F104</f>
        <v>9.2323467945090207E-2</v>
      </c>
      <c r="W104" s="194">
        <v>0</v>
      </c>
      <c r="X104" s="195">
        <f t="shared" si="190"/>
        <v>0</v>
      </c>
      <c r="Y104" s="194">
        <v>459886.31</v>
      </c>
      <c r="Z104" s="195">
        <f t="shared" si="191"/>
        <v>6.6523011835915691E-2</v>
      </c>
      <c r="AA104" s="194">
        <v>784126.99</v>
      </c>
      <c r="AB104" s="195">
        <f t="shared" si="192"/>
        <v>0.11342474847018373</v>
      </c>
      <c r="AC104" s="194">
        <f t="shared" si="183"/>
        <v>1244013.3</v>
      </c>
      <c r="AD104" s="195">
        <f t="shared" si="193"/>
        <v>0.17994776030609944</v>
      </c>
      <c r="AE104" s="194">
        <v>1514540.87</v>
      </c>
      <c r="AF104" s="195">
        <f t="shared" si="194"/>
        <v>0.21907984219184096</v>
      </c>
      <c r="AG104" s="194">
        <v>231950.4</v>
      </c>
      <c r="AH104" s="195">
        <f t="shared" si="195"/>
        <v>3.355185590226719E-2</v>
      </c>
      <c r="AI104" s="194">
        <v>554122.87000000011</v>
      </c>
      <c r="AJ104" s="195">
        <f t="shared" si="196"/>
        <v>8.0154423904381017E-2</v>
      </c>
      <c r="AK104" s="194">
        <v>328152.36</v>
      </c>
      <c r="AL104" s="195">
        <f t="shared" si="197"/>
        <v>4.7467565034200875E-2</v>
      </c>
      <c r="AN104" s="72"/>
    </row>
    <row r="105" spans="2:40" s="73" customFormat="1" ht="14.25" customHeight="1">
      <c r="B105" s="494"/>
      <c r="C105" s="503"/>
      <c r="D105" s="193">
        <v>45968</v>
      </c>
      <c r="E105" s="193" t="s">
        <v>114</v>
      </c>
      <c r="F105" s="378">
        <f t="shared" si="176"/>
        <v>5603642.5599999996</v>
      </c>
      <c r="G105" s="496"/>
      <c r="H105" s="501"/>
      <c r="I105" s="194">
        <v>702043.23</v>
      </c>
      <c r="J105" s="195">
        <f t="shared" si="184"/>
        <v>0.12528337103642814</v>
      </c>
      <c r="K105" s="194">
        <v>891403.24</v>
      </c>
      <c r="L105" s="195">
        <f t="shared" si="185"/>
        <v>0.15907567808893222</v>
      </c>
      <c r="M105" s="194">
        <f t="shared" si="177"/>
        <v>1593446.47</v>
      </c>
      <c r="N105" s="195">
        <f t="shared" ref="N105" si="284">M105/F105</f>
        <v>0.28435904912536036</v>
      </c>
      <c r="O105" s="194">
        <v>258704.28</v>
      </c>
      <c r="P105" s="195">
        <f t="shared" si="187"/>
        <v>4.6167163096141522E-2</v>
      </c>
      <c r="Q105" s="194">
        <v>160466.39000000001</v>
      </c>
      <c r="R105" s="195">
        <f t="shared" si="179"/>
        <v>2.8636085953348177E-2</v>
      </c>
      <c r="S105" s="194">
        <f t="shared" si="180"/>
        <v>419170.67000000004</v>
      </c>
      <c r="T105" s="195">
        <f t="shared" ref="T105" si="285">S105/F105</f>
        <v>7.4803249049489706E-2</v>
      </c>
      <c r="U105" s="194">
        <v>519901.77999999991</v>
      </c>
      <c r="V105" s="195">
        <f t="shared" ref="V105" si="286">U105/F105</f>
        <v>9.2779254642537362E-2</v>
      </c>
      <c r="W105" s="194">
        <v>0</v>
      </c>
      <c r="X105" s="195">
        <f t="shared" si="190"/>
        <v>0</v>
      </c>
      <c r="Y105" s="194">
        <v>428492.78</v>
      </c>
      <c r="Z105" s="195">
        <f t="shared" si="191"/>
        <v>7.646682946172785E-2</v>
      </c>
      <c r="AA105" s="194">
        <v>442308.23</v>
      </c>
      <c r="AB105" s="195">
        <f t="shared" si="192"/>
        <v>7.8932270440889796E-2</v>
      </c>
      <c r="AC105" s="194">
        <f t="shared" si="183"/>
        <v>870801.01</v>
      </c>
      <c r="AD105" s="195">
        <f t="shared" si="193"/>
        <v>0.15539909990261763</v>
      </c>
      <c r="AE105" s="194">
        <v>1202323.25</v>
      </c>
      <c r="AF105" s="195">
        <f t="shared" si="194"/>
        <v>0.21456101761065932</v>
      </c>
      <c r="AG105" s="194">
        <v>208285.5</v>
      </c>
      <c r="AH105" s="195">
        <f t="shared" si="195"/>
        <v>3.7169662013559986E-2</v>
      </c>
      <c r="AI105" s="194">
        <v>481281.51</v>
      </c>
      <c r="AJ105" s="195">
        <f t="shared" si="196"/>
        <v>8.5887260803444263E-2</v>
      </c>
      <c r="AK105" s="194">
        <v>308432.37</v>
      </c>
      <c r="AL105" s="195">
        <f t="shared" si="197"/>
        <v>5.5041406852331429E-2</v>
      </c>
      <c r="AN105" s="72"/>
    </row>
    <row r="106" spans="2:40" s="73" customFormat="1" ht="14.25" customHeight="1">
      <c r="B106" s="494"/>
      <c r="C106" s="503"/>
      <c r="D106" s="193">
        <v>45969</v>
      </c>
      <c r="E106" s="193" t="s">
        <v>115</v>
      </c>
      <c r="F106" s="378">
        <f t="shared" si="176"/>
        <v>5780178.1100000003</v>
      </c>
      <c r="G106" s="496"/>
      <c r="H106" s="501"/>
      <c r="I106" s="194">
        <v>670406.6</v>
      </c>
      <c r="J106" s="195">
        <f t="shared" si="184"/>
        <v>0.11598372701356083</v>
      </c>
      <c r="K106" s="194">
        <v>1014557.36</v>
      </c>
      <c r="L106" s="195">
        <f t="shared" si="185"/>
        <v>0.17552354628047956</v>
      </c>
      <c r="M106" s="194">
        <f t="shared" si="177"/>
        <v>1684963.96</v>
      </c>
      <c r="N106" s="195">
        <f t="shared" ref="N106" si="287">M106/$F106</f>
        <v>0.29150727329404041</v>
      </c>
      <c r="O106" s="194">
        <v>237552.23999999996</v>
      </c>
      <c r="P106" s="195">
        <f t="shared" si="187"/>
        <v>4.1097737038418E-2</v>
      </c>
      <c r="Q106" s="194">
        <v>150134.97</v>
      </c>
      <c r="R106" s="195">
        <f t="shared" si="179"/>
        <v>2.5974107915508506E-2</v>
      </c>
      <c r="S106" s="194">
        <f t="shared" si="180"/>
        <v>387687.20999999996</v>
      </c>
      <c r="T106" s="195">
        <f t="shared" ref="T106" si="288">S106/$F106</f>
        <v>6.7071844953926499E-2</v>
      </c>
      <c r="U106" s="194">
        <v>557060.36</v>
      </c>
      <c r="V106" s="195">
        <f t="shared" ref="V106" si="289">U106/$F106</f>
        <v>9.6374255152493898E-2</v>
      </c>
      <c r="W106" s="194">
        <v>0</v>
      </c>
      <c r="X106" s="195">
        <f t="shared" si="190"/>
        <v>0</v>
      </c>
      <c r="Y106" s="194">
        <v>460391.73</v>
      </c>
      <c r="Z106" s="195">
        <f t="shared" si="191"/>
        <v>7.9650094034905083E-2</v>
      </c>
      <c r="AA106" s="194">
        <v>498185.62999999995</v>
      </c>
      <c r="AB106" s="195">
        <f t="shared" si="192"/>
        <v>8.6188629574945733E-2</v>
      </c>
      <c r="AC106" s="194">
        <f t="shared" si="183"/>
        <v>958577.35999999987</v>
      </c>
      <c r="AD106" s="195">
        <f t="shared" si="193"/>
        <v>0.1658387236098508</v>
      </c>
      <c r="AE106" s="194">
        <v>1160839.74</v>
      </c>
      <c r="AF106" s="195">
        <f t="shared" si="194"/>
        <v>0.2008311366723611</v>
      </c>
      <c r="AG106" s="194">
        <v>209889.9</v>
      </c>
      <c r="AH106" s="195">
        <f t="shared" si="195"/>
        <v>3.6312012537620571E-2</v>
      </c>
      <c r="AI106" s="194">
        <v>539838.01</v>
      </c>
      <c r="AJ106" s="195">
        <f t="shared" si="196"/>
        <v>9.3394701638354879E-2</v>
      </c>
      <c r="AK106" s="194">
        <v>281321.57</v>
      </c>
      <c r="AL106" s="195">
        <f t="shared" si="197"/>
        <v>4.8670052141351748E-2</v>
      </c>
      <c r="AN106" s="72"/>
    </row>
    <row r="107" spans="2:40" s="73" customFormat="1" ht="14.25" customHeight="1">
      <c r="B107" s="494"/>
      <c r="C107" s="503"/>
      <c r="D107" s="193">
        <v>45970</v>
      </c>
      <c r="E107" s="193" t="s">
        <v>116</v>
      </c>
      <c r="F107" s="378">
        <f t="shared" si="176"/>
        <v>7525846.8600000003</v>
      </c>
      <c r="G107" s="496"/>
      <c r="H107" s="501"/>
      <c r="I107" s="194">
        <v>1000010.77</v>
      </c>
      <c r="J107" s="195">
        <f t="shared" si="184"/>
        <v>0.13287684277965761</v>
      </c>
      <c r="K107" s="194">
        <v>1148120.8199999998</v>
      </c>
      <c r="L107" s="195">
        <f t="shared" si="185"/>
        <v>0.15255702665201451</v>
      </c>
      <c r="M107" s="194">
        <f t="shared" si="177"/>
        <v>2148131.59</v>
      </c>
      <c r="N107" s="195">
        <f t="shared" ref="N107" si="290">M107/F107</f>
        <v>0.28543386943167215</v>
      </c>
      <c r="O107" s="194">
        <v>342353.25</v>
      </c>
      <c r="P107" s="195">
        <f t="shared" si="187"/>
        <v>4.5490329044511009E-2</v>
      </c>
      <c r="Q107" s="194">
        <v>185174.33999999997</v>
      </c>
      <c r="R107" s="195">
        <f t="shared" si="179"/>
        <v>2.4605116665900369E-2</v>
      </c>
      <c r="S107" s="194">
        <f t="shared" si="180"/>
        <v>527527.59</v>
      </c>
      <c r="T107" s="195">
        <f t="shared" ref="T107" si="291">S107/F107</f>
        <v>7.0095445710411375E-2</v>
      </c>
      <c r="U107" s="194">
        <v>688581.46</v>
      </c>
      <c r="V107" s="195">
        <f t="shared" ref="V107" si="292">U107/F107</f>
        <v>9.1495544994387501E-2</v>
      </c>
      <c r="W107" s="194">
        <v>0</v>
      </c>
      <c r="X107" s="195">
        <f t="shared" si="190"/>
        <v>0</v>
      </c>
      <c r="Y107" s="194">
        <v>564994.15</v>
      </c>
      <c r="Z107" s="195">
        <f t="shared" si="191"/>
        <v>7.5073830295824012E-2</v>
      </c>
      <c r="AA107" s="194">
        <v>484884.31</v>
      </c>
      <c r="AB107" s="195">
        <f t="shared" si="192"/>
        <v>6.4429202323683737E-2</v>
      </c>
      <c r="AC107" s="194">
        <f t="shared" si="183"/>
        <v>1049878.46</v>
      </c>
      <c r="AD107" s="195">
        <f t="shared" si="193"/>
        <v>0.13950303261950775</v>
      </c>
      <c r="AE107" s="194">
        <v>1884712.2999999998</v>
      </c>
      <c r="AF107" s="195">
        <f t="shared" si="194"/>
        <v>0.25043192282017812</v>
      </c>
      <c r="AG107" s="194">
        <v>278936.39999999997</v>
      </c>
      <c r="AH107" s="195">
        <f t="shared" si="195"/>
        <v>3.7063788991316245E-2</v>
      </c>
      <c r="AI107" s="194">
        <v>621160.57000000007</v>
      </c>
      <c r="AJ107" s="195">
        <f t="shared" si="196"/>
        <v>8.2536966477683549E-2</v>
      </c>
      <c r="AK107" s="194">
        <v>326918.49</v>
      </c>
      <c r="AL107" s="195">
        <f t="shared" si="197"/>
        <v>4.3439428954843227E-2</v>
      </c>
      <c r="AN107" s="72"/>
    </row>
    <row r="108" spans="2:40" s="73" customFormat="1" ht="14.25" customHeight="1">
      <c r="B108" s="494"/>
      <c r="C108" s="503"/>
      <c r="D108" s="193">
        <v>45971</v>
      </c>
      <c r="E108" s="193" t="s">
        <v>117</v>
      </c>
      <c r="F108" s="378">
        <f t="shared" si="176"/>
        <v>7507764.6299999999</v>
      </c>
      <c r="G108" s="496"/>
      <c r="H108" s="501"/>
      <c r="I108" s="194">
        <v>980803.42999999982</v>
      </c>
      <c r="J108" s="195">
        <f t="shared" si="184"/>
        <v>0.1306385426736533</v>
      </c>
      <c r="K108" s="194">
        <v>1133019.1500000001</v>
      </c>
      <c r="L108" s="195">
        <f t="shared" si="185"/>
        <v>0.1509129822041318</v>
      </c>
      <c r="M108" s="194">
        <f t="shared" si="177"/>
        <v>2113822.58</v>
      </c>
      <c r="N108" s="195">
        <f t="shared" ref="N108:N109" si="293">M108/$F108</f>
        <v>0.28155152487778512</v>
      </c>
      <c r="O108" s="194">
        <v>326516.66000000003</v>
      </c>
      <c r="P108" s="195">
        <f t="shared" si="187"/>
        <v>4.3490529617202456E-2</v>
      </c>
      <c r="Q108" s="194">
        <v>185835.71000000002</v>
      </c>
      <c r="R108" s="195">
        <f t="shared" si="179"/>
        <v>2.4752468831724685E-2</v>
      </c>
      <c r="S108" s="194">
        <f t="shared" si="180"/>
        <v>512352.37000000005</v>
      </c>
      <c r="T108" s="195">
        <f t="shared" ref="T108:T109" si="294">S108/$F108</f>
        <v>6.8242998448927145E-2</v>
      </c>
      <c r="U108" s="194">
        <v>674274.6</v>
      </c>
      <c r="V108" s="195">
        <f t="shared" ref="V108:V109" si="295">U108/$F108</f>
        <v>8.9810300832512915E-2</v>
      </c>
      <c r="W108" s="194">
        <v>0</v>
      </c>
      <c r="X108" s="195">
        <f t="shared" si="190"/>
        <v>0</v>
      </c>
      <c r="Y108" s="194">
        <v>561063.17999999993</v>
      </c>
      <c r="Z108" s="195">
        <f t="shared" si="191"/>
        <v>7.4731056133282098E-2</v>
      </c>
      <c r="AA108" s="194">
        <v>671916.13</v>
      </c>
      <c r="AB108" s="195">
        <f t="shared" si="192"/>
        <v>8.9496163387317057E-2</v>
      </c>
      <c r="AC108" s="194">
        <f t="shared" si="183"/>
        <v>1232979.31</v>
      </c>
      <c r="AD108" s="195">
        <f t="shared" si="193"/>
        <v>0.16422721952059918</v>
      </c>
      <c r="AE108" s="194">
        <v>1785947.8900000001</v>
      </c>
      <c r="AF108" s="195">
        <f t="shared" si="194"/>
        <v>0.23788011185960689</v>
      </c>
      <c r="AG108" s="194">
        <v>262090.19999999998</v>
      </c>
      <c r="AH108" s="195">
        <f t="shared" si="195"/>
        <v>3.4909219044071176E-2</v>
      </c>
      <c r="AI108" s="194">
        <v>596555.1</v>
      </c>
      <c r="AJ108" s="195">
        <f t="shared" si="196"/>
        <v>7.9458417971209089E-2</v>
      </c>
      <c r="AK108" s="194">
        <v>329742.57999999996</v>
      </c>
      <c r="AL108" s="195">
        <f t="shared" si="197"/>
        <v>4.3920207445288538E-2</v>
      </c>
      <c r="AN108" s="72"/>
    </row>
    <row r="109" spans="2:40" s="73" customFormat="1" ht="14.25" customHeight="1" collapsed="1">
      <c r="B109" s="493">
        <f t="shared" ref="B109" si="296">D117</f>
        <v>45980</v>
      </c>
      <c r="C109" s="503"/>
      <c r="D109" s="193">
        <v>45972</v>
      </c>
      <c r="E109" s="193" t="s">
        <v>118</v>
      </c>
      <c r="F109" s="378">
        <f t="shared" si="176"/>
        <v>7892278.2300000004</v>
      </c>
      <c r="G109" s="496">
        <f t="shared" ref="G109" si="297">SUM(F109:F115)</f>
        <v>48820176.68</v>
      </c>
      <c r="H109" s="501"/>
      <c r="I109" s="194">
        <v>910898.0199999999</v>
      </c>
      <c r="J109" s="195">
        <f t="shared" si="184"/>
        <v>0.11541635931403293</v>
      </c>
      <c r="K109" s="194">
        <v>1082257.8799999999</v>
      </c>
      <c r="L109" s="195">
        <f t="shared" si="185"/>
        <v>0.13712870333006491</v>
      </c>
      <c r="M109" s="194">
        <f t="shared" si="177"/>
        <v>1993155.9</v>
      </c>
      <c r="N109" s="195">
        <f t="shared" si="293"/>
        <v>0.25254506264409787</v>
      </c>
      <c r="O109" s="194">
        <v>311318.78000000003</v>
      </c>
      <c r="P109" s="195">
        <f t="shared" si="187"/>
        <v>3.9445996571258739E-2</v>
      </c>
      <c r="Q109" s="194">
        <v>185695.41</v>
      </c>
      <c r="R109" s="195">
        <f t="shared" si="179"/>
        <v>2.3528746020906564E-2</v>
      </c>
      <c r="S109" s="194">
        <f t="shared" si="180"/>
        <v>497014.19000000006</v>
      </c>
      <c r="T109" s="195">
        <f t="shared" si="294"/>
        <v>6.2974742592165303E-2</v>
      </c>
      <c r="U109" s="194">
        <v>956167.5</v>
      </c>
      <c r="V109" s="195">
        <f t="shared" si="295"/>
        <v>0.12115227975179987</v>
      </c>
      <c r="W109" s="194">
        <v>389692.30000000005</v>
      </c>
      <c r="X109" s="195">
        <f t="shared" si="190"/>
        <v>4.9376401673056583E-2</v>
      </c>
      <c r="Y109" s="194">
        <v>537718.43000000005</v>
      </c>
      <c r="Z109" s="195">
        <f t="shared" si="191"/>
        <v>6.8132219155177962E-2</v>
      </c>
      <c r="AA109" s="194">
        <v>706583.78</v>
      </c>
      <c r="AB109" s="195">
        <f t="shared" si="192"/>
        <v>8.9528493472790308E-2</v>
      </c>
      <c r="AC109" s="194">
        <f t="shared" si="183"/>
        <v>1244302.21</v>
      </c>
      <c r="AD109" s="195">
        <f t="shared" si="193"/>
        <v>0.15766071262796824</v>
      </c>
      <c r="AE109" s="194">
        <v>1684627.5199999998</v>
      </c>
      <c r="AF109" s="195">
        <f t="shared" si="194"/>
        <v>0.21345262684688698</v>
      </c>
      <c r="AG109" s="194">
        <v>251432.4</v>
      </c>
      <c r="AH109" s="195">
        <f t="shared" si="195"/>
        <v>3.1858025360061333E-2</v>
      </c>
      <c r="AI109" s="194">
        <v>561905.48</v>
      </c>
      <c r="AJ109" s="195">
        <f t="shared" si="196"/>
        <v>7.1196866560544456E-2</v>
      </c>
      <c r="AK109" s="194">
        <v>313980.73</v>
      </c>
      <c r="AL109" s="195">
        <f t="shared" si="197"/>
        <v>3.9783281943419263E-2</v>
      </c>
      <c r="AN109" s="72"/>
    </row>
    <row r="110" spans="2:40" s="73" customFormat="1" ht="14.25" customHeight="1">
      <c r="B110" s="494"/>
      <c r="C110" s="503"/>
      <c r="D110" s="193">
        <v>45973</v>
      </c>
      <c r="E110" s="193" t="s">
        <v>112</v>
      </c>
      <c r="F110" s="378">
        <f t="shared" si="176"/>
        <v>7718236.959999999</v>
      </c>
      <c r="G110" s="496"/>
      <c r="H110" s="501"/>
      <c r="I110" s="194">
        <v>951741.25</v>
      </c>
      <c r="J110" s="195">
        <f t="shared" si="184"/>
        <v>0.12331070617971804</v>
      </c>
      <c r="K110" s="194">
        <v>1068991.8899999999</v>
      </c>
      <c r="L110" s="195">
        <f t="shared" si="185"/>
        <v>0.1385020822164548</v>
      </c>
      <c r="M110" s="194">
        <f t="shared" si="177"/>
        <v>2020733.14</v>
      </c>
      <c r="N110" s="195">
        <f t="shared" ref="N110" si="298">M110/F110</f>
        <v>0.26181278839617284</v>
      </c>
      <c r="O110" s="194">
        <v>315416.64</v>
      </c>
      <c r="P110" s="195">
        <f t="shared" si="187"/>
        <v>4.0866410507303219E-2</v>
      </c>
      <c r="Q110" s="194">
        <v>188738.72</v>
      </c>
      <c r="R110" s="195">
        <f t="shared" si="179"/>
        <v>2.4453605269978654E-2</v>
      </c>
      <c r="S110" s="194">
        <f t="shared" si="180"/>
        <v>504155.36</v>
      </c>
      <c r="T110" s="195">
        <f t="shared" ref="T110" si="299">S110/F110</f>
        <v>6.5320015777281873E-2</v>
      </c>
      <c r="U110" s="194">
        <v>878405.14999999991</v>
      </c>
      <c r="V110" s="195">
        <f t="shared" ref="V110" si="300">U110/F110</f>
        <v>0.1138090414368413</v>
      </c>
      <c r="W110" s="194">
        <v>265812.5</v>
      </c>
      <c r="X110" s="195">
        <f t="shared" si="190"/>
        <v>3.4439536046584403E-2</v>
      </c>
      <c r="Y110" s="194">
        <v>537854.04</v>
      </c>
      <c r="Z110" s="195">
        <f t="shared" si="191"/>
        <v>6.9686126869056383E-2</v>
      </c>
      <c r="AA110" s="194">
        <v>673689.42</v>
      </c>
      <c r="AB110" s="195">
        <f t="shared" si="192"/>
        <v>8.72854025461276E-2</v>
      </c>
      <c r="AC110" s="194">
        <f t="shared" si="183"/>
        <v>1211543.46</v>
      </c>
      <c r="AD110" s="195">
        <f t="shared" si="193"/>
        <v>0.15697152941518397</v>
      </c>
      <c r="AE110" s="194">
        <v>1766010.1500000001</v>
      </c>
      <c r="AF110" s="195">
        <f t="shared" si="194"/>
        <v>0.22881004550033929</v>
      </c>
      <c r="AG110" s="194">
        <v>257391.59999999998</v>
      </c>
      <c r="AH110" s="195">
        <f t="shared" si="195"/>
        <v>3.334849672715931E-2</v>
      </c>
      <c r="AI110" s="194">
        <v>485329.70999999996</v>
      </c>
      <c r="AJ110" s="195">
        <f t="shared" si="196"/>
        <v>6.2880903050170162E-2</v>
      </c>
      <c r="AK110" s="194">
        <v>328855.89</v>
      </c>
      <c r="AL110" s="195">
        <f t="shared" si="197"/>
        <v>4.2607643650267001E-2</v>
      </c>
      <c r="AN110" s="72"/>
    </row>
    <row r="111" spans="2:40" s="73" customFormat="1" ht="14.25" customHeight="1">
      <c r="B111" s="494"/>
      <c r="C111" s="503"/>
      <c r="D111" s="193">
        <v>45974</v>
      </c>
      <c r="E111" s="193" t="s">
        <v>113</v>
      </c>
      <c r="F111" s="378">
        <f t="shared" si="176"/>
        <v>6852870.8700000001</v>
      </c>
      <c r="G111" s="496"/>
      <c r="H111" s="501"/>
      <c r="I111" s="194">
        <v>911167.34</v>
      </c>
      <c r="J111" s="195">
        <f t="shared" si="184"/>
        <v>0.1329614051227555</v>
      </c>
      <c r="K111" s="194">
        <v>974311.07000000018</v>
      </c>
      <c r="L111" s="195">
        <f t="shared" si="185"/>
        <v>0.14217560617773617</v>
      </c>
      <c r="M111" s="194">
        <f t="shared" si="177"/>
        <v>1885478.4100000001</v>
      </c>
      <c r="N111" s="195">
        <f t="shared" ref="N111" si="301">M111/$F111</f>
        <v>0.27513701130049167</v>
      </c>
      <c r="O111" s="194">
        <v>303378.95999999996</v>
      </c>
      <c r="P111" s="195">
        <f t="shared" si="187"/>
        <v>4.4270345342141249E-2</v>
      </c>
      <c r="Q111" s="194">
        <v>185218.37</v>
      </c>
      <c r="R111" s="195">
        <f t="shared" si="179"/>
        <v>2.7027850591908206E-2</v>
      </c>
      <c r="S111" s="194">
        <f t="shared" si="180"/>
        <v>488597.32999999996</v>
      </c>
      <c r="T111" s="195">
        <f t="shared" ref="T111" si="302">S111/$F111</f>
        <v>7.1298195934049458E-2</v>
      </c>
      <c r="U111" s="194">
        <v>816353.04999999981</v>
      </c>
      <c r="V111" s="195">
        <f t="shared" ref="V111" si="303">U111/$F111</f>
        <v>0.11912570154703642</v>
      </c>
      <c r="W111" s="194">
        <v>253136.32</v>
      </c>
      <c r="X111" s="195">
        <f t="shared" si="190"/>
        <v>3.6938726090427559E-2</v>
      </c>
      <c r="Y111" s="194">
        <v>529587.04</v>
      </c>
      <c r="Z111" s="195">
        <f t="shared" si="191"/>
        <v>7.7279588371989866E-2</v>
      </c>
      <c r="AA111" s="194">
        <v>493164.38</v>
      </c>
      <c r="AB111" s="195">
        <f t="shared" si="192"/>
        <v>7.1964639251986956E-2</v>
      </c>
      <c r="AC111" s="194">
        <f t="shared" si="183"/>
        <v>1022751.42</v>
      </c>
      <c r="AD111" s="195">
        <f t="shared" si="193"/>
        <v>0.14924422762397682</v>
      </c>
      <c r="AE111" s="194">
        <v>1490476.25</v>
      </c>
      <c r="AF111" s="195">
        <f t="shared" si="194"/>
        <v>0.21749661977798218</v>
      </c>
      <c r="AG111" s="194">
        <v>224272.19999999998</v>
      </c>
      <c r="AH111" s="195">
        <f t="shared" si="195"/>
        <v>3.2726751204637826E-2</v>
      </c>
      <c r="AI111" s="194">
        <v>394381.38</v>
      </c>
      <c r="AJ111" s="195">
        <f t="shared" si="196"/>
        <v>5.7549804670403777E-2</v>
      </c>
      <c r="AK111" s="194">
        <v>277424.51</v>
      </c>
      <c r="AL111" s="195">
        <f t="shared" si="197"/>
        <v>4.0482961850994287E-2</v>
      </c>
      <c r="AN111" s="72"/>
    </row>
    <row r="112" spans="2:40" s="73" customFormat="1" ht="14.25" customHeight="1">
      <c r="B112" s="494"/>
      <c r="C112" s="503"/>
      <c r="D112" s="193">
        <v>45975</v>
      </c>
      <c r="E112" s="193" t="s">
        <v>114</v>
      </c>
      <c r="F112" s="378">
        <f t="shared" si="176"/>
        <v>5531806.8100000015</v>
      </c>
      <c r="G112" s="496"/>
      <c r="H112" s="501"/>
      <c r="I112" s="194">
        <v>670619.66999999993</v>
      </c>
      <c r="J112" s="195">
        <f t="shared" si="184"/>
        <v>0.12122977049518469</v>
      </c>
      <c r="K112" s="194">
        <v>878993.7300000001</v>
      </c>
      <c r="L112" s="195">
        <f t="shared" si="185"/>
        <v>0.15889812500520059</v>
      </c>
      <c r="M112" s="194">
        <f t="shared" si="177"/>
        <v>1549613.4</v>
      </c>
      <c r="N112" s="195">
        <f t="shared" ref="N112" si="304">M112/F112</f>
        <v>0.28012789550038525</v>
      </c>
      <c r="O112" s="194">
        <v>231531.61</v>
      </c>
      <c r="P112" s="195">
        <f t="shared" si="187"/>
        <v>4.1854608801857256E-2</v>
      </c>
      <c r="Q112" s="194">
        <v>156845.13</v>
      </c>
      <c r="R112" s="195">
        <f t="shared" si="179"/>
        <v>2.8353327472764721E-2</v>
      </c>
      <c r="S112" s="194">
        <f t="shared" si="180"/>
        <v>388376.74</v>
      </c>
      <c r="T112" s="195">
        <f t="shared" ref="T112" si="305">S112/F112</f>
        <v>7.0207936274621977E-2</v>
      </c>
      <c r="U112" s="194">
        <v>639537.89999999991</v>
      </c>
      <c r="V112" s="195">
        <f t="shared" ref="V112" si="306">U112/F112</f>
        <v>0.11561103306136603</v>
      </c>
      <c r="W112" s="194">
        <v>151457.03</v>
      </c>
      <c r="X112" s="195">
        <f t="shared" si="190"/>
        <v>2.7379305749833292E-2</v>
      </c>
      <c r="Y112" s="194">
        <v>427521.07</v>
      </c>
      <c r="Z112" s="195">
        <f t="shared" si="191"/>
        <v>7.728416495441566E-2</v>
      </c>
      <c r="AA112" s="194">
        <v>487657.28</v>
      </c>
      <c r="AB112" s="195">
        <f t="shared" si="192"/>
        <v>8.8155153776962772E-2</v>
      </c>
      <c r="AC112" s="194">
        <f t="shared" si="183"/>
        <v>915178.35000000009</v>
      </c>
      <c r="AD112" s="195">
        <f t="shared" si="193"/>
        <v>0.16543931873137846</v>
      </c>
      <c r="AE112" s="194">
        <v>1145230.4700000002</v>
      </c>
      <c r="AF112" s="195">
        <f t="shared" si="194"/>
        <v>0.20702647603848623</v>
      </c>
      <c r="AG112" s="194">
        <v>186511.5</v>
      </c>
      <c r="AH112" s="195">
        <f t="shared" si="195"/>
        <v>3.3716199138198025E-2</v>
      </c>
      <c r="AI112" s="194">
        <v>319423.73000000004</v>
      </c>
      <c r="AJ112" s="195">
        <f t="shared" si="196"/>
        <v>5.7743110157529157E-2</v>
      </c>
      <c r="AK112" s="194">
        <v>236477.69</v>
      </c>
      <c r="AL112" s="195">
        <f t="shared" si="197"/>
        <v>4.2748725348201365E-2</v>
      </c>
      <c r="AN112" s="72"/>
    </row>
    <row r="113" spans="2:40" s="73" customFormat="1" ht="14.25" customHeight="1">
      <c r="B113" s="494"/>
      <c r="C113" s="503"/>
      <c r="D113" s="193">
        <v>45976</v>
      </c>
      <c r="E113" s="193" t="s">
        <v>115</v>
      </c>
      <c r="F113" s="378">
        <f t="shared" si="176"/>
        <v>5804601.4399999985</v>
      </c>
      <c r="G113" s="496"/>
      <c r="H113" s="501"/>
      <c r="I113" s="194">
        <v>624480.4</v>
      </c>
      <c r="J113" s="195">
        <f t="shared" si="184"/>
        <v>0.10758368278253402</v>
      </c>
      <c r="K113" s="194">
        <v>994113.69</v>
      </c>
      <c r="L113" s="195">
        <f t="shared" si="185"/>
        <v>0.17126304024070949</v>
      </c>
      <c r="M113" s="194">
        <f t="shared" si="177"/>
        <v>1618594.0899999999</v>
      </c>
      <c r="N113" s="195">
        <f t="shared" ref="N113" si="307">M113/$F113</f>
        <v>0.27884672302324348</v>
      </c>
      <c r="O113" s="194">
        <v>209048.34</v>
      </c>
      <c r="P113" s="195">
        <f t="shared" si="187"/>
        <v>3.6014245277794656E-2</v>
      </c>
      <c r="Q113" s="194">
        <v>144106.64000000001</v>
      </c>
      <c r="R113" s="195">
        <f t="shared" si="179"/>
        <v>2.4826276444571888E-2</v>
      </c>
      <c r="S113" s="194">
        <f t="shared" si="180"/>
        <v>353154.98</v>
      </c>
      <c r="T113" s="195">
        <f t="shared" ref="T113" si="308">S113/$F113</f>
        <v>6.0840521722366536E-2</v>
      </c>
      <c r="U113" s="194">
        <v>691334.82</v>
      </c>
      <c r="V113" s="195">
        <f t="shared" ref="V113" si="309">U113/$F113</f>
        <v>0.11910116950251801</v>
      </c>
      <c r="W113" s="194">
        <v>221515.77000000002</v>
      </c>
      <c r="X113" s="195">
        <f t="shared" si="190"/>
        <v>3.8162098171549926E-2</v>
      </c>
      <c r="Y113" s="194">
        <v>425779.74</v>
      </c>
      <c r="Z113" s="195">
        <f t="shared" si="191"/>
        <v>7.3352105980251436E-2</v>
      </c>
      <c r="AA113" s="194">
        <v>537078.26</v>
      </c>
      <c r="AB113" s="195">
        <f t="shared" si="192"/>
        <v>9.2526294105043691E-2</v>
      </c>
      <c r="AC113" s="194">
        <f t="shared" si="183"/>
        <v>962858</v>
      </c>
      <c r="AD113" s="195">
        <f t="shared" si="193"/>
        <v>0.16587840008529514</v>
      </c>
      <c r="AE113" s="194">
        <v>1155494.21</v>
      </c>
      <c r="AF113" s="195">
        <f t="shared" si="194"/>
        <v>0.19906521092686774</v>
      </c>
      <c r="AG113" s="194">
        <v>175567.19999999998</v>
      </c>
      <c r="AH113" s="195">
        <f t="shared" si="195"/>
        <v>3.0246211012896009E-2</v>
      </c>
      <c r="AI113" s="194">
        <v>392145.98</v>
      </c>
      <c r="AJ113" s="195">
        <f t="shared" si="196"/>
        <v>6.7557778781793518E-2</v>
      </c>
      <c r="AK113" s="194">
        <v>233936.38999999998</v>
      </c>
      <c r="AL113" s="195">
        <f t="shared" si="197"/>
        <v>4.0301886773469853E-2</v>
      </c>
      <c r="AN113" s="72"/>
    </row>
    <row r="114" spans="2:40" s="73" customFormat="1" ht="14.25" customHeight="1">
      <c r="B114" s="494"/>
      <c r="C114" s="503"/>
      <c r="D114" s="193">
        <v>45977</v>
      </c>
      <c r="E114" s="193" t="s">
        <v>116</v>
      </c>
      <c r="F114" s="378">
        <f t="shared" si="176"/>
        <v>7668946.8599999994</v>
      </c>
      <c r="G114" s="496"/>
      <c r="H114" s="501"/>
      <c r="I114" s="194">
        <v>946610.89</v>
      </c>
      <c r="J114" s="195">
        <f t="shared" si="184"/>
        <v>0.12343427425966022</v>
      </c>
      <c r="K114" s="194">
        <v>1104108.53</v>
      </c>
      <c r="L114" s="195">
        <f t="shared" si="185"/>
        <v>0.14397133663278508</v>
      </c>
      <c r="M114" s="194">
        <f t="shared" si="177"/>
        <v>2050719.42</v>
      </c>
      <c r="N114" s="195">
        <f t="shared" ref="N114" si="310">M114/F114</f>
        <v>0.2674056108924453</v>
      </c>
      <c r="O114" s="194">
        <v>312303.35999999993</v>
      </c>
      <c r="P114" s="195">
        <f t="shared" si="187"/>
        <v>4.0723109144089172E-2</v>
      </c>
      <c r="Q114" s="194">
        <v>177684.5</v>
      </c>
      <c r="R114" s="195">
        <f t="shared" si="179"/>
        <v>2.3169348183487089E-2</v>
      </c>
      <c r="S114" s="194">
        <f t="shared" si="180"/>
        <v>489987.85999999993</v>
      </c>
      <c r="T114" s="195">
        <f t="shared" ref="T114" si="311">S114/F114</f>
        <v>6.3892457327576258E-2</v>
      </c>
      <c r="U114" s="194">
        <v>882263.26</v>
      </c>
      <c r="V114" s="195">
        <f t="shared" ref="V114" si="312">U114/F114</f>
        <v>0.11504360065418423</v>
      </c>
      <c r="W114" s="194">
        <v>229285.9</v>
      </c>
      <c r="X114" s="195">
        <f t="shared" si="190"/>
        <v>2.9897964373168183E-2</v>
      </c>
      <c r="Y114" s="194">
        <v>574765.66</v>
      </c>
      <c r="Z114" s="195">
        <f t="shared" si="191"/>
        <v>7.4947143394340859E-2</v>
      </c>
      <c r="AA114" s="194">
        <v>582955.48</v>
      </c>
      <c r="AB114" s="195">
        <f t="shared" si="192"/>
        <v>7.6015063168660427E-2</v>
      </c>
      <c r="AC114" s="194">
        <f t="shared" si="183"/>
        <v>1157721.1400000001</v>
      </c>
      <c r="AD114" s="195">
        <f t="shared" si="193"/>
        <v>0.1509622065630013</v>
      </c>
      <c r="AE114" s="194">
        <v>1865075.1</v>
      </c>
      <c r="AF114" s="195">
        <f t="shared" si="194"/>
        <v>0.2431983340147959</v>
      </c>
      <c r="AG114" s="194">
        <v>243868.79999999999</v>
      </c>
      <c r="AH114" s="195">
        <f t="shared" si="195"/>
        <v>3.1799516211538856E-2</v>
      </c>
      <c r="AI114" s="194">
        <v>437256.02999999997</v>
      </c>
      <c r="AJ114" s="195">
        <f t="shared" si="196"/>
        <v>5.7016437586842272E-2</v>
      </c>
      <c r="AK114" s="194">
        <v>312769.34999999998</v>
      </c>
      <c r="AL114" s="195">
        <f t="shared" si="197"/>
        <v>4.0783872376447788E-2</v>
      </c>
      <c r="AN114" s="72"/>
    </row>
    <row r="115" spans="2:40" s="73" customFormat="1" ht="14.25" customHeight="1">
      <c r="B115" s="494"/>
      <c r="C115" s="503"/>
      <c r="D115" s="193">
        <v>45978</v>
      </c>
      <c r="E115" s="193" t="s">
        <v>117</v>
      </c>
      <c r="F115" s="378">
        <f t="shared" si="176"/>
        <v>7351435.5100000007</v>
      </c>
      <c r="G115" s="496"/>
      <c r="H115" s="501"/>
      <c r="I115" s="194">
        <v>916278.86</v>
      </c>
      <c r="J115" s="195">
        <f t="shared" si="184"/>
        <v>0.1246394474594255</v>
      </c>
      <c r="K115" s="194">
        <v>1094079.1000000001</v>
      </c>
      <c r="L115" s="195">
        <f t="shared" si="185"/>
        <v>0.14882523263813546</v>
      </c>
      <c r="M115" s="194">
        <f t="shared" si="177"/>
        <v>2010357.96</v>
      </c>
      <c r="N115" s="195">
        <f t="shared" ref="N115:N116" si="313">M115/$F115</f>
        <v>0.27346468009756092</v>
      </c>
      <c r="O115" s="194">
        <v>293722.67000000004</v>
      </c>
      <c r="P115" s="195">
        <f t="shared" si="187"/>
        <v>3.9954464621291361E-2</v>
      </c>
      <c r="Q115" s="194">
        <v>180646.15</v>
      </c>
      <c r="R115" s="195">
        <f t="shared" si="179"/>
        <v>2.457290821014085E-2</v>
      </c>
      <c r="S115" s="194">
        <f t="shared" si="180"/>
        <v>474368.82000000007</v>
      </c>
      <c r="T115" s="195">
        <f t="shared" ref="T115:T116" si="314">S115/$F115</f>
        <v>6.4527372831432214E-2</v>
      </c>
      <c r="U115" s="194">
        <v>827710.6399999999</v>
      </c>
      <c r="V115" s="195">
        <f t="shared" ref="V115:V116" si="315">U115/$F115</f>
        <v>0.11259170251498266</v>
      </c>
      <c r="W115" s="194">
        <v>161483.59000000003</v>
      </c>
      <c r="X115" s="195">
        <f t="shared" si="190"/>
        <v>2.196626628640588E-2</v>
      </c>
      <c r="Y115" s="194">
        <v>547130.9</v>
      </c>
      <c r="Z115" s="195">
        <f t="shared" si="191"/>
        <v>7.4425042463577284E-2</v>
      </c>
      <c r="AA115" s="194">
        <v>579471.77</v>
      </c>
      <c r="AB115" s="195">
        <f t="shared" si="192"/>
        <v>7.8824301622690829E-2</v>
      </c>
      <c r="AC115" s="194">
        <f t="shared" si="183"/>
        <v>1126602.67</v>
      </c>
      <c r="AD115" s="195">
        <f t="shared" si="193"/>
        <v>0.15324934408626811</v>
      </c>
      <c r="AE115" s="194">
        <v>1774683.2300000002</v>
      </c>
      <c r="AF115" s="195">
        <f t="shared" si="194"/>
        <v>0.24140635221324278</v>
      </c>
      <c r="AG115" s="194">
        <v>239685.9</v>
      </c>
      <c r="AH115" s="195">
        <f t="shared" si="195"/>
        <v>3.2603958733496391E-2</v>
      </c>
      <c r="AI115" s="194">
        <v>428663.16000000003</v>
      </c>
      <c r="AJ115" s="195">
        <f t="shared" si="196"/>
        <v>5.8310129962630929E-2</v>
      </c>
      <c r="AK115" s="194">
        <v>307879.53999999998</v>
      </c>
      <c r="AL115" s="195">
        <f t="shared" si="197"/>
        <v>4.1880193273980029E-2</v>
      </c>
      <c r="AN115" s="72"/>
    </row>
    <row r="116" spans="2:40" s="73" customFormat="1" ht="14.25" customHeight="1" collapsed="1">
      <c r="B116" s="493">
        <f t="shared" ref="B116" si="316">D124</f>
        <v>45987</v>
      </c>
      <c r="C116" s="503"/>
      <c r="D116" s="193">
        <v>45979</v>
      </c>
      <c r="E116" s="193" t="s">
        <v>118</v>
      </c>
      <c r="F116" s="378">
        <f t="shared" si="176"/>
        <v>7627557.75</v>
      </c>
      <c r="G116" s="496">
        <f t="shared" ref="G116" si="317">SUM(F116:F122)</f>
        <v>47042265.68</v>
      </c>
      <c r="H116" s="501"/>
      <c r="I116" s="194">
        <v>896395.75000000012</v>
      </c>
      <c r="J116" s="195">
        <f t="shared" si="184"/>
        <v>0.11752067691653992</v>
      </c>
      <c r="K116" s="194">
        <v>1067416.3799999999</v>
      </c>
      <c r="L116" s="195">
        <f t="shared" si="185"/>
        <v>0.13994209090059001</v>
      </c>
      <c r="M116" s="194">
        <f t="shared" si="177"/>
        <v>1963812.13</v>
      </c>
      <c r="N116" s="195">
        <f t="shared" si="313"/>
        <v>0.2574627678171299</v>
      </c>
      <c r="O116" s="194">
        <v>292603.58</v>
      </c>
      <c r="P116" s="195">
        <f t="shared" si="187"/>
        <v>3.836137196076949E-2</v>
      </c>
      <c r="Q116" s="194">
        <v>180921.52999999997</v>
      </c>
      <c r="R116" s="195">
        <f t="shared" si="179"/>
        <v>2.3719457253535702E-2</v>
      </c>
      <c r="S116" s="194">
        <f t="shared" si="180"/>
        <v>473525.11</v>
      </c>
      <c r="T116" s="195">
        <f t="shared" si="314"/>
        <v>6.2080829214305196E-2</v>
      </c>
      <c r="U116" s="194">
        <v>771174.5</v>
      </c>
      <c r="V116" s="195">
        <f t="shared" si="315"/>
        <v>0.10110372484560999</v>
      </c>
      <c r="W116" s="194">
        <v>119242.85</v>
      </c>
      <c r="X116" s="195">
        <f t="shared" si="190"/>
        <v>1.5633162528333529E-2</v>
      </c>
      <c r="Y116" s="194">
        <v>535257.65</v>
      </c>
      <c r="Z116" s="195">
        <f t="shared" si="191"/>
        <v>7.0174185177424589E-2</v>
      </c>
      <c r="AA116" s="194">
        <v>581138.97</v>
      </c>
      <c r="AB116" s="195">
        <f t="shared" si="192"/>
        <v>7.6189389716518369E-2</v>
      </c>
      <c r="AC116" s="194">
        <f t="shared" si="183"/>
        <v>1116396.6200000001</v>
      </c>
      <c r="AD116" s="195">
        <f t="shared" si="193"/>
        <v>0.14636357489394297</v>
      </c>
      <c r="AE116" s="194">
        <v>1980286.1999999997</v>
      </c>
      <c r="AF116" s="195">
        <f t="shared" si="194"/>
        <v>0.25962257709553227</v>
      </c>
      <c r="AG116" s="194">
        <v>219115.19999999998</v>
      </c>
      <c r="AH116" s="195">
        <f t="shared" si="195"/>
        <v>2.8726783484530154E-2</v>
      </c>
      <c r="AI116" s="194">
        <v>694583.75</v>
      </c>
      <c r="AJ116" s="195">
        <f t="shared" si="196"/>
        <v>9.1062404607818281E-2</v>
      </c>
      <c r="AK116" s="194">
        <v>289421.39</v>
      </c>
      <c r="AL116" s="195">
        <f t="shared" si="197"/>
        <v>3.7944175512797662E-2</v>
      </c>
      <c r="AN116" s="72"/>
    </row>
    <row r="117" spans="2:40" s="73" customFormat="1" ht="14.25" customHeight="1">
      <c r="B117" s="494"/>
      <c r="C117" s="503"/>
      <c r="D117" s="193">
        <v>45980</v>
      </c>
      <c r="E117" s="193" t="s">
        <v>112</v>
      </c>
      <c r="F117" s="378">
        <f t="shared" si="176"/>
        <v>7200454.7699999986</v>
      </c>
      <c r="G117" s="496"/>
      <c r="H117" s="501"/>
      <c r="I117" s="194">
        <v>896237.83</v>
      </c>
      <c r="J117" s="195">
        <f t="shared" si="184"/>
        <v>0.12446961457685819</v>
      </c>
      <c r="K117" s="194">
        <v>1037912.6699999999</v>
      </c>
      <c r="L117" s="195">
        <f t="shared" si="185"/>
        <v>0.14414543291409357</v>
      </c>
      <c r="M117" s="194">
        <f t="shared" si="177"/>
        <v>1934150.5</v>
      </c>
      <c r="N117" s="195">
        <f t="shared" ref="N117" si="318">M117/F117</f>
        <v>0.26861504749095177</v>
      </c>
      <c r="O117" s="194">
        <v>286051.77999999997</v>
      </c>
      <c r="P117" s="195">
        <f t="shared" si="187"/>
        <v>3.9726904638274677E-2</v>
      </c>
      <c r="Q117" s="194">
        <v>180613.79</v>
      </c>
      <c r="R117" s="195">
        <f t="shared" si="179"/>
        <v>2.5083664264167031E-2</v>
      </c>
      <c r="S117" s="194">
        <f t="shared" si="180"/>
        <v>466665.56999999995</v>
      </c>
      <c r="T117" s="195">
        <f t="shared" ref="T117" si="319">S117/F117</f>
        <v>6.4810568902441704E-2</v>
      </c>
      <c r="U117" s="194">
        <v>772838.14999999991</v>
      </c>
      <c r="V117" s="195">
        <f t="shared" ref="V117" si="320">U117/F117</f>
        <v>0.10733185259630484</v>
      </c>
      <c r="W117" s="194">
        <v>127886.04000000001</v>
      </c>
      <c r="X117" s="195">
        <f t="shared" si="190"/>
        <v>1.7760828181689978E-2</v>
      </c>
      <c r="Y117" s="194">
        <v>529753.57000000007</v>
      </c>
      <c r="Z117" s="195">
        <f t="shared" si="191"/>
        <v>7.3572237715757521E-2</v>
      </c>
      <c r="AA117" s="194">
        <v>524032.14</v>
      </c>
      <c r="AB117" s="195">
        <f t="shared" si="192"/>
        <v>7.2777644848673925E-2</v>
      </c>
      <c r="AC117" s="194">
        <f t="shared" si="183"/>
        <v>1053785.71</v>
      </c>
      <c r="AD117" s="195">
        <f t="shared" si="193"/>
        <v>0.14634988256443143</v>
      </c>
      <c r="AE117" s="194">
        <v>1793593.14</v>
      </c>
      <c r="AF117" s="195">
        <f t="shared" si="194"/>
        <v>0.24909442490672021</v>
      </c>
      <c r="AG117" s="194">
        <v>212640.3</v>
      </c>
      <c r="AH117" s="195">
        <f t="shared" si="195"/>
        <v>2.9531509716017566E-2</v>
      </c>
      <c r="AI117" s="194">
        <v>546288.42999999993</v>
      </c>
      <c r="AJ117" s="195">
        <f t="shared" si="196"/>
        <v>7.5868601005044584E-2</v>
      </c>
      <c r="AK117" s="194">
        <v>292606.93</v>
      </c>
      <c r="AL117" s="195">
        <f t="shared" si="197"/>
        <v>4.0637284636398048E-2</v>
      </c>
      <c r="AN117" s="72"/>
    </row>
    <row r="118" spans="2:40" s="73" customFormat="1" ht="14.25" customHeight="1">
      <c r="B118" s="494"/>
      <c r="C118" s="503"/>
      <c r="D118" s="193">
        <v>45981</v>
      </c>
      <c r="E118" s="193" t="s">
        <v>113</v>
      </c>
      <c r="F118" s="378">
        <f t="shared" si="176"/>
        <v>6637138.9699999988</v>
      </c>
      <c r="G118" s="496"/>
      <c r="H118" s="501"/>
      <c r="I118" s="194">
        <v>866033.56999999983</v>
      </c>
      <c r="J118" s="195">
        <f t="shared" si="184"/>
        <v>0.13048296471032006</v>
      </c>
      <c r="K118" s="194">
        <v>929621.28000000014</v>
      </c>
      <c r="L118" s="195">
        <f t="shared" si="185"/>
        <v>0.14006355512547003</v>
      </c>
      <c r="M118" s="194">
        <f t="shared" si="177"/>
        <v>1795654.85</v>
      </c>
      <c r="N118" s="195">
        <f t="shared" ref="N118" si="321">M118/$F118</f>
        <v>0.27054651983579009</v>
      </c>
      <c r="O118" s="194">
        <v>278730.5</v>
      </c>
      <c r="P118" s="195">
        <f t="shared" si="187"/>
        <v>4.1995579911746225E-2</v>
      </c>
      <c r="Q118" s="194">
        <v>172665.82</v>
      </c>
      <c r="R118" s="195">
        <f t="shared" si="179"/>
        <v>2.6015097887878043E-2</v>
      </c>
      <c r="S118" s="194">
        <f t="shared" si="180"/>
        <v>451396.32</v>
      </c>
      <c r="T118" s="195">
        <f t="shared" ref="T118" si="322">S118/$F118</f>
        <v>6.8010677799624275E-2</v>
      </c>
      <c r="U118" s="194">
        <v>734006.3899999999</v>
      </c>
      <c r="V118" s="195">
        <f t="shared" ref="V118" si="323">U118/$F118</f>
        <v>0.11059078216046454</v>
      </c>
      <c r="W118" s="194">
        <v>187451.96000000002</v>
      </c>
      <c r="X118" s="195">
        <f t="shared" si="190"/>
        <v>2.8242886106089785E-2</v>
      </c>
      <c r="Y118" s="194">
        <v>489971.1</v>
      </c>
      <c r="Z118" s="195">
        <f t="shared" si="191"/>
        <v>7.382263686426925E-2</v>
      </c>
      <c r="AA118" s="194">
        <v>441486.8</v>
      </c>
      <c r="AB118" s="195">
        <f t="shared" si="192"/>
        <v>6.6517636890764106E-2</v>
      </c>
      <c r="AC118" s="194">
        <f t="shared" si="183"/>
        <v>931457.89999999991</v>
      </c>
      <c r="AD118" s="195">
        <f t="shared" si="193"/>
        <v>0.14034027375503336</v>
      </c>
      <c r="AE118" s="194">
        <v>1554147.0699999998</v>
      </c>
      <c r="AF118" s="195">
        <f t="shared" si="194"/>
        <v>0.23415918772000643</v>
      </c>
      <c r="AG118" s="194">
        <v>180838.8</v>
      </c>
      <c r="AH118" s="195">
        <f t="shared" si="195"/>
        <v>2.7246498953448918E-2</v>
      </c>
      <c r="AI118" s="194">
        <v>525876.04</v>
      </c>
      <c r="AJ118" s="195">
        <f t="shared" si="196"/>
        <v>7.9232338267583413E-2</v>
      </c>
      <c r="AK118" s="194">
        <v>276309.64</v>
      </c>
      <c r="AL118" s="195">
        <f t="shared" si="197"/>
        <v>4.163083540195936E-2</v>
      </c>
      <c r="AN118" s="72"/>
    </row>
    <row r="119" spans="2:40" s="73" customFormat="1" ht="14.25" customHeight="1">
      <c r="B119" s="494"/>
      <c r="C119" s="503"/>
      <c r="D119" s="193">
        <v>45982</v>
      </c>
      <c r="E119" s="193" t="s">
        <v>114</v>
      </c>
      <c r="F119" s="378">
        <f t="shared" si="176"/>
        <v>5331233.0699999994</v>
      </c>
      <c r="G119" s="496"/>
      <c r="H119" s="501"/>
      <c r="I119" s="194">
        <v>648969.46000000008</v>
      </c>
      <c r="J119" s="195">
        <f t="shared" si="184"/>
        <v>0.12172971083404541</v>
      </c>
      <c r="K119" s="194">
        <v>865229.30999999994</v>
      </c>
      <c r="L119" s="195">
        <f t="shared" si="185"/>
        <v>0.16229440706106665</v>
      </c>
      <c r="M119" s="194">
        <f t="shared" si="177"/>
        <v>1514198.77</v>
      </c>
      <c r="N119" s="195">
        <f t="shared" ref="N119" si="324">M119/F119</f>
        <v>0.28402411789511206</v>
      </c>
      <c r="O119" s="194">
        <v>218040.98</v>
      </c>
      <c r="P119" s="195">
        <f t="shared" si="187"/>
        <v>4.0898789667809445E-2</v>
      </c>
      <c r="Q119" s="194">
        <v>152816.86000000002</v>
      </c>
      <c r="R119" s="195">
        <f t="shared" si="179"/>
        <v>2.8664449292215999E-2</v>
      </c>
      <c r="S119" s="194">
        <f t="shared" si="180"/>
        <v>370857.84</v>
      </c>
      <c r="T119" s="195">
        <f t="shared" ref="T119" si="325">S119/F119</f>
        <v>6.9563238960025447E-2</v>
      </c>
      <c r="U119" s="194">
        <v>630089.29999999993</v>
      </c>
      <c r="V119" s="195">
        <f t="shared" ref="V119" si="326">U119/F119</f>
        <v>0.11818828622324704</v>
      </c>
      <c r="W119" s="194">
        <v>120098.34</v>
      </c>
      <c r="X119" s="195">
        <f t="shared" si="190"/>
        <v>2.252730999059473E-2</v>
      </c>
      <c r="Y119" s="194">
        <v>359852.76</v>
      </c>
      <c r="Z119" s="195">
        <f t="shared" si="191"/>
        <v>6.749897355359856E-2</v>
      </c>
      <c r="AA119" s="194">
        <v>431207.39999999997</v>
      </c>
      <c r="AB119" s="195">
        <f t="shared" si="192"/>
        <v>8.0883239269072135E-2</v>
      </c>
      <c r="AC119" s="194">
        <f t="shared" si="183"/>
        <v>791060.15999999992</v>
      </c>
      <c r="AD119" s="195">
        <f t="shared" si="193"/>
        <v>0.14838221282267069</v>
      </c>
      <c r="AE119" s="194">
        <v>1098357.83</v>
      </c>
      <c r="AF119" s="195">
        <f t="shared" si="194"/>
        <v>0.20602322494221778</v>
      </c>
      <c r="AG119" s="194">
        <v>153392.1</v>
      </c>
      <c r="AH119" s="195">
        <f t="shared" si="195"/>
        <v>2.8772349283164998E-2</v>
      </c>
      <c r="AI119" s="194">
        <v>414588.51</v>
      </c>
      <c r="AJ119" s="195">
        <f t="shared" si="196"/>
        <v>7.7765969815309546E-2</v>
      </c>
      <c r="AK119" s="194">
        <v>238590.21999999997</v>
      </c>
      <c r="AL119" s="195">
        <f t="shared" si="197"/>
        <v>4.4753290067657839E-2</v>
      </c>
      <c r="AN119" s="72"/>
    </row>
    <row r="120" spans="2:40" s="73" customFormat="1" ht="14.25" customHeight="1">
      <c r="B120" s="494"/>
      <c r="C120" s="503"/>
      <c r="D120" s="193">
        <v>45983</v>
      </c>
      <c r="E120" s="193" t="s">
        <v>115</v>
      </c>
      <c r="F120" s="378">
        <f t="shared" si="176"/>
        <v>5478293.1799999997</v>
      </c>
      <c r="G120" s="496"/>
      <c r="H120" s="501"/>
      <c r="I120" s="194">
        <v>577725.01</v>
      </c>
      <c r="J120" s="195">
        <f t="shared" si="184"/>
        <v>0.105457117941249</v>
      </c>
      <c r="K120" s="194">
        <v>974588.45999999985</v>
      </c>
      <c r="L120" s="195">
        <f t="shared" si="185"/>
        <v>0.17790001885222212</v>
      </c>
      <c r="M120" s="194">
        <f t="shared" si="177"/>
        <v>1552313.4699999997</v>
      </c>
      <c r="N120" s="195">
        <f t="shared" ref="N120" si="327">M120/$F120</f>
        <v>0.28335713679347113</v>
      </c>
      <c r="O120" s="194">
        <v>199098.1</v>
      </c>
      <c r="P120" s="195">
        <f t="shared" si="187"/>
        <v>3.6343089619018894E-2</v>
      </c>
      <c r="Q120" s="194">
        <v>144958.54</v>
      </c>
      <c r="R120" s="195">
        <f t="shared" si="179"/>
        <v>2.6460529810491087E-2</v>
      </c>
      <c r="S120" s="194">
        <f t="shared" si="180"/>
        <v>344056.64</v>
      </c>
      <c r="T120" s="195">
        <f t="shared" ref="T120" si="328">S120/$F120</f>
        <v>6.2803619429509988E-2</v>
      </c>
      <c r="U120" s="194">
        <v>624108.16999999993</v>
      </c>
      <c r="V120" s="195">
        <f t="shared" ref="V120" si="329">U120/$F120</f>
        <v>0.11392383530667484</v>
      </c>
      <c r="W120" s="194">
        <v>116119.05</v>
      </c>
      <c r="X120" s="195">
        <f t="shared" si="190"/>
        <v>2.1196209509911627E-2</v>
      </c>
      <c r="Y120" s="194">
        <v>388078.61</v>
      </c>
      <c r="Z120" s="195">
        <f t="shared" si="191"/>
        <v>7.0839328463979723E-2</v>
      </c>
      <c r="AA120" s="194">
        <v>502175.20000000007</v>
      </c>
      <c r="AB120" s="195">
        <f t="shared" si="192"/>
        <v>9.1666360944924835E-2</v>
      </c>
      <c r="AC120" s="194">
        <f t="shared" si="183"/>
        <v>890253.81</v>
      </c>
      <c r="AD120" s="195">
        <f t="shared" si="193"/>
        <v>0.16250568940890456</v>
      </c>
      <c r="AE120" s="194">
        <v>1092515.2</v>
      </c>
      <c r="AF120" s="195">
        <f t="shared" si="194"/>
        <v>0.19942620157470287</v>
      </c>
      <c r="AG120" s="194">
        <v>157002</v>
      </c>
      <c r="AH120" s="195">
        <f t="shared" si="195"/>
        <v>2.8658926209568069E-2</v>
      </c>
      <c r="AI120" s="194">
        <v>469019.75</v>
      </c>
      <c r="AJ120" s="195">
        <f t="shared" si="196"/>
        <v>8.5614211322658715E-2</v>
      </c>
      <c r="AK120" s="194">
        <v>232905.09</v>
      </c>
      <c r="AL120" s="195">
        <f t="shared" si="197"/>
        <v>4.2514170444598223E-2</v>
      </c>
      <c r="AN120" s="72"/>
    </row>
    <row r="121" spans="2:40" s="73" customFormat="1" ht="14.25" customHeight="1">
      <c r="B121" s="494"/>
      <c r="C121" s="503"/>
      <c r="D121" s="193">
        <v>45984</v>
      </c>
      <c r="E121" s="193" t="s">
        <v>116</v>
      </c>
      <c r="F121" s="378">
        <f t="shared" si="176"/>
        <v>7483205.5100000007</v>
      </c>
      <c r="G121" s="496"/>
      <c r="H121" s="501"/>
      <c r="I121" s="194">
        <v>873771.52000000002</v>
      </c>
      <c r="J121" s="195">
        <f t="shared" si="184"/>
        <v>0.11676433566235173</v>
      </c>
      <c r="K121" s="194">
        <v>1073994.2299999997</v>
      </c>
      <c r="L121" s="195">
        <f t="shared" si="185"/>
        <v>0.14352061139638536</v>
      </c>
      <c r="M121" s="194">
        <f t="shared" si="177"/>
        <v>1947765.7499999998</v>
      </c>
      <c r="N121" s="195">
        <f t="shared" ref="N121" si="330">M121/F121</f>
        <v>0.26028494705873706</v>
      </c>
      <c r="O121" s="194">
        <v>294200.64</v>
      </c>
      <c r="P121" s="195">
        <f t="shared" si="187"/>
        <v>3.9314788242398542E-2</v>
      </c>
      <c r="Q121" s="194">
        <v>173367.56</v>
      </c>
      <c r="R121" s="195">
        <f t="shared" si="179"/>
        <v>2.316755296487908E-2</v>
      </c>
      <c r="S121" s="194">
        <f t="shared" si="180"/>
        <v>467568.2</v>
      </c>
      <c r="T121" s="195">
        <f t="shared" ref="T121" si="331">S121/F121</f>
        <v>6.2482341207277622E-2</v>
      </c>
      <c r="U121" s="194">
        <v>804923.64</v>
      </c>
      <c r="V121" s="195">
        <f t="shared" ref="V121" si="332">U121/F121</f>
        <v>0.10756401637297811</v>
      </c>
      <c r="W121" s="194">
        <v>129409.89</v>
      </c>
      <c r="X121" s="195">
        <f t="shared" si="190"/>
        <v>1.7293376458399574E-2</v>
      </c>
      <c r="Y121" s="194">
        <v>510571.34</v>
      </c>
      <c r="Z121" s="195">
        <f t="shared" si="191"/>
        <v>6.8228961414691924E-2</v>
      </c>
      <c r="AA121" s="194">
        <v>586687.71</v>
      </c>
      <c r="AB121" s="195">
        <f t="shared" si="192"/>
        <v>7.8400587718190293E-2</v>
      </c>
      <c r="AC121" s="194">
        <f t="shared" si="183"/>
        <v>1097259.05</v>
      </c>
      <c r="AD121" s="195">
        <f t="shared" si="193"/>
        <v>0.14662954913288223</v>
      </c>
      <c r="AE121" s="194">
        <v>1926600.0199999998</v>
      </c>
      <c r="AF121" s="195">
        <f t="shared" si="194"/>
        <v>0.25745651611805054</v>
      </c>
      <c r="AG121" s="194">
        <v>216765.9</v>
      </c>
      <c r="AH121" s="195">
        <f t="shared" si="195"/>
        <v>2.8966984764794996E-2</v>
      </c>
      <c r="AI121" s="194">
        <v>613958.6100000001</v>
      </c>
      <c r="AJ121" s="195">
        <f t="shared" si="196"/>
        <v>8.2044868229203566E-2</v>
      </c>
      <c r="AK121" s="194">
        <v>278954.44999999995</v>
      </c>
      <c r="AL121" s="195">
        <f t="shared" si="197"/>
        <v>3.7277400657676166E-2</v>
      </c>
      <c r="AN121" s="72"/>
    </row>
    <row r="122" spans="2:40" s="73" customFormat="1" ht="14.25" customHeight="1">
      <c r="B122" s="494"/>
      <c r="C122" s="503"/>
      <c r="D122" s="193">
        <v>45985</v>
      </c>
      <c r="E122" s="193" t="s">
        <v>117</v>
      </c>
      <c r="F122" s="378">
        <f t="shared" si="176"/>
        <v>7284382.4300000006</v>
      </c>
      <c r="G122" s="496"/>
      <c r="H122" s="501"/>
      <c r="I122" s="194">
        <v>845447.45</v>
      </c>
      <c r="J122" s="195">
        <f t="shared" si="184"/>
        <v>0.11606302361585372</v>
      </c>
      <c r="K122" s="194">
        <v>1172701.0700000003</v>
      </c>
      <c r="L122" s="195">
        <f t="shared" si="185"/>
        <v>0.16098839967137751</v>
      </c>
      <c r="M122" s="194">
        <f t="shared" si="177"/>
        <v>2018148.5200000003</v>
      </c>
      <c r="N122" s="195">
        <f t="shared" ref="N122:N123" si="333">M122/$F122</f>
        <v>0.27705142328723126</v>
      </c>
      <c r="O122" s="194">
        <v>274223.56999999995</v>
      </c>
      <c r="P122" s="195">
        <f t="shared" si="187"/>
        <v>3.7645410937053168E-2</v>
      </c>
      <c r="Q122" s="194">
        <v>174250.51</v>
      </c>
      <c r="R122" s="195">
        <f t="shared" si="179"/>
        <v>2.3921109534607451E-2</v>
      </c>
      <c r="S122" s="194">
        <f t="shared" si="180"/>
        <v>448474.07999999996</v>
      </c>
      <c r="T122" s="195">
        <f t="shared" ref="T122:T123" si="334">S122/$F122</f>
        <v>6.156652047166062E-2</v>
      </c>
      <c r="U122" s="194">
        <v>803471.42</v>
      </c>
      <c r="V122" s="195">
        <f t="shared" ref="V122:V123" si="335">U122/$F122</f>
        <v>0.11030055433264779</v>
      </c>
      <c r="W122" s="194">
        <v>130287.97</v>
      </c>
      <c r="X122" s="195">
        <f t="shared" si="190"/>
        <v>1.788593216405306E-2</v>
      </c>
      <c r="Y122" s="194">
        <v>516942.48000000004</v>
      </c>
      <c r="Z122" s="195">
        <f t="shared" si="191"/>
        <v>7.0965862235764024E-2</v>
      </c>
      <c r="AA122" s="194">
        <v>555642.44000000006</v>
      </c>
      <c r="AB122" s="195">
        <f t="shared" si="192"/>
        <v>7.6278592638360426E-2</v>
      </c>
      <c r="AC122" s="194">
        <f t="shared" si="183"/>
        <v>1072584.9200000002</v>
      </c>
      <c r="AD122" s="195">
        <f t="shared" si="193"/>
        <v>0.14724445487412446</v>
      </c>
      <c r="AE122" s="194">
        <v>1747893.7800000003</v>
      </c>
      <c r="AF122" s="195">
        <f t="shared" si="194"/>
        <v>0.23995085332168647</v>
      </c>
      <c r="AG122" s="194">
        <v>212239.19999999998</v>
      </c>
      <c r="AH122" s="195">
        <f t="shared" si="195"/>
        <v>2.9136196793555766E-2</v>
      </c>
      <c r="AI122" s="194">
        <v>578099.72</v>
      </c>
      <c r="AJ122" s="195">
        <f t="shared" si="196"/>
        <v>7.9361527975131296E-2</v>
      </c>
      <c r="AK122" s="194">
        <v>273182.81999999995</v>
      </c>
      <c r="AL122" s="195">
        <f t="shared" si="197"/>
        <v>3.7502536779909279E-2</v>
      </c>
      <c r="AN122" s="72"/>
    </row>
    <row r="123" spans="2:40" s="73" customFormat="1" ht="14.25" customHeight="1" collapsed="1">
      <c r="B123" s="493">
        <f t="shared" ref="B123" si="336">D131</f>
        <v>45994</v>
      </c>
      <c r="C123" s="503"/>
      <c r="D123" s="193">
        <v>45986</v>
      </c>
      <c r="E123" s="193" t="s">
        <v>118</v>
      </c>
      <c r="F123" s="378">
        <f t="shared" si="176"/>
        <v>8839575.7799999993</v>
      </c>
      <c r="G123" s="496">
        <f>SUM(F123:F129)</f>
        <v>50473367.859999999</v>
      </c>
      <c r="H123" s="501"/>
      <c r="I123" s="194">
        <v>829998.41999999981</v>
      </c>
      <c r="J123" s="195">
        <f t="shared" si="184"/>
        <v>9.3895729914767453E-2</v>
      </c>
      <c r="K123" s="194">
        <v>1146067.52</v>
      </c>
      <c r="L123" s="195">
        <f t="shared" si="185"/>
        <v>0.12965186888187977</v>
      </c>
      <c r="M123" s="194">
        <f t="shared" si="177"/>
        <v>1976065.94</v>
      </c>
      <c r="N123" s="195">
        <f t="shared" si="333"/>
        <v>0.22354759879664723</v>
      </c>
      <c r="O123" s="194">
        <v>274923.89</v>
      </c>
      <c r="P123" s="195">
        <f t="shared" si="187"/>
        <v>3.110148007577803E-2</v>
      </c>
      <c r="Q123" s="194">
        <v>182121.03</v>
      </c>
      <c r="R123" s="195">
        <f t="shared" si="179"/>
        <v>2.0602915177452105E-2</v>
      </c>
      <c r="S123" s="194">
        <f t="shared" si="180"/>
        <v>457044.92000000004</v>
      </c>
      <c r="T123" s="195">
        <f t="shared" si="334"/>
        <v>5.1704395253230138E-2</v>
      </c>
      <c r="U123" s="194">
        <v>876804.0399999998</v>
      </c>
      <c r="V123" s="195">
        <f t="shared" si="335"/>
        <v>9.9190737408894059E-2</v>
      </c>
      <c r="W123" s="194">
        <v>109454.95</v>
      </c>
      <c r="X123" s="195">
        <f t="shared" si="190"/>
        <v>1.2382375888178653E-2</v>
      </c>
      <c r="Y123" s="194">
        <v>500949.93</v>
      </c>
      <c r="Z123" s="195">
        <f t="shared" si="191"/>
        <v>5.6671263697226887E-2</v>
      </c>
      <c r="AA123" s="194">
        <v>558902.51</v>
      </c>
      <c r="AB123" s="195">
        <f t="shared" si="192"/>
        <v>6.3227300032264677E-2</v>
      </c>
      <c r="AC123" s="194">
        <f t="shared" si="183"/>
        <v>1059852.44</v>
      </c>
      <c r="AD123" s="195">
        <f t="shared" si="193"/>
        <v>0.11989856372949155</v>
      </c>
      <c r="AE123" s="194">
        <v>2137212.21</v>
      </c>
      <c r="AF123" s="195">
        <f t="shared" si="194"/>
        <v>0.24177768969813618</v>
      </c>
      <c r="AG123" s="194">
        <v>498660.19999999995</v>
      </c>
      <c r="AH123" s="195">
        <f t="shared" si="195"/>
        <v>5.6412232035868128E-2</v>
      </c>
      <c r="AI123" s="194">
        <v>1468602.57</v>
      </c>
      <c r="AJ123" s="195">
        <f t="shared" si="196"/>
        <v>0.16613948525932545</v>
      </c>
      <c r="AK123" s="194">
        <v>255878.51</v>
      </c>
      <c r="AL123" s="195">
        <f t="shared" si="197"/>
        <v>2.8946921930228652E-2</v>
      </c>
      <c r="AN123" s="72"/>
    </row>
    <row r="124" spans="2:40" s="73" customFormat="1" ht="14.25" customHeight="1">
      <c r="B124" s="494"/>
      <c r="C124" s="503"/>
      <c r="D124" s="193">
        <v>45987</v>
      </c>
      <c r="E124" s="193" t="s">
        <v>112</v>
      </c>
      <c r="F124" s="378">
        <f t="shared" si="176"/>
        <v>7837463.8099999996</v>
      </c>
      <c r="G124" s="496"/>
      <c r="H124" s="501"/>
      <c r="I124" s="194">
        <v>831990.43</v>
      </c>
      <c r="J124" s="195">
        <f t="shared" si="184"/>
        <v>0.10615556896587444</v>
      </c>
      <c r="K124" s="194">
        <v>1120153.8099999998</v>
      </c>
      <c r="L124" s="195">
        <f t="shared" si="185"/>
        <v>0.14292299615735002</v>
      </c>
      <c r="M124" s="194">
        <f t="shared" si="177"/>
        <v>1952144.2399999998</v>
      </c>
      <c r="N124" s="195">
        <f t="shared" ref="N124" si="337">M124/F124</f>
        <v>0.24907856512322446</v>
      </c>
      <c r="O124" s="194">
        <v>274576.67999999993</v>
      </c>
      <c r="P124" s="195">
        <f t="shared" si="187"/>
        <v>3.5033868947459926E-2</v>
      </c>
      <c r="Q124" s="194">
        <v>183616.41</v>
      </c>
      <c r="R124" s="195">
        <f t="shared" si="179"/>
        <v>2.3428039280477393E-2</v>
      </c>
      <c r="S124" s="194">
        <f t="shared" si="180"/>
        <v>458193.08999999997</v>
      </c>
      <c r="T124" s="195">
        <f t="shared" ref="T124" si="338">S124/F124</f>
        <v>5.8461908227937322E-2</v>
      </c>
      <c r="U124" s="194">
        <v>827357.1399999999</v>
      </c>
      <c r="V124" s="195">
        <f t="shared" ref="V124" si="339">U124/F124</f>
        <v>0.10556439685812086</v>
      </c>
      <c r="W124" s="194">
        <v>126669.15</v>
      </c>
      <c r="X124" s="195">
        <f t="shared" si="190"/>
        <v>1.6162007643133219E-2</v>
      </c>
      <c r="Y124" s="194">
        <v>467607.47000000003</v>
      </c>
      <c r="Z124" s="195">
        <f t="shared" si="191"/>
        <v>5.9663110584749234E-2</v>
      </c>
      <c r="AA124" s="194">
        <v>447011.6</v>
      </c>
      <c r="AB124" s="195">
        <f t="shared" si="192"/>
        <v>5.703523624946729E-2</v>
      </c>
      <c r="AC124" s="194">
        <f t="shared" si="183"/>
        <v>914619.07000000007</v>
      </c>
      <c r="AD124" s="195">
        <f t="shared" si="193"/>
        <v>0.11669834683421652</v>
      </c>
      <c r="AE124" s="194">
        <v>1850432.85</v>
      </c>
      <c r="AF124" s="195">
        <f t="shared" si="194"/>
        <v>0.23610097537407324</v>
      </c>
      <c r="AG124" s="194">
        <v>462785.9</v>
      </c>
      <c r="AH124" s="195">
        <f t="shared" si="195"/>
        <v>5.9047915399560877E-2</v>
      </c>
      <c r="AI124" s="194">
        <v>996528.67999999993</v>
      </c>
      <c r="AJ124" s="195">
        <f t="shared" si="196"/>
        <v>0.12714938201417991</v>
      </c>
      <c r="AK124" s="194">
        <v>248733.69</v>
      </c>
      <c r="AL124" s="195">
        <f t="shared" si="197"/>
        <v>3.1736502525553607E-2</v>
      </c>
      <c r="AN124" s="72"/>
    </row>
    <row r="125" spans="2:40" s="73" customFormat="1" ht="14.25" customHeight="1">
      <c r="B125" s="494"/>
      <c r="C125" s="503"/>
      <c r="D125" s="193">
        <v>45988</v>
      </c>
      <c r="E125" s="193" t="s">
        <v>113</v>
      </c>
      <c r="F125" s="378">
        <f t="shared" si="176"/>
        <v>6838850.9900000012</v>
      </c>
      <c r="G125" s="496"/>
      <c r="H125" s="501"/>
      <c r="I125" s="194">
        <v>790802.40999999992</v>
      </c>
      <c r="J125" s="195">
        <f t="shared" si="184"/>
        <v>0.11563381204771649</v>
      </c>
      <c r="K125" s="194">
        <v>999392.14000000013</v>
      </c>
      <c r="L125" s="195">
        <f t="shared" si="185"/>
        <v>0.14613451023590732</v>
      </c>
      <c r="M125" s="194">
        <f t="shared" si="177"/>
        <v>1790194.55</v>
      </c>
      <c r="N125" s="195">
        <f t="shared" ref="N125" si="340">M125/$F125</f>
        <v>0.26176832228362379</v>
      </c>
      <c r="O125" s="194">
        <v>270822.25000000006</v>
      </c>
      <c r="P125" s="195">
        <f t="shared" si="187"/>
        <v>3.9600548454119776E-2</v>
      </c>
      <c r="Q125" s="194">
        <v>177882.85</v>
      </c>
      <c r="R125" s="195">
        <f t="shared" si="179"/>
        <v>2.6010633988093369E-2</v>
      </c>
      <c r="S125" s="194">
        <f t="shared" si="180"/>
        <v>448705.10000000009</v>
      </c>
      <c r="T125" s="195">
        <f t="shared" ref="T125" si="341">S125/$F125</f>
        <v>6.5611182442213145E-2</v>
      </c>
      <c r="U125" s="194">
        <v>723082.95</v>
      </c>
      <c r="V125" s="195">
        <f t="shared" ref="V125" si="342">U125/$F125</f>
        <v>0.10573164279457416</v>
      </c>
      <c r="W125" s="194">
        <v>94899.11</v>
      </c>
      <c r="X125" s="195">
        <f t="shared" si="190"/>
        <v>1.3876469912674612E-2</v>
      </c>
      <c r="Y125" s="194">
        <v>414601.85</v>
      </c>
      <c r="Z125" s="195">
        <f t="shared" si="191"/>
        <v>6.0624489494835433E-2</v>
      </c>
      <c r="AA125" s="194">
        <v>385765.39999999997</v>
      </c>
      <c r="AB125" s="195">
        <f t="shared" si="192"/>
        <v>5.6407925916806663E-2</v>
      </c>
      <c r="AC125" s="194">
        <f t="shared" si="183"/>
        <v>800367.25</v>
      </c>
      <c r="AD125" s="195">
        <f t="shared" si="193"/>
        <v>0.11703241541164211</v>
      </c>
      <c r="AE125" s="194">
        <v>1587754.7400000002</v>
      </c>
      <c r="AF125" s="195">
        <f t="shared" si="194"/>
        <v>0.23216688626812731</v>
      </c>
      <c r="AG125" s="194">
        <v>319833.3</v>
      </c>
      <c r="AH125" s="195">
        <f t="shared" si="195"/>
        <v>4.6767110508427662E-2</v>
      </c>
      <c r="AI125" s="194">
        <v>843879.75</v>
      </c>
      <c r="AJ125" s="195">
        <f t="shared" si="196"/>
        <v>0.12339496082513707</v>
      </c>
      <c r="AK125" s="194">
        <v>230134.24</v>
      </c>
      <c r="AL125" s="195">
        <f t="shared" si="197"/>
        <v>3.365100955357999E-2</v>
      </c>
      <c r="AN125" s="72"/>
    </row>
    <row r="126" spans="2:40" s="73" customFormat="1" ht="14.25" customHeight="1">
      <c r="B126" s="494"/>
      <c r="C126" s="503"/>
      <c r="D126" s="193">
        <v>45989</v>
      </c>
      <c r="E126" s="193" t="s">
        <v>114</v>
      </c>
      <c r="F126" s="378">
        <f t="shared" si="176"/>
        <v>5475821.3999999994</v>
      </c>
      <c r="G126" s="496"/>
      <c r="H126" s="501"/>
      <c r="I126" s="194">
        <v>607026.47</v>
      </c>
      <c r="J126" s="195">
        <f t="shared" si="184"/>
        <v>0.11085578320724632</v>
      </c>
      <c r="K126" s="194">
        <v>932873.46</v>
      </c>
      <c r="L126" s="195">
        <f t="shared" si="185"/>
        <v>0.17036228756474783</v>
      </c>
      <c r="M126" s="194">
        <f t="shared" si="177"/>
        <v>1539899.93</v>
      </c>
      <c r="N126" s="195">
        <f t="shared" ref="N126" si="343">M126/F126</f>
        <v>0.28121807077199418</v>
      </c>
      <c r="O126" s="194">
        <v>206262.61000000004</v>
      </c>
      <c r="P126" s="195">
        <f t="shared" si="187"/>
        <v>3.7667884858333778E-2</v>
      </c>
      <c r="Q126" s="194">
        <v>148720.22</v>
      </c>
      <c r="R126" s="195">
        <f t="shared" si="179"/>
        <v>2.7159435842812555E-2</v>
      </c>
      <c r="S126" s="194">
        <f t="shared" si="180"/>
        <v>354982.83000000007</v>
      </c>
      <c r="T126" s="195">
        <f t="shared" ref="T126" si="344">S126/F126</f>
        <v>6.4827320701146329E-2</v>
      </c>
      <c r="U126" s="194">
        <v>581034.22999999986</v>
      </c>
      <c r="V126" s="195">
        <f t="shared" ref="V126" si="345">U126/F126</f>
        <v>0.10610905425074674</v>
      </c>
      <c r="W126" s="194">
        <v>78049.350000000006</v>
      </c>
      <c r="X126" s="195">
        <f t="shared" si="190"/>
        <v>1.4253450632995447E-2</v>
      </c>
      <c r="Y126" s="194">
        <v>348414.56</v>
      </c>
      <c r="Z126" s="195">
        <f t="shared" si="191"/>
        <v>6.3627816641353571E-2</v>
      </c>
      <c r="AA126" s="194">
        <v>388657.62999999995</v>
      </c>
      <c r="AB126" s="195">
        <f t="shared" si="192"/>
        <v>7.0977046475620989E-2</v>
      </c>
      <c r="AC126" s="194">
        <f t="shared" si="183"/>
        <v>737072.19</v>
      </c>
      <c r="AD126" s="195">
        <f t="shared" si="193"/>
        <v>0.13460486311697456</v>
      </c>
      <c r="AE126" s="194">
        <v>1183575.9099999999</v>
      </c>
      <c r="AF126" s="195">
        <f t="shared" si="194"/>
        <v>0.21614582060693216</v>
      </c>
      <c r="AG126" s="194">
        <v>240144.3</v>
      </c>
      <c r="AH126" s="195">
        <f t="shared" si="195"/>
        <v>4.385539309225827E-2</v>
      </c>
      <c r="AI126" s="194">
        <v>573473.87</v>
      </c>
      <c r="AJ126" s="195">
        <f t="shared" si="196"/>
        <v>0.10472837371942044</v>
      </c>
      <c r="AK126" s="194">
        <v>187588.78999999998</v>
      </c>
      <c r="AL126" s="195">
        <f t="shared" si="197"/>
        <v>3.4257653107531962E-2</v>
      </c>
      <c r="AN126" s="72"/>
    </row>
    <row r="127" spans="2:40" s="73" customFormat="1" ht="14.25" customHeight="1">
      <c r="B127" s="494"/>
      <c r="C127" s="503"/>
      <c r="D127" s="193">
        <v>45990</v>
      </c>
      <c r="E127" s="193" t="s">
        <v>115</v>
      </c>
      <c r="F127" s="378">
        <f t="shared" si="176"/>
        <v>5795325.2699999996</v>
      </c>
      <c r="G127" s="496"/>
      <c r="H127" s="501"/>
      <c r="I127" s="194">
        <v>561947.36</v>
      </c>
      <c r="J127" s="195">
        <f t="shared" si="184"/>
        <v>9.6965628988759073E-2</v>
      </c>
      <c r="K127" s="194">
        <v>1021748.8399999999</v>
      </c>
      <c r="L127" s="195">
        <f t="shared" si="185"/>
        <v>0.17630569336447269</v>
      </c>
      <c r="M127" s="194">
        <f t="shared" si="177"/>
        <v>1583696.1999999997</v>
      </c>
      <c r="N127" s="195">
        <f t="shared" ref="N127" si="346">M127/$F127</f>
        <v>0.27327132235323176</v>
      </c>
      <c r="O127" s="194">
        <v>178004.81000000003</v>
      </c>
      <c r="P127" s="195">
        <f t="shared" si="187"/>
        <v>3.0715240595977807E-2</v>
      </c>
      <c r="Q127" s="194">
        <v>138164.94</v>
      </c>
      <c r="R127" s="195">
        <f t="shared" si="179"/>
        <v>2.3840756741510732E-2</v>
      </c>
      <c r="S127" s="194">
        <f t="shared" si="180"/>
        <v>316169.75</v>
      </c>
      <c r="T127" s="195">
        <f t="shared" ref="T127" si="347">S127/$F127</f>
        <v>5.4555997337488532E-2</v>
      </c>
      <c r="U127" s="194">
        <v>582743.34</v>
      </c>
      <c r="V127" s="195">
        <f t="shared" ref="V127" si="348">U127/$F127</f>
        <v>0.10055403499379423</v>
      </c>
      <c r="W127" s="194">
        <v>70642.03</v>
      </c>
      <c r="X127" s="195">
        <f t="shared" si="190"/>
        <v>1.2189484922560698E-2</v>
      </c>
      <c r="Y127" s="194">
        <v>390535.13</v>
      </c>
      <c r="Z127" s="195">
        <f t="shared" si="191"/>
        <v>6.7387956983474037E-2</v>
      </c>
      <c r="AA127" s="194">
        <v>454017.39</v>
      </c>
      <c r="AB127" s="195">
        <f t="shared" si="192"/>
        <v>7.8342003053782014E-2</v>
      </c>
      <c r="AC127" s="194">
        <f t="shared" si="183"/>
        <v>844552.52</v>
      </c>
      <c r="AD127" s="195">
        <f t="shared" si="193"/>
        <v>0.14572996003725605</v>
      </c>
      <c r="AE127" s="194">
        <v>1341723.1900000002</v>
      </c>
      <c r="AF127" s="195">
        <f t="shared" si="194"/>
        <v>0.23151818534596252</v>
      </c>
      <c r="AG127" s="194">
        <v>231320.1</v>
      </c>
      <c r="AH127" s="195">
        <f t="shared" si="195"/>
        <v>3.99149468274798E-2</v>
      </c>
      <c r="AI127" s="194">
        <v>633546.1100000001</v>
      </c>
      <c r="AJ127" s="195">
        <f t="shared" si="196"/>
        <v>0.10932019869179839</v>
      </c>
      <c r="AK127" s="194">
        <v>190932.03</v>
      </c>
      <c r="AL127" s="195">
        <f t="shared" si="197"/>
        <v>3.2945869490428104E-2</v>
      </c>
      <c r="AN127" s="72"/>
    </row>
    <row r="128" spans="2:40" s="73" customFormat="1" ht="14.25" customHeight="1">
      <c r="B128" s="494"/>
      <c r="C128" s="503"/>
      <c r="D128" s="193">
        <v>45991</v>
      </c>
      <c r="E128" s="193" t="s">
        <v>116</v>
      </c>
      <c r="F128" s="378">
        <f t="shared" si="176"/>
        <v>8105673.959999999</v>
      </c>
      <c r="G128" s="496"/>
      <c r="H128" s="502"/>
      <c r="I128" s="194">
        <v>848150.42</v>
      </c>
      <c r="J128" s="195">
        <f t="shared" si="184"/>
        <v>0.10463663159725711</v>
      </c>
      <c r="K128" s="194">
        <v>1119813.57</v>
      </c>
      <c r="L128" s="195">
        <f t="shared" si="185"/>
        <v>0.13815181507744734</v>
      </c>
      <c r="M128" s="194">
        <f t="shared" si="177"/>
        <v>1967963.9900000002</v>
      </c>
      <c r="N128" s="195">
        <f t="shared" ref="N128" si="349">M128/F128</f>
        <v>0.24278844667470445</v>
      </c>
      <c r="O128" s="194">
        <v>273792.71000000002</v>
      </c>
      <c r="P128" s="195">
        <f t="shared" si="187"/>
        <v>3.3777908086497971E-2</v>
      </c>
      <c r="Q128" s="194">
        <v>168518.19</v>
      </c>
      <c r="R128" s="195">
        <f t="shared" si="179"/>
        <v>2.0790151544659467E-2</v>
      </c>
      <c r="S128" s="194">
        <f t="shared" si="180"/>
        <v>442310.9</v>
      </c>
      <c r="T128" s="195">
        <f t="shared" ref="T128" si="350">S128/F128</f>
        <v>5.4568059631157441E-2</v>
      </c>
      <c r="U128" s="194">
        <v>816040.07</v>
      </c>
      <c r="V128" s="195">
        <f t="shared" ref="V128" si="351">U128/F128</f>
        <v>0.10067516581927755</v>
      </c>
      <c r="W128" s="194">
        <v>77768.09</v>
      </c>
      <c r="X128" s="195">
        <f t="shared" si="190"/>
        <v>9.5942780802399808E-3</v>
      </c>
      <c r="Y128" s="194">
        <v>484585.06</v>
      </c>
      <c r="Z128" s="195">
        <f t="shared" si="191"/>
        <v>5.9783438415033419E-2</v>
      </c>
      <c r="AA128" s="194">
        <v>534687.12</v>
      </c>
      <c r="AB128" s="195">
        <f t="shared" si="192"/>
        <v>6.5964548122535147E-2</v>
      </c>
      <c r="AC128" s="194">
        <f t="shared" si="183"/>
        <v>1019272.1799999999</v>
      </c>
      <c r="AD128" s="195">
        <f t="shared" si="193"/>
        <v>0.12574798653756855</v>
      </c>
      <c r="AE128" s="194">
        <v>2130085.5</v>
      </c>
      <c r="AF128" s="195">
        <f t="shared" si="194"/>
        <v>0.26278943743747624</v>
      </c>
      <c r="AG128" s="194">
        <v>392275.8</v>
      </c>
      <c r="AH128" s="195">
        <f t="shared" si="195"/>
        <v>4.839521080366771E-2</v>
      </c>
      <c r="AI128" s="194">
        <v>1019599.12</v>
      </c>
      <c r="AJ128" s="195">
        <f t="shared" si="196"/>
        <v>0.12578832124651607</v>
      </c>
      <c r="AK128" s="194">
        <v>240358.31</v>
      </c>
      <c r="AL128" s="195">
        <f t="shared" si="197"/>
        <v>2.9653093769392128E-2</v>
      </c>
      <c r="AN128" s="72"/>
    </row>
    <row r="129" spans="2:40" s="73" customFormat="1" ht="14.25" customHeight="1">
      <c r="B129" s="494"/>
      <c r="C129" s="497" t="s">
        <v>878</v>
      </c>
      <c r="D129" s="193">
        <v>45992</v>
      </c>
      <c r="E129" s="193" t="s">
        <v>117</v>
      </c>
      <c r="F129" s="378">
        <f t="shared" si="176"/>
        <v>7580656.6500000004</v>
      </c>
      <c r="G129" s="496"/>
      <c r="H129" s="443"/>
      <c r="I129" s="194">
        <v>813536.79999999993</v>
      </c>
      <c r="J129" s="195">
        <f t="shared" si="184"/>
        <v>0.10731745778249961</v>
      </c>
      <c r="K129" s="194">
        <v>1113437.0400000003</v>
      </c>
      <c r="L129" s="195">
        <f t="shared" si="185"/>
        <v>0.1468787060814844</v>
      </c>
      <c r="M129" s="194">
        <f t="shared" si="177"/>
        <v>1926973.8400000003</v>
      </c>
      <c r="N129" s="195">
        <f t="shared" ref="N129" si="352">M129/$F129</f>
        <v>0.25419616386398403</v>
      </c>
      <c r="O129" s="194">
        <v>258896.86999999997</v>
      </c>
      <c r="P129" s="195">
        <f t="shared" si="187"/>
        <v>3.4152301304927184E-2</v>
      </c>
      <c r="Q129" s="194">
        <v>173249.84000000003</v>
      </c>
      <c r="R129" s="195">
        <f t="shared" si="179"/>
        <v>2.2854199576497113E-2</v>
      </c>
      <c r="S129" s="194">
        <f t="shared" si="180"/>
        <v>432146.70999999996</v>
      </c>
      <c r="T129" s="195">
        <f t="shared" ref="T129" si="353">S129/$F129</f>
        <v>5.7006500881424296E-2</v>
      </c>
      <c r="U129" s="194">
        <v>790803.75</v>
      </c>
      <c r="V129" s="195">
        <f t="shared" ref="V129" si="354">U129/$F129</f>
        <v>0.10431863445497165</v>
      </c>
      <c r="W129" s="194">
        <v>87881.959999999992</v>
      </c>
      <c r="X129" s="195">
        <f t="shared" si="190"/>
        <v>1.159292183481229E-2</v>
      </c>
      <c r="Y129" s="194">
        <v>495280.12</v>
      </c>
      <c r="Z129" s="195">
        <f t="shared" si="191"/>
        <v>6.5334725323564144E-2</v>
      </c>
      <c r="AA129" s="194">
        <v>521306.18000000005</v>
      </c>
      <c r="AB129" s="195">
        <f t="shared" si="192"/>
        <v>6.8767945056580293E-2</v>
      </c>
      <c r="AC129" s="194">
        <f t="shared" si="183"/>
        <v>1016586.3</v>
      </c>
      <c r="AD129" s="195">
        <f t="shared" si="193"/>
        <v>0.13410267038014445</v>
      </c>
      <c r="AE129" s="194">
        <v>1888503.6900000002</v>
      </c>
      <c r="AF129" s="195">
        <f t="shared" si="194"/>
        <v>0.24912138581029125</v>
      </c>
      <c r="AG129" s="194">
        <v>308904.3</v>
      </c>
      <c r="AH129" s="195">
        <f t="shared" si="195"/>
        <v>4.0749016115905999E-2</v>
      </c>
      <c r="AI129" s="194">
        <v>883097.96</v>
      </c>
      <c r="AJ129" s="195">
        <f t="shared" si="196"/>
        <v>0.11649359689704453</v>
      </c>
      <c r="AK129" s="194">
        <v>245758.13999999996</v>
      </c>
      <c r="AL129" s="195">
        <f t="shared" si="197"/>
        <v>3.2419109761421518E-2</v>
      </c>
      <c r="AN129" s="72"/>
    </row>
    <row r="130" spans="2:40" s="73" customFormat="1" ht="14.25" customHeight="1" collapsed="1">
      <c r="B130" s="493">
        <f>B123+7</f>
        <v>46001</v>
      </c>
      <c r="C130" s="498"/>
      <c r="D130" s="193">
        <v>45993</v>
      </c>
      <c r="E130" s="193" t="s">
        <v>118</v>
      </c>
      <c r="F130" s="378">
        <f t="shared" ref="F130:F136" si="355">SUM(M130,S130,U130,W130,AC130,AE130,AG130,AI130,AK130)</f>
        <v>0</v>
      </c>
      <c r="G130" s="496">
        <f t="shared" ref="G130" si="356">SUM(F130:F136)</f>
        <v>0</v>
      </c>
      <c r="H130" s="444"/>
      <c r="I130" s="194"/>
      <c r="J130" s="195" t="e">
        <f t="shared" ref="J130:J136" si="357">I130/$F130</f>
        <v>#DIV/0!</v>
      </c>
      <c r="K130" s="194"/>
      <c r="L130" s="195" t="e">
        <f t="shared" ref="L130:L136" si="358">K130/$F130</f>
        <v>#DIV/0!</v>
      </c>
      <c r="M130" s="194">
        <f t="shared" ref="M130:M136" si="359">I130+K130</f>
        <v>0</v>
      </c>
      <c r="N130" s="195" t="e">
        <f t="shared" ref="N130" si="360">M130/$F130</f>
        <v>#DIV/0!</v>
      </c>
      <c r="O130" s="194"/>
      <c r="P130" s="195" t="e">
        <f t="shared" ref="P130:P136" si="361">O130/$F130</f>
        <v>#DIV/0!</v>
      </c>
      <c r="Q130" s="194"/>
      <c r="R130" s="195" t="e">
        <f t="shared" ref="R130:R136" si="362">Q130/$F130</f>
        <v>#DIV/0!</v>
      </c>
      <c r="S130" s="194">
        <f t="shared" ref="S130:S136" si="363">O130+Q130</f>
        <v>0</v>
      </c>
      <c r="T130" s="195" t="e">
        <f t="shared" ref="T130" si="364">S130/$F130</f>
        <v>#DIV/0!</v>
      </c>
      <c r="U130" s="194"/>
      <c r="V130" s="195" t="e">
        <f t="shared" ref="V130" si="365">U130/$F130</f>
        <v>#DIV/0!</v>
      </c>
      <c r="W130" s="194">
        <v>0</v>
      </c>
      <c r="X130" s="195" t="e">
        <f t="shared" ref="X130:X136" si="366">W130/$F130</f>
        <v>#DIV/0!</v>
      </c>
      <c r="Y130" s="194"/>
      <c r="Z130" s="195" t="e">
        <f t="shared" ref="Z130:Z136" si="367">Y130/$F130</f>
        <v>#DIV/0!</v>
      </c>
      <c r="AA130" s="194"/>
      <c r="AB130" s="195" t="e">
        <f t="shared" ref="AB130:AB136" si="368">AA130/$F130</f>
        <v>#DIV/0!</v>
      </c>
      <c r="AC130" s="194">
        <f t="shared" ref="AC130:AC136" si="369">Y130+AA130</f>
        <v>0</v>
      </c>
      <c r="AD130" s="195" t="e">
        <f t="shared" ref="AD130:AD136" si="370">AC130/$F130</f>
        <v>#DIV/0!</v>
      </c>
      <c r="AE130" s="194"/>
      <c r="AF130" s="195" t="e">
        <f t="shared" ref="AF130:AF136" si="371">AE130/F130</f>
        <v>#DIV/0!</v>
      </c>
      <c r="AG130" s="194"/>
      <c r="AH130" s="195" t="e">
        <f t="shared" ref="AH130:AH136" si="372">AG130/$F130</f>
        <v>#DIV/0!</v>
      </c>
      <c r="AI130" s="194"/>
      <c r="AJ130" s="195" t="e">
        <f t="shared" ref="AJ130:AJ136" si="373">AI130/$F130</f>
        <v>#DIV/0!</v>
      </c>
      <c r="AK130" s="194"/>
      <c r="AL130" s="195" t="e">
        <f t="shared" ref="AL130:AL136" si="374">AK130/$F130</f>
        <v>#DIV/0!</v>
      </c>
      <c r="AN130" s="72"/>
    </row>
    <row r="131" spans="2:40" s="73" customFormat="1" ht="14.25" customHeight="1">
      <c r="B131" s="494"/>
      <c r="C131" s="498"/>
      <c r="D131" s="193">
        <v>45994</v>
      </c>
      <c r="E131" s="193" t="s">
        <v>112</v>
      </c>
      <c r="F131" s="378">
        <f t="shared" si="355"/>
        <v>0</v>
      </c>
      <c r="G131" s="496"/>
      <c r="H131" s="444"/>
      <c r="I131" s="194"/>
      <c r="J131" s="195" t="e">
        <f t="shared" si="357"/>
        <v>#DIV/0!</v>
      </c>
      <c r="K131" s="194"/>
      <c r="L131" s="195" t="e">
        <f t="shared" si="358"/>
        <v>#DIV/0!</v>
      </c>
      <c r="M131" s="194">
        <f t="shared" si="359"/>
        <v>0</v>
      </c>
      <c r="N131" s="195" t="e">
        <f t="shared" ref="N131" si="375">M131/F131</f>
        <v>#DIV/0!</v>
      </c>
      <c r="O131" s="194"/>
      <c r="P131" s="195" t="e">
        <f t="shared" si="361"/>
        <v>#DIV/0!</v>
      </c>
      <c r="Q131" s="194"/>
      <c r="R131" s="195" t="e">
        <f t="shared" si="362"/>
        <v>#DIV/0!</v>
      </c>
      <c r="S131" s="194">
        <f t="shared" si="363"/>
        <v>0</v>
      </c>
      <c r="T131" s="195" t="e">
        <f t="shared" ref="T131" si="376">S131/F131</f>
        <v>#DIV/0!</v>
      </c>
      <c r="U131" s="194"/>
      <c r="V131" s="195" t="e">
        <f t="shared" ref="V131" si="377">U131/F131</f>
        <v>#DIV/0!</v>
      </c>
      <c r="W131" s="194">
        <v>0</v>
      </c>
      <c r="X131" s="195" t="e">
        <f t="shared" si="366"/>
        <v>#DIV/0!</v>
      </c>
      <c r="Y131" s="194"/>
      <c r="Z131" s="195" t="e">
        <f t="shared" si="367"/>
        <v>#DIV/0!</v>
      </c>
      <c r="AA131" s="194"/>
      <c r="AB131" s="195" t="e">
        <f t="shared" si="368"/>
        <v>#DIV/0!</v>
      </c>
      <c r="AC131" s="194">
        <f t="shared" si="369"/>
        <v>0</v>
      </c>
      <c r="AD131" s="195" t="e">
        <f t="shared" si="370"/>
        <v>#DIV/0!</v>
      </c>
      <c r="AE131" s="194"/>
      <c r="AF131" s="195" t="e">
        <f t="shared" si="371"/>
        <v>#DIV/0!</v>
      </c>
      <c r="AG131" s="194"/>
      <c r="AH131" s="195" t="e">
        <f t="shared" si="372"/>
        <v>#DIV/0!</v>
      </c>
      <c r="AI131" s="194"/>
      <c r="AJ131" s="195" t="e">
        <f t="shared" si="373"/>
        <v>#DIV/0!</v>
      </c>
      <c r="AK131" s="194"/>
      <c r="AL131" s="195" t="e">
        <f t="shared" si="374"/>
        <v>#DIV/0!</v>
      </c>
      <c r="AN131" s="72"/>
    </row>
    <row r="132" spans="2:40" s="73" customFormat="1" ht="14.25" customHeight="1">
      <c r="B132" s="494"/>
      <c r="C132" s="498"/>
      <c r="D132" s="193">
        <v>45995</v>
      </c>
      <c r="E132" s="193" t="s">
        <v>113</v>
      </c>
      <c r="F132" s="378">
        <f t="shared" si="355"/>
        <v>0</v>
      </c>
      <c r="G132" s="496"/>
      <c r="H132" s="444"/>
      <c r="I132" s="194"/>
      <c r="J132" s="195" t="e">
        <f t="shared" si="357"/>
        <v>#DIV/0!</v>
      </c>
      <c r="K132" s="194"/>
      <c r="L132" s="195" t="e">
        <f t="shared" si="358"/>
        <v>#DIV/0!</v>
      </c>
      <c r="M132" s="194">
        <f t="shared" si="359"/>
        <v>0</v>
      </c>
      <c r="N132" s="195" t="e">
        <f t="shared" ref="N132" si="378">M132/$F132</f>
        <v>#DIV/0!</v>
      </c>
      <c r="O132" s="194"/>
      <c r="P132" s="195" t="e">
        <f t="shared" si="361"/>
        <v>#DIV/0!</v>
      </c>
      <c r="Q132" s="194"/>
      <c r="R132" s="195" t="e">
        <f t="shared" si="362"/>
        <v>#DIV/0!</v>
      </c>
      <c r="S132" s="194">
        <f t="shared" si="363"/>
        <v>0</v>
      </c>
      <c r="T132" s="195" t="e">
        <f t="shared" ref="T132" si="379">S132/$F132</f>
        <v>#DIV/0!</v>
      </c>
      <c r="U132" s="194"/>
      <c r="V132" s="195" t="e">
        <f t="shared" ref="V132" si="380">U132/$F132</f>
        <v>#DIV/0!</v>
      </c>
      <c r="W132" s="194">
        <v>0</v>
      </c>
      <c r="X132" s="195" t="e">
        <f t="shared" si="366"/>
        <v>#DIV/0!</v>
      </c>
      <c r="Y132" s="194"/>
      <c r="Z132" s="195" t="e">
        <f t="shared" si="367"/>
        <v>#DIV/0!</v>
      </c>
      <c r="AA132" s="194"/>
      <c r="AB132" s="195" t="e">
        <f t="shared" si="368"/>
        <v>#DIV/0!</v>
      </c>
      <c r="AC132" s="194">
        <f t="shared" si="369"/>
        <v>0</v>
      </c>
      <c r="AD132" s="195" t="e">
        <f t="shared" si="370"/>
        <v>#DIV/0!</v>
      </c>
      <c r="AE132" s="194"/>
      <c r="AF132" s="195" t="e">
        <f t="shared" si="371"/>
        <v>#DIV/0!</v>
      </c>
      <c r="AG132" s="194"/>
      <c r="AH132" s="195" t="e">
        <f t="shared" si="372"/>
        <v>#DIV/0!</v>
      </c>
      <c r="AI132" s="194"/>
      <c r="AJ132" s="195" t="e">
        <f t="shared" si="373"/>
        <v>#DIV/0!</v>
      </c>
      <c r="AK132" s="194"/>
      <c r="AL132" s="195" t="e">
        <f t="shared" si="374"/>
        <v>#DIV/0!</v>
      </c>
      <c r="AN132" s="72"/>
    </row>
    <row r="133" spans="2:40" s="73" customFormat="1" ht="14.25" customHeight="1">
      <c r="B133" s="494"/>
      <c r="C133" s="498"/>
      <c r="D133" s="193">
        <v>45996</v>
      </c>
      <c r="E133" s="193" t="s">
        <v>114</v>
      </c>
      <c r="F133" s="378">
        <f t="shared" si="355"/>
        <v>0</v>
      </c>
      <c r="G133" s="496"/>
      <c r="H133" s="444"/>
      <c r="I133" s="194"/>
      <c r="J133" s="195" t="e">
        <f t="shared" si="357"/>
        <v>#DIV/0!</v>
      </c>
      <c r="K133" s="194"/>
      <c r="L133" s="195" t="e">
        <f t="shared" si="358"/>
        <v>#DIV/0!</v>
      </c>
      <c r="M133" s="194">
        <f t="shared" si="359"/>
        <v>0</v>
      </c>
      <c r="N133" s="195" t="e">
        <f t="shared" ref="N133" si="381">M133/F133</f>
        <v>#DIV/0!</v>
      </c>
      <c r="O133" s="194"/>
      <c r="P133" s="195" t="e">
        <f t="shared" si="361"/>
        <v>#DIV/0!</v>
      </c>
      <c r="Q133" s="194"/>
      <c r="R133" s="195" t="e">
        <f t="shared" si="362"/>
        <v>#DIV/0!</v>
      </c>
      <c r="S133" s="194">
        <f t="shared" si="363"/>
        <v>0</v>
      </c>
      <c r="T133" s="195" t="e">
        <f t="shared" ref="T133" si="382">S133/F133</f>
        <v>#DIV/0!</v>
      </c>
      <c r="U133" s="194"/>
      <c r="V133" s="195" t="e">
        <f t="shared" ref="V133" si="383">U133/F133</f>
        <v>#DIV/0!</v>
      </c>
      <c r="W133" s="194">
        <v>0</v>
      </c>
      <c r="X133" s="195" t="e">
        <f t="shared" si="366"/>
        <v>#DIV/0!</v>
      </c>
      <c r="Y133" s="194"/>
      <c r="Z133" s="195" t="e">
        <f t="shared" si="367"/>
        <v>#DIV/0!</v>
      </c>
      <c r="AA133" s="194"/>
      <c r="AB133" s="195" t="e">
        <f t="shared" si="368"/>
        <v>#DIV/0!</v>
      </c>
      <c r="AC133" s="194">
        <f t="shared" si="369"/>
        <v>0</v>
      </c>
      <c r="AD133" s="195" t="e">
        <f t="shared" si="370"/>
        <v>#DIV/0!</v>
      </c>
      <c r="AE133" s="194"/>
      <c r="AF133" s="195" t="e">
        <f t="shared" si="371"/>
        <v>#DIV/0!</v>
      </c>
      <c r="AG133" s="194"/>
      <c r="AH133" s="195" t="e">
        <f t="shared" si="372"/>
        <v>#DIV/0!</v>
      </c>
      <c r="AI133" s="194"/>
      <c r="AJ133" s="195" t="e">
        <f t="shared" si="373"/>
        <v>#DIV/0!</v>
      </c>
      <c r="AK133" s="194"/>
      <c r="AL133" s="195" t="e">
        <f t="shared" si="374"/>
        <v>#DIV/0!</v>
      </c>
      <c r="AN133" s="72"/>
    </row>
    <row r="134" spans="2:40" s="73" customFormat="1" ht="14.25" customHeight="1">
      <c r="B134" s="494"/>
      <c r="C134" s="498"/>
      <c r="D134" s="193">
        <v>45997</v>
      </c>
      <c r="E134" s="193" t="s">
        <v>115</v>
      </c>
      <c r="F134" s="378">
        <f t="shared" si="355"/>
        <v>0</v>
      </c>
      <c r="G134" s="496"/>
      <c r="H134" s="444"/>
      <c r="I134" s="194"/>
      <c r="J134" s="195" t="e">
        <f t="shared" si="357"/>
        <v>#DIV/0!</v>
      </c>
      <c r="K134" s="194"/>
      <c r="L134" s="195" t="e">
        <f t="shared" si="358"/>
        <v>#DIV/0!</v>
      </c>
      <c r="M134" s="194">
        <f t="shared" si="359"/>
        <v>0</v>
      </c>
      <c r="N134" s="195" t="e">
        <f t="shared" ref="N134" si="384">M134/$F134</f>
        <v>#DIV/0!</v>
      </c>
      <c r="O134" s="194"/>
      <c r="P134" s="195" t="e">
        <f t="shared" si="361"/>
        <v>#DIV/0!</v>
      </c>
      <c r="Q134" s="194"/>
      <c r="R134" s="195" t="e">
        <f t="shared" si="362"/>
        <v>#DIV/0!</v>
      </c>
      <c r="S134" s="194">
        <f t="shared" si="363"/>
        <v>0</v>
      </c>
      <c r="T134" s="195" t="e">
        <f t="shared" ref="T134" si="385">S134/$F134</f>
        <v>#DIV/0!</v>
      </c>
      <c r="U134" s="194"/>
      <c r="V134" s="195" t="e">
        <f t="shared" ref="V134" si="386">U134/$F134</f>
        <v>#DIV/0!</v>
      </c>
      <c r="W134" s="194">
        <v>0</v>
      </c>
      <c r="X134" s="195" t="e">
        <f t="shared" si="366"/>
        <v>#DIV/0!</v>
      </c>
      <c r="Y134" s="194"/>
      <c r="Z134" s="195" t="e">
        <f t="shared" si="367"/>
        <v>#DIV/0!</v>
      </c>
      <c r="AA134" s="194"/>
      <c r="AB134" s="195" t="e">
        <f t="shared" si="368"/>
        <v>#DIV/0!</v>
      </c>
      <c r="AC134" s="194">
        <f t="shared" si="369"/>
        <v>0</v>
      </c>
      <c r="AD134" s="195" t="e">
        <f t="shared" si="370"/>
        <v>#DIV/0!</v>
      </c>
      <c r="AE134" s="194"/>
      <c r="AF134" s="195" t="e">
        <f t="shared" si="371"/>
        <v>#DIV/0!</v>
      </c>
      <c r="AG134" s="194"/>
      <c r="AH134" s="195" t="e">
        <f t="shared" si="372"/>
        <v>#DIV/0!</v>
      </c>
      <c r="AI134" s="194"/>
      <c r="AJ134" s="195" t="e">
        <f t="shared" si="373"/>
        <v>#DIV/0!</v>
      </c>
      <c r="AK134" s="194"/>
      <c r="AL134" s="195" t="e">
        <f t="shared" si="374"/>
        <v>#DIV/0!</v>
      </c>
      <c r="AN134" s="72"/>
    </row>
    <row r="135" spans="2:40" s="73" customFormat="1" ht="14.25" customHeight="1">
      <c r="B135" s="494"/>
      <c r="C135" s="498"/>
      <c r="D135" s="193">
        <v>45998</v>
      </c>
      <c r="E135" s="193" t="s">
        <v>116</v>
      </c>
      <c r="F135" s="378">
        <f t="shared" si="355"/>
        <v>0</v>
      </c>
      <c r="G135" s="496"/>
      <c r="H135" s="444"/>
      <c r="I135" s="194"/>
      <c r="J135" s="195" t="e">
        <f t="shared" si="357"/>
        <v>#DIV/0!</v>
      </c>
      <c r="K135" s="194"/>
      <c r="L135" s="195" t="e">
        <f t="shared" si="358"/>
        <v>#DIV/0!</v>
      </c>
      <c r="M135" s="194">
        <f t="shared" si="359"/>
        <v>0</v>
      </c>
      <c r="N135" s="195" t="e">
        <f t="shared" ref="N135" si="387">M135/F135</f>
        <v>#DIV/0!</v>
      </c>
      <c r="O135" s="194"/>
      <c r="P135" s="195" t="e">
        <f t="shared" si="361"/>
        <v>#DIV/0!</v>
      </c>
      <c r="Q135" s="194"/>
      <c r="R135" s="195" t="e">
        <f t="shared" si="362"/>
        <v>#DIV/0!</v>
      </c>
      <c r="S135" s="194">
        <f t="shared" si="363"/>
        <v>0</v>
      </c>
      <c r="T135" s="195" t="e">
        <f t="shared" ref="T135" si="388">S135/F135</f>
        <v>#DIV/0!</v>
      </c>
      <c r="U135" s="194"/>
      <c r="V135" s="195" t="e">
        <f t="shared" ref="V135" si="389">U135/F135</f>
        <v>#DIV/0!</v>
      </c>
      <c r="W135" s="194">
        <v>0</v>
      </c>
      <c r="X135" s="195" t="e">
        <f t="shared" si="366"/>
        <v>#DIV/0!</v>
      </c>
      <c r="Y135" s="194"/>
      <c r="Z135" s="195" t="e">
        <f t="shared" si="367"/>
        <v>#DIV/0!</v>
      </c>
      <c r="AA135" s="194"/>
      <c r="AB135" s="195" t="e">
        <f t="shared" si="368"/>
        <v>#DIV/0!</v>
      </c>
      <c r="AC135" s="194">
        <f t="shared" si="369"/>
        <v>0</v>
      </c>
      <c r="AD135" s="195" t="e">
        <f t="shared" si="370"/>
        <v>#DIV/0!</v>
      </c>
      <c r="AE135" s="194"/>
      <c r="AF135" s="195" t="e">
        <f t="shared" si="371"/>
        <v>#DIV/0!</v>
      </c>
      <c r="AG135" s="194"/>
      <c r="AH135" s="195" t="e">
        <f t="shared" si="372"/>
        <v>#DIV/0!</v>
      </c>
      <c r="AI135" s="194"/>
      <c r="AJ135" s="195" t="e">
        <f t="shared" si="373"/>
        <v>#DIV/0!</v>
      </c>
      <c r="AK135" s="194"/>
      <c r="AL135" s="195" t="e">
        <f t="shared" si="374"/>
        <v>#DIV/0!</v>
      </c>
      <c r="AN135" s="72"/>
    </row>
    <row r="136" spans="2:40" s="73" customFormat="1" ht="14.25" customHeight="1">
      <c r="B136" s="494"/>
      <c r="C136" s="499"/>
      <c r="D136" s="193">
        <v>45999</v>
      </c>
      <c r="E136" s="193" t="s">
        <v>117</v>
      </c>
      <c r="F136" s="378">
        <f t="shared" si="355"/>
        <v>0</v>
      </c>
      <c r="G136" s="496"/>
      <c r="H136" s="445"/>
      <c r="I136" s="194"/>
      <c r="J136" s="195" t="e">
        <f t="shared" si="357"/>
        <v>#DIV/0!</v>
      </c>
      <c r="K136" s="194"/>
      <c r="L136" s="195" t="e">
        <f t="shared" si="358"/>
        <v>#DIV/0!</v>
      </c>
      <c r="M136" s="194">
        <f t="shared" si="359"/>
        <v>0</v>
      </c>
      <c r="N136" s="195" t="e">
        <f t="shared" ref="N136" si="390">M136/$F136</f>
        <v>#DIV/0!</v>
      </c>
      <c r="O136" s="194"/>
      <c r="P136" s="195" t="e">
        <f t="shared" si="361"/>
        <v>#DIV/0!</v>
      </c>
      <c r="Q136" s="194"/>
      <c r="R136" s="195" t="e">
        <f t="shared" si="362"/>
        <v>#DIV/0!</v>
      </c>
      <c r="S136" s="194">
        <f t="shared" si="363"/>
        <v>0</v>
      </c>
      <c r="T136" s="195" t="e">
        <f t="shared" ref="T136" si="391">S136/$F136</f>
        <v>#DIV/0!</v>
      </c>
      <c r="U136" s="194"/>
      <c r="V136" s="195" t="e">
        <f t="shared" ref="V136" si="392">U136/$F136</f>
        <v>#DIV/0!</v>
      </c>
      <c r="W136" s="194">
        <v>0</v>
      </c>
      <c r="X136" s="195" t="e">
        <f t="shared" si="366"/>
        <v>#DIV/0!</v>
      </c>
      <c r="Y136" s="194"/>
      <c r="Z136" s="195" t="e">
        <f t="shared" si="367"/>
        <v>#DIV/0!</v>
      </c>
      <c r="AA136" s="194"/>
      <c r="AB136" s="195" t="e">
        <f t="shared" si="368"/>
        <v>#DIV/0!</v>
      </c>
      <c r="AC136" s="194">
        <f t="shared" si="369"/>
        <v>0</v>
      </c>
      <c r="AD136" s="195" t="e">
        <f t="shared" si="370"/>
        <v>#DIV/0!</v>
      </c>
      <c r="AE136" s="194"/>
      <c r="AF136" s="195" t="e">
        <f t="shared" si="371"/>
        <v>#DIV/0!</v>
      </c>
      <c r="AG136" s="194"/>
      <c r="AH136" s="195" t="e">
        <f t="shared" si="372"/>
        <v>#DIV/0!</v>
      </c>
      <c r="AI136" s="194"/>
      <c r="AJ136" s="195" t="e">
        <f t="shared" si="373"/>
        <v>#DIV/0!</v>
      </c>
      <c r="AK136" s="194"/>
      <c r="AL136" s="195" t="e">
        <f t="shared" si="374"/>
        <v>#DIV/0!</v>
      </c>
      <c r="AN136" s="72"/>
    </row>
  </sheetData>
  <mergeCells count="79">
    <mergeCell ref="H69:H99"/>
    <mergeCell ref="B74:B80"/>
    <mergeCell ref="G74:G80"/>
    <mergeCell ref="B81:B87"/>
    <mergeCell ref="B130:B136"/>
    <mergeCell ref="G130:G136"/>
    <mergeCell ref="C99:C128"/>
    <mergeCell ref="B102:B108"/>
    <mergeCell ref="G102:G108"/>
    <mergeCell ref="B109:B115"/>
    <mergeCell ref="G109:G115"/>
    <mergeCell ref="B116:B122"/>
    <mergeCell ref="G116:G122"/>
    <mergeCell ref="C129:C136"/>
    <mergeCell ref="H38:H68"/>
    <mergeCell ref="B46:B52"/>
    <mergeCell ref="B53:B59"/>
    <mergeCell ref="B60:B66"/>
    <mergeCell ref="G46:G52"/>
    <mergeCell ref="C68:C98"/>
    <mergeCell ref="B95:B101"/>
    <mergeCell ref="G95:G101"/>
    <mergeCell ref="G81:G87"/>
    <mergeCell ref="B88:B94"/>
    <mergeCell ref="G88:G94"/>
    <mergeCell ref="B67:B73"/>
    <mergeCell ref="G67:G73"/>
    <mergeCell ref="H100:H128"/>
    <mergeCell ref="B123:B129"/>
    <mergeCell ref="G123:G129"/>
    <mergeCell ref="B7:B17"/>
    <mergeCell ref="C7:C37"/>
    <mergeCell ref="G53:G59"/>
    <mergeCell ref="G60:G66"/>
    <mergeCell ref="B39:B45"/>
    <mergeCell ref="G39:G45"/>
    <mergeCell ref="B18:B24"/>
    <mergeCell ref="G18:G24"/>
    <mergeCell ref="B25:B31"/>
    <mergeCell ref="G25:G31"/>
    <mergeCell ref="B32:B38"/>
    <mergeCell ref="C38:C67"/>
    <mergeCell ref="G32:G38"/>
    <mergeCell ref="AI4:AJ4"/>
    <mergeCell ref="G5:G6"/>
    <mergeCell ref="H5:H6"/>
    <mergeCell ref="I5:J5"/>
    <mergeCell ref="K5:L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H7:H37"/>
    <mergeCell ref="G11:G17"/>
    <mergeCell ref="G7:G10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4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129"/>
  <sheetViews>
    <sheetView topLeftCell="A98" zoomScale="85" zoomScaleNormal="85" workbookViewId="0">
      <selection activeCell="K112" sqref="K112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6"/>
    <col min="4" max="4" width="17" style="96" customWidth="1"/>
    <col min="5" max="5" width="8.5703125" style="77" customWidth="1"/>
    <col min="6" max="8" width="17.42578125" style="97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464" t="s">
        <v>343</v>
      </c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464"/>
      <c r="X2" s="464"/>
      <c r="Y2" s="464"/>
      <c r="Z2" s="464"/>
      <c r="AA2" s="464"/>
      <c r="AB2" s="464"/>
      <c r="AC2" s="464"/>
      <c r="AD2" s="464"/>
      <c r="AE2" s="464"/>
      <c r="AF2" s="464"/>
      <c r="AG2" s="464"/>
      <c r="AH2" s="464"/>
      <c r="AI2" s="464"/>
      <c r="AJ2" s="464"/>
      <c r="AK2" s="464"/>
      <c r="AL2" s="464"/>
    </row>
    <row r="3" spans="1:38" ht="25.35" customHeight="1">
      <c r="B3" s="483" t="s">
        <v>568</v>
      </c>
      <c r="C3" s="484" t="s">
        <v>569</v>
      </c>
      <c r="D3" s="486" t="s">
        <v>105</v>
      </c>
      <c r="E3" s="486"/>
      <c r="F3" s="521" t="s">
        <v>156</v>
      </c>
      <c r="G3" s="521"/>
      <c r="H3" s="521"/>
      <c r="I3" s="520" t="s">
        <v>341</v>
      </c>
      <c r="J3" s="520"/>
      <c r="K3" s="520"/>
      <c r="L3" s="520"/>
      <c r="M3" s="520"/>
      <c r="N3" s="520"/>
      <c r="O3" s="520"/>
      <c r="P3" s="520"/>
      <c r="Q3" s="520"/>
      <c r="R3" s="520"/>
      <c r="S3" s="520"/>
      <c r="T3" s="520"/>
      <c r="U3" s="520"/>
      <c r="V3" s="520"/>
      <c r="W3" s="520"/>
      <c r="X3" s="520"/>
      <c r="Y3" s="520"/>
      <c r="Z3" s="520"/>
      <c r="AA3" s="520"/>
      <c r="AB3" s="520"/>
      <c r="AC3" s="520"/>
      <c r="AD3" s="520"/>
      <c r="AE3" s="520"/>
      <c r="AF3" s="520"/>
      <c r="AG3" s="520"/>
      <c r="AH3" s="520"/>
      <c r="AI3" s="520"/>
      <c r="AJ3" s="520"/>
      <c r="AK3" s="520"/>
      <c r="AL3" s="520"/>
    </row>
    <row r="4" spans="1:38" ht="25.35" customHeight="1">
      <c r="B4" s="483"/>
      <c r="C4" s="484"/>
      <c r="D4" s="486"/>
      <c r="E4" s="486"/>
      <c r="F4" s="521"/>
      <c r="G4" s="521"/>
      <c r="H4" s="521"/>
      <c r="I4" s="516" t="s">
        <v>570</v>
      </c>
      <c r="J4" s="516"/>
      <c r="K4" s="516"/>
      <c r="L4" s="516"/>
      <c r="M4" s="516"/>
      <c r="N4" s="516"/>
      <c r="O4" s="516" t="s">
        <v>571</v>
      </c>
      <c r="P4" s="516"/>
      <c r="Q4" s="516"/>
      <c r="R4" s="516"/>
      <c r="S4" s="516"/>
      <c r="T4" s="516"/>
      <c r="U4" s="516" t="s">
        <v>572</v>
      </c>
      <c r="V4" s="516"/>
      <c r="W4" s="516" t="s">
        <v>573</v>
      </c>
      <c r="X4" s="516"/>
      <c r="Y4" s="516" t="s">
        <v>141</v>
      </c>
      <c r="Z4" s="516"/>
      <c r="AA4" s="516"/>
      <c r="AB4" s="516"/>
      <c r="AC4" s="516"/>
      <c r="AD4" s="516"/>
      <c r="AE4" s="516" t="s">
        <v>139</v>
      </c>
      <c r="AF4" s="516"/>
      <c r="AG4" s="516" t="s">
        <v>574</v>
      </c>
      <c r="AH4" s="516"/>
      <c r="AI4" s="516" t="s">
        <v>575</v>
      </c>
      <c r="AJ4" s="516"/>
      <c r="AK4" s="516" t="s">
        <v>145</v>
      </c>
      <c r="AL4" s="516"/>
    </row>
    <row r="5" spans="1:38" ht="25.35" customHeight="1">
      <c r="B5" s="483"/>
      <c r="C5" s="484"/>
      <c r="D5" s="486"/>
      <c r="E5" s="486"/>
      <c r="F5" s="515" t="s">
        <v>116</v>
      </c>
      <c r="G5" s="515" t="s">
        <v>121</v>
      </c>
      <c r="H5" s="515" t="s">
        <v>122</v>
      </c>
      <c r="I5" s="516" t="s">
        <v>135</v>
      </c>
      <c r="J5" s="516"/>
      <c r="K5" s="516" t="s">
        <v>136</v>
      </c>
      <c r="L5" s="516"/>
      <c r="M5" s="516" t="s">
        <v>154</v>
      </c>
      <c r="N5" s="516"/>
      <c r="O5" s="516" t="s">
        <v>135</v>
      </c>
      <c r="P5" s="516"/>
      <c r="Q5" s="516" t="s">
        <v>136</v>
      </c>
      <c r="R5" s="516"/>
      <c r="S5" s="516" t="s">
        <v>154</v>
      </c>
      <c r="T5" s="516"/>
      <c r="U5" s="516" t="s">
        <v>135</v>
      </c>
      <c r="V5" s="516"/>
      <c r="W5" s="516" t="s">
        <v>135</v>
      </c>
      <c r="X5" s="516"/>
      <c r="Y5" s="516" t="s">
        <v>135</v>
      </c>
      <c r="Z5" s="516"/>
      <c r="AA5" s="516" t="s">
        <v>136</v>
      </c>
      <c r="AB5" s="516"/>
      <c r="AC5" s="516" t="s">
        <v>154</v>
      </c>
      <c r="AD5" s="516"/>
      <c r="AE5" s="516" t="s">
        <v>135</v>
      </c>
      <c r="AF5" s="516"/>
      <c r="AG5" s="516" t="s">
        <v>135</v>
      </c>
      <c r="AH5" s="516"/>
      <c r="AI5" s="516" t="s">
        <v>135</v>
      </c>
      <c r="AJ5" s="516"/>
      <c r="AK5" s="516" t="s">
        <v>135</v>
      </c>
      <c r="AL5" s="516"/>
    </row>
    <row r="6" spans="1:38" s="77" customFormat="1" ht="23.45" customHeight="1">
      <c r="B6" s="483"/>
      <c r="C6" s="485"/>
      <c r="D6" s="487"/>
      <c r="E6" s="487"/>
      <c r="F6" s="522"/>
      <c r="G6" s="515"/>
      <c r="H6" s="515"/>
      <c r="I6" s="242" t="s">
        <v>157</v>
      </c>
      <c r="J6" s="197" t="s">
        <v>111</v>
      </c>
      <c r="K6" s="242" t="s">
        <v>157</v>
      </c>
      <c r="L6" s="197" t="s">
        <v>111</v>
      </c>
      <c r="M6" s="242" t="s">
        <v>157</v>
      </c>
      <c r="N6" s="197" t="s">
        <v>111</v>
      </c>
      <c r="O6" s="242" t="s">
        <v>157</v>
      </c>
      <c r="P6" s="197" t="s">
        <v>111</v>
      </c>
      <c r="Q6" s="242" t="s">
        <v>157</v>
      </c>
      <c r="R6" s="197" t="s">
        <v>111</v>
      </c>
      <c r="S6" s="242" t="s">
        <v>157</v>
      </c>
      <c r="T6" s="197" t="s">
        <v>111</v>
      </c>
      <c r="U6" s="242" t="s">
        <v>157</v>
      </c>
      <c r="V6" s="197" t="s">
        <v>111</v>
      </c>
      <c r="W6" s="242" t="s">
        <v>157</v>
      </c>
      <c r="X6" s="197" t="s">
        <v>111</v>
      </c>
      <c r="Y6" s="242" t="s">
        <v>157</v>
      </c>
      <c r="Z6" s="197" t="s">
        <v>111</v>
      </c>
      <c r="AA6" s="242" t="s">
        <v>157</v>
      </c>
      <c r="AB6" s="197" t="s">
        <v>111</v>
      </c>
      <c r="AC6" s="242" t="s">
        <v>157</v>
      </c>
      <c r="AD6" s="197" t="s">
        <v>111</v>
      </c>
      <c r="AE6" s="242" t="s">
        <v>157</v>
      </c>
      <c r="AF6" s="197" t="s">
        <v>111</v>
      </c>
      <c r="AG6" s="242" t="s">
        <v>157</v>
      </c>
      <c r="AH6" s="197" t="s">
        <v>111</v>
      </c>
      <c r="AI6" s="242" t="s">
        <v>157</v>
      </c>
      <c r="AJ6" s="197" t="s">
        <v>111</v>
      </c>
      <c r="AK6" s="242" t="s">
        <v>157</v>
      </c>
      <c r="AL6" s="197" t="s">
        <v>111</v>
      </c>
    </row>
    <row r="7" spans="1:38" s="73" customFormat="1" ht="14.25" hidden="1" outlineLevel="1">
      <c r="B7" s="504">
        <f>D19</f>
        <v>45882</v>
      </c>
      <c r="C7" s="495" t="s">
        <v>119</v>
      </c>
      <c r="D7" s="196">
        <v>45870</v>
      </c>
      <c r="E7" s="196" t="s">
        <v>114</v>
      </c>
      <c r="F7" s="251">
        <f>SUM(M7,S7,U7,W7,AC7,AE7,AG7,AI7,AK7)</f>
        <v>183531</v>
      </c>
      <c r="G7" s="517">
        <f>SUM(F7:F10)</f>
        <v>876019</v>
      </c>
      <c r="H7" s="514">
        <f>SUM(F7:F37)</f>
        <v>7168725</v>
      </c>
      <c r="I7" s="252">
        <v>31628</v>
      </c>
      <c r="J7" s="94">
        <f>I7/$F7</f>
        <v>0.17233055995989779</v>
      </c>
      <c r="K7" s="252">
        <v>50104</v>
      </c>
      <c r="L7" s="94">
        <f>K7/$F7</f>
        <v>0.2730002016008195</v>
      </c>
      <c r="M7" s="252">
        <f>I7+K7</f>
        <v>81732</v>
      </c>
      <c r="N7" s="94">
        <f>M7/$F7</f>
        <v>0.44533076156071727</v>
      </c>
      <c r="O7" s="252">
        <v>9137</v>
      </c>
      <c r="P7" s="94">
        <f>O7/$F7</f>
        <v>4.9784505069988175E-2</v>
      </c>
      <c r="Q7" s="252">
        <v>6171</v>
      </c>
      <c r="R7" s="94">
        <f>Q7/$F7</f>
        <v>3.3623747486800595E-2</v>
      </c>
      <c r="S7" s="252">
        <f>O7+Q7</f>
        <v>15308</v>
      </c>
      <c r="T7" s="94">
        <f>S7/$F7</f>
        <v>8.340825255678877E-2</v>
      </c>
      <c r="U7" s="252">
        <v>13104</v>
      </c>
      <c r="V7" s="94">
        <f>U7/$F7</f>
        <v>7.1399382120731644E-2</v>
      </c>
      <c r="W7" s="252">
        <v>1539</v>
      </c>
      <c r="X7" s="94">
        <f>W7/$F7</f>
        <v>8.3855043562123012E-3</v>
      </c>
      <c r="Y7" s="252">
        <v>6704</v>
      </c>
      <c r="Z7" s="94">
        <f>Y7/$F7</f>
        <v>3.6527889021473213E-2</v>
      </c>
      <c r="AA7" s="252">
        <v>9062</v>
      </c>
      <c r="AB7" s="94">
        <f>AA7/$F7</f>
        <v>4.9375854760231243E-2</v>
      </c>
      <c r="AC7" s="252">
        <f>Y7+AA7</f>
        <v>15766</v>
      </c>
      <c r="AD7" s="94">
        <f>AC7/$F7</f>
        <v>8.5903743781704456E-2</v>
      </c>
      <c r="AE7" s="252">
        <v>17811</v>
      </c>
      <c r="AF7" s="94">
        <f>AE7/$F7</f>
        <v>9.7046275561076881E-2</v>
      </c>
      <c r="AG7" s="252">
        <v>2890</v>
      </c>
      <c r="AH7" s="94">
        <f>AG7/$F7</f>
        <v>1.5746658602633887E-2</v>
      </c>
      <c r="AI7" s="252">
        <v>29829</v>
      </c>
      <c r="AJ7" s="94">
        <f>AI7/$F7</f>
        <v>0.16252840119652812</v>
      </c>
      <c r="AK7" s="252">
        <v>5552</v>
      </c>
      <c r="AL7" s="94">
        <f>AK7/$F7</f>
        <v>3.0251020263606692E-2</v>
      </c>
    </row>
    <row r="8" spans="1:38" s="73" customFormat="1" ht="14.25" hidden="1" outlineLevel="1">
      <c r="B8" s="505"/>
      <c r="C8" s="495"/>
      <c r="D8" s="196">
        <v>45871</v>
      </c>
      <c r="E8" s="196" t="s">
        <v>115</v>
      </c>
      <c r="F8" s="251">
        <f t="shared" ref="F8:F71" si="0">SUM(M8,S8,U8,W8,AC8,AE8,AG8,AI8,AK8)</f>
        <v>197498</v>
      </c>
      <c r="G8" s="518"/>
      <c r="H8" s="514"/>
      <c r="I8" s="252">
        <v>30584</v>
      </c>
      <c r="J8" s="94">
        <f t="shared" ref="J8:J71" si="1">I8/$F8</f>
        <v>0.15485726437736078</v>
      </c>
      <c r="K8" s="252">
        <v>57366</v>
      </c>
      <c r="L8" s="94">
        <f t="shared" ref="L8:L71" si="2">K8/$F8</f>
        <v>0.29046370089823692</v>
      </c>
      <c r="M8" s="252">
        <f t="shared" ref="M8:M71" si="3">I8+K8</f>
        <v>87950</v>
      </c>
      <c r="N8" s="94">
        <f t="shared" ref="N8:N71" si="4">M8/$F8</f>
        <v>0.44532096527559772</v>
      </c>
      <c r="O8" s="252">
        <v>9109</v>
      </c>
      <c r="P8" s="94">
        <f t="shared" ref="P8:P71" si="5">O8/$F8</f>
        <v>4.6121986045428311E-2</v>
      </c>
      <c r="Q8" s="252">
        <v>6337</v>
      </c>
      <c r="R8" s="94">
        <f t="shared" ref="R8:R71" si="6">Q8/$F8</f>
        <v>3.2086400874945568E-2</v>
      </c>
      <c r="S8" s="252">
        <f t="shared" ref="S8:S71" si="7">O8+Q8</f>
        <v>15446</v>
      </c>
      <c r="T8" s="94">
        <f t="shared" ref="T8:T71" si="8">S8/$F8</f>
        <v>7.8208386920373879E-2</v>
      </c>
      <c r="U8" s="252">
        <v>13610</v>
      </c>
      <c r="V8" s="94">
        <f t="shared" ref="V8:V71" si="9">U8/$F8</f>
        <v>6.8912090249015179E-2</v>
      </c>
      <c r="W8" s="252">
        <v>1716</v>
      </c>
      <c r="X8" s="94">
        <f t="shared" ref="X8:X71" si="10">W8/$F8</f>
        <v>8.6886955817274091E-3</v>
      </c>
      <c r="Y8" s="252">
        <v>7259</v>
      </c>
      <c r="Z8" s="94">
        <f t="shared" ref="Z8:Z71" si="11">Y8/$F8</f>
        <v>3.6754802580279293E-2</v>
      </c>
      <c r="AA8" s="252">
        <v>11318</v>
      </c>
      <c r="AB8" s="94">
        <f t="shared" ref="AB8:AB71" si="12">AA8/$F8</f>
        <v>5.7306909437057588E-2</v>
      </c>
      <c r="AC8" s="252">
        <f t="shared" ref="AC8:AC71" si="13">Y8+AA8</f>
        <v>18577</v>
      </c>
      <c r="AD8" s="94">
        <f t="shared" ref="AD8:AD71" si="14">AC8/$F8</f>
        <v>9.4061712017336888E-2</v>
      </c>
      <c r="AE8" s="252">
        <v>18950</v>
      </c>
      <c r="AF8" s="94">
        <f t="shared" ref="AF8:AF71" si="15">AE8/$F8</f>
        <v>9.5950338737607471E-2</v>
      </c>
      <c r="AG8" s="252">
        <v>2878</v>
      </c>
      <c r="AH8" s="94">
        <f t="shared" ref="AH8:AH71" si="16">AG8/$F8</f>
        <v>1.4572299466323709E-2</v>
      </c>
      <c r="AI8" s="252">
        <v>32821</v>
      </c>
      <c r="AJ8" s="94">
        <f t="shared" ref="AJ8:AJ71" si="17">AI8/$F8</f>
        <v>0.16618396135657071</v>
      </c>
      <c r="AK8" s="252">
        <v>5550</v>
      </c>
      <c r="AL8" s="94">
        <f t="shared" ref="AL8:AL71" si="18">AK8/$F8</f>
        <v>2.8101550395447043E-2</v>
      </c>
    </row>
    <row r="9" spans="1:38" s="73" customFormat="1" ht="14.25" hidden="1" outlineLevel="1">
      <c r="B9" s="505"/>
      <c r="C9" s="495"/>
      <c r="D9" s="196">
        <v>45872</v>
      </c>
      <c r="E9" s="196" t="s">
        <v>116</v>
      </c>
      <c r="F9" s="251">
        <f t="shared" si="0"/>
        <v>248740</v>
      </c>
      <c r="G9" s="518"/>
      <c r="H9" s="514"/>
      <c r="I9" s="252">
        <v>43663</v>
      </c>
      <c r="J9" s="94">
        <f t="shared" si="1"/>
        <v>0.17553670499316557</v>
      </c>
      <c r="K9" s="252">
        <v>64329</v>
      </c>
      <c r="L9" s="94">
        <f t="shared" si="2"/>
        <v>0.2586194419876176</v>
      </c>
      <c r="M9" s="252">
        <f t="shared" si="3"/>
        <v>107992</v>
      </c>
      <c r="N9" s="94">
        <f t="shared" si="4"/>
        <v>0.43415614698078314</v>
      </c>
      <c r="O9" s="252">
        <v>12596</v>
      </c>
      <c r="P9" s="94">
        <f t="shared" si="5"/>
        <v>5.0639221677253356E-2</v>
      </c>
      <c r="Q9" s="252">
        <v>7438</v>
      </c>
      <c r="R9" s="94">
        <f t="shared" si="6"/>
        <v>2.9902709656669614E-2</v>
      </c>
      <c r="S9" s="252">
        <f t="shared" si="7"/>
        <v>20034</v>
      </c>
      <c r="T9" s="94">
        <f t="shared" si="8"/>
        <v>8.054193133392297E-2</v>
      </c>
      <c r="U9" s="252">
        <v>18717</v>
      </c>
      <c r="V9" s="94">
        <f t="shared" si="9"/>
        <v>7.5247246120447059E-2</v>
      </c>
      <c r="W9" s="252">
        <v>1998</v>
      </c>
      <c r="X9" s="94">
        <f t="shared" si="10"/>
        <v>8.0324837179384101E-3</v>
      </c>
      <c r="Y9" s="252">
        <v>8559</v>
      </c>
      <c r="Z9" s="94">
        <f t="shared" si="11"/>
        <v>3.4409423494411832E-2</v>
      </c>
      <c r="AA9" s="252">
        <v>12290</v>
      </c>
      <c r="AB9" s="94">
        <f t="shared" si="12"/>
        <v>4.9409021468199726E-2</v>
      </c>
      <c r="AC9" s="252">
        <f t="shared" si="13"/>
        <v>20849</v>
      </c>
      <c r="AD9" s="94">
        <f t="shared" si="14"/>
        <v>8.3818444962611566E-2</v>
      </c>
      <c r="AE9" s="252">
        <v>28048</v>
      </c>
      <c r="AF9" s="94">
        <f t="shared" si="15"/>
        <v>0.1127603119723406</v>
      </c>
      <c r="AG9" s="252">
        <v>3351</v>
      </c>
      <c r="AH9" s="94">
        <f>AG9/$F9</f>
        <v>1.3471898367773578E-2</v>
      </c>
      <c r="AI9" s="252">
        <v>41556</v>
      </c>
      <c r="AJ9" s="94">
        <f t="shared" si="17"/>
        <v>0.16706601270402829</v>
      </c>
      <c r="AK9" s="252">
        <v>6195</v>
      </c>
      <c r="AL9" s="94">
        <f t="shared" si="18"/>
        <v>2.4905523840154379E-2</v>
      </c>
    </row>
    <row r="10" spans="1:38" s="73" customFormat="1" ht="14.25" hidden="1" outlineLevel="1">
      <c r="B10" s="505"/>
      <c r="C10" s="495"/>
      <c r="D10" s="196">
        <v>45873</v>
      </c>
      <c r="E10" s="196" t="s">
        <v>117</v>
      </c>
      <c r="F10" s="251">
        <f t="shared" si="0"/>
        <v>246250</v>
      </c>
      <c r="G10" s="519"/>
      <c r="H10" s="514"/>
      <c r="I10" s="252">
        <v>43377</v>
      </c>
      <c r="J10" s="94">
        <f t="shared" si="1"/>
        <v>0.17615025380710661</v>
      </c>
      <c r="K10" s="252">
        <v>63250</v>
      </c>
      <c r="L10" s="94">
        <f t="shared" si="2"/>
        <v>0.25685279187817261</v>
      </c>
      <c r="M10" s="252">
        <f t="shared" si="3"/>
        <v>106627</v>
      </c>
      <c r="N10" s="94">
        <f t="shared" si="4"/>
        <v>0.4330030456852792</v>
      </c>
      <c r="O10" s="252">
        <v>12092</v>
      </c>
      <c r="P10" s="94">
        <f t="shared" si="5"/>
        <v>4.9104568527918779E-2</v>
      </c>
      <c r="Q10" s="252">
        <v>7586</v>
      </c>
      <c r="R10" s="94">
        <f t="shared" si="6"/>
        <v>3.0806091370558376E-2</v>
      </c>
      <c r="S10" s="252">
        <f t="shared" si="7"/>
        <v>19678</v>
      </c>
      <c r="T10" s="94">
        <f t="shared" si="8"/>
        <v>7.9910659898477163E-2</v>
      </c>
      <c r="U10" s="252">
        <v>19443</v>
      </c>
      <c r="V10" s="94">
        <f t="shared" si="9"/>
        <v>7.8956345177664977E-2</v>
      </c>
      <c r="W10" s="252">
        <v>1856</v>
      </c>
      <c r="X10" s="94">
        <f t="shared" si="10"/>
        <v>7.5370558375634517E-3</v>
      </c>
      <c r="Y10" s="252">
        <v>8918</v>
      </c>
      <c r="Z10" s="94">
        <f t="shared" si="11"/>
        <v>3.6215228426395941E-2</v>
      </c>
      <c r="AA10" s="252">
        <v>11569</v>
      </c>
      <c r="AB10" s="94">
        <f t="shared" si="12"/>
        <v>4.6980710659898478E-2</v>
      </c>
      <c r="AC10" s="252">
        <f t="shared" si="13"/>
        <v>20487</v>
      </c>
      <c r="AD10" s="94">
        <f t="shared" si="14"/>
        <v>8.3195939086294413E-2</v>
      </c>
      <c r="AE10" s="252">
        <v>26987</v>
      </c>
      <c r="AF10" s="94">
        <f t="shared" si="15"/>
        <v>0.10959187817258884</v>
      </c>
      <c r="AG10" s="252">
        <v>3113</v>
      </c>
      <c r="AH10" s="94">
        <f t="shared" si="16"/>
        <v>1.2641624365482234E-2</v>
      </c>
      <c r="AI10" s="252">
        <v>41656</v>
      </c>
      <c r="AJ10" s="94">
        <f t="shared" si="17"/>
        <v>0.16916142131979695</v>
      </c>
      <c r="AK10" s="252">
        <v>6403</v>
      </c>
      <c r="AL10" s="94">
        <f t="shared" si="18"/>
        <v>2.6002030456852791E-2</v>
      </c>
    </row>
    <row r="11" spans="1:38" s="73" customFormat="1" ht="14.25" hidden="1" outlineLevel="1">
      <c r="B11" s="505"/>
      <c r="C11" s="495"/>
      <c r="D11" s="196">
        <v>45874</v>
      </c>
      <c r="E11" s="196" t="s">
        <v>118</v>
      </c>
      <c r="F11" s="251">
        <f t="shared" si="0"/>
        <v>275843</v>
      </c>
      <c r="G11" s="517">
        <f>SUM(F11:F17)</f>
        <v>1673202</v>
      </c>
      <c r="H11" s="514"/>
      <c r="I11" s="252">
        <v>42989</v>
      </c>
      <c r="J11" s="94">
        <f t="shared" si="1"/>
        <v>0.15584589784768871</v>
      </c>
      <c r="K11" s="252">
        <v>62404</v>
      </c>
      <c r="L11" s="94">
        <f t="shared" si="2"/>
        <v>0.2262301381583002</v>
      </c>
      <c r="M11" s="252">
        <f t="shared" si="3"/>
        <v>105393</v>
      </c>
      <c r="N11" s="94">
        <f t="shared" si="4"/>
        <v>0.38207603600598894</v>
      </c>
      <c r="O11" s="252">
        <v>11704</v>
      </c>
      <c r="P11" s="94">
        <f t="shared" si="5"/>
        <v>4.2429932969116492E-2</v>
      </c>
      <c r="Q11" s="252">
        <v>7424</v>
      </c>
      <c r="R11" s="94">
        <f t="shared" si="6"/>
        <v>2.6913860420601576E-2</v>
      </c>
      <c r="S11" s="252">
        <f t="shared" si="7"/>
        <v>19128</v>
      </c>
      <c r="T11" s="94">
        <f t="shared" si="8"/>
        <v>6.9343793389718064E-2</v>
      </c>
      <c r="U11" s="252">
        <v>29523</v>
      </c>
      <c r="V11" s="94">
        <f t="shared" si="9"/>
        <v>0.10702827332939389</v>
      </c>
      <c r="W11" s="252">
        <v>9414</v>
      </c>
      <c r="X11" s="94">
        <f t="shared" si="10"/>
        <v>3.4128109105541919E-2</v>
      </c>
      <c r="Y11" s="252">
        <v>25589</v>
      </c>
      <c r="Z11" s="94">
        <f t="shared" si="11"/>
        <v>9.2766537486903777E-2</v>
      </c>
      <c r="AA11" s="252">
        <v>11263</v>
      </c>
      <c r="AB11" s="94">
        <f t="shared" si="12"/>
        <v>4.0831197456524179E-2</v>
      </c>
      <c r="AC11" s="252">
        <f t="shared" si="13"/>
        <v>36852</v>
      </c>
      <c r="AD11" s="94">
        <f t="shared" si="14"/>
        <v>0.13359773494342797</v>
      </c>
      <c r="AE11" s="252">
        <v>27355</v>
      </c>
      <c r="AF11" s="94">
        <f t="shared" si="15"/>
        <v>9.9168730038463909E-2</v>
      </c>
      <c r="AG11" s="252">
        <v>2867</v>
      </c>
      <c r="AH11" s="94">
        <f t="shared" si="16"/>
        <v>1.0393593457147726E-2</v>
      </c>
      <c r="AI11" s="252">
        <v>39391</v>
      </c>
      <c r="AJ11" s="94">
        <f t="shared" si="17"/>
        <v>0.14280224620526893</v>
      </c>
      <c r="AK11" s="252">
        <v>5920</v>
      </c>
      <c r="AL11" s="94">
        <f t="shared" si="18"/>
        <v>2.1461483525048668E-2</v>
      </c>
    </row>
    <row r="12" spans="1:38" s="73" customFormat="1" ht="14.25" hidden="1" outlineLevel="1">
      <c r="B12" s="505"/>
      <c r="C12" s="495"/>
      <c r="D12" s="196">
        <v>45875</v>
      </c>
      <c r="E12" s="196" t="s">
        <v>112</v>
      </c>
      <c r="F12" s="251">
        <f t="shared" si="0"/>
        <v>255183</v>
      </c>
      <c r="G12" s="518"/>
      <c r="H12" s="514"/>
      <c r="I12" s="252">
        <v>42838</v>
      </c>
      <c r="J12" s="94">
        <f t="shared" si="1"/>
        <v>0.16787168424228888</v>
      </c>
      <c r="K12" s="252">
        <v>61055</v>
      </c>
      <c r="L12" s="94">
        <f t="shared" si="2"/>
        <v>0.23925966855158848</v>
      </c>
      <c r="M12" s="252">
        <f t="shared" si="3"/>
        <v>103893</v>
      </c>
      <c r="N12" s="94">
        <f t="shared" si="4"/>
        <v>0.40713135279387735</v>
      </c>
      <c r="O12" s="252">
        <v>11685</v>
      </c>
      <c r="P12" s="94">
        <f t="shared" si="5"/>
        <v>4.5790667873643623E-2</v>
      </c>
      <c r="Q12" s="252">
        <v>7411</v>
      </c>
      <c r="R12" s="94">
        <f t="shared" si="6"/>
        <v>2.9041903261580904E-2</v>
      </c>
      <c r="S12" s="252">
        <f t="shared" si="7"/>
        <v>19096</v>
      </c>
      <c r="T12" s="94">
        <f t="shared" si="8"/>
        <v>7.4832571135224527E-2</v>
      </c>
      <c r="U12" s="252">
        <v>25259</v>
      </c>
      <c r="V12" s="94">
        <f t="shared" si="9"/>
        <v>9.8983866480133867E-2</v>
      </c>
      <c r="W12" s="252">
        <v>6190</v>
      </c>
      <c r="X12" s="94">
        <f t="shared" si="10"/>
        <v>2.4257101766183484E-2</v>
      </c>
      <c r="Y12" s="252">
        <v>17745</v>
      </c>
      <c r="Z12" s="94">
        <f t="shared" si="11"/>
        <v>6.9538331315173812E-2</v>
      </c>
      <c r="AA12" s="252">
        <v>10845</v>
      </c>
      <c r="AB12" s="94">
        <f t="shared" si="12"/>
        <v>4.2498912545114682E-2</v>
      </c>
      <c r="AC12" s="252">
        <f t="shared" si="13"/>
        <v>28590</v>
      </c>
      <c r="AD12" s="94">
        <f t="shared" si="14"/>
        <v>0.1120372438602885</v>
      </c>
      <c r="AE12" s="252">
        <v>27217</v>
      </c>
      <c r="AF12" s="94">
        <f t="shared" si="15"/>
        <v>0.10665679140068109</v>
      </c>
      <c r="AG12" s="252">
        <v>2940</v>
      </c>
      <c r="AH12" s="94">
        <f t="shared" si="16"/>
        <v>1.1521143649851283E-2</v>
      </c>
      <c r="AI12" s="252">
        <v>35679</v>
      </c>
      <c r="AJ12" s="94">
        <f t="shared" si="17"/>
        <v>0.13981730757926664</v>
      </c>
      <c r="AK12" s="252">
        <v>6319</v>
      </c>
      <c r="AL12" s="94">
        <f t="shared" si="18"/>
        <v>2.4762621334493286E-2</v>
      </c>
    </row>
    <row r="13" spans="1:38" s="73" customFormat="1" ht="14.25" hidden="1" outlineLevel="1">
      <c r="B13" s="505"/>
      <c r="C13" s="495"/>
      <c r="D13" s="196">
        <v>45876</v>
      </c>
      <c r="E13" s="196" t="s">
        <v>113</v>
      </c>
      <c r="F13" s="251">
        <f t="shared" si="0"/>
        <v>235184</v>
      </c>
      <c r="G13" s="518"/>
      <c r="H13" s="514"/>
      <c r="I13" s="252">
        <v>41462</v>
      </c>
      <c r="J13" s="94">
        <f t="shared" si="1"/>
        <v>0.17629600653105654</v>
      </c>
      <c r="K13" s="252">
        <v>56328</v>
      </c>
      <c r="L13" s="94">
        <f t="shared" si="2"/>
        <v>0.23950608884958161</v>
      </c>
      <c r="M13" s="252">
        <f t="shared" si="3"/>
        <v>97790</v>
      </c>
      <c r="N13" s="94">
        <f t="shared" si="4"/>
        <v>0.41580209538063811</v>
      </c>
      <c r="O13" s="252">
        <v>11332</v>
      </c>
      <c r="P13" s="94">
        <f t="shared" si="5"/>
        <v>4.8183549901353831E-2</v>
      </c>
      <c r="Q13" s="252">
        <v>6941</v>
      </c>
      <c r="R13" s="94">
        <f t="shared" si="6"/>
        <v>2.9513062113068915E-2</v>
      </c>
      <c r="S13" s="252">
        <f t="shared" si="7"/>
        <v>18273</v>
      </c>
      <c r="T13" s="94">
        <f t="shared" si="8"/>
        <v>7.7696612014422753E-2</v>
      </c>
      <c r="U13" s="252">
        <v>23639</v>
      </c>
      <c r="V13" s="94">
        <f t="shared" si="9"/>
        <v>0.10051278998571331</v>
      </c>
      <c r="W13" s="252">
        <v>5574</v>
      </c>
      <c r="X13" s="94">
        <f t="shared" si="10"/>
        <v>2.3700591876998436E-2</v>
      </c>
      <c r="Y13" s="252">
        <v>13739</v>
      </c>
      <c r="Z13" s="94">
        <f t="shared" si="11"/>
        <v>5.8418089665963673E-2</v>
      </c>
      <c r="AA13" s="252">
        <v>9339</v>
      </c>
      <c r="AB13" s="94">
        <f t="shared" si="12"/>
        <v>3.9709333968297164E-2</v>
      </c>
      <c r="AC13" s="252">
        <f t="shared" si="13"/>
        <v>23078</v>
      </c>
      <c r="AD13" s="94">
        <f t="shared" si="14"/>
        <v>9.812742363426083E-2</v>
      </c>
      <c r="AE13" s="252">
        <v>24817</v>
      </c>
      <c r="AF13" s="94">
        <f t="shared" si="15"/>
        <v>0.10552163412477039</v>
      </c>
      <c r="AG13" s="252">
        <v>2739</v>
      </c>
      <c r="AH13" s="94">
        <f t="shared" si="16"/>
        <v>1.1646200421797401E-2</v>
      </c>
      <c r="AI13" s="252">
        <v>33465</v>
      </c>
      <c r="AJ13" s="94">
        <f t="shared" si="17"/>
        <v>0.14229284305054765</v>
      </c>
      <c r="AK13" s="252">
        <v>5809</v>
      </c>
      <c r="AL13" s="94">
        <f t="shared" si="18"/>
        <v>2.469980951085108E-2</v>
      </c>
    </row>
    <row r="14" spans="1:38" s="73" customFormat="1" ht="14.25" hidden="1" outlineLevel="1">
      <c r="B14" s="505"/>
      <c r="C14" s="495"/>
      <c r="D14" s="196">
        <v>45877</v>
      </c>
      <c r="E14" s="196" t="s">
        <v>114</v>
      </c>
      <c r="F14" s="251">
        <f t="shared" si="0"/>
        <v>195967</v>
      </c>
      <c r="G14" s="518"/>
      <c r="H14" s="514"/>
      <c r="I14" s="252">
        <v>30891</v>
      </c>
      <c r="J14" s="94">
        <f t="shared" si="1"/>
        <v>0.15763368322217516</v>
      </c>
      <c r="K14" s="252">
        <v>51605</v>
      </c>
      <c r="L14" s="94">
        <f t="shared" si="2"/>
        <v>0.26333515336765884</v>
      </c>
      <c r="M14" s="252">
        <f t="shared" si="3"/>
        <v>82496</v>
      </c>
      <c r="N14" s="94">
        <f t="shared" si="4"/>
        <v>0.42096883658983403</v>
      </c>
      <c r="O14" s="252">
        <v>8920</v>
      </c>
      <c r="P14" s="94">
        <f t="shared" si="5"/>
        <v>4.5517867804273165E-2</v>
      </c>
      <c r="Q14" s="252">
        <v>6304</v>
      </c>
      <c r="R14" s="94">
        <f t="shared" si="6"/>
        <v>3.2168681461674668E-2</v>
      </c>
      <c r="S14" s="252">
        <f t="shared" si="7"/>
        <v>15224</v>
      </c>
      <c r="T14" s="94">
        <f t="shared" si="8"/>
        <v>7.7686549265947841E-2</v>
      </c>
      <c r="U14" s="252">
        <v>18568</v>
      </c>
      <c r="V14" s="94">
        <f t="shared" si="9"/>
        <v>9.4750646792572224E-2</v>
      </c>
      <c r="W14" s="252">
        <v>4518</v>
      </c>
      <c r="X14" s="94">
        <f t="shared" si="10"/>
        <v>2.305490210086392E-2</v>
      </c>
      <c r="Y14" s="252">
        <v>10174</v>
      </c>
      <c r="Z14" s="94">
        <f t="shared" si="11"/>
        <v>5.1916904376757313E-2</v>
      </c>
      <c r="AA14" s="252">
        <v>9000</v>
      </c>
      <c r="AB14" s="94">
        <f t="shared" si="12"/>
        <v>4.5926099802517772E-2</v>
      </c>
      <c r="AC14" s="252">
        <f t="shared" si="13"/>
        <v>19174</v>
      </c>
      <c r="AD14" s="94">
        <f t="shared" si="14"/>
        <v>9.7843004179275078E-2</v>
      </c>
      <c r="AE14" s="252">
        <v>18188</v>
      </c>
      <c r="AF14" s="94">
        <f t="shared" si="15"/>
        <v>9.2811544800910362E-2</v>
      </c>
      <c r="AG14" s="252">
        <v>2252</v>
      </c>
      <c r="AH14" s="94">
        <f t="shared" si="16"/>
        <v>1.1491730750585558E-2</v>
      </c>
      <c r="AI14" s="252">
        <v>30376</v>
      </c>
      <c r="AJ14" s="94">
        <f t="shared" si="17"/>
        <v>0.15500568973347553</v>
      </c>
      <c r="AK14" s="252">
        <v>5171</v>
      </c>
      <c r="AL14" s="94">
        <f t="shared" si="18"/>
        <v>2.6387095786535489E-2</v>
      </c>
    </row>
    <row r="15" spans="1:38" s="73" customFormat="1" ht="14.25" hidden="1" outlineLevel="1">
      <c r="B15" s="505"/>
      <c r="C15" s="495"/>
      <c r="D15" s="196">
        <v>45878</v>
      </c>
      <c r="E15" s="196" t="s">
        <v>115</v>
      </c>
      <c r="F15" s="251">
        <f t="shared" si="0"/>
        <v>208309</v>
      </c>
      <c r="G15" s="518"/>
      <c r="H15" s="514"/>
      <c r="I15" s="252">
        <v>29723</v>
      </c>
      <c r="J15" s="94">
        <f t="shared" si="1"/>
        <v>0.14268706584929119</v>
      </c>
      <c r="K15" s="252">
        <v>58111</v>
      </c>
      <c r="L15" s="94">
        <f t="shared" si="2"/>
        <v>0.27896538315675273</v>
      </c>
      <c r="M15" s="252">
        <f t="shared" si="3"/>
        <v>87834</v>
      </c>
      <c r="N15" s="94">
        <f t="shared" si="4"/>
        <v>0.42165244900604393</v>
      </c>
      <c r="O15" s="252">
        <v>8738</v>
      </c>
      <c r="P15" s="94">
        <f t="shared" si="5"/>
        <v>4.1947299444575127E-2</v>
      </c>
      <c r="Q15" s="252">
        <v>6217</v>
      </c>
      <c r="R15" s="94">
        <f t="shared" si="6"/>
        <v>2.9845085906033825E-2</v>
      </c>
      <c r="S15" s="252">
        <f t="shared" si="7"/>
        <v>14955</v>
      </c>
      <c r="T15" s="94">
        <f t="shared" si="8"/>
        <v>7.1792385350608945E-2</v>
      </c>
      <c r="U15" s="252">
        <v>20225</v>
      </c>
      <c r="V15" s="94">
        <f t="shared" si="9"/>
        <v>9.7091340268543366E-2</v>
      </c>
      <c r="W15" s="252">
        <v>5625</v>
      </c>
      <c r="X15" s="94">
        <f t="shared" si="10"/>
        <v>2.7003153968383507E-2</v>
      </c>
      <c r="Y15" s="252">
        <v>11151</v>
      </c>
      <c r="Z15" s="94">
        <f t="shared" si="11"/>
        <v>5.3531052426923464E-2</v>
      </c>
      <c r="AA15" s="252">
        <v>10858</v>
      </c>
      <c r="AB15" s="94">
        <f t="shared" si="12"/>
        <v>5.2124488140214774E-2</v>
      </c>
      <c r="AC15" s="252">
        <f t="shared" si="13"/>
        <v>22009</v>
      </c>
      <c r="AD15" s="94">
        <f t="shared" si="14"/>
        <v>0.10565554056713825</v>
      </c>
      <c r="AE15" s="252">
        <v>18047</v>
      </c>
      <c r="AF15" s="94">
        <f t="shared" si="15"/>
        <v>8.6635719051985277E-2</v>
      </c>
      <c r="AG15" s="252">
        <v>2379</v>
      </c>
      <c r="AH15" s="94">
        <f t="shared" si="16"/>
        <v>1.1420533918361665E-2</v>
      </c>
      <c r="AI15" s="252">
        <v>32030</v>
      </c>
      <c r="AJ15" s="94">
        <f t="shared" si="17"/>
        <v>0.15376195939685755</v>
      </c>
      <c r="AK15" s="252">
        <v>5205</v>
      </c>
      <c r="AL15" s="94">
        <f t="shared" si="18"/>
        <v>2.4986918472077537E-2</v>
      </c>
    </row>
    <row r="16" spans="1:38" s="73" customFormat="1" ht="14.25" hidden="1" outlineLevel="1">
      <c r="B16" s="505"/>
      <c r="C16" s="495"/>
      <c r="D16" s="196">
        <v>45879</v>
      </c>
      <c r="E16" s="196" t="s">
        <v>116</v>
      </c>
      <c r="F16" s="251">
        <f t="shared" si="0"/>
        <v>256296</v>
      </c>
      <c r="G16" s="518"/>
      <c r="H16" s="514"/>
      <c r="I16" s="252">
        <v>42993</v>
      </c>
      <c r="J16" s="94">
        <f t="shared" si="1"/>
        <v>0.16774744826294596</v>
      </c>
      <c r="K16" s="252">
        <v>65161</v>
      </c>
      <c r="L16" s="94">
        <f t="shared" si="2"/>
        <v>0.25424118987420796</v>
      </c>
      <c r="M16" s="252">
        <f t="shared" si="3"/>
        <v>108154</v>
      </c>
      <c r="N16" s="94">
        <f t="shared" si="4"/>
        <v>0.42198863813715393</v>
      </c>
      <c r="O16" s="252">
        <v>12252</v>
      </c>
      <c r="P16" s="94">
        <f t="shared" si="5"/>
        <v>4.7804101507631799E-2</v>
      </c>
      <c r="Q16" s="252">
        <v>7323</v>
      </c>
      <c r="R16" s="94">
        <f t="shared" si="6"/>
        <v>2.8572431875643785E-2</v>
      </c>
      <c r="S16" s="252">
        <f t="shared" si="7"/>
        <v>19575</v>
      </c>
      <c r="T16" s="94">
        <f t="shared" si="8"/>
        <v>7.6376533383275588E-2</v>
      </c>
      <c r="U16" s="252">
        <v>25546</v>
      </c>
      <c r="V16" s="94">
        <f t="shared" si="9"/>
        <v>9.9673814651808842E-2</v>
      </c>
      <c r="W16" s="252">
        <v>6353</v>
      </c>
      <c r="X16" s="94">
        <f t="shared" si="10"/>
        <v>2.4787745419358867E-2</v>
      </c>
      <c r="Y16" s="252">
        <v>11767</v>
      </c>
      <c r="Z16" s="94">
        <f t="shared" si="11"/>
        <v>4.5911758279489338E-2</v>
      </c>
      <c r="AA16" s="252">
        <v>11643</v>
      </c>
      <c r="AB16" s="94">
        <f t="shared" si="12"/>
        <v>4.5427942691263226E-2</v>
      </c>
      <c r="AC16" s="252">
        <f t="shared" si="13"/>
        <v>23410</v>
      </c>
      <c r="AD16" s="94">
        <f t="shared" si="14"/>
        <v>9.1339700970752571E-2</v>
      </c>
      <c r="AE16" s="252">
        <v>27287</v>
      </c>
      <c r="AF16" s="94">
        <f t="shared" si="15"/>
        <v>0.10646674158004807</v>
      </c>
      <c r="AG16" s="252">
        <v>3008</v>
      </c>
      <c r="AH16" s="94">
        <f t="shared" si="16"/>
        <v>1.1736429753097981E-2</v>
      </c>
      <c r="AI16" s="252">
        <v>37394</v>
      </c>
      <c r="AJ16" s="94">
        <f t="shared" si="17"/>
        <v>0.14590161375909105</v>
      </c>
      <c r="AK16" s="252">
        <v>5569</v>
      </c>
      <c r="AL16" s="94">
        <f t="shared" si="18"/>
        <v>2.1728782345413117E-2</v>
      </c>
    </row>
    <row r="17" spans="2:38" s="73" customFormat="1" ht="14.25" hidden="1" outlineLevel="1">
      <c r="B17" s="506"/>
      <c r="C17" s="495"/>
      <c r="D17" s="196">
        <v>45880</v>
      </c>
      <c r="E17" s="196" t="s">
        <v>117</v>
      </c>
      <c r="F17" s="251">
        <f t="shared" si="0"/>
        <v>246420</v>
      </c>
      <c r="G17" s="519"/>
      <c r="H17" s="514"/>
      <c r="I17" s="252">
        <v>42417</v>
      </c>
      <c r="J17" s="94">
        <f t="shared" si="1"/>
        <v>0.17213294375456537</v>
      </c>
      <c r="K17" s="252">
        <v>63284</v>
      </c>
      <c r="L17" s="94">
        <f t="shared" si="2"/>
        <v>0.25681357032708385</v>
      </c>
      <c r="M17" s="252">
        <f t="shared" si="3"/>
        <v>105701</v>
      </c>
      <c r="N17" s="94">
        <f t="shared" si="4"/>
        <v>0.42894651408164924</v>
      </c>
      <c r="O17" s="252">
        <v>11705</v>
      </c>
      <c r="P17" s="94">
        <f t="shared" si="5"/>
        <v>4.7500202905608309E-2</v>
      </c>
      <c r="Q17" s="252">
        <v>7503</v>
      </c>
      <c r="R17" s="94">
        <f t="shared" si="6"/>
        <v>3.0448015583150717E-2</v>
      </c>
      <c r="S17" s="252">
        <f t="shared" si="7"/>
        <v>19208</v>
      </c>
      <c r="T17" s="94">
        <f t="shared" si="8"/>
        <v>7.7948218488759033E-2</v>
      </c>
      <c r="U17" s="252">
        <v>23940</v>
      </c>
      <c r="V17" s="94">
        <f t="shared" si="9"/>
        <v>9.7151205259313367E-2</v>
      </c>
      <c r="W17" s="252">
        <v>4610</v>
      </c>
      <c r="X17" s="94">
        <f t="shared" si="10"/>
        <v>1.8707897086275464E-2</v>
      </c>
      <c r="Y17" s="252">
        <v>11717</v>
      </c>
      <c r="Z17" s="94">
        <f t="shared" si="11"/>
        <v>4.7548900251602952E-2</v>
      </c>
      <c r="AA17" s="252">
        <v>11132</v>
      </c>
      <c r="AB17" s="94">
        <f t="shared" si="12"/>
        <v>4.5174904634364091E-2</v>
      </c>
      <c r="AC17" s="252">
        <f t="shared" si="13"/>
        <v>22849</v>
      </c>
      <c r="AD17" s="94">
        <f t="shared" si="14"/>
        <v>9.2723804885967043E-2</v>
      </c>
      <c r="AE17" s="252">
        <v>25127</v>
      </c>
      <c r="AF17" s="94">
        <f t="shared" si="15"/>
        <v>0.10196818440061683</v>
      </c>
      <c r="AG17" s="252">
        <v>2659</v>
      </c>
      <c r="AH17" s="94">
        <f t="shared" si="16"/>
        <v>1.079052024997971E-2</v>
      </c>
      <c r="AI17" s="252">
        <v>36456</v>
      </c>
      <c r="AJ17" s="94">
        <f t="shared" si="17"/>
        <v>0.14794253713172631</v>
      </c>
      <c r="AK17" s="252">
        <v>5870</v>
      </c>
      <c r="AL17" s="94">
        <f t="shared" si="18"/>
        <v>2.3821118415713011E-2</v>
      </c>
    </row>
    <row r="18" spans="2:38" s="73" customFormat="1" ht="14.25" hidden="1" outlineLevel="1">
      <c r="B18" s="493">
        <f>D26</f>
        <v>45889</v>
      </c>
      <c r="C18" s="495"/>
      <c r="D18" s="193">
        <v>45881</v>
      </c>
      <c r="E18" s="193" t="s">
        <v>118</v>
      </c>
      <c r="F18" s="251">
        <f t="shared" si="0"/>
        <v>239747</v>
      </c>
      <c r="G18" s="507">
        <f t="shared" ref="G18" si="19">SUM(F18:F24)</f>
        <v>1628812</v>
      </c>
      <c r="H18" s="514"/>
      <c r="I18" s="252">
        <v>38430</v>
      </c>
      <c r="J18" s="278">
        <f t="shared" si="1"/>
        <v>0.16029397656696434</v>
      </c>
      <c r="K18" s="252">
        <v>59833</v>
      </c>
      <c r="L18" s="278">
        <f t="shared" si="2"/>
        <v>0.2495672521449695</v>
      </c>
      <c r="M18" s="252">
        <f t="shared" si="3"/>
        <v>98263</v>
      </c>
      <c r="N18" s="278">
        <f t="shared" si="4"/>
        <v>0.40986122871193381</v>
      </c>
      <c r="O18" s="252">
        <v>10694</v>
      </c>
      <c r="P18" s="278">
        <f t="shared" si="5"/>
        <v>4.4605354811530488E-2</v>
      </c>
      <c r="Q18" s="252">
        <v>7088</v>
      </c>
      <c r="R18" s="278">
        <f t="shared" si="6"/>
        <v>2.9564499242951944E-2</v>
      </c>
      <c r="S18" s="252">
        <f t="shared" si="7"/>
        <v>17782</v>
      </c>
      <c r="T18" s="278">
        <f t="shared" si="8"/>
        <v>7.416985405448244E-2</v>
      </c>
      <c r="U18" s="252">
        <v>22429</v>
      </c>
      <c r="V18" s="278">
        <f t="shared" si="9"/>
        <v>9.3552786896186402E-2</v>
      </c>
      <c r="W18" s="252">
        <v>4275</v>
      </c>
      <c r="X18" s="278">
        <f t="shared" si="10"/>
        <v>1.783129715908854E-2</v>
      </c>
      <c r="Y18" s="252">
        <v>17802</v>
      </c>
      <c r="Z18" s="278">
        <f t="shared" si="11"/>
        <v>7.4253275327741328E-2</v>
      </c>
      <c r="AA18" s="252">
        <v>11137</v>
      </c>
      <c r="AB18" s="278">
        <f t="shared" si="12"/>
        <v>4.6453136014214982E-2</v>
      </c>
      <c r="AC18" s="252">
        <f t="shared" si="13"/>
        <v>28939</v>
      </c>
      <c r="AD18" s="278">
        <f t="shared" si="14"/>
        <v>0.12070641134195631</v>
      </c>
      <c r="AE18" s="252">
        <v>25364</v>
      </c>
      <c r="AF18" s="278">
        <f t="shared" si="15"/>
        <v>0.10579485874692905</v>
      </c>
      <c r="AG18" s="252">
        <v>2453</v>
      </c>
      <c r="AH18" s="278">
        <f t="shared" si="16"/>
        <v>1.0231619165203319E-2</v>
      </c>
      <c r="AI18" s="252">
        <v>34576</v>
      </c>
      <c r="AJ18" s="278">
        <f t="shared" si="17"/>
        <v>0.14421869720997552</v>
      </c>
      <c r="AK18" s="252">
        <v>5666</v>
      </c>
      <c r="AL18" s="278">
        <f t="shared" si="18"/>
        <v>2.3633246714244601E-2</v>
      </c>
    </row>
    <row r="19" spans="2:38" s="73" customFormat="1" ht="14.25" hidden="1" outlineLevel="1">
      <c r="B19" s="494"/>
      <c r="C19" s="495"/>
      <c r="D19" s="193">
        <v>45882</v>
      </c>
      <c r="E19" s="193" t="s">
        <v>112</v>
      </c>
      <c r="F19" s="251">
        <f t="shared" si="0"/>
        <v>246278</v>
      </c>
      <c r="G19" s="507"/>
      <c r="H19" s="514"/>
      <c r="I19" s="252">
        <v>41211</v>
      </c>
      <c r="J19" s="278">
        <f t="shared" si="1"/>
        <v>0.16733528776423393</v>
      </c>
      <c r="K19" s="252">
        <v>59689</v>
      </c>
      <c r="L19" s="278">
        <f t="shared" si="2"/>
        <v>0.24236431999610197</v>
      </c>
      <c r="M19" s="252">
        <f t="shared" si="3"/>
        <v>100900</v>
      </c>
      <c r="N19" s="278">
        <f t="shared" si="4"/>
        <v>0.40969960776033587</v>
      </c>
      <c r="O19" s="252">
        <v>11089</v>
      </c>
      <c r="P19" s="278">
        <f t="shared" si="5"/>
        <v>4.5026352333541769E-2</v>
      </c>
      <c r="Q19" s="252">
        <v>7092</v>
      </c>
      <c r="R19" s="278">
        <f t="shared" si="6"/>
        <v>2.8796725651499527E-2</v>
      </c>
      <c r="S19" s="252">
        <f t="shared" si="7"/>
        <v>18181</v>
      </c>
      <c r="T19" s="278">
        <f t="shared" si="8"/>
        <v>7.3823077985041299E-2</v>
      </c>
      <c r="U19" s="252">
        <v>23733</v>
      </c>
      <c r="V19" s="278">
        <f t="shared" si="9"/>
        <v>9.6366707541883562E-2</v>
      </c>
      <c r="W19" s="252">
        <v>5388</v>
      </c>
      <c r="X19" s="278">
        <f t="shared" si="10"/>
        <v>2.1877715427281366E-2</v>
      </c>
      <c r="Y19" s="252">
        <v>16816</v>
      </c>
      <c r="Z19" s="278">
        <f t="shared" si="11"/>
        <v>6.8280560992049641E-2</v>
      </c>
      <c r="AA19" s="252">
        <v>10778</v>
      </c>
      <c r="AB19" s="278">
        <f t="shared" si="12"/>
        <v>4.3763551758581765E-2</v>
      </c>
      <c r="AC19" s="252">
        <f t="shared" si="13"/>
        <v>27594</v>
      </c>
      <c r="AD19" s="278">
        <f t="shared" si="14"/>
        <v>0.11204411275063141</v>
      </c>
      <c r="AE19" s="252">
        <v>25484</v>
      </c>
      <c r="AF19" s="278">
        <f t="shared" si="15"/>
        <v>0.10347655901054906</v>
      </c>
      <c r="AG19" s="252">
        <v>2577</v>
      </c>
      <c r="AH19" s="278">
        <f t="shared" si="16"/>
        <v>1.0463784828527112E-2</v>
      </c>
      <c r="AI19" s="252">
        <v>36617</v>
      </c>
      <c r="AJ19" s="278">
        <f t="shared" si="17"/>
        <v>0.14868157123250961</v>
      </c>
      <c r="AK19" s="252">
        <v>5804</v>
      </c>
      <c r="AL19" s="278">
        <f t="shared" si="18"/>
        <v>2.3566863463240727E-2</v>
      </c>
    </row>
    <row r="20" spans="2:38" s="73" customFormat="1" ht="14.25" hidden="1" outlineLevel="1">
      <c r="B20" s="494"/>
      <c r="C20" s="495"/>
      <c r="D20" s="193">
        <v>45883</v>
      </c>
      <c r="E20" s="193" t="s">
        <v>113</v>
      </c>
      <c r="F20" s="251">
        <f t="shared" si="0"/>
        <v>233538</v>
      </c>
      <c r="G20" s="507"/>
      <c r="H20" s="514"/>
      <c r="I20" s="252">
        <v>40749</v>
      </c>
      <c r="J20" s="278">
        <f t="shared" si="1"/>
        <v>0.17448552269866147</v>
      </c>
      <c r="K20" s="252">
        <v>55720</v>
      </c>
      <c r="L20" s="278">
        <f t="shared" si="2"/>
        <v>0.23859072185254648</v>
      </c>
      <c r="M20" s="252">
        <f t="shared" si="3"/>
        <v>96469</v>
      </c>
      <c r="N20" s="278">
        <f t="shared" si="4"/>
        <v>0.41307624455120795</v>
      </c>
      <c r="O20" s="252">
        <v>10835</v>
      </c>
      <c r="P20" s="278">
        <f t="shared" si="5"/>
        <v>4.6395019225993199E-2</v>
      </c>
      <c r="Q20" s="252">
        <v>6926</v>
      </c>
      <c r="R20" s="278">
        <f t="shared" si="6"/>
        <v>2.9656843854105115E-2</v>
      </c>
      <c r="S20" s="252">
        <f t="shared" si="7"/>
        <v>17761</v>
      </c>
      <c r="T20" s="278">
        <f t="shared" si="8"/>
        <v>7.6051863080098314E-2</v>
      </c>
      <c r="U20" s="252">
        <v>22724</v>
      </c>
      <c r="V20" s="278">
        <f t="shared" si="9"/>
        <v>9.73032226018892E-2</v>
      </c>
      <c r="W20" s="252">
        <v>5340</v>
      </c>
      <c r="X20" s="278">
        <f t="shared" si="10"/>
        <v>2.2865657837268454E-2</v>
      </c>
      <c r="Y20" s="252">
        <v>14789</v>
      </c>
      <c r="Z20" s="278">
        <f t="shared" si="11"/>
        <v>6.332588272572344E-2</v>
      </c>
      <c r="AA20" s="252">
        <v>9553</v>
      </c>
      <c r="AB20" s="278">
        <f t="shared" si="12"/>
        <v>4.0905548561690173E-2</v>
      </c>
      <c r="AC20" s="252">
        <f t="shared" si="13"/>
        <v>24342</v>
      </c>
      <c r="AD20" s="278">
        <f t="shared" si="14"/>
        <v>0.10423143128741361</v>
      </c>
      <c r="AE20" s="252">
        <v>22909</v>
      </c>
      <c r="AF20" s="278">
        <f t="shared" si="15"/>
        <v>9.8095384905240265E-2</v>
      </c>
      <c r="AG20" s="252">
        <v>2503</v>
      </c>
      <c r="AH20" s="278">
        <f t="shared" si="16"/>
        <v>1.0717741866420025E-2</v>
      </c>
      <c r="AI20" s="252">
        <v>35648</v>
      </c>
      <c r="AJ20" s="278">
        <f t="shared" si="17"/>
        <v>0.15264325291815464</v>
      </c>
      <c r="AK20" s="252">
        <v>5842</v>
      </c>
      <c r="AL20" s="278">
        <f t="shared" si="18"/>
        <v>2.5015200952307547E-2</v>
      </c>
    </row>
    <row r="21" spans="2:38" s="73" customFormat="1" ht="14.25" hidden="1" outlineLevel="1">
      <c r="B21" s="494"/>
      <c r="C21" s="495"/>
      <c r="D21" s="193">
        <v>45884</v>
      </c>
      <c r="E21" s="193" t="s">
        <v>114</v>
      </c>
      <c r="F21" s="251">
        <f t="shared" si="0"/>
        <v>198328</v>
      </c>
      <c r="G21" s="507"/>
      <c r="H21" s="514"/>
      <c r="I21" s="252">
        <v>30430</v>
      </c>
      <c r="J21" s="278">
        <f t="shared" si="1"/>
        <v>0.15343269734984472</v>
      </c>
      <c r="K21" s="252">
        <v>50538</v>
      </c>
      <c r="L21" s="278">
        <f t="shared" si="2"/>
        <v>0.25482029768867737</v>
      </c>
      <c r="M21" s="252">
        <f t="shared" si="3"/>
        <v>80968</v>
      </c>
      <c r="N21" s="278">
        <f t="shared" si="4"/>
        <v>0.40825299503852203</v>
      </c>
      <c r="O21" s="252">
        <v>8643</v>
      </c>
      <c r="P21" s="278">
        <f t="shared" si="5"/>
        <v>4.3579323141462629E-2</v>
      </c>
      <c r="Q21" s="252">
        <v>6063</v>
      </c>
      <c r="R21" s="278">
        <f t="shared" si="6"/>
        <v>3.0570569964906619E-2</v>
      </c>
      <c r="S21" s="252">
        <f t="shared" si="7"/>
        <v>14706</v>
      </c>
      <c r="T21" s="278">
        <f t="shared" si="8"/>
        <v>7.4149893106369241E-2</v>
      </c>
      <c r="U21" s="252">
        <v>18690</v>
      </c>
      <c r="V21" s="278">
        <f t="shared" si="9"/>
        <v>9.4237828244120844E-2</v>
      </c>
      <c r="W21" s="252">
        <v>4427</v>
      </c>
      <c r="X21" s="278">
        <f t="shared" si="10"/>
        <v>2.2321608648299785E-2</v>
      </c>
      <c r="Y21" s="252">
        <v>12785</v>
      </c>
      <c r="Z21" s="278">
        <f t="shared" si="11"/>
        <v>6.4463918357468439E-2</v>
      </c>
      <c r="AA21" s="252">
        <v>9273</v>
      </c>
      <c r="AB21" s="278">
        <f t="shared" si="12"/>
        <v>4.6755879149691419E-2</v>
      </c>
      <c r="AC21" s="252">
        <f t="shared" si="13"/>
        <v>22058</v>
      </c>
      <c r="AD21" s="278">
        <f t="shared" si="14"/>
        <v>0.11121979750715985</v>
      </c>
      <c r="AE21" s="252">
        <v>17812</v>
      </c>
      <c r="AF21" s="278">
        <f t="shared" si="15"/>
        <v>8.9810818442176601E-2</v>
      </c>
      <c r="AG21" s="252">
        <v>2086</v>
      </c>
      <c r="AH21" s="278">
        <f t="shared" si="16"/>
        <v>1.0517929893913114E-2</v>
      </c>
      <c r="AI21" s="252">
        <v>32073</v>
      </c>
      <c r="AJ21" s="278">
        <f t="shared" si="17"/>
        <v>0.16171695373320963</v>
      </c>
      <c r="AK21" s="252">
        <v>5508</v>
      </c>
      <c r="AL21" s="278">
        <f t="shared" si="18"/>
        <v>2.7772175386228875E-2</v>
      </c>
    </row>
    <row r="22" spans="2:38" s="73" customFormat="1" ht="14.25" hidden="1" outlineLevel="1">
      <c r="B22" s="494"/>
      <c r="C22" s="495"/>
      <c r="D22" s="193">
        <v>45885</v>
      </c>
      <c r="E22" s="193" t="s">
        <v>115</v>
      </c>
      <c r="F22" s="251">
        <f t="shared" si="0"/>
        <v>202709</v>
      </c>
      <c r="G22" s="507"/>
      <c r="H22" s="514"/>
      <c r="I22" s="252">
        <v>29187</v>
      </c>
      <c r="J22" s="278">
        <f t="shared" si="1"/>
        <v>0.1439847268744851</v>
      </c>
      <c r="K22" s="252">
        <v>56899</v>
      </c>
      <c r="L22" s="278">
        <f t="shared" si="2"/>
        <v>0.28069301313705852</v>
      </c>
      <c r="M22" s="252">
        <f t="shared" si="3"/>
        <v>86086</v>
      </c>
      <c r="N22" s="278">
        <f t="shared" si="4"/>
        <v>0.42467774001154363</v>
      </c>
      <c r="O22" s="252">
        <v>8492</v>
      </c>
      <c r="P22" s="278">
        <f t="shared" si="5"/>
        <v>4.1892565204307654E-2</v>
      </c>
      <c r="Q22" s="252">
        <v>6080</v>
      </c>
      <c r="R22" s="278">
        <f t="shared" si="6"/>
        <v>2.9993734861303641E-2</v>
      </c>
      <c r="S22" s="252">
        <f t="shared" si="7"/>
        <v>14572</v>
      </c>
      <c r="T22" s="278">
        <f t="shared" si="8"/>
        <v>7.1886300065611294E-2</v>
      </c>
      <c r="U22" s="252">
        <v>18017</v>
      </c>
      <c r="V22" s="278">
        <f t="shared" si="9"/>
        <v>8.8881105426991402E-2</v>
      </c>
      <c r="W22" s="252">
        <v>4221</v>
      </c>
      <c r="X22" s="278">
        <f t="shared" si="10"/>
        <v>2.082295310025702E-2</v>
      </c>
      <c r="Y22" s="252">
        <v>13058</v>
      </c>
      <c r="Z22" s="278">
        <f t="shared" si="11"/>
        <v>6.4417465430740617E-2</v>
      </c>
      <c r="AA22" s="252">
        <v>10739</v>
      </c>
      <c r="AB22" s="278">
        <f t="shared" si="12"/>
        <v>5.2977420834792732E-2</v>
      </c>
      <c r="AC22" s="252">
        <f t="shared" si="13"/>
        <v>23797</v>
      </c>
      <c r="AD22" s="278">
        <f t="shared" si="14"/>
        <v>0.11739488626553335</v>
      </c>
      <c r="AE22" s="252">
        <v>17495</v>
      </c>
      <c r="AF22" s="278">
        <f t="shared" si="15"/>
        <v>8.6305985427386059E-2</v>
      </c>
      <c r="AG22" s="252">
        <v>2109</v>
      </c>
      <c r="AH22" s="278">
        <f t="shared" si="16"/>
        <v>1.04040767800147E-2</v>
      </c>
      <c r="AI22" s="252">
        <v>31224</v>
      </c>
      <c r="AJ22" s="278">
        <f t="shared" si="17"/>
        <v>0.15403361468903701</v>
      </c>
      <c r="AK22" s="252">
        <v>5188</v>
      </c>
      <c r="AL22" s="278">
        <f t="shared" si="18"/>
        <v>2.5593338233625543E-2</v>
      </c>
    </row>
    <row r="23" spans="2:38" s="73" customFormat="1" ht="14.25" hidden="1" outlineLevel="1">
      <c r="B23" s="494"/>
      <c r="C23" s="495"/>
      <c r="D23" s="193">
        <v>45886</v>
      </c>
      <c r="E23" s="193" t="s">
        <v>116</v>
      </c>
      <c r="F23" s="251">
        <f t="shared" si="0"/>
        <v>254386</v>
      </c>
      <c r="G23" s="507"/>
      <c r="H23" s="514"/>
      <c r="I23" s="252">
        <v>42588</v>
      </c>
      <c r="J23" s="278">
        <f t="shared" si="1"/>
        <v>0.16741487346001746</v>
      </c>
      <c r="K23" s="252">
        <v>63843</v>
      </c>
      <c r="L23" s="278">
        <f t="shared" si="2"/>
        <v>0.25096899986634486</v>
      </c>
      <c r="M23" s="252">
        <f t="shared" si="3"/>
        <v>106431</v>
      </c>
      <c r="N23" s="278">
        <f t="shared" si="4"/>
        <v>0.41838387332636229</v>
      </c>
      <c r="O23" s="252">
        <v>12152</v>
      </c>
      <c r="P23" s="278">
        <f t="shared" si="5"/>
        <v>4.7769924445527662E-2</v>
      </c>
      <c r="Q23" s="252">
        <v>7405</v>
      </c>
      <c r="R23" s="278">
        <f t="shared" si="6"/>
        <v>2.910930632975085E-2</v>
      </c>
      <c r="S23" s="252">
        <f t="shared" si="7"/>
        <v>19557</v>
      </c>
      <c r="T23" s="278">
        <f t="shared" si="8"/>
        <v>7.6879230775278515E-2</v>
      </c>
      <c r="U23" s="252">
        <v>23455</v>
      </c>
      <c r="V23" s="278">
        <f t="shared" si="9"/>
        <v>9.220240107553089E-2</v>
      </c>
      <c r="W23" s="252">
        <v>4816</v>
      </c>
      <c r="X23" s="278">
        <f t="shared" si="10"/>
        <v>1.8931859457674557E-2</v>
      </c>
      <c r="Y23" s="252">
        <v>15520</v>
      </c>
      <c r="Z23" s="278">
        <f t="shared" si="11"/>
        <v>6.1009646757290099E-2</v>
      </c>
      <c r="AA23" s="252">
        <v>11577</v>
      </c>
      <c r="AB23" s="278">
        <f t="shared" si="12"/>
        <v>4.5509579929713113E-2</v>
      </c>
      <c r="AC23" s="252">
        <f t="shared" si="13"/>
        <v>27097</v>
      </c>
      <c r="AD23" s="278">
        <f t="shared" si="14"/>
        <v>0.10651922668700321</v>
      </c>
      <c r="AE23" s="252">
        <v>26601</v>
      </c>
      <c r="AF23" s="278">
        <f t="shared" si="15"/>
        <v>0.10456943385249189</v>
      </c>
      <c r="AG23" s="252">
        <v>2692</v>
      </c>
      <c r="AH23" s="278">
        <f t="shared" si="16"/>
        <v>1.0582343367952638E-2</v>
      </c>
      <c r="AI23" s="252">
        <v>37901</v>
      </c>
      <c r="AJ23" s="278">
        <f t="shared" si="17"/>
        <v>0.14899011738067347</v>
      </c>
      <c r="AK23" s="252">
        <v>5836</v>
      </c>
      <c r="AL23" s="278">
        <f t="shared" si="18"/>
        <v>2.294151407703254E-2</v>
      </c>
    </row>
    <row r="24" spans="2:38" s="73" customFormat="1" ht="14.25" hidden="1" outlineLevel="1">
      <c r="B24" s="494"/>
      <c r="C24" s="495"/>
      <c r="D24" s="193">
        <v>45887</v>
      </c>
      <c r="E24" s="193" t="s">
        <v>117</v>
      </c>
      <c r="F24" s="251">
        <f t="shared" si="0"/>
        <v>253826</v>
      </c>
      <c r="G24" s="507"/>
      <c r="H24" s="514"/>
      <c r="I24" s="252">
        <v>42235</v>
      </c>
      <c r="J24" s="278">
        <f t="shared" si="1"/>
        <v>0.16639351366684263</v>
      </c>
      <c r="K24" s="252">
        <v>68514</v>
      </c>
      <c r="L24" s="278">
        <f t="shared" si="2"/>
        <v>0.26992506677802902</v>
      </c>
      <c r="M24" s="252">
        <f t="shared" si="3"/>
        <v>110749</v>
      </c>
      <c r="N24" s="278">
        <f t="shared" si="4"/>
        <v>0.43631858044487171</v>
      </c>
      <c r="O24" s="252">
        <v>11683</v>
      </c>
      <c r="P24" s="278">
        <f t="shared" si="5"/>
        <v>4.6027593705924533E-2</v>
      </c>
      <c r="Q24" s="252">
        <v>7636</v>
      </c>
      <c r="R24" s="278">
        <f t="shared" si="6"/>
        <v>3.0083600576773065E-2</v>
      </c>
      <c r="S24" s="252">
        <f t="shared" si="7"/>
        <v>19319</v>
      </c>
      <c r="T24" s="278">
        <f t="shared" si="8"/>
        <v>7.6111194282697595E-2</v>
      </c>
      <c r="U24" s="252">
        <v>22827</v>
      </c>
      <c r="V24" s="278">
        <f t="shared" si="9"/>
        <v>8.9931685485332466E-2</v>
      </c>
      <c r="W24" s="252">
        <v>4685</v>
      </c>
      <c r="X24" s="278">
        <f t="shared" si="10"/>
        <v>1.8457526021762941E-2</v>
      </c>
      <c r="Y24" s="252">
        <v>14300</v>
      </c>
      <c r="Z24" s="278">
        <f t="shared" si="11"/>
        <v>5.6337806213705453E-2</v>
      </c>
      <c r="AA24" s="252">
        <v>11357</v>
      </c>
      <c r="AB24" s="278">
        <f t="shared" si="12"/>
        <v>4.4743249312521174E-2</v>
      </c>
      <c r="AC24" s="252">
        <f t="shared" si="13"/>
        <v>25657</v>
      </c>
      <c r="AD24" s="278">
        <f t="shared" si="14"/>
        <v>0.10108105552622662</v>
      </c>
      <c r="AE24" s="252">
        <v>25695</v>
      </c>
      <c r="AF24" s="278">
        <f t="shared" si="15"/>
        <v>0.10123076438189942</v>
      </c>
      <c r="AG24" s="252">
        <v>2497</v>
      </c>
      <c r="AH24" s="278">
        <f t="shared" si="16"/>
        <v>9.8374477003931836E-3</v>
      </c>
      <c r="AI24" s="252">
        <v>36840</v>
      </c>
      <c r="AJ24" s="278">
        <f t="shared" si="17"/>
        <v>0.14513879586803557</v>
      </c>
      <c r="AK24" s="252">
        <v>5557</v>
      </c>
      <c r="AL24" s="278">
        <f t="shared" si="18"/>
        <v>2.1892950288780504E-2</v>
      </c>
    </row>
    <row r="25" spans="2:38" s="73" customFormat="1" ht="14.25" hidden="1" outlineLevel="1">
      <c r="B25" s="493">
        <f>D26</f>
        <v>45889</v>
      </c>
      <c r="C25" s="495"/>
      <c r="D25" s="193">
        <v>45888</v>
      </c>
      <c r="E25" s="193" t="s">
        <v>118</v>
      </c>
      <c r="F25" s="251">
        <f t="shared" si="0"/>
        <v>255899</v>
      </c>
      <c r="G25" s="507">
        <f t="shared" ref="G25" si="20">SUM(F25:F31)</f>
        <v>1643193</v>
      </c>
      <c r="H25" s="514"/>
      <c r="I25" s="362">
        <v>46352</v>
      </c>
      <c r="J25" s="278">
        <f t="shared" si="1"/>
        <v>0.18113396300884332</v>
      </c>
      <c r="K25" s="362">
        <v>67269</v>
      </c>
      <c r="L25" s="278">
        <f t="shared" si="2"/>
        <v>0.26287324295913622</v>
      </c>
      <c r="M25" s="362">
        <f t="shared" si="3"/>
        <v>113621</v>
      </c>
      <c r="N25" s="278">
        <f t="shared" si="4"/>
        <v>0.44400720596797955</v>
      </c>
      <c r="O25" s="362">
        <v>16029</v>
      </c>
      <c r="P25" s="278">
        <f t="shared" si="5"/>
        <v>6.2637993896029295E-2</v>
      </c>
      <c r="Q25" s="362">
        <v>7516</v>
      </c>
      <c r="R25" s="278">
        <f t="shared" si="6"/>
        <v>2.9370962762652452E-2</v>
      </c>
      <c r="S25" s="362">
        <f t="shared" si="7"/>
        <v>23545</v>
      </c>
      <c r="T25" s="278">
        <f t="shared" si="8"/>
        <v>9.2008956658681751E-2</v>
      </c>
      <c r="U25" s="362">
        <v>22469</v>
      </c>
      <c r="V25" s="278">
        <f t="shared" si="9"/>
        <v>8.7804172740026332E-2</v>
      </c>
      <c r="W25" s="362">
        <v>3893</v>
      </c>
      <c r="X25" s="278">
        <f t="shared" si="10"/>
        <v>1.5213033267031134E-2</v>
      </c>
      <c r="Y25" s="362">
        <v>14371</v>
      </c>
      <c r="Z25" s="278">
        <f t="shared" si="11"/>
        <v>5.6158875181223845E-2</v>
      </c>
      <c r="AA25" s="362">
        <v>10857</v>
      </c>
      <c r="AB25" s="278">
        <f t="shared" si="12"/>
        <v>4.2426894985912414E-2</v>
      </c>
      <c r="AC25" s="362">
        <f t="shared" si="13"/>
        <v>25228</v>
      </c>
      <c r="AD25" s="278">
        <f t="shared" si="14"/>
        <v>9.8585770167136252E-2</v>
      </c>
      <c r="AE25" s="362">
        <v>24265</v>
      </c>
      <c r="AF25" s="278">
        <f t="shared" si="15"/>
        <v>9.4822566715774589E-2</v>
      </c>
      <c r="AG25" s="362">
        <v>2118</v>
      </c>
      <c r="AH25" s="278">
        <f t="shared" si="16"/>
        <v>8.2767029179480964E-3</v>
      </c>
      <c r="AI25" s="362">
        <v>35191</v>
      </c>
      <c r="AJ25" s="278">
        <f t="shared" si="17"/>
        <v>0.13751909933215839</v>
      </c>
      <c r="AK25" s="362">
        <v>5569</v>
      </c>
      <c r="AL25" s="278">
        <f t="shared" si="18"/>
        <v>2.1762492233263906E-2</v>
      </c>
    </row>
    <row r="26" spans="2:38" s="73" customFormat="1" ht="14.25" hidden="1" outlineLevel="1">
      <c r="B26" s="494"/>
      <c r="C26" s="495"/>
      <c r="D26" s="193">
        <v>45889</v>
      </c>
      <c r="E26" s="193" t="s">
        <v>112</v>
      </c>
      <c r="F26" s="251">
        <f t="shared" si="0"/>
        <v>251326</v>
      </c>
      <c r="G26" s="507"/>
      <c r="H26" s="514"/>
      <c r="I26" s="362">
        <v>45381</v>
      </c>
      <c r="J26" s="278">
        <f t="shared" si="1"/>
        <v>0.18056627646960521</v>
      </c>
      <c r="K26" s="362">
        <v>65750</v>
      </c>
      <c r="L26" s="278">
        <f t="shared" si="2"/>
        <v>0.26161240778908668</v>
      </c>
      <c r="M26" s="362">
        <f t="shared" si="3"/>
        <v>111131</v>
      </c>
      <c r="N26" s="278">
        <f t="shared" si="4"/>
        <v>0.44217868425869189</v>
      </c>
      <c r="O26" s="362">
        <v>14229</v>
      </c>
      <c r="P26" s="278">
        <f t="shared" si="5"/>
        <v>5.6615710272713525E-2</v>
      </c>
      <c r="Q26" s="362">
        <v>7267</v>
      </c>
      <c r="R26" s="278">
        <f t="shared" si="6"/>
        <v>2.8914636766590007E-2</v>
      </c>
      <c r="S26" s="362">
        <f t="shared" si="7"/>
        <v>21496</v>
      </c>
      <c r="T26" s="278">
        <f t="shared" si="8"/>
        <v>8.5530347039303539E-2</v>
      </c>
      <c r="U26" s="362">
        <v>22259</v>
      </c>
      <c r="V26" s="278">
        <f t="shared" si="9"/>
        <v>8.8566244638437722E-2</v>
      </c>
      <c r="W26" s="362">
        <v>3682</v>
      </c>
      <c r="X26" s="278">
        <f t="shared" si="10"/>
        <v>1.4650294836188854E-2</v>
      </c>
      <c r="Y26" s="362">
        <v>14376</v>
      </c>
      <c r="Z26" s="278">
        <f t="shared" si="11"/>
        <v>5.7200607975299016E-2</v>
      </c>
      <c r="AA26" s="362">
        <v>10248</v>
      </c>
      <c r="AB26" s="278">
        <f t="shared" si="12"/>
        <v>4.0775725551673921E-2</v>
      </c>
      <c r="AC26" s="362">
        <f t="shared" si="13"/>
        <v>24624</v>
      </c>
      <c r="AD26" s="278">
        <f t="shared" si="14"/>
        <v>9.7976333526972936E-2</v>
      </c>
      <c r="AE26" s="362">
        <v>23255</v>
      </c>
      <c r="AF26" s="278">
        <f t="shared" si="15"/>
        <v>9.2529224990649597E-2</v>
      </c>
      <c r="AG26" s="362">
        <v>2191</v>
      </c>
      <c r="AH26" s="278">
        <f t="shared" si="16"/>
        <v>8.7177609956789193E-3</v>
      </c>
      <c r="AI26" s="362">
        <v>36754</v>
      </c>
      <c r="AJ26" s="278">
        <f t="shared" si="17"/>
        <v>0.14624034123011548</v>
      </c>
      <c r="AK26" s="362">
        <v>5934</v>
      </c>
      <c r="AL26" s="278">
        <f t="shared" si="18"/>
        <v>2.361076848396107E-2</v>
      </c>
    </row>
    <row r="27" spans="2:38" s="73" customFormat="1" ht="14.25" hidden="1" outlineLevel="1">
      <c r="B27" s="494"/>
      <c r="C27" s="495"/>
      <c r="D27" s="193">
        <v>45890</v>
      </c>
      <c r="E27" s="193" t="s">
        <v>113</v>
      </c>
      <c r="F27" s="251">
        <f t="shared" si="0"/>
        <v>234557</v>
      </c>
      <c r="G27" s="507"/>
      <c r="H27" s="514"/>
      <c r="I27" s="362">
        <v>44162</v>
      </c>
      <c r="J27" s="278">
        <f t="shared" si="1"/>
        <v>0.18827832893497104</v>
      </c>
      <c r="K27" s="362">
        <v>59669</v>
      </c>
      <c r="L27" s="278">
        <f t="shared" si="2"/>
        <v>0.2543901908704494</v>
      </c>
      <c r="M27" s="362">
        <f t="shared" si="3"/>
        <v>103831</v>
      </c>
      <c r="N27" s="278">
        <f t="shared" si="4"/>
        <v>0.44266851980542044</v>
      </c>
      <c r="O27" s="362">
        <v>13560</v>
      </c>
      <c r="P27" s="278">
        <f t="shared" si="5"/>
        <v>5.7811107747796908E-2</v>
      </c>
      <c r="Q27" s="362">
        <v>7066</v>
      </c>
      <c r="R27" s="278">
        <f t="shared" si="6"/>
        <v>3.0124873698077651E-2</v>
      </c>
      <c r="S27" s="362">
        <f t="shared" si="7"/>
        <v>20626</v>
      </c>
      <c r="T27" s="278">
        <f t="shared" si="8"/>
        <v>8.793598144587457E-2</v>
      </c>
      <c r="U27" s="362">
        <v>20555</v>
      </c>
      <c r="V27" s="278">
        <f t="shared" si="9"/>
        <v>8.7633283167844064E-2</v>
      </c>
      <c r="W27" s="362">
        <v>3021</v>
      </c>
      <c r="X27" s="278">
        <f t="shared" si="10"/>
        <v>1.2879598562396347E-2</v>
      </c>
      <c r="Y27" s="362">
        <v>13477</v>
      </c>
      <c r="Z27" s="278">
        <f t="shared" si="11"/>
        <v>5.7457249197423226E-2</v>
      </c>
      <c r="AA27" s="362">
        <v>8935</v>
      </c>
      <c r="AB27" s="278">
        <f t="shared" si="12"/>
        <v>3.8093086115528418E-2</v>
      </c>
      <c r="AC27" s="362">
        <f t="shared" si="13"/>
        <v>22412</v>
      </c>
      <c r="AD27" s="278">
        <f t="shared" si="14"/>
        <v>9.5550335312951651E-2</v>
      </c>
      <c r="AE27" s="362">
        <v>21520</v>
      </c>
      <c r="AF27" s="278">
        <f t="shared" si="15"/>
        <v>9.1747421735441703E-2</v>
      </c>
      <c r="AG27" s="362">
        <v>2148</v>
      </c>
      <c r="AH27" s="278">
        <f t="shared" si="16"/>
        <v>9.1576887494297758E-3</v>
      </c>
      <c r="AI27" s="362">
        <v>34868</v>
      </c>
      <c r="AJ27" s="278">
        <f t="shared" si="17"/>
        <v>0.14865469800517572</v>
      </c>
      <c r="AK27" s="362">
        <v>5576</v>
      </c>
      <c r="AL27" s="278">
        <f t="shared" si="18"/>
        <v>2.3772473215465752E-2</v>
      </c>
    </row>
    <row r="28" spans="2:38" s="73" customFormat="1" ht="14.25" hidden="1" outlineLevel="1">
      <c r="B28" s="494"/>
      <c r="C28" s="495"/>
      <c r="D28" s="193">
        <v>45891</v>
      </c>
      <c r="E28" s="193" t="s">
        <v>114</v>
      </c>
      <c r="F28" s="251">
        <f t="shared" si="0"/>
        <v>195333</v>
      </c>
      <c r="G28" s="507"/>
      <c r="H28" s="514"/>
      <c r="I28" s="362">
        <v>34445</v>
      </c>
      <c r="J28" s="278">
        <f t="shared" si="1"/>
        <v>0.17633989136500233</v>
      </c>
      <c r="K28" s="362">
        <v>53446</v>
      </c>
      <c r="L28" s="278">
        <f t="shared" si="2"/>
        <v>0.27361480139044608</v>
      </c>
      <c r="M28" s="362">
        <f t="shared" si="3"/>
        <v>87891</v>
      </c>
      <c r="N28" s="278">
        <f t="shared" si="4"/>
        <v>0.44995469275544842</v>
      </c>
      <c r="O28" s="362">
        <v>11319</v>
      </c>
      <c r="P28" s="278">
        <f t="shared" si="5"/>
        <v>5.7947197862112394E-2</v>
      </c>
      <c r="Q28" s="362">
        <v>6079</v>
      </c>
      <c r="R28" s="278">
        <f t="shared" si="6"/>
        <v>3.1121213517429212E-2</v>
      </c>
      <c r="S28" s="362">
        <f t="shared" si="7"/>
        <v>17398</v>
      </c>
      <c r="T28" s="278">
        <f t="shared" si="8"/>
        <v>8.9068411379541607E-2</v>
      </c>
      <c r="U28" s="362">
        <v>16878</v>
      </c>
      <c r="V28" s="278">
        <f t="shared" si="9"/>
        <v>8.6406290795718085E-2</v>
      </c>
      <c r="W28" s="362">
        <v>2926</v>
      </c>
      <c r="X28" s="278">
        <f t="shared" si="10"/>
        <v>1.4979547746668509E-2</v>
      </c>
      <c r="Y28" s="362">
        <v>10823</v>
      </c>
      <c r="Z28" s="278">
        <f t="shared" si="11"/>
        <v>5.5407944382157646E-2</v>
      </c>
      <c r="AA28" s="362">
        <v>8734</v>
      </c>
      <c r="AB28" s="278">
        <f t="shared" si="12"/>
        <v>4.4713386882912771E-2</v>
      </c>
      <c r="AC28" s="362">
        <f t="shared" si="13"/>
        <v>19557</v>
      </c>
      <c r="AD28" s="278">
        <f t="shared" si="14"/>
        <v>0.10012133126507042</v>
      </c>
      <c r="AE28" s="362">
        <v>15588</v>
      </c>
      <c r="AF28" s="278">
        <f t="shared" si="15"/>
        <v>7.9802183962771264E-2</v>
      </c>
      <c r="AG28" s="362">
        <v>1709</v>
      </c>
      <c r="AH28" s="278">
        <f t="shared" si="16"/>
        <v>8.7491616879892282E-3</v>
      </c>
      <c r="AI28" s="362">
        <v>28192</v>
      </c>
      <c r="AJ28" s="278">
        <f t="shared" si="17"/>
        <v>0.14432789134452448</v>
      </c>
      <c r="AK28" s="362">
        <v>5194</v>
      </c>
      <c r="AL28" s="278">
        <f t="shared" si="18"/>
        <v>2.6590489062268026E-2</v>
      </c>
    </row>
    <row r="29" spans="2:38" s="73" customFormat="1" ht="14.25" hidden="1" outlineLevel="1">
      <c r="B29" s="494"/>
      <c r="C29" s="495"/>
      <c r="D29" s="193">
        <v>45892</v>
      </c>
      <c r="E29" s="193" t="s">
        <v>115</v>
      </c>
      <c r="F29" s="251">
        <f t="shared" si="0"/>
        <v>200546</v>
      </c>
      <c r="G29" s="507"/>
      <c r="H29" s="514"/>
      <c r="I29" s="362">
        <v>32892</v>
      </c>
      <c r="J29" s="278">
        <f t="shared" si="1"/>
        <v>0.16401224656687244</v>
      </c>
      <c r="K29" s="362">
        <v>59472</v>
      </c>
      <c r="L29" s="278">
        <f t="shared" si="2"/>
        <v>0.29655041736060556</v>
      </c>
      <c r="M29" s="362">
        <f t="shared" si="3"/>
        <v>92364</v>
      </c>
      <c r="N29" s="278">
        <f t="shared" si="4"/>
        <v>0.46056266392747797</v>
      </c>
      <c r="O29" s="362">
        <v>10836</v>
      </c>
      <c r="P29" s="278">
        <f t="shared" si="5"/>
        <v>5.4032491298754398E-2</v>
      </c>
      <c r="Q29" s="362">
        <v>6107</v>
      </c>
      <c r="R29" s="278">
        <f t="shared" si="6"/>
        <v>3.0451866404715127E-2</v>
      </c>
      <c r="S29" s="362">
        <f t="shared" si="7"/>
        <v>16943</v>
      </c>
      <c r="T29" s="278">
        <f t="shared" si="8"/>
        <v>8.4484357703469529E-2</v>
      </c>
      <c r="U29" s="362">
        <v>16422</v>
      </c>
      <c r="V29" s="278">
        <f t="shared" si="9"/>
        <v>8.1886449991523141E-2</v>
      </c>
      <c r="W29" s="362">
        <v>3226</v>
      </c>
      <c r="X29" s="278">
        <f t="shared" si="10"/>
        <v>1.6086084987982807E-2</v>
      </c>
      <c r="Y29" s="362">
        <v>10080</v>
      </c>
      <c r="Z29" s="278">
        <f t="shared" si="11"/>
        <v>5.0262782603492463E-2</v>
      </c>
      <c r="AA29" s="362">
        <v>11012</v>
      </c>
      <c r="AB29" s="278">
        <f t="shared" si="12"/>
        <v>5.4910095439450302E-2</v>
      </c>
      <c r="AC29" s="362">
        <f t="shared" si="13"/>
        <v>21092</v>
      </c>
      <c r="AD29" s="278">
        <f t="shared" si="14"/>
        <v>0.10517287804294277</v>
      </c>
      <c r="AE29" s="362">
        <v>15831</v>
      </c>
      <c r="AF29" s="278">
        <f t="shared" si="15"/>
        <v>7.8939495178163607E-2</v>
      </c>
      <c r="AG29" s="362">
        <v>1816</v>
      </c>
      <c r="AH29" s="278">
        <f t="shared" si="16"/>
        <v>9.055279088089516E-3</v>
      </c>
      <c r="AI29" s="362">
        <v>27826</v>
      </c>
      <c r="AJ29" s="278">
        <f t="shared" si="17"/>
        <v>0.13875120919888703</v>
      </c>
      <c r="AK29" s="362">
        <v>5026</v>
      </c>
      <c r="AL29" s="278">
        <f t="shared" si="18"/>
        <v>2.5061581881463603E-2</v>
      </c>
    </row>
    <row r="30" spans="2:38" s="73" customFormat="1" ht="14.25" hidden="1" outlineLevel="1">
      <c r="B30" s="494"/>
      <c r="C30" s="495"/>
      <c r="D30" s="193">
        <v>45893</v>
      </c>
      <c r="E30" s="193" t="s">
        <v>116</v>
      </c>
      <c r="F30" s="251">
        <f t="shared" si="0"/>
        <v>255114</v>
      </c>
      <c r="G30" s="507"/>
      <c r="H30" s="514"/>
      <c r="I30" s="362">
        <v>46173</v>
      </c>
      <c r="J30" s="278">
        <f t="shared" si="1"/>
        <v>0.18098967520402642</v>
      </c>
      <c r="K30" s="362">
        <v>66946</v>
      </c>
      <c r="L30" s="278">
        <f t="shared" si="2"/>
        <v>0.26241601793707908</v>
      </c>
      <c r="M30" s="362">
        <f t="shared" si="3"/>
        <v>113119</v>
      </c>
      <c r="N30" s="278">
        <f t="shared" si="4"/>
        <v>0.44340569314110556</v>
      </c>
      <c r="O30" s="362">
        <v>14866</v>
      </c>
      <c r="P30" s="278">
        <f t="shared" si="5"/>
        <v>5.827198820919275E-2</v>
      </c>
      <c r="Q30" s="362">
        <v>7356</v>
      </c>
      <c r="R30" s="278">
        <f t="shared" si="6"/>
        <v>2.8834168254192244E-2</v>
      </c>
      <c r="S30" s="362">
        <f t="shared" si="7"/>
        <v>22222</v>
      </c>
      <c r="T30" s="278">
        <f t="shared" si="8"/>
        <v>8.7106156463385001E-2</v>
      </c>
      <c r="U30" s="362">
        <v>22248</v>
      </c>
      <c r="V30" s="278">
        <f t="shared" si="9"/>
        <v>8.7208071685599381E-2</v>
      </c>
      <c r="W30" s="362">
        <v>3811</v>
      </c>
      <c r="X30" s="278">
        <f t="shared" si="10"/>
        <v>1.4938419686885078E-2</v>
      </c>
      <c r="Y30" s="362">
        <v>13293</v>
      </c>
      <c r="Z30" s="278">
        <f t="shared" si="11"/>
        <v>5.2106117265222608E-2</v>
      </c>
      <c r="AA30" s="362">
        <v>11430</v>
      </c>
      <c r="AB30" s="278">
        <f t="shared" si="12"/>
        <v>4.4803499611938191E-2</v>
      </c>
      <c r="AC30" s="362">
        <f t="shared" si="13"/>
        <v>24723</v>
      </c>
      <c r="AD30" s="278">
        <f t="shared" si="14"/>
        <v>9.6909616877160792E-2</v>
      </c>
      <c r="AE30" s="362">
        <v>24216</v>
      </c>
      <c r="AF30" s="278">
        <f t="shared" si="15"/>
        <v>9.4922270043980336E-2</v>
      </c>
      <c r="AG30" s="362">
        <v>2357</v>
      </c>
      <c r="AH30" s="278">
        <f t="shared" si="16"/>
        <v>9.2390068753576832E-3</v>
      </c>
      <c r="AI30" s="362">
        <v>36887</v>
      </c>
      <c r="AJ30" s="278">
        <f t="shared" si="17"/>
        <v>0.1445902616085358</v>
      </c>
      <c r="AK30" s="362">
        <v>5531</v>
      </c>
      <c r="AL30" s="278">
        <f t="shared" si="18"/>
        <v>2.1680503617990388E-2</v>
      </c>
    </row>
    <row r="31" spans="2:38" s="73" customFormat="1" ht="14.25" hidden="1" outlineLevel="1">
      <c r="B31" s="494"/>
      <c r="C31" s="495"/>
      <c r="D31" s="193">
        <v>45894</v>
      </c>
      <c r="E31" s="193" t="s">
        <v>117</v>
      </c>
      <c r="F31" s="251">
        <f t="shared" si="0"/>
        <v>250418</v>
      </c>
      <c r="G31" s="507"/>
      <c r="H31" s="514"/>
      <c r="I31" s="362">
        <v>45603</v>
      </c>
      <c r="J31" s="278">
        <f t="shared" si="1"/>
        <v>0.18210751623285867</v>
      </c>
      <c r="K31" s="362">
        <v>66004</v>
      </c>
      <c r="L31" s="278">
        <f t="shared" si="2"/>
        <v>0.26357530209489732</v>
      </c>
      <c r="M31" s="362">
        <f t="shared" si="3"/>
        <v>111607</v>
      </c>
      <c r="N31" s="278">
        <f t="shared" si="4"/>
        <v>0.44568281832775597</v>
      </c>
      <c r="O31" s="362">
        <v>13711</v>
      </c>
      <c r="P31" s="278">
        <f t="shared" si="5"/>
        <v>5.4752453897084073E-2</v>
      </c>
      <c r="Q31" s="362">
        <v>7487</v>
      </c>
      <c r="R31" s="278">
        <f t="shared" si="6"/>
        <v>2.989801052639986E-2</v>
      </c>
      <c r="S31" s="362">
        <f t="shared" si="7"/>
        <v>21198</v>
      </c>
      <c r="T31" s="278">
        <f t="shared" si="8"/>
        <v>8.4650464423483937E-2</v>
      </c>
      <c r="U31" s="362">
        <v>22401</v>
      </c>
      <c r="V31" s="278">
        <f t="shared" si="9"/>
        <v>8.945443218937936E-2</v>
      </c>
      <c r="W31" s="362">
        <v>3539</v>
      </c>
      <c r="X31" s="278">
        <f t="shared" si="10"/>
        <v>1.4132370676229345E-2</v>
      </c>
      <c r="Y31" s="362">
        <v>13357</v>
      </c>
      <c r="Z31" s="278">
        <f t="shared" si="11"/>
        <v>5.3338817497144773E-2</v>
      </c>
      <c r="AA31" s="362">
        <v>11016</v>
      </c>
      <c r="AB31" s="278">
        <f t="shared" si="12"/>
        <v>4.3990447970992504E-2</v>
      </c>
      <c r="AC31" s="362">
        <f t="shared" si="13"/>
        <v>24373</v>
      </c>
      <c r="AD31" s="278">
        <f t="shared" si="14"/>
        <v>9.7329265468137277E-2</v>
      </c>
      <c r="AE31" s="362">
        <v>22730</v>
      </c>
      <c r="AF31" s="278">
        <f t="shared" si="15"/>
        <v>9.0768235510226905E-2</v>
      </c>
      <c r="AG31" s="362">
        <v>2320</v>
      </c>
      <c r="AH31" s="278">
        <f t="shared" si="16"/>
        <v>9.264509739715196E-3</v>
      </c>
      <c r="AI31" s="362">
        <v>36692</v>
      </c>
      <c r="AJ31" s="278">
        <f t="shared" si="17"/>
        <v>0.14652301352139224</v>
      </c>
      <c r="AK31" s="362">
        <v>5558</v>
      </c>
      <c r="AL31" s="278">
        <f t="shared" si="18"/>
        <v>2.2194890143679768E-2</v>
      </c>
    </row>
    <row r="32" spans="2:38" s="73" customFormat="1" ht="14.25" hidden="1" outlineLevel="1">
      <c r="B32" s="493">
        <f>D40</f>
        <v>45903</v>
      </c>
      <c r="C32" s="495"/>
      <c r="D32" s="193">
        <v>45895</v>
      </c>
      <c r="E32" s="193" t="s">
        <v>118</v>
      </c>
      <c r="F32" s="251">
        <f t="shared" si="0"/>
        <v>242071</v>
      </c>
      <c r="G32" s="507">
        <f t="shared" ref="G32" si="21">SUM(F32:F38)</f>
        <v>1600303</v>
      </c>
      <c r="H32" s="514"/>
      <c r="I32" s="362">
        <v>44645</v>
      </c>
      <c r="J32" s="278">
        <f t="shared" si="1"/>
        <v>0.18442936163357032</v>
      </c>
      <c r="K32" s="362">
        <v>64295</v>
      </c>
      <c r="L32" s="278">
        <f t="shared" si="2"/>
        <v>0.26560389307269355</v>
      </c>
      <c r="M32" s="362">
        <f t="shared" si="3"/>
        <v>108940</v>
      </c>
      <c r="N32" s="278">
        <f t="shared" si="4"/>
        <v>0.45003325470626387</v>
      </c>
      <c r="O32" s="362">
        <v>13118</v>
      </c>
      <c r="P32" s="278">
        <f t="shared" si="5"/>
        <v>5.4190712642158703E-2</v>
      </c>
      <c r="Q32" s="362">
        <v>7318</v>
      </c>
      <c r="R32" s="278">
        <f t="shared" si="6"/>
        <v>3.0230800054529456E-2</v>
      </c>
      <c r="S32" s="362">
        <f t="shared" si="7"/>
        <v>20436</v>
      </c>
      <c r="T32" s="278">
        <f t="shared" si="8"/>
        <v>8.4421512696688156E-2</v>
      </c>
      <c r="U32" s="362">
        <v>21453</v>
      </c>
      <c r="V32" s="278">
        <f t="shared" si="9"/>
        <v>8.8622759438346604E-2</v>
      </c>
      <c r="W32" s="362">
        <v>2795</v>
      </c>
      <c r="X32" s="278">
        <f t="shared" si="10"/>
        <v>1.1546199255590302E-2</v>
      </c>
      <c r="Y32" s="362">
        <v>13045</v>
      </c>
      <c r="Z32" s="278">
        <f t="shared" si="11"/>
        <v>5.3889148225107507E-2</v>
      </c>
      <c r="AA32" s="362">
        <v>10398</v>
      </c>
      <c r="AB32" s="278">
        <f t="shared" si="12"/>
        <v>4.2954339842442922E-2</v>
      </c>
      <c r="AC32" s="362">
        <f t="shared" si="13"/>
        <v>23443</v>
      </c>
      <c r="AD32" s="278">
        <f t="shared" si="14"/>
        <v>9.6843488067550429E-2</v>
      </c>
      <c r="AE32" s="362">
        <v>20880</v>
      </c>
      <c r="AF32" s="278">
        <f t="shared" si="15"/>
        <v>8.6255685315465291E-2</v>
      </c>
      <c r="AG32" s="362">
        <v>2164</v>
      </c>
      <c r="AH32" s="278">
        <f t="shared" si="16"/>
        <v>8.939526006832706E-3</v>
      </c>
      <c r="AI32" s="362">
        <v>36348</v>
      </c>
      <c r="AJ32" s="278">
        <f t="shared" si="17"/>
        <v>0.15015429357502552</v>
      </c>
      <c r="AK32" s="362">
        <v>5612</v>
      </c>
      <c r="AL32" s="278">
        <f t="shared" si="18"/>
        <v>2.3183280938237127E-2</v>
      </c>
    </row>
    <row r="33" spans="2:38" s="73" customFormat="1" ht="14.25" hidden="1" outlineLevel="1">
      <c r="B33" s="494"/>
      <c r="C33" s="495"/>
      <c r="D33" s="193">
        <v>45896</v>
      </c>
      <c r="E33" s="193" t="s">
        <v>112</v>
      </c>
      <c r="F33" s="251">
        <f t="shared" si="0"/>
        <v>237593</v>
      </c>
      <c r="G33" s="507"/>
      <c r="H33" s="514"/>
      <c r="I33" s="362">
        <v>44466</v>
      </c>
      <c r="J33" s="278">
        <f t="shared" si="1"/>
        <v>0.18715197838320152</v>
      </c>
      <c r="K33" s="362">
        <v>62684</v>
      </c>
      <c r="L33" s="278">
        <f t="shared" si="2"/>
        <v>0.2638293215709217</v>
      </c>
      <c r="M33" s="362">
        <f t="shared" si="3"/>
        <v>107150</v>
      </c>
      <c r="N33" s="278">
        <f t="shared" si="4"/>
        <v>0.45098129995412323</v>
      </c>
      <c r="O33" s="362">
        <v>13002</v>
      </c>
      <c r="P33" s="278">
        <f t="shared" si="5"/>
        <v>5.4723834456402339E-2</v>
      </c>
      <c r="Q33" s="362">
        <v>6967</v>
      </c>
      <c r="R33" s="278">
        <f t="shared" si="6"/>
        <v>2.9323254472985314E-2</v>
      </c>
      <c r="S33" s="362">
        <f t="shared" si="7"/>
        <v>19969</v>
      </c>
      <c r="T33" s="278">
        <f t="shared" si="8"/>
        <v>8.4047088929387656E-2</v>
      </c>
      <c r="U33" s="362">
        <v>20993</v>
      </c>
      <c r="V33" s="278">
        <f t="shared" si="9"/>
        <v>8.8356980214063546E-2</v>
      </c>
      <c r="W33" s="362">
        <v>2701</v>
      </c>
      <c r="X33" s="278">
        <f t="shared" si="10"/>
        <v>1.1368180038974213E-2</v>
      </c>
      <c r="Y33" s="362">
        <v>12402</v>
      </c>
      <c r="Z33" s="278">
        <f t="shared" si="11"/>
        <v>5.219850753178755E-2</v>
      </c>
      <c r="AA33" s="362">
        <v>9273</v>
      </c>
      <c r="AB33" s="278">
        <f t="shared" si="12"/>
        <v>3.9028927619921459E-2</v>
      </c>
      <c r="AC33" s="362">
        <f t="shared" si="13"/>
        <v>21675</v>
      </c>
      <c r="AD33" s="278">
        <f t="shared" si="14"/>
        <v>9.1227435151709016E-2</v>
      </c>
      <c r="AE33" s="362">
        <v>21042</v>
      </c>
      <c r="AF33" s="278">
        <f t="shared" si="15"/>
        <v>8.8563215246240418E-2</v>
      </c>
      <c r="AG33" s="362">
        <v>2050</v>
      </c>
      <c r="AH33" s="278">
        <f t="shared" si="16"/>
        <v>8.6282003257671727E-3</v>
      </c>
      <c r="AI33" s="362">
        <v>36455</v>
      </c>
      <c r="AJ33" s="278">
        <f t="shared" si="17"/>
        <v>0.15343465506138648</v>
      </c>
      <c r="AK33" s="362">
        <v>5558</v>
      </c>
      <c r="AL33" s="278">
        <f t="shared" si="18"/>
        <v>2.3392945078348267E-2</v>
      </c>
    </row>
    <row r="34" spans="2:38" s="73" customFormat="1" ht="14.25" hidden="1" outlineLevel="1">
      <c r="B34" s="494"/>
      <c r="C34" s="495"/>
      <c r="D34" s="193">
        <v>45897</v>
      </c>
      <c r="E34" s="193" t="s">
        <v>113</v>
      </c>
      <c r="F34" s="251">
        <f t="shared" si="0"/>
        <v>223084</v>
      </c>
      <c r="G34" s="507"/>
      <c r="H34" s="514"/>
      <c r="I34" s="362">
        <v>43825</v>
      </c>
      <c r="J34" s="278">
        <f t="shared" si="1"/>
        <v>0.19645066432375249</v>
      </c>
      <c r="K34" s="362">
        <v>57801</v>
      </c>
      <c r="L34" s="278">
        <f t="shared" si="2"/>
        <v>0.25909971131950299</v>
      </c>
      <c r="M34" s="362">
        <f t="shared" si="3"/>
        <v>101626</v>
      </c>
      <c r="N34" s="278">
        <f t="shared" si="4"/>
        <v>0.45555037564325546</v>
      </c>
      <c r="O34" s="362">
        <v>12504</v>
      </c>
      <c r="P34" s="278">
        <f t="shared" si="5"/>
        <v>5.6050635635007444E-2</v>
      </c>
      <c r="Q34" s="362">
        <v>6802</v>
      </c>
      <c r="R34" s="278">
        <f t="shared" si="6"/>
        <v>3.0490756844955263E-2</v>
      </c>
      <c r="S34" s="362">
        <f t="shared" si="7"/>
        <v>19306</v>
      </c>
      <c r="T34" s="278">
        <f t="shared" si="8"/>
        <v>8.6541392479962703E-2</v>
      </c>
      <c r="U34" s="362">
        <v>19323</v>
      </c>
      <c r="V34" s="278">
        <f t="shared" si="9"/>
        <v>8.6617596958993029E-2</v>
      </c>
      <c r="W34" s="362">
        <v>2616</v>
      </c>
      <c r="X34" s="278">
        <f t="shared" si="10"/>
        <v>1.1726524537842248E-2</v>
      </c>
      <c r="Y34" s="362">
        <v>11510</v>
      </c>
      <c r="Z34" s="278">
        <f t="shared" si="11"/>
        <v>5.159491491994047E-2</v>
      </c>
      <c r="AA34" s="362">
        <v>8036</v>
      </c>
      <c r="AB34" s="278">
        <f t="shared" si="12"/>
        <v>3.6022305499273814E-2</v>
      </c>
      <c r="AC34" s="362">
        <f t="shared" si="13"/>
        <v>19546</v>
      </c>
      <c r="AD34" s="278">
        <f t="shared" si="14"/>
        <v>8.7617220419214284E-2</v>
      </c>
      <c r="AE34" s="362">
        <v>18874</v>
      </c>
      <c r="AF34" s="278">
        <f t="shared" si="15"/>
        <v>8.4604902189309855E-2</v>
      </c>
      <c r="AG34" s="362">
        <v>1956</v>
      </c>
      <c r="AH34" s="278">
        <f t="shared" si="16"/>
        <v>8.7679977049003963E-3</v>
      </c>
      <c r="AI34" s="362">
        <v>34243</v>
      </c>
      <c r="AJ34" s="278">
        <f t="shared" si="17"/>
        <v>0.15349823384913305</v>
      </c>
      <c r="AK34" s="362">
        <v>5594</v>
      </c>
      <c r="AL34" s="278">
        <f t="shared" si="18"/>
        <v>2.5075756217388966E-2</v>
      </c>
    </row>
    <row r="35" spans="2:38" s="73" customFormat="1" ht="14.25" hidden="1" outlineLevel="1">
      <c r="B35" s="494"/>
      <c r="C35" s="495"/>
      <c r="D35" s="193">
        <v>45898</v>
      </c>
      <c r="E35" s="193" t="s">
        <v>114</v>
      </c>
      <c r="F35" s="251">
        <f t="shared" si="0"/>
        <v>190353</v>
      </c>
      <c r="G35" s="507"/>
      <c r="H35" s="514"/>
      <c r="I35" s="362">
        <v>33358</v>
      </c>
      <c r="J35" s="278">
        <f t="shared" si="1"/>
        <v>0.17524283830567419</v>
      </c>
      <c r="K35" s="362">
        <v>52547</v>
      </c>
      <c r="L35" s="278">
        <f t="shared" si="2"/>
        <v>0.27605028552216143</v>
      </c>
      <c r="M35" s="362">
        <f t="shared" si="3"/>
        <v>85905</v>
      </c>
      <c r="N35" s="278">
        <f t="shared" si="4"/>
        <v>0.45129312382783565</v>
      </c>
      <c r="O35" s="362">
        <v>9771</v>
      </c>
      <c r="P35" s="278">
        <f t="shared" si="5"/>
        <v>5.1330948290807081E-2</v>
      </c>
      <c r="Q35" s="362">
        <v>5885</v>
      </c>
      <c r="R35" s="278">
        <f t="shared" si="6"/>
        <v>3.0916245081506463E-2</v>
      </c>
      <c r="S35" s="362">
        <f t="shared" si="7"/>
        <v>15656</v>
      </c>
      <c r="T35" s="278">
        <f t="shared" si="8"/>
        <v>8.2247193372313537E-2</v>
      </c>
      <c r="U35" s="362">
        <v>16566</v>
      </c>
      <c r="V35" s="278">
        <f t="shared" si="9"/>
        <v>8.7027785220091095E-2</v>
      </c>
      <c r="W35" s="362">
        <v>2501</v>
      </c>
      <c r="X35" s="278">
        <f t="shared" si="10"/>
        <v>1.3138747484935882E-2</v>
      </c>
      <c r="Y35" s="362">
        <v>9840</v>
      </c>
      <c r="Z35" s="278">
        <f t="shared" si="11"/>
        <v>5.1693432727616589E-2</v>
      </c>
      <c r="AA35" s="362">
        <v>8154</v>
      </c>
      <c r="AB35" s="278">
        <f t="shared" si="12"/>
        <v>4.2836204315140819E-2</v>
      </c>
      <c r="AC35" s="362">
        <f t="shared" si="13"/>
        <v>17994</v>
      </c>
      <c r="AD35" s="278">
        <f t="shared" si="14"/>
        <v>9.4529637042757408E-2</v>
      </c>
      <c r="AE35" s="362">
        <v>14124</v>
      </c>
      <c r="AF35" s="278">
        <f t="shared" si="15"/>
        <v>7.4198988195615517E-2</v>
      </c>
      <c r="AG35" s="362">
        <v>1680</v>
      </c>
      <c r="AH35" s="278">
        <f t="shared" si="16"/>
        <v>8.8257080266662472E-3</v>
      </c>
      <c r="AI35" s="362">
        <v>30946</v>
      </c>
      <c r="AJ35" s="278">
        <f t="shared" si="17"/>
        <v>0.16257164321024622</v>
      </c>
      <c r="AK35" s="362">
        <v>4981</v>
      </c>
      <c r="AL35" s="278">
        <f t="shared" si="18"/>
        <v>2.6167173619538436E-2</v>
      </c>
    </row>
    <row r="36" spans="2:38" s="73" customFormat="1" ht="14.25" hidden="1" outlineLevel="1">
      <c r="B36" s="494"/>
      <c r="C36" s="495"/>
      <c r="D36" s="193">
        <v>45899</v>
      </c>
      <c r="E36" s="193" t="s">
        <v>115</v>
      </c>
      <c r="F36" s="251">
        <f t="shared" si="0"/>
        <v>202704</v>
      </c>
      <c r="G36" s="507"/>
      <c r="H36" s="514"/>
      <c r="I36" s="362">
        <v>31990</v>
      </c>
      <c r="J36" s="278">
        <f t="shared" si="1"/>
        <v>0.15781632330886416</v>
      </c>
      <c r="K36" s="362">
        <v>60019</v>
      </c>
      <c r="L36" s="278">
        <f t="shared" si="2"/>
        <v>0.2960918383455679</v>
      </c>
      <c r="M36" s="362">
        <f t="shared" si="3"/>
        <v>92009</v>
      </c>
      <c r="N36" s="278">
        <f t="shared" si="4"/>
        <v>0.4539081616544321</v>
      </c>
      <c r="O36" s="362">
        <v>9569</v>
      </c>
      <c r="P36" s="278">
        <f t="shared" si="5"/>
        <v>4.7206764543373587E-2</v>
      </c>
      <c r="Q36" s="362">
        <v>6063</v>
      </c>
      <c r="R36" s="278">
        <f t="shared" si="6"/>
        <v>2.9910608572105139E-2</v>
      </c>
      <c r="S36" s="362">
        <f t="shared" si="7"/>
        <v>15632</v>
      </c>
      <c r="T36" s="278">
        <f t="shared" si="8"/>
        <v>7.7117373115478727E-2</v>
      </c>
      <c r="U36" s="362">
        <v>17298</v>
      </c>
      <c r="V36" s="278">
        <f t="shared" si="9"/>
        <v>8.5336253847975371E-2</v>
      </c>
      <c r="W36" s="362">
        <v>2815</v>
      </c>
      <c r="X36" s="278">
        <f t="shared" si="10"/>
        <v>1.3887244454968821E-2</v>
      </c>
      <c r="Y36" s="362">
        <v>10252</v>
      </c>
      <c r="Z36" s="278">
        <f t="shared" si="11"/>
        <v>5.0576209645591605E-2</v>
      </c>
      <c r="AA36" s="362">
        <v>10848</v>
      </c>
      <c r="AB36" s="278">
        <f t="shared" si="12"/>
        <v>5.3516457494672036E-2</v>
      </c>
      <c r="AC36" s="362">
        <f t="shared" si="13"/>
        <v>21100</v>
      </c>
      <c r="AD36" s="278">
        <f t="shared" si="14"/>
        <v>0.10409266714026363</v>
      </c>
      <c r="AE36" s="362">
        <v>15254</v>
      </c>
      <c r="AF36" s="278">
        <f t="shared" si="15"/>
        <v>7.5252585050122348E-2</v>
      </c>
      <c r="AG36" s="362">
        <v>1837</v>
      </c>
      <c r="AH36" s="278">
        <f t="shared" si="16"/>
        <v>9.0624753334911986E-3</v>
      </c>
      <c r="AI36" s="362">
        <v>31266</v>
      </c>
      <c r="AJ36" s="278">
        <f t="shared" si="17"/>
        <v>0.15424461283447785</v>
      </c>
      <c r="AK36" s="362">
        <v>5493</v>
      </c>
      <c r="AL36" s="278">
        <f t="shared" si="18"/>
        <v>2.709862656878996E-2</v>
      </c>
    </row>
    <row r="37" spans="2:38" s="73" customFormat="1" ht="14.25" hidden="1" outlineLevel="1">
      <c r="B37" s="494"/>
      <c r="C37" s="495"/>
      <c r="D37" s="193">
        <v>45900</v>
      </c>
      <c r="E37" s="193" t="s">
        <v>116</v>
      </c>
      <c r="F37" s="251">
        <f t="shared" si="0"/>
        <v>251694</v>
      </c>
      <c r="G37" s="507"/>
      <c r="H37" s="514"/>
      <c r="I37" s="362">
        <v>46665</v>
      </c>
      <c r="J37" s="278">
        <f t="shared" si="1"/>
        <v>0.18540370449831939</v>
      </c>
      <c r="K37" s="362">
        <v>67311</v>
      </c>
      <c r="L37" s="278">
        <f t="shared" si="2"/>
        <v>0.26743188157047842</v>
      </c>
      <c r="M37" s="362">
        <f t="shared" si="3"/>
        <v>113976</v>
      </c>
      <c r="N37" s="278">
        <f t="shared" si="4"/>
        <v>0.45283558606879781</v>
      </c>
      <c r="O37" s="362">
        <v>13962</v>
      </c>
      <c r="P37" s="278">
        <f t="shared" si="5"/>
        <v>5.54721209087225E-2</v>
      </c>
      <c r="Q37" s="362">
        <v>7260</v>
      </c>
      <c r="R37" s="278">
        <f t="shared" si="6"/>
        <v>2.8844549333714747E-2</v>
      </c>
      <c r="S37" s="362">
        <f t="shared" si="7"/>
        <v>21222</v>
      </c>
      <c r="T37" s="278">
        <f t="shared" si="8"/>
        <v>8.4316670242437247E-2</v>
      </c>
      <c r="U37" s="362">
        <v>22122</v>
      </c>
      <c r="V37" s="278">
        <f t="shared" si="9"/>
        <v>8.7892440820996925E-2</v>
      </c>
      <c r="W37" s="362">
        <v>3265</v>
      </c>
      <c r="X37" s="278">
        <f t="shared" si="10"/>
        <v>1.2972101043330393E-2</v>
      </c>
      <c r="Y37" s="362">
        <v>13368</v>
      </c>
      <c r="Z37" s="278">
        <f t="shared" si="11"/>
        <v>5.3112112326873108E-2</v>
      </c>
      <c r="AA37" s="362">
        <v>10282</v>
      </c>
      <c r="AB37" s="278">
        <f t="shared" si="12"/>
        <v>4.0851192320834027E-2</v>
      </c>
      <c r="AC37" s="362">
        <f t="shared" si="13"/>
        <v>23650</v>
      </c>
      <c r="AD37" s="278">
        <f t="shared" si="14"/>
        <v>9.3963304647707135E-2</v>
      </c>
      <c r="AE37" s="362">
        <v>23033</v>
      </c>
      <c r="AF37" s="278">
        <f t="shared" si="15"/>
        <v>9.1511915262183441E-2</v>
      </c>
      <c r="AG37" s="362">
        <v>2277</v>
      </c>
      <c r="AH37" s="278">
        <f t="shared" si="16"/>
        <v>9.0466995637559899E-3</v>
      </c>
      <c r="AI37" s="362">
        <v>36568</v>
      </c>
      <c r="AJ37" s="278">
        <f t="shared" si="17"/>
        <v>0.1452875316853004</v>
      </c>
      <c r="AK37" s="362">
        <v>5581</v>
      </c>
      <c r="AL37" s="278">
        <f t="shared" si="18"/>
        <v>2.2173750665490634E-2</v>
      </c>
    </row>
    <row r="38" spans="2:38" s="73" customFormat="1" ht="14.25" hidden="1" outlineLevel="1" collapsed="1">
      <c r="B38" s="494"/>
      <c r="C38" s="497" t="s">
        <v>733</v>
      </c>
      <c r="D38" s="193">
        <v>45901</v>
      </c>
      <c r="E38" s="193" t="s">
        <v>117</v>
      </c>
      <c r="F38" s="251">
        <f t="shared" si="0"/>
        <v>252804</v>
      </c>
      <c r="G38" s="507"/>
      <c r="H38" s="514">
        <f>SUM(F38:F67)</f>
        <v>7022371</v>
      </c>
      <c r="I38" s="362">
        <v>45588</v>
      </c>
      <c r="J38" s="278">
        <f t="shared" si="1"/>
        <v>0.18032942516732331</v>
      </c>
      <c r="K38" s="362">
        <v>68384</v>
      </c>
      <c r="L38" s="278">
        <f t="shared" si="2"/>
        <v>0.27050204901821173</v>
      </c>
      <c r="M38" s="362">
        <f t="shared" si="3"/>
        <v>113972</v>
      </c>
      <c r="N38" s="278">
        <f t="shared" si="4"/>
        <v>0.45083147418553504</v>
      </c>
      <c r="O38" s="362">
        <v>13376</v>
      </c>
      <c r="P38" s="278">
        <f t="shared" si="5"/>
        <v>5.2910555212733974E-2</v>
      </c>
      <c r="Q38" s="362">
        <v>7389</v>
      </c>
      <c r="R38" s="278">
        <f t="shared" si="6"/>
        <v>2.9228176769354915E-2</v>
      </c>
      <c r="S38" s="362">
        <f t="shared" si="7"/>
        <v>20765</v>
      </c>
      <c r="T38" s="278">
        <f t="shared" si="8"/>
        <v>8.2138731982088889E-2</v>
      </c>
      <c r="U38" s="362">
        <v>21728</v>
      </c>
      <c r="V38" s="278">
        <f t="shared" si="9"/>
        <v>8.5948007151785577E-2</v>
      </c>
      <c r="W38" s="362">
        <v>3016</v>
      </c>
      <c r="X38" s="278">
        <f t="shared" si="10"/>
        <v>1.1930190977990855E-2</v>
      </c>
      <c r="Y38" s="362">
        <v>13161</v>
      </c>
      <c r="Z38" s="278">
        <f t="shared" si="11"/>
        <v>5.2060093985854657E-2</v>
      </c>
      <c r="AA38" s="362">
        <v>15893</v>
      </c>
      <c r="AB38" s="278">
        <f t="shared" si="12"/>
        <v>6.2866885017642121E-2</v>
      </c>
      <c r="AC38" s="362">
        <f t="shared" si="13"/>
        <v>29054</v>
      </c>
      <c r="AD38" s="278">
        <f t="shared" si="14"/>
        <v>0.11492697900349678</v>
      </c>
      <c r="AE38" s="362">
        <v>21186</v>
      </c>
      <c r="AF38" s="278">
        <f t="shared" si="15"/>
        <v>8.3804053733327E-2</v>
      </c>
      <c r="AG38" s="362">
        <v>2111</v>
      </c>
      <c r="AH38" s="278">
        <f t="shared" si="16"/>
        <v>8.3503425578709198E-3</v>
      </c>
      <c r="AI38" s="362">
        <v>35403</v>
      </c>
      <c r="AJ38" s="278">
        <f t="shared" si="17"/>
        <v>0.1400412968149238</v>
      </c>
      <c r="AK38" s="362">
        <v>5569</v>
      </c>
      <c r="AL38" s="278">
        <f t="shared" si="18"/>
        <v>2.2028923592981125E-2</v>
      </c>
    </row>
    <row r="39" spans="2:38" s="73" customFormat="1" ht="14.25" hidden="1" outlineLevel="1">
      <c r="B39" s="493">
        <f t="shared" ref="B39" si="22">D47</f>
        <v>45910</v>
      </c>
      <c r="C39" s="498"/>
      <c r="D39" s="193">
        <v>45902</v>
      </c>
      <c r="E39" s="193" t="s">
        <v>118</v>
      </c>
      <c r="F39" s="379">
        <f t="shared" si="0"/>
        <v>267176</v>
      </c>
      <c r="G39" s="507">
        <f t="shared" ref="G39" si="23">SUM(F39:F45)</f>
        <v>1673814</v>
      </c>
      <c r="H39" s="514"/>
      <c r="I39" s="362">
        <v>62588</v>
      </c>
      <c r="J39" s="278">
        <f t="shared" si="1"/>
        <v>0.23425756804503398</v>
      </c>
      <c r="K39" s="362">
        <v>68995</v>
      </c>
      <c r="L39" s="278">
        <f t="shared" si="2"/>
        <v>0.25823801539060393</v>
      </c>
      <c r="M39" s="362">
        <f t="shared" si="3"/>
        <v>131583</v>
      </c>
      <c r="N39" s="278">
        <f t="shared" si="4"/>
        <v>0.49249558343563793</v>
      </c>
      <c r="O39" s="362">
        <v>13154</v>
      </c>
      <c r="P39" s="278">
        <f t="shared" si="5"/>
        <v>4.9233464083600326E-2</v>
      </c>
      <c r="Q39" s="362">
        <v>7534</v>
      </c>
      <c r="R39" s="278">
        <f t="shared" si="6"/>
        <v>2.819864059646076E-2</v>
      </c>
      <c r="S39" s="362">
        <f t="shared" si="7"/>
        <v>20688</v>
      </c>
      <c r="T39" s="278">
        <f t="shared" si="8"/>
        <v>7.7432104680061078E-2</v>
      </c>
      <c r="U39" s="362">
        <v>21093</v>
      </c>
      <c r="V39" s="278">
        <f t="shared" si="9"/>
        <v>7.8947959397550685E-2</v>
      </c>
      <c r="W39" s="362">
        <v>2750</v>
      </c>
      <c r="X39" s="278">
        <f t="shared" si="10"/>
        <v>1.0292840674312064E-2</v>
      </c>
      <c r="Y39" s="362">
        <v>12742</v>
      </c>
      <c r="Z39" s="278">
        <f t="shared" si="11"/>
        <v>4.7691409408030662E-2</v>
      </c>
      <c r="AA39" s="362">
        <v>16438</v>
      </c>
      <c r="AB39" s="278">
        <f t="shared" si="12"/>
        <v>6.1524987274306074E-2</v>
      </c>
      <c r="AC39" s="362">
        <f t="shared" si="13"/>
        <v>29180</v>
      </c>
      <c r="AD39" s="278">
        <f t="shared" si="14"/>
        <v>0.10921639668233674</v>
      </c>
      <c r="AE39" s="362">
        <v>21012</v>
      </c>
      <c r="AF39" s="278">
        <f t="shared" si="15"/>
        <v>7.8644788454052761E-2</v>
      </c>
      <c r="AG39" s="362">
        <v>2008</v>
      </c>
      <c r="AH39" s="278">
        <f t="shared" si="16"/>
        <v>7.5156451178249543E-3</v>
      </c>
      <c r="AI39" s="362">
        <v>33296</v>
      </c>
      <c r="AJ39" s="278">
        <f t="shared" si="17"/>
        <v>0.12462197203341617</v>
      </c>
      <c r="AK39" s="362">
        <v>5566</v>
      </c>
      <c r="AL39" s="278">
        <f t="shared" si="18"/>
        <v>2.0832709524807619E-2</v>
      </c>
    </row>
    <row r="40" spans="2:38" s="73" customFormat="1" ht="14.25" hidden="1" outlineLevel="1">
      <c r="B40" s="494"/>
      <c r="C40" s="498"/>
      <c r="D40" s="193">
        <v>45903</v>
      </c>
      <c r="E40" s="193" t="s">
        <v>112</v>
      </c>
      <c r="F40" s="379">
        <f t="shared" si="0"/>
        <v>255665</v>
      </c>
      <c r="G40" s="507"/>
      <c r="H40" s="514"/>
      <c r="I40" s="362">
        <v>59905</v>
      </c>
      <c r="J40" s="278">
        <f t="shared" si="1"/>
        <v>0.23431052353665929</v>
      </c>
      <c r="K40" s="362">
        <v>67120</v>
      </c>
      <c r="L40" s="278">
        <f t="shared" si="2"/>
        <v>0.26253104648661335</v>
      </c>
      <c r="M40" s="362">
        <f t="shared" si="3"/>
        <v>127025</v>
      </c>
      <c r="N40" s="278">
        <f t="shared" si="4"/>
        <v>0.49684157002327262</v>
      </c>
      <c r="O40" s="362">
        <v>11962</v>
      </c>
      <c r="P40" s="278">
        <f t="shared" si="5"/>
        <v>4.6787788707879453E-2</v>
      </c>
      <c r="Q40" s="362">
        <v>7158</v>
      </c>
      <c r="R40" s="278">
        <f t="shared" si="6"/>
        <v>2.7997574951596816E-2</v>
      </c>
      <c r="S40" s="362">
        <f t="shared" si="7"/>
        <v>19120</v>
      </c>
      <c r="T40" s="278">
        <f t="shared" si="8"/>
        <v>7.4785363659476273E-2</v>
      </c>
      <c r="U40" s="362">
        <v>20282</v>
      </c>
      <c r="V40" s="278">
        <f t="shared" si="9"/>
        <v>7.9330373731249876E-2</v>
      </c>
      <c r="W40" s="362">
        <v>2689</v>
      </c>
      <c r="X40" s="278">
        <f t="shared" si="10"/>
        <v>1.0517669606711908E-2</v>
      </c>
      <c r="Y40" s="362">
        <v>11996</v>
      </c>
      <c r="Z40" s="278">
        <f t="shared" si="11"/>
        <v>4.6920775233215341E-2</v>
      </c>
      <c r="AA40" s="362">
        <v>14318</v>
      </c>
      <c r="AB40" s="278">
        <f t="shared" si="12"/>
        <v>5.6002972639978096E-2</v>
      </c>
      <c r="AC40" s="362">
        <f t="shared" si="13"/>
        <v>26314</v>
      </c>
      <c r="AD40" s="278">
        <f t="shared" si="14"/>
        <v>0.10292374787319343</v>
      </c>
      <c r="AE40" s="362">
        <v>20569</v>
      </c>
      <c r="AF40" s="278">
        <f t="shared" si="15"/>
        <v>8.0452936459820462E-2</v>
      </c>
      <c r="AG40" s="362">
        <v>1995</v>
      </c>
      <c r="AH40" s="278">
        <f t="shared" si="16"/>
        <v>7.8031799425028843E-3</v>
      </c>
      <c r="AI40" s="362">
        <v>32305</v>
      </c>
      <c r="AJ40" s="278">
        <f t="shared" si="17"/>
        <v>0.1263567559110555</v>
      </c>
      <c r="AK40" s="362">
        <v>5366</v>
      </c>
      <c r="AL40" s="278">
        <f t="shared" si="18"/>
        <v>2.0988402792717031E-2</v>
      </c>
    </row>
    <row r="41" spans="2:38" s="73" customFormat="1" ht="14.25" hidden="1" outlineLevel="1">
      <c r="B41" s="494"/>
      <c r="C41" s="498"/>
      <c r="D41" s="193">
        <v>45904</v>
      </c>
      <c r="E41" s="193" t="s">
        <v>113</v>
      </c>
      <c r="F41" s="379">
        <f t="shared" si="0"/>
        <v>230570</v>
      </c>
      <c r="G41" s="507"/>
      <c r="H41" s="514"/>
      <c r="I41" s="362">
        <v>55264</v>
      </c>
      <c r="J41" s="278">
        <f t="shared" si="1"/>
        <v>0.23968426074510996</v>
      </c>
      <c r="K41" s="362">
        <v>59591</v>
      </c>
      <c r="L41" s="278">
        <f t="shared" si="2"/>
        <v>0.25845079585375375</v>
      </c>
      <c r="M41" s="362">
        <f t="shared" si="3"/>
        <v>114855</v>
      </c>
      <c r="N41" s="278">
        <f t="shared" si="4"/>
        <v>0.4981350565988637</v>
      </c>
      <c r="O41" s="362">
        <v>11268</v>
      </c>
      <c r="P41" s="278">
        <f t="shared" si="5"/>
        <v>4.8870191265125561E-2</v>
      </c>
      <c r="Q41" s="362">
        <v>7201</v>
      </c>
      <c r="R41" s="278">
        <f t="shared" si="6"/>
        <v>3.1231296352517673E-2</v>
      </c>
      <c r="S41" s="362">
        <f t="shared" si="7"/>
        <v>18469</v>
      </c>
      <c r="T41" s="278">
        <f t="shared" si="8"/>
        <v>8.0101487617643227E-2</v>
      </c>
      <c r="U41" s="362">
        <v>18929</v>
      </c>
      <c r="V41" s="278">
        <f t="shared" si="9"/>
        <v>8.2096543349091389E-2</v>
      </c>
      <c r="W41" s="362">
        <v>2550</v>
      </c>
      <c r="X41" s="278">
        <f t="shared" si="10"/>
        <v>1.105954807650605E-2</v>
      </c>
      <c r="Y41" s="362">
        <v>10937</v>
      </c>
      <c r="Z41" s="278">
        <f t="shared" si="11"/>
        <v>4.7434618554018301E-2</v>
      </c>
      <c r="AA41" s="362">
        <v>9789</v>
      </c>
      <c r="AB41" s="278">
        <f t="shared" si="12"/>
        <v>4.2455653380752051E-2</v>
      </c>
      <c r="AC41" s="362">
        <f t="shared" si="13"/>
        <v>20726</v>
      </c>
      <c r="AD41" s="278">
        <f t="shared" si="14"/>
        <v>8.9890271934770352E-2</v>
      </c>
      <c r="AE41" s="362">
        <v>18183</v>
      </c>
      <c r="AF41" s="278">
        <f t="shared" si="15"/>
        <v>7.8861083402003734E-2</v>
      </c>
      <c r="AG41" s="362">
        <v>1795</v>
      </c>
      <c r="AH41" s="278">
        <f t="shared" si="16"/>
        <v>7.7850544303248474E-3</v>
      </c>
      <c r="AI41" s="362">
        <v>30052</v>
      </c>
      <c r="AJ41" s="278">
        <f t="shared" si="17"/>
        <v>0.13033785835104306</v>
      </c>
      <c r="AK41" s="362">
        <v>5011</v>
      </c>
      <c r="AL41" s="278">
        <f t="shared" si="18"/>
        <v>2.1733096239753655E-2</v>
      </c>
    </row>
    <row r="42" spans="2:38" s="73" customFormat="1" ht="14.25" hidden="1" outlineLevel="1">
      <c r="B42" s="494"/>
      <c r="C42" s="498"/>
      <c r="D42" s="193">
        <v>45905</v>
      </c>
      <c r="E42" s="193" t="s">
        <v>114</v>
      </c>
      <c r="F42" s="379">
        <f t="shared" si="0"/>
        <v>194911</v>
      </c>
      <c r="G42" s="507"/>
      <c r="H42" s="514"/>
      <c r="I42" s="362">
        <v>44032</v>
      </c>
      <c r="J42" s="278">
        <f t="shared" si="1"/>
        <v>0.22590823504060828</v>
      </c>
      <c r="K42" s="362">
        <v>54403</v>
      </c>
      <c r="L42" s="278">
        <f t="shared" si="2"/>
        <v>0.27911713551313161</v>
      </c>
      <c r="M42" s="362">
        <f t="shared" si="3"/>
        <v>98435</v>
      </c>
      <c r="N42" s="278">
        <f t="shared" si="4"/>
        <v>0.50502537055373986</v>
      </c>
      <c r="O42" s="362">
        <v>8354</v>
      </c>
      <c r="P42" s="278">
        <f t="shared" si="5"/>
        <v>4.286058765282616E-2</v>
      </c>
      <c r="Q42" s="362">
        <v>5755</v>
      </c>
      <c r="R42" s="278">
        <f t="shared" si="6"/>
        <v>2.952629661743052E-2</v>
      </c>
      <c r="S42" s="362">
        <f t="shared" si="7"/>
        <v>14109</v>
      </c>
      <c r="T42" s="278">
        <f t="shared" si="8"/>
        <v>7.2386884270256677E-2</v>
      </c>
      <c r="U42" s="362">
        <v>15413</v>
      </c>
      <c r="V42" s="278">
        <f t="shared" si="9"/>
        <v>7.9077117248385162E-2</v>
      </c>
      <c r="W42" s="362">
        <v>2282</v>
      </c>
      <c r="X42" s="278">
        <f t="shared" si="10"/>
        <v>1.1707907711724839E-2</v>
      </c>
      <c r="Y42" s="362">
        <v>8929</v>
      </c>
      <c r="Z42" s="278">
        <f t="shared" si="11"/>
        <v>4.5810652041188032E-2</v>
      </c>
      <c r="AA42" s="362">
        <v>8319</v>
      </c>
      <c r="AB42" s="278">
        <f t="shared" si="12"/>
        <v>4.2681018516143268E-2</v>
      </c>
      <c r="AC42" s="362">
        <f t="shared" si="13"/>
        <v>17248</v>
      </c>
      <c r="AD42" s="278">
        <f t="shared" si="14"/>
        <v>8.8491670557331301E-2</v>
      </c>
      <c r="AE42" s="362">
        <v>13178</v>
      </c>
      <c r="AF42" s="278">
        <f t="shared" si="15"/>
        <v>6.7610345234491637E-2</v>
      </c>
      <c r="AG42" s="362">
        <v>1544</v>
      </c>
      <c r="AH42" s="278">
        <f t="shared" si="16"/>
        <v>7.9215642010969107E-3</v>
      </c>
      <c r="AI42" s="362">
        <v>27810</v>
      </c>
      <c r="AJ42" s="278">
        <f t="shared" si="17"/>
        <v>0.14268050546146702</v>
      </c>
      <c r="AK42" s="362">
        <v>4892</v>
      </c>
      <c r="AL42" s="278">
        <f t="shared" si="18"/>
        <v>2.5098634761506533E-2</v>
      </c>
    </row>
    <row r="43" spans="2:38" s="73" customFormat="1" ht="14.25" hidden="1" outlineLevel="1">
      <c r="B43" s="494"/>
      <c r="C43" s="498"/>
      <c r="D43" s="193">
        <v>45906</v>
      </c>
      <c r="E43" s="193" t="s">
        <v>115</v>
      </c>
      <c r="F43" s="379">
        <f t="shared" si="0"/>
        <v>202561</v>
      </c>
      <c r="G43" s="507"/>
      <c r="H43" s="514"/>
      <c r="I43" s="362">
        <v>42040</v>
      </c>
      <c r="J43" s="278">
        <f t="shared" si="1"/>
        <v>0.20754241932059972</v>
      </c>
      <c r="K43" s="362">
        <v>61363</v>
      </c>
      <c r="L43" s="278">
        <f t="shared" si="2"/>
        <v>0.30293590572716367</v>
      </c>
      <c r="M43" s="362">
        <f t="shared" si="3"/>
        <v>103403</v>
      </c>
      <c r="N43" s="278">
        <f t="shared" si="4"/>
        <v>0.51047832504776336</v>
      </c>
      <c r="O43" s="362">
        <v>7993</v>
      </c>
      <c r="P43" s="278">
        <f t="shared" si="5"/>
        <v>3.9459718307077868E-2</v>
      </c>
      <c r="Q43" s="362">
        <v>5731</v>
      </c>
      <c r="R43" s="278">
        <f t="shared" si="6"/>
        <v>2.8292711825079853E-2</v>
      </c>
      <c r="S43" s="362">
        <f t="shared" si="7"/>
        <v>13724</v>
      </c>
      <c r="T43" s="278">
        <f t="shared" si="8"/>
        <v>6.7752430132157718E-2</v>
      </c>
      <c r="U43" s="362">
        <v>14949</v>
      </c>
      <c r="V43" s="278">
        <f t="shared" si="9"/>
        <v>7.3799991113787947E-2</v>
      </c>
      <c r="W43" s="362">
        <v>2569</v>
      </c>
      <c r="X43" s="278">
        <f t="shared" si="10"/>
        <v>1.2682599315761671E-2</v>
      </c>
      <c r="Y43" s="362">
        <v>9579</v>
      </c>
      <c r="Z43" s="278">
        <f t="shared" si="11"/>
        <v>4.7289458484110959E-2</v>
      </c>
      <c r="AA43" s="362">
        <v>10597</v>
      </c>
      <c r="AB43" s="278">
        <f t="shared" si="12"/>
        <v>5.2315105079457545E-2</v>
      </c>
      <c r="AC43" s="362">
        <f t="shared" si="13"/>
        <v>20176</v>
      </c>
      <c r="AD43" s="278">
        <f t="shared" si="14"/>
        <v>9.9604563563568504E-2</v>
      </c>
      <c r="AE43" s="362">
        <v>13837</v>
      </c>
      <c r="AF43" s="278">
        <f t="shared" si="15"/>
        <v>6.8310286777810147E-2</v>
      </c>
      <c r="AG43" s="362">
        <v>1658</v>
      </c>
      <c r="AH43" s="278">
        <f t="shared" si="16"/>
        <v>8.1851886592187052E-3</v>
      </c>
      <c r="AI43" s="362">
        <v>27464</v>
      </c>
      <c r="AJ43" s="278">
        <f t="shared" si="17"/>
        <v>0.13558384881591223</v>
      </c>
      <c r="AK43" s="362">
        <v>4781</v>
      </c>
      <c r="AL43" s="278">
        <f t="shared" si="18"/>
        <v>2.360276657401968E-2</v>
      </c>
    </row>
    <row r="44" spans="2:38" s="73" customFormat="1" ht="14.25" hidden="1" outlineLevel="1">
      <c r="B44" s="494"/>
      <c r="C44" s="498"/>
      <c r="D44" s="193">
        <v>45907</v>
      </c>
      <c r="E44" s="193" t="s">
        <v>116</v>
      </c>
      <c r="F44" s="379">
        <f t="shared" si="0"/>
        <v>262932</v>
      </c>
      <c r="G44" s="507"/>
      <c r="H44" s="514"/>
      <c r="I44" s="362">
        <v>59634</v>
      </c>
      <c r="J44" s="278">
        <f t="shared" si="1"/>
        <v>0.22680388845785221</v>
      </c>
      <c r="K44" s="362">
        <v>69271</v>
      </c>
      <c r="L44" s="278">
        <f t="shared" si="2"/>
        <v>0.26345595058798471</v>
      </c>
      <c r="M44" s="362">
        <f t="shared" si="3"/>
        <v>128905</v>
      </c>
      <c r="N44" s="278">
        <f t="shared" si="4"/>
        <v>0.49025983904583692</v>
      </c>
      <c r="O44" s="362">
        <v>12328</v>
      </c>
      <c r="P44" s="278">
        <f t="shared" si="5"/>
        <v>4.6886647498212468E-2</v>
      </c>
      <c r="Q44" s="362">
        <v>7241</v>
      </c>
      <c r="R44" s="278">
        <f t="shared" si="6"/>
        <v>2.7539439855171679E-2</v>
      </c>
      <c r="S44" s="362">
        <f t="shared" si="7"/>
        <v>19569</v>
      </c>
      <c r="T44" s="278">
        <f t="shared" si="8"/>
        <v>7.4426087353384143E-2</v>
      </c>
      <c r="U44" s="362">
        <v>21484</v>
      </c>
      <c r="V44" s="278">
        <f t="shared" si="9"/>
        <v>8.1709339296852423E-2</v>
      </c>
      <c r="W44" s="362">
        <v>3546</v>
      </c>
      <c r="X44" s="278">
        <f t="shared" si="10"/>
        <v>1.3486376705764228E-2</v>
      </c>
      <c r="Y44" s="362">
        <v>12855</v>
      </c>
      <c r="Z44" s="278">
        <f t="shared" si="11"/>
        <v>4.8890968006937152E-2</v>
      </c>
      <c r="AA44" s="362">
        <v>12659</v>
      </c>
      <c r="AB44" s="278">
        <f t="shared" si="12"/>
        <v>4.8145528121339355E-2</v>
      </c>
      <c r="AC44" s="362">
        <f t="shared" si="13"/>
        <v>25514</v>
      </c>
      <c r="AD44" s="278">
        <f t="shared" si="14"/>
        <v>9.7036496128276514E-2</v>
      </c>
      <c r="AE44" s="362">
        <v>21915</v>
      </c>
      <c r="AF44" s="278">
        <f t="shared" si="15"/>
        <v>8.3348546392223083E-2</v>
      </c>
      <c r="AG44" s="362">
        <v>2085</v>
      </c>
      <c r="AH44" s="278">
        <f t="shared" si="16"/>
        <v>7.9298069462826887E-3</v>
      </c>
      <c r="AI44" s="362">
        <v>34510</v>
      </c>
      <c r="AJ44" s="278">
        <f t="shared" si="17"/>
        <v>0.13125066557132642</v>
      </c>
      <c r="AK44" s="362">
        <v>5404</v>
      </c>
      <c r="AL44" s="278">
        <f t="shared" si="18"/>
        <v>2.055284256005355E-2</v>
      </c>
    </row>
    <row r="45" spans="2:38" s="73" customFormat="1" ht="14.25" hidden="1" outlineLevel="1">
      <c r="B45" s="494"/>
      <c r="C45" s="498"/>
      <c r="D45" s="193">
        <v>45908</v>
      </c>
      <c r="E45" s="193" t="s">
        <v>117</v>
      </c>
      <c r="F45" s="379">
        <f t="shared" si="0"/>
        <v>259999</v>
      </c>
      <c r="G45" s="507"/>
      <c r="H45" s="514"/>
      <c r="I45" s="362">
        <v>57617</v>
      </c>
      <c r="J45" s="278">
        <f t="shared" si="1"/>
        <v>0.22160469847960954</v>
      </c>
      <c r="K45" s="362">
        <v>70337</v>
      </c>
      <c r="L45" s="278">
        <f t="shared" si="2"/>
        <v>0.27052796356909065</v>
      </c>
      <c r="M45" s="362">
        <f t="shared" si="3"/>
        <v>127954</v>
      </c>
      <c r="N45" s="278">
        <f t="shared" si="4"/>
        <v>0.49213266204870021</v>
      </c>
      <c r="O45" s="362">
        <v>11714</v>
      </c>
      <c r="P45" s="278">
        <f t="shared" si="5"/>
        <v>4.5054019438536305E-2</v>
      </c>
      <c r="Q45" s="362">
        <v>7257</v>
      </c>
      <c r="R45" s="278">
        <f t="shared" si="6"/>
        <v>2.7911645814022362E-2</v>
      </c>
      <c r="S45" s="362">
        <f t="shared" si="7"/>
        <v>18971</v>
      </c>
      <c r="T45" s="278">
        <f t="shared" si="8"/>
        <v>7.2965665252558667E-2</v>
      </c>
      <c r="U45" s="362">
        <v>21566</v>
      </c>
      <c r="V45" s="278">
        <f t="shared" si="9"/>
        <v>8.2946472871049504E-2</v>
      </c>
      <c r="W45" s="362">
        <v>3289</v>
      </c>
      <c r="X45" s="278">
        <f t="shared" si="10"/>
        <v>1.2650048654033285E-2</v>
      </c>
      <c r="Y45" s="362">
        <v>12741</v>
      </c>
      <c r="Z45" s="278">
        <f t="shared" si="11"/>
        <v>4.9004034630902429E-2</v>
      </c>
      <c r="AA45" s="362">
        <v>12789</v>
      </c>
      <c r="AB45" s="278">
        <f t="shared" si="12"/>
        <v>4.9188650725579715E-2</v>
      </c>
      <c r="AC45" s="362">
        <f t="shared" si="13"/>
        <v>25530</v>
      </c>
      <c r="AD45" s="278">
        <f t="shared" si="14"/>
        <v>9.8192685356482137E-2</v>
      </c>
      <c r="AE45" s="362">
        <v>21983</v>
      </c>
      <c r="AF45" s="278">
        <f t="shared" si="15"/>
        <v>8.4550325193558443E-2</v>
      </c>
      <c r="AG45" s="362">
        <v>2131</v>
      </c>
      <c r="AH45" s="278">
        <f t="shared" si="16"/>
        <v>8.1961853699437301E-3</v>
      </c>
      <c r="AI45" s="362">
        <v>32977</v>
      </c>
      <c r="AJ45" s="278">
        <f t="shared" si="17"/>
        <v>0.12683510321193542</v>
      </c>
      <c r="AK45" s="362">
        <v>5598</v>
      </c>
      <c r="AL45" s="278">
        <f t="shared" si="18"/>
        <v>2.1530852041738623E-2</v>
      </c>
    </row>
    <row r="46" spans="2:38" s="73" customFormat="1" ht="14.25" hidden="1" outlineLevel="1" collapsed="1">
      <c r="B46" s="508">
        <f t="shared" ref="B46" si="24">D54</f>
        <v>45917</v>
      </c>
      <c r="C46" s="498"/>
      <c r="D46" s="193">
        <v>45909</v>
      </c>
      <c r="E46" s="193" t="s">
        <v>118</v>
      </c>
      <c r="F46" s="379">
        <f t="shared" si="0"/>
        <v>258026</v>
      </c>
      <c r="G46" s="511">
        <f t="shared" ref="G46" si="25">SUM(F46:F52)</f>
        <v>1658017</v>
      </c>
      <c r="H46" s="514"/>
      <c r="I46" s="362">
        <v>63789</v>
      </c>
      <c r="J46" s="278">
        <f t="shared" si="1"/>
        <v>0.24721927247641712</v>
      </c>
      <c r="K46" s="362">
        <v>67110</v>
      </c>
      <c r="L46" s="278">
        <f t="shared" si="2"/>
        <v>0.26009006844271509</v>
      </c>
      <c r="M46" s="362">
        <f t="shared" si="3"/>
        <v>130899</v>
      </c>
      <c r="N46" s="278">
        <f t="shared" si="4"/>
        <v>0.50730934091913216</v>
      </c>
      <c r="O46" s="362">
        <v>10863</v>
      </c>
      <c r="P46" s="278">
        <f t="shared" si="5"/>
        <v>4.210040848596653E-2</v>
      </c>
      <c r="Q46" s="362">
        <v>7079</v>
      </c>
      <c r="R46" s="278">
        <f t="shared" si="6"/>
        <v>2.7435219706541201E-2</v>
      </c>
      <c r="S46" s="362">
        <f t="shared" si="7"/>
        <v>17942</v>
      </c>
      <c r="T46" s="278">
        <f t="shared" si="8"/>
        <v>6.9535628192507734E-2</v>
      </c>
      <c r="U46" s="362">
        <v>20848</v>
      </c>
      <c r="V46" s="278">
        <f t="shared" si="9"/>
        <v>8.0798059110322215E-2</v>
      </c>
      <c r="W46" s="362">
        <v>2878</v>
      </c>
      <c r="X46" s="278">
        <f t="shared" si="10"/>
        <v>1.1153914721772224E-2</v>
      </c>
      <c r="Y46" s="362">
        <v>12134</v>
      </c>
      <c r="Z46" s="278">
        <f t="shared" si="11"/>
        <v>4.7026268670599086E-2</v>
      </c>
      <c r="AA46" s="362">
        <v>12627</v>
      </c>
      <c r="AB46" s="278">
        <f t="shared" si="12"/>
        <v>4.8936928836628868E-2</v>
      </c>
      <c r="AC46" s="362">
        <f t="shared" si="13"/>
        <v>24761</v>
      </c>
      <c r="AD46" s="278">
        <f t="shared" si="14"/>
        <v>9.5963197507227954E-2</v>
      </c>
      <c r="AE46" s="362">
        <v>21575</v>
      </c>
      <c r="AF46" s="278">
        <f t="shared" si="15"/>
        <v>8.3615604628990883E-2</v>
      </c>
      <c r="AG46" s="362">
        <v>1958</v>
      </c>
      <c r="AH46" s="278">
        <f t="shared" si="16"/>
        <v>7.58838256609799E-3</v>
      </c>
      <c r="AI46" s="362">
        <v>31708</v>
      </c>
      <c r="AJ46" s="278">
        <f t="shared" si="17"/>
        <v>0.12288684086099851</v>
      </c>
      <c r="AK46" s="362">
        <v>5457</v>
      </c>
      <c r="AL46" s="278">
        <f t="shared" si="18"/>
        <v>2.1149031492950322E-2</v>
      </c>
    </row>
    <row r="47" spans="2:38" s="73" customFormat="1" ht="14.25" hidden="1" outlineLevel="1">
      <c r="B47" s="509"/>
      <c r="C47" s="498"/>
      <c r="D47" s="193">
        <v>45910</v>
      </c>
      <c r="E47" s="193" t="s">
        <v>112</v>
      </c>
      <c r="F47" s="379">
        <f t="shared" si="0"/>
        <v>250306</v>
      </c>
      <c r="G47" s="512"/>
      <c r="H47" s="514"/>
      <c r="I47" s="362">
        <v>63522</v>
      </c>
      <c r="J47" s="278">
        <f t="shared" si="1"/>
        <v>0.25377737649117482</v>
      </c>
      <c r="K47" s="362">
        <v>65698</v>
      </c>
      <c r="L47" s="278">
        <f t="shared" si="2"/>
        <v>0.26247073581935709</v>
      </c>
      <c r="M47" s="362">
        <f t="shared" si="3"/>
        <v>129220</v>
      </c>
      <c r="N47" s="278">
        <f t="shared" si="4"/>
        <v>0.51624811231053191</v>
      </c>
      <c r="O47" s="362">
        <v>10600</v>
      </c>
      <c r="P47" s="278">
        <f t="shared" si="5"/>
        <v>4.2348165845005711E-2</v>
      </c>
      <c r="Q47" s="362">
        <v>6804</v>
      </c>
      <c r="R47" s="278">
        <f t="shared" si="6"/>
        <v>2.7182728340511213E-2</v>
      </c>
      <c r="S47" s="362">
        <f t="shared" si="7"/>
        <v>17404</v>
      </c>
      <c r="T47" s="278">
        <f t="shared" si="8"/>
        <v>6.9530894185516931E-2</v>
      </c>
      <c r="U47" s="362">
        <v>20624</v>
      </c>
      <c r="V47" s="278">
        <f t="shared" si="9"/>
        <v>8.2395148338433755E-2</v>
      </c>
      <c r="W47" s="362">
        <v>2343</v>
      </c>
      <c r="X47" s="278">
        <f t="shared" si="10"/>
        <v>9.3605426957404144E-3</v>
      </c>
      <c r="Y47" s="362">
        <v>11646</v>
      </c>
      <c r="Z47" s="278">
        <f t="shared" si="11"/>
        <v>4.6527050889710993E-2</v>
      </c>
      <c r="AA47" s="362">
        <v>10991</v>
      </c>
      <c r="AB47" s="278">
        <f t="shared" si="12"/>
        <v>4.3910253849288469E-2</v>
      </c>
      <c r="AC47" s="362">
        <f t="shared" si="13"/>
        <v>22637</v>
      </c>
      <c r="AD47" s="278">
        <f t="shared" si="14"/>
        <v>9.0437304738999469E-2</v>
      </c>
      <c r="AE47" s="362">
        <v>21001</v>
      </c>
      <c r="AF47" s="278">
        <f t="shared" si="15"/>
        <v>8.3901304802921226E-2</v>
      </c>
      <c r="AG47" s="362">
        <v>1923</v>
      </c>
      <c r="AH47" s="278">
        <f t="shared" si="16"/>
        <v>7.6825965018816967E-3</v>
      </c>
      <c r="AI47" s="362">
        <v>29499</v>
      </c>
      <c r="AJ47" s="278">
        <f t="shared" si="17"/>
        <v>0.1178517494586626</v>
      </c>
      <c r="AK47" s="362">
        <v>5655</v>
      </c>
      <c r="AL47" s="278">
        <f t="shared" si="18"/>
        <v>2.2592346967312011E-2</v>
      </c>
    </row>
    <row r="48" spans="2:38" s="73" customFormat="1" ht="14.25" hidden="1" outlineLevel="1">
      <c r="B48" s="509"/>
      <c r="C48" s="498"/>
      <c r="D48" s="193">
        <v>45911</v>
      </c>
      <c r="E48" s="193" t="s">
        <v>113</v>
      </c>
      <c r="F48" s="379">
        <f t="shared" si="0"/>
        <v>231245</v>
      </c>
      <c r="G48" s="512"/>
      <c r="H48" s="514"/>
      <c r="I48" s="362">
        <v>60148</v>
      </c>
      <c r="J48" s="278">
        <f t="shared" si="1"/>
        <v>0.26010508335315358</v>
      </c>
      <c r="K48" s="362">
        <v>58415</v>
      </c>
      <c r="L48" s="278">
        <f t="shared" si="2"/>
        <v>0.25261086726199483</v>
      </c>
      <c r="M48" s="362">
        <f t="shared" si="3"/>
        <v>118563</v>
      </c>
      <c r="N48" s="278">
        <f t="shared" si="4"/>
        <v>0.51271595061514841</v>
      </c>
      <c r="O48" s="362">
        <v>10208</v>
      </c>
      <c r="P48" s="278">
        <f t="shared" si="5"/>
        <v>4.4143657160154816E-2</v>
      </c>
      <c r="Q48" s="362">
        <v>6605</v>
      </c>
      <c r="R48" s="278">
        <f t="shared" si="6"/>
        <v>2.856277973577807E-2</v>
      </c>
      <c r="S48" s="362">
        <f t="shared" si="7"/>
        <v>16813</v>
      </c>
      <c r="T48" s="278">
        <f t="shared" si="8"/>
        <v>7.2706436895932883E-2</v>
      </c>
      <c r="U48" s="362">
        <v>18870</v>
      </c>
      <c r="V48" s="278">
        <f t="shared" si="9"/>
        <v>8.1601764362472698E-2</v>
      </c>
      <c r="W48" s="362">
        <v>2321</v>
      </c>
      <c r="X48" s="278">
        <f t="shared" si="10"/>
        <v>1.003697377240589E-2</v>
      </c>
      <c r="Y48" s="362">
        <v>10570</v>
      </c>
      <c r="Z48" s="278">
        <f t="shared" si="11"/>
        <v>4.5709096412895417E-2</v>
      </c>
      <c r="AA48" s="362">
        <v>9161</v>
      </c>
      <c r="AB48" s="278">
        <f t="shared" si="12"/>
        <v>3.9615991697117776E-2</v>
      </c>
      <c r="AC48" s="362">
        <f t="shared" si="13"/>
        <v>19731</v>
      </c>
      <c r="AD48" s="278">
        <f t="shared" si="14"/>
        <v>8.5325088110013186E-2</v>
      </c>
      <c r="AE48" s="362">
        <v>18995</v>
      </c>
      <c r="AF48" s="278">
        <f t="shared" si="15"/>
        <v>8.2142316590628983E-2</v>
      </c>
      <c r="AG48" s="362">
        <v>1804</v>
      </c>
      <c r="AH48" s="278">
        <f t="shared" si="16"/>
        <v>7.8012497567514971E-3</v>
      </c>
      <c r="AI48" s="362">
        <v>28862</v>
      </c>
      <c r="AJ48" s="278">
        <f t="shared" si="17"/>
        <v>0.12481134727237346</v>
      </c>
      <c r="AK48" s="362">
        <v>5286</v>
      </c>
      <c r="AL48" s="278">
        <f t="shared" si="18"/>
        <v>2.2858872624272959E-2</v>
      </c>
    </row>
    <row r="49" spans="2:38" s="73" customFormat="1" ht="14.25" hidden="1" outlineLevel="1">
      <c r="B49" s="509"/>
      <c r="C49" s="498"/>
      <c r="D49" s="193">
        <v>45912</v>
      </c>
      <c r="E49" s="193" t="s">
        <v>114</v>
      </c>
      <c r="F49" s="379">
        <f t="shared" si="0"/>
        <v>191700</v>
      </c>
      <c r="G49" s="512"/>
      <c r="H49" s="514"/>
      <c r="I49" s="362">
        <v>43774</v>
      </c>
      <c r="J49" s="278">
        <f t="shared" si="1"/>
        <v>0.22834637454355763</v>
      </c>
      <c r="K49" s="362">
        <v>52868</v>
      </c>
      <c r="L49" s="278">
        <f t="shared" si="2"/>
        <v>0.27578508085550341</v>
      </c>
      <c r="M49" s="362">
        <f t="shared" si="3"/>
        <v>96642</v>
      </c>
      <c r="N49" s="278">
        <f t="shared" si="4"/>
        <v>0.50413145539906101</v>
      </c>
      <c r="O49" s="362">
        <v>7864</v>
      </c>
      <c r="P49" s="278">
        <f t="shared" si="5"/>
        <v>4.102243088158581E-2</v>
      </c>
      <c r="Q49" s="362">
        <v>5726</v>
      </c>
      <c r="R49" s="278">
        <f t="shared" si="6"/>
        <v>2.9869587897756913E-2</v>
      </c>
      <c r="S49" s="362">
        <f t="shared" si="7"/>
        <v>13590</v>
      </c>
      <c r="T49" s="278">
        <f t="shared" si="8"/>
        <v>7.0892018779342716E-2</v>
      </c>
      <c r="U49" s="362">
        <v>15285</v>
      </c>
      <c r="V49" s="278">
        <f t="shared" si="9"/>
        <v>7.9733959311424102E-2</v>
      </c>
      <c r="W49" s="362">
        <v>2211</v>
      </c>
      <c r="X49" s="278">
        <f t="shared" si="10"/>
        <v>1.1533646322378717E-2</v>
      </c>
      <c r="Y49" s="362">
        <v>9006</v>
      </c>
      <c r="Z49" s="278">
        <f t="shared" si="11"/>
        <v>4.6979655712050081E-2</v>
      </c>
      <c r="AA49" s="362">
        <v>9467</v>
      </c>
      <c r="AB49" s="278">
        <f t="shared" si="12"/>
        <v>4.9384454877412623E-2</v>
      </c>
      <c r="AC49" s="362">
        <f t="shared" si="13"/>
        <v>18473</v>
      </c>
      <c r="AD49" s="278">
        <f t="shared" si="14"/>
        <v>9.6364110589462704E-2</v>
      </c>
      <c r="AE49" s="362">
        <v>13824</v>
      </c>
      <c r="AF49" s="278">
        <f t="shared" si="15"/>
        <v>7.2112676056338032E-2</v>
      </c>
      <c r="AG49" s="362">
        <v>1521</v>
      </c>
      <c r="AH49" s="278">
        <f t="shared" si="16"/>
        <v>7.9342723004694835E-3</v>
      </c>
      <c r="AI49" s="362">
        <v>25406</v>
      </c>
      <c r="AJ49" s="278">
        <f t="shared" si="17"/>
        <v>0.1325299947835159</v>
      </c>
      <c r="AK49" s="362">
        <v>4748</v>
      </c>
      <c r="AL49" s="278">
        <f t="shared" si="18"/>
        <v>2.4767866458007302E-2</v>
      </c>
    </row>
    <row r="50" spans="2:38" s="73" customFormat="1" ht="14.25" hidden="1" outlineLevel="1">
      <c r="B50" s="509"/>
      <c r="C50" s="498"/>
      <c r="D50" s="193">
        <v>45913</v>
      </c>
      <c r="E50" s="193" t="s">
        <v>115</v>
      </c>
      <c r="F50" s="379">
        <f t="shared" si="0"/>
        <v>201547</v>
      </c>
      <c r="G50" s="512"/>
      <c r="H50" s="514"/>
      <c r="I50" s="362">
        <v>41255</v>
      </c>
      <c r="J50" s="278">
        <f t="shared" si="1"/>
        <v>0.20469170962604255</v>
      </c>
      <c r="K50" s="362">
        <v>61154</v>
      </c>
      <c r="L50" s="278">
        <f t="shared" si="2"/>
        <v>0.30342302291773132</v>
      </c>
      <c r="M50" s="362">
        <f t="shared" si="3"/>
        <v>102409</v>
      </c>
      <c r="N50" s="278">
        <f t="shared" si="4"/>
        <v>0.50811473254377393</v>
      </c>
      <c r="O50" s="362">
        <v>7744</v>
      </c>
      <c r="P50" s="278">
        <f t="shared" si="5"/>
        <v>3.8422799644747874E-2</v>
      </c>
      <c r="Q50" s="362">
        <v>5693</v>
      </c>
      <c r="R50" s="278">
        <f t="shared" si="6"/>
        <v>2.8246513220241434E-2</v>
      </c>
      <c r="S50" s="362">
        <f t="shared" si="7"/>
        <v>13437</v>
      </c>
      <c r="T50" s="278">
        <f t="shared" si="8"/>
        <v>6.6669312864989311E-2</v>
      </c>
      <c r="U50" s="362">
        <v>16173</v>
      </c>
      <c r="V50" s="278">
        <f t="shared" si="9"/>
        <v>8.0244310260137827E-2</v>
      </c>
      <c r="W50" s="362">
        <v>2547</v>
      </c>
      <c r="X50" s="278">
        <f t="shared" si="10"/>
        <v>1.2637250864562608E-2</v>
      </c>
      <c r="Y50" s="362">
        <v>9829</v>
      </c>
      <c r="Z50" s="278">
        <f t="shared" si="11"/>
        <v>4.8767781212322683E-2</v>
      </c>
      <c r="AA50" s="362">
        <v>10762</v>
      </c>
      <c r="AB50" s="278">
        <f t="shared" si="12"/>
        <v>5.3396974402992847E-2</v>
      </c>
      <c r="AC50" s="362">
        <f t="shared" si="13"/>
        <v>20591</v>
      </c>
      <c r="AD50" s="278">
        <f t="shared" si="14"/>
        <v>0.10216475561531553</v>
      </c>
      <c r="AE50" s="362">
        <v>14451</v>
      </c>
      <c r="AF50" s="278">
        <f t="shared" si="15"/>
        <v>7.1700397425910584E-2</v>
      </c>
      <c r="AG50" s="362">
        <v>1650</v>
      </c>
      <c r="AH50" s="278">
        <f t="shared" si="16"/>
        <v>8.1866760606707119E-3</v>
      </c>
      <c r="AI50" s="362">
        <v>25206</v>
      </c>
      <c r="AJ50" s="278">
        <f t="shared" si="17"/>
        <v>0.12506264047591878</v>
      </c>
      <c r="AK50" s="362">
        <v>5083</v>
      </c>
      <c r="AL50" s="278">
        <f t="shared" si="18"/>
        <v>2.5219923888720745E-2</v>
      </c>
    </row>
    <row r="51" spans="2:38" s="73" customFormat="1" ht="14.25" hidden="1" outlineLevel="1">
      <c r="B51" s="509"/>
      <c r="C51" s="498"/>
      <c r="D51" s="193">
        <v>45914</v>
      </c>
      <c r="E51" s="193" t="s">
        <v>116</v>
      </c>
      <c r="F51" s="379">
        <f t="shared" si="0"/>
        <v>263020</v>
      </c>
      <c r="G51" s="512"/>
      <c r="H51" s="514"/>
      <c r="I51" s="362">
        <v>63962</v>
      </c>
      <c r="J51" s="278">
        <f t="shared" si="1"/>
        <v>0.24318302790662308</v>
      </c>
      <c r="K51" s="362">
        <v>68861</v>
      </c>
      <c r="L51" s="278">
        <f t="shared" si="2"/>
        <v>0.26180898790966467</v>
      </c>
      <c r="M51" s="362">
        <f t="shared" si="3"/>
        <v>132823</v>
      </c>
      <c r="N51" s="278">
        <f t="shared" si="4"/>
        <v>0.50499201581628772</v>
      </c>
      <c r="O51" s="362">
        <v>11455</v>
      </c>
      <c r="P51" s="278">
        <f t="shared" si="5"/>
        <v>4.3551821154284846E-2</v>
      </c>
      <c r="Q51" s="362">
        <v>7094</v>
      </c>
      <c r="R51" s="278">
        <f t="shared" si="6"/>
        <v>2.6971332978480724E-2</v>
      </c>
      <c r="S51" s="362">
        <f t="shared" si="7"/>
        <v>18549</v>
      </c>
      <c r="T51" s="278">
        <f t="shared" si="8"/>
        <v>7.0523154132765567E-2</v>
      </c>
      <c r="U51" s="362">
        <v>21928</v>
      </c>
      <c r="V51" s="278">
        <f t="shared" si="9"/>
        <v>8.3370085925024706E-2</v>
      </c>
      <c r="W51" s="362">
        <v>3319</v>
      </c>
      <c r="X51" s="278">
        <f t="shared" si="10"/>
        <v>1.2618812257622994E-2</v>
      </c>
      <c r="Y51" s="362">
        <v>12748</v>
      </c>
      <c r="Z51" s="278">
        <f t="shared" si="11"/>
        <v>4.8467797125693865E-2</v>
      </c>
      <c r="AA51" s="362">
        <v>11956</v>
      </c>
      <c r="AB51" s="278">
        <f t="shared" si="12"/>
        <v>4.5456619268496694E-2</v>
      </c>
      <c r="AC51" s="362">
        <f t="shared" si="13"/>
        <v>24704</v>
      </c>
      <c r="AD51" s="278">
        <f t="shared" si="14"/>
        <v>9.3924416394190552E-2</v>
      </c>
      <c r="AE51" s="362">
        <v>22607</v>
      </c>
      <c r="AF51" s="278">
        <f t="shared" si="15"/>
        <v>8.595163865865714E-2</v>
      </c>
      <c r="AG51" s="362">
        <v>2054</v>
      </c>
      <c r="AH51" s="278">
        <f t="shared" si="16"/>
        <v>7.809292069044179E-3</v>
      </c>
      <c r="AI51" s="362">
        <v>31448</v>
      </c>
      <c r="AJ51" s="278">
        <f t="shared" si="17"/>
        <v>0.11956505208729375</v>
      </c>
      <c r="AK51" s="362">
        <v>5588</v>
      </c>
      <c r="AL51" s="278">
        <f t="shared" si="18"/>
        <v>2.1245532659113376E-2</v>
      </c>
    </row>
    <row r="52" spans="2:38" s="73" customFormat="1" ht="14.25" hidden="1" outlineLevel="1">
      <c r="B52" s="510"/>
      <c r="C52" s="498"/>
      <c r="D52" s="193">
        <v>45915</v>
      </c>
      <c r="E52" s="193" t="s">
        <v>117</v>
      </c>
      <c r="F52" s="379">
        <f t="shared" si="0"/>
        <v>262173</v>
      </c>
      <c r="G52" s="513"/>
      <c r="H52" s="514"/>
      <c r="I52" s="362">
        <v>61247</v>
      </c>
      <c r="J52" s="278">
        <f t="shared" si="1"/>
        <v>0.23361291971331907</v>
      </c>
      <c r="K52" s="362">
        <v>73461</v>
      </c>
      <c r="L52" s="278">
        <f t="shared" si="2"/>
        <v>0.28020047831012346</v>
      </c>
      <c r="M52" s="362">
        <f t="shared" si="3"/>
        <v>134708</v>
      </c>
      <c r="N52" s="278">
        <f t="shared" si="4"/>
        <v>0.5138133980234425</v>
      </c>
      <c r="O52" s="362">
        <v>11662</v>
      </c>
      <c r="P52" s="278">
        <f t="shared" si="5"/>
        <v>4.4482078627471174E-2</v>
      </c>
      <c r="Q52" s="362">
        <v>7204</v>
      </c>
      <c r="R52" s="278">
        <f t="shared" si="6"/>
        <v>2.747803930992131E-2</v>
      </c>
      <c r="S52" s="362">
        <f t="shared" si="7"/>
        <v>18866</v>
      </c>
      <c r="T52" s="278">
        <f t="shared" si="8"/>
        <v>7.1960117937392487E-2</v>
      </c>
      <c r="U52" s="362">
        <v>22186</v>
      </c>
      <c r="V52" s="278">
        <f t="shared" si="9"/>
        <v>8.4623511955845943E-2</v>
      </c>
      <c r="W52" s="362">
        <v>3161</v>
      </c>
      <c r="X52" s="278">
        <f t="shared" si="10"/>
        <v>1.2056924244678132E-2</v>
      </c>
      <c r="Y52" s="362">
        <v>12783</v>
      </c>
      <c r="Z52" s="278">
        <f t="shared" si="11"/>
        <v>4.8757881246352601E-2</v>
      </c>
      <c r="AA52" s="362">
        <v>11803</v>
      </c>
      <c r="AB52" s="278">
        <f t="shared" si="12"/>
        <v>4.5019891445724769E-2</v>
      </c>
      <c r="AC52" s="362">
        <f t="shared" si="13"/>
        <v>24586</v>
      </c>
      <c r="AD52" s="278">
        <f t="shared" si="14"/>
        <v>9.3777772692077363E-2</v>
      </c>
      <c r="AE52" s="362">
        <v>21437</v>
      </c>
      <c r="AF52" s="278">
        <f t="shared" si="15"/>
        <v>8.1766619751080391E-2</v>
      </c>
      <c r="AG52" s="362">
        <v>2037</v>
      </c>
      <c r="AH52" s="278">
        <f t="shared" si="16"/>
        <v>7.7696787998764172E-3</v>
      </c>
      <c r="AI52" s="362">
        <v>29467</v>
      </c>
      <c r="AJ52" s="278">
        <f t="shared" si="17"/>
        <v>0.11239525046438802</v>
      </c>
      <c r="AK52" s="362">
        <v>5725</v>
      </c>
      <c r="AL52" s="278">
        <f t="shared" si="18"/>
        <v>2.18367261312187E-2</v>
      </c>
    </row>
    <row r="53" spans="2:38" s="73" customFormat="1" ht="14.25" hidden="1" outlineLevel="1" collapsed="1">
      <c r="B53" s="493">
        <f t="shared" ref="B53" si="26">D61</f>
        <v>45924</v>
      </c>
      <c r="C53" s="498"/>
      <c r="D53" s="193">
        <v>45916</v>
      </c>
      <c r="E53" s="193" t="s">
        <v>118</v>
      </c>
      <c r="F53" s="379">
        <f t="shared" si="0"/>
        <v>281350</v>
      </c>
      <c r="G53" s="507">
        <f t="shared" ref="G53" si="27">SUM(F53:F59)</f>
        <v>1699029</v>
      </c>
      <c r="H53" s="514"/>
      <c r="I53" s="362">
        <v>62886</v>
      </c>
      <c r="J53" s="278">
        <f t="shared" si="1"/>
        <v>0.22351519459747646</v>
      </c>
      <c r="K53" s="362">
        <v>71015</v>
      </c>
      <c r="L53" s="278">
        <f t="shared" si="2"/>
        <v>0.25240803269948464</v>
      </c>
      <c r="M53" s="362">
        <f t="shared" si="3"/>
        <v>133901</v>
      </c>
      <c r="N53" s="278">
        <f t="shared" si="4"/>
        <v>0.47592322729696107</v>
      </c>
      <c r="O53" s="362">
        <v>15457</v>
      </c>
      <c r="P53" s="278">
        <f t="shared" si="5"/>
        <v>5.4938688466323084E-2</v>
      </c>
      <c r="Q53" s="362">
        <v>7383</v>
      </c>
      <c r="R53" s="278">
        <f t="shared" si="6"/>
        <v>2.6241336413719566E-2</v>
      </c>
      <c r="S53" s="362">
        <f t="shared" si="7"/>
        <v>22840</v>
      </c>
      <c r="T53" s="278">
        <f t="shared" si="8"/>
        <v>8.1180024880042653E-2</v>
      </c>
      <c r="U53" s="362">
        <v>26199</v>
      </c>
      <c r="V53" s="278">
        <f t="shared" si="9"/>
        <v>9.311889106095611E-2</v>
      </c>
      <c r="W53" s="362">
        <v>2934</v>
      </c>
      <c r="X53" s="278">
        <f t="shared" si="10"/>
        <v>1.0428292162786564E-2</v>
      </c>
      <c r="Y53" s="362">
        <v>16751</v>
      </c>
      <c r="Z53" s="278">
        <f t="shared" si="11"/>
        <v>5.9537942065043543E-2</v>
      </c>
      <c r="AA53" s="362">
        <v>10942</v>
      </c>
      <c r="AB53" s="278">
        <f t="shared" si="12"/>
        <v>3.8891060956104499E-2</v>
      </c>
      <c r="AC53" s="362">
        <f t="shared" si="13"/>
        <v>27693</v>
      </c>
      <c r="AD53" s="278">
        <f t="shared" si="14"/>
        <v>9.8429003021148043E-2</v>
      </c>
      <c r="AE53" s="362">
        <v>26160</v>
      </c>
      <c r="AF53" s="278">
        <f t="shared" si="15"/>
        <v>9.2980273680469169E-2</v>
      </c>
      <c r="AG53" s="362">
        <v>1845</v>
      </c>
      <c r="AH53" s="278">
        <f t="shared" si="16"/>
        <v>6.5576683845743732E-3</v>
      </c>
      <c r="AI53" s="362">
        <v>29267</v>
      </c>
      <c r="AJ53" s="278">
        <f t="shared" si="17"/>
        <v>0.10402345832592856</v>
      </c>
      <c r="AK53" s="362">
        <v>10511</v>
      </c>
      <c r="AL53" s="278">
        <f t="shared" si="18"/>
        <v>3.7359161187133463E-2</v>
      </c>
    </row>
    <row r="54" spans="2:38" s="73" customFormat="1" ht="14.25" hidden="1" outlineLevel="1">
      <c r="B54" s="494"/>
      <c r="C54" s="498"/>
      <c r="D54" s="193">
        <v>45917</v>
      </c>
      <c r="E54" s="193" t="s">
        <v>112</v>
      </c>
      <c r="F54" s="379">
        <f t="shared" si="0"/>
        <v>265157</v>
      </c>
      <c r="G54" s="507"/>
      <c r="H54" s="514"/>
      <c r="I54" s="362">
        <v>61854</v>
      </c>
      <c r="J54" s="278">
        <f t="shared" si="1"/>
        <v>0.23327311743608503</v>
      </c>
      <c r="K54" s="362">
        <v>69666</v>
      </c>
      <c r="L54" s="278">
        <f t="shared" si="2"/>
        <v>0.26273490799790311</v>
      </c>
      <c r="M54" s="362">
        <f t="shared" si="3"/>
        <v>131520</v>
      </c>
      <c r="N54" s="278">
        <f t="shared" si="4"/>
        <v>0.49600802543398814</v>
      </c>
      <c r="O54" s="362">
        <v>13102</v>
      </c>
      <c r="P54" s="278">
        <f t="shared" si="5"/>
        <v>4.9412235015481393E-2</v>
      </c>
      <c r="Q54" s="362">
        <v>7111</v>
      </c>
      <c r="R54" s="278">
        <f t="shared" si="6"/>
        <v>2.681807382041583E-2</v>
      </c>
      <c r="S54" s="362">
        <f t="shared" si="7"/>
        <v>20213</v>
      </c>
      <c r="T54" s="278">
        <f t="shared" si="8"/>
        <v>7.6230308835897223E-2</v>
      </c>
      <c r="U54" s="362">
        <v>23510</v>
      </c>
      <c r="V54" s="278">
        <f t="shared" si="9"/>
        <v>8.866445162677207E-2</v>
      </c>
      <c r="W54" s="362">
        <v>2621</v>
      </c>
      <c r="X54" s="278">
        <f t="shared" si="10"/>
        <v>9.8847098134312878E-3</v>
      </c>
      <c r="Y54" s="362">
        <v>13985</v>
      </c>
      <c r="Z54" s="278">
        <f t="shared" si="11"/>
        <v>5.2742337558503077E-2</v>
      </c>
      <c r="AA54" s="362">
        <v>9970</v>
      </c>
      <c r="AB54" s="278">
        <f t="shared" si="12"/>
        <v>3.7600365066734046E-2</v>
      </c>
      <c r="AC54" s="362">
        <f t="shared" si="13"/>
        <v>23955</v>
      </c>
      <c r="AD54" s="278">
        <f t="shared" si="14"/>
        <v>9.0342702625237123E-2</v>
      </c>
      <c r="AE54" s="362">
        <v>23199</v>
      </c>
      <c r="AF54" s="278">
        <f t="shared" si="15"/>
        <v>8.7491561603125698E-2</v>
      </c>
      <c r="AG54" s="362">
        <v>1852</v>
      </c>
      <c r="AH54" s="278">
        <f t="shared" si="16"/>
        <v>6.9845412340613297E-3</v>
      </c>
      <c r="AI54" s="362">
        <v>29817</v>
      </c>
      <c r="AJ54" s="278">
        <f t="shared" si="17"/>
        <v>0.11245035959827573</v>
      </c>
      <c r="AK54" s="362">
        <v>8470</v>
      </c>
      <c r="AL54" s="278">
        <f t="shared" si="18"/>
        <v>3.1943339229211373E-2</v>
      </c>
    </row>
    <row r="55" spans="2:38" s="73" customFormat="1" ht="14.25" hidden="1" outlineLevel="1">
      <c r="B55" s="494"/>
      <c r="C55" s="498"/>
      <c r="D55" s="193">
        <v>45918</v>
      </c>
      <c r="E55" s="193" t="s">
        <v>113</v>
      </c>
      <c r="F55" s="379">
        <f t="shared" si="0"/>
        <v>243355</v>
      </c>
      <c r="G55" s="507"/>
      <c r="H55" s="514"/>
      <c r="I55" s="362">
        <v>57970</v>
      </c>
      <c r="J55" s="278">
        <f t="shared" si="1"/>
        <v>0.23821166608452671</v>
      </c>
      <c r="K55" s="362">
        <v>61719</v>
      </c>
      <c r="L55" s="278">
        <f t="shared" si="2"/>
        <v>0.25361714367898747</v>
      </c>
      <c r="M55" s="362">
        <f t="shared" si="3"/>
        <v>119689</v>
      </c>
      <c r="N55" s="278">
        <f t="shared" si="4"/>
        <v>0.49182880976351423</v>
      </c>
      <c r="O55" s="362">
        <v>12535</v>
      </c>
      <c r="P55" s="278">
        <f t="shared" si="5"/>
        <v>5.1509112202338149E-2</v>
      </c>
      <c r="Q55" s="362">
        <v>6858</v>
      </c>
      <c r="R55" s="278">
        <f t="shared" si="6"/>
        <v>2.8181052372049063E-2</v>
      </c>
      <c r="S55" s="362">
        <f t="shared" si="7"/>
        <v>19393</v>
      </c>
      <c r="T55" s="278">
        <f t="shared" si="8"/>
        <v>7.9690164574387212E-2</v>
      </c>
      <c r="U55" s="362">
        <v>22047</v>
      </c>
      <c r="V55" s="278">
        <f t="shared" si="9"/>
        <v>9.0596042818105238E-2</v>
      </c>
      <c r="W55" s="362">
        <v>2342</v>
      </c>
      <c r="X55" s="278">
        <f t="shared" si="10"/>
        <v>9.6238006204926955E-3</v>
      </c>
      <c r="Y55" s="362">
        <v>12831</v>
      </c>
      <c r="Z55" s="278">
        <f t="shared" si="11"/>
        <v>5.2725442255141662E-2</v>
      </c>
      <c r="AA55" s="362">
        <v>8212</v>
      </c>
      <c r="AB55" s="278">
        <f t="shared" si="12"/>
        <v>3.3744940518994883E-2</v>
      </c>
      <c r="AC55" s="362">
        <f t="shared" si="13"/>
        <v>21043</v>
      </c>
      <c r="AD55" s="278">
        <f t="shared" si="14"/>
        <v>8.6470382774136545E-2</v>
      </c>
      <c r="AE55" s="362">
        <v>20968</v>
      </c>
      <c r="AF55" s="278">
        <f t="shared" si="15"/>
        <v>8.6162191037784303E-2</v>
      </c>
      <c r="AG55" s="362">
        <v>1733</v>
      </c>
      <c r="AH55" s="278">
        <f t="shared" si="16"/>
        <v>7.1212837213124863E-3</v>
      </c>
      <c r="AI55" s="362">
        <v>27950</v>
      </c>
      <c r="AJ55" s="278">
        <f t="shared" si="17"/>
        <v>0.11485278708060241</v>
      </c>
      <c r="AK55" s="362">
        <v>8190</v>
      </c>
      <c r="AL55" s="278">
        <f t="shared" si="18"/>
        <v>3.3654537609664893E-2</v>
      </c>
    </row>
    <row r="56" spans="2:38" s="73" customFormat="1" ht="14.25" hidden="1" outlineLevel="1">
      <c r="B56" s="494"/>
      <c r="C56" s="498"/>
      <c r="D56" s="193">
        <v>45919</v>
      </c>
      <c r="E56" s="193" t="s">
        <v>114</v>
      </c>
      <c r="F56" s="379">
        <f t="shared" si="0"/>
        <v>194339</v>
      </c>
      <c r="G56" s="507"/>
      <c r="H56" s="514"/>
      <c r="I56" s="362">
        <v>42159</v>
      </c>
      <c r="J56" s="278">
        <f t="shared" si="1"/>
        <v>0.21693535522977889</v>
      </c>
      <c r="K56" s="362">
        <v>54596</v>
      </c>
      <c r="L56" s="278">
        <f t="shared" si="2"/>
        <v>0.2809317738590813</v>
      </c>
      <c r="M56" s="362">
        <f t="shared" si="3"/>
        <v>96755</v>
      </c>
      <c r="N56" s="278">
        <f t="shared" si="4"/>
        <v>0.49786712908886016</v>
      </c>
      <c r="O56" s="362">
        <v>10665</v>
      </c>
      <c r="P56" s="278">
        <f t="shared" si="5"/>
        <v>5.487833116358528E-2</v>
      </c>
      <c r="Q56" s="362">
        <v>5689</v>
      </c>
      <c r="R56" s="278">
        <f t="shared" si="6"/>
        <v>2.9273588934799501E-2</v>
      </c>
      <c r="S56" s="362">
        <f t="shared" si="7"/>
        <v>16354</v>
      </c>
      <c r="T56" s="278">
        <f t="shared" si="8"/>
        <v>8.4151920098384778E-2</v>
      </c>
      <c r="U56" s="362">
        <v>16391</v>
      </c>
      <c r="V56" s="278">
        <f t="shared" si="9"/>
        <v>8.4342309057883383E-2</v>
      </c>
      <c r="W56" s="362">
        <v>1987</v>
      </c>
      <c r="X56" s="278">
        <f t="shared" si="10"/>
        <v>1.0224401689830657E-2</v>
      </c>
      <c r="Y56" s="362">
        <v>10009</v>
      </c>
      <c r="Z56" s="278">
        <f t="shared" si="11"/>
        <v>5.1502786368150498E-2</v>
      </c>
      <c r="AA56" s="362">
        <v>8157</v>
      </c>
      <c r="AB56" s="278">
        <f t="shared" si="12"/>
        <v>4.197304709811206E-2</v>
      </c>
      <c r="AC56" s="362">
        <f t="shared" si="13"/>
        <v>18166</v>
      </c>
      <c r="AD56" s="278">
        <f t="shared" si="14"/>
        <v>9.3475833466262565E-2</v>
      </c>
      <c r="AE56" s="362">
        <v>14052</v>
      </c>
      <c r="AF56" s="278">
        <f t="shared" si="15"/>
        <v>7.2306639429038949E-2</v>
      </c>
      <c r="AG56" s="362">
        <v>1438</v>
      </c>
      <c r="AH56" s="278">
        <f t="shared" si="16"/>
        <v>7.3994411826756338E-3</v>
      </c>
      <c r="AI56" s="362">
        <v>23099</v>
      </c>
      <c r="AJ56" s="278">
        <f t="shared" si="17"/>
        <v>0.11885931285022563</v>
      </c>
      <c r="AK56" s="362">
        <v>6097</v>
      </c>
      <c r="AL56" s="278">
        <f t="shared" si="18"/>
        <v>3.1373013136838206E-2</v>
      </c>
    </row>
    <row r="57" spans="2:38" s="73" customFormat="1" ht="14.25" hidden="1" outlineLevel="1">
      <c r="B57" s="494"/>
      <c r="C57" s="498"/>
      <c r="D57" s="193">
        <v>45920</v>
      </c>
      <c r="E57" s="193" t="s">
        <v>115</v>
      </c>
      <c r="F57" s="379">
        <f t="shared" si="0"/>
        <v>199506</v>
      </c>
      <c r="G57" s="507"/>
      <c r="H57" s="514"/>
      <c r="I57" s="362">
        <v>39354</v>
      </c>
      <c r="J57" s="278">
        <f t="shared" si="1"/>
        <v>0.19725722534660611</v>
      </c>
      <c r="K57" s="362">
        <v>60277</v>
      </c>
      <c r="L57" s="278">
        <f t="shared" si="2"/>
        <v>0.30213126422262987</v>
      </c>
      <c r="M57" s="362">
        <f t="shared" si="3"/>
        <v>99631</v>
      </c>
      <c r="N57" s="278">
        <f t="shared" si="4"/>
        <v>0.49938848956923604</v>
      </c>
      <c r="O57" s="362">
        <v>10368</v>
      </c>
      <c r="P57" s="278">
        <f t="shared" si="5"/>
        <v>5.1968361853778837E-2</v>
      </c>
      <c r="Q57" s="362">
        <v>5561</v>
      </c>
      <c r="R57" s="278">
        <f t="shared" si="6"/>
        <v>2.7873848405561737E-2</v>
      </c>
      <c r="S57" s="362">
        <f t="shared" si="7"/>
        <v>15929</v>
      </c>
      <c r="T57" s="278">
        <f t="shared" si="8"/>
        <v>7.9842210259340574E-2</v>
      </c>
      <c r="U57" s="362">
        <v>17286</v>
      </c>
      <c r="V57" s="278">
        <f t="shared" si="9"/>
        <v>8.6644010706444924E-2</v>
      </c>
      <c r="W57" s="362">
        <v>2345</v>
      </c>
      <c r="X57" s="278">
        <f t="shared" si="10"/>
        <v>1.1754032460176636E-2</v>
      </c>
      <c r="Y57" s="362">
        <v>10938</v>
      </c>
      <c r="Z57" s="278">
        <f t="shared" si="11"/>
        <v>5.4825418784397464E-2</v>
      </c>
      <c r="AA57" s="362">
        <v>9723</v>
      </c>
      <c r="AB57" s="278">
        <f t="shared" si="12"/>
        <v>4.8735376379657754E-2</v>
      </c>
      <c r="AC57" s="362">
        <f t="shared" si="13"/>
        <v>20661</v>
      </c>
      <c r="AD57" s="278">
        <f t="shared" si="14"/>
        <v>0.10356079516405521</v>
      </c>
      <c r="AE57" s="362">
        <v>13933</v>
      </c>
      <c r="AF57" s="278">
        <f t="shared" si="15"/>
        <v>6.9837498621595342E-2</v>
      </c>
      <c r="AG57" s="362">
        <v>1528</v>
      </c>
      <c r="AH57" s="278">
        <f t="shared" si="16"/>
        <v>7.6589175262899364E-3</v>
      </c>
      <c r="AI57" s="362">
        <v>21757</v>
      </c>
      <c r="AJ57" s="278">
        <f t="shared" si="17"/>
        <v>0.10905436427977104</v>
      </c>
      <c r="AK57" s="362">
        <v>6436</v>
      </c>
      <c r="AL57" s="278">
        <f t="shared" si="18"/>
        <v>3.2259681413090331E-2</v>
      </c>
    </row>
    <row r="58" spans="2:38" s="73" customFormat="1" ht="14.25" hidden="1" outlineLevel="1">
      <c r="B58" s="494"/>
      <c r="C58" s="498"/>
      <c r="D58" s="193">
        <v>45921</v>
      </c>
      <c r="E58" s="193" t="s">
        <v>116</v>
      </c>
      <c r="F58" s="379">
        <f t="shared" si="0"/>
        <v>262326</v>
      </c>
      <c r="G58" s="507"/>
      <c r="H58" s="514"/>
      <c r="I58" s="362">
        <v>59551</v>
      </c>
      <c r="J58" s="278">
        <f t="shared" si="1"/>
        <v>0.22701142852786227</v>
      </c>
      <c r="K58" s="362">
        <v>68980</v>
      </c>
      <c r="L58" s="278">
        <f t="shared" si="2"/>
        <v>0.26295525414941712</v>
      </c>
      <c r="M58" s="362">
        <f t="shared" si="3"/>
        <v>128531</v>
      </c>
      <c r="N58" s="278">
        <f t="shared" si="4"/>
        <v>0.48996668267727944</v>
      </c>
      <c r="O58" s="362">
        <v>14435</v>
      </c>
      <c r="P58" s="278">
        <f t="shared" si="5"/>
        <v>5.5026951198127519E-2</v>
      </c>
      <c r="Q58" s="362">
        <v>7073</v>
      </c>
      <c r="R58" s="278">
        <f t="shared" si="6"/>
        <v>2.6962634279484306E-2</v>
      </c>
      <c r="S58" s="362">
        <f t="shared" si="7"/>
        <v>21508</v>
      </c>
      <c r="T58" s="278">
        <f t="shared" si="8"/>
        <v>8.1989585477611829E-2</v>
      </c>
      <c r="U58" s="362">
        <v>24660</v>
      </c>
      <c r="V58" s="278">
        <f t="shared" si="9"/>
        <v>9.4005169140687544E-2</v>
      </c>
      <c r="W58" s="362">
        <v>3200</v>
      </c>
      <c r="X58" s="278">
        <f t="shared" si="10"/>
        <v>1.2198562094493111E-2</v>
      </c>
      <c r="Y58" s="362">
        <v>13389</v>
      </c>
      <c r="Z58" s="278">
        <f t="shared" si="11"/>
        <v>5.1039546213490085E-2</v>
      </c>
      <c r="AA58" s="362">
        <v>11069</v>
      </c>
      <c r="AB58" s="278">
        <f t="shared" si="12"/>
        <v>4.2195588694982578E-2</v>
      </c>
      <c r="AC58" s="362">
        <f t="shared" si="13"/>
        <v>24458</v>
      </c>
      <c r="AD58" s="278">
        <f t="shared" si="14"/>
        <v>9.3235134908472669E-2</v>
      </c>
      <c r="AE58" s="362">
        <v>22858</v>
      </c>
      <c r="AF58" s="278">
        <f t="shared" si="15"/>
        <v>8.7135853861226104E-2</v>
      </c>
      <c r="AG58" s="362">
        <v>2026</v>
      </c>
      <c r="AH58" s="278">
        <f t="shared" si="16"/>
        <v>7.7232146260759514E-3</v>
      </c>
      <c r="AI58" s="362">
        <v>28207</v>
      </c>
      <c r="AJ58" s="278">
        <f t="shared" si="17"/>
        <v>0.10752651281230224</v>
      </c>
      <c r="AK58" s="362">
        <v>6878</v>
      </c>
      <c r="AL58" s="278">
        <f t="shared" si="18"/>
        <v>2.6219284401851131E-2</v>
      </c>
    </row>
    <row r="59" spans="2:38" s="73" customFormat="1" ht="14.25" hidden="1" outlineLevel="1">
      <c r="B59" s="494"/>
      <c r="C59" s="498"/>
      <c r="D59" s="193">
        <v>45922</v>
      </c>
      <c r="E59" s="193" t="s">
        <v>117</v>
      </c>
      <c r="F59" s="379">
        <f t="shared" si="0"/>
        <v>252996</v>
      </c>
      <c r="G59" s="507"/>
      <c r="H59" s="514"/>
      <c r="I59" s="362">
        <v>57704</v>
      </c>
      <c r="J59" s="278">
        <f t="shared" si="1"/>
        <v>0.2280826574333191</v>
      </c>
      <c r="K59" s="362">
        <v>67668</v>
      </c>
      <c r="L59" s="278">
        <f t="shared" si="2"/>
        <v>0.267466679315088</v>
      </c>
      <c r="M59" s="362">
        <f t="shared" si="3"/>
        <v>125372</v>
      </c>
      <c r="N59" s="278">
        <f t="shared" si="4"/>
        <v>0.49554933674840707</v>
      </c>
      <c r="O59" s="362">
        <v>14215</v>
      </c>
      <c r="P59" s="278">
        <f t="shared" si="5"/>
        <v>5.6186659077613874E-2</v>
      </c>
      <c r="Q59" s="362">
        <v>7344</v>
      </c>
      <c r="R59" s="278">
        <f t="shared" si="6"/>
        <v>2.9028126926907934E-2</v>
      </c>
      <c r="S59" s="362">
        <f t="shared" si="7"/>
        <v>21559</v>
      </c>
      <c r="T59" s="278">
        <f t="shared" si="8"/>
        <v>8.5214786004521814E-2</v>
      </c>
      <c r="U59" s="362">
        <v>22588</v>
      </c>
      <c r="V59" s="278">
        <f t="shared" si="9"/>
        <v>8.9282043984885137E-2</v>
      </c>
      <c r="W59" s="362">
        <v>1047</v>
      </c>
      <c r="X59" s="278">
        <f t="shared" si="10"/>
        <v>4.1384053502822177E-3</v>
      </c>
      <c r="Y59" s="362">
        <v>13174</v>
      </c>
      <c r="Z59" s="278">
        <f t="shared" si="11"/>
        <v>5.2071969517304618E-2</v>
      </c>
      <c r="AA59" s="362">
        <v>10994</v>
      </c>
      <c r="AB59" s="278">
        <f t="shared" si="12"/>
        <v>4.345523249379437E-2</v>
      </c>
      <c r="AC59" s="362">
        <f t="shared" si="13"/>
        <v>24168</v>
      </c>
      <c r="AD59" s="278">
        <f t="shared" si="14"/>
        <v>9.5527202011098988E-2</v>
      </c>
      <c r="AE59" s="362">
        <v>22084</v>
      </c>
      <c r="AF59" s="278">
        <f t="shared" si="15"/>
        <v>8.7289917627156155E-2</v>
      </c>
      <c r="AG59" s="362">
        <v>1954</v>
      </c>
      <c r="AH59" s="278">
        <f t="shared" si="16"/>
        <v>7.7234422678619423E-3</v>
      </c>
      <c r="AI59" s="362">
        <v>27252</v>
      </c>
      <c r="AJ59" s="278">
        <f t="shared" si="17"/>
        <v>0.10771711805720248</v>
      </c>
      <c r="AK59" s="362">
        <v>6972</v>
      </c>
      <c r="AL59" s="278">
        <f t="shared" si="18"/>
        <v>2.7557747948584167E-2</v>
      </c>
    </row>
    <row r="60" spans="2:38" s="73" customFormat="1" ht="14.25" hidden="1" outlineLevel="1" collapsed="1">
      <c r="B60" s="493">
        <f t="shared" ref="B60" si="28">D68</f>
        <v>45931</v>
      </c>
      <c r="C60" s="498"/>
      <c r="D60" s="193">
        <v>45923</v>
      </c>
      <c r="E60" s="193" t="s">
        <v>118</v>
      </c>
      <c r="F60" s="379">
        <f t="shared" si="0"/>
        <v>244725</v>
      </c>
      <c r="G60" s="507">
        <f t="shared" ref="G60" si="29">SUM(F60:F66)</f>
        <v>1470690</v>
      </c>
      <c r="H60" s="514"/>
      <c r="I60" s="362">
        <v>55846</v>
      </c>
      <c r="J60" s="278">
        <f t="shared" si="1"/>
        <v>0.22819899887628972</v>
      </c>
      <c r="K60" s="362">
        <v>65411</v>
      </c>
      <c r="L60" s="278">
        <f t="shared" si="2"/>
        <v>0.26728368576974154</v>
      </c>
      <c r="M60" s="362">
        <f t="shared" si="3"/>
        <v>121257</v>
      </c>
      <c r="N60" s="278">
        <f t="shared" si="4"/>
        <v>0.49548268464603124</v>
      </c>
      <c r="O60" s="362">
        <v>13182</v>
      </c>
      <c r="P60" s="278">
        <f t="shared" si="5"/>
        <v>5.3864541832669324E-2</v>
      </c>
      <c r="Q60" s="362">
        <v>7200</v>
      </c>
      <c r="R60" s="278">
        <f t="shared" si="6"/>
        <v>2.9420778424762487E-2</v>
      </c>
      <c r="S60" s="362">
        <f t="shared" si="7"/>
        <v>20382</v>
      </c>
      <c r="T60" s="278">
        <f t="shared" si="8"/>
        <v>8.3285320257431808E-2</v>
      </c>
      <c r="U60" s="362">
        <v>21734</v>
      </c>
      <c r="V60" s="278">
        <f t="shared" si="9"/>
        <v>8.8809888650526095E-2</v>
      </c>
      <c r="W60" s="362">
        <v>1038</v>
      </c>
      <c r="X60" s="278">
        <f t="shared" si="10"/>
        <v>4.241495556236592E-3</v>
      </c>
      <c r="Y60" s="362">
        <v>12907</v>
      </c>
      <c r="Z60" s="278">
        <f t="shared" si="11"/>
        <v>5.2740831545612425E-2</v>
      </c>
      <c r="AA60" s="362">
        <v>10458</v>
      </c>
      <c r="AB60" s="278">
        <f t="shared" si="12"/>
        <v>4.2733680661967512E-2</v>
      </c>
      <c r="AC60" s="362">
        <f t="shared" si="13"/>
        <v>23365</v>
      </c>
      <c r="AD60" s="278">
        <f t="shared" si="14"/>
        <v>9.5474512207579937E-2</v>
      </c>
      <c r="AE60" s="362">
        <v>21845</v>
      </c>
      <c r="AF60" s="278">
        <f t="shared" si="15"/>
        <v>8.9263458984574523E-2</v>
      </c>
      <c r="AG60" s="362">
        <v>1745</v>
      </c>
      <c r="AH60" s="278">
        <f t="shared" si="16"/>
        <v>7.1304525487792423E-3</v>
      </c>
      <c r="AI60" s="362">
        <v>26598</v>
      </c>
      <c r="AJ60" s="278">
        <f t="shared" si="17"/>
        <v>0.10868525896414342</v>
      </c>
      <c r="AK60" s="362">
        <v>6761</v>
      </c>
      <c r="AL60" s="278">
        <f t="shared" si="18"/>
        <v>2.762692818469711E-2</v>
      </c>
    </row>
    <row r="61" spans="2:38" s="73" customFormat="1" ht="14.25" hidden="1" outlineLevel="1">
      <c r="B61" s="494"/>
      <c r="C61" s="498"/>
      <c r="D61" s="193">
        <v>45924</v>
      </c>
      <c r="E61" s="193" t="s">
        <v>112</v>
      </c>
      <c r="F61" s="379">
        <f t="shared" si="0"/>
        <v>234032</v>
      </c>
      <c r="G61" s="507"/>
      <c r="H61" s="514"/>
      <c r="I61" s="362">
        <v>54981</v>
      </c>
      <c r="J61" s="278">
        <f t="shared" si="1"/>
        <v>0.23492941136254872</v>
      </c>
      <c r="K61" s="362">
        <v>63294</v>
      </c>
      <c r="L61" s="278">
        <f t="shared" si="2"/>
        <v>0.27045019484514937</v>
      </c>
      <c r="M61" s="362">
        <f t="shared" si="3"/>
        <v>118275</v>
      </c>
      <c r="N61" s="278">
        <f t="shared" si="4"/>
        <v>0.50537960620769806</v>
      </c>
      <c r="O61" s="362">
        <v>12931</v>
      </c>
      <c r="P61" s="278">
        <f t="shared" si="5"/>
        <v>5.5253127777397965E-2</v>
      </c>
      <c r="Q61" s="362">
        <v>6593</v>
      </c>
      <c r="R61" s="278">
        <f t="shared" si="6"/>
        <v>2.8171361181376905E-2</v>
      </c>
      <c r="S61" s="362">
        <f t="shared" si="7"/>
        <v>19524</v>
      </c>
      <c r="T61" s="278">
        <f t="shared" si="8"/>
        <v>8.342448895877487E-2</v>
      </c>
      <c r="U61" s="362">
        <v>21751</v>
      </c>
      <c r="V61" s="278">
        <f t="shared" si="9"/>
        <v>9.2940281670882613E-2</v>
      </c>
      <c r="W61" s="362">
        <v>947</v>
      </c>
      <c r="X61" s="278">
        <f t="shared" si="10"/>
        <v>4.0464551856156427E-3</v>
      </c>
      <c r="Y61" s="362">
        <v>12828</v>
      </c>
      <c r="Z61" s="278">
        <f t="shared" si="11"/>
        <v>5.4813017023313051E-2</v>
      </c>
      <c r="AA61" s="362">
        <v>9894</v>
      </c>
      <c r="AB61" s="278">
        <f t="shared" si="12"/>
        <v>4.2276269911806934E-2</v>
      </c>
      <c r="AC61" s="362">
        <f t="shared" si="13"/>
        <v>22722</v>
      </c>
      <c r="AD61" s="278">
        <f t="shared" si="14"/>
        <v>9.7089286935119978E-2</v>
      </c>
      <c r="AE61" s="362">
        <v>21466</v>
      </c>
      <c r="AF61" s="278">
        <f t="shared" si="15"/>
        <v>9.1722499487249601E-2</v>
      </c>
      <c r="AG61" s="362">
        <v>1795</v>
      </c>
      <c r="AH61" s="278">
        <f t="shared" si="16"/>
        <v>7.6698912969166613E-3</v>
      </c>
      <c r="AI61" s="362">
        <v>20510</v>
      </c>
      <c r="AJ61" s="278">
        <f t="shared" si="17"/>
        <v>8.7637588022150811E-2</v>
      </c>
      <c r="AK61" s="362">
        <v>7042</v>
      </c>
      <c r="AL61" s="278">
        <f t="shared" si="18"/>
        <v>3.0089902235591715E-2</v>
      </c>
    </row>
    <row r="62" spans="2:38" s="73" customFormat="1" ht="14.25" hidden="1" outlineLevel="1">
      <c r="B62" s="494"/>
      <c r="C62" s="498"/>
      <c r="D62" s="193">
        <v>45925</v>
      </c>
      <c r="E62" s="193" t="s">
        <v>113</v>
      </c>
      <c r="F62" s="379">
        <f t="shared" si="0"/>
        <v>214931</v>
      </c>
      <c r="G62" s="507"/>
      <c r="H62" s="514"/>
      <c r="I62" s="362">
        <v>51553</v>
      </c>
      <c r="J62" s="278">
        <f t="shared" si="1"/>
        <v>0.23985837315231401</v>
      </c>
      <c r="K62" s="362">
        <v>53884</v>
      </c>
      <c r="L62" s="278">
        <f t="shared" si="2"/>
        <v>0.25070371421525978</v>
      </c>
      <c r="M62" s="362">
        <f t="shared" si="3"/>
        <v>105437</v>
      </c>
      <c r="N62" s="278">
        <f t="shared" si="4"/>
        <v>0.49056208736757378</v>
      </c>
      <c r="O62" s="362">
        <v>12158</v>
      </c>
      <c r="P62" s="278">
        <f t="shared" si="5"/>
        <v>5.6566991266964746E-2</v>
      </c>
      <c r="Q62" s="362">
        <v>6168</v>
      </c>
      <c r="R62" s="278">
        <f t="shared" si="6"/>
        <v>2.8697582014693086E-2</v>
      </c>
      <c r="S62" s="362">
        <f t="shared" si="7"/>
        <v>18326</v>
      </c>
      <c r="T62" s="278">
        <f t="shared" si="8"/>
        <v>8.5264573281657832E-2</v>
      </c>
      <c r="U62" s="362">
        <v>21342</v>
      </c>
      <c r="V62" s="278">
        <f t="shared" si="9"/>
        <v>9.9296983683135512E-2</v>
      </c>
      <c r="W62" s="362">
        <v>923</v>
      </c>
      <c r="X62" s="278">
        <f t="shared" si="10"/>
        <v>4.2944014590729114E-3</v>
      </c>
      <c r="Y62" s="362">
        <v>12183</v>
      </c>
      <c r="Z62" s="278">
        <f t="shared" si="11"/>
        <v>5.6683307666181237E-2</v>
      </c>
      <c r="AA62" s="362">
        <v>9011</v>
      </c>
      <c r="AB62" s="278">
        <f t="shared" si="12"/>
        <v>4.1925082933592643E-2</v>
      </c>
      <c r="AC62" s="362">
        <f t="shared" si="13"/>
        <v>21194</v>
      </c>
      <c r="AD62" s="278">
        <f t="shared" si="14"/>
        <v>9.8608390599773887E-2</v>
      </c>
      <c r="AE62" s="362">
        <v>19170</v>
      </c>
      <c r="AF62" s="278">
        <f t="shared" si="15"/>
        <v>8.9191414919206624E-2</v>
      </c>
      <c r="AG62" s="362">
        <v>1603</v>
      </c>
      <c r="AH62" s="278">
        <f t="shared" si="16"/>
        <v>7.4582075177615139E-3</v>
      </c>
      <c r="AI62" s="362">
        <v>20246</v>
      </c>
      <c r="AJ62" s="278">
        <f t="shared" si="17"/>
        <v>9.4197672741484481E-2</v>
      </c>
      <c r="AK62" s="362">
        <v>6690</v>
      </c>
      <c r="AL62" s="278">
        <f t="shared" si="18"/>
        <v>3.1126268430333455E-2</v>
      </c>
    </row>
    <row r="63" spans="2:38" s="73" customFormat="1" ht="14.25" hidden="1" outlineLevel="1">
      <c r="B63" s="494"/>
      <c r="C63" s="498"/>
      <c r="D63" s="193">
        <v>45926</v>
      </c>
      <c r="E63" s="193" t="s">
        <v>114</v>
      </c>
      <c r="F63" s="379">
        <f t="shared" si="0"/>
        <v>169827</v>
      </c>
      <c r="G63" s="507"/>
      <c r="H63" s="514"/>
      <c r="I63" s="362">
        <v>32640</v>
      </c>
      <c r="J63" s="278">
        <f t="shared" si="1"/>
        <v>0.19219558727410835</v>
      </c>
      <c r="K63" s="362">
        <v>45910</v>
      </c>
      <c r="L63" s="278">
        <f t="shared" si="2"/>
        <v>0.27033392805619838</v>
      </c>
      <c r="M63" s="362">
        <f t="shared" si="3"/>
        <v>78550</v>
      </c>
      <c r="N63" s="278">
        <f t="shared" si="4"/>
        <v>0.46252951533030673</v>
      </c>
      <c r="O63" s="362">
        <v>8953</v>
      </c>
      <c r="P63" s="278">
        <f t="shared" si="5"/>
        <v>5.2718354560817776E-2</v>
      </c>
      <c r="Q63" s="362">
        <v>5230</v>
      </c>
      <c r="R63" s="278">
        <f t="shared" si="6"/>
        <v>3.0796045387364787E-2</v>
      </c>
      <c r="S63" s="362">
        <f t="shared" si="7"/>
        <v>14183</v>
      </c>
      <c r="T63" s="278">
        <f t="shared" si="8"/>
        <v>8.3514399948182563E-2</v>
      </c>
      <c r="U63" s="362">
        <v>16620</v>
      </c>
      <c r="V63" s="278">
        <f t="shared" si="9"/>
        <v>9.7864297196558855E-2</v>
      </c>
      <c r="W63" s="362">
        <v>811</v>
      </c>
      <c r="X63" s="278">
        <f t="shared" si="10"/>
        <v>4.7754479558609645E-3</v>
      </c>
      <c r="Y63" s="362">
        <v>10192</v>
      </c>
      <c r="Z63" s="278">
        <f t="shared" si="11"/>
        <v>6.0014014261572067E-2</v>
      </c>
      <c r="AA63" s="362">
        <v>8571</v>
      </c>
      <c r="AB63" s="278">
        <f t="shared" si="12"/>
        <v>5.0469006695048488E-2</v>
      </c>
      <c r="AC63" s="362">
        <f t="shared" si="13"/>
        <v>18763</v>
      </c>
      <c r="AD63" s="278">
        <f t="shared" si="14"/>
        <v>0.11048302095662056</v>
      </c>
      <c r="AE63" s="362">
        <v>13258</v>
      </c>
      <c r="AF63" s="278">
        <f t="shared" si="15"/>
        <v>7.8067680639709827E-2</v>
      </c>
      <c r="AG63" s="362">
        <v>1414</v>
      </c>
      <c r="AH63" s="278">
        <f t="shared" si="16"/>
        <v>8.3261201104653567E-3</v>
      </c>
      <c r="AI63" s="362">
        <v>20395</v>
      </c>
      <c r="AJ63" s="278">
        <f t="shared" si="17"/>
        <v>0.12009280032032597</v>
      </c>
      <c r="AK63" s="362">
        <v>5833</v>
      </c>
      <c r="AL63" s="278">
        <f t="shared" si="18"/>
        <v>3.4346717541969184E-2</v>
      </c>
    </row>
    <row r="64" spans="2:38" s="73" customFormat="1" ht="14.25" hidden="1" outlineLevel="1">
      <c r="B64" s="494"/>
      <c r="C64" s="498"/>
      <c r="D64" s="193">
        <v>45927</v>
      </c>
      <c r="E64" s="193" t="s">
        <v>115</v>
      </c>
      <c r="F64" s="379">
        <f t="shared" si="0"/>
        <v>167413</v>
      </c>
      <c r="G64" s="507"/>
      <c r="H64" s="514"/>
      <c r="I64" s="362">
        <v>30560</v>
      </c>
      <c r="J64" s="278">
        <f t="shared" si="1"/>
        <v>0.18254257435205151</v>
      </c>
      <c r="K64" s="362">
        <v>44789</v>
      </c>
      <c r="L64" s="278">
        <f t="shared" si="2"/>
        <v>0.26753597390883621</v>
      </c>
      <c r="M64" s="362">
        <f t="shared" si="3"/>
        <v>75349</v>
      </c>
      <c r="N64" s="278">
        <f t="shared" si="4"/>
        <v>0.45007854826088772</v>
      </c>
      <c r="O64" s="362">
        <v>8935</v>
      </c>
      <c r="P64" s="278">
        <f t="shared" si="5"/>
        <v>5.3371004641216635E-2</v>
      </c>
      <c r="Q64" s="362">
        <v>5208</v>
      </c>
      <c r="R64" s="278">
        <f t="shared" si="6"/>
        <v>3.1108695262614016E-2</v>
      </c>
      <c r="S64" s="362">
        <f t="shared" si="7"/>
        <v>14143</v>
      </c>
      <c r="T64" s="278">
        <f t="shared" si="8"/>
        <v>8.4479699903830641E-2</v>
      </c>
      <c r="U64" s="362">
        <v>16809</v>
      </c>
      <c r="V64" s="278">
        <f t="shared" si="9"/>
        <v>0.10040438914540686</v>
      </c>
      <c r="W64" s="362">
        <v>852</v>
      </c>
      <c r="X64" s="278">
        <f t="shared" si="10"/>
        <v>5.089210515312431E-3</v>
      </c>
      <c r="Y64" s="362">
        <v>10301</v>
      </c>
      <c r="Z64" s="278">
        <f t="shared" si="11"/>
        <v>6.153046657069642E-2</v>
      </c>
      <c r="AA64" s="362">
        <v>8760</v>
      </c>
      <c r="AB64" s="278">
        <f t="shared" si="12"/>
        <v>5.2325685579972879E-2</v>
      </c>
      <c r="AC64" s="362">
        <f t="shared" si="13"/>
        <v>19061</v>
      </c>
      <c r="AD64" s="278">
        <f t="shared" si="14"/>
        <v>0.1138561521506693</v>
      </c>
      <c r="AE64" s="362">
        <v>12338</v>
      </c>
      <c r="AF64" s="278">
        <f t="shared" si="15"/>
        <v>7.3697980443573674E-2</v>
      </c>
      <c r="AG64" s="362">
        <v>1520</v>
      </c>
      <c r="AH64" s="278">
        <f t="shared" si="16"/>
        <v>9.07934270337429E-3</v>
      </c>
      <c r="AI64" s="362">
        <v>21253</v>
      </c>
      <c r="AJ64" s="278">
        <f t="shared" si="17"/>
        <v>0.12694952004921958</v>
      </c>
      <c r="AK64" s="362">
        <v>6088</v>
      </c>
      <c r="AL64" s="278">
        <f t="shared" si="18"/>
        <v>3.6365156827725446E-2</v>
      </c>
    </row>
    <row r="65" spans="2:38" s="73" customFormat="1" ht="14.25" hidden="1" outlineLevel="1">
      <c r="B65" s="494"/>
      <c r="C65" s="498"/>
      <c r="D65" s="193">
        <v>45928</v>
      </c>
      <c r="E65" s="193" t="s">
        <v>116</v>
      </c>
      <c r="F65" s="379">
        <f t="shared" si="0"/>
        <v>187314</v>
      </c>
      <c r="G65" s="507"/>
      <c r="H65" s="514"/>
      <c r="I65" s="362">
        <v>32362</v>
      </c>
      <c r="J65" s="278">
        <f t="shared" si="1"/>
        <v>0.17276871990347759</v>
      </c>
      <c r="K65" s="362">
        <v>53432</v>
      </c>
      <c r="L65" s="278">
        <f t="shared" si="2"/>
        <v>0.28525363827583627</v>
      </c>
      <c r="M65" s="362">
        <f t="shared" si="3"/>
        <v>85794</v>
      </c>
      <c r="N65" s="278">
        <f t="shared" si="4"/>
        <v>0.45802235817931386</v>
      </c>
      <c r="O65" s="362">
        <v>9053</v>
      </c>
      <c r="P65" s="278">
        <f t="shared" si="5"/>
        <v>4.833061063241402E-2</v>
      </c>
      <c r="Q65" s="362">
        <v>5402</v>
      </c>
      <c r="R65" s="278">
        <f t="shared" si="6"/>
        <v>2.8839275227692536E-2</v>
      </c>
      <c r="S65" s="362">
        <f t="shared" si="7"/>
        <v>14455</v>
      </c>
      <c r="T65" s="278">
        <f t="shared" si="8"/>
        <v>7.7169885860106563E-2</v>
      </c>
      <c r="U65" s="362">
        <v>18867</v>
      </c>
      <c r="V65" s="278">
        <f t="shared" si="9"/>
        <v>0.10072391812678176</v>
      </c>
      <c r="W65" s="362">
        <v>933</v>
      </c>
      <c r="X65" s="278">
        <f t="shared" si="10"/>
        <v>4.9809410935648165E-3</v>
      </c>
      <c r="Y65" s="362">
        <v>10955</v>
      </c>
      <c r="Z65" s="278">
        <f t="shared" si="11"/>
        <v>5.8484683472671557E-2</v>
      </c>
      <c r="AA65" s="362">
        <v>10054</v>
      </c>
      <c r="AB65" s="278">
        <f t="shared" si="12"/>
        <v>5.3674578515220429E-2</v>
      </c>
      <c r="AC65" s="362">
        <f t="shared" si="13"/>
        <v>21009</v>
      </c>
      <c r="AD65" s="278">
        <f t="shared" si="14"/>
        <v>0.11215926198789199</v>
      </c>
      <c r="AE65" s="362">
        <v>14278</v>
      </c>
      <c r="AF65" s="278">
        <f t="shared" si="15"/>
        <v>7.6224948482227703E-2</v>
      </c>
      <c r="AG65" s="362">
        <v>1481</v>
      </c>
      <c r="AH65" s="278">
        <f t="shared" si="16"/>
        <v>7.9065099245117822E-3</v>
      </c>
      <c r="AI65" s="362">
        <v>24836</v>
      </c>
      <c r="AJ65" s="278">
        <f t="shared" si="17"/>
        <v>0.13259019614123876</v>
      </c>
      <c r="AK65" s="362">
        <v>5661</v>
      </c>
      <c r="AL65" s="278">
        <f t="shared" si="18"/>
        <v>3.0221980204362727E-2</v>
      </c>
    </row>
    <row r="66" spans="2:38" s="73" customFormat="1" ht="14.25" hidden="1" outlineLevel="1">
      <c r="B66" s="494"/>
      <c r="C66" s="498"/>
      <c r="D66" s="193">
        <v>45929</v>
      </c>
      <c r="E66" s="193" t="s">
        <v>117</v>
      </c>
      <c r="F66" s="379">
        <f t="shared" si="0"/>
        <v>252448</v>
      </c>
      <c r="G66" s="507"/>
      <c r="H66" s="514"/>
      <c r="I66" s="362">
        <v>54409</v>
      </c>
      <c r="J66" s="278">
        <f t="shared" si="1"/>
        <v>0.21552557358347066</v>
      </c>
      <c r="K66" s="362">
        <v>67817</v>
      </c>
      <c r="L66" s="278">
        <f t="shared" si="2"/>
        <v>0.26863750158448474</v>
      </c>
      <c r="M66" s="362">
        <f t="shared" si="3"/>
        <v>122226</v>
      </c>
      <c r="N66" s="278">
        <f t="shared" si="4"/>
        <v>0.48416307516795537</v>
      </c>
      <c r="O66" s="362">
        <v>13803</v>
      </c>
      <c r="P66" s="278">
        <f t="shared" si="5"/>
        <v>5.4676606667511722E-2</v>
      </c>
      <c r="Q66" s="362">
        <v>7282</v>
      </c>
      <c r="R66" s="278">
        <f t="shared" si="6"/>
        <v>2.8845544428951705E-2</v>
      </c>
      <c r="S66" s="362">
        <f t="shared" si="7"/>
        <v>21085</v>
      </c>
      <c r="T66" s="278">
        <f t="shared" si="8"/>
        <v>8.3522151096463423E-2</v>
      </c>
      <c r="U66" s="362">
        <v>24390</v>
      </c>
      <c r="V66" s="278">
        <f t="shared" si="9"/>
        <v>9.6613956141462801E-2</v>
      </c>
      <c r="W66" s="362">
        <v>1216</v>
      </c>
      <c r="X66" s="278">
        <f t="shared" si="10"/>
        <v>4.816833565724426E-3</v>
      </c>
      <c r="Y66" s="362">
        <v>13559</v>
      </c>
      <c r="Z66" s="278">
        <f t="shared" si="11"/>
        <v>5.3710070984915703E-2</v>
      </c>
      <c r="AA66" s="362">
        <v>11235</v>
      </c>
      <c r="AB66" s="278">
        <f t="shared" si="12"/>
        <v>4.4504214729370009E-2</v>
      </c>
      <c r="AC66" s="362">
        <f t="shared" si="13"/>
        <v>24794</v>
      </c>
      <c r="AD66" s="278">
        <f t="shared" si="14"/>
        <v>9.8214285714285712E-2</v>
      </c>
      <c r="AE66" s="362">
        <v>21491</v>
      </c>
      <c r="AF66" s="278">
        <f t="shared" si="15"/>
        <v>8.5130403092914184E-2</v>
      </c>
      <c r="AG66" s="362">
        <v>2019</v>
      </c>
      <c r="AH66" s="278">
        <f t="shared" si="16"/>
        <v>7.9976866523006722E-3</v>
      </c>
      <c r="AI66" s="362">
        <v>28070</v>
      </c>
      <c r="AJ66" s="278">
        <f t="shared" si="17"/>
        <v>0.11119121561668145</v>
      </c>
      <c r="AK66" s="362">
        <v>7157</v>
      </c>
      <c r="AL66" s="278">
        <f t="shared" si="18"/>
        <v>2.835039295221194E-2</v>
      </c>
    </row>
    <row r="67" spans="2:38" s="73" customFormat="1" ht="14.25" hidden="1" outlineLevel="1" collapsed="1">
      <c r="B67" s="493">
        <f>B60+7</f>
        <v>45938</v>
      </c>
      <c r="C67" s="499"/>
      <c r="D67" s="193">
        <v>45930</v>
      </c>
      <c r="E67" s="193" t="s">
        <v>118</v>
      </c>
      <c r="F67" s="379">
        <f t="shared" si="0"/>
        <v>268017</v>
      </c>
      <c r="G67" s="507">
        <f t="shared" ref="G67" si="30">SUM(F67:F73)</f>
        <v>1525437</v>
      </c>
      <c r="H67" s="514"/>
      <c r="I67" s="362">
        <v>54840</v>
      </c>
      <c r="J67" s="278">
        <f t="shared" si="1"/>
        <v>0.20461388643257702</v>
      </c>
      <c r="K67" s="362">
        <v>66308</v>
      </c>
      <c r="L67" s="278">
        <f t="shared" si="2"/>
        <v>0.24740221702354701</v>
      </c>
      <c r="M67" s="362">
        <f t="shared" si="3"/>
        <v>121148</v>
      </c>
      <c r="N67" s="278">
        <f t="shared" si="4"/>
        <v>0.45201610345612403</v>
      </c>
      <c r="O67" s="362">
        <v>16677</v>
      </c>
      <c r="P67" s="278">
        <f t="shared" si="5"/>
        <v>6.2223664916777666E-2</v>
      </c>
      <c r="Q67" s="362">
        <v>7384</v>
      </c>
      <c r="R67" s="278">
        <f t="shared" si="6"/>
        <v>2.7550491200185063E-2</v>
      </c>
      <c r="S67" s="362">
        <f t="shared" si="7"/>
        <v>24061</v>
      </c>
      <c r="T67" s="278">
        <f t="shared" si="8"/>
        <v>8.9774156116962725E-2</v>
      </c>
      <c r="U67" s="362">
        <v>28016</v>
      </c>
      <c r="V67" s="278">
        <f t="shared" si="9"/>
        <v>0.10453068275519836</v>
      </c>
      <c r="W67" s="362">
        <v>1013</v>
      </c>
      <c r="X67" s="278">
        <f t="shared" si="10"/>
        <v>3.7796109948249551E-3</v>
      </c>
      <c r="Y67" s="362">
        <v>12780</v>
      </c>
      <c r="Z67" s="278">
        <f t="shared" si="11"/>
        <v>4.7683542461858762E-2</v>
      </c>
      <c r="AA67" s="362">
        <v>10875</v>
      </c>
      <c r="AB67" s="278">
        <f t="shared" si="12"/>
        <v>4.0575784371886858E-2</v>
      </c>
      <c r="AC67" s="362">
        <f t="shared" si="13"/>
        <v>23655</v>
      </c>
      <c r="AD67" s="278">
        <f t="shared" si="14"/>
        <v>8.8259326833745627E-2</v>
      </c>
      <c r="AE67" s="362">
        <v>30788</v>
      </c>
      <c r="AF67" s="278">
        <f t="shared" si="15"/>
        <v>0.1148733102750945</v>
      </c>
      <c r="AG67" s="362">
        <v>1671</v>
      </c>
      <c r="AH67" s="278">
        <f t="shared" si="16"/>
        <v>6.2346791434871665E-3</v>
      </c>
      <c r="AI67" s="362">
        <v>25712</v>
      </c>
      <c r="AJ67" s="278">
        <f t="shared" si="17"/>
        <v>9.5934213128271717E-2</v>
      </c>
      <c r="AK67" s="362">
        <v>11953</v>
      </c>
      <c r="AL67" s="278">
        <f t="shared" si="18"/>
        <v>4.4597917296290909E-2</v>
      </c>
    </row>
    <row r="68" spans="2:38" s="73" customFormat="1" ht="14.25" collapsed="1">
      <c r="B68" s="494"/>
      <c r="C68" s="497" t="s">
        <v>734</v>
      </c>
      <c r="D68" s="193">
        <v>45931</v>
      </c>
      <c r="E68" s="193" t="s">
        <v>112</v>
      </c>
      <c r="F68" s="379">
        <f t="shared" si="0"/>
        <v>249452</v>
      </c>
      <c r="G68" s="507"/>
      <c r="H68" s="514"/>
      <c r="I68" s="362">
        <v>53949</v>
      </c>
      <c r="J68" s="278">
        <f t="shared" si="1"/>
        <v>0.2162700639802447</v>
      </c>
      <c r="K68" s="362">
        <v>63637</v>
      </c>
      <c r="L68" s="278">
        <f t="shared" si="2"/>
        <v>0.25510719497137724</v>
      </c>
      <c r="M68" s="362">
        <f>I68+K68</f>
        <v>117586</v>
      </c>
      <c r="N68" s="278">
        <f t="shared" si="4"/>
        <v>0.47137725895162197</v>
      </c>
      <c r="O68" s="362">
        <v>14451</v>
      </c>
      <c r="P68" s="278">
        <f t="shared" si="5"/>
        <v>5.7930984718502956E-2</v>
      </c>
      <c r="Q68" s="362">
        <v>7007</v>
      </c>
      <c r="R68" s="278">
        <f t="shared" si="6"/>
        <v>2.8089572342574923E-2</v>
      </c>
      <c r="S68" s="362">
        <f t="shared" si="7"/>
        <v>21458</v>
      </c>
      <c r="T68" s="278">
        <f t="shared" si="8"/>
        <v>8.6020557061077876E-2</v>
      </c>
      <c r="U68" s="362">
        <v>24931</v>
      </c>
      <c r="V68" s="278">
        <f t="shared" si="9"/>
        <v>9.9943075220884178E-2</v>
      </c>
      <c r="W68" s="362">
        <v>901</v>
      </c>
      <c r="X68" s="278">
        <f t="shared" si="10"/>
        <v>3.6119173227715153E-3</v>
      </c>
      <c r="Y68" s="362">
        <v>12115</v>
      </c>
      <c r="Z68" s="278">
        <f t="shared" si="11"/>
        <v>4.8566457675224092E-2</v>
      </c>
      <c r="AA68" s="362">
        <v>9884</v>
      </c>
      <c r="AB68" s="278">
        <f t="shared" si="12"/>
        <v>3.9622853294421369E-2</v>
      </c>
      <c r="AC68" s="362">
        <f t="shared" si="13"/>
        <v>21999</v>
      </c>
      <c r="AD68" s="278">
        <f t="shared" si="14"/>
        <v>8.8189310969645468E-2</v>
      </c>
      <c r="AE68" s="362">
        <v>26537</v>
      </c>
      <c r="AF68" s="278">
        <f t="shared" si="15"/>
        <v>0.1063811875631384</v>
      </c>
      <c r="AG68" s="362">
        <v>1634</v>
      </c>
      <c r="AH68" s="278">
        <f t="shared" si="16"/>
        <v>6.5503583855811938E-3</v>
      </c>
      <c r="AI68" s="362">
        <v>24640</v>
      </c>
      <c r="AJ68" s="278">
        <f t="shared" si="17"/>
        <v>9.8776518127735996E-2</v>
      </c>
      <c r="AK68" s="362">
        <v>9766</v>
      </c>
      <c r="AL68" s="278">
        <f t="shared" si="18"/>
        <v>3.9149816397543412E-2</v>
      </c>
    </row>
    <row r="69" spans="2:38" s="73" customFormat="1" ht="14.25">
      <c r="B69" s="494"/>
      <c r="C69" s="498"/>
      <c r="D69" s="193">
        <v>45932</v>
      </c>
      <c r="E69" s="193" t="s">
        <v>113</v>
      </c>
      <c r="F69" s="379">
        <f t="shared" si="0"/>
        <v>223624</v>
      </c>
      <c r="G69" s="507"/>
      <c r="H69" s="514">
        <f>SUM(F68:F98)</f>
        <v>6846388</v>
      </c>
      <c r="I69" s="362">
        <v>48643</v>
      </c>
      <c r="J69" s="278">
        <f t="shared" si="1"/>
        <v>0.2175213751654563</v>
      </c>
      <c r="K69" s="362">
        <v>53386</v>
      </c>
      <c r="L69" s="278">
        <f t="shared" si="2"/>
        <v>0.23873108432010876</v>
      </c>
      <c r="M69" s="362">
        <f t="shared" si="3"/>
        <v>102029</v>
      </c>
      <c r="N69" s="278">
        <f t="shared" si="4"/>
        <v>0.45625245948556503</v>
      </c>
      <c r="O69" s="362">
        <v>13157</v>
      </c>
      <c r="P69" s="278">
        <f t="shared" si="5"/>
        <v>5.8835366508067109E-2</v>
      </c>
      <c r="Q69" s="362">
        <v>6405</v>
      </c>
      <c r="R69" s="278">
        <f t="shared" si="6"/>
        <v>2.8641827353056919E-2</v>
      </c>
      <c r="S69" s="362">
        <f t="shared" si="7"/>
        <v>19562</v>
      </c>
      <c r="T69" s="278">
        <f t="shared" si="8"/>
        <v>8.7477193861124028E-2</v>
      </c>
      <c r="U69" s="362">
        <v>23782</v>
      </c>
      <c r="V69" s="278">
        <f t="shared" si="9"/>
        <v>0.1063481558330054</v>
      </c>
      <c r="W69" s="362">
        <v>879</v>
      </c>
      <c r="X69" s="278">
        <f t="shared" si="10"/>
        <v>3.9307051121525421E-3</v>
      </c>
      <c r="Y69" s="362">
        <v>11085</v>
      </c>
      <c r="Z69" s="278">
        <f t="shared" si="11"/>
        <v>4.956981361571209E-2</v>
      </c>
      <c r="AA69" s="362">
        <v>8467</v>
      </c>
      <c r="AB69" s="278">
        <f t="shared" si="12"/>
        <v>3.7862662326047292E-2</v>
      </c>
      <c r="AC69" s="362">
        <f t="shared" si="13"/>
        <v>19552</v>
      </c>
      <c r="AD69" s="278">
        <f t="shared" si="14"/>
        <v>8.7432475941759388E-2</v>
      </c>
      <c r="AE69" s="362">
        <v>24268</v>
      </c>
      <c r="AF69" s="278">
        <f t="shared" si="15"/>
        <v>0.10852144671412728</v>
      </c>
      <c r="AG69" s="362">
        <v>1608</v>
      </c>
      <c r="AH69" s="278">
        <f t="shared" si="16"/>
        <v>7.1906414338353663E-3</v>
      </c>
      <c r="AI69" s="362">
        <v>22711</v>
      </c>
      <c r="AJ69" s="278">
        <f t="shared" si="17"/>
        <v>0.10155886666905162</v>
      </c>
      <c r="AK69" s="362">
        <v>9233</v>
      </c>
      <c r="AL69" s="278">
        <f t="shared" si="18"/>
        <v>4.1288054949379316E-2</v>
      </c>
    </row>
    <row r="70" spans="2:38" s="73" customFormat="1" ht="14.25">
      <c r="B70" s="494"/>
      <c r="C70" s="498"/>
      <c r="D70" s="193">
        <v>45933</v>
      </c>
      <c r="E70" s="193" t="s">
        <v>114</v>
      </c>
      <c r="F70" s="379">
        <f t="shared" si="0"/>
        <v>173626</v>
      </c>
      <c r="G70" s="507"/>
      <c r="H70" s="514"/>
      <c r="I70" s="362">
        <v>31605</v>
      </c>
      <c r="J70" s="278">
        <f t="shared" si="1"/>
        <v>0.18202918917673622</v>
      </c>
      <c r="K70" s="362">
        <v>46034</v>
      </c>
      <c r="L70" s="278">
        <f t="shared" si="2"/>
        <v>0.26513310218515662</v>
      </c>
      <c r="M70" s="362">
        <f t="shared" si="3"/>
        <v>77639</v>
      </c>
      <c r="N70" s="278">
        <f t="shared" si="4"/>
        <v>0.44716229136189278</v>
      </c>
      <c r="O70" s="362">
        <v>10902</v>
      </c>
      <c r="P70" s="278">
        <f t="shared" si="5"/>
        <v>6.2790135118012277E-2</v>
      </c>
      <c r="Q70" s="362">
        <v>5104</v>
      </c>
      <c r="R70" s="278">
        <f t="shared" si="6"/>
        <v>2.9396518954534458E-2</v>
      </c>
      <c r="S70" s="362">
        <f t="shared" si="7"/>
        <v>16006</v>
      </c>
      <c r="T70" s="278">
        <f t="shared" si="8"/>
        <v>9.2186654072546739E-2</v>
      </c>
      <c r="U70" s="362">
        <v>16852</v>
      </c>
      <c r="V70" s="278">
        <f t="shared" si="9"/>
        <v>9.70591962033336E-2</v>
      </c>
      <c r="W70" s="362">
        <v>677</v>
      </c>
      <c r="X70" s="278">
        <f t="shared" si="10"/>
        <v>3.8991856058424429E-3</v>
      </c>
      <c r="Y70" s="362">
        <v>8857</v>
      </c>
      <c r="Z70" s="278">
        <f t="shared" si="11"/>
        <v>5.1011945215578315E-2</v>
      </c>
      <c r="AA70" s="362">
        <v>7634</v>
      </c>
      <c r="AB70" s="278">
        <f t="shared" si="12"/>
        <v>4.3968069298376974E-2</v>
      </c>
      <c r="AC70" s="362">
        <f t="shared" si="13"/>
        <v>16491</v>
      </c>
      <c r="AD70" s="278">
        <f t="shared" si="14"/>
        <v>9.4980014513955283E-2</v>
      </c>
      <c r="AE70" s="362">
        <v>17571</v>
      </c>
      <c r="AF70" s="278">
        <f t="shared" si="15"/>
        <v>0.10120028106389596</v>
      </c>
      <c r="AG70" s="362">
        <v>1209</v>
      </c>
      <c r="AH70" s="278">
        <f t="shared" si="16"/>
        <v>6.9632428322947025E-3</v>
      </c>
      <c r="AI70" s="362">
        <v>19746</v>
      </c>
      <c r="AJ70" s="278">
        <f t="shared" si="17"/>
        <v>0.11372720675474872</v>
      </c>
      <c r="AK70" s="362">
        <v>7435</v>
      </c>
      <c r="AL70" s="278">
        <f t="shared" si="18"/>
        <v>4.2821927591489756E-2</v>
      </c>
    </row>
    <row r="71" spans="2:38" s="73" customFormat="1" ht="14.25">
      <c r="B71" s="494"/>
      <c r="C71" s="498"/>
      <c r="D71" s="193">
        <v>45934</v>
      </c>
      <c r="E71" s="193" t="s">
        <v>115</v>
      </c>
      <c r="F71" s="379">
        <f t="shared" si="0"/>
        <v>169667</v>
      </c>
      <c r="G71" s="507"/>
      <c r="H71" s="514"/>
      <c r="I71" s="362">
        <v>30056</v>
      </c>
      <c r="J71" s="278">
        <f t="shared" si="1"/>
        <v>0.17714699971119899</v>
      </c>
      <c r="K71" s="362">
        <v>44540</v>
      </c>
      <c r="L71" s="278">
        <f t="shared" si="2"/>
        <v>0.26251421902903921</v>
      </c>
      <c r="M71" s="362">
        <f t="shared" si="3"/>
        <v>74596</v>
      </c>
      <c r="N71" s="278">
        <f t="shared" si="4"/>
        <v>0.43966121874023822</v>
      </c>
      <c r="O71" s="362">
        <v>10831</v>
      </c>
      <c r="P71" s="278">
        <f t="shared" si="5"/>
        <v>6.3836809750864934E-2</v>
      </c>
      <c r="Q71" s="362">
        <v>5171</v>
      </c>
      <c r="R71" s="278">
        <f t="shared" si="6"/>
        <v>3.0477346802855004E-2</v>
      </c>
      <c r="S71" s="362">
        <f t="shared" si="7"/>
        <v>16002</v>
      </c>
      <c r="T71" s="278">
        <f t="shared" si="8"/>
        <v>9.4314156553719927E-2</v>
      </c>
      <c r="U71" s="362">
        <v>16591</v>
      </c>
      <c r="V71" s="278">
        <f t="shared" si="9"/>
        <v>9.778566250361001E-2</v>
      </c>
      <c r="W71" s="362">
        <v>640</v>
      </c>
      <c r="X71" s="278">
        <f t="shared" si="10"/>
        <v>3.7720947503050092E-3</v>
      </c>
      <c r="Y71" s="362">
        <v>8776</v>
      </c>
      <c r="Z71" s="278">
        <f t="shared" si="11"/>
        <v>5.1724849263557436E-2</v>
      </c>
      <c r="AA71" s="362">
        <v>8178</v>
      </c>
      <c r="AB71" s="278">
        <f t="shared" si="12"/>
        <v>4.8200298231241195E-2</v>
      </c>
      <c r="AC71" s="362">
        <f t="shared" si="13"/>
        <v>16954</v>
      </c>
      <c r="AD71" s="278">
        <f t="shared" si="14"/>
        <v>9.9925147494798638E-2</v>
      </c>
      <c r="AE71" s="362">
        <v>17877</v>
      </c>
      <c r="AF71" s="278">
        <f t="shared" si="15"/>
        <v>0.10536521539250414</v>
      </c>
      <c r="AG71" s="362">
        <v>1331</v>
      </c>
      <c r="AH71" s="278">
        <f t="shared" si="16"/>
        <v>7.8447783010249482E-3</v>
      </c>
      <c r="AI71" s="362">
        <v>19448</v>
      </c>
      <c r="AJ71" s="278">
        <f t="shared" si="17"/>
        <v>0.11462452922489347</v>
      </c>
      <c r="AK71" s="362">
        <v>6228</v>
      </c>
      <c r="AL71" s="278">
        <f t="shared" si="18"/>
        <v>3.6707197038905619E-2</v>
      </c>
    </row>
    <row r="72" spans="2:38" s="73" customFormat="1" ht="14.25">
      <c r="B72" s="494"/>
      <c r="C72" s="498"/>
      <c r="D72" s="193">
        <v>45935</v>
      </c>
      <c r="E72" s="193" t="s">
        <v>116</v>
      </c>
      <c r="F72" s="379">
        <f t="shared" ref="F72:F129" si="31">SUM(M72,S72,U72,W72,AC72,AE72,AG72,AI72,AK72)</f>
        <v>187872</v>
      </c>
      <c r="G72" s="507"/>
      <c r="H72" s="514"/>
      <c r="I72" s="362">
        <v>33191</v>
      </c>
      <c r="J72" s="278">
        <f t="shared" ref="J72:J129" si="32">I72/$F72</f>
        <v>0.17666815704309316</v>
      </c>
      <c r="K72" s="362">
        <v>53285</v>
      </c>
      <c r="L72" s="278">
        <f t="shared" ref="L72:L129" si="33">K72/$F72</f>
        <v>0.28362395673650143</v>
      </c>
      <c r="M72" s="362">
        <f t="shared" ref="M72:M129" si="34">I72+K72</f>
        <v>86476</v>
      </c>
      <c r="N72" s="278">
        <f t="shared" ref="N72:N129" si="35">M72/$F72</f>
        <v>0.46029211377959461</v>
      </c>
      <c r="O72" s="362">
        <v>10841</v>
      </c>
      <c r="P72" s="278">
        <f t="shared" ref="P72:P129" si="36">O72/$F72</f>
        <v>5.7704181570430932E-2</v>
      </c>
      <c r="Q72" s="362">
        <v>5162</v>
      </c>
      <c r="R72" s="278">
        <f t="shared" ref="R72:R129" si="37">Q72/$F72</f>
        <v>2.7476153977175951E-2</v>
      </c>
      <c r="S72" s="362">
        <f t="shared" ref="S72:S129" si="38">O72+Q72</f>
        <v>16003</v>
      </c>
      <c r="T72" s="278">
        <f t="shared" ref="T72:T129" si="39">S72/$F72</f>
        <v>8.5180335547606886E-2</v>
      </c>
      <c r="U72" s="362">
        <v>19786</v>
      </c>
      <c r="V72" s="278">
        <f t="shared" ref="V72:V129" si="40">U72/$F72</f>
        <v>0.10531638562425481</v>
      </c>
      <c r="W72" s="362">
        <v>638</v>
      </c>
      <c r="X72" s="278">
        <f t="shared" ref="X72:X129" si="41">W72/$F72</f>
        <v>3.3959291432464657E-3</v>
      </c>
      <c r="Y72" s="362">
        <v>9902</v>
      </c>
      <c r="Z72" s="278">
        <f t="shared" ref="Z72:Z129" si="42">Y72/$F72</f>
        <v>5.2706097768693581E-2</v>
      </c>
      <c r="AA72" s="362">
        <v>9113</v>
      </c>
      <c r="AB72" s="278">
        <f t="shared" ref="AB72:AB129" si="43">AA72/$F72</f>
        <v>4.8506429909725771E-2</v>
      </c>
      <c r="AC72" s="362">
        <f t="shared" ref="AC72:AC129" si="44">Y72+AA72</f>
        <v>19015</v>
      </c>
      <c r="AD72" s="278">
        <f t="shared" ref="AD72:AD129" si="45">AC72/$F72</f>
        <v>0.10121252767841935</v>
      </c>
      <c r="AE72" s="362">
        <v>20054</v>
      </c>
      <c r="AF72" s="278">
        <f t="shared" ref="AF72:AF129" si="46">AE72/$F72</f>
        <v>0.1067428887753364</v>
      </c>
      <c r="AG72" s="362">
        <v>1272</v>
      </c>
      <c r="AH72" s="278">
        <f t="shared" ref="AH72:AH129" si="47">AG72/$F72</f>
        <v>6.7705671946857431E-3</v>
      </c>
      <c r="AI72" s="362">
        <v>17741</v>
      </c>
      <c r="AJ72" s="278">
        <f t="shared" ref="AJ72:AJ129" si="48">AI72/$F72</f>
        <v>9.443131493783001E-2</v>
      </c>
      <c r="AK72" s="362">
        <v>6887</v>
      </c>
      <c r="AL72" s="278">
        <f t="shared" ref="AL72:AL129" si="49">AK72/$F72</f>
        <v>3.6657937319025717E-2</v>
      </c>
    </row>
    <row r="73" spans="2:38" s="73" customFormat="1" ht="14.25">
      <c r="B73" s="494"/>
      <c r="C73" s="498"/>
      <c r="D73" s="193">
        <v>45936</v>
      </c>
      <c r="E73" s="193" t="s">
        <v>117</v>
      </c>
      <c r="F73" s="379">
        <f t="shared" si="31"/>
        <v>253179</v>
      </c>
      <c r="G73" s="507"/>
      <c r="H73" s="514"/>
      <c r="I73" s="362">
        <v>51374</v>
      </c>
      <c r="J73" s="278">
        <f t="shared" si="32"/>
        <v>0.20291572365796531</v>
      </c>
      <c r="K73" s="362">
        <v>67984</v>
      </c>
      <c r="L73" s="278">
        <f t="shared" si="33"/>
        <v>0.26852148084951755</v>
      </c>
      <c r="M73" s="362">
        <f t="shared" si="34"/>
        <v>119358</v>
      </c>
      <c r="N73" s="278">
        <f t="shared" si="35"/>
        <v>0.47143720450748283</v>
      </c>
      <c r="O73" s="362">
        <v>14643</v>
      </c>
      <c r="P73" s="278">
        <f t="shared" si="36"/>
        <v>5.7836550424798266E-2</v>
      </c>
      <c r="Q73" s="362">
        <v>7163</v>
      </c>
      <c r="R73" s="278">
        <f t="shared" si="37"/>
        <v>2.829223592794031E-2</v>
      </c>
      <c r="S73" s="362">
        <f t="shared" si="38"/>
        <v>21806</v>
      </c>
      <c r="T73" s="278">
        <f t="shared" si="39"/>
        <v>8.6128786352738573E-2</v>
      </c>
      <c r="U73" s="362">
        <v>25097</v>
      </c>
      <c r="V73" s="278">
        <f t="shared" si="40"/>
        <v>9.9127494776423006E-2</v>
      </c>
      <c r="W73" s="362">
        <v>1142</v>
      </c>
      <c r="X73" s="278">
        <f t="shared" si="41"/>
        <v>4.5106426678358002E-3</v>
      </c>
      <c r="Y73" s="362">
        <v>12858</v>
      </c>
      <c r="Z73" s="278">
        <f t="shared" si="42"/>
        <v>5.0786202647138984E-2</v>
      </c>
      <c r="AA73" s="362">
        <v>15352</v>
      </c>
      <c r="AB73" s="278">
        <f t="shared" si="43"/>
        <v>6.0636940662535201E-2</v>
      </c>
      <c r="AC73" s="362">
        <f t="shared" si="44"/>
        <v>28210</v>
      </c>
      <c r="AD73" s="278">
        <f t="shared" si="45"/>
        <v>0.11142314330967418</v>
      </c>
      <c r="AE73" s="362">
        <v>26592</v>
      </c>
      <c r="AF73" s="278">
        <f t="shared" si="46"/>
        <v>0.10503240790112923</v>
      </c>
      <c r="AG73" s="362">
        <v>1837</v>
      </c>
      <c r="AH73" s="278">
        <f t="shared" si="47"/>
        <v>7.2557360602577619E-3</v>
      </c>
      <c r="AI73" s="362">
        <v>21258</v>
      </c>
      <c r="AJ73" s="278">
        <f t="shared" si="48"/>
        <v>8.3964309836123852E-2</v>
      </c>
      <c r="AK73" s="362">
        <v>7879</v>
      </c>
      <c r="AL73" s="278">
        <f t="shared" si="49"/>
        <v>3.1120274588334735E-2</v>
      </c>
    </row>
    <row r="74" spans="2:38" s="73" customFormat="1" ht="14.25">
      <c r="B74" s="493">
        <f t="shared" ref="B74" si="50">D82</f>
        <v>45945</v>
      </c>
      <c r="C74" s="498"/>
      <c r="D74" s="193">
        <v>45937</v>
      </c>
      <c r="E74" s="193" t="s">
        <v>118</v>
      </c>
      <c r="F74" s="379">
        <f t="shared" si="31"/>
        <v>244889</v>
      </c>
      <c r="G74" s="507">
        <f t="shared" ref="G74" si="51">SUM(F74:F80)</f>
        <v>1478940</v>
      </c>
      <c r="H74" s="514"/>
      <c r="I74" s="362">
        <v>49958</v>
      </c>
      <c r="J74" s="278">
        <f t="shared" si="32"/>
        <v>0.20400262976287215</v>
      </c>
      <c r="K74" s="362">
        <v>64833</v>
      </c>
      <c r="L74" s="278">
        <f t="shared" si="33"/>
        <v>0.26474443523392233</v>
      </c>
      <c r="M74" s="362">
        <f t="shared" si="34"/>
        <v>114791</v>
      </c>
      <c r="N74" s="278">
        <f t="shared" si="35"/>
        <v>0.46874706499679447</v>
      </c>
      <c r="O74" s="362">
        <v>14563</v>
      </c>
      <c r="P74" s="278">
        <f t="shared" si="36"/>
        <v>5.9467758862178373E-2</v>
      </c>
      <c r="Q74" s="362">
        <v>6988</v>
      </c>
      <c r="R74" s="278">
        <f t="shared" si="37"/>
        <v>2.8535377252551154E-2</v>
      </c>
      <c r="S74" s="362">
        <f t="shared" si="38"/>
        <v>21551</v>
      </c>
      <c r="T74" s="278">
        <f t="shared" si="39"/>
        <v>8.8003136114729527E-2</v>
      </c>
      <c r="U74" s="362">
        <v>23291</v>
      </c>
      <c r="V74" s="278">
        <f t="shared" si="40"/>
        <v>9.5108396048822125E-2</v>
      </c>
      <c r="W74" s="362">
        <v>1058</v>
      </c>
      <c r="X74" s="278">
        <f t="shared" si="41"/>
        <v>4.3203247185459532E-3</v>
      </c>
      <c r="Y74" s="362">
        <v>11989</v>
      </c>
      <c r="Z74" s="278">
        <f t="shared" si="42"/>
        <v>4.8956874338986232E-2</v>
      </c>
      <c r="AA74" s="362">
        <v>15078</v>
      </c>
      <c r="AB74" s="278">
        <f t="shared" si="43"/>
        <v>6.1570752463360953E-2</v>
      </c>
      <c r="AC74" s="362">
        <f t="shared" si="44"/>
        <v>27067</v>
      </c>
      <c r="AD74" s="278">
        <f t="shared" si="45"/>
        <v>0.11052762680234719</v>
      </c>
      <c r="AE74" s="362">
        <v>28864</v>
      </c>
      <c r="AF74" s="278">
        <f t="shared" si="46"/>
        <v>0.11786564525152211</v>
      </c>
      <c r="AG74" s="362">
        <v>1657</v>
      </c>
      <c r="AH74" s="278">
        <f t="shared" si="47"/>
        <v>6.7663308682709309E-3</v>
      </c>
      <c r="AI74" s="362">
        <v>19921</v>
      </c>
      <c r="AJ74" s="278">
        <f t="shared" si="48"/>
        <v>8.1347059279918657E-2</v>
      </c>
      <c r="AK74" s="362">
        <v>6689</v>
      </c>
      <c r="AL74" s="278">
        <f t="shared" si="49"/>
        <v>2.731441591904904E-2</v>
      </c>
    </row>
    <row r="75" spans="2:38" s="73" customFormat="1" ht="14.25">
      <c r="B75" s="494"/>
      <c r="C75" s="498"/>
      <c r="D75" s="193">
        <v>45938</v>
      </c>
      <c r="E75" s="193" t="s">
        <v>112</v>
      </c>
      <c r="F75" s="379">
        <f t="shared" si="31"/>
        <v>220946</v>
      </c>
      <c r="G75" s="507"/>
      <c r="H75" s="514"/>
      <c r="I75" s="362">
        <v>48524</v>
      </c>
      <c r="J75" s="278">
        <f t="shared" si="32"/>
        <v>0.21961927348763952</v>
      </c>
      <c r="K75" s="362">
        <v>54787</v>
      </c>
      <c r="L75" s="278">
        <f t="shared" si="33"/>
        <v>0.24796556624695626</v>
      </c>
      <c r="M75" s="362">
        <f t="shared" si="34"/>
        <v>103311</v>
      </c>
      <c r="N75" s="278">
        <f t="shared" si="35"/>
        <v>0.4675848397345958</v>
      </c>
      <c r="O75" s="362">
        <v>12974</v>
      </c>
      <c r="P75" s="278">
        <f t="shared" si="36"/>
        <v>5.872023028251247E-2</v>
      </c>
      <c r="Q75" s="362">
        <v>6342</v>
      </c>
      <c r="R75" s="278">
        <f t="shared" si="37"/>
        <v>2.8703846188661484E-2</v>
      </c>
      <c r="S75" s="362">
        <f t="shared" si="38"/>
        <v>19316</v>
      </c>
      <c r="T75" s="278">
        <f t="shared" si="39"/>
        <v>8.742407647117395E-2</v>
      </c>
      <c r="U75" s="362">
        <v>20928</v>
      </c>
      <c r="V75" s="278">
        <f t="shared" si="40"/>
        <v>9.4719976826916991E-2</v>
      </c>
      <c r="W75" s="362">
        <v>868</v>
      </c>
      <c r="X75" s="278">
        <f t="shared" si="41"/>
        <v>3.9285617300154792E-3</v>
      </c>
      <c r="Y75" s="362">
        <v>11003</v>
      </c>
      <c r="Z75" s="278">
        <f t="shared" si="42"/>
        <v>4.979949852000036E-2</v>
      </c>
      <c r="AA75" s="362">
        <v>12954</v>
      </c>
      <c r="AB75" s="278">
        <f t="shared" si="43"/>
        <v>5.862971042698216E-2</v>
      </c>
      <c r="AC75" s="362">
        <f t="shared" si="44"/>
        <v>23957</v>
      </c>
      <c r="AD75" s="278">
        <f t="shared" si="45"/>
        <v>0.10842920894698252</v>
      </c>
      <c r="AE75" s="362">
        <v>25511</v>
      </c>
      <c r="AF75" s="278">
        <f t="shared" si="46"/>
        <v>0.11546260172168765</v>
      </c>
      <c r="AG75" s="362">
        <v>1595</v>
      </c>
      <c r="AH75" s="278">
        <f t="shared" si="47"/>
        <v>7.2189584785422685E-3</v>
      </c>
      <c r="AI75" s="362">
        <v>18936</v>
      </c>
      <c r="AJ75" s="278">
        <f t="shared" si="48"/>
        <v>8.5704199216098051E-2</v>
      </c>
      <c r="AK75" s="362">
        <v>6524</v>
      </c>
      <c r="AL75" s="278">
        <f t="shared" si="49"/>
        <v>2.9527576873987309E-2</v>
      </c>
    </row>
    <row r="76" spans="2:38" s="73" customFormat="1" ht="14.25">
      <c r="B76" s="494"/>
      <c r="C76" s="498"/>
      <c r="D76" s="193">
        <v>45939</v>
      </c>
      <c r="E76" s="193" t="s">
        <v>113</v>
      </c>
      <c r="F76" s="379">
        <f t="shared" si="31"/>
        <v>175392</v>
      </c>
      <c r="G76" s="507"/>
      <c r="H76" s="514"/>
      <c r="I76" s="362">
        <v>31725</v>
      </c>
      <c r="J76" s="278">
        <f t="shared" si="32"/>
        <v>0.18088054187192118</v>
      </c>
      <c r="K76" s="362">
        <v>47118</v>
      </c>
      <c r="L76" s="278">
        <f t="shared" si="33"/>
        <v>0.26864395183360701</v>
      </c>
      <c r="M76" s="362">
        <f t="shared" si="34"/>
        <v>78843</v>
      </c>
      <c r="N76" s="278">
        <f t="shared" si="35"/>
        <v>0.44952449370552816</v>
      </c>
      <c r="O76" s="362">
        <v>9893</v>
      </c>
      <c r="P76" s="278">
        <f t="shared" si="36"/>
        <v>5.6405081189563951E-2</v>
      </c>
      <c r="Q76" s="362">
        <v>5004</v>
      </c>
      <c r="R76" s="278">
        <f t="shared" si="37"/>
        <v>2.8530377668308703E-2</v>
      </c>
      <c r="S76" s="362">
        <f t="shared" si="38"/>
        <v>14897</v>
      </c>
      <c r="T76" s="278">
        <f t="shared" si="39"/>
        <v>8.4935458857872653E-2</v>
      </c>
      <c r="U76" s="362">
        <v>17955</v>
      </c>
      <c r="V76" s="278">
        <f t="shared" si="40"/>
        <v>0.10237068965517242</v>
      </c>
      <c r="W76" s="362">
        <v>612</v>
      </c>
      <c r="X76" s="278">
        <f t="shared" si="41"/>
        <v>3.4893267651888342E-3</v>
      </c>
      <c r="Y76" s="362">
        <v>9149</v>
      </c>
      <c r="Z76" s="278">
        <f t="shared" si="42"/>
        <v>5.2163154533844187E-2</v>
      </c>
      <c r="AA76" s="362">
        <v>10400</v>
      </c>
      <c r="AB76" s="278">
        <f t="shared" si="43"/>
        <v>5.9295748950921365E-2</v>
      </c>
      <c r="AC76" s="362">
        <f t="shared" si="44"/>
        <v>19549</v>
      </c>
      <c r="AD76" s="278">
        <f t="shared" si="45"/>
        <v>0.11145890348476556</v>
      </c>
      <c r="AE76" s="362">
        <v>20621</v>
      </c>
      <c r="AF76" s="278">
        <f t="shared" si="46"/>
        <v>0.11757092683816822</v>
      </c>
      <c r="AG76" s="362">
        <v>1199</v>
      </c>
      <c r="AH76" s="278">
        <f t="shared" si="47"/>
        <v>6.8361156723225685E-3</v>
      </c>
      <c r="AI76" s="362">
        <v>15488</v>
      </c>
      <c r="AJ76" s="278">
        <f t="shared" si="48"/>
        <v>8.8305053822295199E-2</v>
      </c>
      <c r="AK76" s="362">
        <v>6228</v>
      </c>
      <c r="AL76" s="278">
        <f t="shared" si="49"/>
        <v>3.5509031198686369E-2</v>
      </c>
    </row>
    <row r="77" spans="2:38" s="73" customFormat="1" ht="14.25">
      <c r="B77" s="494"/>
      <c r="C77" s="498"/>
      <c r="D77" s="193">
        <v>45940</v>
      </c>
      <c r="E77" s="193" t="s">
        <v>114</v>
      </c>
      <c r="F77" s="379">
        <f t="shared" si="31"/>
        <v>168610</v>
      </c>
      <c r="G77" s="507"/>
      <c r="H77" s="514"/>
      <c r="I77" s="362">
        <v>29727</v>
      </c>
      <c r="J77" s="278">
        <f t="shared" si="32"/>
        <v>0.17630626890457268</v>
      </c>
      <c r="K77" s="362">
        <v>45862</v>
      </c>
      <c r="L77" s="278">
        <f t="shared" si="33"/>
        <v>0.27200047446770653</v>
      </c>
      <c r="M77" s="362">
        <f t="shared" si="34"/>
        <v>75589</v>
      </c>
      <c r="N77" s="278">
        <f t="shared" si="35"/>
        <v>0.44830674337227921</v>
      </c>
      <c r="O77" s="362">
        <v>9835</v>
      </c>
      <c r="P77" s="278">
        <f t="shared" si="36"/>
        <v>5.8329873672973133E-2</v>
      </c>
      <c r="Q77" s="362">
        <v>5014</v>
      </c>
      <c r="R77" s="278">
        <f t="shared" si="37"/>
        <v>2.9737263507502519E-2</v>
      </c>
      <c r="S77" s="362">
        <f t="shared" si="38"/>
        <v>14849</v>
      </c>
      <c r="T77" s="278">
        <f t="shared" si="39"/>
        <v>8.8067137180475652E-2</v>
      </c>
      <c r="U77" s="362">
        <v>16379</v>
      </c>
      <c r="V77" s="278">
        <f t="shared" si="40"/>
        <v>9.7141332068086117E-2</v>
      </c>
      <c r="W77" s="362">
        <v>617</v>
      </c>
      <c r="X77" s="278">
        <f t="shared" si="41"/>
        <v>3.6593321867030427E-3</v>
      </c>
      <c r="Y77" s="362">
        <v>8240</v>
      </c>
      <c r="Z77" s="278">
        <f t="shared" si="42"/>
        <v>4.8870173773797522E-2</v>
      </c>
      <c r="AA77" s="362">
        <v>10952</v>
      </c>
      <c r="AB77" s="278">
        <f t="shared" si="43"/>
        <v>6.4954629025561941E-2</v>
      </c>
      <c r="AC77" s="362">
        <f t="shared" si="44"/>
        <v>19192</v>
      </c>
      <c r="AD77" s="278">
        <f t="shared" si="45"/>
        <v>0.11382480279935947</v>
      </c>
      <c r="AE77" s="362">
        <v>17849</v>
      </c>
      <c r="AF77" s="278">
        <f t="shared" si="46"/>
        <v>0.10585967617579028</v>
      </c>
      <c r="AG77" s="362">
        <v>1155</v>
      </c>
      <c r="AH77" s="278">
        <f t="shared" si="47"/>
        <v>6.8501275131961333E-3</v>
      </c>
      <c r="AI77" s="362">
        <v>16463</v>
      </c>
      <c r="AJ77" s="278">
        <f t="shared" si="48"/>
        <v>9.763952315995493E-2</v>
      </c>
      <c r="AK77" s="362">
        <v>6517</v>
      </c>
      <c r="AL77" s="278">
        <f t="shared" si="49"/>
        <v>3.8651325544155152E-2</v>
      </c>
    </row>
    <row r="78" spans="2:38" s="73" customFormat="1" ht="14.25">
      <c r="B78" s="494"/>
      <c r="C78" s="498"/>
      <c r="D78" s="193">
        <v>45941</v>
      </c>
      <c r="E78" s="193" t="s">
        <v>115</v>
      </c>
      <c r="F78" s="379">
        <f t="shared" si="31"/>
        <v>183752</v>
      </c>
      <c r="G78" s="507"/>
      <c r="H78" s="514"/>
      <c r="I78" s="362">
        <v>29744</v>
      </c>
      <c r="J78" s="278">
        <f t="shared" si="32"/>
        <v>0.16187034698942052</v>
      </c>
      <c r="K78" s="362">
        <v>55132</v>
      </c>
      <c r="L78" s="278">
        <f t="shared" si="33"/>
        <v>0.30003482955287564</v>
      </c>
      <c r="M78" s="362">
        <f t="shared" si="34"/>
        <v>84876</v>
      </c>
      <c r="N78" s="278">
        <f t="shared" si="35"/>
        <v>0.46190517654229613</v>
      </c>
      <c r="O78" s="362">
        <v>9683</v>
      </c>
      <c r="P78" s="278">
        <f t="shared" si="36"/>
        <v>5.2696025077278073E-2</v>
      </c>
      <c r="Q78" s="362">
        <v>5177</v>
      </c>
      <c r="R78" s="278">
        <f t="shared" si="37"/>
        <v>2.8173843005790414E-2</v>
      </c>
      <c r="S78" s="362">
        <f t="shared" si="38"/>
        <v>14860</v>
      </c>
      <c r="T78" s="278">
        <f t="shared" si="39"/>
        <v>8.086986808306848E-2</v>
      </c>
      <c r="U78" s="362">
        <v>18171</v>
      </c>
      <c r="V78" s="278">
        <f t="shared" si="40"/>
        <v>9.8888719578562406E-2</v>
      </c>
      <c r="W78" s="362">
        <v>740</v>
      </c>
      <c r="X78" s="278">
        <f t="shared" si="41"/>
        <v>4.0271670512429794E-3</v>
      </c>
      <c r="Y78" s="362">
        <v>9189</v>
      </c>
      <c r="Z78" s="278">
        <f t="shared" si="42"/>
        <v>5.0007618964691539E-2</v>
      </c>
      <c r="AA78" s="362">
        <v>12721</v>
      </c>
      <c r="AB78" s="278">
        <f t="shared" si="43"/>
        <v>6.922917845792155E-2</v>
      </c>
      <c r="AC78" s="362">
        <f t="shared" si="44"/>
        <v>21910</v>
      </c>
      <c r="AD78" s="278">
        <f t="shared" si="45"/>
        <v>0.11923679742261309</v>
      </c>
      <c r="AE78" s="362">
        <v>18473</v>
      </c>
      <c r="AF78" s="278">
        <f t="shared" si="46"/>
        <v>0.10053223910488049</v>
      </c>
      <c r="AG78" s="362">
        <v>1449</v>
      </c>
      <c r="AH78" s="278">
        <f t="shared" si="47"/>
        <v>7.8856284557446994E-3</v>
      </c>
      <c r="AI78" s="362">
        <v>16982</v>
      </c>
      <c r="AJ78" s="278">
        <f t="shared" si="48"/>
        <v>9.2418041708389562E-2</v>
      </c>
      <c r="AK78" s="362">
        <v>6291</v>
      </c>
      <c r="AL78" s="278">
        <f t="shared" si="49"/>
        <v>3.4236362053202143E-2</v>
      </c>
    </row>
    <row r="79" spans="2:38" s="73" customFormat="1" ht="14.25">
      <c r="B79" s="494"/>
      <c r="C79" s="498"/>
      <c r="D79" s="193">
        <v>45942</v>
      </c>
      <c r="E79" s="193" t="s">
        <v>116</v>
      </c>
      <c r="F79" s="379">
        <f t="shared" si="31"/>
        <v>243434</v>
      </c>
      <c r="G79" s="507"/>
      <c r="H79" s="514"/>
      <c r="I79" s="362">
        <v>49650</v>
      </c>
      <c r="J79" s="278">
        <f t="shared" si="32"/>
        <v>0.20395671927503964</v>
      </c>
      <c r="K79" s="362">
        <v>65172</v>
      </c>
      <c r="L79" s="278">
        <f t="shared" si="33"/>
        <v>0.26771938184477106</v>
      </c>
      <c r="M79" s="362">
        <f t="shared" si="34"/>
        <v>114822</v>
      </c>
      <c r="N79" s="278">
        <f t="shared" si="35"/>
        <v>0.47167610111981073</v>
      </c>
      <c r="O79" s="362">
        <v>13639</v>
      </c>
      <c r="P79" s="278">
        <f t="shared" si="36"/>
        <v>5.6027506428847247E-2</v>
      </c>
      <c r="Q79" s="362">
        <v>6937</v>
      </c>
      <c r="R79" s="278">
        <f t="shared" si="37"/>
        <v>2.8496430243926486E-2</v>
      </c>
      <c r="S79" s="362">
        <f t="shared" si="38"/>
        <v>20576</v>
      </c>
      <c r="T79" s="278">
        <f t="shared" si="39"/>
        <v>8.4523936672773733E-2</v>
      </c>
      <c r="U79" s="362">
        <v>23476</v>
      </c>
      <c r="V79" s="278">
        <f t="shared" si="40"/>
        <v>9.6436816549865675E-2</v>
      </c>
      <c r="W79" s="362">
        <v>968</v>
      </c>
      <c r="X79" s="278">
        <f t="shared" si="41"/>
        <v>3.9764371451810349E-3</v>
      </c>
      <c r="Y79" s="362">
        <v>11751</v>
      </c>
      <c r="Z79" s="278">
        <f t="shared" si="42"/>
        <v>4.8271810839899107E-2</v>
      </c>
      <c r="AA79" s="362">
        <v>15023</v>
      </c>
      <c r="AB79" s="278">
        <f t="shared" si="43"/>
        <v>6.1712825652949055E-2</v>
      </c>
      <c r="AC79" s="362">
        <f t="shared" si="44"/>
        <v>26774</v>
      </c>
      <c r="AD79" s="278">
        <f t="shared" si="45"/>
        <v>0.10998463649284816</v>
      </c>
      <c r="AE79" s="362">
        <v>28223</v>
      </c>
      <c r="AF79" s="278">
        <f t="shared" si="46"/>
        <v>0.11593696854178134</v>
      </c>
      <c r="AG79" s="362">
        <v>0</v>
      </c>
      <c r="AH79" s="278">
        <f t="shared" si="47"/>
        <v>0</v>
      </c>
      <c r="AI79" s="362">
        <v>21886</v>
      </c>
      <c r="AJ79" s="278">
        <f t="shared" si="48"/>
        <v>8.9905272065529049E-2</v>
      </c>
      <c r="AK79" s="362">
        <v>6709</v>
      </c>
      <c r="AL79" s="278">
        <f t="shared" si="49"/>
        <v>2.755983141221029E-2</v>
      </c>
    </row>
    <row r="80" spans="2:38" s="73" customFormat="1" ht="14.25">
      <c r="B80" s="494"/>
      <c r="C80" s="498"/>
      <c r="D80" s="193">
        <v>45943</v>
      </c>
      <c r="E80" s="193" t="s">
        <v>117</v>
      </c>
      <c r="F80" s="379">
        <f t="shared" si="31"/>
        <v>241917</v>
      </c>
      <c r="G80" s="507"/>
      <c r="H80" s="514"/>
      <c r="I80" s="362">
        <v>49106</v>
      </c>
      <c r="J80" s="278">
        <f t="shared" si="32"/>
        <v>0.20298697487154685</v>
      </c>
      <c r="K80" s="362">
        <v>64691</v>
      </c>
      <c r="L80" s="278">
        <f t="shared" si="33"/>
        <v>0.26740989678278088</v>
      </c>
      <c r="M80" s="362">
        <f t="shared" si="34"/>
        <v>113797</v>
      </c>
      <c r="N80" s="278">
        <f t="shared" si="35"/>
        <v>0.4703968716543277</v>
      </c>
      <c r="O80" s="362">
        <v>13879</v>
      </c>
      <c r="P80" s="278">
        <f t="shared" si="36"/>
        <v>5.7370916471351743E-2</v>
      </c>
      <c r="Q80" s="362">
        <v>7055</v>
      </c>
      <c r="R80" s="278">
        <f t="shared" si="37"/>
        <v>2.9162894711822651E-2</v>
      </c>
      <c r="S80" s="362">
        <f t="shared" si="38"/>
        <v>20934</v>
      </c>
      <c r="T80" s="278">
        <f t="shared" si="39"/>
        <v>8.6533811183174394E-2</v>
      </c>
      <c r="U80" s="362">
        <v>23635</v>
      </c>
      <c r="V80" s="278">
        <f t="shared" si="40"/>
        <v>9.7698797521463973E-2</v>
      </c>
      <c r="W80" s="362">
        <v>1061</v>
      </c>
      <c r="X80" s="278">
        <f t="shared" si="41"/>
        <v>4.3858017419197495E-3</v>
      </c>
      <c r="Y80" s="362">
        <v>11318</v>
      </c>
      <c r="Z80" s="278">
        <f t="shared" si="42"/>
        <v>4.6784641013240078E-2</v>
      </c>
      <c r="AA80" s="362">
        <v>15265</v>
      </c>
      <c r="AB80" s="278">
        <f t="shared" si="43"/>
        <v>6.3100154185113069E-2</v>
      </c>
      <c r="AC80" s="362">
        <f t="shared" si="44"/>
        <v>26583</v>
      </c>
      <c r="AD80" s="278">
        <f t="shared" si="45"/>
        <v>0.10988479519835316</v>
      </c>
      <c r="AE80" s="362">
        <v>27775</v>
      </c>
      <c r="AF80" s="278">
        <f t="shared" si="46"/>
        <v>0.11481210497815367</v>
      </c>
      <c r="AG80" s="362">
        <v>0</v>
      </c>
      <c r="AH80" s="278">
        <f t="shared" si="47"/>
        <v>0</v>
      </c>
      <c r="AI80" s="362">
        <v>20865</v>
      </c>
      <c r="AJ80" s="278">
        <f t="shared" si="48"/>
        <v>8.6248589392229569E-2</v>
      </c>
      <c r="AK80" s="362">
        <v>7267</v>
      </c>
      <c r="AL80" s="278">
        <f t="shared" si="49"/>
        <v>3.0039228330377775E-2</v>
      </c>
    </row>
    <row r="81" spans="2:38" s="73" customFormat="1" ht="14.25" collapsed="1">
      <c r="B81" s="493">
        <f t="shared" ref="B81" si="52">D89</f>
        <v>45952</v>
      </c>
      <c r="C81" s="498"/>
      <c r="D81" s="193">
        <v>45944</v>
      </c>
      <c r="E81" s="193" t="s">
        <v>118</v>
      </c>
      <c r="F81" s="379">
        <f t="shared" si="31"/>
        <v>261956</v>
      </c>
      <c r="G81" s="507">
        <f>SUM(F81:F87)</f>
        <v>1663833</v>
      </c>
      <c r="H81" s="514"/>
      <c r="I81" s="362">
        <v>53268</v>
      </c>
      <c r="J81" s="278">
        <f t="shared" si="32"/>
        <v>0.20334712699842722</v>
      </c>
      <c r="K81" s="362">
        <v>64623</v>
      </c>
      <c r="L81" s="278">
        <f t="shared" si="33"/>
        <v>0.24669410129945488</v>
      </c>
      <c r="M81" s="362">
        <f t="shared" si="34"/>
        <v>117891</v>
      </c>
      <c r="N81" s="278">
        <f t="shared" si="35"/>
        <v>0.45004122829788207</v>
      </c>
      <c r="O81" s="362">
        <v>22444</v>
      </c>
      <c r="P81" s="278">
        <f t="shared" si="36"/>
        <v>8.5678510894959453E-2</v>
      </c>
      <c r="Q81" s="362">
        <v>7379</v>
      </c>
      <c r="R81" s="278">
        <f t="shared" si="37"/>
        <v>2.8168852784437082E-2</v>
      </c>
      <c r="S81" s="362">
        <f t="shared" si="38"/>
        <v>29823</v>
      </c>
      <c r="T81" s="278">
        <f t="shared" si="39"/>
        <v>0.11384736367939655</v>
      </c>
      <c r="U81" s="362">
        <v>23648</v>
      </c>
      <c r="V81" s="278">
        <f t="shared" si="40"/>
        <v>9.0274702621814348E-2</v>
      </c>
      <c r="W81" s="362">
        <v>1027</v>
      </c>
      <c r="X81" s="278">
        <f t="shared" si="41"/>
        <v>3.9205057337873533E-3</v>
      </c>
      <c r="Y81" s="362">
        <v>10957</v>
      </c>
      <c r="Z81" s="278">
        <f t="shared" si="42"/>
        <v>4.1827635175372961E-2</v>
      </c>
      <c r="AA81" s="362">
        <v>14473</v>
      </c>
      <c r="AB81" s="278">
        <f t="shared" si="43"/>
        <v>5.5249736596985753E-2</v>
      </c>
      <c r="AC81" s="362">
        <f t="shared" si="44"/>
        <v>25430</v>
      </c>
      <c r="AD81" s="278">
        <f t="shared" si="45"/>
        <v>9.7077371772358714E-2</v>
      </c>
      <c r="AE81" s="362">
        <v>26392</v>
      </c>
      <c r="AF81" s="278">
        <f t="shared" si="46"/>
        <v>0.10074974423185573</v>
      </c>
      <c r="AG81" s="362">
        <v>10385</v>
      </c>
      <c r="AH81" s="278">
        <f t="shared" si="47"/>
        <v>3.9644062361617979E-2</v>
      </c>
      <c r="AI81" s="362">
        <v>20004</v>
      </c>
      <c r="AJ81" s="278">
        <f t="shared" si="48"/>
        <v>7.6363969521599045E-2</v>
      </c>
      <c r="AK81" s="362">
        <v>7356</v>
      </c>
      <c r="AL81" s="278">
        <f t="shared" si="49"/>
        <v>2.8081051779688192E-2</v>
      </c>
    </row>
    <row r="82" spans="2:38" s="73" customFormat="1" ht="14.25">
      <c r="B82" s="494"/>
      <c r="C82" s="498"/>
      <c r="D82" s="193">
        <v>45945</v>
      </c>
      <c r="E82" s="193" t="s">
        <v>112</v>
      </c>
      <c r="F82" s="379">
        <f t="shared" si="31"/>
        <v>255292</v>
      </c>
      <c r="G82" s="507"/>
      <c r="H82" s="514"/>
      <c r="I82" s="362">
        <v>52024</v>
      </c>
      <c r="J82" s="278">
        <f t="shared" si="32"/>
        <v>0.20378233552167713</v>
      </c>
      <c r="K82" s="362">
        <v>63628</v>
      </c>
      <c r="L82" s="278">
        <f t="shared" si="33"/>
        <v>0.2492361687792802</v>
      </c>
      <c r="M82" s="362">
        <f t="shared" si="34"/>
        <v>115652</v>
      </c>
      <c r="N82" s="278">
        <f t="shared" si="35"/>
        <v>0.45301850430095736</v>
      </c>
      <c r="O82" s="362">
        <v>18846</v>
      </c>
      <c r="P82" s="278">
        <f t="shared" si="36"/>
        <v>7.3821349670181599E-2</v>
      </c>
      <c r="Q82" s="362">
        <v>7079</v>
      </c>
      <c r="R82" s="278">
        <f t="shared" si="37"/>
        <v>2.7729031853720446E-2</v>
      </c>
      <c r="S82" s="362">
        <f t="shared" si="38"/>
        <v>25925</v>
      </c>
      <c r="T82" s="278">
        <f t="shared" si="39"/>
        <v>0.10155038152390204</v>
      </c>
      <c r="U82" s="362">
        <v>23455</v>
      </c>
      <c r="V82" s="278">
        <f t="shared" si="40"/>
        <v>9.1875186061451203E-2</v>
      </c>
      <c r="W82" s="362">
        <v>998</v>
      </c>
      <c r="X82" s="278">
        <f t="shared" si="41"/>
        <v>3.9092490168121212E-3</v>
      </c>
      <c r="Y82" s="362">
        <v>10784</v>
      </c>
      <c r="Z82" s="278">
        <f t="shared" si="42"/>
        <v>4.2241825047396708E-2</v>
      </c>
      <c r="AA82" s="362">
        <v>13454</v>
      </c>
      <c r="AB82" s="278">
        <f t="shared" si="43"/>
        <v>5.2700437146483245E-2</v>
      </c>
      <c r="AC82" s="362">
        <f t="shared" si="44"/>
        <v>24238</v>
      </c>
      <c r="AD82" s="278">
        <f t="shared" si="45"/>
        <v>9.4942262193879953E-2</v>
      </c>
      <c r="AE82" s="362">
        <v>27537</v>
      </c>
      <c r="AF82" s="278">
        <f t="shared" si="46"/>
        <v>0.10786471961518575</v>
      </c>
      <c r="AG82" s="362">
        <v>9398</v>
      </c>
      <c r="AH82" s="278">
        <f t="shared" si="47"/>
        <v>3.6812747755511334E-2</v>
      </c>
      <c r="AI82" s="362">
        <v>20436</v>
      </c>
      <c r="AJ82" s="278">
        <f t="shared" si="48"/>
        <v>8.0049511931435377E-2</v>
      </c>
      <c r="AK82" s="362">
        <v>7653</v>
      </c>
      <c r="AL82" s="278">
        <f t="shared" si="49"/>
        <v>2.9977437600864892E-2</v>
      </c>
    </row>
    <row r="83" spans="2:38" s="73" customFormat="1" ht="14.25">
      <c r="B83" s="494"/>
      <c r="C83" s="498"/>
      <c r="D83" s="193">
        <v>45946</v>
      </c>
      <c r="E83" s="193" t="s">
        <v>113</v>
      </c>
      <c r="F83" s="379">
        <f t="shared" si="31"/>
        <v>234908</v>
      </c>
      <c r="G83" s="507"/>
      <c r="H83" s="514"/>
      <c r="I83" s="362">
        <v>50007</v>
      </c>
      <c r="J83" s="278">
        <f t="shared" si="32"/>
        <v>0.21287908457779214</v>
      </c>
      <c r="K83" s="362">
        <v>56988</v>
      </c>
      <c r="L83" s="278">
        <f t="shared" si="33"/>
        <v>0.24259710184412622</v>
      </c>
      <c r="M83" s="362">
        <f t="shared" si="34"/>
        <v>106995</v>
      </c>
      <c r="N83" s="278">
        <f t="shared" si="35"/>
        <v>0.45547618642191839</v>
      </c>
      <c r="O83" s="362">
        <v>17734</v>
      </c>
      <c r="P83" s="278">
        <f t="shared" si="36"/>
        <v>7.5493384644201134E-2</v>
      </c>
      <c r="Q83" s="362">
        <v>7001</v>
      </c>
      <c r="R83" s="278">
        <f t="shared" si="37"/>
        <v>2.9803156980605174E-2</v>
      </c>
      <c r="S83" s="362">
        <f t="shared" si="38"/>
        <v>24735</v>
      </c>
      <c r="T83" s="278">
        <f t="shared" si="39"/>
        <v>0.10529654162480631</v>
      </c>
      <c r="U83" s="362">
        <v>22067</v>
      </c>
      <c r="V83" s="278">
        <f t="shared" si="40"/>
        <v>9.393890374103904E-2</v>
      </c>
      <c r="W83" s="362">
        <v>855</v>
      </c>
      <c r="X83" s="278">
        <f t="shared" si="41"/>
        <v>3.6397227850903332E-3</v>
      </c>
      <c r="Y83" s="362">
        <v>10006</v>
      </c>
      <c r="Z83" s="278">
        <f t="shared" si="42"/>
        <v>4.259539904984079E-2</v>
      </c>
      <c r="AA83" s="362">
        <v>10671</v>
      </c>
      <c r="AB83" s="278">
        <f t="shared" si="43"/>
        <v>4.5426294549355491E-2</v>
      </c>
      <c r="AC83" s="362">
        <f t="shared" si="44"/>
        <v>20677</v>
      </c>
      <c r="AD83" s="278">
        <f t="shared" si="45"/>
        <v>8.8021693599196288E-2</v>
      </c>
      <c r="AE83" s="362">
        <v>24116</v>
      </c>
      <c r="AF83" s="278">
        <f t="shared" si="46"/>
        <v>0.10266146746811518</v>
      </c>
      <c r="AG83" s="362">
        <v>9021</v>
      </c>
      <c r="AH83" s="278">
        <f t="shared" si="47"/>
        <v>3.840226812198818E-2</v>
      </c>
      <c r="AI83" s="362">
        <v>19520</v>
      </c>
      <c r="AJ83" s="278">
        <f t="shared" si="48"/>
        <v>8.3096361128612059E-2</v>
      </c>
      <c r="AK83" s="362">
        <v>6922</v>
      </c>
      <c r="AL83" s="278">
        <f t="shared" si="49"/>
        <v>2.9466855109234254E-2</v>
      </c>
    </row>
    <row r="84" spans="2:38" s="73" customFormat="1" ht="14.25">
      <c r="B84" s="494"/>
      <c r="C84" s="498"/>
      <c r="D84" s="193">
        <v>45947</v>
      </c>
      <c r="E84" s="193" t="s">
        <v>114</v>
      </c>
      <c r="F84" s="379">
        <f t="shared" si="31"/>
        <v>193551</v>
      </c>
      <c r="G84" s="507"/>
      <c r="H84" s="514"/>
      <c r="I84" s="362">
        <v>38238</v>
      </c>
      <c r="J84" s="278">
        <f t="shared" si="32"/>
        <v>0.19756033293550537</v>
      </c>
      <c r="K84" s="362">
        <v>50511</v>
      </c>
      <c r="L84" s="278">
        <f t="shared" si="33"/>
        <v>0.26096997690531176</v>
      </c>
      <c r="M84" s="362">
        <f t="shared" si="34"/>
        <v>88749</v>
      </c>
      <c r="N84" s="278">
        <f t="shared" si="35"/>
        <v>0.45853030984081716</v>
      </c>
      <c r="O84" s="362">
        <v>16516</v>
      </c>
      <c r="P84" s="278">
        <f t="shared" si="36"/>
        <v>8.533151469121833E-2</v>
      </c>
      <c r="Q84" s="362">
        <v>5853</v>
      </c>
      <c r="R84" s="278">
        <f t="shared" si="37"/>
        <v>3.0240091758761255E-2</v>
      </c>
      <c r="S84" s="362">
        <f t="shared" si="38"/>
        <v>22369</v>
      </c>
      <c r="T84" s="278">
        <f t="shared" si="39"/>
        <v>0.11557160644997959</v>
      </c>
      <c r="U84" s="362">
        <v>15640</v>
      </c>
      <c r="V84" s="278">
        <f t="shared" si="40"/>
        <v>8.0805575791393483E-2</v>
      </c>
      <c r="W84" s="362">
        <v>635</v>
      </c>
      <c r="X84" s="278">
        <f t="shared" si="41"/>
        <v>3.2807890426812571E-3</v>
      </c>
      <c r="Y84" s="362">
        <v>8665</v>
      </c>
      <c r="Z84" s="278">
        <f t="shared" si="42"/>
        <v>4.4768562291075738E-2</v>
      </c>
      <c r="AA84" s="362">
        <v>10314</v>
      </c>
      <c r="AB84" s="278">
        <f t="shared" si="43"/>
        <v>5.3288280608211787E-2</v>
      </c>
      <c r="AC84" s="362">
        <f t="shared" si="44"/>
        <v>18979</v>
      </c>
      <c r="AD84" s="278">
        <f t="shared" si="45"/>
        <v>9.8056842899287525E-2</v>
      </c>
      <c r="AE84" s="362">
        <v>17999</v>
      </c>
      <c r="AF84" s="278">
        <f t="shared" si="46"/>
        <v>9.2993577920031406E-2</v>
      </c>
      <c r="AG84" s="362">
        <v>5690</v>
      </c>
      <c r="AH84" s="278">
        <f t="shared" si="47"/>
        <v>2.9397936461191106E-2</v>
      </c>
      <c r="AI84" s="362">
        <v>17798</v>
      </c>
      <c r="AJ84" s="278">
        <f t="shared" si="48"/>
        <v>9.1955091939592143E-2</v>
      </c>
      <c r="AK84" s="362">
        <v>5692</v>
      </c>
      <c r="AL84" s="278">
        <f t="shared" si="49"/>
        <v>2.9408269655026322E-2</v>
      </c>
    </row>
    <row r="85" spans="2:38" s="73" customFormat="1" ht="14.25">
      <c r="B85" s="494"/>
      <c r="C85" s="498"/>
      <c r="D85" s="193">
        <v>45948</v>
      </c>
      <c r="E85" s="193" t="s">
        <v>115</v>
      </c>
      <c r="F85" s="379">
        <f t="shared" si="31"/>
        <v>201109</v>
      </c>
      <c r="G85" s="507"/>
      <c r="H85" s="514"/>
      <c r="I85" s="362">
        <v>37011</v>
      </c>
      <c r="J85" s="278">
        <f t="shared" si="32"/>
        <v>0.18403452853924987</v>
      </c>
      <c r="K85" s="362">
        <v>58747</v>
      </c>
      <c r="L85" s="278">
        <f t="shared" si="33"/>
        <v>0.29211522109900601</v>
      </c>
      <c r="M85" s="362">
        <f t="shared" si="34"/>
        <v>95758</v>
      </c>
      <c r="N85" s="278">
        <f t="shared" si="35"/>
        <v>0.47614974963825585</v>
      </c>
      <c r="O85" s="362">
        <v>15570</v>
      </c>
      <c r="P85" s="278">
        <f t="shared" si="36"/>
        <v>7.7420702206266248E-2</v>
      </c>
      <c r="Q85" s="362">
        <v>5564</v>
      </c>
      <c r="R85" s="278">
        <f t="shared" si="37"/>
        <v>2.7666588765296433E-2</v>
      </c>
      <c r="S85" s="362">
        <f t="shared" si="38"/>
        <v>21134</v>
      </c>
      <c r="T85" s="278">
        <f t="shared" si="39"/>
        <v>0.10508729097156269</v>
      </c>
      <c r="U85" s="362">
        <v>16770</v>
      </c>
      <c r="V85" s="278">
        <f t="shared" si="40"/>
        <v>8.3387615671103726E-2</v>
      </c>
      <c r="W85" s="362">
        <v>747</v>
      </c>
      <c r="X85" s="278">
        <f t="shared" si="41"/>
        <v>3.7144036318613291E-3</v>
      </c>
      <c r="Y85" s="362">
        <v>8575</v>
      </c>
      <c r="Z85" s="278">
        <f t="shared" si="42"/>
        <v>4.2638569134151129E-2</v>
      </c>
      <c r="AA85" s="362">
        <v>11909</v>
      </c>
      <c r="AB85" s="278">
        <f t="shared" si="43"/>
        <v>5.9216643710624586E-2</v>
      </c>
      <c r="AC85" s="362">
        <f t="shared" si="44"/>
        <v>20484</v>
      </c>
      <c r="AD85" s="278">
        <f t="shared" si="45"/>
        <v>0.10185521284477572</v>
      </c>
      <c r="AE85" s="362">
        <v>17471</v>
      </c>
      <c r="AF85" s="278">
        <f t="shared" si="46"/>
        <v>8.6873287620146289E-2</v>
      </c>
      <c r="AG85" s="362">
        <v>5762</v>
      </c>
      <c r="AH85" s="278">
        <f t="shared" si="47"/>
        <v>2.8651129486994616E-2</v>
      </c>
      <c r="AI85" s="362">
        <v>17439</v>
      </c>
      <c r="AJ85" s="278">
        <f t="shared" si="48"/>
        <v>8.671416992775062E-2</v>
      </c>
      <c r="AK85" s="362">
        <v>5544</v>
      </c>
      <c r="AL85" s="278">
        <f t="shared" si="49"/>
        <v>2.7567140207549141E-2</v>
      </c>
    </row>
    <row r="86" spans="2:38" s="73" customFormat="1" ht="14.25">
      <c r="B86" s="494"/>
      <c r="C86" s="498"/>
      <c r="D86" s="193">
        <v>45949</v>
      </c>
      <c r="E86" s="193" t="s">
        <v>116</v>
      </c>
      <c r="F86" s="379">
        <f t="shared" si="31"/>
        <v>262730</v>
      </c>
      <c r="G86" s="507"/>
      <c r="H86" s="514"/>
      <c r="I86" s="362">
        <v>54990</v>
      </c>
      <c r="J86" s="278">
        <f t="shared" si="32"/>
        <v>0.20930232558139536</v>
      </c>
      <c r="K86" s="362">
        <v>67239</v>
      </c>
      <c r="L86" s="278">
        <f t="shared" si="33"/>
        <v>0.25592433296540174</v>
      </c>
      <c r="M86" s="362">
        <f t="shared" si="34"/>
        <v>122229</v>
      </c>
      <c r="N86" s="278">
        <f t="shared" si="35"/>
        <v>0.46522665854679707</v>
      </c>
      <c r="O86" s="362">
        <v>19842</v>
      </c>
      <c r="P86" s="278">
        <f t="shared" si="36"/>
        <v>7.5522399421459288E-2</v>
      </c>
      <c r="Q86" s="362">
        <v>7101</v>
      </c>
      <c r="R86" s="278">
        <f t="shared" si="37"/>
        <v>2.7027747116811936E-2</v>
      </c>
      <c r="S86" s="362">
        <f t="shared" si="38"/>
        <v>26943</v>
      </c>
      <c r="T86" s="278">
        <f t="shared" si="39"/>
        <v>0.10255014653827123</v>
      </c>
      <c r="U86" s="362">
        <v>23436</v>
      </c>
      <c r="V86" s="278">
        <f t="shared" si="40"/>
        <v>8.9201842195409733E-2</v>
      </c>
      <c r="W86" s="362">
        <v>952</v>
      </c>
      <c r="X86" s="278">
        <f t="shared" si="41"/>
        <v>3.6234917976629998E-3</v>
      </c>
      <c r="Y86" s="362">
        <v>11094</v>
      </c>
      <c r="Z86" s="278">
        <f t="shared" si="42"/>
        <v>4.2225859247135844E-2</v>
      </c>
      <c r="AA86" s="362">
        <v>13899</v>
      </c>
      <c r="AB86" s="278">
        <f t="shared" si="43"/>
        <v>5.2902219008107182E-2</v>
      </c>
      <c r="AC86" s="362">
        <f t="shared" si="44"/>
        <v>24993</v>
      </c>
      <c r="AD86" s="278">
        <f t="shared" si="45"/>
        <v>9.5128078255243026E-2</v>
      </c>
      <c r="AE86" s="362">
        <v>29123</v>
      </c>
      <c r="AF86" s="278">
        <f t="shared" si="46"/>
        <v>0.11084763825981045</v>
      </c>
      <c r="AG86" s="362">
        <v>7124</v>
      </c>
      <c r="AH86" s="278">
        <f t="shared" si="47"/>
        <v>2.711528946066304E-2</v>
      </c>
      <c r="AI86" s="362">
        <v>20991</v>
      </c>
      <c r="AJ86" s="278">
        <f t="shared" si="48"/>
        <v>7.9895710425151298E-2</v>
      </c>
      <c r="AK86" s="362">
        <v>6939</v>
      </c>
      <c r="AL86" s="278">
        <f t="shared" si="49"/>
        <v>2.6411144520991133E-2</v>
      </c>
    </row>
    <row r="87" spans="2:38" s="73" customFormat="1" ht="14.25">
      <c r="B87" s="494"/>
      <c r="C87" s="498"/>
      <c r="D87" s="193">
        <v>45950</v>
      </c>
      <c r="E87" s="193" t="s">
        <v>117</v>
      </c>
      <c r="F87" s="379">
        <f t="shared" si="31"/>
        <v>254287</v>
      </c>
      <c r="G87" s="507"/>
      <c r="H87" s="514"/>
      <c r="I87" s="362">
        <v>53197</v>
      </c>
      <c r="J87" s="278">
        <f t="shared" si="32"/>
        <v>0.20920062763727598</v>
      </c>
      <c r="K87" s="362">
        <v>65967</v>
      </c>
      <c r="L87" s="278">
        <f t="shared" si="33"/>
        <v>0.25941947484535188</v>
      </c>
      <c r="M87" s="362">
        <f t="shared" si="34"/>
        <v>119164</v>
      </c>
      <c r="N87" s="278">
        <f t="shared" si="35"/>
        <v>0.46862010248262792</v>
      </c>
      <c r="O87" s="362">
        <v>18754</v>
      </c>
      <c r="P87" s="278">
        <f t="shared" si="36"/>
        <v>7.3751312493363794E-2</v>
      </c>
      <c r="Q87" s="362">
        <v>7192</v>
      </c>
      <c r="R87" s="278">
        <f t="shared" si="37"/>
        <v>2.8283003063467656E-2</v>
      </c>
      <c r="S87" s="362">
        <f t="shared" si="38"/>
        <v>25946</v>
      </c>
      <c r="T87" s="278">
        <f t="shared" si="39"/>
        <v>0.10203431555683146</v>
      </c>
      <c r="U87" s="362">
        <v>23973</v>
      </c>
      <c r="V87" s="278">
        <f t="shared" si="40"/>
        <v>9.4275366023430215E-2</v>
      </c>
      <c r="W87" s="362">
        <v>963</v>
      </c>
      <c r="X87" s="278">
        <f t="shared" si="41"/>
        <v>3.7870595036317233E-3</v>
      </c>
      <c r="Y87" s="362">
        <v>11196</v>
      </c>
      <c r="Z87" s="278">
        <f t="shared" si="42"/>
        <v>4.402899086465293E-2</v>
      </c>
      <c r="AA87" s="362">
        <v>14082</v>
      </c>
      <c r="AB87" s="278">
        <f t="shared" si="43"/>
        <v>5.5378371682390369E-2</v>
      </c>
      <c r="AC87" s="362">
        <f t="shared" si="44"/>
        <v>25278</v>
      </c>
      <c r="AD87" s="278">
        <f t="shared" si="45"/>
        <v>9.9407362547043299E-2</v>
      </c>
      <c r="AE87" s="362">
        <v>28953</v>
      </c>
      <c r="AF87" s="278">
        <f t="shared" si="46"/>
        <v>0.11385953666526405</v>
      </c>
      <c r="AG87" s="362">
        <v>7137</v>
      </c>
      <c r="AH87" s="278">
        <f t="shared" si="47"/>
        <v>2.8066712022242583E-2</v>
      </c>
      <c r="AI87" s="362">
        <v>15758</v>
      </c>
      <c r="AJ87" s="278">
        <f t="shared" si="48"/>
        <v>6.1969349593176216E-2</v>
      </c>
      <c r="AK87" s="362">
        <v>7115</v>
      </c>
      <c r="AL87" s="278">
        <f t="shared" si="49"/>
        <v>2.7980195605752555E-2</v>
      </c>
    </row>
    <row r="88" spans="2:38" s="73" customFormat="1" ht="14.25" collapsed="1">
      <c r="B88" s="493">
        <f t="shared" ref="B88" si="53">D96</f>
        <v>45959</v>
      </c>
      <c r="C88" s="498"/>
      <c r="D88" s="193">
        <v>45951</v>
      </c>
      <c r="E88" s="193" t="s">
        <v>118</v>
      </c>
      <c r="F88" s="379">
        <f t="shared" si="31"/>
        <v>250808</v>
      </c>
      <c r="G88" s="507">
        <f t="shared" ref="G88" si="54">SUM(F88:F94)</f>
        <v>1532303</v>
      </c>
      <c r="H88" s="514"/>
      <c r="I88" s="362">
        <v>51560</v>
      </c>
      <c r="J88" s="278">
        <f t="shared" si="32"/>
        <v>0.20557557972632451</v>
      </c>
      <c r="K88" s="362">
        <v>62915</v>
      </c>
      <c r="L88" s="278">
        <f t="shared" si="33"/>
        <v>0.25084925520717044</v>
      </c>
      <c r="M88" s="362">
        <f t="shared" si="34"/>
        <v>114475</v>
      </c>
      <c r="N88" s="278">
        <f t="shared" si="35"/>
        <v>0.45642483493349495</v>
      </c>
      <c r="O88" s="362">
        <v>22986</v>
      </c>
      <c r="P88" s="278">
        <f t="shared" si="36"/>
        <v>9.1647794328729548E-2</v>
      </c>
      <c r="Q88" s="362">
        <v>7079</v>
      </c>
      <c r="R88" s="278">
        <f t="shared" si="37"/>
        <v>2.8224777519058403E-2</v>
      </c>
      <c r="S88" s="362">
        <f t="shared" si="38"/>
        <v>30065</v>
      </c>
      <c r="T88" s="278">
        <f t="shared" si="39"/>
        <v>0.11987257184778795</v>
      </c>
      <c r="U88" s="362">
        <v>23272</v>
      </c>
      <c r="V88" s="278">
        <f t="shared" si="40"/>
        <v>9.2788108832254149E-2</v>
      </c>
      <c r="W88" s="362">
        <v>931</v>
      </c>
      <c r="X88" s="278">
        <f t="shared" si="41"/>
        <v>3.7120028069280086E-3</v>
      </c>
      <c r="Y88" s="362">
        <v>11076</v>
      </c>
      <c r="Z88" s="278">
        <f t="shared" si="42"/>
        <v>4.416127077286211E-2</v>
      </c>
      <c r="AA88" s="362">
        <v>13628</v>
      </c>
      <c r="AB88" s="278">
        <f t="shared" si="43"/>
        <v>5.4336384804312465E-2</v>
      </c>
      <c r="AC88" s="362">
        <f t="shared" si="44"/>
        <v>24704</v>
      </c>
      <c r="AD88" s="278">
        <f t="shared" si="45"/>
        <v>9.8497655577174575E-2</v>
      </c>
      <c r="AE88" s="362">
        <v>27647</v>
      </c>
      <c r="AF88" s="278">
        <f t="shared" si="46"/>
        <v>0.11023173104526171</v>
      </c>
      <c r="AG88" s="362">
        <v>8440</v>
      </c>
      <c r="AH88" s="278">
        <f t="shared" si="47"/>
        <v>3.3651239194922015E-2</v>
      </c>
      <c r="AI88" s="362">
        <v>14186</v>
      </c>
      <c r="AJ88" s="278">
        <f t="shared" si="48"/>
        <v>5.6561194220280053E-2</v>
      </c>
      <c r="AK88" s="362">
        <v>7088</v>
      </c>
      <c r="AL88" s="278">
        <f t="shared" si="49"/>
        <v>2.826066154189659E-2</v>
      </c>
    </row>
    <row r="89" spans="2:38" s="73" customFormat="1" ht="14.25">
      <c r="B89" s="494"/>
      <c r="C89" s="498"/>
      <c r="D89" s="193">
        <v>45952</v>
      </c>
      <c r="E89" s="193" t="s">
        <v>112</v>
      </c>
      <c r="F89" s="379">
        <f t="shared" si="31"/>
        <v>232098</v>
      </c>
      <c r="G89" s="507"/>
      <c r="H89" s="514"/>
      <c r="I89" s="362">
        <v>49957</v>
      </c>
      <c r="J89" s="278">
        <f t="shared" si="32"/>
        <v>0.21524097579470741</v>
      </c>
      <c r="K89" s="362">
        <v>54285</v>
      </c>
      <c r="L89" s="278">
        <f t="shared" si="33"/>
        <v>0.23388827133366077</v>
      </c>
      <c r="M89" s="362">
        <f t="shared" si="34"/>
        <v>104242</v>
      </c>
      <c r="N89" s="278">
        <f t="shared" si="35"/>
        <v>0.44912924712836821</v>
      </c>
      <c r="O89" s="362">
        <v>20406</v>
      </c>
      <c r="P89" s="278">
        <f t="shared" si="36"/>
        <v>8.7919758033244574E-2</v>
      </c>
      <c r="Q89" s="362">
        <v>6569</v>
      </c>
      <c r="R89" s="278">
        <f t="shared" si="37"/>
        <v>2.8302699721669294E-2</v>
      </c>
      <c r="S89" s="362">
        <f t="shared" si="38"/>
        <v>26975</v>
      </c>
      <c r="T89" s="278">
        <f t="shared" si="39"/>
        <v>0.11622245775491387</v>
      </c>
      <c r="U89" s="362">
        <v>22382</v>
      </c>
      <c r="V89" s="278">
        <f t="shared" si="40"/>
        <v>9.6433403131435863E-2</v>
      </c>
      <c r="W89" s="362">
        <v>876</v>
      </c>
      <c r="X89" s="278">
        <f t="shared" si="41"/>
        <v>3.7742677662022076E-3</v>
      </c>
      <c r="Y89" s="362">
        <v>10555</v>
      </c>
      <c r="Z89" s="278">
        <f t="shared" si="42"/>
        <v>4.547647976285879E-2</v>
      </c>
      <c r="AA89" s="362">
        <v>12217</v>
      </c>
      <c r="AB89" s="278">
        <f t="shared" si="43"/>
        <v>5.2637248059009559E-2</v>
      </c>
      <c r="AC89" s="362">
        <f t="shared" si="44"/>
        <v>22772</v>
      </c>
      <c r="AD89" s="278">
        <f t="shared" si="45"/>
        <v>9.8113727821868349E-2</v>
      </c>
      <c r="AE89" s="362">
        <v>25873</v>
      </c>
      <c r="AF89" s="278">
        <f t="shared" si="46"/>
        <v>0.11147446337323028</v>
      </c>
      <c r="AG89" s="362">
        <v>7283</v>
      </c>
      <c r="AH89" s="278">
        <f t="shared" si="47"/>
        <v>3.137898646261493E-2</v>
      </c>
      <c r="AI89" s="362">
        <v>14360</v>
      </c>
      <c r="AJ89" s="278">
        <f t="shared" si="48"/>
        <v>6.1870416806693723E-2</v>
      </c>
      <c r="AK89" s="362">
        <v>7335</v>
      </c>
      <c r="AL89" s="278">
        <f t="shared" si="49"/>
        <v>3.1603029754672593E-2</v>
      </c>
    </row>
    <row r="90" spans="2:38" s="73" customFormat="1" ht="14.25">
      <c r="B90" s="494"/>
      <c r="C90" s="498"/>
      <c r="D90" s="193">
        <v>45953</v>
      </c>
      <c r="E90" s="193" t="s">
        <v>113</v>
      </c>
      <c r="F90" s="379">
        <f t="shared" si="31"/>
        <v>182380</v>
      </c>
      <c r="G90" s="507"/>
      <c r="H90" s="514"/>
      <c r="I90" s="362">
        <v>33345</v>
      </c>
      <c r="J90" s="278">
        <f t="shared" si="32"/>
        <v>0.1828325474284461</v>
      </c>
      <c r="K90" s="362">
        <v>47696</v>
      </c>
      <c r="L90" s="278">
        <f t="shared" si="33"/>
        <v>0.2615199034981906</v>
      </c>
      <c r="M90" s="362">
        <f t="shared" si="34"/>
        <v>81041</v>
      </c>
      <c r="N90" s="278">
        <f t="shared" si="35"/>
        <v>0.44435245092663667</v>
      </c>
      <c r="O90" s="362">
        <v>15140</v>
      </c>
      <c r="P90" s="278">
        <f t="shared" si="36"/>
        <v>8.3013488321087833E-2</v>
      </c>
      <c r="Q90" s="362">
        <v>5114</v>
      </c>
      <c r="R90" s="278">
        <f t="shared" si="37"/>
        <v>2.804035530211646E-2</v>
      </c>
      <c r="S90" s="362">
        <f t="shared" si="38"/>
        <v>20254</v>
      </c>
      <c r="T90" s="278">
        <f t="shared" si="39"/>
        <v>0.11105384362320429</v>
      </c>
      <c r="U90" s="362">
        <v>18967</v>
      </c>
      <c r="V90" s="278">
        <f t="shared" si="40"/>
        <v>0.10399714881017655</v>
      </c>
      <c r="W90" s="362">
        <v>682</v>
      </c>
      <c r="X90" s="278">
        <f t="shared" si="41"/>
        <v>3.7394451145958988E-3</v>
      </c>
      <c r="Y90" s="362">
        <v>8916</v>
      </c>
      <c r="Z90" s="278">
        <f t="shared" si="42"/>
        <v>4.8886939357385681E-2</v>
      </c>
      <c r="AA90" s="362">
        <v>10829</v>
      </c>
      <c r="AB90" s="278">
        <f t="shared" si="43"/>
        <v>5.9376028073253644E-2</v>
      </c>
      <c r="AC90" s="362">
        <f t="shared" si="44"/>
        <v>19745</v>
      </c>
      <c r="AD90" s="278">
        <f t="shared" si="45"/>
        <v>0.10826296743063933</v>
      </c>
      <c r="AE90" s="362">
        <v>19239</v>
      </c>
      <c r="AF90" s="278">
        <f t="shared" si="46"/>
        <v>0.10548854041013268</v>
      </c>
      <c r="AG90" s="362">
        <v>3995</v>
      </c>
      <c r="AH90" s="278">
        <f t="shared" si="47"/>
        <v>2.1904814124355739E-2</v>
      </c>
      <c r="AI90" s="362">
        <v>12196</v>
      </c>
      <c r="AJ90" s="278">
        <f t="shared" si="48"/>
        <v>6.6871367474503784E-2</v>
      </c>
      <c r="AK90" s="362">
        <v>6261</v>
      </c>
      <c r="AL90" s="278">
        <f t="shared" si="49"/>
        <v>3.4329422085755019E-2</v>
      </c>
    </row>
    <row r="91" spans="2:38" s="73" customFormat="1" ht="14.25">
      <c r="B91" s="494"/>
      <c r="C91" s="498"/>
      <c r="D91" s="193">
        <v>45954</v>
      </c>
      <c r="E91" s="193" t="s">
        <v>114</v>
      </c>
      <c r="F91" s="379">
        <f t="shared" si="31"/>
        <v>174764</v>
      </c>
      <c r="G91" s="507"/>
      <c r="H91" s="514"/>
      <c r="I91" s="362">
        <v>31109</v>
      </c>
      <c r="J91" s="278">
        <f t="shared" si="32"/>
        <v>0.17800576777826096</v>
      </c>
      <c r="K91" s="362">
        <v>46782</v>
      </c>
      <c r="L91" s="278">
        <f t="shared" si="33"/>
        <v>0.26768670893318991</v>
      </c>
      <c r="M91" s="362">
        <f t="shared" si="34"/>
        <v>77891</v>
      </c>
      <c r="N91" s="278">
        <f t="shared" si="35"/>
        <v>0.44569247671145085</v>
      </c>
      <c r="O91" s="362">
        <v>15357</v>
      </c>
      <c r="P91" s="278">
        <f t="shared" si="36"/>
        <v>8.7872788446133068E-2</v>
      </c>
      <c r="Q91" s="362">
        <v>5238</v>
      </c>
      <c r="R91" s="278">
        <f t="shared" si="37"/>
        <v>2.9971847748964317E-2</v>
      </c>
      <c r="S91" s="362">
        <f t="shared" si="38"/>
        <v>20595</v>
      </c>
      <c r="T91" s="278">
        <f t="shared" si="39"/>
        <v>0.11784463619509739</v>
      </c>
      <c r="U91" s="362">
        <v>16676</v>
      </c>
      <c r="V91" s="278">
        <f t="shared" si="40"/>
        <v>9.5420109404682887E-2</v>
      </c>
      <c r="W91" s="362">
        <v>682</v>
      </c>
      <c r="X91" s="278">
        <f t="shared" si="41"/>
        <v>3.9024055297429677E-3</v>
      </c>
      <c r="Y91" s="362">
        <v>8678</v>
      </c>
      <c r="Z91" s="278">
        <f t="shared" si="42"/>
        <v>4.9655535464969904E-2</v>
      </c>
      <c r="AA91" s="362">
        <v>10923</v>
      </c>
      <c r="AB91" s="278">
        <f t="shared" si="43"/>
        <v>6.2501430500560756E-2</v>
      </c>
      <c r="AC91" s="362">
        <f t="shared" si="44"/>
        <v>19601</v>
      </c>
      <c r="AD91" s="278">
        <f t="shared" si="45"/>
        <v>0.11215696596553065</v>
      </c>
      <c r="AE91" s="362">
        <v>16664</v>
      </c>
      <c r="AF91" s="278">
        <f t="shared" si="46"/>
        <v>9.5351445377766589E-2</v>
      </c>
      <c r="AG91" s="362">
        <v>4297</v>
      </c>
      <c r="AH91" s="278">
        <f t="shared" si="47"/>
        <v>2.4587443638277907E-2</v>
      </c>
      <c r="AI91" s="362">
        <v>12506</v>
      </c>
      <c r="AJ91" s="278">
        <f t="shared" si="48"/>
        <v>7.1559360051269144E-2</v>
      </c>
      <c r="AK91" s="362">
        <v>5852</v>
      </c>
      <c r="AL91" s="278">
        <f t="shared" si="49"/>
        <v>3.3485157126181594E-2</v>
      </c>
    </row>
    <row r="92" spans="2:38" s="73" customFormat="1" ht="14.25">
      <c r="B92" s="494"/>
      <c r="C92" s="498"/>
      <c r="D92" s="193">
        <v>45955</v>
      </c>
      <c r="E92" s="193" t="s">
        <v>115</v>
      </c>
      <c r="F92" s="379">
        <f t="shared" si="31"/>
        <v>186652</v>
      </c>
      <c r="G92" s="507"/>
      <c r="H92" s="514"/>
      <c r="I92" s="362">
        <v>30839</v>
      </c>
      <c r="J92" s="278">
        <f t="shared" si="32"/>
        <v>0.16522191029295158</v>
      </c>
      <c r="K92" s="362">
        <v>55099</v>
      </c>
      <c r="L92" s="278">
        <f t="shared" si="33"/>
        <v>0.29519640828922272</v>
      </c>
      <c r="M92" s="362">
        <f t="shared" si="34"/>
        <v>85938</v>
      </c>
      <c r="N92" s="278">
        <f t="shared" si="35"/>
        <v>0.4604183185821743</v>
      </c>
      <c r="O92" s="362">
        <v>14922</v>
      </c>
      <c r="P92" s="278">
        <f t="shared" si="36"/>
        <v>7.9945567151704783E-2</v>
      </c>
      <c r="Q92" s="362">
        <v>5147</v>
      </c>
      <c r="R92" s="278">
        <f t="shared" si="37"/>
        <v>2.7575380922786791E-2</v>
      </c>
      <c r="S92" s="362">
        <f t="shared" si="38"/>
        <v>20069</v>
      </c>
      <c r="T92" s="278">
        <f t="shared" si="39"/>
        <v>0.10752094807449157</v>
      </c>
      <c r="U92" s="362">
        <v>17974</v>
      </c>
      <c r="V92" s="278">
        <f t="shared" si="40"/>
        <v>9.6296851895506075E-2</v>
      </c>
      <c r="W92" s="362">
        <v>776</v>
      </c>
      <c r="X92" s="278">
        <f t="shared" si="41"/>
        <v>4.1574695154619288E-3</v>
      </c>
      <c r="Y92" s="362">
        <v>9053</v>
      </c>
      <c r="Z92" s="278">
        <f t="shared" si="42"/>
        <v>4.8502025159119645E-2</v>
      </c>
      <c r="AA92" s="362">
        <v>12713</v>
      </c>
      <c r="AB92" s="278">
        <f t="shared" si="43"/>
        <v>6.8110708698540606E-2</v>
      </c>
      <c r="AC92" s="362">
        <f t="shared" si="44"/>
        <v>21766</v>
      </c>
      <c r="AD92" s="278">
        <f t="shared" si="45"/>
        <v>0.11661273385766024</v>
      </c>
      <c r="AE92" s="362">
        <v>16120</v>
      </c>
      <c r="AF92" s="278">
        <f t="shared" si="46"/>
        <v>8.6363928594389558E-2</v>
      </c>
      <c r="AG92" s="362">
        <v>5728</v>
      </c>
      <c r="AH92" s="278">
        <f t="shared" si="47"/>
        <v>3.0688125495574651E-2</v>
      </c>
      <c r="AI92" s="362">
        <v>12339</v>
      </c>
      <c r="AJ92" s="278">
        <f t="shared" si="48"/>
        <v>6.6106979834129831E-2</v>
      </c>
      <c r="AK92" s="362">
        <v>5942</v>
      </c>
      <c r="AL92" s="278">
        <f t="shared" si="49"/>
        <v>3.1834644150611831E-2</v>
      </c>
    </row>
    <row r="93" spans="2:38" s="73" customFormat="1" ht="14.25">
      <c r="B93" s="494"/>
      <c r="C93" s="498"/>
      <c r="D93" s="193">
        <v>45956</v>
      </c>
      <c r="E93" s="193" t="s">
        <v>116</v>
      </c>
      <c r="F93" s="379">
        <f t="shared" si="31"/>
        <v>253071</v>
      </c>
      <c r="G93" s="507"/>
      <c r="H93" s="514"/>
      <c r="I93" s="362">
        <v>51185</v>
      </c>
      <c r="J93" s="278">
        <f t="shared" si="32"/>
        <v>0.20225549351762945</v>
      </c>
      <c r="K93" s="362">
        <v>62227</v>
      </c>
      <c r="L93" s="278">
        <f t="shared" si="33"/>
        <v>0.24588751773217793</v>
      </c>
      <c r="M93" s="362">
        <f t="shared" si="34"/>
        <v>113412</v>
      </c>
      <c r="N93" s="278">
        <f t="shared" si="35"/>
        <v>0.44814301124980738</v>
      </c>
      <c r="O93" s="362">
        <v>21669</v>
      </c>
      <c r="P93" s="278">
        <f t="shared" si="36"/>
        <v>8.5624192420308928E-2</v>
      </c>
      <c r="Q93" s="362">
        <v>6907</v>
      </c>
      <c r="R93" s="278">
        <f t="shared" si="37"/>
        <v>2.7292736030600107E-2</v>
      </c>
      <c r="S93" s="362">
        <f t="shared" si="38"/>
        <v>28576</v>
      </c>
      <c r="T93" s="278">
        <f t="shared" si="39"/>
        <v>0.11291692845090903</v>
      </c>
      <c r="U93" s="362">
        <v>24530</v>
      </c>
      <c r="V93" s="278">
        <f t="shared" si="40"/>
        <v>9.6929320230291105E-2</v>
      </c>
      <c r="W93" s="362">
        <v>970</v>
      </c>
      <c r="X93" s="278">
        <f t="shared" si="41"/>
        <v>3.8329164542756774E-3</v>
      </c>
      <c r="Y93" s="362">
        <v>11891</v>
      </c>
      <c r="Z93" s="278">
        <f t="shared" si="42"/>
        <v>4.6986813977105239E-2</v>
      </c>
      <c r="AA93" s="362">
        <v>14256</v>
      </c>
      <c r="AB93" s="278">
        <f t="shared" si="43"/>
        <v>5.6332017497066039E-2</v>
      </c>
      <c r="AC93" s="362">
        <f t="shared" si="44"/>
        <v>26147</v>
      </c>
      <c r="AD93" s="278">
        <f t="shared" si="45"/>
        <v>0.10331883147417129</v>
      </c>
      <c r="AE93" s="362">
        <v>29595</v>
      </c>
      <c r="AF93" s="278">
        <f t="shared" si="46"/>
        <v>0.11694346645802957</v>
      </c>
      <c r="AG93" s="362">
        <v>7982</v>
      </c>
      <c r="AH93" s="278">
        <f t="shared" si="47"/>
        <v>3.1540555812400471E-2</v>
      </c>
      <c r="AI93" s="362">
        <v>14765</v>
      </c>
      <c r="AJ93" s="278">
        <f t="shared" si="48"/>
        <v>5.8343310770495239E-2</v>
      </c>
      <c r="AK93" s="362">
        <v>7094</v>
      </c>
      <c r="AL93" s="278">
        <f t="shared" si="49"/>
        <v>2.8031659099620264E-2</v>
      </c>
    </row>
    <row r="94" spans="2:38" s="73" customFormat="1" ht="14.25">
      <c r="B94" s="494"/>
      <c r="C94" s="498"/>
      <c r="D94" s="193">
        <v>45957</v>
      </c>
      <c r="E94" s="193" t="s">
        <v>117</v>
      </c>
      <c r="F94" s="379">
        <f t="shared" si="31"/>
        <v>252530</v>
      </c>
      <c r="G94" s="507"/>
      <c r="H94" s="514"/>
      <c r="I94" s="362">
        <v>49631</v>
      </c>
      <c r="J94" s="278">
        <f t="shared" si="32"/>
        <v>0.19653506514077534</v>
      </c>
      <c r="K94" s="362">
        <v>70749</v>
      </c>
      <c r="L94" s="278">
        <f t="shared" si="33"/>
        <v>0.280160772977468</v>
      </c>
      <c r="M94" s="362">
        <f t="shared" si="34"/>
        <v>120380</v>
      </c>
      <c r="N94" s="278">
        <f t="shared" si="35"/>
        <v>0.4766958381182434</v>
      </c>
      <c r="O94" s="362">
        <v>20183</v>
      </c>
      <c r="P94" s="278">
        <f t="shared" si="36"/>
        <v>7.9923177444264054E-2</v>
      </c>
      <c r="Q94" s="362">
        <v>6909</v>
      </c>
      <c r="R94" s="278">
        <f t="shared" si="37"/>
        <v>2.7359125648437808E-2</v>
      </c>
      <c r="S94" s="362">
        <f t="shared" si="38"/>
        <v>27092</v>
      </c>
      <c r="T94" s="278">
        <f t="shared" si="39"/>
        <v>0.10728230309270186</v>
      </c>
      <c r="U94" s="362">
        <v>23811</v>
      </c>
      <c r="V94" s="278">
        <f t="shared" si="40"/>
        <v>9.4289787351997778E-2</v>
      </c>
      <c r="W94" s="362">
        <v>0</v>
      </c>
      <c r="X94" s="278">
        <f t="shared" si="41"/>
        <v>0</v>
      </c>
      <c r="Y94" s="362">
        <v>11418</v>
      </c>
      <c r="Z94" s="278">
        <f t="shared" si="42"/>
        <v>4.5214429968716587E-2</v>
      </c>
      <c r="AA94" s="362">
        <v>13368</v>
      </c>
      <c r="AB94" s="278">
        <f t="shared" si="43"/>
        <v>5.2936284797845803E-2</v>
      </c>
      <c r="AC94" s="362">
        <f t="shared" si="44"/>
        <v>24786</v>
      </c>
      <c r="AD94" s="278">
        <f t="shared" si="45"/>
        <v>9.8150714766562383E-2</v>
      </c>
      <c r="AE94" s="362">
        <v>28137</v>
      </c>
      <c r="AF94" s="278">
        <f t="shared" si="46"/>
        <v>0.11142042529600443</v>
      </c>
      <c r="AG94" s="362">
        <v>7757</v>
      </c>
      <c r="AH94" s="278">
        <f t="shared" si="47"/>
        <v>3.0717142517720668E-2</v>
      </c>
      <c r="AI94" s="362">
        <v>13841</v>
      </c>
      <c r="AJ94" s="278">
        <f t="shared" si="48"/>
        <v>5.4809329584603807E-2</v>
      </c>
      <c r="AK94" s="362">
        <v>6726</v>
      </c>
      <c r="AL94" s="278">
        <f t="shared" si="49"/>
        <v>2.6634459272165682E-2</v>
      </c>
    </row>
    <row r="95" spans="2:38" s="73" customFormat="1" ht="14.25" collapsed="1">
      <c r="B95" s="493">
        <f>D103</f>
        <v>45966</v>
      </c>
      <c r="C95" s="498"/>
      <c r="D95" s="193">
        <v>45958</v>
      </c>
      <c r="E95" s="193" t="s">
        <v>118</v>
      </c>
      <c r="F95" s="379">
        <f t="shared" si="31"/>
        <v>261326</v>
      </c>
      <c r="G95" s="507">
        <f t="shared" ref="G95" si="55">SUM(F95:F101)</f>
        <v>1583955</v>
      </c>
      <c r="H95" s="514"/>
      <c r="I95" s="362">
        <v>53391</v>
      </c>
      <c r="J95" s="278">
        <f t="shared" si="32"/>
        <v>0.20430802905183565</v>
      </c>
      <c r="K95" s="362">
        <v>68296</v>
      </c>
      <c r="L95" s="278">
        <f t="shared" si="33"/>
        <v>0.26134406832844798</v>
      </c>
      <c r="M95" s="362">
        <f t="shared" si="34"/>
        <v>121687</v>
      </c>
      <c r="N95" s="278">
        <f t="shared" si="35"/>
        <v>0.46565209738028362</v>
      </c>
      <c r="O95" s="362">
        <v>20654</v>
      </c>
      <c r="P95" s="278">
        <f t="shared" si="36"/>
        <v>7.9035381094877663E-2</v>
      </c>
      <c r="Q95" s="362">
        <v>7091</v>
      </c>
      <c r="R95" s="278">
        <f t="shared" si="37"/>
        <v>2.7134690004056237E-2</v>
      </c>
      <c r="S95" s="362">
        <f t="shared" si="38"/>
        <v>27745</v>
      </c>
      <c r="T95" s="278">
        <f t="shared" si="39"/>
        <v>0.10617007109893389</v>
      </c>
      <c r="U95" s="362">
        <v>23247</v>
      </c>
      <c r="V95" s="278">
        <f t="shared" si="40"/>
        <v>8.8957853409151785E-2</v>
      </c>
      <c r="W95" s="362">
        <v>0</v>
      </c>
      <c r="X95" s="278">
        <f t="shared" si="41"/>
        <v>0</v>
      </c>
      <c r="Y95" s="362">
        <v>10849</v>
      </c>
      <c r="Z95" s="278">
        <f t="shared" si="42"/>
        <v>4.1515195579467791E-2</v>
      </c>
      <c r="AA95" s="362">
        <v>12752</v>
      </c>
      <c r="AB95" s="278">
        <f t="shared" si="43"/>
        <v>4.879728767899099E-2</v>
      </c>
      <c r="AC95" s="362">
        <f t="shared" si="44"/>
        <v>23601</v>
      </c>
      <c r="AD95" s="278">
        <f t="shared" si="45"/>
        <v>9.0312483258458781E-2</v>
      </c>
      <c r="AE95" s="362">
        <v>31264</v>
      </c>
      <c r="AF95" s="278">
        <f t="shared" si="46"/>
        <v>0.11963601019416362</v>
      </c>
      <c r="AG95" s="362">
        <v>6524</v>
      </c>
      <c r="AH95" s="278">
        <f t="shared" si="47"/>
        <v>2.4964986262369607E-2</v>
      </c>
      <c r="AI95" s="362">
        <v>15338</v>
      </c>
      <c r="AJ95" s="278">
        <f t="shared" si="48"/>
        <v>5.8692973527318372E-2</v>
      </c>
      <c r="AK95" s="362">
        <v>11920</v>
      </c>
      <c r="AL95" s="278">
        <f t="shared" si="49"/>
        <v>4.5613524869320313E-2</v>
      </c>
    </row>
    <row r="96" spans="2:38" s="73" customFormat="1" ht="14.25">
      <c r="B96" s="494"/>
      <c r="C96" s="498"/>
      <c r="D96" s="193">
        <v>45959</v>
      </c>
      <c r="E96" s="193" t="s">
        <v>112</v>
      </c>
      <c r="F96" s="379">
        <f t="shared" si="31"/>
        <v>248570</v>
      </c>
      <c r="G96" s="507"/>
      <c r="H96" s="514"/>
      <c r="I96" s="362">
        <v>51530</v>
      </c>
      <c r="J96" s="278">
        <f t="shared" si="32"/>
        <v>0.20730578911373054</v>
      </c>
      <c r="K96" s="362">
        <v>66679</v>
      </c>
      <c r="L96" s="278">
        <f t="shared" si="33"/>
        <v>0.26825039224363356</v>
      </c>
      <c r="M96" s="362">
        <f t="shared" si="34"/>
        <v>118209</v>
      </c>
      <c r="N96" s="278">
        <f t="shared" si="35"/>
        <v>0.47555618135736411</v>
      </c>
      <c r="O96" s="362">
        <v>20231</v>
      </c>
      <c r="P96" s="278">
        <f t="shared" si="36"/>
        <v>8.1389548215794347E-2</v>
      </c>
      <c r="Q96" s="362">
        <v>6984</v>
      </c>
      <c r="R96" s="278">
        <f t="shared" si="37"/>
        <v>2.8096713199501147E-2</v>
      </c>
      <c r="S96" s="362">
        <f t="shared" si="38"/>
        <v>27215</v>
      </c>
      <c r="T96" s="278">
        <f t="shared" si="39"/>
        <v>0.10948626141529549</v>
      </c>
      <c r="U96" s="362">
        <v>23020</v>
      </c>
      <c r="V96" s="278">
        <f t="shared" si="40"/>
        <v>9.260972764211288E-2</v>
      </c>
      <c r="W96" s="362">
        <v>0</v>
      </c>
      <c r="X96" s="278">
        <f t="shared" si="41"/>
        <v>0</v>
      </c>
      <c r="Y96" s="362">
        <v>11123</v>
      </c>
      <c r="Z96" s="278">
        <f t="shared" si="42"/>
        <v>4.474795832159955E-2</v>
      </c>
      <c r="AA96" s="362">
        <v>11567</v>
      </c>
      <c r="AB96" s="278">
        <f t="shared" si="43"/>
        <v>4.6534175483767148E-2</v>
      </c>
      <c r="AC96" s="362">
        <f t="shared" si="44"/>
        <v>22690</v>
      </c>
      <c r="AD96" s="278">
        <f t="shared" si="45"/>
        <v>9.1282133805366691E-2</v>
      </c>
      <c r="AE96" s="362">
        <v>27897</v>
      </c>
      <c r="AF96" s="278">
        <f t="shared" si="46"/>
        <v>0.11222995534457095</v>
      </c>
      <c r="AG96" s="362">
        <v>5638</v>
      </c>
      <c r="AH96" s="278">
        <f t="shared" si="47"/>
        <v>2.2681739550227301E-2</v>
      </c>
      <c r="AI96" s="362">
        <v>14282</v>
      </c>
      <c r="AJ96" s="278">
        <f t="shared" si="48"/>
        <v>5.7456652049724423E-2</v>
      </c>
      <c r="AK96" s="362">
        <v>9619</v>
      </c>
      <c r="AL96" s="278">
        <f t="shared" si="49"/>
        <v>3.8697348835338131E-2</v>
      </c>
    </row>
    <row r="97" spans="2:38" s="73" customFormat="1" ht="14.25">
      <c r="B97" s="494"/>
      <c r="C97" s="498"/>
      <c r="D97" s="193">
        <v>45960</v>
      </c>
      <c r="E97" s="193" t="s">
        <v>113</v>
      </c>
      <c r="F97" s="379">
        <f t="shared" si="31"/>
        <v>222624</v>
      </c>
      <c r="G97" s="507"/>
      <c r="H97" s="514"/>
      <c r="I97" s="362">
        <v>48486</v>
      </c>
      <c r="J97" s="278">
        <f t="shared" si="32"/>
        <v>0.21779322984044847</v>
      </c>
      <c r="K97" s="362">
        <v>58080</v>
      </c>
      <c r="L97" s="278">
        <f t="shared" si="33"/>
        <v>0.26088831392841744</v>
      </c>
      <c r="M97" s="362">
        <f t="shared" si="34"/>
        <v>106566</v>
      </c>
      <c r="N97" s="278">
        <f t="shared" si="35"/>
        <v>0.4786815437688659</v>
      </c>
      <c r="O97" s="362">
        <v>17934</v>
      </c>
      <c r="P97" s="278">
        <f t="shared" si="36"/>
        <v>8.0557352307028887E-2</v>
      </c>
      <c r="Q97" s="362">
        <v>6685</v>
      </c>
      <c r="R97" s="278">
        <f t="shared" si="37"/>
        <v>3.0028208998131377E-2</v>
      </c>
      <c r="S97" s="362">
        <f t="shared" si="38"/>
        <v>24619</v>
      </c>
      <c r="T97" s="278">
        <f t="shared" si="39"/>
        <v>0.11058556130516027</v>
      </c>
      <c r="U97" s="362">
        <v>21454</v>
      </c>
      <c r="V97" s="278">
        <f t="shared" si="40"/>
        <v>9.6368765272387524E-2</v>
      </c>
      <c r="W97" s="362">
        <v>0</v>
      </c>
      <c r="X97" s="278">
        <f t="shared" si="41"/>
        <v>0</v>
      </c>
      <c r="Y97" s="362">
        <v>9616</v>
      </c>
      <c r="Z97" s="278">
        <f t="shared" si="42"/>
        <v>4.3193905419002442E-2</v>
      </c>
      <c r="AA97" s="362">
        <v>9628</v>
      </c>
      <c r="AB97" s="278">
        <f t="shared" si="43"/>
        <v>4.3247807963202531E-2</v>
      </c>
      <c r="AC97" s="362">
        <f t="shared" si="44"/>
        <v>19244</v>
      </c>
      <c r="AD97" s="278">
        <f t="shared" si="45"/>
        <v>8.6441713382204979E-2</v>
      </c>
      <c r="AE97" s="362">
        <v>24870</v>
      </c>
      <c r="AF97" s="278">
        <f t="shared" si="46"/>
        <v>0.11171302285467874</v>
      </c>
      <c r="AG97" s="362">
        <v>4105</v>
      </c>
      <c r="AH97" s="278">
        <f t="shared" si="47"/>
        <v>1.8439161995112835E-2</v>
      </c>
      <c r="AI97" s="362">
        <v>12373</v>
      </c>
      <c r="AJ97" s="278">
        <f t="shared" si="48"/>
        <v>5.5578014948972257E-2</v>
      </c>
      <c r="AK97" s="362">
        <v>9393</v>
      </c>
      <c r="AL97" s="278">
        <f t="shared" si="49"/>
        <v>4.2192216472617505E-2</v>
      </c>
    </row>
    <row r="98" spans="2:38" s="73" customFormat="1" ht="14.25">
      <c r="B98" s="494"/>
      <c r="C98" s="499"/>
      <c r="D98" s="193">
        <v>45961</v>
      </c>
      <c r="E98" s="193" t="s">
        <v>114</v>
      </c>
      <c r="F98" s="379">
        <f t="shared" si="31"/>
        <v>181372</v>
      </c>
      <c r="G98" s="507"/>
      <c r="H98" s="514"/>
      <c r="I98" s="362">
        <v>36604</v>
      </c>
      <c r="J98" s="278">
        <f t="shared" si="32"/>
        <v>0.20181725955494784</v>
      </c>
      <c r="K98" s="362">
        <v>51145</v>
      </c>
      <c r="L98" s="278">
        <f t="shared" si="33"/>
        <v>0.28198950223849328</v>
      </c>
      <c r="M98" s="362">
        <f t="shared" si="34"/>
        <v>87749</v>
      </c>
      <c r="N98" s="278">
        <f t="shared" si="35"/>
        <v>0.48380676179344112</v>
      </c>
      <c r="O98" s="362">
        <v>14343</v>
      </c>
      <c r="P98" s="278">
        <f t="shared" si="36"/>
        <v>7.9080563703327972E-2</v>
      </c>
      <c r="Q98" s="362">
        <v>5500</v>
      </c>
      <c r="R98" s="278">
        <f t="shared" si="37"/>
        <v>3.032441611715149E-2</v>
      </c>
      <c r="S98" s="362">
        <f t="shared" si="38"/>
        <v>19843</v>
      </c>
      <c r="T98" s="278">
        <f t="shared" si="39"/>
        <v>0.10940497982047946</v>
      </c>
      <c r="U98" s="362">
        <v>15185</v>
      </c>
      <c r="V98" s="278">
        <f t="shared" si="40"/>
        <v>8.372295613435371E-2</v>
      </c>
      <c r="W98" s="362">
        <v>0</v>
      </c>
      <c r="X98" s="278">
        <f t="shared" si="41"/>
        <v>0</v>
      </c>
      <c r="Y98" s="362">
        <v>7872</v>
      </c>
      <c r="Z98" s="278">
        <f t="shared" si="42"/>
        <v>4.3402509758948458E-2</v>
      </c>
      <c r="AA98" s="362">
        <v>8983</v>
      </c>
      <c r="AB98" s="278">
        <f t="shared" si="43"/>
        <v>4.9528041814613059E-2</v>
      </c>
      <c r="AC98" s="362">
        <f t="shared" si="44"/>
        <v>16855</v>
      </c>
      <c r="AD98" s="278">
        <f t="shared" si="45"/>
        <v>9.2930551573561518E-2</v>
      </c>
      <c r="AE98" s="362">
        <v>19134</v>
      </c>
      <c r="AF98" s="278">
        <f t="shared" si="46"/>
        <v>0.10549588690646847</v>
      </c>
      <c r="AG98" s="362">
        <v>3687</v>
      </c>
      <c r="AH98" s="278">
        <f t="shared" si="47"/>
        <v>2.0328385858897735E-2</v>
      </c>
      <c r="AI98" s="362">
        <v>11443</v>
      </c>
      <c r="AJ98" s="278">
        <f t="shared" si="48"/>
        <v>6.309132611428446E-2</v>
      </c>
      <c r="AK98" s="362">
        <v>7476</v>
      </c>
      <c r="AL98" s="278">
        <f t="shared" si="49"/>
        <v>4.1219151798513549E-2</v>
      </c>
    </row>
    <row r="99" spans="2:38" s="73" customFormat="1" ht="14.25">
      <c r="B99" s="494"/>
      <c r="C99" s="523" t="s">
        <v>761</v>
      </c>
      <c r="D99" s="193">
        <v>45962</v>
      </c>
      <c r="E99" s="193" t="s">
        <v>115</v>
      </c>
      <c r="F99" s="379">
        <f t="shared" si="31"/>
        <v>185184</v>
      </c>
      <c r="G99" s="507"/>
      <c r="H99" s="514"/>
      <c r="I99" s="362">
        <v>34651</v>
      </c>
      <c r="J99" s="278">
        <f t="shared" si="32"/>
        <v>0.18711659754622428</v>
      </c>
      <c r="K99" s="362">
        <v>56558</v>
      </c>
      <c r="L99" s="278">
        <f t="shared" si="33"/>
        <v>0.30541515465698982</v>
      </c>
      <c r="M99" s="362">
        <f t="shared" si="34"/>
        <v>91209</v>
      </c>
      <c r="N99" s="278">
        <f t="shared" si="35"/>
        <v>0.4925317522032141</v>
      </c>
      <c r="O99" s="362">
        <v>12728</v>
      </c>
      <c r="P99" s="278">
        <f t="shared" si="36"/>
        <v>6.8731639882495255E-2</v>
      </c>
      <c r="Q99" s="362">
        <v>5155</v>
      </c>
      <c r="R99" s="278">
        <f t="shared" si="37"/>
        <v>2.783717815794021E-2</v>
      </c>
      <c r="S99" s="362">
        <f t="shared" si="38"/>
        <v>17883</v>
      </c>
      <c r="T99" s="278">
        <f t="shared" si="39"/>
        <v>9.6568818040435461E-2</v>
      </c>
      <c r="U99" s="362">
        <v>15629</v>
      </c>
      <c r="V99" s="278">
        <f t="shared" si="40"/>
        <v>8.4397140141696914E-2</v>
      </c>
      <c r="W99" s="362">
        <v>0</v>
      </c>
      <c r="X99" s="278">
        <f t="shared" si="41"/>
        <v>0</v>
      </c>
      <c r="Y99" s="362">
        <v>7641</v>
      </c>
      <c r="Z99" s="278">
        <f t="shared" si="42"/>
        <v>4.1261664074650074E-2</v>
      </c>
      <c r="AA99" s="362">
        <v>10778</v>
      </c>
      <c r="AB99" s="278">
        <f t="shared" si="43"/>
        <v>5.8201572490063934E-2</v>
      </c>
      <c r="AC99" s="362">
        <f t="shared" si="44"/>
        <v>18419</v>
      </c>
      <c r="AD99" s="278">
        <f t="shared" si="45"/>
        <v>9.9463236564714008E-2</v>
      </c>
      <c r="AE99" s="362">
        <v>20644</v>
      </c>
      <c r="AF99" s="278">
        <f t="shared" si="46"/>
        <v>0.11147831346120615</v>
      </c>
      <c r="AG99" s="362">
        <v>4154</v>
      </c>
      <c r="AH99" s="278">
        <f t="shared" si="47"/>
        <v>2.2431743563158805E-2</v>
      </c>
      <c r="AI99" s="362">
        <v>9372</v>
      </c>
      <c r="AJ99" s="278">
        <f t="shared" si="48"/>
        <v>5.0609123898392949E-2</v>
      </c>
      <c r="AK99" s="362">
        <v>7874</v>
      </c>
      <c r="AL99" s="278">
        <f t="shared" si="49"/>
        <v>4.2519872127181613E-2</v>
      </c>
    </row>
    <row r="100" spans="2:38" s="73" customFormat="1" ht="14.25">
      <c r="B100" s="494"/>
      <c r="C100" s="524"/>
      <c r="D100" s="193">
        <v>45963</v>
      </c>
      <c r="E100" s="193" t="s">
        <v>116</v>
      </c>
      <c r="F100" s="379">
        <f t="shared" si="31"/>
        <v>245428</v>
      </c>
      <c r="G100" s="507"/>
      <c r="H100" s="511">
        <f>SUM(F99:F128)</f>
        <v>6488772</v>
      </c>
      <c r="I100" s="362">
        <v>51679</v>
      </c>
      <c r="J100" s="278">
        <f t="shared" si="32"/>
        <v>0.2105668464885832</v>
      </c>
      <c r="K100" s="362">
        <v>63612</v>
      </c>
      <c r="L100" s="278">
        <f t="shared" si="33"/>
        <v>0.25918803070554297</v>
      </c>
      <c r="M100" s="362">
        <f t="shared" si="34"/>
        <v>115291</v>
      </c>
      <c r="N100" s="278">
        <f t="shared" si="35"/>
        <v>0.46975487719412617</v>
      </c>
      <c r="O100" s="362">
        <v>18097</v>
      </c>
      <c r="P100" s="278">
        <f t="shared" si="36"/>
        <v>7.3736492983685648E-2</v>
      </c>
      <c r="Q100" s="362">
        <v>6330</v>
      </c>
      <c r="R100" s="278">
        <f t="shared" si="37"/>
        <v>2.5791678211125053E-2</v>
      </c>
      <c r="S100" s="362">
        <f t="shared" si="38"/>
        <v>24427</v>
      </c>
      <c r="T100" s="278">
        <f t="shared" si="39"/>
        <v>9.9528171194810694E-2</v>
      </c>
      <c r="U100" s="362">
        <v>22050</v>
      </c>
      <c r="V100" s="278">
        <f t="shared" si="40"/>
        <v>8.984304969278159E-2</v>
      </c>
      <c r="W100" s="362">
        <v>0</v>
      </c>
      <c r="X100" s="278">
        <f t="shared" si="41"/>
        <v>0</v>
      </c>
      <c r="Y100" s="362">
        <v>10358</v>
      </c>
      <c r="Z100" s="278">
        <f t="shared" si="42"/>
        <v>4.2203823524618218E-2</v>
      </c>
      <c r="AA100" s="362">
        <v>12488</v>
      </c>
      <c r="AB100" s="278">
        <f t="shared" si="43"/>
        <v>5.0882539889499159E-2</v>
      </c>
      <c r="AC100" s="362">
        <f t="shared" si="44"/>
        <v>22846</v>
      </c>
      <c r="AD100" s="278">
        <f t="shared" si="45"/>
        <v>9.3086363414117385E-2</v>
      </c>
      <c r="AE100" s="362">
        <v>32409</v>
      </c>
      <c r="AF100" s="278">
        <f t="shared" si="46"/>
        <v>0.13205094773212511</v>
      </c>
      <c r="AG100" s="362">
        <v>5269</v>
      </c>
      <c r="AH100" s="278">
        <f t="shared" si="47"/>
        <v>2.1468618087585767E-2</v>
      </c>
      <c r="AI100" s="362">
        <v>14078</v>
      </c>
      <c r="AJ100" s="278">
        <f t="shared" si="48"/>
        <v>5.7361018302720147E-2</v>
      </c>
      <c r="AK100" s="362">
        <v>9058</v>
      </c>
      <c r="AL100" s="278">
        <f t="shared" si="49"/>
        <v>3.6906954381733137E-2</v>
      </c>
    </row>
    <row r="101" spans="2:38" s="73" customFormat="1" ht="14.25">
      <c r="B101" s="494"/>
      <c r="C101" s="524"/>
      <c r="D101" s="193">
        <v>45964</v>
      </c>
      <c r="E101" s="193" t="s">
        <v>117</v>
      </c>
      <c r="F101" s="379">
        <f t="shared" si="31"/>
        <v>239451</v>
      </c>
      <c r="G101" s="507"/>
      <c r="H101" s="512"/>
      <c r="I101" s="362">
        <v>50844</v>
      </c>
      <c r="J101" s="278">
        <f t="shared" si="32"/>
        <v>0.21233571795482165</v>
      </c>
      <c r="K101" s="362">
        <v>63123</v>
      </c>
      <c r="L101" s="278">
        <f t="shared" si="33"/>
        <v>0.26361552050315096</v>
      </c>
      <c r="M101" s="362">
        <f t="shared" si="34"/>
        <v>113967</v>
      </c>
      <c r="N101" s="278">
        <f t="shared" si="35"/>
        <v>0.4759512384579726</v>
      </c>
      <c r="O101" s="362">
        <v>16699</v>
      </c>
      <c r="P101" s="278">
        <f t="shared" si="36"/>
        <v>6.9738693929029316E-2</v>
      </c>
      <c r="Q101" s="362">
        <v>6519</v>
      </c>
      <c r="R101" s="278">
        <f t="shared" si="37"/>
        <v>2.7224776676647831E-2</v>
      </c>
      <c r="S101" s="362">
        <f t="shared" si="38"/>
        <v>23218</v>
      </c>
      <c r="T101" s="278">
        <f t="shared" si="39"/>
        <v>9.6963470605677157E-2</v>
      </c>
      <c r="U101" s="362">
        <v>22669</v>
      </c>
      <c r="V101" s="278">
        <f t="shared" si="40"/>
        <v>9.4670725952282514E-2</v>
      </c>
      <c r="W101" s="362">
        <v>0</v>
      </c>
      <c r="X101" s="278">
        <f t="shared" si="41"/>
        <v>0</v>
      </c>
      <c r="Y101" s="362">
        <v>10375</v>
      </c>
      <c r="Z101" s="278">
        <f t="shared" si="42"/>
        <v>4.3328280107412374E-2</v>
      </c>
      <c r="AA101" s="362">
        <v>12426</v>
      </c>
      <c r="AB101" s="278">
        <f t="shared" si="43"/>
        <v>5.1893706854429504E-2</v>
      </c>
      <c r="AC101" s="362">
        <f t="shared" si="44"/>
        <v>22801</v>
      </c>
      <c r="AD101" s="278">
        <f t="shared" si="45"/>
        <v>9.5221986961841878E-2</v>
      </c>
      <c r="AE101" s="362">
        <v>30058</v>
      </c>
      <c r="AF101" s="278">
        <f t="shared" si="46"/>
        <v>0.12552881382829889</v>
      </c>
      <c r="AG101" s="362">
        <v>5179</v>
      </c>
      <c r="AH101" s="278">
        <f t="shared" si="47"/>
        <v>2.1628642185666378E-2</v>
      </c>
      <c r="AI101" s="362">
        <v>13436</v>
      </c>
      <c r="AJ101" s="278">
        <f t="shared" si="48"/>
        <v>5.6111688821512545E-2</v>
      </c>
      <c r="AK101" s="362">
        <v>8123</v>
      </c>
      <c r="AL101" s="278">
        <f t="shared" si="49"/>
        <v>3.3923433186748023E-2</v>
      </c>
    </row>
    <row r="102" spans="2:38" s="73" customFormat="1" ht="16.5" customHeight="1" collapsed="1">
      <c r="B102" s="508">
        <f>B95+7</f>
        <v>45973</v>
      </c>
      <c r="C102" s="524"/>
      <c r="D102" s="193">
        <v>45965</v>
      </c>
      <c r="E102" s="193" t="s">
        <v>118</v>
      </c>
      <c r="F102" s="379">
        <f t="shared" si="31"/>
        <v>230301</v>
      </c>
      <c r="G102" s="511">
        <f t="shared" ref="G102" si="56">SUM(F102:F108)</f>
        <v>1501547</v>
      </c>
      <c r="H102" s="512"/>
      <c r="I102" s="362">
        <v>47759</v>
      </c>
      <c r="J102" s="278">
        <f t="shared" si="32"/>
        <v>0.20737643345013698</v>
      </c>
      <c r="K102" s="362">
        <v>61294</v>
      </c>
      <c r="L102" s="278">
        <f t="shared" si="33"/>
        <v>0.26614734629897396</v>
      </c>
      <c r="M102" s="362">
        <f t="shared" si="34"/>
        <v>109053</v>
      </c>
      <c r="N102" s="278">
        <f t="shared" si="35"/>
        <v>0.47352377974911097</v>
      </c>
      <c r="O102" s="362">
        <v>16411</v>
      </c>
      <c r="P102" s="278">
        <f t="shared" si="36"/>
        <v>7.1258917677300582E-2</v>
      </c>
      <c r="Q102" s="362">
        <v>6472</v>
      </c>
      <c r="R102" s="278">
        <f t="shared" si="37"/>
        <v>2.8102353007585724E-2</v>
      </c>
      <c r="S102" s="362">
        <f t="shared" si="38"/>
        <v>22883</v>
      </c>
      <c r="T102" s="278">
        <f t="shared" si="39"/>
        <v>9.9361270684886302E-2</v>
      </c>
      <c r="U102" s="362">
        <v>21918</v>
      </c>
      <c r="V102" s="278">
        <f t="shared" si="40"/>
        <v>9.5171102166295415E-2</v>
      </c>
      <c r="W102" s="362">
        <v>0</v>
      </c>
      <c r="X102" s="278">
        <f t="shared" si="41"/>
        <v>0</v>
      </c>
      <c r="Y102" s="362">
        <v>10063</v>
      </c>
      <c r="Z102" s="278">
        <f t="shared" si="42"/>
        <v>4.3694990468994922E-2</v>
      </c>
      <c r="AA102" s="362">
        <v>11969</v>
      </c>
      <c r="AB102" s="278">
        <f t="shared" si="43"/>
        <v>5.1971116061154753E-2</v>
      </c>
      <c r="AC102" s="362">
        <f t="shared" si="44"/>
        <v>22032</v>
      </c>
      <c r="AD102" s="278">
        <f t="shared" si="45"/>
        <v>9.5666106530149675E-2</v>
      </c>
      <c r="AE102" s="362">
        <v>28653</v>
      </c>
      <c r="AF102" s="278">
        <f t="shared" si="46"/>
        <v>0.12441543892558</v>
      </c>
      <c r="AG102" s="362">
        <v>4709</v>
      </c>
      <c r="AH102" s="278">
        <f t="shared" si="47"/>
        <v>2.0447153942015014E-2</v>
      </c>
      <c r="AI102" s="362">
        <v>12828</v>
      </c>
      <c r="AJ102" s="278">
        <f t="shared" si="48"/>
        <v>5.5701017364232025E-2</v>
      </c>
      <c r="AK102" s="362">
        <v>8225</v>
      </c>
      <c r="AL102" s="278">
        <f t="shared" si="49"/>
        <v>3.5714130637730622E-2</v>
      </c>
    </row>
    <row r="103" spans="2:38" s="73" customFormat="1" ht="16.5" customHeight="1">
      <c r="B103" s="509"/>
      <c r="C103" s="524"/>
      <c r="D103" s="193">
        <v>45966</v>
      </c>
      <c r="E103" s="193" t="s">
        <v>112</v>
      </c>
      <c r="F103" s="379">
        <f t="shared" si="31"/>
        <v>224504</v>
      </c>
      <c r="G103" s="512"/>
      <c r="H103" s="512"/>
      <c r="I103" s="362">
        <v>47158</v>
      </c>
      <c r="J103" s="278">
        <f t="shared" si="32"/>
        <v>0.21005416384563305</v>
      </c>
      <c r="K103" s="362">
        <v>59707</v>
      </c>
      <c r="L103" s="278">
        <f t="shared" si="33"/>
        <v>0.26595071802729575</v>
      </c>
      <c r="M103" s="362">
        <f t="shared" si="34"/>
        <v>106865</v>
      </c>
      <c r="N103" s="278">
        <f t="shared" si="35"/>
        <v>0.47600488187292878</v>
      </c>
      <c r="O103" s="362">
        <v>16002</v>
      </c>
      <c r="P103" s="278">
        <f t="shared" si="36"/>
        <v>7.1277126465452728E-2</v>
      </c>
      <c r="Q103" s="362">
        <v>6487</v>
      </c>
      <c r="R103" s="278">
        <f t="shared" si="37"/>
        <v>2.8894808110323203E-2</v>
      </c>
      <c r="S103" s="362">
        <f t="shared" si="38"/>
        <v>22489</v>
      </c>
      <c r="T103" s="278">
        <f t="shared" si="39"/>
        <v>0.10017193457577593</v>
      </c>
      <c r="U103" s="362">
        <v>20935</v>
      </c>
      <c r="V103" s="278">
        <f t="shared" si="40"/>
        <v>9.3250008908527249E-2</v>
      </c>
      <c r="W103" s="362">
        <v>0</v>
      </c>
      <c r="X103" s="278">
        <f t="shared" si="41"/>
        <v>0</v>
      </c>
      <c r="Y103" s="362">
        <v>9801</v>
      </c>
      <c r="Z103" s="278">
        <f t="shared" si="42"/>
        <v>4.365623775077504E-2</v>
      </c>
      <c r="AA103" s="362">
        <v>10580</v>
      </c>
      <c r="AB103" s="278">
        <f t="shared" si="43"/>
        <v>4.7126109111641661E-2</v>
      </c>
      <c r="AC103" s="362">
        <f t="shared" si="44"/>
        <v>20381</v>
      </c>
      <c r="AD103" s="278">
        <f t="shared" si="45"/>
        <v>9.0782346862416707E-2</v>
      </c>
      <c r="AE103" s="362">
        <v>27495</v>
      </c>
      <c r="AF103" s="278">
        <f t="shared" si="46"/>
        <v>0.12246997826319353</v>
      </c>
      <c r="AG103" s="362">
        <v>4364</v>
      </c>
      <c r="AH103" s="278">
        <f t="shared" si="47"/>
        <v>1.94384064426469E-2</v>
      </c>
      <c r="AI103" s="362">
        <v>13586</v>
      </c>
      <c r="AJ103" s="278">
        <f t="shared" si="48"/>
        <v>6.051562555678295E-2</v>
      </c>
      <c r="AK103" s="362">
        <v>8389</v>
      </c>
      <c r="AL103" s="278">
        <f t="shared" si="49"/>
        <v>3.7366817517727968E-2</v>
      </c>
    </row>
    <row r="104" spans="2:38" s="73" customFormat="1" ht="16.5" customHeight="1">
      <c r="B104" s="509"/>
      <c r="C104" s="524"/>
      <c r="D104" s="193">
        <v>45967</v>
      </c>
      <c r="E104" s="193" t="s">
        <v>113</v>
      </c>
      <c r="F104" s="379">
        <f t="shared" si="31"/>
        <v>214764</v>
      </c>
      <c r="G104" s="512"/>
      <c r="H104" s="512"/>
      <c r="I104" s="362">
        <v>45578</v>
      </c>
      <c r="J104" s="278">
        <f t="shared" si="32"/>
        <v>0.212223650146207</v>
      </c>
      <c r="K104" s="362">
        <v>53885</v>
      </c>
      <c r="L104" s="278">
        <f t="shared" si="33"/>
        <v>0.25090331712950031</v>
      </c>
      <c r="M104" s="362">
        <f t="shared" si="34"/>
        <v>99463</v>
      </c>
      <c r="N104" s="278">
        <f t="shared" si="35"/>
        <v>0.46312696727570729</v>
      </c>
      <c r="O104" s="362">
        <v>14571</v>
      </c>
      <c r="P104" s="278">
        <f t="shared" si="36"/>
        <v>6.7846566463653127E-2</v>
      </c>
      <c r="Q104" s="362">
        <v>6214</v>
      </c>
      <c r="R104" s="278">
        <f t="shared" si="37"/>
        <v>2.8934085787189659E-2</v>
      </c>
      <c r="S104" s="362">
        <f t="shared" si="38"/>
        <v>20785</v>
      </c>
      <c r="T104" s="278">
        <f t="shared" si="39"/>
        <v>9.6780652250842786E-2</v>
      </c>
      <c r="U104" s="362">
        <v>19676</v>
      </c>
      <c r="V104" s="278">
        <f t="shared" si="40"/>
        <v>9.1616844536328249E-2</v>
      </c>
      <c r="W104" s="362">
        <v>0</v>
      </c>
      <c r="X104" s="278">
        <f t="shared" si="41"/>
        <v>0</v>
      </c>
      <c r="Y104" s="362">
        <v>8228</v>
      </c>
      <c r="Z104" s="278">
        <f t="shared" si="42"/>
        <v>3.8311821348084411E-2</v>
      </c>
      <c r="AA104" s="362">
        <v>14473</v>
      </c>
      <c r="AB104" s="278">
        <f t="shared" si="43"/>
        <v>6.7390251625039574E-2</v>
      </c>
      <c r="AC104" s="362">
        <f t="shared" si="44"/>
        <v>22701</v>
      </c>
      <c r="AD104" s="278">
        <f t="shared" si="45"/>
        <v>0.10570207297312399</v>
      </c>
      <c r="AE104" s="362">
        <v>24960</v>
      </c>
      <c r="AF104" s="278">
        <f t="shared" si="46"/>
        <v>0.11622059563055261</v>
      </c>
      <c r="AG104" s="362">
        <v>4048</v>
      </c>
      <c r="AH104" s="278">
        <f t="shared" si="47"/>
        <v>1.884859659905757E-2</v>
      </c>
      <c r="AI104" s="362">
        <v>15010</v>
      </c>
      <c r="AJ104" s="278">
        <f t="shared" si="48"/>
        <v>6.9890670689687281E-2</v>
      </c>
      <c r="AK104" s="362">
        <v>8121</v>
      </c>
      <c r="AL104" s="278">
        <f t="shared" si="49"/>
        <v>3.7813600044700232E-2</v>
      </c>
    </row>
    <row r="105" spans="2:38" s="73" customFormat="1" ht="16.5" customHeight="1">
      <c r="B105" s="509"/>
      <c r="C105" s="524"/>
      <c r="D105" s="193">
        <v>45968</v>
      </c>
      <c r="E105" s="193" t="s">
        <v>114</v>
      </c>
      <c r="F105" s="379">
        <f t="shared" si="31"/>
        <v>177386</v>
      </c>
      <c r="G105" s="512"/>
      <c r="H105" s="512"/>
      <c r="I105" s="362">
        <v>33804</v>
      </c>
      <c r="J105" s="278">
        <f t="shared" si="32"/>
        <v>0.19056746304668915</v>
      </c>
      <c r="K105" s="362">
        <v>49621</v>
      </c>
      <c r="L105" s="278">
        <f t="shared" si="33"/>
        <v>0.27973459010293933</v>
      </c>
      <c r="M105" s="362">
        <f t="shared" si="34"/>
        <v>83425</v>
      </c>
      <c r="N105" s="278">
        <f t="shared" si="35"/>
        <v>0.47030205314962847</v>
      </c>
      <c r="O105" s="362">
        <v>11881</v>
      </c>
      <c r="P105" s="278">
        <f t="shared" si="36"/>
        <v>6.6978228270551221E-2</v>
      </c>
      <c r="Q105" s="362">
        <v>5623</v>
      </c>
      <c r="R105" s="278">
        <f t="shared" si="37"/>
        <v>3.1699232182923115E-2</v>
      </c>
      <c r="S105" s="362">
        <f t="shared" si="38"/>
        <v>17504</v>
      </c>
      <c r="T105" s="278">
        <f t="shared" si="39"/>
        <v>9.867746045347435E-2</v>
      </c>
      <c r="U105" s="362">
        <v>16018</v>
      </c>
      <c r="V105" s="278">
        <f t="shared" si="40"/>
        <v>9.0300249174117456E-2</v>
      </c>
      <c r="W105" s="362">
        <v>0</v>
      </c>
      <c r="X105" s="278">
        <f t="shared" si="41"/>
        <v>0</v>
      </c>
      <c r="Y105" s="362">
        <v>7661</v>
      </c>
      <c r="Z105" s="278">
        <f t="shared" si="42"/>
        <v>4.3188301218810954E-2</v>
      </c>
      <c r="AA105" s="362">
        <v>8558</v>
      </c>
      <c r="AB105" s="278">
        <f t="shared" si="43"/>
        <v>4.824507007317376E-2</v>
      </c>
      <c r="AC105" s="362">
        <f t="shared" si="44"/>
        <v>16219</v>
      </c>
      <c r="AD105" s="278">
        <f t="shared" si="45"/>
        <v>9.1433371291984714E-2</v>
      </c>
      <c r="AE105" s="362">
        <v>19881</v>
      </c>
      <c r="AF105" s="278">
        <f t="shared" si="46"/>
        <v>0.11207761604636217</v>
      </c>
      <c r="AG105" s="362">
        <v>3635</v>
      </c>
      <c r="AH105" s="278">
        <f t="shared" si="47"/>
        <v>2.0492034320634098E-2</v>
      </c>
      <c r="AI105" s="362">
        <v>13057</v>
      </c>
      <c r="AJ105" s="278">
        <f t="shared" si="48"/>
        <v>7.3607838273595433E-2</v>
      </c>
      <c r="AK105" s="362">
        <v>7647</v>
      </c>
      <c r="AL105" s="278">
        <f t="shared" si="49"/>
        <v>4.3109377290203282E-2</v>
      </c>
    </row>
    <row r="106" spans="2:38" s="73" customFormat="1" ht="16.5" customHeight="1">
      <c r="B106" s="509"/>
      <c r="C106" s="524"/>
      <c r="D106" s="193">
        <v>45969</v>
      </c>
      <c r="E106" s="193" t="s">
        <v>115</v>
      </c>
      <c r="F106" s="379">
        <f t="shared" si="31"/>
        <v>184463</v>
      </c>
      <c r="G106" s="512"/>
      <c r="H106" s="512"/>
      <c r="I106" s="362">
        <v>32379</v>
      </c>
      <c r="J106" s="278">
        <f t="shared" si="32"/>
        <v>0.17553113632544196</v>
      </c>
      <c r="K106" s="362">
        <v>56519</v>
      </c>
      <c r="L106" s="278">
        <f t="shared" si="33"/>
        <v>0.30639748892731877</v>
      </c>
      <c r="M106" s="362">
        <f t="shared" si="34"/>
        <v>88898</v>
      </c>
      <c r="N106" s="278">
        <f t="shared" si="35"/>
        <v>0.4819286252527607</v>
      </c>
      <c r="O106" s="362">
        <v>10852</v>
      </c>
      <c r="P106" s="278">
        <f t="shared" si="36"/>
        <v>5.8830226115806419E-2</v>
      </c>
      <c r="Q106" s="362">
        <v>5259</v>
      </c>
      <c r="R106" s="278">
        <f t="shared" si="37"/>
        <v>2.8509782449596937E-2</v>
      </c>
      <c r="S106" s="362">
        <f t="shared" si="38"/>
        <v>16111</v>
      </c>
      <c r="T106" s="278">
        <f t="shared" si="39"/>
        <v>8.734000856540336E-2</v>
      </c>
      <c r="U106" s="362">
        <v>17072</v>
      </c>
      <c r="V106" s="278">
        <f t="shared" si="40"/>
        <v>9.2549725419189752E-2</v>
      </c>
      <c r="W106" s="362">
        <v>0</v>
      </c>
      <c r="X106" s="278">
        <f t="shared" si="41"/>
        <v>0</v>
      </c>
      <c r="Y106" s="362">
        <v>8233</v>
      </c>
      <c r="Z106" s="278">
        <f t="shared" si="42"/>
        <v>4.4632256875362541E-2</v>
      </c>
      <c r="AA106" s="362">
        <v>9655</v>
      </c>
      <c r="AB106" s="278">
        <f t="shared" si="43"/>
        <v>5.2341119899383615E-2</v>
      </c>
      <c r="AC106" s="362">
        <f t="shared" si="44"/>
        <v>17888</v>
      </c>
      <c r="AD106" s="278">
        <f t="shared" si="45"/>
        <v>9.6973376774746156E-2</v>
      </c>
      <c r="AE106" s="362">
        <v>19153</v>
      </c>
      <c r="AF106" s="278">
        <f t="shared" si="46"/>
        <v>0.10383112060413199</v>
      </c>
      <c r="AG106" s="362">
        <v>3663</v>
      </c>
      <c r="AH106" s="278">
        <f t="shared" si="47"/>
        <v>1.9857640827699863E-2</v>
      </c>
      <c r="AI106" s="362">
        <v>14635</v>
      </c>
      <c r="AJ106" s="278">
        <f t="shared" si="48"/>
        <v>7.9338403907558697E-2</v>
      </c>
      <c r="AK106" s="362">
        <v>7043</v>
      </c>
      <c r="AL106" s="278">
        <f t="shared" si="49"/>
        <v>3.8181098648509458E-2</v>
      </c>
    </row>
    <row r="107" spans="2:38" s="73" customFormat="1" ht="16.5" customHeight="1">
      <c r="B107" s="509"/>
      <c r="C107" s="524"/>
      <c r="D107" s="193">
        <v>45970</v>
      </c>
      <c r="E107" s="193" t="s">
        <v>116</v>
      </c>
      <c r="F107" s="379">
        <f t="shared" si="31"/>
        <v>236075</v>
      </c>
      <c r="G107" s="512"/>
      <c r="H107" s="512"/>
      <c r="I107" s="362">
        <v>48546</v>
      </c>
      <c r="J107" s="278">
        <f t="shared" si="32"/>
        <v>0.20563803875886899</v>
      </c>
      <c r="K107" s="362">
        <v>64089</v>
      </c>
      <c r="L107" s="278">
        <f t="shared" si="33"/>
        <v>0.27147728476119876</v>
      </c>
      <c r="M107" s="362">
        <f t="shared" si="34"/>
        <v>112635</v>
      </c>
      <c r="N107" s="278">
        <f t="shared" si="35"/>
        <v>0.4771153235200678</v>
      </c>
      <c r="O107" s="362">
        <v>15607</v>
      </c>
      <c r="P107" s="278">
        <f t="shared" si="36"/>
        <v>6.611034628825585E-2</v>
      </c>
      <c r="Q107" s="362">
        <v>6486</v>
      </c>
      <c r="R107" s="278">
        <f t="shared" si="37"/>
        <v>2.7474319601821454E-2</v>
      </c>
      <c r="S107" s="362">
        <f t="shared" si="38"/>
        <v>22093</v>
      </c>
      <c r="T107" s="278">
        <f t="shared" si="39"/>
        <v>9.3584665890077301E-2</v>
      </c>
      <c r="U107" s="362">
        <v>21294</v>
      </c>
      <c r="V107" s="278">
        <f t="shared" si="40"/>
        <v>9.0200148257968862E-2</v>
      </c>
      <c r="W107" s="362">
        <v>0</v>
      </c>
      <c r="X107" s="278">
        <f t="shared" si="41"/>
        <v>0</v>
      </c>
      <c r="Y107" s="362">
        <v>10100</v>
      </c>
      <c r="Z107" s="278">
        <f t="shared" si="42"/>
        <v>4.2783013872709941E-2</v>
      </c>
      <c r="AA107" s="362">
        <v>9381</v>
      </c>
      <c r="AB107" s="278">
        <f t="shared" si="43"/>
        <v>3.9737371598009108E-2</v>
      </c>
      <c r="AC107" s="362">
        <f t="shared" si="44"/>
        <v>19481</v>
      </c>
      <c r="AD107" s="278">
        <f t="shared" si="45"/>
        <v>8.2520385470719049E-2</v>
      </c>
      <c r="AE107" s="362">
        <v>30988</v>
      </c>
      <c r="AF107" s="278">
        <f t="shared" si="46"/>
        <v>0.13126336969183522</v>
      </c>
      <c r="AG107" s="362">
        <v>4868</v>
      </c>
      <c r="AH107" s="278">
        <f t="shared" si="47"/>
        <v>2.0620565498252676E-2</v>
      </c>
      <c r="AI107" s="362">
        <v>16814</v>
      </c>
      <c r="AJ107" s="278">
        <f t="shared" si="48"/>
        <v>7.1223128243143072E-2</v>
      </c>
      <c r="AK107" s="362">
        <v>7902</v>
      </c>
      <c r="AL107" s="278">
        <f t="shared" si="49"/>
        <v>3.347241342793604E-2</v>
      </c>
    </row>
    <row r="108" spans="2:38" s="73" customFormat="1" ht="16.5" customHeight="1">
      <c r="B108" s="510"/>
      <c r="C108" s="524"/>
      <c r="D108" s="193">
        <v>45971</v>
      </c>
      <c r="E108" s="193" t="s">
        <v>117</v>
      </c>
      <c r="F108" s="379">
        <f t="shared" si="31"/>
        <v>234054</v>
      </c>
      <c r="G108" s="513"/>
      <c r="H108" s="512"/>
      <c r="I108" s="362">
        <v>47712</v>
      </c>
      <c r="J108" s="278">
        <f t="shared" si="32"/>
        <v>0.20385039349893613</v>
      </c>
      <c r="K108" s="362">
        <v>63079</v>
      </c>
      <c r="L108" s="278">
        <f t="shared" si="33"/>
        <v>0.26950618233399132</v>
      </c>
      <c r="M108" s="362">
        <f t="shared" si="34"/>
        <v>110791</v>
      </c>
      <c r="N108" s="278">
        <f t="shared" si="35"/>
        <v>0.47335657583292745</v>
      </c>
      <c r="O108" s="362">
        <v>14845</v>
      </c>
      <c r="P108" s="278">
        <f t="shared" si="36"/>
        <v>6.3425534278414381E-2</v>
      </c>
      <c r="Q108" s="362">
        <v>6514</v>
      </c>
      <c r="R108" s="278">
        <f t="shared" si="37"/>
        <v>2.7831184256624539E-2</v>
      </c>
      <c r="S108" s="362">
        <f t="shared" si="38"/>
        <v>21359</v>
      </c>
      <c r="T108" s="278">
        <f t="shared" si="39"/>
        <v>9.1256718535038917E-2</v>
      </c>
      <c r="U108" s="362">
        <v>20840</v>
      </c>
      <c r="V108" s="278">
        <f t="shared" si="40"/>
        <v>8.9039281533321371E-2</v>
      </c>
      <c r="W108" s="362">
        <v>0</v>
      </c>
      <c r="X108" s="278">
        <f t="shared" si="41"/>
        <v>0</v>
      </c>
      <c r="Y108" s="362">
        <v>10033</v>
      </c>
      <c r="Z108" s="278">
        <f t="shared" si="42"/>
        <v>4.2866176181564936E-2</v>
      </c>
      <c r="AA108" s="362">
        <v>12717</v>
      </c>
      <c r="AB108" s="278">
        <f t="shared" si="43"/>
        <v>5.4333615319541645E-2</v>
      </c>
      <c r="AC108" s="362">
        <f t="shared" si="44"/>
        <v>22750</v>
      </c>
      <c r="AD108" s="278">
        <f t="shared" si="45"/>
        <v>9.7199791501106581E-2</v>
      </c>
      <c r="AE108" s="362">
        <v>29388</v>
      </c>
      <c r="AF108" s="278">
        <f t="shared" si="46"/>
        <v>0.12556076802789101</v>
      </c>
      <c r="AG108" s="362">
        <v>4574</v>
      </c>
      <c r="AH108" s="278">
        <f t="shared" si="47"/>
        <v>1.95424987396071E-2</v>
      </c>
      <c r="AI108" s="362">
        <v>16158</v>
      </c>
      <c r="AJ108" s="278">
        <f t="shared" si="48"/>
        <v>6.9035350816478255E-2</v>
      </c>
      <c r="AK108" s="362">
        <v>8194</v>
      </c>
      <c r="AL108" s="278">
        <f t="shared" si="49"/>
        <v>3.5009015013629331E-2</v>
      </c>
    </row>
    <row r="109" spans="2:38" s="73" customFormat="1" ht="16.5" customHeight="1" collapsed="1">
      <c r="B109" s="493">
        <f>B102+7</f>
        <v>45980</v>
      </c>
      <c r="C109" s="524"/>
      <c r="D109" s="193">
        <v>45972</v>
      </c>
      <c r="E109" s="193" t="s">
        <v>118</v>
      </c>
      <c r="F109" s="379">
        <f t="shared" si="31"/>
        <v>251531</v>
      </c>
      <c r="G109" s="507">
        <f t="shared" ref="G109" si="57">SUM(F109:F115)</f>
        <v>1557511</v>
      </c>
      <c r="H109" s="512"/>
      <c r="I109" s="362">
        <v>44180</v>
      </c>
      <c r="J109" s="278">
        <f t="shared" si="32"/>
        <v>0.17564435397624945</v>
      </c>
      <c r="K109" s="362">
        <v>60223</v>
      </c>
      <c r="L109" s="278">
        <f t="shared" si="33"/>
        <v>0.23942575666617633</v>
      </c>
      <c r="M109" s="362">
        <f t="shared" si="34"/>
        <v>104403</v>
      </c>
      <c r="N109" s="278">
        <f t="shared" si="35"/>
        <v>0.41507011064242577</v>
      </c>
      <c r="O109" s="362">
        <v>14190</v>
      </c>
      <c r="P109" s="278">
        <f t="shared" si="36"/>
        <v>5.6414517494861469E-2</v>
      </c>
      <c r="Q109" s="362">
        <v>6508</v>
      </c>
      <c r="R109" s="278">
        <f t="shared" si="37"/>
        <v>2.5873550377488262E-2</v>
      </c>
      <c r="S109" s="362">
        <f t="shared" si="38"/>
        <v>20698</v>
      </c>
      <c r="T109" s="278">
        <f t="shared" si="39"/>
        <v>8.2288067872349727E-2</v>
      </c>
      <c r="U109" s="362">
        <v>34048</v>
      </c>
      <c r="V109" s="278">
        <f t="shared" si="40"/>
        <v>0.13536303676286421</v>
      </c>
      <c r="W109" s="362">
        <v>14073</v>
      </c>
      <c r="X109" s="278">
        <f t="shared" si="41"/>
        <v>5.5949366082113136E-2</v>
      </c>
      <c r="Y109" s="362">
        <v>9620</v>
      </c>
      <c r="Z109" s="278">
        <f t="shared" si="42"/>
        <v>3.824578282597374E-2</v>
      </c>
      <c r="AA109" s="362">
        <v>13339</v>
      </c>
      <c r="AB109" s="278">
        <f t="shared" si="43"/>
        <v>5.3031236706409947E-2</v>
      </c>
      <c r="AC109" s="362">
        <f t="shared" si="44"/>
        <v>22959</v>
      </c>
      <c r="AD109" s="278">
        <f t="shared" si="45"/>
        <v>9.127701953238368E-2</v>
      </c>
      <c r="AE109" s="362">
        <v>27747</v>
      </c>
      <c r="AF109" s="278">
        <f t="shared" si="46"/>
        <v>0.11031244657716147</v>
      </c>
      <c r="AG109" s="362">
        <v>4388</v>
      </c>
      <c r="AH109" s="278">
        <f t="shared" si="47"/>
        <v>1.7445165804612552E-2</v>
      </c>
      <c r="AI109" s="362">
        <v>15213</v>
      </c>
      <c r="AJ109" s="278">
        <f t="shared" si="48"/>
        <v>6.0481610616584039E-2</v>
      </c>
      <c r="AK109" s="362">
        <v>8002</v>
      </c>
      <c r="AL109" s="278">
        <f t="shared" si="49"/>
        <v>3.1813176109505389E-2</v>
      </c>
    </row>
    <row r="110" spans="2:38" s="73" customFormat="1" ht="16.5" customHeight="1">
      <c r="B110" s="494"/>
      <c r="C110" s="524"/>
      <c r="D110" s="193">
        <v>45973</v>
      </c>
      <c r="E110" s="193" t="s">
        <v>112</v>
      </c>
      <c r="F110" s="379">
        <f t="shared" si="31"/>
        <v>244208</v>
      </c>
      <c r="G110" s="507"/>
      <c r="H110" s="512"/>
      <c r="I110" s="362">
        <v>46214</v>
      </c>
      <c r="J110" s="278">
        <f t="shared" si="32"/>
        <v>0.18924031972744546</v>
      </c>
      <c r="K110" s="362">
        <v>59496</v>
      </c>
      <c r="L110" s="278">
        <f t="shared" si="33"/>
        <v>0.24362838236257617</v>
      </c>
      <c r="M110" s="362">
        <f t="shared" si="34"/>
        <v>105710</v>
      </c>
      <c r="N110" s="278">
        <f t="shared" si="35"/>
        <v>0.4328687020900216</v>
      </c>
      <c r="O110" s="362">
        <v>14308</v>
      </c>
      <c r="P110" s="278">
        <f t="shared" si="36"/>
        <v>5.8589399200681389E-2</v>
      </c>
      <c r="Q110" s="362">
        <v>6610</v>
      </c>
      <c r="R110" s="278">
        <f t="shared" si="37"/>
        <v>2.706709034921051E-2</v>
      </c>
      <c r="S110" s="362">
        <f t="shared" si="38"/>
        <v>20918</v>
      </c>
      <c r="T110" s="278">
        <f t="shared" si="39"/>
        <v>8.5656489549891898E-2</v>
      </c>
      <c r="U110" s="362">
        <v>30538</v>
      </c>
      <c r="V110" s="278">
        <f t="shared" si="40"/>
        <v>0.12504913843936316</v>
      </c>
      <c r="W110" s="362">
        <v>9791</v>
      </c>
      <c r="X110" s="278">
        <f t="shared" si="41"/>
        <v>4.0092871650396385E-2</v>
      </c>
      <c r="Y110" s="362">
        <v>9620</v>
      </c>
      <c r="Z110" s="278">
        <f t="shared" si="42"/>
        <v>3.939264888947127E-2</v>
      </c>
      <c r="AA110" s="362">
        <v>12681</v>
      </c>
      <c r="AB110" s="278">
        <f t="shared" si="43"/>
        <v>5.1927045797025485E-2</v>
      </c>
      <c r="AC110" s="362">
        <f t="shared" si="44"/>
        <v>22301</v>
      </c>
      <c r="AD110" s="278">
        <f t="shared" si="45"/>
        <v>9.1319694686496755E-2</v>
      </c>
      <c r="AE110" s="362">
        <v>29094</v>
      </c>
      <c r="AF110" s="278">
        <f t="shared" si="46"/>
        <v>0.11913614623599554</v>
      </c>
      <c r="AG110" s="362">
        <v>4492</v>
      </c>
      <c r="AH110" s="278">
        <f t="shared" si="47"/>
        <v>1.8394155801611741E-2</v>
      </c>
      <c r="AI110" s="362">
        <v>13132</v>
      </c>
      <c r="AJ110" s="278">
        <f t="shared" si="48"/>
        <v>5.3773832143091137E-2</v>
      </c>
      <c r="AK110" s="362">
        <v>8232</v>
      </c>
      <c r="AL110" s="278">
        <f t="shared" si="49"/>
        <v>3.3708969403131755E-2</v>
      </c>
    </row>
    <row r="111" spans="2:38" s="73" customFormat="1" ht="16.5" customHeight="1">
      <c r="B111" s="494"/>
      <c r="C111" s="524"/>
      <c r="D111" s="193">
        <v>45974</v>
      </c>
      <c r="E111" s="193" t="s">
        <v>113</v>
      </c>
      <c r="F111" s="379">
        <f t="shared" si="31"/>
        <v>221698</v>
      </c>
      <c r="G111" s="507"/>
      <c r="H111" s="512"/>
      <c r="I111" s="362">
        <v>44532</v>
      </c>
      <c r="J111" s="278">
        <f t="shared" si="32"/>
        <v>0.20086784725166668</v>
      </c>
      <c r="K111" s="362">
        <v>54197</v>
      </c>
      <c r="L111" s="278">
        <f t="shared" si="33"/>
        <v>0.2444631886620538</v>
      </c>
      <c r="M111" s="362">
        <f t="shared" si="34"/>
        <v>98729</v>
      </c>
      <c r="N111" s="278">
        <f t="shared" si="35"/>
        <v>0.44533103591372047</v>
      </c>
      <c r="O111" s="362">
        <v>13625</v>
      </c>
      <c r="P111" s="278">
        <f t="shared" si="36"/>
        <v>6.145747819105269E-2</v>
      </c>
      <c r="Q111" s="362">
        <v>6495</v>
      </c>
      <c r="R111" s="278">
        <f t="shared" si="37"/>
        <v>2.9296610704652275E-2</v>
      </c>
      <c r="S111" s="362">
        <f t="shared" si="38"/>
        <v>20120</v>
      </c>
      <c r="T111" s="278">
        <f t="shared" si="39"/>
        <v>9.0754088895704965E-2</v>
      </c>
      <c r="U111" s="362">
        <v>28435</v>
      </c>
      <c r="V111" s="278">
        <f t="shared" si="40"/>
        <v>0.12826006549450153</v>
      </c>
      <c r="W111" s="362">
        <v>9328</v>
      </c>
      <c r="X111" s="278">
        <f t="shared" si="41"/>
        <v>4.2075255527790054E-2</v>
      </c>
      <c r="Y111" s="362">
        <v>9459</v>
      </c>
      <c r="Z111" s="278">
        <f t="shared" si="42"/>
        <v>4.2666149446544399E-2</v>
      </c>
      <c r="AA111" s="362">
        <v>9389</v>
      </c>
      <c r="AB111" s="278">
        <f t="shared" si="43"/>
        <v>4.2350404604461926E-2</v>
      </c>
      <c r="AC111" s="362">
        <f t="shared" si="44"/>
        <v>18848</v>
      </c>
      <c r="AD111" s="278">
        <f t="shared" si="45"/>
        <v>8.5016554051006318E-2</v>
      </c>
      <c r="AE111" s="362">
        <v>24555</v>
      </c>
      <c r="AF111" s="278">
        <f t="shared" si="46"/>
        <v>0.11075877996193019</v>
      </c>
      <c r="AG111" s="362">
        <v>3914</v>
      </c>
      <c r="AH111" s="278">
        <f t="shared" si="47"/>
        <v>1.7654647313011394E-2</v>
      </c>
      <c r="AI111" s="362">
        <v>10669</v>
      </c>
      <c r="AJ111" s="278">
        <f t="shared" si="48"/>
        <v>4.8124024573969998E-2</v>
      </c>
      <c r="AK111" s="362">
        <v>7100</v>
      </c>
      <c r="AL111" s="278">
        <f t="shared" si="49"/>
        <v>3.2025548268365074E-2</v>
      </c>
    </row>
    <row r="112" spans="2:38" s="73" customFormat="1" ht="16.5" customHeight="1">
      <c r="B112" s="494"/>
      <c r="C112" s="524"/>
      <c r="D112" s="193">
        <v>45975</v>
      </c>
      <c r="E112" s="193" t="s">
        <v>114</v>
      </c>
      <c r="F112" s="379">
        <f t="shared" si="31"/>
        <v>178176</v>
      </c>
      <c r="G112" s="507"/>
      <c r="H112" s="512"/>
      <c r="I112" s="362">
        <v>32596</v>
      </c>
      <c r="J112" s="278">
        <f t="shared" si="32"/>
        <v>0.18294270833333334</v>
      </c>
      <c r="K112" s="362">
        <v>48813</v>
      </c>
      <c r="L112" s="278">
        <f t="shared" si="33"/>
        <v>0.27395945581896552</v>
      </c>
      <c r="M112" s="362">
        <f t="shared" si="34"/>
        <v>81409</v>
      </c>
      <c r="N112" s="278">
        <f t="shared" si="35"/>
        <v>0.45690216415229884</v>
      </c>
      <c r="O112" s="362">
        <v>10386</v>
      </c>
      <c r="P112" s="278">
        <f t="shared" si="36"/>
        <v>5.8290678879310345E-2</v>
      </c>
      <c r="Q112" s="362">
        <v>5494</v>
      </c>
      <c r="R112" s="278">
        <f t="shared" si="37"/>
        <v>3.0834680316091954E-2</v>
      </c>
      <c r="S112" s="362">
        <f t="shared" si="38"/>
        <v>15880</v>
      </c>
      <c r="T112" s="278">
        <f t="shared" si="39"/>
        <v>8.9125359195402293E-2</v>
      </c>
      <c r="U112" s="362">
        <v>21644</v>
      </c>
      <c r="V112" s="278">
        <f t="shared" si="40"/>
        <v>0.12147539511494253</v>
      </c>
      <c r="W112" s="362">
        <v>5249</v>
      </c>
      <c r="X112" s="278">
        <f t="shared" si="41"/>
        <v>2.9459635416666668E-2</v>
      </c>
      <c r="Y112" s="362">
        <v>7638</v>
      </c>
      <c r="Z112" s="278">
        <f t="shared" si="42"/>
        <v>4.2867726293103446E-2</v>
      </c>
      <c r="AA112" s="362">
        <v>9246</v>
      </c>
      <c r="AB112" s="278">
        <f t="shared" si="43"/>
        <v>5.1892510775862072E-2</v>
      </c>
      <c r="AC112" s="362">
        <f t="shared" si="44"/>
        <v>16884</v>
      </c>
      <c r="AD112" s="278">
        <f t="shared" si="45"/>
        <v>9.4760237068965511E-2</v>
      </c>
      <c r="AE112" s="362">
        <v>18908</v>
      </c>
      <c r="AF112" s="278">
        <f t="shared" si="46"/>
        <v>0.10611979166666667</v>
      </c>
      <c r="AG112" s="362">
        <v>3255</v>
      </c>
      <c r="AH112" s="278">
        <f t="shared" si="47"/>
        <v>1.8268453663793104E-2</v>
      </c>
      <c r="AI112" s="362">
        <v>8663</v>
      </c>
      <c r="AJ112" s="278">
        <f t="shared" si="48"/>
        <v>4.8620465158045974E-2</v>
      </c>
      <c r="AK112" s="362">
        <v>6284</v>
      </c>
      <c r="AL112" s="278">
        <f t="shared" si="49"/>
        <v>3.5268498563218391E-2</v>
      </c>
    </row>
    <row r="113" spans="2:38" s="73" customFormat="1" ht="16.5" customHeight="1">
      <c r="B113" s="494"/>
      <c r="C113" s="524"/>
      <c r="D113" s="193">
        <v>45976</v>
      </c>
      <c r="E113" s="193" t="s">
        <v>115</v>
      </c>
      <c r="F113" s="379">
        <f t="shared" si="31"/>
        <v>187934</v>
      </c>
      <c r="G113" s="507"/>
      <c r="H113" s="512"/>
      <c r="I113" s="362">
        <v>30421</v>
      </c>
      <c r="J113" s="278">
        <f t="shared" si="32"/>
        <v>0.1618706567199123</v>
      </c>
      <c r="K113" s="362">
        <v>55333</v>
      </c>
      <c r="L113" s="278">
        <f t="shared" si="33"/>
        <v>0.29442783104706971</v>
      </c>
      <c r="M113" s="362">
        <f t="shared" si="34"/>
        <v>85754</v>
      </c>
      <c r="N113" s="278">
        <f t="shared" si="35"/>
        <v>0.45629848776698201</v>
      </c>
      <c r="O113" s="362">
        <v>9367</v>
      </c>
      <c r="P113" s="278">
        <f t="shared" si="36"/>
        <v>4.9841965796503025E-2</v>
      </c>
      <c r="Q113" s="362">
        <v>5045</v>
      </c>
      <c r="R113" s="278">
        <f t="shared" si="37"/>
        <v>2.6844530526674258E-2</v>
      </c>
      <c r="S113" s="362">
        <f t="shared" si="38"/>
        <v>14412</v>
      </c>
      <c r="T113" s="278">
        <f t="shared" si="39"/>
        <v>7.6686496323177283E-2</v>
      </c>
      <c r="U113" s="362">
        <v>23466</v>
      </c>
      <c r="V113" s="278">
        <f t="shared" si="40"/>
        <v>0.12486298381346643</v>
      </c>
      <c r="W113" s="362">
        <v>7539</v>
      </c>
      <c r="X113" s="278">
        <f t="shared" si="41"/>
        <v>4.0115146806857724E-2</v>
      </c>
      <c r="Y113" s="362">
        <v>7611</v>
      </c>
      <c r="Z113" s="278">
        <f t="shared" si="42"/>
        <v>4.0498260027456448E-2</v>
      </c>
      <c r="AA113" s="362">
        <v>10202</v>
      </c>
      <c r="AB113" s="278">
        <f t="shared" si="43"/>
        <v>5.4285014952057641E-2</v>
      </c>
      <c r="AC113" s="362">
        <f t="shared" si="44"/>
        <v>17813</v>
      </c>
      <c r="AD113" s="278">
        <f t="shared" si="45"/>
        <v>9.4783274979514082E-2</v>
      </c>
      <c r="AE113" s="362">
        <v>19102</v>
      </c>
      <c r="AF113" s="278">
        <f t="shared" si="46"/>
        <v>0.10164206583162173</v>
      </c>
      <c r="AG113" s="362">
        <v>3064</v>
      </c>
      <c r="AH113" s="278">
        <f t="shared" si="47"/>
        <v>1.6303595943256675E-2</v>
      </c>
      <c r="AI113" s="362">
        <v>10629</v>
      </c>
      <c r="AJ113" s="278">
        <f t="shared" si="48"/>
        <v>5.6557089190886159E-2</v>
      </c>
      <c r="AK113" s="362">
        <v>6155</v>
      </c>
      <c r="AL113" s="278">
        <f t="shared" si="49"/>
        <v>3.2750859344237868E-2</v>
      </c>
    </row>
    <row r="114" spans="2:38" s="73" customFormat="1" ht="16.5" customHeight="1">
      <c r="B114" s="494"/>
      <c r="C114" s="524"/>
      <c r="D114" s="193">
        <v>45977</v>
      </c>
      <c r="E114" s="193" t="s">
        <v>116</v>
      </c>
      <c r="F114" s="379">
        <f t="shared" si="31"/>
        <v>241829</v>
      </c>
      <c r="G114" s="507"/>
      <c r="H114" s="512"/>
      <c r="I114" s="362">
        <v>46468</v>
      </c>
      <c r="J114" s="278">
        <f t="shared" si="32"/>
        <v>0.19215230596826682</v>
      </c>
      <c r="K114" s="362">
        <v>61768</v>
      </c>
      <c r="L114" s="278">
        <f t="shared" si="33"/>
        <v>0.2554201522563464</v>
      </c>
      <c r="M114" s="362">
        <f t="shared" si="34"/>
        <v>108236</v>
      </c>
      <c r="N114" s="278">
        <f t="shared" si="35"/>
        <v>0.44757245822461328</v>
      </c>
      <c r="O114" s="362">
        <v>13948</v>
      </c>
      <c r="P114" s="278">
        <f t="shared" si="36"/>
        <v>5.767711895595648E-2</v>
      </c>
      <c r="Q114" s="362">
        <v>6223</v>
      </c>
      <c r="R114" s="278">
        <f t="shared" si="37"/>
        <v>2.5733059310504531E-2</v>
      </c>
      <c r="S114" s="362">
        <f t="shared" si="38"/>
        <v>20171</v>
      </c>
      <c r="T114" s="278">
        <f t="shared" si="39"/>
        <v>8.3410178266461008E-2</v>
      </c>
      <c r="U114" s="362">
        <v>29834</v>
      </c>
      <c r="V114" s="278">
        <f t="shared" si="40"/>
        <v>0.12336816510840304</v>
      </c>
      <c r="W114" s="362">
        <v>7907</v>
      </c>
      <c r="X114" s="278">
        <f t="shared" si="41"/>
        <v>3.2696657555545447E-2</v>
      </c>
      <c r="Y114" s="362">
        <v>10273</v>
      </c>
      <c r="Z114" s="278">
        <f t="shared" si="42"/>
        <v>4.2480430386760894E-2</v>
      </c>
      <c r="AA114" s="362">
        <v>11067</v>
      </c>
      <c r="AB114" s="278">
        <f t="shared" si="43"/>
        <v>4.576374214837757E-2</v>
      </c>
      <c r="AC114" s="362">
        <f t="shared" si="44"/>
        <v>21340</v>
      </c>
      <c r="AD114" s="278">
        <f t="shared" si="45"/>
        <v>8.8244172535138471E-2</v>
      </c>
      <c r="AE114" s="362">
        <v>30694</v>
      </c>
      <c r="AF114" s="278">
        <f t="shared" si="46"/>
        <v>0.12692439699126243</v>
      </c>
      <c r="AG114" s="362">
        <v>4256</v>
      </c>
      <c r="AH114" s="278">
        <f t="shared" si="47"/>
        <v>1.7599212666801749E-2</v>
      </c>
      <c r="AI114" s="362">
        <v>11825</v>
      </c>
      <c r="AJ114" s="278">
        <f t="shared" si="48"/>
        <v>4.8898188389316415E-2</v>
      </c>
      <c r="AK114" s="362">
        <v>7566</v>
      </c>
      <c r="AL114" s="278">
        <f t="shared" si="49"/>
        <v>3.128657026245818E-2</v>
      </c>
    </row>
    <row r="115" spans="2:38" s="73" customFormat="1" ht="16.5" customHeight="1">
      <c r="B115" s="494"/>
      <c r="C115" s="524"/>
      <c r="D115" s="193">
        <v>45978</v>
      </c>
      <c r="E115" s="193" t="s">
        <v>117</v>
      </c>
      <c r="F115" s="379">
        <f t="shared" si="31"/>
        <v>232135</v>
      </c>
      <c r="G115" s="507"/>
      <c r="H115" s="512"/>
      <c r="I115" s="362">
        <v>45030</v>
      </c>
      <c r="J115" s="278">
        <f t="shared" si="32"/>
        <v>0.19398195015831304</v>
      </c>
      <c r="K115" s="362">
        <v>61153</v>
      </c>
      <c r="L115" s="278">
        <f t="shared" si="33"/>
        <v>0.26343722402912101</v>
      </c>
      <c r="M115" s="362">
        <f t="shared" si="34"/>
        <v>106183</v>
      </c>
      <c r="N115" s="278">
        <f t="shared" si="35"/>
        <v>0.45741917418743405</v>
      </c>
      <c r="O115" s="362">
        <v>13111</v>
      </c>
      <c r="P115" s="278">
        <f t="shared" si="36"/>
        <v>5.6480065479139294E-2</v>
      </c>
      <c r="Q115" s="362">
        <v>6333</v>
      </c>
      <c r="R115" s="278">
        <f t="shared" si="37"/>
        <v>2.7281538759773408E-2</v>
      </c>
      <c r="S115" s="362">
        <f t="shared" si="38"/>
        <v>19444</v>
      </c>
      <c r="T115" s="278">
        <f t="shared" si="39"/>
        <v>8.3761604238912699E-2</v>
      </c>
      <c r="U115" s="362">
        <v>27320</v>
      </c>
      <c r="V115" s="278">
        <f t="shared" si="40"/>
        <v>0.11769013720464384</v>
      </c>
      <c r="W115" s="362">
        <v>5672</v>
      </c>
      <c r="X115" s="278">
        <f t="shared" si="41"/>
        <v>2.4434057768109075E-2</v>
      </c>
      <c r="Y115" s="362">
        <v>9777</v>
      </c>
      <c r="Z115" s="278">
        <f t="shared" si="42"/>
        <v>4.2117733215585755E-2</v>
      </c>
      <c r="AA115" s="362">
        <v>10987</v>
      </c>
      <c r="AB115" s="278">
        <f t="shared" si="43"/>
        <v>4.7330217330432724E-2</v>
      </c>
      <c r="AC115" s="362">
        <f t="shared" si="44"/>
        <v>20764</v>
      </c>
      <c r="AD115" s="278">
        <f t="shared" si="45"/>
        <v>8.9447950546018479E-2</v>
      </c>
      <c r="AE115" s="362">
        <v>29218</v>
      </c>
      <c r="AF115" s="278">
        <f t="shared" si="46"/>
        <v>0.12586641394016412</v>
      </c>
      <c r="AG115" s="362">
        <v>4183</v>
      </c>
      <c r="AH115" s="278">
        <f t="shared" si="47"/>
        <v>1.8019686820169297E-2</v>
      </c>
      <c r="AI115" s="362">
        <v>11595</v>
      </c>
      <c r="AJ115" s="278">
        <f t="shared" si="48"/>
        <v>4.9949382902190538E-2</v>
      </c>
      <c r="AK115" s="362">
        <v>7756</v>
      </c>
      <c r="AL115" s="278">
        <f t="shared" si="49"/>
        <v>3.3411592392357893E-2</v>
      </c>
    </row>
    <row r="116" spans="2:38" s="73" customFormat="1" ht="16.5" customHeight="1" collapsed="1">
      <c r="B116" s="493">
        <f>B109+7</f>
        <v>45987</v>
      </c>
      <c r="C116" s="524"/>
      <c r="D116" s="193">
        <v>45979</v>
      </c>
      <c r="E116" s="193" t="s">
        <v>118</v>
      </c>
      <c r="F116" s="379">
        <f t="shared" si="31"/>
        <v>231646</v>
      </c>
      <c r="G116" s="507">
        <f t="shared" ref="G116" si="58">SUM(F116:F122)</f>
        <v>1470480</v>
      </c>
      <c r="H116" s="512"/>
      <c r="I116" s="362">
        <v>44004</v>
      </c>
      <c r="J116" s="278">
        <f t="shared" si="32"/>
        <v>0.18996227001545463</v>
      </c>
      <c r="K116" s="362">
        <v>59728</v>
      </c>
      <c r="L116" s="278">
        <f t="shared" si="33"/>
        <v>0.25784170674218421</v>
      </c>
      <c r="M116" s="362">
        <f t="shared" si="34"/>
        <v>103732</v>
      </c>
      <c r="N116" s="278">
        <f t="shared" si="35"/>
        <v>0.44780397675763883</v>
      </c>
      <c r="O116" s="362">
        <v>13124</v>
      </c>
      <c r="P116" s="278">
        <f t="shared" si="36"/>
        <v>5.6655413864258396E-2</v>
      </c>
      <c r="Q116" s="362">
        <v>6336</v>
      </c>
      <c r="R116" s="278">
        <f t="shared" si="37"/>
        <v>2.7352080329468242E-2</v>
      </c>
      <c r="S116" s="362">
        <f t="shared" si="38"/>
        <v>19460</v>
      </c>
      <c r="T116" s="278">
        <f t="shared" si="39"/>
        <v>8.4007494193726634E-2</v>
      </c>
      <c r="U116" s="362">
        <v>25200</v>
      </c>
      <c r="V116" s="278">
        <f t="shared" si="40"/>
        <v>0.10878668312856686</v>
      </c>
      <c r="W116" s="362">
        <v>4272</v>
      </c>
      <c r="X116" s="278">
        <f t="shared" si="41"/>
        <v>1.8441932949414191E-2</v>
      </c>
      <c r="Y116" s="362">
        <v>9564</v>
      </c>
      <c r="Z116" s="278">
        <f t="shared" si="42"/>
        <v>4.1287136406413232E-2</v>
      </c>
      <c r="AA116" s="362">
        <v>10968</v>
      </c>
      <c r="AB116" s="278">
        <f t="shared" si="43"/>
        <v>4.734810875214767E-2</v>
      </c>
      <c r="AC116" s="362">
        <f t="shared" si="44"/>
        <v>20532</v>
      </c>
      <c r="AD116" s="278">
        <f t="shared" si="45"/>
        <v>8.8635245158560902E-2</v>
      </c>
      <c r="AE116" s="362">
        <v>32516</v>
      </c>
      <c r="AF116" s="278">
        <f t="shared" si="46"/>
        <v>0.14036935669081271</v>
      </c>
      <c r="AG116" s="362">
        <v>3824</v>
      </c>
      <c r="AH116" s="278">
        <f t="shared" si="47"/>
        <v>1.6507947471573005E-2</v>
      </c>
      <c r="AI116" s="362">
        <v>14818</v>
      </c>
      <c r="AJ116" s="278">
        <f t="shared" si="48"/>
        <v>6.3968296452345391E-2</v>
      </c>
      <c r="AK116" s="362">
        <v>7292</v>
      </c>
      <c r="AL116" s="278">
        <f t="shared" si="49"/>
        <v>3.1479067197361495E-2</v>
      </c>
    </row>
    <row r="117" spans="2:38" s="73" customFormat="1" ht="16.5" customHeight="1">
      <c r="B117" s="494"/>
      <c r="C117" s="524"/>
      <c r="D117" s="193">
        <v>45980</v>
      </c>
      <c r="E117" s="193" t="s">
        <v>112</v>
      </c>
      <c r="F117" s="379">
        <f t="shared" si="31"/>
        <v>223503</v>
      </c>
      <c r="G117" s="507"/>
      <c r="H117" s="512"/>
      <c r="I117" s="362">
        <v>44020</v>
      </c>
      <c r="J117" s="278">
        <f t="shared" si="32"/>
        <v>0.19695485071788746</v>
      </c>
      <c r="K117" s="362">
        <v>58088</v>
      </c>
      <c r="L117" s="278">
        <f t="shared" si="33"/>
        <v>0.25989807743072801</v>
      </c>
      <c r="M117" s="362">
        <f t="shared" si="34"/>
        <v>102108</v>
      </c>
      <c r="N117" s="278">
        <f t="shared" si="35"/>
        <v>0.45685292814861544</v>
      </c>
      <c r="O117" s="362">
        <v>12819</v>
      </c>
      <c r="P117" s="278">
        <f t="shared" si="36"/>
        <v>5.735493483308949E-2</v>
      </c>
      <c r="Q117" s="362">
        <v>6321</v>
      </c>
      <c r="R117" s="278">
        <f t="shared" si="37"/>
        <v>2.8281499577186883E-2</v>
      </c>
      <c r="S117" s="362">
        <f t="shared" si="38"/>
        <v>19140</v>
      </c>
      <c r="T117" s="278">
        <f t="shared" si="39"/>
        <v>8.5636434410276366E-2</v>
      </c>
      <c r="U117" s="362">
        <v>25309</v>
      </c>
      <c r="V117" s="278">
        <f t="shared" si="40"/>
        <v>0.11323785363060003</v>
      </c>
      <c r="W117" s="362">
        <v>4426</v>
      </c>
      <c r="X117" s="278">
        <f t="shared" si="41"/>
        <v>1.980286618076715E-2</v>
      </c>
      <c r="Y117" s="362">
        <v>9469</v>
      </c>
      <c r="Z117" s="278">
        <f t="shared" si="42"/>
        <v>4.2366321704854076E-2</v>
      </c>
      <c r="AA117" s="362">
        <v>9924</v>
      </c>
      <c r="AB117" s="278">
        <f t="shared" si="43"/>
        <v>4.4402088562569629E-2</v>
      </c>
      <c r="AC117" s="362">
        <f t="shared" si="44"/>
        <v>19393</v>
      </c>
      <c r="AD117" s="278">
        <f t="shared" si="45"/>
        <v>8.6768410267423698E-2</v>
      </c>
      <c r="AE117" s="362">
        <v>29439</v>
      </c>
      <c r="AF117" s="278">
        <f t="shared" si="46"/>
        <v>0.13171635280063354</v>
      </c>
      <c r="AG117" s="362">
        <v>3711</v>
      </c>
      <c r="AH117" s="278">
        <f t="shared" si="47"/>
        <v>1.660380397578556E-2</v>
      </c>
      <c r="AI117" s="362">
        <v>12365</v>
      </c>
      <c r="AJ117" s="278">
        <f t="shared" si="48"/>
        <v>5.5323642188248034E-2</v>
      </c>
      <c r="AK117" s="362">
        <v>7612</v>
      </c>
      <c r="AL117" s="278">
        <f t="shared" si="49"/>
        <v>3.4057708397650141E-2</v>
      </c>
    </row>
    <row r="118" spans="2:38" s="73" customFormat="1" ht="16.5" customHeight="1">
      <c r="B118" s="494"/>
      <c r="C118" s="524"/>
      <c r="D118" s="193">
        <v>45981</v>
      </c>
      <c r="E118" s="193" t="s">
        <v>113</v>
      </c>
      <c r="F118" s="379">
        <f t="shared" si="31"/>
        <v>209035</v>
      </c>
      <c r="G118" s="507"/>
      <c r="H118" s="512"/>
      <c r="I118" s="362">
        <v>42548</v>
      </c>
      <c r="J118" s="278">
        <f t="shared" si="32"/>
        <v>0.2035448609084603</v>
      </c>
      <c r="K118" s="362">
        <v>51997</v>
      </c>
      <c r="L118" s="278">
        <f t="shared" si="33"/>
        <v>0.24874781735116128</v>
      </c>
      <c r="M118" s="362">
        <f t="shared" si="34"/>
        <v>94545</v>
      </c>
      <c r="N118" s="278">
        <f t="shared" si="35"/>
        <v>0.45229267825962161</v>
      </c>
      <c r="O118" s="362">
        <v>12383</v>
      </c>
      <c r="P118" s="278">
        <f t="shared" si="36"/>
        <v>5.9238883440572154E-2</v>
      </c>
      <c r="Q118" s="362">
        <v>6050</v>
      </c>
      <c r="R118" s="278">
        <f t="shared" si="37"/>
        <v>2.8942521587293994E-2</v>
      </c>
      <c r="S118" s="362">
        <f t="shared" si="38"/>
        <v>18433</v>
      </c>
      <c r="T118" s="278">
        <f t="shared" si="39"/>
        <v>8.8181405027866144E-2</v>
      </c>
      <c r="U118" s="362">
        <v>24199</v>
      </c>
      <c r="V118" s="278">
        <f t="shared" si="40"/>
        <v>0.11576530246131031</v>
      </c>
      <c r="W118" s="362">
        <v>6531</v>
      </c>
      <c r="X118" s="278">
        <f t="shared" si="41"/>
        <v>3.1243571650680507E-2</v>
      </c>
      <c r="Y118" s="362">
        <v>8754</v>
      </c>
      <c r="Z118" s="278">
        <f t="shared" si="42"/>
        <v>4.1878154376061426E-2</v>
      </c>
      <c r="AA118" s="362">
        <v>8359</v>
      </c>
      <c r="AB118" s="278">
        <f t="shared" si="43"/>
        <v>3.9988518669122397E-2</v>
      </c>
      <c r="AC118" s="362">
        <f t="shared" si="44"/>
        <v>17113</v>
      </c>
      <c r="AD118" s="278">
        <f t="shared" si="45"/>
        <v>8.1866673045183816E-2</v>
      </c>
      <c r="AE118" s="362">
        <v>25529</v>
      </c>
      <c r="AF118" s="278">
        <f t="shared" si="46"/>
        <v>0.12212787332264932</v>
      </c>
      <c r="AG118" s="362">
        <v>3156</v>
      </c>
      <c r="AH118" s="278">
        <f t="shared" si="47"/>
        <v>1.5097950104049561E-2</v>
      </c>
      <c r="AI118" s="362">
        <v>12391</v>
      </c>
      <c r="AJ118" s="278">
        <f t="shared" si="48"/>
        <v>5.9277154543497503E-2</v>
      </c>
      <c r="AK118" s="362">
        <v>7138</v>
      </c>
      <c r="AL118" s="278">
        <f t="shared" si="49"/>
        <v>3.4147391585141247E-2</v>
      </c>
    </row>
    <row r="119" spans="2:38" s="73" customFormat="1" ht="16.5" customHeight="1">
      <c r="B119" s="494"/>
      <c r="C119" s="524"/>
      <c r="D119" s="193">
        <v>45982</v>
      </c>
      <c r="E119" s="193" t="s">
        <v>114</v>
      </c>
      <c r="F119" s="379">
        <f t="shared" si="31"/>
        <v>171606</v>
      </c>
      <c r="G119" s="507"/>
      <c r="H119" s="512"/>
      <c r="I119" s="362">
        <v>31698</v>
      </c>
      <c r="J119" s="278">
        <f t="shared" si="32"/>
        <v>0.1847138211950631</v>
      </c>
      <c r="K119" s="362">
        <v>48240</v>
      </c>
      <c r="L119" s="278">
        <f t="shared" si="33"/>
        <v>0.28110905213104437</v>
      </c>
      <c r="M119" s="362">
        <f t="shared" si="34"/>
        <v>79938</v>
      </c>
      <c r="N119" s="278">
        <f t="shared" si="35"/>
        <v>0.4658228733261075</v>
      </c>
      <c r="O119" s="362">
        <v>9667</v>
      </c>
      <c r="P119" s="278">
        <f t="shared" si="36"/>
        <v>5.6332529165646891E-2</v>
      </c>
      <c r="Q119" s="362">
        <v>5354</v>
      </c>
      <c r="R119" s="278">
        <f t="shared" si="37"/>
        <v>3.1199375313217488E-2</v>
      </c>
      <c r="S119" s="362">
        <f t="shared" si="38"/>
        <v>15021</v>
      </c>
      <c r="T119" s="278">
        <f t="shared" si="39"/>
        <v>8.7531904478864372E-2</v>
      </c>
      <c r="U119" s="362">
        <v>20752</v>
      </c>
      <c r="V119" s="278">
        <f t="shared" si="40"/>
        <v>0.1209281726746151</v>
      </c>
      <c r="W119" s="362">
        <v>4196</v>
      </c>
      <c r="X119" s="278">
        <f t="shared" si="41"/>
        <v>2.4451359509574257E-2</v>
      </c>
      <c r="Y119" s="362">
        <v>6447</v>
      </c>
      <c r="Z119" s="278">
        <f t="shared" si="42"/>
        <v>3.7568616481941187E-2</v>
      </c>
      <c r="AA119" s="362">
        <v>8184</v>
      </c>
      <c r="AB119" s="278">
        <f t="shared" si="43"/>
        <v>4.7690640187406035E-2</v>
      </c>
      <c r="AC119" s="362">
        <f t="shared" si="44"/>
        <v>14631</v>
      </c>
      <c r="AD119" s="278">
        <f t="shared" si="45"/>
        <v>8.5259256669347222E-2</v>
      </c>
      <c r="AE119" s="362">
        <v>17985</v>
      </c>
      <c r="AF119" s="278">
        <f t="shared" si="46"/>
        <v>0.10480402783119472</v>
      </c>
      <c r="AG119" s="362">
        <v>2677</v>
      </c>
      <c r="AH119" s="278">
        <f t="shared" si="47"/>
        <v>1.5599687656608744E-2</v>
      </c>
      <c r="AI119" s="362">
        <v>10036</v>
      </c>
      <c r="AJ119" s="278">
        <f t="shared" si="48"/>
        <v>5.8482803631574654E-2</v>
      </c>
      <c r="AK119" s="362">
        <v>6370</v>
      </c>
      <c r="AL119" s="278">
        <f t="shared" si="49"/>
        <v>3.7119914222113443E-2</v>
      </c>
    </row>
    <row r="120" spans="2:38" s="73" customFormat="1" ht="16.5" customHeight="1">
      <c r="B120" s="494"/>
      <c r="C120" s="524"/>
      <c r="D120" s="193">
        <v>45983</v>
      </c>
      <c r="E120" s="193" t="s">
        <v>115</v>
      </c>
      <c r="F120" s="379">
        <f t="shared" si="31"/>
        <v>176430</v>
      </c>
      <c r="G120" s="507"/>
      <c r="H120" s="512"/>
      <c r="I120" s="362">
        <v>28917</v>
      </c>
      <c r="J120" s="278">
        <f t="shared" si="32"/>
        <v>0.16390069716034689</v>
      </c>
      <c r="K120" s="362">
        <v>54453</v>
      </c>
      <c r="L120" s="278">
        <f t="shared" si="33"/>
        <v>0.30863798673694948</v>
      </c>
      <c r="M120" s="362">
        <f t="shared" si="34"/>
        <v>83370</v>
      </c>
      <c r="N120" s="278">
        <f t="shared" si="35"/>
        <v>0.47253868389729636</v>
      </c>
      <c r="O120" s="362">
        <v>8767</v>
      </c>
      <c r="P120" s="278">
        <f t="shared" si="36"/>
        <v>4.9691095618658955E-2</v>
      </c>
      <c r="Q120" s="362">
        <v>5078</v>
      </c>
      <c r="R120" s="278">
        <f t="shared" si="37"/>
        <v>2.8781953182565323E-2</v>
      </c>
      <c r="S120" s="362">
        <f t="shared" si="38"/>
        <v>13845</v>
      </c>
      <c r="T120" s="278">
        <f t="shared" si="39"/>
        <v>7.8473048801224285E-2</v>
      </c>
      <c r="U120" s="362">
        <v>20585</v>
      </c>
      <c r="V120" s="278">
        <f t="shared" si="40"/>
        <v>0.11667516862211642</v>
      </c>
      <c r="W120" s="362">
        <v>4044</v>
      </c>
      <c r="X120" s="278">
        <f t="shared" si="41"/>
        <v>2.2921271892535282E-2</v>
      </c>
      <c r="Y120" s="362">
        <v>6943</v>
      </c>
      <c r="Z120" s="278">
        <f t="shared" si="42"/>
        <v>3.9352717791758772E-2</v>
      </c>
      <c r="AA120" s="362">
        <v>9494</v>
      </c>
      <c r="AB120" s="278">
        <f t="shared" si="43"/>
        <v>5.381171002663946E-2</v>
      </c>
      <c r="AC120" s="362">
        <f t="shared" si="44"/>
        <v>16437</v>
      </c>
      <c r="AD120" s="278">
        <f t="shared" si="45"/>
        <v>9.3164427818398232E-2</v>
      </c>
      <c r="AE120" s="362">
        <v>17838</v>
      </c>
      <c r="AF120" s="278">
        <f t="shared" si="46"/>
        <v>0.10110525420846794</v>
      </c>
      <c r="AG120" s="362">
        <v>2740</v>
      </c>
      <c r="AH120" s="278">
        <f t="shared" si="47"/>
        <v>1.5530238621549623E-2</v>
      </c>
      <c r="AI120" s="362">
        <v>11256</v>
      </c>
      <c r="AJ120" s="278">
        <f t="shared" si="48"/>
        <v>6.3798673694949834E-2</v>
      </c>
      <c r="AK120" s="362">
        <v>6315</v>
      </c>
      <c r="AL120" s="278">
        <f t="shared" si="49"/>
        <v>3.5793232443461998E-2</v>
      </c>
    </row>
    <row r="121" spans="2:38" s="73" customFormat="1" ht="16.5" customHeight="1">
      <c r="B121" s="494"/>
      <c r="C121" s="524"/>
      <c r="D121" s="193">
        <v>45984</v>
      </c>
      <c r="E121" s="193" t="s">
        <v>116</v>
      </c>
      <c r="F121" s="379">
        <f t="shared" si="31"/>
        <v>230335</v>
      </c>
      <c r="G121" s="507"/>
      <c r="H121" s="512"/>
      <c r="I121" s="362">
        <v>43964</v>
      </c>
      <c r="J121" s="278">
        <f t="shared" si="32"/>
        <v>0.19086982004471748</v>
      </c>
      <c r="K121" s="362">
        <v>60313</v>
      </c>
      <c r="L121" s="278">
        <f t="shared" si="33"/>
        <v>0.26184904595480496</v>
      </c>
      <c r="M121" s="362">
        <f t="shared" si="34"/>
        <v>104277</v>
      </c>
      <c r="N121" s="278">
        <f t="shared" si="35"/>
        <v>0.45271886599952244</v>
      </c>
      <c r="O121" s="362">
        <v>13043</v>
      </c>
      <c r="P121" s="278">
        <f t="shared" si="36"/>
        <v>5.6626218334165451E-2</v>
      </c>
      <c r="Q121" s="362">
        <v>6073</v>
      </c>
      <c r="R121" s="278">
        <f t="shared" si="37"/>
        <v>2.6365945253652288E-2</v>
      </c>
      <c r="S121" s="362">
        <f t="shared" si="38"/>
        <v>19116</v>
      </c>
      <c r="T121" s="278">
        <f t="shared" si="39"/>
        <v>8.2992163587817747E-2</v>
      </c>
      <c r="U121" s="362">
        <v>26074</v>
      </c>
      <c r="V121" s="278">
        <f t="shared" si="40"/>
        <v>0.11320033863720233</v>
      </c>
      <c r="W121" s="362">
        <v>4520</v>
      </c>
      <c r="X121" s="278">
        <f t="shared" si="41"/>
        <v>1.9623591725096055E-2</v>
      </c>
      <c r="Y121" s="362">
        <v>9131</v>
      </c>
      <c r="Z121" s="278">
        <f t="shared" si="42"/>
        <v>3.9642260186250458E-2</v>
      </c>
      <c r="AA121" s="362">
        <v>11109</v>
      </c>
      <c r="AB121" s="278">
        <f t="shared" si="43"/>
        <v>4.8229752317277011E-2</v>
      </c>
      <c r="AC121" s="362">
        <f t="shared" si="44"/>
        <v>20240</v>
      </c>
      <c r="AD121" s="278">
        <f t="shared" si="45"/>
        <v>8.7872012503527469E-2</v>
      </c>
      <c r="AE121" s="362">
        <v>31434</v>
      </c>
      <c r="AF121" s="278">
        <f t="shared" si="46"/>
        <v>0.13647079254129854</v>
      </c>
      <c r="AG121" s="362">
        <v>3783</v>
      </c>
      <c r="AH121" s="278">
        <f t="shared" si="47"/>
        <v>1.6423904313282826E-2</v>
      </c>
      <c r="AI121" s="362">
        <v>13806</v>
      </c>
      <c r="AJ121" s="278">
        <f t="shared" si="48"/>
        <v>5.9938784813423927E-2</v>
      </c>
      <c r="AK121" s="362">
        <v>7085</v>
      </c>
      <c r="AL121" s="278">
        <f t="shared" si="49"/>
        <v>3.0759545878828662E-2</v>
      </c>
    </row>
    <row r="122" spans="2:38" s="73" customFormat="1" ht="16.5" customHeight="1">
      <c r="B122" s="494"/>
      <c r="C122" s="524"/>
      <c r="D122" s="193">
        <v>45985</v>
      </c>
      <c r="E122" s="193" t="s">
        <v>117</v>
      </c>
      <c r="F122" s="379">
        <f t="shared" si="31"/>
        <v>227925</v>
      </c>
      <c r="G122" s="507"/>
      <c r="H122" s="512"/>
      <c r="I122" s="362">
        <v>42598</v>
      </c>
      <c r="J122" s="278">
        <f t="shared" si="32"/>
        <v>0.18689481188987606</v>
      </c>
      <c r="K122" s="362">
        <v>64157</v>
      </c>
      <c r="L122" s="278">
        <f t="shared" si="33"/>
        <v>0.28148294395086104</v>
      </c>
      <c r="M122" s="362">
        <f t="shared" si="34"/>
        <v>106755</v>
      </c>
      <c r="N122" s="278">
        <f t="shared" si="35"/>
        <v>0.4683777558407371</v>
      </c>
      <c r="O122" s="362">
        <v>12125</v>
      </c>
      <c r="P122" s="278">
        <f t="shared" si="36"/>
        <v>5.3197323681035427E-2</v>
      </c>
      <c r="Q122" s="362">
        <v>6103</v>
      </c>
      <c r="R122" s="278">
        <f t="shared" si="37"/>
        <v>2.677635187013272E-2</v>
      </c>
      <c r="S122" s="362">
        <f t="shared" si="38"/>
        <v>18228</v>
      </c>
      <c r="T122" s="278">
        <f t="shared" si="39"/>
        <v>7.9973675551168147E-2</v>
      </c>
      <c r="U122" s="362">
        <v>26138</v>
      </c>
      <c r="V122" s="278">
        <f t="shared" si="40"/>
        <v>0.11467807392782714</v>
      </c>
      <c r="W122" s="362">
        <v>4465</v>
      </c>
      <c r="X122" s="278">
        <f t="shared" si="41"/>
        <v>1.9589777339036964E-2</v>
      </c>
      <c r="Y122" s="362">
        <v>9245</v>
      </c>
      <c r="Z122" s="278">
        <f t="shared" si="42"/>
        <v>4.0561588241746188E-2</v>
      </c>
      <c r="AA122" s="362">
        <v>10518</v>
      </c>
      <c r="AB122" s="278">
        <f t="shared" si="43"/>
        <v>4.6146758802237578E-2</v>
      </c>
      <c r="AC122" s="362">
        <f t="shared" si="44"/>
        <v>19763</v>
      </c>
      <c r="AD122" s="278">
        <f t="shared" si="45"/>
        <v>8.6708347043983766E-2</v>
      </c>
      <c r="AE122" s="362">
        <v>28662</v>
      </c>
      <c r="AF122" s="278">
        <f t="shared" si="46"/>
        <v>0.12575189206975979</v>
      </c>
      <c r="AG122" s="362">
        <v>3704</v>
      </c>
      <c r="AH122" s="278">
        <f t="shared" si="47"/>
        <v>1.6250959745530327E-2</v>
      </c>
      <c r="AI122" s="362">
        <v>13223</v>
      </c>
      <c r="AJ122" s="278">
        <f t="shared" si="48"/>
        <v>5.8014697817264448E-2</v>
      </c>
      <c r="AK122" s="362">
        <v>6987</v>
      </c>
      <c r="AL122" s="278">
        <f t="shared" si="49"/>
        <v>3.0654820664692332E-2</v>
      </c>
    </row>
    <row r="123" spans="2:38" s="73" customFormat="1" ht="16.5" customHeight="1" collapsed="1">
      <c r="B123" s="493">
        <f>B116+7</f>
        <v>45994</v>
      </c>
      <c r="C123" s="524"/>
      <c r="D123" s="193">
        <v>45986</v>
      </c>
      <c r="E123" s="193" t="s">
        <v>118</v>
      </c>
      <c r="F123" s="379">
        <f t="shared" si="31"/>
        <v>255556</v>
      </c>
      <c r="G123" s="507">
        <f t="shared" ref="G123" si="59">SUM(F123:F129)</f>
        <v>1516857</v>
      </c>
      <c r="H123" s="512"/>
      <c r="I123" s="362">
        <v>41821</v>
      </c>
      <c r="J123" s="278">
        <f t="shared" si="32"/>
        <v>0.163647106700684</v>
      </c>
      <c r="K123" s="362">
        <v>62874</v>
      </c>
      <c r="L123" s="278">
        <f t="shared" si="33"/>
        <v>0.2460282677769256</v>
      </c>
      <c r="M123" s="362">
        <f t="shared" si="34"/>
        <v>104695</v>
      </c>
      <c r="N123" s="278">
        <f t="shared" si="35"/>
        <v>0.4096753744776096</v>
      </c>
      <c r="O123" s="362">
        <v>12160</v>
      </c>
      <c r="P123" s="278">
        <f t="shared" si="36"/>
        <v>4.7582525943433145E-2</v>
      </c>
      <c r="Q123" s="362">
        <v>6382</v>
      </c>
      <c r="R123" s="278">
        <f t="shared" si="37"/>
        <v>2.4973000046956441E-2</v>
      </c>
      <c r="S123" s="362">
        <f t="shared" si="38"/>
        <v>18542</v>
      </c>
      <c r="T123" s="278">
        <f t="shared" si="39"/>
        <v>7.2555525990389586E-2</v>
      </c>
      <c r="U123" s="362">
        <v>30246</v>
      </c>
      <c r="V123" s="278">
        <f t="shared" si="40"/>
        <v>0.11835370721094399</v>
      </c>
      <c r="W123" s="362">
        <v>3812</v>
      </c>
      <c r="X123" s="278">
        <f t="shared" si="41"/>
        <v>1.4916495797398613E-2</v>
      </c>
      <c r="Y123" s="362">
        <v>8960</v>
      </c>
      <c r="Z123" s="278">
        <f t="shared" si="42"/>
        <v>3.5060808589898101E-2</v>
      </c>
      <c r="AA123" s="362">
        <v>10566</v>
      </c>
      <c r="AB123" s="278">
        <f t="shared" si="43"/>
        <v>4.1345145486703504E-2</v>
      </c>
      <c r="AC123" s="362">
        <f t="shared" si="44"/>
        <v>19526</v>
      </c>
      <c r="AD123" s="278">
        <f t="shared" si="45"/>
        <v>7.6405954076601612E-2</v>
      </c>
      <c r="AE123" s="362">
        <v>35718</v>
      </c>
      <c r="AF123" s="278">
        <f t="shared" si="46"/>
        <v>0.13976584388548891</v>
      </c>
      <c r="AG123" s="362">
        <v>8954</v>
      </c>
      <c r="AH123" s="278">
        <f t="shared" si="47"/>
        <v>3.5037330369860224E-2</v>
      </c>
      <c r="AI123" s="362">
        <v>27188</v>
      </c>
      <c r="AJ123" s="278">
        <f t="shared" si="48"/>
        <v>0.10638764106497206</v>
      </c>
      <c r="AK123" s="362">
        <v>6875</v>
      </c>
      <c r="AL123" s="278">
        <f t="shared" si="49"/>
        <v>2.6902127126735433E-2</v>
      </c>
    </row>
    <row r="124" spans="2:38" s="73" customFormat="1" ht="16.5" customHeight="1">
      <c r="B124" s="494"/>
      <c r="C124" s="524"/>
      <c r="D124" s="193">
        <v>45987</v>
      </c>
      <c r="E124" s="193" t="s">
        <v>112</v>
      </c>
      <c r="F124" s="379">
        <f t="shared" si="31"/>
        <v>236530</v>
      </c>
      <c r="G124" s="507"/>
      <c r="H124" s="512"/>
      <c r="I124" s="362">
        <v>41893</v>
      </c>
      <c r="J124" s="278">
        <f t="shared" si="32"/>
        <v>0.17711495370566102</v>
      </c>
      <c r="K124" s="362">
        <v>61367</v>
      </c>
      <c r="L124" s="278">
        <f t="shared" si="33"/>
        <v>0.25944700460829495</v>
      </c>
      <c r="M124" s="362">
        <f t="shared" si="34"/>
        <v>103260</v>
      </c>
      <c r="N124" s="278">
        <f t="shared" si="35"/>
        <v>0.43656195831395594</v>
      </c>
      <c r="O124" s="362">
        <v>12116</v>
      </c>
      <c r="P124" s="278">
        <f t="shared" si="36"/>
        <v>5.1223946222466496E-2</v>
      </c>
      <c r="Q124" s="362">
        <v>6440</v>
      </c>
      <c r="R124" s="278">
        <f t="shared" si="37"/>
        <v>2.7226990233796981E-2</v>
      </c>
      <c r="S124" s="362">
        <f t="shared" si="38"/>
        <v>18556</v>
      </c>
      <c r="T124" s="278">
        <f t="shared" si="39"/>
        <v>7.845093645626347E-2</v>
      </c>
      <c r="U124" s="362">
        <v>28173</v>
      </c>
      <c r="V124" s="278">
        <f t="shared" si="40"/>
        <v>0.11910962668583266</v>
      </c>
      <c r="W124" s="362">
        <v>4396</v>
      </c>
      <c r="X124" s="278">
        <f t="shared" si="41"/>
        <v>1.8585380290026637E-2</v>
      </c>
      <c r="Y124" s="362">
        <v>8359</v>
      </c>
      <c r="Z124" s="278">
        <f t="shared" si="42"/>
        <v>3.5340125988246734E-2</v>
      </c>
      <c r="AA124" s="362">
        <v>8470</v>
      </c>
      <c r="AB124" s="278">
        <f t="shared" si="43"/>
        <v>3.5809411068363418E-2</v>
      </c>
      <c r="AC124" s="362">
        <f t="shared" si="44"/>
        <v>16829</v>
      </c>
      <c r="AD124" s="278">
        <f t="shared" si="45"/>
        <v>7.114953705661016E-2</v>
      </c>
      <c r="AE124" s="362">
        <v>30708</v>
      </c>
      <c r="AF124" s="278">
        <f t="shared" si="46"/>
        <v>0.1298270832452543</v>
      </c>
      <c r="AG124" s="362">
        <v>8309</v>
      </c>
      <c r="AH124" s="278">
        <f t="shared" si="47"/>
        <v>3.5128736312518498E-2</v>
      </c>
      <c r="AI124" s="362">
        <v>19528</v>
      </c>
      <c r="AJ124" s="278">
        <f t="shared" si="48"/>
        <v>8.2560351752420408E-2</v>
      </c>
      <c r="AK124" s="362">
        <v>6771</v>
      </c>
      <c r="AL124" s="278">
        <f t="shared" si="49"/>
        <v>2.8626389887117912E-2</v>
      </c>
    </row>
    <row r="125" spans="2:38" s="73" customFormat="1" ht="16.5" customHeight="1">
      <c r="B125" s="494"/>
      <c r="C125" s="524"/>
      <c r="D125" s="193">
        <v>45988</v>
      </c>
      <c r="E125" s="193" t="s">
        <v>113</v>
      </c>
      <c r="F125" s="379">
        <f t="shared" si="31"/>
        <v>209546</v>
      </c>
      <c r="G125" s="507"/>
      <c r="H125" s="512"/>
      <c r="I125" s="362">
        <v>39799</v>
      </c>
      <c r="J125" s="278">
        <f t="shared" si="32"/>
        <v>0.18992965744991552</v>
      </c>
      <c r="K125" s="362">
        <v>54366</v>
      </c>
      <c r="L125" s="278">
        <f t="shared" si="33"/>
        <v>0.25944661315415229</v>
      </c>
      <c r="M125" s="362">
        <f t="shared" si="34"/>
        <v>94165</v>
      </c>
      <c r="N125" s="278">
        <f t="shared" si="35"/>
        <v>0.44937627060406782</v>
      </c>
      <c r="O125" s="362">
        <v>11886</v>
      </c>
      <c r="P125" s="278">
        <f t="shared" si="36"/>
        <v>5.6722628921573308E-2</v>
      </c>
      <c r="Q125" s="362">
        <v>6234</v>
      </c>
      <c r="R125" s="278">
        <f t="shared" si="37"/>
        <v>2.9750031019442031E-2</v>
      </c>
      <c r="S125" s="362">
        <f t="shared" si="38"/>
        <v>18120</v>
      </c>
      <c r="T125" s="278">
        <f t="shared" si="39"/>
        <v>8.6472659941015342E-2</v>
      </c>
      <c r="U125" s="362">
        <v>24698</v>
      </c>
      <c r="V125" s="278">
        <f t="shared" si="40"/>
        <v>0.11786433527721837</v>
      </c>
      <c r="W125" s="362">
        <v>3316</v>
      </c>
      <c r="X125" s="278">
        <f t="shared" si="41"/>
        <v>1.5824687658079848E-2</v>
      </c>
      <c r="Y125" s="362">
        <v>7417</v>
      </c>
      <c r="Z125" s="278">
        <f t="shared" si="42"/>
        <v>3.5395569469233487E-2</v>
      </c>
      <c r="AA125" s="362">
        <v>7312</v>
      </c>
      <c r="AB125" s="278">
        <f t="shared" si="43"/>
        <v>3.4894486174873299E-2</v>
      </c>
      <c r="AC125" s="362">
        <f t="shared" si="44"/>
        <v>14729</v>
      </c>
      <c r="AD125" s="278">
        <f t="shared" si="45"/>
        <v>7.0290055644106786E-2</v>
      </c>
      <c r="AE125" s="362">
        <v>26427</v>
      </c>
      <c r="AF125" s="278">
        <f t="shared" si="46"/>
        <v>0.1261155068576828</v>
      </c>
      <c r="AG125" s="362">
        <v>5715</v>
      </c>
      <c r="AH125" s="278">
        <f t="shared" si="47"/>
        <v>2.7273247878747388E-2</v>
      </c>
      <c r="AI125" s="362">
        <v>16192</v>
      </c>
      <c r="AJ125" s="278">
        <f t="shared" si="48"/>
        <v>7.7271816212192077E-2</v>
      </c>
      <c r="AK125" s="362">
        <v>6184</v>
      </c>
      <c r="AL125" s="278">
        <f t="shared" si="49"/>
        <v>2.9511419926889562E-2</v>
      </c>
    </row>
    <row r="126" spans="2:38" s="73" customFormat="1" ht="16.5" customHeight="1">
      <c r="B126" s="494"/>
      <c r="C126" s="524"/>
      <c r="D126" s="193">
        <v>45989</v>
      </c>
      <c r="E126" s="193" t="s">
        <v>114</v>
      </c>
      <c r="F126" s="379">
        <f t="shared" si="31"/>
        <v>171414</v>
      </c>
      <c r="G126" s="507"/>
      <c r="H126" s="512"/>
      <c r="I126" s="362">
        <v>30421</v>
      </c>
      <c r="J126" s="278">
        <f t="shared" si="32"/>
        <v>0.17747091836139406</v>
      </c>
      <c r="K126" s="362">
        <v>50804</v>
      </c>
      <c r="L126" s="278">
        <f t="shared" si="33"/>
        <v>0.29638185912469228</v>
      </c>
      <c r="M126" s="362">
        <f t="shared" si="34"/>
        <v>81225</v>
      </c>
      <c r="N126" s="278">
        <f t="shared" si="35"/>
        <v>0.47385277748608634</v>
      </c>
      <c r="O126" s="362">
        <v>9037</v>
      </c>
      <c r="P126" s="278">
        <f t="shared" si="36"/>
        <v>5.2720314560070938E-2</v>
      </c>
      <c r="Q126" s="362">
        <v>5207</v>
      </c>
      <c r="R126" s="278">
        <f t="shared" si="37"/>
        <v>3.0376748690305343E-2</v>
      </c>
      <c r="S126" s="362">
        <f t="shared" si="38"/>
        <v>14244</v>
      </c>
      <c r="T126" s="278">
        <f t="shared" si="39"/>
        <v>8.3097063250376288E-2</v>
      </c>
      <c r="U126" s="362">
        <v>19498</v>
      </c>
      <c r="V126" s="278">
        <f t="shared" si="40"/>
        <v>0.11374800191349597</v>
      </c>
      <c r="W126" s="362">
        <v>2724</v>
      </c>
      <c r="X126" s="278">
        <f t="shared" si="41"/>
        <v>1.5891350764815008E-2</v>
      </c>
      <c r="Y126" s="362">
        <v>6232</v>
      </c>
      <c r="Z126" s="278">
        <f t="shared" si="42"/>
        <v>3.6356423629341827E-2</v>
      </c>
      <c r="AA126" s="362">
        <v>7363</v>
      </c>
      <c r="AB126" s="278">
        <f t="shared" si="43"/>
        <v>4.2954484464512818E-2</v>
      </c>
      <c r="AC126" s="362">
        <f t="shared" si="44"/>
        <v>13595</v>
      </c>
      <c r="AD126" s="278">
        <f t="shared" si="45"/>
        <v>7.9310908093854646E-2</v>
      </c>
      <c r="AE126" s="362">
        <v>19476</v>
      </c>
      <c r="AF126" s="278">
        <f t="shared" si="46"/>
        <v>0.11361965767090203</v>
      </c>
      <c r="AG126" s="362">
        <v>4191</v>
      </c>
      <c r="AH126" s="278">
        <f t="shared" si="47"/>
        <v>2.4449578214148202E-2</v>
      </c>
      <c r="AI126" s="362">
        <v>11095</v>
      </c>
      <c r="AJ126" s="278">
        <f t="shared" si="48"/>
        <v>6.4726335071814439E-2</v>
      </c>
      <c r="AK126" s="362">
        <v>5366</v>
      </c>
      <c r="AL126" s="278">
        <f t="shared" si="49"/>
        <v>3.1304327534507098E-2</v>
      </c>
    </row>
    <row r="127" spans="2:38" s="73" customFormat="1" ht="16.5" customHeight="1">
      <c r="B127" s="494"/>
      <c r="C127" s="524"/>
      <c r="D127" s="193">
        <v>45990</v>
      </c>
      <c r="E127" s="193" t="s">
        <v>115</v>
      </c>
      <c r="F127" s="379">
        <f t="shared" si="31"/>
        <v>178370</v>
      </c>
      <c r="G127" s="507"/>
      <c r="H127" s="512"/>
      <c r="I127" s="362">
        <v>28209</v>
      </c>
      <c r="J127" s="278">
        <f t="shared" si="32"/>
        <v>0.15814879183719235</v>
      </c>
      <c r="K127" s="362">
        <v>55907</v>
      </c>
      <c r="L127" s="278">
        <f t="shared" si="33"/>
        <v>0.3134327521444189</v>
      </c>
      <c r="M127" s="362">
        <f t="shared" si="34"/>
        <v>84116</v>
      </c>
      <c r="N127" s="278">
        <f t="shared" si="35"/>
        <v>0.47158154398161128</v>
      </c>
      <c r="O127" s="362">
        <v>7742</v>
      </c>
      <c r="P127" s="278">
        <f t="shared" si="36"/>
        <v>4.3404159892358581E-2</v>
      </c>
      <c r="Q127" s="362">
        <v>4835</v>
      </c>
      <c r="R127" s="278">
        <f t="shared" si="37"/>
        <v>2.7106576217973875E-2</v>
      </c>
      <c r="S127" s="362">
        <f t="shared" si="38"/>
        <v>12577</v>
      </c>
      <c r="T127" s="278">
        <f t="shared" si="39"/>
        <v>7.0510736110332456E-2</v>
      </c>
      <c r="U127" s="362">
        <v>19642</v>
      </c>
      <c r="V127" s="278">
        <f t="shared" si="40"/>
        <v>0.11011941469978136</v>
      </c>
      <c r="W127" s="362">
        <v>2467</v>
      </c>
      <c r="X127" s="278">
        <f t="shared" si="41"/>
        <v>1.3830801143690083E-2</v>
      </c>
      <c r="Y127" s="362">
        <v>6991</v>
      </c>
      <c r="Z127" s="278">
        <f t="shared" si="42"/>
        <v>3.9193810618377532E-2</v>
      </c>
      <c r="AA127" s="362">
        <v>8570</v>
      </c>
      <c r="AB127" s="278">
        <f t="shared" si="43"/>
        <v>4.8046196109211188E-2</v>
      </c>
      <c r="AC127" s="362">
        <f t="shared" si="44"/>
        <v>15561</v>
      </c>
      <c r="AD127" s="278">
        <f t="shared" si="45"/>
        <v>8.724000672758872E-2</v>
      </c>
      <c r="AE127" s="362">
        <v>22132</v>
      </c>
      <c r="AF127" s="278">
        <f t="shared" si="46"/>
        <v>0.12407916129393956</v>
      </c>
      <c r="AG127" s="362">
        <v>4037</v>
      </c>
      <c r="AH127" s="278">
        <f t="shared" si="47"/>
        <v>2.2632729719123171E-2</v>
      </c>
      <c r="AI127" s="362">
        <v>12588</v>
      </c>
      <c r="AJ127" s="278">
        <f t="shared" si="48"/>
        <v>7.057240567359982E-2</v>
      </c>
      <c r="AK127" s="362">
        <v>5250</v>
      </c>
      <c r="AL127" s="278">
        <f t="shared" si="49"/>
        <v>2.9433200650333575E-2</v>
      </c>
    </row>
    <row r="128" spans="2:38" s="73" customFormat="1" ht="16.5" customHeight="1">
      <c r="B128" s="494"/>
      <c r="C128" s="524"/>
      <c r="D128" s="193">
        <v>45991</v>
      </c>
      <c r="E128" s="193" t="s">
        <v>116</v>
      </c>
      <c r="F128" s="379">
        <f t="shared" si="31"/>
        <v>237755</v>
      </c>
      <c r="G128" s="507"/>
      <c r="H128" s="512"/>
      <c r="I128" s="362">
        <v>42848</v>
      </c>
      <c r="J128" s="278">
        <f t="shared" si="32"/>
        <v>0.18021913314125887</v>
      </c>
      <c r="K128" s="362">
        <v>61563</v>
      </c>
      <c r="L128" s="278">
        <f t="shared" si="33"/>
        <v>0.25893461756850539</v>
      </c>
      <c r="M128" s="362">
        <f t="shared" si="34"/>
        <v>104411</v>
      </c>
      <c r="N128" s="278">
        <f t="shared" si="35"/>
        <v>0.43915375070976426</v>
      </c>
      <c r="O128" s="362">
        <v>11967</v>
      </c>
      <c r="P128" s="278">
        <f t="shared" si="36"/>
        <v>5.0333326323316017E-2</v>
      </c>
      <c r="Q128" s="362">
        <v>5902</v>
      </c>
      <c r="R128" s="278">
        <f t="shared" si="37"/>
        <v>2.4823873314967087E-2</v>
      </c>
      <c r="S128" s="362">
        <f t="shared" si="38"/>
        <v>17869</v>
      </c>
      <c r="T128" s="278">
        <f t="shared" si="39"/>
        <v>7.5157199638283101E-2</v>
      </c>
      <c r="U128" s="362">
        <v>27378</v>
      </c>
      <c r="V128" s="278">
        <f t="shared" si="40"/>
        <v>0.11515215242581649</v>
      </c>
      <c r="W128" s="362">
        <v>2738</v>
      </c>
      <c r="X128" s="278">
        <f t="shared" si="41"/>
        <v>1.1516056444659419E-2</v>
      </c>
      <c r="Y128" s="362">
        <v>8670</v>
      </c>
      <c r="Z128" s="278">
        <f t="shared" si="42"/>
        <v>3.6466110071291878E-2</v>
      </c>
      <c r="AA128" s="362">
        <v>10123</v>
      </c>
      <c r="AB128" s="278">
        <f t="shared" si="43"/>
        <v>4.2577443166284618E-2</v>
      </c>
      <c r="AC128" s="362">
        <f t="shared" si="44"/>
        <v>18793</v>
      </c>
      <c r="AD128" s="278">
        <f t="shared" si="45"/>
        <v>7.9043553237576503E-2</v>
      </c>
      <c r="AE128" s="362">
        <v>35071</v>
      </c>
      <c r="AF128" s="278">
        <f t="shared" si="46"/>
        <v>0.14750899034720616</v>
      </c>
      <c r="AG128" s="362">
        <v>6846</v>
      </c>
      <c r="AH128" s="278">
        <f t="shared" si="47"/>
        <v>2.8794347122037392E-2</v>
      </c>
      <c r="AI128" s="362">
        <v>18446</v>
      </c>
      <c r="AJ128" s="278">
        <f t="shared" si="48"/>
        <v>7.7584067632647052E-2</v>
      </c>
      <c r="AK128" s="362">
        <v>6203</v>
      </c>
      <c r="AL128" s="278">
        <f t="shared" si="49"/>
        <v>2.6089882442009632E-2</v>
      </c>
    </row>
    <row r="129" spans="2:38" s="73" customFormat="1" ht="14.25">
      <c r="B129" s="494"/>
      <c r="C129" s="450" t="s">
        <v>878</v>
      </c>
      <c r="D129" s="193">
        <v>45992</v>
      </c>
      <c r="E129" s="193" t="s">
        <v>117</v>
      </c>
      <c r="F129" s="379">
        <f t="shared" si="31"/>
        <v>227686</v>
      </c>
      <c r="G129" s="507"/>
      <c r="H129" s="451"/>
      <c r="I129" s="362">
        <v>41086</v>
      </c>
      <c r="J129" s="278">
        <f t="shared" si="32"/>
        <v>0.18045026923043139</v>
      </c>
      <c r="K129" s="362">
        <v>61084</v>
      </c>
      <c r="L129" s="278">
        <f t="shared" si="33"/>
        <v>0.26828175645406394</v>
      </c>
      <c r="M129" s="362">
        <f t="shared" si="34"/>
        <v>102170</v>
      </c>
      <c r="N129" s="278">
        <f t="shared" si="35"/>
        <v>0.44873202568449533</v>
      </c>
      <c r="O129" s="362">
        <v>11286</v>
      </c>
      <c r="P129" s="278">
        <f t="shared" si="36"/>
        <v>4.9568265066802529E-2</v>
      </c>
      <c r="Q129" s="362">
        <v>6068</v>
      </c>
      <c r="R129" s="278">
        <f t="shared" si="37"/>
        <v>2.6650738297479864E-2</v>
      </c>
      <c r="S129" s="362">
        <f t="shared" si="38"/>
        <v>17354</v>
      </c>
      <c r="T129" s="278">
        <f t="shared" si="39"/>
        <v>7.6219003364282389E-2</v>
      </c>
      <c r="U129" s="362">
        <v>26117</v>
      </c>
      <c r="V129" s="278">
        <f t="shared" si="40"/>
        <v>0.11470621821280184</v>
      </c>
      <c r="W129" s="362">
        <v>3070</v>
      </c>
      <c r="X129" s="278">
        <f t="shared" si="41"/>
        <v>1.3483481636991295E-2</v>
      </c>
      <c r="Y129" s="362">
        <v>8859</v>
      </c>
      <c r="Z129" s="278">
        <f t="shared" si="42"/>
        <v>3.890884815052309E-2</v>
      </c>
      <c r="AA129" s="362">
        <v>9842</v>
      </c>
      <c r="AB129" s="278">
        <f t="shared" si="43"/>
        <v>4.3226197482497827E-2</v>
      </c>
      <c r="AC129" s="362">
        <f t="shared" si="44"/>
        <v>18701</v>
      </c>
      <c r="AD129" s="278">
        <f t="shared" si="45"/>
        <v>8.2135045633020917E-2</v>
      </c>
      <c r="AE129" s="362">
        <v>31091</v>
      </c>
      <c r="AF129" s="278">
        <f t="shared" si="46"/>
        <v>0.13655209367286525</v>
      </c>
      <c r="AG129" s="362">
        <v>5391</v>
      </c>
      <c r="AH129" s="278">
        <f t="shared" si="47"/>
        <v>2.3677345115641717E-2</v>
      </c>
      <c r="AI129" s="362">
        <v>17201</v>
      </c>
      <c r="AJ129" s="278">
        <f t="shared" si="48"/>
        <v>7.5547025289214087E-2</v>
      </c>
      <c r="AK129" s="362">
        <v>6591</v>
      </c>
      <c r="AL129" s="278">
        <f t="shared" si="49"/>
        <v>2.8947761390687176E-2</v>
      </c>
    </row>
  </sheetData>
  <mergeCells count="76">
    <mergeCell ref="H100:H128"/>
    <mergeCell ref="B123:B129"/>
    <mergeCell ref="G123:G129"/>
    <mergeCell ref="C99:C128"/>
    <mergeCell ref="B116:B122"/>
    <mergeCell ref="G116:G122"/>
    <mergeCell ref="F5:F6"/>
    <mergeCell ref="B95:B101"/>
    <mergeCell ref="B39:B45"/>
    <mergeCell ref="B46:B52"/>
    <mergeCell ref="B74:B80"/>
    <mergeCell ref="B32:B38"/>
    <mergeCell ref="D3:E6"/>
    <mergeCell ref="B53:B59"/>
    <mergeCell ref="B60:B66"/>
    <mergeCell ref="B67:B73"/>
    <mergeCell ref="C38:C67"/>
    <mergeCell ref="C68:C98"/>
    <mergeCell ref="B81:B87"/>
    <mergeCell ref="B88:B94"/>
    <mergeCell ref="B25:B31"/>
    <mergeCell ref="C7:C37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K4:AL4"/>
    <mergeCell ref="F3:H4"/>
    <mergeCell ref="B3:B6"/>
    <mergeCell ref="C3:C6"/>
    <mergeCell ref="I3:AL3"/>
    <mergeCell ref="AI4:AJ4"/>
    <mergeCell ref="AI5:AJ5"/>
    <mergeCell ref="K5:L5"/>
    <mergeCell ref="S5:T5"/>
    <mergeCell ref="Q5:R5"/>
    <mergeCell ref="AA5:AB5"/>
    <mergeCell ref="O4:T4"/>
    <mergeCell ref="O5:P5"/>
    <mergeCell ref="I5:J5"/>
    <mergeCell ref="Y4:AD4"/>
    <mergeCell ref="I4:N4"/>
    <mergeCell ref="G5:G6"/>
    <mergeCell ref="M5:N5"/>
    <mergeCell ref="H5:H6"/>
    <mergeCell ref="G7:G10"/>
    <mergeCell ref="G74:G80"/>
    <mergeCell ref="H7:H37"/>
    <mergeCell ref="G11:G17"/>
    <mergeCell ref="G18:G24"/>
    <mergeCell ref="G25:G31"/>
    <mergeCell ref="G32:G38"/>
    <mergeCell ref="H69:H99"/>
    <mergeCell ref="G46:G52"/>
    <mergeCell ref="G53:G59"/>
    <mergeCell ref="G60:G66"/>
    <mergeCell ref="G67:G73"/>
    <mergeCell ref="G88:G94"/>
    <mergeCell ref="H38:H68"/>
    <mergeCell ref="B7:B17"/>
    <mergeCell ref="B18:B24"/>
    <mergeCell ref="G39:G45"/>
    <mergeCell ref="B109:B115"/>
    <mergeCell ref="G109:G115"/>
    <mergeCell ref="B102:B108"/>
    <mergeCell ref="G102:G108"/>
    <mergeCell ref="G95:G101"/>
    <mergeCell ref="G81:G87"/>
  </mergeCells>
  <phoneticPr fontId="1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BE742"/>
  <sheetViews>
    <sheetView zoomScale="85" zoomScaleNormal="85" workbookViewId="0">
      <pane xSplit="13" ySplit="3" topLeftCell="N645" activePane="bottomRight" state="frozen"/>
      <selection activeCell="E31" sqref="E31"/>
      <selection pane="topRight" activeCell="E31" sqref="E31"/>
      <selection pane="bottomLeft" activeCell="E31" sqref="E31"/>
      <selection pane="bottomRight" activeCell="V683" sqref="V683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57031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1" customWidth="1"/>
    <col min="15" max="15" width="7.140625" style="201" customWidth="1" collapsed="1"/>
    <col min="16" max="16" width="7.7109375" style="201" customWidth="1"/>
    <col min="17" max="18" width="8.7109375" style="201" customWidth="1"/>
    <col min="19" max="19" width="5.7109375" style="201" customWidth="1"/>
    <col min="20" max="20" width="10.7109375" style="201" customWidth="1"/>
    <col min="21" max="21" width="7.7109375" style="202" customWidth="1"/>
    <col min="22" max="23" width="8.7109375" style="202" customWidth="1"/>
    <col min="24" max="24" width="5.42578125" style="201" customWidth="1"/>
    <col min="25" max="25" width="10.7109375" style="202" customWidth="1"/>
    <col min="26" max="26" width="7.7109375" style="202" customWidth="1"/>
    <col min="27" max="28" width="8.7109375" style="202" customWidth="1"/>
    <col min="29" max="29" width="5.42578125" style="201" customWidth="1"/>
    <col min="30" max="30" width="10.7109375" style="202" customWidth="1"/>
    <col min="31" max="31" width="7.7109375" style="202" customWidth="1"/>
    <col min="32" max="33" width="8.7109375" style="202" customWidth="1"/>
    <col min="34" max="34" width="5.42578125" style="201" customWidth="1"/>
    <col min="35" max="35" width="10.7109375" style="202" customWidth="1"/>
    <col min="36" max="36" width="7.7109375" style="202" customWidth="1"/>
    <col min="37" max="38" width="8.7109375" style="202" customWidth="1"/>
    <col min="39" max="39" width="5.42578125" style="201" customWidth="1"/>
    <col min="40" max="40" width="10.7109375" style="202" customWidth="1"/>
    <col min="41" max="41" width="7.7109375" style="202" customWidth="1"/>
    <col min="42" max="43" width="8.7109375" style="202" customWidth="1"/>
    <col min="44" max="44" width="5.42578125" style="202" customWidth="1"/>
    <col min="45" max="45" width="10.7109375" style="202" customWidth="1"/>
    <col min="46" max="46" width="7.7109375" style="202" customWidth="1"/>
    <col min="47" max="48" width="8.7109375" style="202" customWidth="1"/>
    <col min="49" max="49" width="5.42578125" style="202" customWidth="1"/>
    <col min="50" max="50" width="10.7109375" style="202" customWidth="1"/>
    <col min="51" max="16384" width="8.85546875" style="78"/>
  </cols>
  <sheetData>
    <row r="1" spans="1:50" ht="24">
      <c r="A1" s="74"/>
      <c r="B1" s="417" t="s">
        <v>764</v>
      </c>
      <c r="C1" s="198">
        <f>AVERAGE(L482,L520,L558,L596,L634)</f>
        <v>762.41735558412279</v>
      </c>
    </row>
    <row r="2" spans="1:50" ht="14.25" hidden="1" customHeight="1" outlineLevel="1">
      <c r="B2" s="584" t="s">
        <v>607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6"/>
      <c r="N2" s="536" t="s">
        <v>445</v>
      </c>
      <c r="O2" s="536" t="s">
        <v>105</v>
      </c>
      <c r="P2" s="538"/>
      <c r="Q2" s="539"/>
      <c r="R2" s="539"/>
      <c r="S2" s="539"/>
      <c r="T2" s="539"/>
      <c r="U2" s="540"/>
      <c r="V2" s="541"/>
      <c r="W2" s="541"/>
      <c r="X2" s="541"/>
      <c r="Y2" s="541"/>
      <c r="Z2" s="538"/>
      <c r="AA2" s="539"/>
      <c r="AB2" s="539"/>
      <c r="AC2" s="539"/>
      <c r="AD2" s="539"/>
      <c r="AE2" s="540">
        <v>45870</v>
      </c>
      <c r="AF2" s="541"/>
      <c r="AG2" s="541"/>
      <c r="AH2" s="541"/>
      <c r="AI2" s="541"/>
      <c r="AJ2" s="542">
        <v>45871</v>
      </c>
      <c r="AK2" s="543"/>
      <c r="AL2" s="543"/>
      <c r="AM2" s="543"/>
      <c r="AN2" s="544"/>
      <c r="AO2" s="540">
        <v>45872</v>
      </c>
      <c r="AP2" s="541"/>
      <c r="AQ2" s="541"/>
      <c r="AR2" s="541"/>
      <c r="AS2" s="541"/>
      <c r="AT2" s="542">
        <v>45873</v>
      </c>
      <c r="AU2" s="543"/>
      <c r="AV2" s="543"/>
      <c r="AW2" s="543"/>
      <c r="AX2" s="544"/>
    </row>
    <row r="3" spans="1:50" ht="14.25" hidden="1" customHeight="1" outlineLevel="1">
      <c r="B3" s="534"/>
      <c r="C3" s="534"/>
      <c r="D3" s="534"/>
      <c r="E3" s="534"/>
      <c r="F3" s="534"/>
      <c r="G3" s="534"/>
      <c r="H3" s="534"/>
      <c r="I3" s="534"/>
      <c r="J3" s="534"/>
      <c r="K3" s="534"/>
      <c r="L3" s="534"/>
      <c r="M3" s="535"/>
      <c r="N3" s="537"/>
      <c r="O3" s="537"/>
      <c r="P3" s="538" t="s">
        <v>118</v>
      </c>
      <c r="Q3" s="539"/>
      <c r="R3" s="539"/>
      <c r="S3" s="539"/>
      <c r="T3" s="539"/>
      <c r="U3" s="540" t="s">
        <v>112</v>
      </c>
      <c r="V3" s="541"/>
      <c r="W3" s="541"/>
      <c r="X3" s="541"/>
      <c r="Y3" s="541"/>
      <c r="Z3" s="538" t="s">
        <v>113</v>
      </c>
      <c r="AA3" s="539"/>
      <c r="AB3" s="539"/>
      <c r="AC3" s="539"/>
      <c r="AD3" s="539"/>
      <c r="AE3" s="546">
        <f>AE2</f>
        <v>45870</v>
      </c>
      <c r="AF3" s="546"/>
      <c r="AG3" s="546"/>
      <c r="AH3" s="546"/>
      <c r="AI3" s="546"/>
      <c r="AJ3" s="547">
        <f t="shared" ref="AJ3" si="0">AJ2</f>
        <v>45871</v>
      </c>
      <c r="AK3" s="548"/>
      <c r="AL3" s="548"/>
      <c r="AM3" s="548"/>
      <c r="AN3" s="549"/>
      <c r="AO3" s="546">
        <f t="shared" ref="AO3" si="1">AO2</f>
        <v>45872</v>
      </c>
      <c r="AP3" s="546"/>
      <c r="AQ3" s="546"/>
      <c r="AR3" s="546"/>
      <c r="AS3" s="546"/>
      <c r="AT3" s="547">
        <f t="shared" ref="AT3" si="2">AT2</f>
        <v>45873</v>
      </c>
      <c r="AU3" s="548"/>
      <c r="AV3" s="548"/>
      <c r="AW3" s="548"/>
      <c r="AX3" s="549"/>
    </row>
    <row r="4" spans="1:50" ht="14.25" hidden="1" customHeight="1" outlineLevel="1">
      <c r="B4" s="494" t="s">
        <v>165</v>
      </c>
      <c r="C4" s="494" t="s">
        <v>160</v>
      </c>
      <c r="D4" s="494"/>
      <c r="E4" s="494" t="s">
        <v>161</v>
      </c>
      <c r="F4" s="494"/>
      <c r="G4" s="494"/>
      <c r="H4" s="494" t="s">
        <v>166</v>
      </c>
      <c r="I4" s="527" t="s">
        <v>446</v>
      </c>
      <c r="J4" s="527"/>
      <c r="K4" s="527"/>
      <c r="L4" s="527" t="s">
        <v>166</v>
      </c>
      <c r="M4" s="527" t="s">
        <v>168</v>
      </c>
      <c r="N4" s="528"/>
      <c r="O4" s="526" t="s">
        <v>167</v>
      </c>
      <c r="P4" s="526" t="s">
        <v>163</v>
      </c>
      <c r="Q4" s="526"/>
      <c r="R4" s="526"/>
      <c r="S4" s="526"/>
      <c r="T4" s="526" t="s">
        <v>166</v>
      </c>
      <c r="U4" s="526" t="s">
        <v>163</v>
      </c>
      <c r="V4" s="526"/>
      <c r="W4" s="526"/>
      <c r="X4" s="526"/>
      <c r="Y4" s="526" t="s">
        <v>166</v>
      </c>
      <c r="Z4" s="526" t="s">
        <v>163</v>
      </c>
      <c r="AA4" s="526"/>
      <c r="AB4" s="526"/>
      <c r="AC4" s="526"/>
      <c r="AD4" s="526" t="s">
        <v>166</v>
      </c>
      <c r="AE4" s="526" t="s">
        <v>163</v>
      </c>
      <c r="AF4" s="526"/>
      <c r="AG4" s="526"/>
      <c r="AH4" s="526"/>
      <c r="AI4" s="526" t="s">
        <v>166</v>
      </c>
      <c r="AJ4" s="526" t="s">
        <v>163</v>
      </c>
      <c r="AK4" s="526"/>
      <c r="AL4" s="526"/>
      <c r="AM4" s="526"/>
      <c r="AN4" s="526" t="s">
        <v>166</v>
      </c>
      <c r="AO4" s="526" t="s">
        <v>163</v>
      </c>
      <c r="AP4" s="526"/>
      <c r="AQ4" s="526"/>
      <c r="AR4" s="526"/>
      <c r="AS4" s="526" t="s">
        <v>166</v>
      </c>
      <c r="AT4" s="526" t="s">
        <v>163</v>
      </c>
      <c r="AU4" s="526"/>
      <c r="AV4" s="526"/>
      <c r="AW4" s="526"/>
      <c r="AX4" s="526" t="s">
        <v>166</v>
      </c>
    </row>
    <row r="5" spans="1:50" ht="14.25" hidden="1" customHeight="1" outlineLevel="1">
      <c r="B5" s="494"/>
      <c r="C5" s="494"/>
      <c r="D5" s="494"/>
      <c r="E5" s="494" t="s">
        <v>447</v>
      </c>
      <c r="F5" s="494"/>
      <c r="G5" s="494"/>
      <c r="H5" s="494"/>
      <c r="I5" s="527" t="s">
        <v>447</v>
      </c>
      <c r="J5" s="527"/>
      <c r="K5" s="527"/>
      <c r="L5" s="527"/>
      <c r="M5" s="527"/>
      <c r="N5" s="528"/>
      <c r="O5" s="526"/>
      <c r="P5" s="526" t="s">
        <v>448</v>
      </c>
      <c r="Q5" s="526"/>
      <c r="R5" s="526"/>
      <c r="S5" s="526"/>
      <c r="T5" s="526"/>
      <c r="U5" s="526" t="s">
        <v>448</v>
      </c>
      <c r="V5" s="526"/>
      <c r="W5" s="526"/>
      <c r="X5" s="526"/>
      <c r="Y5" s="526"/>
      <c r="Z5" s="526" t="s">
        <v>448</v>
      </c>
      <c r="AA5" s="526"/>
      <c r="AB5" s="526"/>
      <c r="AC5" s="526"/>
      <c r="AD5" s="526"/>
      <c r="AE5" s="526" t="s">
        <v>448</v>
      </c>
      <c r="AF5" s="526"/>
      <c r="AG5" s="526"/>
      <c r="AH5" s="526"/>
      <c r="AI5" s="526"/>
      <c r="AJ5" s="526" t="s">
        <v>448</v>
      </c>
      <c r="AK5" s="526"/>
      <c r="AL5" s="526"/>
      <c r="AM5" s="526"/>
      <c r="AN5" s="526"/>
      <c r="AO5" s="526" t="s">
        <v>448</v>
      </c>
      <c r="AP5" s="526"/>
      <c r="AQ5" s="526"/>
      <c r="AR5" s="526"/>
      <c r="AS5" s="526"/>
      <c r="AT5" s="526" t="s">
        <v>448</v>
      </c>
      <c r="AU5" s="526"/>
      <c r="AV5" s="526"/>
      <c r="AW5" s="526"/>
      <c r="AX5" s="526"/>
    </row>
    <row r="6" spans="1:50" ht="14.25" hidden="1" customHeight="1" outlineLevel="1">
      <c r="A6" s="200"/>
      <c r="B6" s="494"/>
      <c r="C6" s="494"/>
      <c r="D6" s="494"/>
      <c r="E6" s="203" t="s">
        <v>162</v>
      </c>
      <c r="F6" s="203" t="s">
        <v>449</v>
      </c>
      <c r="G6" s="203" t="s">
        <v>164</v>
      </c>
      <c r="H6" s="494"/>
      <c r="I6" s="204" t="s">
        <v>162</v>
      </c>
      <c r="J6" s="204" t="s">
        <v>449</v>
      </c>
      <c r="K6" s="204" t="s">
        <v>164</v>
      </c>
      <c r="L6" s="527"/>
      <c r="M6" s="527"/>
      <c r="N6" s="528"/>
      <c r="O6" s="526"/>
      <c r="P6" s="205" t="s">
        <v>162</v>
      </c>
      <c r="Q6" s="205" t="s">
        <v>449</v>
      </c>
      <c r="R6" s="205" t="s">
        <v>164</v>
      </c>
      <c r="S6" s="205" t="s">
        <v>168</v>
      </c>
      <c r="T6" s="526"/>
      <c r="U6" s="205" t="s">
        <v>162</v>
      </c>
      <c r="V6" s="205" t="s">
        <v>449</v>
      </c>
      <c r="W6" s="205" t="s">
        <v>164</v>
      </c>
      <c r="X6" s="205" t="s">
        <v>168</v>
      </c>
      <c r="Y6" s="526"/>
      <c r="Z6" s="205" t="s">
        <v>162</v>
      </c>
      <c r="AA6" s="205" t="s">
        <v>449</v>
      </c>
      <c r="AB6" s="205" t="s">
        <v>164</v>
      </c>
      <c r="AC6" s="205" t="s">
        <v>168</v>
      </c>
      <c r="AD6" s="526"/>
      <c r="AE6" s="205" t="s">
        <v>162</v>
      </c>
      <c r="AF6" s="205" t="s">
        <v>449</v>
      </c>
      <c r="AG6" s="205" t="s">
        <v>164</v>
      </c>
      <c r="AH6" s="205" t="s">
        <v>168</v>
      </c>
      <c r="AI6" s="526"/>
      <c r="AJ6" s="205" t="s">
        <v>162</v>
      </c>
      <c r="AK6" s="205" t="s">
        <v>449</v>
      </c>
      <c r="AL6" s="205" t="s">
        <v>164</v>
      </c>
      <c r="AM6" s="205" t="s">
        <v>168</v>
      </c>
      <c r="AN6" s="526"/>
      <c r="AO6" s="205" t="s">
        <v>162</v>
      </c>
      <c r="AP6" s="205" t="s">
        <v>449</v>
      </c>
      <c r="AQ6" s="205" t="s">
        <v>164</v>
      </c>
      <c r="AR6" s="205" t="s">
        <v>168</v>
      </c>
      <c r="AS6" s="526"/>
      <c r="AT6" s="205" t="s">
        <v>162</v>
      </c>
      <c r="AU6" s="205" t="s">
        <v>449</v>
      </c>
      <c r="AV6" s="205" t="s">
        <v>164</v>
      </c>
      <c r="AW6" s="205" t="s">
        <v>168</v>
      </c>
      <c r="AX6" s="526"/>
    </row>
    <row r="7" spans="1:50" ht="14.25" hidden="1" customHeight="1" outlineLevel="1">
      <c r="B7" s="494" t="s">
        <v>450</v>
      </c>
      <c r="C7" s="203">
        <v>1</v>
      </c>
      <c r="D7" s="206" t="s">
        <v>451</v>
      </c>
      <c r="E7" s="207">
        <v>3</v>
      </c>
      <c r="F7" s="203">
        <v>3300</v>
      </c>
      <c r="G7" s="208">
        <f>F7/E7</f>
        <v>1100</v>
      </c>
      <c r="H7" s="529">
        <f>AVERAGE(G7:G36)</f>
        <v>867.47863247863256</v>
      </c>
      <c r="I7" s="209">
        <f>AVERAGE(P7,U7,Z7,AE7,AJ7,AO7,AT7)</f>
        <v>3</v>
      </c>
      <c r="J7" s="209">
        <f>AVERAGE(Q7,V7,AA7,AF7,AK7,AP7,AU7)</f>
        <v>2804.2204901369228</v>
      </c>
      <c r="K7" s="210">
        <f>AVERAGE(R7,W7,AB7,AG7,AL7,AQ7,AV7)</f>
        <v>934.74016337897433</v>
      </c>
      <c r="L7" s="530">
        <f>IFERROR(AVERAGE(K7:K36),"-")</f>
        <v>726.50479514607912</v>
      </c>
      <c r="M7" s="209">
        <f>RANK(K7, K$7:$K$36)</f>
        <v>7</v>
      </c>
      <c r="N7" s="528"/>
      <c r="O7" s="526"/>
      <c r="P7" s="211"/>
      <c r="Q7" s="211"/>
      <c r="R7" s="212"/>
      <c r="S7" s="205"/>
      <c r="T7" s="525"/>
      <c r="U7" s="211"/>
      <c r="V7" s="211"/>
      <c r="W7" s="212"/>
      <c r="X7" s="205"/>
      <c r="Y7" s="525"/>
      <c r="Z7" s="205"/>
      <c r="AA7" s="211"/>
      <c r="AB7" s="212"/>
      <c r="AC7" s="205"/>
      <c r="AD7" s="525"/>
      <c r="AE7" s="211">
        <v>3</v>
      </c>
      <c r="AF7" s="211">
        <v>2803.6264732547579</v>
      </c>
      <c r="AG7" s="212">
        <f t="shared" ref="AG7:AG33" si="3">AF7/AE7</f>
        <v>934.54215775158593</v>
      </c>
      <c r="AH7" s="205">
        <f>RANK(AG7, AG$7:AG$36)</f>
        <v>7</v>
      </c>
      <c r="AI7" s="525">
        <f>AVERAGE(AG7:AG36)</f>
        <v>726.14776283908429</v>
      </c>
      <c r="AJ7" s="205">
        <v>3</v>
      </c>
      <c r="AK7" s="211">
        <v>2804.0873200185738</v>
      </c>
      <c r="AL7" s="212">
        <f t="shared" ref="AL7:AL33" si="4">AK7/AJ7</f>
        <v>934.69577333952464</v>
      </c>
      <c r="AM7" s="205">
        <f>RANK(AL7, AL$7:AL$36)</f>
        <v>7</v>
      </c>
      <c r="AN7" s="525">
        <f>AVERAGE(AL7:AL36)</f>
        <v>725.97481513892205</v>
      </c>
      <c r="AO7" s="205">
        <v>3</v>
      </c>
      <c r="AP7" s="211">
        <v>2804.5030556449033</v>
      </c>
      <c r="AQ7" s="212">
        <f t="shared" ref="AQ7:AQ33" si="5">AP7/AO7</f>
        <v>934.83435188163446</v>
      </c>
      <c r="AR7" s="205">
        <f>RANK(AQ7, AQ$7:AQ$36)</f>
        <v>7</v>
      </c>
      <c r="AS7" s="525">
        <f>AVERAGE(AQ7:AQ36)</f>
        <v>726.66535927078132</v>
      </c>
      <c r="AT7" s="205">
        <v>3</v>
      </c>
      <c r="AU7" s="211">
        <v>2804.6651116294561</v>
      </c>
      <c r="AV7" s="212">
        <f t="shared" ref="AV7:AV33" si="6">AU7/AT7</f>
        <v>934.88837054315206</v>
      </c>
      <c r="AW7" s="205">
        <f>RANK(AV7, AV$7:AV$36)</f>
        <v>7</v>
      </c>
      <c r="AX7" s="525">
        <f>AVERAGE(AV7:AV36)</f>
        <v>727.23124333552823</v>
      </c>
    </row>
    <row r="8" spans="1:50" ht="14.25" hidden="1" customHeight="1" outlineLevel="1">
      <c r="B8" s="494"/>
      <c r="C8" s="203">
        <v>2</v>
      </c>
      <c r="D8" s="206" t="s">
        <v>452</v>
      </c>
      <c r="E8" s="207">
        <v>4</v>
      </c>
      <c r="F8" s="203">
        <v>3300</v>
      </c>
      <c r="G8" s="208">
        <f t="shared" ref="G8:G33" si="7">F8/E8</f>
        <v>825</v>
      </c>
      <c r="H8" s="529"/>
      <c r="I8" s="209">
        <f t="shared" ref="I8:K23" si="8">AVERAGE(P8,U8,Z8,AE8,AJ8,AO8,AT8)</f>
        <v>4</v>
      </c>
      <c r="J8" s="209">
        <f t="shared" si="8"/>
        <v>2738.264573261853</v>
      </c>
      <c r="K8" s="210">
        <f t="shared" si="8"/>
        <v>684.56614331546325</v>
      </c>
      <c r="L8" s="530"/>
      <c r="M8" s="209">
        <f>RANK(K8, K$7:$K$36)</f>
        <v>14</v>
      </c>
      <c r="N8" s="528"/>
      <c r="O8" s="526"/>
      <c r="P8" s="211"/>
      <c r="Q8" s="211"/>
      <c r="R8" s="212"/>
      <c r="S8" s="205"/>
      <c r="T8" s="525"/>
      <c r="U8" s="211"/>
      <c r="V8" s="211"/>
      <c r="W8" s="212"/>
      <c r="X8" s="205"/>
      <c r="Y8" s="525"/>
      <c r="Z8" s="205"/>
      <c r="AA8" s="211"/>
      <c r="AB8" s="212"/>
      <c r="AC8" s="205"/>
      <c r="AD8" s="525"/>
      <c r="AE8" s="211">
        <v>4</v>
      </c>
      <c r="AF8" s="211">
        <v>2735.7085020242921</v>
      </c>
      <c r="AG8" s="212">
        <f t="shared" si="3"/>
        <v>683.92712550607303</v>
      </c>
      <c r="AH8" s="205">
        <f t="shared" ref="AH8:AH33" si="9">RANK(AG8, AG$7:AG$36)</f>
        <v>14</v>
      </c>
      <c r="AI8" s="525"/>
      <c r="AJ8" s="205">
        <v>4</v>
      </c>
      <c r="AK8" s="211">
        <v>2734.9770162975365</v>
      </c>
      <c r="AL8" s="212">
        <f t="shared" si="4"/>
        <v>683.74425407438412</v>
      </c>
      <c r="AM8" s="205">
        <f t="shared" ref="AM8:AM33" si="10">RANK(AL8, AL$7:AL$36)</f>
        <v>14</v>
      </c>
      <c r="AN8" s="525"/>
      <c r="AO8" s="205">
        <v>4</v>
      </c>
      <c r="AP8" s="211">
        <v>2739.3025447690866</v>
      </c>
      <c r="AQ8" s="212">
        <f t="shared" si="5"/>
        <v>684.82563619227165</v>
      </c>
      <c r="AR8" s="205">
        <f t="shared" ref="AR8:AR33" si="11">RANK(AQ8, AQ$7:AQ$36)</f>
        <v>14</v>
      </c>
      <c r="AS8" s="525"/>
      <c r="AT8" s="205">
        <v>4</v>
      </c>
      <c r="AU8" s="211">
        <v>2743.0702299564964</v>
      </c>
      <c r="AV8" s="212">
        <f t="shared" si="6"/>
        <v>685.7675574891241</v>
      </c>
      <c r="AW8" s="205">
        <f t="shared" ref="AW8:AW33" si="12">RANK(AV8, AV$7:AV$36)</f>
        <v>14</v>
      </c>
      <c r="AX8" s="525"/>
    </row>
    <row r="9" spans="1:50" ht="14.25" hidden="1" customHeight="1" outlineLevel="1">
      <c r="B9" s="494"/>
      <c r="C9" s="203">
        <v>3</v>
      </c>
      <c r="D9" s="206" t="s">
        <v>453</v>
      </c>
      <c r="E9" s="207">
        <v>3</v>
      </c>
      <c r="F9" s="203">
        <v>3600</v>
      </c>
      <c r="G9" s="208">
        <f t="shared" si="7"/>
        <v>1200</v>
      </c>
      <c r="H9" s="529"/>
      <c r="I9" s="209">
        <f t="shared" si="8"/>
        <v>3</v>
      </c>
      <c r="J9" s="209">
        <f t="shared" si="8"/>
        <v>2988.7439729996204</v>
      </c>
      <c r="K9" s="210">
        <f t="shared" si="8"/>
        <v>996.24799099987342</v>
      </c>
      <c r="L9" s="530"/>
      <c r="M9" s="209">
        <f>RANK(K9, K$7:$K$36)</f>
        <v>5</v>
      </c>
      <c r="N9" s="528"/>
      <c r="O9" s="526"/>
      <c r="P9" s="211"/>
      <c r="Q9" s="211"/>
      <c r="R9" s="212"/>
      <c r="S9" s="205"/>
      <c r="T9" s="525"/>
      <c r="U9" s="211"/>
      <c r="V9" s="211"/>
      <c r="W9" s="212"/>
      <c r="X9" s="205"/>
      <c r="Y9" s="525"/>
      <c r="Z9" s="205"/>
      <c r="AA9" s="211"/>
      <c r="AB9" s="212"/>
      <c r="AC9" s="205"/>
      <c r="AD9" s="525"/>
      <c r="AE9" s="211">
        <v>3</v>
      </c>
      <c r="AF9" s="211">
        <v>2990.0552486187817</v>
      </c>
      <c r="AG9" s="212">
        <f t="shared" si="3"/>
        <v>996.68508287292718</v>
      </c>
      <c r="AH9" s="205">
        <f t="shared" si="9"/>
        <v>5</v>
      </c>
      <c r="AI9" s="525"/>
      <c r="AJ9" s="205">
        <v>3</v>
      </c>
      <c r="AK9" s="211">
        <v>2986.2869988759853</v>
      </c>
      <c r="AL9" s="212">
        <f t="shared" si="4"/>
        <v>995.4289996253284</v>
      </c>
      <c r="AM9" s="205">
        <f t="shared" si="10"/>
        <v>5</v>
      </c>
      <c r="AN9" s="525"/>
      <c r="AO9" s="205">
        <v>3</v>
      </c>
      <c r="AP9" s="211">
        <v>2989.2413793103428</v>
      </c>
      <c r="AQ9" s="212">
        <f t="shared" si="5"/>
        <v>996.41379310344757</v>
      </c>
      <c r="AR9" s="205">
        <f t="shared" si="11"/>
        <v>4</v>
      </c>
      <c r="AS9" s="525"/>
      <c r="AT9" s="205">
        <v>3</v>
      </c>
      <c r="AU9" s="211">
        <v>2989.3922651933713</v>
      </c>
      <c r="AV9" s="212">
        <f t="shared" si="6"/>
        <v>996.46408839779042</v>
      </c>
      <c r="AW9" s="205">
        <f t="shared" si="12"/>
        <v>5</v>
      </c>
      <c r="AX9" s="525"/>
    </row>
    <row r="10" spans="1:50" ht="14.25" hidden="1" customHeight="1" outlineLevel="1">
      <c r="B10" s="494"/>
      <c r="C10" s="203">
        <v>4</v>
      </c>
      <c r="D10" s="206" t="s">
        <v>454</v>
      </c>
      <c r="E10" s="207">
        <v>4</v>
      </c>
      <c r="F10" s="203">
        <v>3000</v>
      </c>
      <c r="G10" s="208">
        <f t="shared" si="7"/>
        <v>750</v>
      </c>
      <c r="H10" s="529"/>
      <c r="I10" s="209">
        <f t="shared" si="8"/>
        <v>4</v>
      </c>
      <c r="J10" s="209">
        <f t="shared" si="8"/>
        <v>2505.5634086239716</v>
      </c>
      <c r="K10" s="210">
        <f t="shared" si="8"/>
        <v>626.39085215599289</v>
      </c>
      <c r="L10" s="530"/>
      <c r="M10" s="209">
        <f>RANK(K10, K$7:$K$36)</f>
        <v>19</v>
      </c>
      <c r="N10" s="528"/>
      <c r="O10" s="526"/>
      <c r="P10" s="211"/>
      <c r="Q10" s="211"/>
      <c r="R10" s="212"/>
      <c r="S10" s="205"/>
      <c r="T10" s="525"/>
      <c r="U10" s="211"/>
      <c r="V10" s="211"/>
      <c r="W10" s="212"/>
      <c r="X10" s="205"/>
      <c r="Y10" s="525"/>
      <c r="Z10" s="205"/>
      <c r="AA10" s="211"/>
      <c r="AB10" s="212"/>
      <c r="AC10" s="205"/>
      <c r="AD10" s="525"/>
      <c r="AE10" s="211">
        <v>4</v>
      </c>
      <c r="AF10" s="211">
        <v>2498.0897378942709</v>
      </c>
      <c r="AG10" s="212">
        <f t="shared" si="3"/>
        <v>624.52243447356773</v>
      </c>
      <c r="AH10" s="205">
        <f t="shared" si="9"/>
        <v>19</v>
      </c>
      <c r="AI10" s="525"/>
      <c r="AJ10" s="205">
        <v>4</v>
      </c>
      <c r="AK10" s="211">
        <v>2504.9999999999977</v>
      </c>
      <c r="AL10" s="212">
        <f t="shared" si="4"/>
        <v>626.24999999999943</v>
      </c>
      <c r="AM10" s="205">
        <f t="shared" si="10"/>
        <v>18</v>
      </c>
      <c r="AN10" s="525"/>
      <c r="AO10" s="205">
        <v>4</v>
      </c>
      <c r="AP10" s="211">
        <v>2508.1318681318667</v>
      </c>
      <c r="AQ10" s="212">
        <f t="shared" si="5"/>
        <v>627.03296703296667</v>
      </c>
      <c r="AR10" s="205">
        <f t="shared" si="11"/>
        <v>19</v>
      </c>
      <c r="AS10" s="525"/>
      <c r="AT10" s="205">
        <v>4</v>
      </c>
      <c r="AU10" s="211">
        <v>2511.0320284697509</v>
      </c>
      <c r="AV10" s="212">
        <f t="shared" si="6"/>
        <v>627.75800711743773</v>
      </c>
      <c r="AW10" s="205">
        <f t="shared" si="12"/>
        <v>19</v>
      </c>
      <c r="AX10" s="525"/>
    </row>
    <row r="11" spans="1:50" ht="14.25" hidden="1" customHeight="1" outlineLevel="1">
      <c r="B11" s="494"/>
      <c r="C11" s="203">
        <v>5</v>
      </c>
      <c r="D11" s="206" t="s">
        <v>455</v>
      </c>
      <c r="E11" s="207">
        <v>5</v>
      </c>
      <c r="F11" s="203">
        <v>3300</v>
      </c>
      <c r="G11" s="208">
        <f t="shared" si="7"/>
        <v>660</v>
      </c>
      <c r="H11" s="529"/>
      <c r="I11" s="209">
        <f t="shared" si="8"/>
        <v>5</v>
      </c>
      <c r="J11" s="209">
        <f t="shared" si="8"/>
        <v>2733.3546540993839</v>
      </c>
      <c r="K11" s="210">
        <f t="shared" si="8"/>
        <v>546.67093081987684</v>
      </c>
      <c r="L11" s="530"/>
      <c r="M11" s="209">
        <f>RANK(K11, K$7:$K$36)</f>
        <v>26</v>
      </c>
      <c r="N11" s="528"/>
      <c r="O11" s="526"/>
      <c r="P11" s="211"/>
      <c r="Q11" s="211"/>
      <c r="R11" s="212"/>
      <c r="S11" s="205"/>
      <c r="T11" s="525"/>
      <c r="U11" s="211"/>
      <c r="V11" s="211"/>
      <c r="W11" s="212"/>
      <c r="X11" s="205"/>
      <c r="Y11" s="525"/>
      <c r="Z11" s="205"/>
      <c r="AA11" s="211"/>
      <c r="AB11" s="212"/>
      <c r="AC11" s="205"/>
      <c r="AD11" s="525"/>
      <c r="AE11" s="211">
        <v>5</v>
      </c>
      <c r="AF11" s="211">
        <v>2732.5872284397642</v>
      </c>
      <c r="AG11" s="212">
        <f t="shared" si="3"/>
        <v>546.51744568795289</v>
      </c>
      <c r="AH11" s="205">
        <f t="shared" si="9"/>
        <v>26</v>
      </c>
      <c r="AI11" s="525"/>
      <c r="AJ11" s="205">
        <v>5</v>
      </c>
      <c r="AK11" s="211">
        <v>2731.4436387607107</v>
      </c>
      <c r="AL11" s="212">
        <f t="shared" si="4"/>
        <v>546.28872775214211</v>
      </c>
      <c r="AM11" s="205">
        <f t="shared" si="10"/>
        <v>26</v>
      </c>
      <c r="AN11" s="525"/>
      <c r="AO11" s="205">
        <v>5</v>
      </c>
      <c r="AP11" s="211">
        <v>2733.5294117647022</v>
      </c>
      <c r="AQ11" s="212">
        <f t="shared" si="5"/>
        <v>546.70588235294042</v>
      </c>
      <c r="AR11" s="205">
        <f t="shared" si="11"/>
        <v>26</v>
      </c>
      <c r="AS11" s="525"/>
      <c r="AT11" s="205">
        <v>5</v>
      </c>
      <c r="AU11" s="211">
        <v>2735.8583374323598</v>
      </c>
      <c r="AV11" s="212">
        <f t="shared" si="6"/>
        <v>547.17166748647196</v>
      </c>
      <c r="AW11" s="205">
        <f t="shared" si="12"/>
        <v>26</v>
      </c>
      <c r="AX11" s="525"/>
    </row>
    <row r="12" spans="1:50" ht="14.25" hidden="1" customHeight="1" outlineLevel="1">
      <c r="B12" s="494"/>
      <c r="C12" s="203">
        <v>6</v>
      </c>
      <c r="D12" s="206" t="s">
        <v>456</v>
      </c>
      <c r="E12" s="207">
        <v>4</v>
      </c>
      <c r="F12" s="203">
        <v>2700</v>
      </c>
      <c r="G12" s="208">
        <f t="shared" si="7"/>
        <v>675</v>
      </c>
      <c r="H12" s="529"/>
      <c r="I12" s="209">
        <f t="shared" si="8"/>
        <v>4</v>
      </c>
      <c r="J12" s="209">
        <f t="shared" si="8"/>
        <v>2358.1938549644819</v>
      </c>
      <c r="K12" s="210">
        <f t="shared" si="8"/>
        <v>589.54846374112049</v>
      </c>
      <c r="L12" s="530"/>
      <c r="M12" s="209">
        <f>RANK(K12, K$7:$K$36)</f>
        <v>24</v>
      </c>
      <c r="N12" s="528"/>
      <c r="O12" s="526"/>
      <c r="P12" s="211"/>
      <c r="Q12" s="211"/>
      <c r="R12" s="212"/>
      <c r="S12" s="205"/>
      <c r="T12" s="525"/>
      <c r="U12" s="211"/>
      <c r="V12" s="211"/>
      <c r="W12" s="212"/>
      <c r="X12" s="205"/>
      <c r="Y12" s="525"/>
      <c r="Z12" s="205"/>
      <c r="AA12" s="211"/>
      <c r="AB12" s="212"/>
      <c r="AC12" s="205"/>
      <c r="AD12" s="525"/>
      <c r="AE12" s="211">
        <v>4</v>
      </c>
      <c r="AF12" s="211">
        <v>2357.2331119390897</v>
      </c>
      <c r="AG12" s="212">
        <f t="shared" si="3"/>
        <v>589.30827798477242</v>
      </c>
      <c r="AH12" s="205">
        <f t="shared" si="9"/>
        <v>24</v>
      </c>
      <c r="AI12" s="525"/>
      <c r="AJ12" s="205">
        <v>4</v>
      </c>
      <c r="AK12" s="211">
        <v>2357.5008352823243</v>
      </c>
      <c r="AL12" s="212">
        <f t="shared" si="4"/>
        <v>589.37520882058107</v>
      </c>
      <c r="AM12" s="205">
        <f t="shared" si="10"/>
        <v>24</v>
      </c>
      <c r="AN12" s="525"/>
      <c r="AO12" s="205">
        <v>4</v>
      </c>
      <c r="AP12" s="211">
        <v>2358.649207443143</v>
      </c>
      <c r="AQ12" s="212">
        <f t="shared" si="5"/>
        <v>589.66230186078576</v>
      </c>
      <c r="AR12" s="205">
        <f t="shared" si="11"/>
        <v>24</v>
      </c>
      <c r="AS12" s="525"/>
      <c r="AT12" s="205">
        <v>4</v>
      </c>
      <c r="AU12" s="211">
        <v>2359.3922651933713</v>
      </c>
      <c r="AV12" s="212">
        <f t="shared" si="6"/>
        <v>589.84806629834281</v>
      </c>
      <c r="AW12" s="205">
        <f t="shared" si="12"/>
        <v>24</v>
      </c>
      <c r="AX12" s="525"/>
    </row>
    <row r="13" spans="1:50" ht="14.25" hidden="1" customHeight="1" outlineLevel="1">
      <c r="B13" s="494"/>
      <c r="C13" s="203">
        <v>7</v>
      </c>
      <c r="D13" s="206" t="s">
        <v>457</v>
      </c>
      <c r="E13" s="207">
        <v>4</v>
      </c>
      <c r="F13" s="203">
        <v>3300</v>
      </c>
      <c r="G13" s="208">
        <f t="shared" si="7"/>
        <v>825</v>
      </c>
      <c r="H13" s="529"/>
      <c r="I13" s="209">
        <f t="shared" si="8"/>
        <v>4</v>
      </c>
      <c r="J13" s="209">
        <f t="shared" si="8"/>
        <v>2731.7819812080179</v>
      </c>
      <c r="K13" s="210">
        <f t="shared" si="8"/>
        <v>682.94549530200447</v>
      </c>
      <c r="L13" s="530"/>
      <c r="M13" s="209">
        <f>RANK(K13, K$7:$K$36)</f>
        <v>16</v>
      </c>
      <c r="N13" s="528"/>
      <c r="O13" s="526"/>
      <c r="P13" s="211"/>
      <c r="Q13" s="211"/>
      <c r="R13" s="212"/>
      <c r="S13" s="205"/>
      <c r="T13" s="525"/>
      <c r="U13" s="211"/>
      <c r="V13" s="211"/>
      <c r="W13" s="212"/>
      <c r="X13" s="205"/>
      <c r="Y13" s="525"/>
      <c r="Z13" s="205"/>
      <c r="AA13" s="211"/>
      <c r="AB13" s="212"/>
      <c r="AC13" s="205"/>
      <c r="AD13" s="525"/>
      <c r="AE13" s="211">
        <v>4</v>
      </c>
      <c r="AF13" s="211">
        <v>2729.1189646590401</v>
      </c>
      <c r="AG13" s="212">
        <f t="shared" si="3"/>
        <v>682.27974116476003</v>
      </c>
      <c r="AH13" s="205">
        <f t="shared" si="9"/>
        <v>15</v>
      </c>
      <c r="AI13" s="525"/>
      <c r="AJ13" s="205">
        <v>4</v>
      </c>
      <c r="AK13" s="211">
        <v>2727.0466321243575</v>
      </c>
      <c r="AL13" s="212">
        <f t="shared" si="4"/>
        <v>681.76165803108938</v>
      </c>
      <c r="AM13" s="205">
        <f t="shared" si="10"/>
        <v>16</v>
      </c>
      <c r="AN13" s="525"/>
      <c r="AO13" s="205">
        <v>4</v>
      </c>
      <c r="AP13" s="211">
        <v>2731.8032786885269</v>
      </c>
      <c r="AQ13" s="212">
        <f t="shared" si="5"/>
        <v>682.95081967213173</v>
      </c>
      <c r="AR13" s="205">
        <f t="shared" si="11"/>
        <v>17</v>
      </c>
      <c r="AS13" s="525"/>
      <c r="AT13" s="205">
        <v>4</v>
      </c>
      <c r="AU13" s="211">
        <v>2739.1590493601475</v>
      </c>
      <c r="AV13" s="212">
        <f t="shared" si="6"/>
        <v>684.78976234003687</v>
      </c>
      <c r="AW13" s="205">
        <f t="shared" si="12"/>
        <v>16</v>
      </c>
      <c r="AX13" s="525"/>
    </row>
    <row r="14" spans="1:50" ht="14.25" hidden="1" customHeight="1" outlineLevel="1">
      <c r="B14" s="494"/>
      <c r="C14" s="203">
        <v>8</v>
      </c>
      <c r="D14" s="206" t="s">
        <v>458</v>
      </c>
      <c r="E14" s="207">
        <v>3</v>
      </c>
      <c r="F14" s="203">
        <v>3600</v>
      </c>
      <c r="G14" s="208">
        <f t="shared" si="7"/>
        <v>1200</v>
      </c>
      <c r="H14" s="529"/>
      <c r="I14" s="209">
        <f t="shared" si="8"/>
        <v>3</v>
      </c>
      <c r="J14" s="209">
        <f t="shared" si="8"/>
        <v>2993.4092048637831</v>
      </c>
      <c r="K14" s="210">
        <f t="shared" si="8"/>
        <v>997.80306828792754</v>
      </c>
      <c r="L14" s="530"/>
      <c r="M14" s="209">
        <f>RANK(K14, K$7:$K$36)</f>
        <v>3</v>
      </c>
      <c r="N14" s="528"/>
      <c r="O14" s="526"/>
      <c r="P14" s="211"/>
      <c r="Q14" s="211"/>
      <c r="R14" s="212"/>
      <c r="S14" s="205"/>
      <c r="T14" s="525"/>
      <c r="U14" s="211"/>
      <c r="V14" s="211"/>
      <c r="W14" s="212"/>
      <c r="X14" s="205"/>
      <c r="Y14" s="525"/>
      <c r="Z14" s="205"/>
      <c r="AA14" s="211"/>
      <c r="AB14" s="212"/>
      <c r="AC14" s="205"/>
      <c r="AD14" s="525"/>
      <c r="AE14" s="211">
        <v>3</v>
      </c>
      <c r="AF14" s="211">
        <v>2992.5811437403381</v>
      </c>
      <c r="AG14" s="212">
        <f t="shared" si="3"/>
        <v>997.52704791344604</v>
      </c>
      <c r="AH14" s="205">
        <f t="shared" si="9"/>
        <v>3</v>
      </c>
      <c r="AI14" s="525"/>
      <c r="AJ14" s="205">
        <v>3</v>
      </c>
      <c r="AK14" s="211">
        <v>2991.4917753828649</v>
      </c>
      <c r="AL14" s="212">
        <f t="shared" si="4"/>
        <v>997.16392512762161</v>
      </c>
      <c r="AM14" s="205">
        <f t="shared" si="10"/>
        <v>3</v>
      </c>
      <c r="AN14" s="525"/>
      <c r="AO14" s="205">
        <v>3</v>
      </c>
      <c r="AP14" s="211">
        <v>2994.6572789397414</v>
      </c>
      <c r="AQ14" s="212">
        <f t="shared" si="5"/>
        <v>998.21909297991385</v>
      </c>
      <c r="AR14" s="205">
        <f t="shared" si="11"/>
        <v>3</v>
      </c>
      <c r="AS14" s="525"/>
      <c r="AT14" s="205">
        <v>3</v>
      </c>
      <c r="AU14" s="211">
        <v>2994.9066213921865</v>
      </c>
      <c r="AV14" s="212">
        <f t="shared" si="6"/>
        <v>998.30220713072879</v>
      </c>
      <c r="AW14" s="205">
        <f t="shared" si="12"/>
        <v>3</v>
      </c>
      <c r="AX14" s="525"/>
    </row>
    <row r="15" spans="1:50" ht="14.25" hidden="1" customHeight="1" outlineLevel="1">
      <c r="B15" s="494"/>
      <c r="C15" s="203">
        <v>9</v>
      </c>
      <c r="D15" s="206" t="s">
        <v>459</v>
      </c>
      <c r="E15" s="207">
        <v>3</v>
      </c>
      <c r="F15" s="203">
        <v>3600</v>
      </c>
      <c r="G15" s="208">
        <f t="shared" si="7"/>
        <v>1200</v>
      </c>
      <c r="H15" s="529"/>
      <c r="I15" s="209">
        <f t="shared" si="8"/>
        <v>3</v>
      </c>
      <c r="J15" s="209">
        <f t="shared" si="8"/>
        <v>2998.7166954426757</v>
      </c>
      <c r="K15" s="210">
        <f t="shared" si="8"/>
        <v>999.57223181422512</v>
      </c>
      <c r="L15" s="530"/>
      <c r="M15" s="209">
        <f>RANK(K15, K$7:$K$36)</f>
        <v>2</v>
      </c>
      <c r="N15" s="528"/>
      <c r="O15" s="526"/>
      <c r="P15" s="211"/>
      <c r="Q15" s="211"/>
      <c r="R15" s="212"/>
      <c r="S15" s="205"/>
      <c r="T15" s="525"/>
      <c r="U15" s="211"/>
      <c r="V15" s="211"/>
      <c r="W15" s="212"/>
      <c r="X15" s="205"/>
      <c r="Y15" s="525"/>
      <c r="Z15" s="205"/>
      <c r="AA15" s="211"/>
      <c r="AB15" s="212"/>
      <c r="AC15" s="205"/>
      <c r="AD15" s="525"/>
      <c r="AE15" s="211">
        <v>3</v>
      </c>
      <c r="AF15" s="211">
        <v>2997.7397260273992</v>
      </c>
      <c r="AG15" s="212">
        <f t="shared" si="3"/>
        <v>999.24657534246637</v>
      </c>
      <c r="AH15" s="205">
        <f>RANK(AG15, AG$7:AG$36)</f>
        <v>2</v>
      </c>
      <c r="AI15" s="525"/>
      <c r="AJ15" s="205">
        <v>3</v>
      </c>
      <c r="AK15" s="211">
        <v>2997.3371205396761</v>
      </c>
      <c r="AL15" s="212">
        <f t="shared" si="4"/>
        <v>999.11237351322541</v>
      </c>
      <c r="AM15" s="205">
        <f>RANK(AL15, AL$7:AL$36)</f>
        <v>2</v>
      </c>
      <c r="AN15" s="525"/>
      <c r="AO15" s="205">
        <v>3</v>
      </c>
      <c r="AP15" s="211">
        <v>2998.0258519388954</v>
      </c>
      <c r="AQ15" s="212">
        <f t="shared" si="5"/>
        <v>999.34195064629841</v>
      </c>
      <c r="AR15" s="205">
        <f>RANK(AQ15, AQ$7:AQ$36)</f>
        <v>2</v>
      </c>
      <c r="AS15" s="525"/>
      <c r="AT15" s="205">
        <v>3</v>
      </c>
      <c r="AU15" s="211">
        <v>3001.7640832647312</v>
      </c>
      <c r="AV15" s="212">
        <f t="shared" si="6"/>
        <v>1000.5880277549104</v>
      </c>
      <c r="AW15" s="205">
        <f>RANK(AV15, AV$7:AV$36)</f>
        <v>2</v>
      </c>
      <c r="AX15" s="525"/>
    </row>
    <row r="16" spans="1:50" ht="14.25" hidden="1" customHeight="1" outlineLevel="1">
      <c r="B16" s="494"/>
      <c r="C16" s="203">
        <v>10</v>
      </c>
      <c r="D16" s="206" t="s">
        <v>460</v>
      </c>
      <c r="E16" s="207">
        <v>3</v>
      </c>
      <c r="F16" s="203">
        <v>3000</v>
      </c>
      <c r="G16" s="208">
        <f t="shared" si="7"/>
        <v>1000</v>
      </c>
      <c r="H16" s="529"/>
      <c r="I16" s="209">
        <f t="shared" si="8"/>
        <v>3</v>
      </c>
      <c r="J16" s="209">
        <f t="shared" si="8"/>
        <v>2509.7088446724138</v>
      </c>
      <c r="K16" s="210">
        <f t="shared" si="8"/>
        <v>836.5696148908047</v>
      </c>
      <c r="L16" s="530"/>
      <c r="M16" s="209">
        <f>RANK(K16, K$7:$K$36)</f>
        <v>8</v>
      </c>
      <c r="N16" s="528"/>
      <c r="O16" s="526"/>
      <c r="P16" s="211"/>
      <c r="Q16" s="211"/>
      <c r="R16" s="212"/>
      <c r="S16" s="205"/>
      <c r="T16" s="525"/>
      <c r="U16" s="211"/>
      <c r="V16" s="211"/>
      <c r="W16" s="212"/>
      <c r="X16" s="205"/>
      <c r="Y16" s="525"/>
      <c r="Z16" s="205"/>
      <c r="AA16" s="211"/>
      <c r="AB16" s="212"/>
      <c r="AC16" s="205"/>
      <c r="AD16" s="525"/>
      <c r="AE16" s="211">
        <v>3</v>
      </c>
      <c r="AF16" s="211">
        <v>2497.7736974982777</v>
      </c>
      <c r="AG16" s="212">
        <f t="shared" si="3"/>
        <v>832.59123249942593</v>
      </c>
      <c r="AH16" s="205">
        <f t="shared" si="9"/>
        <v>8</v>
      </c>
      <c r="AI16" s="525"/>
      <c r="AJ16" s="205">
        <v>3</v>
      </c>
      <c r="AK16" s="211">
        <v>2507.2941176470586</v>
      </c>
      <c r="AL16" s="212">
        <f t="shared" si="4"/>
        <v>835.76470588235281</v>
      </c>
      <c r="AM16" s="205">
        <f t="shared" si="10"/>
        <v>8</v>
      </c>
      <c r="AN16" s="525"/>
      <c r="AO16" s="205">
        <v>3</v>
      </c>
      <c r="AP16" s="211">
        <v>2514.3142144638405</v>
      </c>
      <c r="AQ16" s="212">
        <f t="shared" si="5"/>
        <v>838.10473815461353</v>
      </c>
      <c r="AR16" s="205">
        <f t="shared" si="11"/>
        <v>8</v>
      </c>
      <c r="AS16" s="525"/>
      <c r="AT16" s="205">
        <v>3</v>
      </c>
      <c r="AU16" s="211">
        <v>2519.4533490804797</v>
      </c>
      <c r="AV16" s="212">
        <f t="shared" si="6"/>
        <v>839.81778302682653</v>
      </c>
      <c r="AW16" s="205">
        <f t="shared" si="12"/>
        <v>8</v>
      </c>
      <c r="AX16" s="525"/>
    </row>
    <row r="17" spans="2:50" ht="14.25" hidden="1" customHeight="1" outlineLevel="1">
      <c r="B17" s="494"/>
      <c r="C17" s="203">
        <v>11</v>
      </c>
      <c r="D17" s="206" t="s">
        <v>461</v>
      </c>
      <c r="E17" s="207">
        <v>4</v>
      </c>
      <c r="F17" s="203">
        <v>3300</v>
      </c>
      <c r="G17" s="208">
        <f t="shared" si="7"/>
        <v>825</v>
      </c>
      <c r="H17" s="529"/>
      <c r="I17" s="209">
        <f t="shared" si="8"/>
        <v>4</v>
      </c>
      <c r="J17" s="209">
        <f t="shared" si="8"/>
        <v>2817.1796817960035</v>
      </c>
      <c r="K17" s="210">
        <f t="shared" si="8"/>
        <v>704.29492044900087</v>
      </c>
      <c r="L17" s="530"/>
      <c r="M17" s="209">
        <f>RANK(K17, K$7:$K$36)</f>
        <v>9</v>
      </c>
      <c r="N17" s="528"/>
      <c r="O17" s="526"/>
      <c r="P17" s="205"/>
      <c r="Q17" s="205"/>
      <c r="R17" s="205"/>
      <c r="S17" s="205"/>
      <c r="T17" s="525"/>
      <c r="U17" s="205"/>
      <c r="V17" s="205"/>
      <c r="W17" s="205"/>
      <c r="X17" s="205"/>
      <c r="Y17" s="525"/>
      <c r="Z17" s="205"/>
      <c r="AA17" s="205"/>
      <c r="AB17" s="205"/>
      <c r="AC17" s="205"/>
      <c r="AD17" s="525"/>
      <c r="AE17" s="205">
        <v>4</v>
      </c>
      <c r="AF17" s="211">
        <v>2817.5789053136218</v>
      </c>
      <c r="AG17" s="212">
        <f t="shared" si="3"/>
        <v>704.39472632840545</v>
      </c>
      <c r="AH17" s="205">
        <f t="shared" si="9"/>
        <v>9</v>
      </c>
      <c r="AI17" s="525"/>
      <c r="AJ17" s="205">
        <v>4</v>
      </c>
      <c r="AK17" s="211">
        <v>2816.4923076923051</v>
      </c>
      <c r="AL17" s="212">
        <f t="shared" si="4"/>
        <v>704.12307692307627</v>
      </c>
      <c r="AM17" s="205">
        <f t="shared" si="10"/>
        <v>9</v>
      </c>
      <c r="AN17" s="525"/>
      <c r="AO17" s="205">
        <v>4</v>
      </c>
      <c r="AP17" s="211">
        <v>2816.6643209007743</v>
      </c>
      <c r="AQ17" s="212">
        <f t="shared" si="5"/>
        <v>704.16608022519358</v>
      </c>
      <c r="AR17" s="205">
        <f t="shared" si="11"/>
        <v>9</v>
      </c>
      <c r="AS17" s="525"/>
      <c r="AT17" s="205">
        <v>4</v>
      </c>
      <c r="AU17" s="211">
        <v>2817.9831932773118</v>
      </c>
      <c r="AV17" s="212">
        <f t="shared" si="6"/>
        <v>704.49579831932795</v>
      </c>
      <c r="AW17" s="205">
        <f t="shared" si="12"/>
        <v>9</v>
      </c>
      <c r="AX17" s="525"/>
    </row>
    <row r="18" spans="2:50" ht="14.25" hidden="1" customHeight="1" outlineLevel="1">
      <c r="B18" s="494"/>
      <c r="C18" s="203">
        <v>12</v>
      </c>
      <c r="D18" s="206" t="s">
        <v>462</v>
      </c>
      <c r="E18" s="207">
        <v>4</v>
      </c>
      <c r="F18" s="203">
        <v>3300</v>
      </c>
      <c r="G18" s="208">
        <f t="shared" si="7"/>
        <v>825</v>
      </c>
      <c r="H18" s="529"/>
      <c r="I18" s="209">
        <f t="shared" si="8"/>
        <v>4</v>
      </c>
      <c r="J18" s="209">
        <f t="shared" si="8"/>
        <v>2772.8538227221775</v>
      </c>
      <c r="K18" s="210">
        <f t="shared" si="8"/>
        <v>693.21345568054437</v>
      </c>
      <c r="L18" s="530"/>
      <c r="M18" s="209">
        <f>RANK(K18, K$7:$K$36)</f>
        <v>13</v>
      </c>
      <c r="N18" s="528"/>
      <c r="O18" s="526"/>
      <c r="P18" s="205"/>
      <c r="Q18" s="205"/>
      <c r="R18" s="205"/>
      <c r="S18" s="205"/>
      <c r="T18" s="525"/>
      <c r="U18" s="205"/>
      <c r="V18" s="205"/>
      <c r="W18" s="205"/>
      <c r="X18" s="205"/>
      <c r="Y18" s="525"/>
      <c r="Z18" s="205"/>
      <c r="AA18" s="205"/>
      <c r="AB18" s="205"/>
      <c r="AC18" s="205"/>
      <c r="AD18" s="525"/>
      <c r="AE18" s="205">
        <v>4</v>
      </c>
      <c r="AF18" s="211">
        <v>2770.1809107922641</v>
      </c>
      <c r="AG18" s="212">
        <f t="shared" si="3"/>
        <v>692.54522769806601</v>
      </c>
      <c r="AH18" s="205">
        <f>RANK(AG18, AG$7:AG$36)</f>
        <v>13</v>
      </c>
      <c r="AI18" s="525"/>
      <c r="AJ18" s="205">
        <v>4</v>
      </c>
      <c r="AK18" s="211">
        <v>2767.9245283018881</v>
      </c>
      <c r="AL18" s="212">
        <f t="shared" si="4"/>
        <v>691.98113207547203</v>
      </c>
      <c r="AM18" s="205">
        <f>RANK(AL18, AL$7:AL$36)</f>
        <v>13</v>
      </c>
      <c r="AN18" s="525"/>
      <c r="AO18" s="205">
        <v>4</v>
      </c>
      <c r="AP18" s="211">
        <v>2773.6363636363631</v>
      </c>
      <c r="AQ18" s="212">
        <f t="shared" si="5"/>
        <v>693.40909090909076</v>
      </c>
      <c r="AR18" s="205">
        <f>RANK(AQ18, AQ$7:AQ$36)</f>
        <v>13</v>
      </c>
      <c r="AS18" s="525"/>
      <c r="AT18" s="205">
        <v>4</v>
      </c>
      <c r="AU18" s="211">
        <v>2779.6734881581961</v>
      </c>
      <c r="AV18" s="212">
        <f t="shared" si="6"/>
        <v>694.91837203954901</v>
      </c>
      <c r="AW18" s="205">
        <f>RANK(AV18, AV$7:AV$36)</f>
        <v>12</v>
      </c>
      <c r="AX18" s="525"/>
    </row>
    <row r="19" spans="2:50" ht="14.25" hidden="1" customHeight="1" outlineLevel="1">
      <c r="B19" s="494"/>
      <c r="C19" s="203">
        <v>13</v>
      </c>
      <c r="D19" s="206" t="s">
        <v>463</v>
      </c>
      <c r="E19" s="207">
        <v>4</v>
      </c>
      <c r="F19" s="203">
        <v>3000</v>
      </c>
      <c r="G19" s="208">
        <f t="shared" si="7"/>
        <v>750</v>
      </c>
      <c r="H19" s="529"/>
      <c r="I19" s="209">
        <f t="shared" si="8"/>
        <v>4</v>
      </c>
      <c r="J19" s="209">
        <f t="shared" si="8"/>
        <v>2489.7287654564734</v>
      </c>
      <c r="K19" s="210">
        <f t="shared" si="8"/>
        <v>622.43219136411835</v>
      </c>
      <c r="L19" s="530"/>
      <c r="M19" s="209">
        <f>RANK(K19, K$7:$K$36)</f>
        <v>21</v>
      </c>
      <c r="N19" s="528"/>
      <c r="O19" s="526"/>
      <c r="P19" s="205"/>
      <c r="Q19" s="205"/>
      <c r="R19" s="205"/>
      <c r="S19" s="205"/>
      <c r="T19" s="525"/>
      <c r="U19" s="205"/>
      <c r="V19" s="205"/>
      <c r="W19" s="205"/>
      <c r="X19" s="205"/>
      <c r="Y19" s="525"/>
      <c r="Z19" s="205"/>
      <c r="AA19" s="205"/>
      <c r="AB19" s="205"/>
      <c r="AC19" s="205"/>
      <c r="AD19" s="525"/>
      <c r="AE19" s="205">
        <v>4</v>
      </c>
      <c r="AF19" s="211">
        <v>2493.7392303273973</v>
      </c>
      <c r="AG19" s="212">
        <f t="shared" si="3"/>
        <v>623.43480758184933</v>
      </c>
      <c r="AH19" s="205">
        <f t="shared" si="9"/>
        <v>20</v>
      </c>
      <c r="AI19" s="525"/>
      <c r="AJ19" s="205">
        <v>4</v>
      </c>
      <c r="AK19" s="211">
        <v>2487.8601794992933</v>
      </c>
      <c r="AL19" s="212">
        <f t="shared" si="4"/>
        <v>621.96504487482332</v>
      </c>
      <c r="AM19" s="205">
        <f t="shared" si="10"/>
        <v>21</v>
      </c>
      <c r="AN19" s="525"/>
      <c r="AO19" s="205">
        <v>4</v>
      </c>
      <c r="AP19" s="211">
        <v>2488.4267631103107</v>
      </c>
      <c r="AQ19" s="212">
        <f t="shared" si="5"/>
        <v>622.10669077757768</v>
      </c>
      <c r="AR19" s="205">
        <f t="shared" si="11"/>
        <v>21</v>
      </c>
      <c r="AS19" s="525"/>
      <c r="AT19" s="205">
        <v>4</v>
      </c>
      <c r="AU19" s="211">
        <v>2488.8888888888928</v>
      </c>
      <c r="AV19" s="212">
        <f t="shared" si="6"/>
        <v>622.22222222222319</v>
      </c>
      <c r="AW19" s="205">
        <f t="shared" si="12"/>
        <v>20</v>
      </c>
      <c r="AX19" s="525"/>
    </row>
    <row r="20" spans="2:50" ht="14.25" hidden="1" customHeight="1" outlineLevel="1">
      <c r="B20" s="494"/>
      <c r="C20" s="203">
        <v>14</v>
      </c>
      <c r="D20" s="206" t="s">
        <v>464</v>
      </c>
      <c r="E20" s="207">
        <v>4</v>
      </c>
      <c r="F20" s="203">
        <v>3000</v>
      </c>
      <c r="G20" s="208">
        <f t="shared" si="7"/>
        <v>750</v>
      </c>
      <c r="H20" s="529"/>
      <c r="I20" s="209">
        <f t="shared" si="8"/>
        <v>4</v>
      </c>
      <c r="J20" s="209">
        <f>AVERAGE(Q20,V20,AA20,AF20,AK20,AP20,AU20)</f>
        <v>2478.7125524956577</v>
      </c>
      <c r="K20" s="210">
        <f t="shared" si="8"/>
        <v>619.67813812391444</v>
      </c>
      <c r="L20" s="530"/>
      <c r="M20" s="209">
        <f>RANK(K20, K$7:$K$36)</f>
        <v>22</v>
      </c>
      <c r="N20" s="528"/>
      <c r="O20" s="526"/>
      <c r="P20" s="205"/>
      <c r="Q20" s="205"/>
      <c r="R20" s="205"/>
      <c r="S20" s="205"/>
      <c r="T20" s="525"/>
      <c r="U20" s="205"/>
      <c r="V20" s="205"/>
      <c r="W20" s="205"/>
      <c r="X20" s="205"/>
      <c r="Y20" s="525"/>
      <c r="Z20" s="205"/>
      <c r="AA20" s="205"/>
      <c r="AB20" s="205"/>
      <c r="AC20" s="205"/>
      <c r="AD20" s="525"/>
      <c r="AE20" s="205">
        <v>4</v>
      </c>
      <c r="AF20" s="211">
        <v>2477.8867924528313</v>
      </c>
      <c r="AG20" s="212">
        <f t="shared" si="3"/>
        <v>619.47169811320782</v>
      </c>
      <c r="AH20" s="205">
        <f t="shared" si="9"/>
        <v>22</v>
      </c>
      <c r="AI20" s="525"/>
      <c r="AJ20" s="205">
        <v>4</v>
      </c>
      <c r="AK20" s="211">
        <v>2477.6470588235288</v>
      </c>
      <c r="AL20" s="212">
        <f t="shared" si="4"/>
        <v>619.41176470588221</v>
      </c>
      <c r="AM20" s="205">
        <f t="shared" si="10"/>
        <v>22</v>
      </c>
      <c r="AN20" s="525"/>
      <c r="AO20" s="205">
        <v>4</v>
      </c>
      <c r="AP20" s="211">
        <v>2479.04191616767</v>
      </c>
      <c r="AQ20" s="212">
        <f t="shared" si="5"/>
        <v>619.76047904191751</v>
      </c>
      <c r="AR20" s="205">
        <f t="shared" si="11"/>
        <v>22</v>
      </c>
      <c r="AS20" s="525"/>
      <c r="AT20" s="205">
        <v>4</v>
      </c>
      <c r="AU20" s="211">
        <v>2480.2744425386004</v>
      </c>
      <c r="AV20" s="212">
        <f t="shared" si="6"/>
        <v>620.0686106346501</v>
      </c>
      <c r="AW20" s="205">
        <f t="shared" si="12"/>
        <v>22</v>
      </c>
      <c r="AX20" s="525"/>
    </row>
    <row r="21" spans="2:50" ht="14.25" hidden="1" customHeight="1" outlineLevel="1">
      <c r="B21" s="494"/>
      <c r="C21" s="203">
        <v>15</v>
      </c>
      <c r="D21" s="206" t="s">
        <v>465</v>
      </c>
      <c r="E21" s="207">
        <v>4</v>
      </c>
      <c r="F21" s="203">
        <v>3000</v>
      </c>
      <c r="G21" s="208">
        <f t="shared" si="7"/>
        <v>750</v>
      </c>
      <c r="H21" s="529"/>
      <c r="I21" s="209">
        <f t="shared" si="8"/>
        <v>4</v>
      </c>
      <c r="J21" s="209">
        <f t="shared" si="8"/>
        <v>2490.676070476693</v>
      </c>
      <c r="K21" s="210">
        <f t="shared" si="8"/>
        <v>622.66901761917325</v>
      </c>
      <c r="L21" s="530"/>
      <c r="M21" s="209">
        <f>RANK(K21, K$7:$K$36)</f>
        <v>20</v>
      </c>
      <c r="N21" s="528"/>
      <c r="O21" s="526"/>
      <c r="P21" s="205"/>
      <c r="Q21" s="205"/>
      <c r="R21" s="205"/>
      <c r="S21" s="205"/>
      <c r="T21" s="525"/>
      <c r="U21" s="205"/>
      <c r="V21" s="205"/>
      <c r="W21" s="205"/>
      <c r="X21" s="205"/>
      <c r="Y21" s="525"/>
      <c r="Z21" s="205"/>
      <c r="AA21" s="205"/>
      <c r="AB21" s="205"/>
      <c r="AC21" s="205"/>
      <c r="AD21" s="525"/>
      <c r="AE21" s="205">
        <v>4</v>
      </c>
      <c r="AF21" s="211">
        <v>2492.3076923076942</v>
      </c>
      <c r="AG21" s="212">
        <f t="shared" si="3"/>
        <v>623.07692307692355</v>
      </c>
      <c r="AH21" s="205">
        <f t="shared" si="9"/>
        <v>21</v>
      </c>
      <c r="AI21" s="525"/>
      <c r="AJ21" s="205">
        <v>4</v>
      </c>
      <c r="AK21" s="211">
        <v>2492.0886075949415</v>
      </c>
      <c r="AL21" s="212">
        <f t="shared" si="4"/>
        <v>623.02215189873539</v>
      </c>
      <c r="AM21" s="205">
        <f t="shared" si="10"/>
        <v>20</v>
      </c>
      <c r="AN21" s="525"/>
      <c r="AO21" s="205">
        <v>4</v>
      </c>
      <c r="AP21" s="211">
        <v>2491.2850812407728</v>
      </c>
      <c r="AQ21" s="212">
        <f t="shared" si="5"/>
        <v>622.8212703101932</v>
      </c>
      <c r="AR21" s="205">
        <f t="shared" si="11"/>
        <v>20</v>
      </c>
      <c r="AS21" s="525"/>
      <c r="AT21" s="205">
        <v>4</v>
      </c>
      <c r="AU21" s="211">
        <v>2487.0229007633643</v>
      </c>
      <c r="AV21" s="212">
        <f t="shared" si="6"/>
        <v>621.75572519084108</v>
      </c>
      <c r="AW21" s="205">
        <f t="shared" si="12"/>
        <v>21</v>
      </c>
      <c r="AX21" s="525"/>
    </row>
    <row r="22" spans="2:50" ht="14.25" hidden="1" customHeight="1" outlineLevel="1">
      <c r="B22" s="494"/>
      <c r="C22" s="203">
        <v>16</v>
      </c>
      <c r="D22" s="206" t="s">
        <v>466</v>
      </c>
      <c r="E22" s="207">
        <v>4</v>
      </c>
      <c r="F22" s="203">
        <v>3300</v>
      </c>
      <c r="G22" s="208">
        <f t="shared" si="7"/>
        <v>825</v>
      </c>
      <c r="H22" s="529"/>
      <c r="I22" s="209">
        <f t="shared" si="8"/>
        <v>4</v>
      </c>
      <c r="J22" s="209">
        <f t="shared" si="8"/>
        <v>2729.6512615556694</v>
      </c>
      <c r="K22" s="210">
        <f t="shared" si="8"/>
        <v>682.41281538891735</v>
      </c>
      <c r="L22" s="530"/>
      <c r="M22" s="209">
        <f>RANK(K22, K$7:$K$36)</f>
        <v>17</v>
      </c>
      <c r="N22" s="528"/>
      <c r="O22" s="526"/>
      <c r="P22" s="205"/>
      <c r="Q22" s="205"/>
      <c r="R22" s="205"/>
      <c r="S22" s="205"/>
      <c r="T22" s="525"/>
      <c r="U22" s="205"/>
      <c r="V22" s="205"/>
      <c r="W22" s="205"/>
      <c r="X22" s="205"/>
      <c r="Y22" s="525"/>
      <c r="Z22" s="205"/>
      <c r="AA22" s="205"/>
      <c r="AB22" s="205"/>
      <c r="AC22" s="205"/>
      <c r="AD22" s="525"/>
      <c r="AE22" s="205">
        <v>4</v>
      </c>
      <c r="AF22" s="211">
        <v>2726.0363853265735</v>
      </c>
      <c r="AG22" s="212">
        <f t="shared" si="3"/>
        <v>681.50909633164338</v>
      </c>
      <c r="AH22" s="205">
        <f t="shared" si="9"/>
        <v>17</v>
      </c>
      <c r="AI22" s="525"/>
      <c r="AJ22" s="205">
        <v>4</v>
      </c>
      <c r="AK22" s="211">
        <v>2725.9180977542933</v>
      </c>
      <c r="AL22" s="212">
        <f t="shared" si="4"/>
        <v>681.47952443857332</v>
      </c>
      <c r="AM22" s="205">
        <f t="shared" si="10"/>
        <v>17</v>
      </c>
      <c r="AN22" s="525"/>
      <c r="AO22" s="205">
        <v>4</v>
      </c>
      <c r="AP22" s="211">
        <v>2732.2195704057303</v>
      </c>
      <c r="AQ22" s="212">
        <f t="shared" si="5"/>
        <v>683.05489260143258</v>
      </c>
      <c r="AR22" s="205">
        <f t="shared" si="11"/>
        <v>15</v>
      </c>
      <c r="AS22" s="525"/>
      <c r="AT22" s="205">
        <v>4</v>
      </c>
      <c r="AU22" s="211">
        <v>2734.43099273608</v>
      </c>
      <c r="AV22" s="212">
        <f t="shared" si="6"/>
        <v>683.60774818402001</v>
      </c>
      <c r="AW22" s="205">
        <f t="shared" si="12"/>
        <v>17</v>
      </c>
      <c r="AX22" s="525"/>
    </row>
    <row r="23" spans="2:50" ht="14.25" hidden="1" customHeight="1" outlineLevel="1">
      <c r="B23" s="494"/>
      <c r="C23" s="203">
        <v>17</v>
      </c>
      <c r="D23" s="206" t="s">
        <v>467</v>
      </c>
      <c r="E23" s="207">
        <v>13</v>
      </c>
      <c r="F23" s="203">
        <v>3600</v>
      </c>
      <c r="G23" s="208">
        <f t="shared" si="7"/>
        <v>276.92307692307691</v>
      </c>
      <c r="H23" s="529"/>
      <c r="I23" s="209">
        <f t="shared" si="8"/>
        <v>13</v>
      </c>
      <c r="J23" s="209">
        <f t="shared" si="8"/>
        <v>2997.1419222208124</v>
      </c>
      <c r="K23" s="210">
        <f t="shared" si="8"/>
        <v>230.54937863237018</v>
      </c>
      <c r="L23" s="530"/>
      <c r="M23" s="209">
        <f>RANK(K23, K$7:$K$36)</f>
        <v>27</v>
      </c>
      <c r="N23" s="528"/>
      <c r="O23" s="526"/>
      <c r="P23" s="205"/>
      <c r="Q23" s="205"/>
      <c r="R23" s="205"/>
      <c r="S23" s="205"/>
      <c r="T23" s="525"/>
      <c r="U23" s="205"/>
      <c r="V23" s="205"/>
      <c r="W23" s="205"/>
      <c r="X23" s="205"/>
      <c r="Y23" s="525"/>
      <c r="Z23" s="205"/>
      <c r="AA23" s="205"/>
      <c r="AB23" s="205"/>
      <c r="AC23" s="205"/>
      <c r="AD23" s="525"/>
      <c r="AE23" s="205">
        <v>13</v>
      </c>
      <c r="AF23" s="211">
        <v>2992.9742388758764</v>
      </c>
      <c r="AG23" s="212">
        <f t="shared" si="3"/>
        <v>230.22878760583666</v>
      </c>
      <c r="AH23" s="205">
        <f t="shared" si="9"/>
        <v>27</v>
      </c>
      <c r="AI23" s="525"/>
      <c r="AJ23" s="205">
        <v>13</v>
      </c>
      <c r="AK23" s="211">
        <v>2994.365046957947</v>
      </c>
      <c r="AL23" s="212">
        <f t="shared" si="4"/>
        <v>230.335772842919</v>
      </c>
      <c r="AM23" s="205">
        <f t="shared" si="10"/>
        <v>27</v>
      </c>
      <c r="AN23" s="525"/>
      <c r="AO23" s="205">
        <v>13</v>
      </c>
      <c r="AP23" s="211">
        <v>2996.8012185834027</v>
      </c>
      <c r="AQ23" s="212">
        <f t="shared" si="5"/>
        <v>230.52317066026174</v>
      </c>
      <c r="AR23" s="205">
        <f t="shared" si="11"/>
        <v>27</v>
      </c>
      <c r="AS23" s="525"/>
      <c r="AT23" s="205">
        <v>13</v>
      </c>
      <c r="AU23" s="211">
        <v>3004.4271844660234</v>
      </c>
      <c r="AV23" s="212">
        <f t="shared" si="6"/>
        <v>231.10978342046334</v>
      </c>
      <c r="AW23" s="205">
        <f t="shared" si="12"/>
        <v>27</v>
      </c>
      <c r="AX23" s="525"/>
    </row>
    <row r="24" spans="2:50" ht="14.25" hidden="1" customHeight="1" outlineLevel="1">
      <c r="B24" s="494"/>
      <c r="C24" s="203">
        <v>18</v>
      </c>
      <c r="D24" s="206" t="s">
        <v>468</v>
      </c>
      <c r="E24" s="207">
        <v>3</v>
      </c>
      <c r="F24" s="203">
        <v>3600</v>
      </c>
      <c r="G24" s="208">
        <f t="shared" si="7"/>
        <v>1200</v>
      </c>
      <c r="H24" s="529"/>
      <c r="I24" s="209">
        <f t="shared" ref="I24:K33" si="13">AVERAGE(P24,U24,Z24,AE24,AJ24,AO24,AT24)</f>
        <v>3</v>
      </c>
      <c r="J24" s="209">
        <f t="shared" si="13"/>
        <v>2961.2324140616961</v>
      </c>
      <c r="K24" s="210">
        <f t="shared" si="13"/>
        <v>987.07747135389877</v>
      </c>
      <c r="L24" s="530"/>
      <c r="M24" s="209">
        <f>RANK(K24, K$7:$K$36)</f>
        <v>6</v>
      </c>
      <c r="N24" s="528"/>
      <c r="O24" s="526"/>
      <c r="P24" s="205"/>
      <c r="Q24" s="205"/>
      <c r="R24" s="205"/>
      <c r="S24" s="205"/>
      <c r="T24" s="525"/>
      <c r="U24" s="205"/>
      <c r="V24" s="205"/>
      <c r="W24" s="205"/>
      <c r="X24" s="205"/>
      <c r="Y24" s="525"/>
      <c r="Z24" s="205"/>
      <c r="AA24" s="205"/>
      <c r="AB24" s="205"/>
      <c r="AC24" s="205"/>
      <c r="AD24" s="525"/>
      <c r="AE24" s="205">
        <v>3</v>
      </c>
      <c r="AF24" s="211">
        <v>2966.5962190779069</v>
      </c>
      <c r="AG24" s="212">
        <f t="shared" si="3"/>
        <v>988.86540635930226</v>
      </c>
      <c r="AH24" s="205">
        <f>RANK(AG24, AG$7:AG$36)</f>
        <v>6</v>
      </c>
      <c r="AI24" s="525"/>
      <c r="AJ24" s="205">
        <v>3</v>
      </c>
      <c r="AK24" s="211">
        <v>2962.2650384083231</v>
      </c>
      <c r="AL24" s="212">
        <f t="shared" si="4"/>
        <v>987.42167946944107</v>
      </c>
      <c r="AM24" s="205">
        <f t="shared" si="10"/>
        <v>6</v>
      </c>
      <c r="AN24" s="525"/>
      <c r="AO24" s="205">
        <v>3</v>
      </c>
      <c r="AP24" s="211">
        <v>2957.9767115258669</v>
      </c>
      <c r="AQ24" s="212">
        <f t="shared" si="5"/>
        <v>985.99223717528901</v>
      </c>
      <c r="AR24" s="205">
        <f t="shared" si="11"/>
        <v>6</v>
      </c>
      <c r="AS24" s="525"/>
      <c r="AT24" s="205">
        <v>3</v>
      </c>
      <c r="AU24" s="211">
        <v>2958.0916872346879</v>
      </c>
      <c r="AV24" s="212">
        <f t="shared" si="6"/>
        <v>986.03056241156264</v>
      </c>
      <c r="AW24" s="205">
        <f>RANK(AV24, AV$7:AV$36)</f>
        <v>6</v>
      </c>
      <c r="AX24" s="525"/>
    </row>
    <row r="25" spans="2:50" ht="14.25" hidden="1" customHeight="1" outlineLevel="1">
      <c r="B25" s="494"/>
      <c r="C25" s="203">
        <v>19</v>
      </c>
      <c r="D25" s="206" t="s">
        <v>469</v>
      </c>
      <c r="E25" s="207">
        <v>4</v>
      </c>
      <c r="F25" s="203">
        <v>3300</v>
      </c>
      <c r="G25" s="208">
        <f t="shared" si="7"/>
        <v>825</v>
      </c>
      <c r="H25" s="529"/>
      <c r="I25" s="209">
        <f t="shared" si="13"/>
        <v>4</v>
      </c>
      <c r="J25" s="209">
        <f t="shared" si="13"/>
        <v>2808.7112212709899</v>
      </c>
      <c r="K25" s="210">
        <f t="shared" si="13"/>
        <v>702.17780531774747</v>
      </c>
      <c r="L25" s="530"/>
      <c r="M25" s="209">
        <f>RANK(K25, K$7:$K$36)</f>
        <v>11</v>
      </c>
      <c r="N25" s="528"/>
      <c r="O25" s="526"/>
      <c r="P25" s="205"/>
      <c r="Q25" s="205"/>
      <c r="R25" s="205"/>
      <c r="S25" s="205"/>
      <c r="T25" s="525"/>
      <c r="U25" s="205"/>
      <c r="V25" s="205"/>
      <c r="W25" s="205"/>
      <c r="X25" s="205"/>
      <c r="Y25" s="525"/>
      <c r="Z25" s="205"/>
      <c r="AA25" s="205"/>
      <c r="AB25" s="205"/>
      <c r="AC25" s="205"/>
      <c r="AD25" s="525"/>
      <c r="AE25" s="205">
        <v>4</v>
      </c>
      <c r="AF25" s="211">
        <v>2806.545961002781</v>
      </c>
      <c r="AG25" s="212">
        <f t="shared" si="3"/>
        <v>701.63649025069526</v>
      </c>
      <c r="AH25" s="205">
        <f t="shared" si="9"/>
        <v>11</v>
      </c>
      <c r="AI25" s="525"/>
      <c r="AJ25" s="205">
        <v>4</v>
      </c>
      <c r="AK25" s="211">
        <v>2806.5088757396497</v>
      </c>
      <c r="AL25" s="212">
        <f t="shared" si="4"/>
        <v>701.62721893491243</v>
      </c>
      <c r="AM25" s="205">
        <f t="shared" si="10"/>
        <v>10</v>
      </c>
      <c r="AN25" s="525"/>
      <c r="AO25" s="205">
        <v>4</v>
      </c>
      <c r="AP25" s="211">
        <v>2810.0284311191563</v>
      </c>
      <c r="AQ25" s="212">
        <f t="shared" si="5"/>
        <v>702.50710777978907</v>
      </c>
      <c r="AR25" s="205">
        <f t="shared" si="11"/>
        <v>11</v>
      </c>
      <c r="AS25" s="525"/>
      <c r="AT25" s="205">
        <v>4</v>
      </c>
      <c r="AU25" s="211">
        <v>2811.7616172223725</v>
      </c>
      <c r="AV25" s="212">
        <f t="shared" si="6"/>
        <v>702.94040430559312</v>
      </c>
      <c r="AW25" s="205">
        <f t="shared" si="12"/>
        <v>11</v>
      </c>
      <c r="AX25" s="525"/>
    </row>
    <row r="26" spans="2:50" ht="14.25" hidden="1" customHeight="1" outlineLevel="1">
      <c r="B26" s="494"/>
      <c r="C26" s="203">
        <v>20</v>
      </c>
      <c r="D26" s="206" t="s">
        <v>470</v>
      </c>
      <c r="E26" s="207">
        <v>4</v>
      </c>
      <c r="F26" s="203">
        <v>3000</v>
      </c>
      <c r="G26" s="208">
        <f t="shared" si="7"/>
        <v>750</v>
      </c>
      <c r="H26" s="529"/>
      <c r="I26" s="209">
        <f t="shared" si="13"/>
        <v>4</v>
      </c>
      <c r="J26" s="209">
        <f t="shared" si="13"/>
        <v>2507.5541571668846</v>
      </c>
      <c r="K26" s="210">
        <f t="shared" si="13"/>
        <v>626.88853929172114</v>
      </c>
      <c r="L26" s="530"/>
      <c r="M26" s="209">
        <f>RANK(K26, K$7:$K$36)</f>
        <v>18</v>
      </c>
      <c r="N26" s="528"/>
      <c r="O26" s="526"/>
      <c r="P26" s="205"/>
      <c r="Q26" s="205"/>
      <c r="R26" s="205"/>
      <c r="S26" s="205"/>
      <c r="T26" s="525"/>
      <c r="U26" s="205"/>
      <c r="V26" s="205"/>
      <c r="W26" s="205"/>
      <c r="X26" s="205"/>
      <c r="Y26" s="525"/>
      <c r="Z26" s="205"/>
      <c r="AA26" s="205"/>
      <c r="AB26" s="205"/>
      <c r="AC26" s="205"/>
      <c r="AD26" s="525"/>
      <c r="AE26" s="205">
        <v>4</v>
      </c>
      <c r="AF26" s="211">
        <v>2504.7409733123927</v>
      </c>
      <c r="AG26" s="212">
        <f t="shared" si="3"/>
        <v>626.18524332809818</v>
      </c>
      <c r="AH26" s="205">
        <f t="shared" si="9"/>
        <v>18</v>
      </c>
      <c r="AI26" s="525"/>
      <c r="AJ26" s="205">
        <v>4</v>
      </c>
      <c r="AK26" s="211">
        <v>2503.2786885245796</v>
      </c>
      <c r="AL26" s="212">
        <f t="shared" si="4"/>
        <v>625.8196721311449</v>
      </c>
      <c r="AM26" s="205">
        <f t="shared" si="10"/>
        <v>19</v>
      </c>
      <c r="AN26" s="525"/>
      <c r="AO26" s="205">
        <v>4</v>
      </c>
      <c r="AP26" s="211">
        <v>2509.8019553772797</v>
      </c>
      <c r="AQ26" s="212">
        <f t="shared" si="5"/>
        <v>627.45048884431992</v>
      </c>
      <c r="AR26" s="205">
        <f t="shared" si="11"/>
        <v>18</v>
      </c>
      <c r="AS26" s="525"/>
      <c r="AT26" s="205">
        <v>4</v>
      </c>
      <c r="AU26" s="211">
        <v>2512.3950114532877</v>
      </c>
      <c r="AV26" s="212">
        <f t="shared" si="6"/>
        <v>628.09875286332192</v>
      </c>
      <c r="AW26" s="205">
        <f t="shared" si="12"/>
        <v>18</v>
      </c>
      <c r="AX26" s="525"/>
    </row>
    <row r="27" spans="2:50" ht="14.25" hidden="1" customHeight="1" outlineLevel="1">
      <c r="B27" s="494"/>
      <c r="C27" s="203">
        <v>21</v>
      </c>
      <c r="D27" s="206" t="s">
        <v>471</v>
      </c>
      <c r="E27" s="207">
        <v>5</v>
      </c>
      <c r="F27" s="203">
        <v>3300</v>
      </c>
      <c r="G27" s="208">
        <f t="shared" si="7"/>
        <v>660</v>
      </c>
      <c r="H27" s="529"/>
      <c r="I27" s="209">
        <f t="shared" si="13"/>
        <v>5</v>
      </c>
      <c r="J27" s="209">
        <f t="shared" si="13"/>
        <v>2768.6261537459709</v>
      </c>
      <c r="K27" s="210">
        <f t="shared" si="13"/>
        <v>553.72523074919422</v>
      </c>
      <c r="L27" s="530"/>
      <c r="M27" s="209">
        <f>RANK(K27, K$7:$K$36)</f>
        <v>25</v>
      </c>
      <c r="N27" s="528"/>
      <c r="O27" s="526"/>
      <c r="P27" s="205"/>
      <c r="Q27" s="205"/>
      <c r="R27" s="205"/>
      <c r="S27" s="205"/>
      <c r="T27" s="525"/>
      <c r="U27" s="205"/>
      <c r="V27" s="205"/>
      <c r="W27" s="205"/>
      <c r="X27" s="205"/>
      <c r="Y27" s="525"/>
      <c r="Z27" s="205"/>
      <c r="AA27" s="205"/>
      <c r="AB27" s="205"/>
      <c r="AC27" s="205"/>
      <c r="AD27" s="525"/>
      <c r="AE27" s="205">
        <v>5</v>
      </c>
      <c r="AF27" s="211">
        <v>2769.2307692307763</v>
      </c>
      <c r="AG27" s="212">
        <f t="shared" si="3"/>
        <v>553.84615384615529</v>
      </c>
      <c r="AH27" s="205">
        <f t="shared" si="9"/>
        <v>25</v>
      </c>
      <c r="AI27" s="525"/>
      <c r="AJ27" s="205">
        <v>5</v>
      </c>
      <c r="AK27" s="211">
        <v>2767.4518201284714</v>
      </c>
      <c r="AL27" s="212">
        <f t="shared" si="4"/>
        <v>553.49036402569425</v>
      </c>
      <c r="AM27" s="205">
        <f t="shared" si="10"/>
        <v>25</v>
      </c>
      <c r="AN27" s="525"/>
      <c r="AO27" s="205">
        <v>5</v>
      </c>
      <c r="AP27" s="211">
        <v>2768.2514734774054</v>
      </c>
      <c r="AQ27" s="212">
        <f t="shared" si="5"/>
        <v>553.65029469548108</v>
      </c>
      <c r="AR27" s="205">
        <f t="shared" si="11"/>
        <v>25</v>
      </c>
      <c r="AS27" s="525"/>
      <c r="AT27" s="205">
        <v>5</v>
      </c>
      <c r="AU27" s="211">
        <v>2769.57055214723</v>
      </c>
      <c r="AV27" s="212">
        <f t="shared" si="6"/>
        <v>553.91411042944605</v>
      </c>
      <c r="AW27" s="205">
        <f t="shared" si="12"/>
        <v>25</v>
      </c>
      <c r="AX27" s="525"/>
    </row>
    <row r="28" spans="2:50" ht="14.25" hidden="1" customHeight="1" outlineLevel="1">
      <c r="B28" s="494"/>
      <c r="C28" s="203">
        <v>22</v>
      </c>
      <c r="D28" s="206" t="s">
        <v>472</v>
      </c>
      <c r="E28" s="207">
        <v>4</v>
      </c>
      <c r="F28" s="203">
        <v>2700</v>
      </c>
      <c r="G28" s="208">
        <f t="shared" si="7"/>
        <v>675</v>
      </c>
      <c r="H28" s="529"/>
      <c r="I28" s="209">
        <f t="shared" si="13"/>
        <v>4</v>
      </c>
      <c r="J28" s="209">
        <f t="shared" si="13"/>
        <v>2396.9621427622824</v>
      </c>
      <c r="K28" s="210">
        <f t="shared" si="13"/>
        <v>599.2405356905706</v>
      </c>
      <c r="L28" s="530"/>
      <c r="M28" s="209">
        <f>RANK(K28, K$7:$K$36)</f>
        <v>23</v>
      </c>
      <c r="N28" s="528"/>
      <c r="O28" s="526"/>
      <c r="P28" s="205"/>
      <c r="Q28" s="205"/>
      <c r="R28" s="205"/>
      <c r="S28" s="205"/>
      <c r="T28" s="525"/>
      <c r="U28" s="205"/>
      <c r="V28" s="205"/>
      <c r="W28" s="205"/>
      <c r="X28" s="205"/>
      <c r="Y28" s="525"/>
      <c r="Z28" s="205"/>
      <c r="AA28" s="205"/>
      <c r="AB28" s="205"/>
      <c r="AC28" s="205"/>
      <c r="AD28" s="525"/>
      <c r="AE28" s="205">
        <v>4</v>
      </c>
      <c r="AF28" s="211">
        <v>2396.1979791060121</v>
      </c>
      <c r="AG28" s="212">
        <f t="shared" si="3"/>
        <v>599.04949477650302</v>
      </c>
      <c r="AH28" s="205">
        <f t="shared" si="9"/>
        <v>23</v>
      </c>
      <c r="AI28" s="525"/>
      <c r="AJ28" s="205">
        <v>4</v>
      </c>
      <c r="AK28" s="211">
        <v>2396.4383561643835</v>
      </c>
      <c r="AL28" s="212">
        <f t="shared" si="4"/>
        <v>599.10958904109589</v>
      </c>
      <c r="AM28" s="205">
        <f t="shared" si="10"/>
        <v>23</v>
      </c>
      <c r="AN28" s="525"/>
      <c r="AO28" s="205">
        <v>4</v>
      </c>
      <c r="AP28" s="211">
        <v>2397.3263433813895</v>
      </c>
      <c r="AQ28" s="212">
        <f t="shared" si="5"/>
        <v>599.33158584534738</v>
      </c>
      <c r="AR28" s="205">
        <f t="shared" si="11"/>
        <v>23</v>
      </c>
      <c r="AS28" s="525"/>
      <c r="AT28" s="205">
        <v>4</v>
      </c>
      <c r="AU28" s="211">
        <v>2397.8858923973435</v>
      </c>
      <c r="AV28" s="212">
        <f t="shared" si="6"/>
        <v>599.47147309933587</v>
      </c>
      <c r="AW28" s="205">
        <f t="shared" si="12"/>
        <v>23</v>
      </c>
      <c r="AX28" s="525"/>
    </row>
    <row r="29" spans="2:50" ht="14.25" hidden="1" customHeight="1" outlineLevel="1">
      <c r="B29" s="494"/>
      <c r="C29" s="203">
        <v>23</v>
      </c>
      <c r="D29" s="206" t="s">
        <v>473</v>
      </c>
      <c r="E29" s="207">
        <v>4</v>
      </c>
      <c r="F29" s="203">
        <v>3300</v>
      </c>
      <c r="G29" s="208">
        <f t="shared" si="7"/>
        <v>825</v>
      </c>
      <c r="H29" s="529"/>
      <c r="I29" s="209">
        <f t="shared" si="13"/>
        <v>4</v>
      </c>
      <c r="J29" s="209">
        <f t="shared" si="13"/>
        <v>2732.3670171687154</v>
      </c>
      <c r="K29" s="210">
        <f t="shared" si="13"/>
        <v>683.09175429217885</v>
      </c>
      <c r="L29" s="530"/>
      <c r="M29" s="209">
        <f>RANK(K29, K$7:$K$36)</f>
        <v>15</v>
      </c>
      <c r="N29" s="528"/>
      <c r="O29" s="526"/>
      <c r="P29" s="205"/>
      <c r="Q29" s="205"/>
      <c r="R29" s="205"/>
      <c r="S29" s="205"/>
      <c r="T29" s="525"/>
      <c r="U29" s="205"/>
      <c r="V29" s="205"/>
      <c r="W29" s="205"/>
      <c r="X29" s="205"/>
      <c r="Y29" s="525"/>
      <c r="Z29" s="205"/>
      <c r="AA29" s="205"/>
      <c r="AB29" s="205"/>
      <c r="AC29" s="205"/>
      <c r="AD29" s="525"/>
      <c r="AE29" s="205">
        <v>4</v>
      </c>
      <c r="AF29" s="211">
        <v>2728.3911671924193</v>
      </c>
      <c r="AG29" s="212">
        <f t="shared" si="3"/>
        <v>682.09779179810482</v>
      </c>
      <c r="AH29" s="205">
        <f t="shared" si="9"/>
        <v>16</v>
      </c>
      <c r="AI29" s="525"/>
      <c r="AJ29" s="205">
        <v>4</v>
      </c>
      <c r="AK29" s="211">
        <v>2728.6153846153788</v>
      </c>
      <c r="AL29" s="212">
        <f t="shared" si="4"/>
        <v>682.15384615384471</v>
      </c>
      <c r="AM29" s="205">
        <f t="shared" si="10"/>
        <v>15</v>
      </c>
      <c r="AN29" s="525"/>
      <c r="AO29" s="205">
        <v>4</v>
      </c>
      <c r="AP29" s="211">
        <v>2732.163009404383</v>
      </c>
      <c r="AQ29" s="212">
        <f t="shared" si="5"/>
        <v>683.04075235109576</v>
      </c>
      <c r="AR29" s="205">
        <f t="shared" si="11"/>
        <v>16</v>
      </c>
      <c r="AS29" s="525"/>
      <c r="AT29" s="205">
        <v>4</v>
      </c>
      <c r="AU29" s="211">
        <v>2740.2985074626813</v>
      </c>
      <c r="AV29" s="212">
        <f t="shared" si="6"/>
        <v>685.07462686567033</v>
      </c>
      <c r="AW29" s="205">
        <f t="shared" si="12"/>
        <v>15</v>
      </c>
      <c r="AX29" s="525"/>
    </row>
    <row r="30" spans="2:50" ht="14.25" hidden="1" customHeight="1" outlineLevel="1">
      <c r="B30" s="494"/>
      <c r="C30" s="203">
        <v>24</v>
      </c>
      <c r="D30" s="206" t="s">
        <v>474</v>
      </c>
      <c r="E30" s="207">
        <v>3</v>
      </c>
      <c r="F30" s="203">
        <v>3600</v>
      </c>
      <c r="G30" s="208">
        <f t="shared" si="7"/>
        <v>1200</v>
      </c>
      <c r="H30" s="529"/>
      <c r="I30" s="209">
        <f t="shared" si="13"/>
        <v>3</v>
      </c>
      <c r="J30" s="209">
        <f t="shared" si="13"/>
        <v>2989.1226380645317</v>
      </c>
      <c r="K30" s="210">
        <f t="shared" si="13"/>
        <v>996.37421268817729</v>
      </c>
      <c r="L30" s="530"/>
      <c r="M30" s="209">
        <f>RANK(K30, K$7:$K$36)</f>
        <v>4</v>
      </c>
      <c r="N30" s="528"/>
      <c r="O30" s="526"/>
      <c r="P30" s="205"/>
      <c r="Q30" s="205"/>
      <c r="R30" s="205"/>
      <c r="S30" s="205"/>
      <c r="T30" s="525"/>
      <c r="U30" s="205"/>
      <c r="V30" s="205"/>
      <c r="W30" s="205"/>
      <c r="X30" s="205"/>
      <c r="Y30" s="525"/>
      <c r="Z30" s="205"/>
      <c r="AA30" s="205"/>
      <c r="AB30" s="205"/>
      <c r="AC30" s="205"/>
      <c r="AD30" s="525"/>
      <c r="AE30" s="205">
        <v>3</v>
      </c>
      <c r="AF30" s="211">
        <v>2990.1931649331405</v>
      </c>
      <c r="AG30" s="212">
        <f t="shared" si="3"/>
        <v>996.73105497771348</v>
      </c>
      <c r="AH30" s="205">
        <f t="shared" si="9"/>
        <v>4</v>
      </c>
      <c r="AI30" s="525"/>
      <c r="AJ30" s="205">
        <v>3</v>
      </c>
      <c r="AK30" s="211">
        <v>2987.5000000000032</v>
      </c>
      <c r="AL30" s="212">
        <f t="shared" si="4"/>
        <v>995.83333333333439</v>
      </c>
      <c r="AM30" s="205">
        <f t="shared" si="10"/>
        <v>4</v>
      </c>
      <c r="AN30" s="525"/>
      <c r="AO30" s="205">
        <v>3</v>
      </c>
      <c r="AP30" s="211">
        <v>2989.0922749468045</v>
      </c>
      <c r="AQ30" s="212">
        <f t="shared" si="5"/>
        <v>996.36409164893485</v>
      </c>
      <c r="AR30" s="205">
        <f t="shared" si="11"/>
        <v>5</v>
      </c>
      <c r="AS30" s="525"/>
      <c r="AT30" s="205">
        <v>3</v>
      </c>
      <c r="AU30" s="211">
        <v>2989.7051123781789</v>
      </c>
      <c r="AV30" s="212">
        <f t="shared" si="6"/>
        <v>996.56837079272634</v>
      </c>
      <c r="AW30" s="205">
        <f t="shared" si="12"/>
        <v>4</v>
      </c>
      <c r="AX30" s="525"/>
    </row>
    <row r="31" spans="2:50" ht="14.25" hidden="1" customHeight="1" outlineLevel="1">
      <c r="B31" s="494"/>
      <c r="C31" s="203">
        <v>25</v>
      </c>
      <c r="D31" s="206" t="s">
        <v>475</v>
      </c>
      <c r="E31" s="207">
        <v>3</v>
      </c>
      <c r="F31" s="203">
        <v>3600</v>
      </c>
      <c r="G31" s="208">
        <f t="shared" si="7"/>
        <v>1200</v>
      </c>
      <c r="H31" s="529"/>
      <c r="I31" s="209">
        <f t="shared" si="13"/>
        <v>3</v>
      </c>
      <c r="J31" s="209">
        <f t="shared" si="13"/>
        <v>3000.967154392622</v>
      </c>
      <c r="K31" s="210">
        <f t="shared" si="13"/>
        <v>1000.3223847975406</v>
      </c>
      <c r="L31" s="530"/>
      <c r="M31" s="209">
        <f>RANK(K31, K$7:$K$36)</f>
        <v>1</v>
      </c>
      <c r="N31" s="528"/>
      <c r="O31" s="526"/>
      <c r="P31" s="205"/>
      <c r="Q31" s="205"/>
      <c r="R31" s="205"/>
      <c r="S31" s="205"/>
      <c r="T31" s="525"/>
      <c r="U31" s="205"/>
      <c r="V31" s="205"/>
      <c r="W31" s="205"/>
      <c r="X31" s="205"/>
      <c r="Y31" s="525"/>
      <c r="Z31" s="205"/>
      <c r="AA31" s="205"/>
      <c r="AB31" s="205"/>
      <c r="AC31" s="205"/>
      <c r="AD31" s="525"/>
      <c r="AE31" s="205">
        <v>3</v>
      </c>
      <c r="AF31" s="211">
        <v>3002.3595505617977</v>
      </c>
      <c r="AG31" s="212">
        <f t="shared" si="3"/>
        <v>1000.7865168539325</v>
      </c>
      <c r="AH31" s="205">
        <f t="shared" si="9"/>
        <v>1</v>
      </c>
      <c r="AI31" s="525"/>
      <c r="AJ31" s="205">
        <v>3</v>
      </c>
      <c r="AK31" s="211">
        <v>2998.1443888348413</v>
      </c>
      <c r="AL31" s="212">
        <f t="shared" si="4"/>
        <v>999.38146294494709</v>
      </c>
      <c r="AM31" s="205">
        <f t="shared" si="10"/>
        <v>1</v>
      </c>
      <c r="AN31" s="525"/>
      <c r="AO31" s="205">
        <v>3</v>
      </c>
      <c r="AP31" s="211">
        <v>3000.8258168155476</v>
      </c>
      <c r="AQ31" s="212">
        <f t="shared" si="5"/>
        <v>1000.2752722718492</v>
      </c>
      <c r="AR31" s="205">
        <f t="shared" si="11"/>
        <v>1</v>
      </c>
      <c r="AS31" s="525"/>
      <c r="AT31" s="205">
        <v>3</v>
      </c>
      <c r="AU31" s="211">
        <v>3002.5388613583018</v>
      </c>
      <c r="AV31" s="212">
        <f t="shared" si="6"/>
        <v>1000.8462871194339</v>
      </c>
      <c r="AW31" s="205">
        <f t="shared" si="12"/>
        <v>1</v>
      </c>
      <c r="AX31" s="525"/>
    </row>
    <row r="32" spans="2:50" ht="14.25" hidden="1" customHeight="1" outlineLevel="1">
      <c r="B32" s="494"/>
      <c r="C32" s="203">
        <v>26</v>
      </c>
      <c r="D32" s="206" t="s">
        <v>476</v>
      </c>
      <c r="E32" s="207">
        <v>4</v>
      </c>
      <c r="F32" s="203">
        <v>3300</v>
      </c>
      <c r="G32" s="208">
        <f t="shared" si="7"/>
        <v>825</v>
      </c>
      <c r="H32" s="529"/>
      <c r="I32" s="209">
        <f t="shared" si="13"/>
        <v>4</v>
      </c>
      <c r="J32" s="209">
        <f t="shared" si="13"/>
        <v>2775.5393252324402</v>
      </c>
      <c r="K32" s="210">
        <f t="shared" si="13"/>
        <v>693.88483130811005</v>
      </c>
      <c r="L32" s="530"/>
      <c r="M32" s="209">
        <f>RANK(K32, K$7:$K$36)</f>
        <v>12</v>
      </c>
      <c r="N32" s="528"/>
      <c r="O32" s="526"/>
      <c r="P32" s="205"/>
      <c r="Q32" s="205"/>
      <c r="R32" s="205"/>
      <c r="S32" s="205"/>
      <c r="T32" s="525"/>
      <c r="U32" s="205"/>
      <c r="V32" s="205"/>
      <c r="W32" s="205"/>
      <c r="X32" s="205"/>
      <c r="Y32" s="525"/>
      <c r="Z32" s="205"/>
      <c r="AA32" s="205"/>
      <c r="AB32" s="205"/>
      <c r="AC32" s="205"/>
      <c r="AD32" s="525"/>
      <c r="AE32" s="205">
        <v>4</v>
      </c>
      <c r="AF32" s="211">
        <v>2773.3189655172414</v>
      </c>
      <c r="AG32" s="212">
        <f t="shared" si="3"/>
        <v>693.32974137931035</v>
      </c>
      <c r="AH32" s="205">
        <f t="shared" si="9"/>
        <v>12</v>
      </c>
      <c r="AI32" s="525"/>
      <c r="AJ32" s="205">
        <v>4</v>
      </c>
      <c r="AK32" s="211">
        <v>2772.3537433001029</v>
      </c>
      <c r="AL32" s="212">
        <f t="shared" si="4"/>
        <v>693.08843582502573</v>
      </c>
      <c r="AM32" s="205">
        <f t="shared" si="10"/>
        <v>12</v>
      </c>
      <c r="AN32" s="525"/>
      <c r="AO32" s="205">
        <v>4</v>
      </c>
      <c r="AP32" s="211">
        <v>2778.6806280008559</v>
      </c>
      <c r="AQ32" s="212">
        <f t="shared" si="5"/>
        <v>694.67015700021398</v>
      </c>
      <c r="AR32" s="205">
        <f t="shared" si="11"/>
        <v>12</v>
      </c>
      <c r="AS32" s="525"/>
      <c r="AT32" s="205">
        <v>4</v>
      </c>
      <c r="AU32" s="211">
        <v>2777.8039641115615</v>
      </c>
      <c r="AV32" s="212">
        <f t="shared" si="6"/>
        <v>694.45099102789038</v>
      </c>
      <c r="AW32" s="205">
        <f t="shared" si="12"/>
        <v>13</v>
      </c>
      <c r="AX32" s="525"/>
    </row>
    <row r="33" spans="1:50" ht="14.25" hidden="1" customHeight="1" outlineLevel="1">
      <c r="B33" s="494"/>
      <c r="C33" s="203">
        <v>27</v>
      </c>
      <c r="D33" s="206" t="s">
        <v>477</v>
      </c>
      <c r="E33" s="207">
        <v>4</v>
      </c>
      <c r="F33" s="203">
        <v>3300</v>
      </c>
      <c r="G33" s="208">
        <f t="shared" si="7"/>
        <v>825</v>
      </c>
      <c r="H33" s="529"/>
      <c r="I33" s="209">
        <f t="shared" si="13"/>
        <v>4</v>
      </c>
      <c r="J33" s="209">
        <f t="shared" si="13"/>
        <v>2810.1673259627592</v>
      </c>
      <c r="K33" s="210">
        <f t="shared" si="13"/>
        <v>702.54183149068979</v>
      </c>
      <c r="L33" s="530"/>
      <c r="M33" s="209">
        <f>RANK(K33, K$7:$K$36)</f>
        <v>10</v>
      </c>
      <c r="N33" s="528"/>
      <c r="O33" s="526"/>
      <c r="P33" s="205"/>
      <c r="Q33" s="205"/>
      <c r="R33" s="205"/>
      <c r="S33" s="205"/>
      <c r="T33" s="525"/>
      <c r="U33" s="205"/>
      <c r="V33" s="205"/>
      <c r="W33" s="205"/>
      <c r="X33" s="205"/>
      <c r="Y33" s="525"/>
      <c r="Z33" s="205"/>
      <c r="AA33" s="205"/>
      <c r="AB33" s="205"/>
      <c r="AC33" s="205"/>
      <c r="AD33" s="525"/>
      <c r="AE33" s="205">
        <v>4</v>
      </c>
      <c r="AF33" s="211">
        <v>2806.6132606101928</v>
      </c>
      <c r="AG33" s="212">
        <f t="shared" si="3"/>
        <v>701.6533151525482</v>
      </c>
      <c r="AH33" s="205">
        <f t="shared" si="9"/>
        <v>10</v>
      </c>
      <c r="AI33" s="525"/>
      <c r="AJ33" s="205">
        <v>4</v>
      </c>
      <c r="AK33" s="211">
        <v>2805.9612518628924</v>
      </c>
      <c r="AL33" s="212">
        <f t="shared" si="4"/>
        <v>701.49031296572309</v>
      </c>
      <c r="AM33" s="205">
        <f t="shared" si="10"/>
        <v>11</v>
      </c>
      <c r="AN33" s="525"/>
      <c r="AO33" s="205">
        <v>4</v>
      </c>
      <c r="AP33" s="211">
        <v>2810.9980171844031</v>
      </c>
      <c r="AQ33" s="212">
        <f t="shared" si="5"/>
        <v>702.74950429610078</v>
      </c>
      <c r="AR33" s="205">
        <f t="shared" si="11"/>
        <v>10</v>
      </c>
      <c r="AS33" s="525"/>
      <c r="AT33" s="205">
        <v>4</v>
      </c>
      <c r="AU33" s="211">
        <v>2817.0967741935474</v>
      </c>
      <c r="AV33" s="212">
        <f t="shared" si="6"/>
        <v>704.27419354838685</v>
      </c>
      <c r="AW33" s="205">
        <f t="shared" si="12"/>
        <v>10</v>
      </c>
      <c r="AX33" s="525"/>
    </row>
    <row r="34" spans="1:50" ht="14.25" hidden="1" customHeight="1" outlineLevel="1">
      <c r="B34" s="494"/>
      <c r="C34" s="203">
        <v>28</v>
      </c>
      <c r="D34" s="206"/>
      <c r="E34" s="203"/>
      <c r="F34" s="203"/>
      <c r="G34" s="203"/>
      <c r="H34" s="529"/>
      <c r="I34" s="209"/>
      <c r="J34" s="209"/>
      <c r="K34" s="210"/>
      <c r="L34" s="530"/>
      <c r="M34" s="209"/>
      <c r="N34" s="528"/>
      <c r="O34" s="526"/>
      <c r="P34" s="205"/>
      <c r="Q34" s="205"/>
      <c r="R34" s="205"/>
      <c r="S34" s="205"/>
      <c r="T34" s="525"/>
      <c r="U34" s="205"/>
      <c r="V34" s="205"/>
      <c r="W34" s="205"/>
      <c r="X34" s="205"/>
      <c r="Y34" s="525"/>
      <c r="Z34" s="205"/>
      <c r="AA34" s="205"/>
      <c r="AB34" s="205"/>
      <c r="AC34" s="205"/>
      <c r="AD34" s="525"/>
      <c r="AE34" s="205"/>
      <c r="AF34" s="205"/>
      <c r="AG34" s="205"/>
      <c r="AH34" s="205"/>
      <c r="AI34" s="525"/>
      <c r="AJ34" s="205"/>
      <c r="AK34" s="205"/>
      <c r="AL34" s="205"/>
      <c r="AM34" s="205"/>
      <c r="AN34" s="525"/>
      <c r="AO34" s="205"/>
      <c r="AP34" s="211"/>
      <c r="AQ34" s="212"/>
      <c r="AR34" s="205"/>
      <c r="AS34" s="525"/>
      <c r="AT34" s="205"/>
      <c r="AU34" s="211"/>
      <c r="AV34" s="212"/>
      <c r="AW34" s="205"/>
      <c r="AX34" s="525"/>
    </row>
    <row r="35" spans="1:50" ht="14.25" hidden="1" customHeight="1" outlineLevel="1">
      <c r="B35" s="494"/>
      <c r="C35" s="203">
        <v>29</v>
      </c>
      <c r="D35" s="206"/>
      <c r="E35" s="203"/>
      <c r="F35" s="203"/>
      <c r="G35" s="203"/>
      <c r="H35" s="529"/>
      <c r="I35" s="209"/>
      <c r="J35" s="209"/>
      <c r="K35" s="210"/>
      <c r="L35" s="530"/>
      <c r="M35" s="209"/>
      <c r="N35" s="528"/>
      <c r="O35" s="526"/>
      <c r="P35" s="205"/>
      <c r="Q35" s="205"/>
      <c r="R35" s="205"/>
      <c r="S35" s="205"/>
      <c r="T35" s="525"/>
      <c r="U35" s="205"/>
      <c r="V35" s="205"/>
      <c r="W35" s="205"/>
      <c r="X35" s="205"/>
      <c r="Y35" s="525"/>
      <c r="Z35" s="205"/>
      <c r="AA35" s="205"/>
      <c r="AB35" s="205"/>
      <c r="AC35" s="205"/>
      <c r="AD35" s="525"/>
      <c r="AE35" s="205"/>
      <c r="AF35" s="205"/>
      <c r="AG35" s="205"/>
      <c r="AH35" s="205"/>
      <c r="AI35" s="525"/>
      <c r="AJ35" s="205"/>
      <c r="AK35" s="205"/>
      <c r="AL35" s="205"/>
      <c r="AM35" s="205"/>
      <c r="AN35" s="525"/>
      <c r="AO35" s="205"/>
      <c r="AP35" s="211"/>
      <c r="AQ35" s="212"/>
      <c r="AR35" s="205"/>
      <c r="AS35" s="525"/>
      <c r="AT35" s="205"/>
      <c r="AU35" s="211"/>
      <c r="AV35" s="212"/>
      <c r="AW35" s="205"/>
      <c r="AX35" s="525"/>
    </row>
    <row r="36" spans="1:50" ht="14.25" hidden="1" customHeight="1" outlineLevel="1">
      <c r="B36" s="494"/>
      <c r="C36" s="203">
        <v>30</v>
      </c>
      <c r="D36" s="206"/>
      <c r="E36" s="203"/>
      <c r="F36" s="203"/>
      <c r="G36" s="203"/>
      <c r="H36" s="529"/>
      <c r="I36" s="209"/>
      <c r="J36" s="209"/>
      <c r="K36" s="210"/>
      <c r="L36" s="530"/>
      <c r="M36" s="209"/>
      <c r="N36" s="528"/>
      <c r="O36" s="526"/>
      <c r="P36" s="205"/>
      <c r="Q36" s="205"/>
      <c r="R36" s="205"/>
      <c r="S36" s="205"/>
      <c r="T36" s="525"/>
      <c r="U36" s="205"/>
      <c r="V36" s="205"/>
      <c r="W36" s="205"/>
      <c r="X36" s="205"/>
      <c r="Y36" s="525"/>
      <c r="Z36" s="205"/>
      <c r="AA36" s="205"/>
      <c r="AB36" s="205"/>
      <c r="AC36" s="205"/>
      <c r="AD36" s="525"/>
      <c r="AE36" s="205"/>
      <c r="AF36" s="205"/>
      <c r="AG36" s="205"/>
      <c r="AH36" s="205"/>
      <c r="AI36" s="525"/>
      <c r="AJ36" s="205"/>
      <c r="AK36" s="205"/>
      <c r="AL36" s="205"/>
      <c r="AM36" s="205"/>
      <c r="AN36" s="525"/>
      <c r="AO36" s="205"/>
      <c r="AP36" s="211"/>
      <c r="AQ36" s="212"/>
      <c r="AR36" s="205"/>
      <c r="AS36" s="525"/>
      <c r="AT36" s="205"/>
      <c r="AU36" s="211"/>
      <c r="AV36" s="212"/>
      <c r="AW36" s="205"/>
      <c r="AX36" s="525"/>
    </row>
    <row r="37" spans="1:50" ht="14.25" hidden="1" customHeight="1" outlineLevel="1" collapsed="1">
      <c r="B37" s="531" t="s">
        <v>606</v>
      </c>
      <c r="C37" s="532"/>
      <c r="D37" s="532"/>
      <c r="E37" s="532"/>
      <c r="F37" s="532"/>
      <c r="G37" s="532"/>
      <c r="H37" s="532"/>
      <c r="I37" s="190"/>
      <c r="J37" s="190"/>
      <c r="K37" s="190"/>
      <c r="L37" s="190"/>
      <c r="M37" s="213"/>
      <c r="N37" s="526" t="s">
        <v>445</v>
      </c>
      <c r="O37" s="526" t="s">
        <v>105</v>
      </c>
      <c r="P37" s="538">
        <f>AT2+1</f>
        <v>45874</v>
      </c>
      <c r="Q37" s="539"/>
      <c r="R37" s="539"/>
      <c r="S37" s="539"/>
      <c r="T37" s="539"/>
      <c r="U37" s="540">
        <f>P37+1</f>
        <v>45875</v>
      </c>
      <c r="V37" s="541"/>
      <c r="W37" s="541"/>
      <c r="X37" s="541"/>
      <c r="Y37" s="541"/>
      <c r="Z37" s="538">
        <f t="shared" ref="Z37" si="14">U37+1</f>
        <v>45876</v>
      </c>
      <c r="AA37" s="539"/>
      <c r="AB37" s="539"/>
      <c r="AC37" s="539"/>
      <c r="AD37" s="539"/>
      <c r="AE37" s="540">
        <f t="shared" ref="AE37" si="15">Z37+1</f>
        <v>45877</v>
      </c>
      <c r="AF37" s="541"/>
      <c r="AG37" s="541"/>
      <c r="AH37" s="541"/>
      <c r="AI37" s="541"/>
      <c r="AJ37" s="538">
        <f t="shared" ref="AJ37" si="16">AE37+1</f>
        <v>45878</v>
      </c>
      <c r="AK37" s="538"/>
      <c r="AL37" s="538"/>
      <c r="AM37" s="538"/>
      <c r="AN37" s="538"/>
      <c r="AO37" s="540">
        <f t="shared" ref="AO37" si="17">AJ37+1</f>
        <v>45879</v>
      </c>
      <c r="AP37" s="541"/>
      <c r="AQ37" s="541"/>
      <c r="AR37" s="541"/>
      <c r="AS37" s="541"/>
      <c r="AT37" s="538">
        <f t="shared" ref="AT37" si="18">AO37+1</f>
        <v>45880</v>
      </c>
      <c r="AU37" s="538"/>
      <c r="AV37" s="538"/>
      <c r="AW37" s="538"/>
      <c r="AX37" s="538"/>
    </row>
    <row r="38" spans="1:50" ht="14.25" hidden="1" customHeight="1" outlineLevel="1">
      <c r="B38" s="534"/>
      <c r="C38" s="534"/>
      <c r="D38" s="534"/>
      <c r="E38" s="534"/>
      <c r="F38" s="534"/>
      <c r="G38" s="534"/>
      <c r="H38" s="534"/>
      <c r="I38" s="192"/>
      <c r="J38" s="192"/>
      <c r="K38" s="192"/>
      <c r="L38" s="192"/>
      <c r="M38" s="214"/>
      <c r="N38" s="526"/>
      <c r="O38" s="526"/>
      <c r="P38" s="545">
        <f>P37</f>
        <v>45874</v>
      </c>
      <c r="Q38" s="545"/>
      <c r="R38" s="545"/>
      <c r="S38" s="545"/>
      <c r="T38" s="545"/>
      <c r="U38" s="546">
        <f>U37</f>
        <v>45875</v>
      </c>
      <c r="V38" s="546"/>
      <c r="W38" s="546"/>
      <c r="X38" s="546"/>
      <c r="Y38" s="546"/>
      <c r="Z38" s="545">
        <f t="shared" ref="Z38" si="19">Z37</f>
        <v>45876</v>
      </c>
      <c r="AA38" s="545"/>
      <c r="AB38" s="545"/>
      <c r="AC38" s="545"/>
      <c r="AD38" s="545"/>
      <c r="AE38" s="546">
        <f t="shared" ref="AE38" si="20">AE37</f>
        <v>45877</v>
      </c>
      <c r="AF38" s="546"/>
      <c r="AG38" s="546"/>
      <c r="AH38" s="546"/>
      <c r="AI38" s="546"/>
      <c r="AJ38" s="545">
        <f t="shared" ref="AJ38" si="21">AJ37</f>
        <v>45878</v>
      </c>
      <c r="AK38" s="545"/>
      <c r="AL38" s="545"/>
      <c r="AM38" s="545"/>
      <c r="AN38" s="545"/>
      <c r="AO38" s="546">
        <f t="shared" ref="AO38" si="22">AO37</f>
        <v>45879</v>
      </c>
      <c r="AP38" s="546"/>
      <c r="AQ38" s="546"/>
      <c r="AR38" s="546"/>
      <c r="AS38" s="546"/>
      <c r="AT38" s="545">
        <f t="shared" ref="AT38" si="23">AT37</f>
        <v>45880</v>
      </c>
      <c r="AU38" s="545"/>
      <c r="AV38" s="545"/>
      <c r="AW38" s="545"/>
      <c r="AX38" s="545"/>
    </row>
    <row r="39" spans="1:50" ht="14.25" hidden="1" customHeight="1" outlineLevel="1">
      <c r="B39" s="494" t="s">
        <v>165</v>
      </c>
      <c r="C39" s="494" t="s">
        <v>160</v>
      </c>
      <c r="D39" s="494"/>
      <c r="E39" s="494" t="s">
        <v>161</v>
      </c>
      <c r="F39" s="494"/>
      <c r="G39" s="494"/>
      <c r="H39" s="494" t="s">
        <v>166</v>
      </c>
      <c r="I39" s="527" t="s">
        <v>446</v>
      </c>
      <c r="J39" s="527"/>
      <c r="K39" s="527"/>
      <c r="L39" s="527" t="s">
        <v>166</v>
      </c>
      <c r="M39" s="527" t="s">
        <v>168</v>
      </c>
      <c r="N39" s="528"/>
      <c r="O39" s="526" t="s">
        <v>167</v>
      </c>
      <c r="P39" s="526" t="s">
        <v>163</v>
      </c>
      <c r="Q39" s="526"/>
      <c r="R39" s="526"/>
      <c r="S39" s="526"/>
      <c r="T39" s="526" t="s">
        <v>166</v>
      </c>
      <c r="U39" s="526" t="s">
        <v>163</v>
      </c>
      <c r="V39" s="526"/>
      <c r="W39" s="526"/>
      <c r="X39" s="526"/>
      <c r="Y39" s="526" t="s">
        <v>166</v>
      </c>
      <c r="Z39" s="526" t="s">
        <v>163</v>
      </c>
      <c r="AA39" s="526"/>
      <c r="AB39" s="526"/>
      <c r="AC39" s="526"/>
      <c r="AD39" s="526" t="s">
        <v>166</v>
      </c>
      <c r="AE39" s="526" t="s">
        <v>163</v>
      </c>
      <c r="AF39" s="526"/>
      <c r="AG39" s="526"/>
      <c r="AH39" s="526"/>
      <c r="AI39" s="526" t="s">
        <v>166</v>
      </c>
      <c r="AJ39" s="526" t="s">
        <v>163</v>
      </c>
      <c r="AK39" s="526"/>
      <c r="AL39" s="526"/>
      <c r="AM39" s="526"/>
      <c r="AN39" s="526" t="s">
        <v>166</v>
      </c>
      <c r="AO39" s="526" t="s">
        <v>163</v>
      </c>
      <c r="AP39" s="526"/>
      <c r="AQ39" s="526"/>
      <c r="AR39" s="526"/>
      <c r="AS39" s="526" t="s">
        <v>166</v>
      </c>
      <c r="AT39" s="526" t="s">
        <v>163</v>
      </c>
      <c r="AU39" s="526"/>
      <c r="AV39" s="526"/>
      <c r="AW39" s="526"/>
      <c r="AX39" s="526" t="s">
        <v>166</v>
      </c>
    </row>
    <row r="40" spans="1:50" ht="14.25" hidden="1" customHeight="1" outlineLevel="1">
      <c r="B40" s="494"/>
      <c r="C40" s="494"/>
      <c r="D40" s="494"/>
      <c r="E40" s="494" t="s">
        <v>447</v>
      </c>
      <c r="F40" s="494"/>
      <c r="G40" s="494"/>
      <c r="H40" s="494"/>
      <c r="I40" s="527" t="s">
        <v>447</v>
      </c>
      <c r="J40" s="527"/>
      <c r="K40" s="527"/>
      <c r="L40" s="527"/>
      <c r="M40" s="527"/>
      <c r="N40" s="528"/>
      <c r="O40" s="526"/>
      <c r="P40" s="526" t="s">
        <v>448</v>
      </c>
      <c r="Q40" s="526"/>
      <c r="R40" s="526"/>
      <c r="S40" s="526"/>
      <c r="T40" s="526"/>
      <c r="U40" s="526" t="s">
        <v>448</v>
      </c>
      <c r="V40" s="526"/>
      <c r="W40" s="526"/>
      <c r="X40" s="526"/>
      <c r="Y40" s="526"/>
      <c r="Z40" s="526" t="s">
        <v>448</v>
      </c>
      <c r="AA40" s="526"/>
      <c r="AB40" s="526"/>
      <c r="AC40" s="526"/>
      <c r="AD40" s="526"/>
      <c r="AE40" s="526" t="s">
        <v>448</v>
      </c>
      <c r="AF40" s="526"/>
      <c r="AG40" s="526"/>
      <c r="AH40" s="526"/>
      <c r="AI40" s="526"/>
      <c r="AJ40" s="526" t="s">
        <v>448</v>
      </c>
      <c r="AK40" s="526"/>
      <c r="AL40" s="526"/>
      <c r="AM40" s="526"/>
      <c r="AN40" s="526"/>
      <c r="AO40" s="526" t="s">
        <v>448</v>
      </c>
      <c r="AP40" s="526"/>
      <c r="AQ40" s="526"/>
      <c r="AR40" s="526"/>
      <c r="AS40" s="526"/>
      <c r="AT40" s="526" t="s">
        <v>448</v>
      </c>
      <c r="AU40" s="526"/>
      <c r="AV40" s="526"/>
      <c r="AW40" s="526"/>
      <c r="AX40" s="526"/>
    </row>
    <row r="41" spans="1:50" ht="14.25" hidden="1" customHeight="1" outlineLevel="1">
      <c r="A41" s="200"/>
      <c r="B41" s="494"/>
      <c r="C41" s="494"/>
      <c r="D41" s="494"/>
      <c r="E41" s="203" t="s">
        <v>162</v>
      </c>
      <c r="F41" s="203" t="s">
        <v>449</v>
      </c>
      <c r="G41" s="203" t="s">
        <v>164</v>
      </c>
      <c r="H41" s="494"/>
      <c r="I41" s="204" t="s">
        <v>162</v>
      </c>
      <c r="J41" s="204" t="s">
        <v>449</v>
      </c>
      <c r="K41" s="204" t="s">
        <v>164</v>
      </c>
      <c r="L41" s="527"/>
      <c r="M41" s="527"/>
      <c r="N41" s="528"/>
      <c r="O41" s="526"/>
      <c r="P41" s="205" t="s">
        <v>162</v>
      </c>
      <c r="Q41" s="205" t="s">
        <v>449</v>
      </c>
      <c r="R41" s="205" t="s">
        <v>164</v>
      </c>
      <c r="S41" s="205" t="s">
        <v>168</v>
      </c>
      <c r="T41" s="526"/>
      <c r="U41" s="205" t="s">
        <v>162</v>
      </c>
      <c r="V41" s="205" t="s">
        <v>449</v>
      </c>
      <c r="W41" s="205" t="s">
        <v>164</v>
      </c>
      <c r="X41" s="205" t="s">
        <v>168</v>
      </c>
      <c r="Y41" s="526"/>
      <c r="Z41" s="205" t="s">
        <v>162</v>
      </c>
      <c r="AA41" s="205" t="s">
        <v>449</v>
      </c>
      <c r="AB41" s="205" t="s">
        <v>164</v>
      </c>
      <c r="AC41" s="205" t="s">
        <v>168</v>
      </c>
      <c r="AD41" s="526"/>
      <c r="AE41" s="205" t="s">
        <v>162</v>
      </c>
      <c r="AF41" s="205" t="s">
        <v>449</v>
      </c>
      <c r="AG41" s="205" t="s">
        <v>164</v>
      </c>
      <c r="AH41" s="205" t="s">
        <v>168</v>
      </c>
      <c r="AI41" s="526"/>
      <c r="AJ41" s="205" t="s">
        <v>162</v>
      </c>
      <c r="AK41" s="205" t="s">
        <v>449</v>
      </c>
      <c r="AL41" s="205" t="s">
        <v>164</v>
      </c>
      <c r="AM41" s="205" t="s">
        <v>168</v>
      </c>
      <c r="AN41" s="526"/>
      <c r="AO41" s="205" t="s">
        <v>162</v>
      </c>
      <c r="AP41" s="205" t="s">
        <v>449</v>
      </c>
      <c r="AQ41" s="205" t="s">
        <v>164</v>
      </c>
      <c r="AR41" s="205" t="s">
        <v>168</v>
      </c>
      <c r="AS41" s="526"/>
      <c r="AT41" s="205" t="s">
        <v>162</v>
      </c>
      <c r="AU41" s="205" t="s">
        <v>449</v>
      </c>
      <c r="AV41" s="205" t="s">
        <v>164</v>
      </c>
      <c r="AW41" s="205" t="s">
        <v>168</v>
      </c>
      <c r="AX41" s="526"/>
    </row>
    <row r="42" spans="1:50" ht="14.25" hidden="1" customHeight="1" outlineLevel="1">
      <c r="B42" s="494" t="s">
        <v>450</v>
      </c>
      <c r="C42" s="203">
        <v>1</v>
      </c>
      <c r="D42" s="206" t="s">
        <v>537</v>
      </c>
      <c r="E42" s="207">
        <v>3</v>
      </c>
      <c r="F42" s="203">
        <v>3300</v>
      </c>
      <c r="G42" s="208">
        <f t="shared" ref="G42:G68" si="24">F42/E42</f>
        <v>1100</v>
      </c>
      <c r="H42" s="529">
        <f>AVERAGE(G42:G71)</f>
        <v>867.47863247863256</v>
      </c>
      <c r="I42" s="209">
        <f>AVERAGE(P42,U42,Z42,AE42,AJ42,AO42,AT42)</f>
        <v>3</v>
      </c>
      <c r="J42" s="209">
        <f>AVERAGE(Q42,V42,AA42,AF42,AK42,AP42,AU42)</f>
        <v>2800.4670239167326</v>
      </c>
      <c r="K42" s="210">
        <f>AVERAGE(R42,W42,AB42,AG42,AL42,AQ42,AV42)</f>
        <v>933.48900797224428</v>
      </c>
      <c r="L42" s="530">
        <f>IFERROR(AVERAGE(K42:K71),"-")</f>
        <v>727.64191160600978</v>
      </c>
      <c r="M42" s="209">
        <f>RANK(K42, K$42:$K$71)</f>
        <v>7</v>
      </c>
      <c r="N42" s="528"/>
      <c r="O42" s="526"/>
      <c r="P42" s="205">
        <v>3</v>
      </c>
      <c r="Q42" s="211">
        <v>2804.4806517311563</v>
      </c>
      <c r="R42" s="208">
        <f t="shared" ref="R42:R68" si="25">Q42/P42</f>
        <v>934.82688391038539</v>
      </c>
      <c r="S42" s="205">
        <f>RANK(R42, R$42:R$71)</f>
        <v>7</v>
      </c>
      <c r="T42" s="525">
        <f>AVERAGE(R42:R71)</f>
        <v>727.43911371364607</v>
      </c>
      <c r="U42" s="205">
        <v>3</v>
      </c>
      <c r="V42" s="211">
        <v>2803.8821490467908</v>
      </c>
      <c r="W42" s="208">
        <f t="shared" ref="W42:W68" si="26">V42/U42</f>
        <v>934.62738301559693</v>
      </c>
      <c r="X42" s="205">
        <f>RANK(W42, W$42:W$71)</f>
        <v>7</v>
      </c>
      <c r="Y42" s="525">
        <f>AVERAGE(W42:W71)</f>
        <v>727.76374056337613</v>
      </c>
      <c r="Z42" s="205">
        <v>3</v>
      </c>
      <c r="AA42" s="211">
        <v>2802.6402640263982</v>
      </c>
      <c r="AB42" s="208">
        <f t="shared" ref="AB42:AB68" si="27">AA42/Z42</f>
        <v>934.21342134213273</v>
      </c>
      <c r="AC42" s="205">
        <f>RANK(AB42, AB$42:AB$71)</f>
        <v>7</v>
      </c>
      <c r="AD42" s="525">
        <f>AVERAGE(AB42:AB71)</f>
        <v>728.00046633707439</v>
      </c>
      <c r="AE42" s="205">
        <v>3</v>
      </c>
      <c r="AF42" s="211">
        <v>2800.9886307464208</v>
      </c>
      <c r="AG42" s="208">
        <f t="shared" ref="AG42:AG68" si="28">AF42/AE42</f>
        <v>933.66287691547359</v>
      </c>
      <c r="AH42" s="205">
        <f>RANK(AG42, AG$42:AG$71)</f>
        <v>7</v>
      </c>
      <c r="AI42" s="525">
        <f>AVERAGE(AG42:AG71)</f>
        <v>727.42050305976022</v>
      </c>
      <c r="AJ42" s="205">
        <v>3</v>
      </c>
      <c r="AK42" s="211">
        <v>2796.8652037617599</v>
      </c>
      <c r="AL42" s="208">
        <f t="shared" ref="AL42:AL68" si="29">AK42/AJ42</f>
        <v>932.28840125391991</v>
      </c>
      <c r="AM42" s="205">
        <f>RANK(AL42, AL$42:AL$71)</f>
        <v>7</v>
      </c>
      <c r="AN42" s="525">
        <f>AVERAGE(AL42:AL71)</f>
        <v>727.35148025920807</v>
      </c>
      <c r="AO42" s="205">
        <v>3</v>
      </c>
      <c r="AP42" s="211">
        <v>2797.7504393673062</v>
      </c>
      <c r="AQ42" s="208">
        <f t="shared" ref="AQ42:AQ68" si="30">AP42/AO42</f>
        <v>932.58347978910206</v>
      </c>
      <c r="AR42" s="205">
        <f>RANK(AQ42, AQ$42:AQ$71)</f>
        <v>7</v>
      </c>
      <c r="AS42" s="525">
        <f>AVERAGE(AQ42:AQ71)</f>
        <v>727.83064234165431</v>
      </c>
      <c r="AT42" s="205">
        <v>3</v>
      </c>
      <c r="AU42" s="211">
        <v>2796.661828737298</v>
      </c>
      <c r="AV42" s="208">
        <f t="shared" ref="AV42:AV68" si="31">AU42/AT42</f>
        <v>932.22060957909935</v>
      </c>
      <c r="AW42" s="205">
        <f>RANK(AV42, AV$42:AV$71)</f>
        <v>7</v>
      </c>
      <c r="AX42" s="525">
        <f>AVERAGE(AV42:AV71)</f>
        <v>731.89461369336163</v>
      </c>
    </row>
    <row r="43" spans="1:50" ht="14.25" hidden="1" customHeight="1" outlineLevel="1">
      <c r="B43" s="494"/>
      <c r="C43" s="203">
        <v>2</v>
      </c>
      <c r="D43" s="206" t="s">
        <v>538</v>
      </c>
      <c r="E43" s="207">
        <v>4</v>
      </c>
      <c r="F43" s="203">
        <v>3300</v>
      </c>
      <c r="G43" s="208">
        <f t="shared" si="24"/>
        <v>825</v>
      </c>
      <c r="H43" s="529"/>
      <c r="I43" s="209">
        <f t="shared" ref="I43:K68" si="32">AVERAGE(P43,U43,Z43,AE43,AJ43,AO43,AT43)</f>
        <v>4</v>
      </c>
      <c r="J43" s="209">
        <f t="shared" si="32"/>
        <v>2749.8412773718096</v>
      </c>
      <c r="K43" s="210">
        <f t="shared" si="32"/>
        <v>687.4603193429524</v>
      </c>
      <c r="L43" s="530"/>
      <c r="M43" s="209">
        <f>RANK(K43, K$42:$K$71)</f>
        <v>15</v>
      </c>
      <c r="N43" s="528"/>
      <c r="O43" s="526"/>
      <c r="P43" s="205">
        <v>4</v>
      </c>
      <c r="Q43" s="211">
        <v>2747.8414096916299</v>
      </c>
      <c r="R43" s="208">
        <f t="shared" si="25"/>
        <v>686.96035242290748</v>
      </c>
      <c r="S43" s="205">
        <f t="shared" ref="S43:S68" si="33">RANK(R43, R$42:R$71)</f>
        <v>14</v>
      </c>
      <c r="T43" s="525"/>
      <c r="U43" s="205">
        <v>4</v>
      </c>
      <c r="V43" s="211">
        <v>2750.4208998548638</v>
      </c>
      <c r="W43" s="208">
        <f t="shared" si="26"/>
        <v>687.60522496371595</v>
      </c>
      <c r="X43" s="205">
        <f t="shared" ref="X43:X68" si="34">RANK(W43, W$42:W$71)</f>
        <v>14</v>
      </c>
      <c r="Y43" s="525"/>
      <c r="Z43" s="205">
        <v>4</v>
      </c>
      <c r="AA43" s="211">
        <v>2751.1242603550299</v>
      </c>
      <c r="AB43" s="208">
        <f t="shared" si="27"/>
        <v>687.78106508875749</v>
      </c>
      <c r="AC43" s="205">
        <f t="shared" ref="AC43:AC68" si="35">RANK(AB43, AB$42:AB$71)</f>
        <v>15</v>
      </c>
      <c r="AD43" s="525"/>
      <c r="AE43" s="205">
        <v>4</v>
      </c>
      <c r="AF43" s="211">
        <v>2750.5617977528068</v>
      </c>
      <c r="AG43" s="208">
        <f t="shared" si="28"/>
        <v>687.6404494382017</v>
      </c>
      <c r="AH43" s="205">
        <f t="shared" ref="AH43:AH68" si="36">RANK(AG43, AG$42:AG$71)</f>
        <v>15</v>
      </c>
      <c r="AI43" s="525"/>
      <c r="AJ43" s="205">
        <v>4</v>
      </c>
      <c r="AK43" s="211">
        <v>2748.9291598023037</v>
      </c>
      <c r="AL43" s="208">
        <f t="shared" si="29"/>
        <v>687.23228995057593</v>
      </c>
      <c r="AM43" s="205">
        <f t="shared" ref="AM43:AM68" si="37">RANK(AL43, AL$42:AL$71)</f>
        <v>15</v>
      </c>
      <c r="AN43" s="525"/>
      <c r="AO43" s="205">
        <v>4</v>
      </c>
      <c r="AP43" s="211">
        <v>2750.5035971222997</v>
      </c>
      <c r="AQ43" s="208">
        <f t="shared" si="30"/>
        <v>687.62589928057491</v>
      </c>
      <c r="AR43" s="205">
        <f t="shared" ref="AR43:AR68" si="38">RANK(AQ43, AQ$42:AQ$71)</f>
        <v>15</v>
      </c>
      <c r="AS43" s="525"/>
      <c r="AT43" s="205">
        <v>4</v>
      </c>
      <c r="AU43" s="211">
        <v>2749.5078170237371</v>
      </c>
      <c r="AV43" s="208">
        <f t="shared" si="31"/>
        <v>687.37695425593427</v>
      </c>
      <c r="AW43" s="205">
        <f t="shared" ref="AW43:AW68" si="39">RANK(AV43, AV$42:AV$71)</f>
        <v>15</v>
      </c>
      <c r="AX43" s="525"/>
    </row>
    <row r="44" spans="1:50" ht="14.25" hidden="1" customHeight="1" outlineLevel="1">
      <c r="B44" s="494"/>
      <c r="C44" s="203">
        <v>3</v>
      </c>
      <c r="D44" s="206" t="s">
        <v>539</v>
      </c>
      <c r="E44" s="207">
        <v>3</v>
      </c>
      <c r="F44" s="203">
        <v>3600</v>
      </c>
      <c r="G44" s="208">
        <f t="shared" si="24"/>
        <v>1200</v>
      </c>
      <c r="H44" s="529"/>
      <c r="I44" s="209">
        <f t="shared" si="32"/>
        <v>3</v>
      </c>
      <c r="J44" s="209">
        <f t="shared" si="32"/>
        <v>2989.1996007234461</v>
      </c>
      <c r="K44" s="210">
        <f t="shared" si="32"/>
        <v>996.39986690781552</v>
      </c>
      <c r="L44" s="530"/>
      <c r="M44" s="209">
        <f>RANK(K44, K$42:$K$71)</f>
        <v>4</v>
      </c>
      <c r="N44" s="528"/>
      <c r="O44" s="526"/>
      <c r="P44" s="205">
        <v>3</v>
      </c>
      <c r="Q44" s="211">
        <v>2991.0949313917645</v>
      </c>
      <c r="R44" s="208">
        <f t="shared" si="25"/>
        <v>997.03164379725479</v>
      </c>
      <c r="S44" s="205">
        <f t="shared" si="33"/>
        <v>4</v>
      </c>
      <c r="T44" s="525"/>
      <c r="U44" s="205">
        <v>3</v>
      </c>
      <c r="V44" s="211">
        <v>2989.6609227348545</v>
      </c>
      <c r="W44" s="208">
        <f t="shared" si="26"/>
        <v>996.55364091161812</v>
      </c>
      <c r="X44" s="205">
        <f t="shared" si="34"/>
        <v>4</v>
      </c>
      <c r="Y44" s="525"/>
      <c r="Z44" s="205">
        <v>3</v>
      </c>
      <c r="AA44" s="211">
        <v>2994.5454545454545</v>
      </c>
      <c r="AB44" s="208">
        <f t="shared" si="27"/>
        <v>998.18181818181813</v>
      </c>
      <c r="AC44" s="205">
        <f t="shared" si="35"/>
        <v>4</v>
      </c>
      <c r="AD44" s="525"/>
      <c r="AE44" s="205">
        <v>3</v>
      </c>
      <c r="AF44" s="211">
        <v>2986.3783783783761</v>
      </c>
      <c r="AG44" s="208">
        <f t="shared" si="28"/>
        <v>995.45945945945869</v>
      </c>
      <c r="AH44" s="205">
        <f t="shared" si="36"/>
        <v>5</v>
      </c>
      <c r="AI44" s="525"/>
      <c r="AJ44" s="205">
        <v>3</v>
      </c>
      <c r="AK44" s="211">
        <v>2987.0631970260206</v>
      </c>
      <c r="AL44" s="208">
        <f t="shared" si="29"/>
        <v>995.68773234200683</v>
      </c>
      <c r="AM44" s="205">
        <f t="shared" si="37"/>
        <v>5</v>
      </c>
      <c r="AN44" s="525"/>
      <c r="AO44" s="205">
        <v>3</v>
      </c>
      <c r="AP44" s="211">
        <v>2987.654320987655</v>
      </c>
      <c r="AQ44" s="208">
        <f t="shared" si="30"/>
        <v>995.88477366255165</v>
      </c>
      <c r="AR44" s="205">
        <f t="shared" si="38"/>
        <v>5</v>
      </c>
      <c r="AS44" s="525"/>
      <c r="AT44" s="205">
        <v>3</v>
      </c>
      <c r="AU44" s="211">
        <v>2987.9999999999986</v>
      </c>
      <c r="AV44" s="208">
        <f t="shared" si="31"/>
        <v>995.99999999999955</v>
      </c>
      <c r="AW44" s="205">
        <f t="shared" si="39"/>
        <v>5</v>
      </c>
      <c r="AX44" s="525"/>
    </row>
    <row r="45" spans="1:50" ht="14.25" hidden="1" customHeight="1" outlineLevel="1">
      <c r="B45" s="494"/>
      <c r="C45" s="203">
        <v>4</v>
      </c>
      <c r="D45" s="206" t="s">
        <v>540</v>
      </c>
      <c r="E45" s="207">
        <v>4</v>
      </c>
      <c r="F45" s="203">
        <v>3000</v>
      </c>
      <c r="G45" s="208">
        <f t="shared" si="24"/>
        <v>750</v>
      </c>
      <c r="H45" s="529"/>
      <c r="I45" s="209">
        <f t="shared" si="32"/>
        <v>4</v>
      </c>
      <c r="J45" s="209">
        <f t="shared" si="32"/>
        <v>2516.5802972179526</v>
      </c>
      <c r="K45" s="210">
        <f t="shared" si="32"/>
        <v>629.14507430448816</v>
      </c>
      <c r="L45" s="530"/>
      <c r="M45" s="209">
        <f>RANK(K45, K$42:$K$71)</f>
        <v>18</v>
      </c>
      <c r="N45" s="528"/>
      <c r="O45" s="526"/>
      <c r="P45" s="205">
        <v>4</v>
      </c>
      <c r="Q45" s="211">
        <v>2510.5096660808435</v>
      </c>
      <c r="R45" s="208">
        <f t="shared" si="25"/>
        <v>627.62741652021089</v>
      </c>
      <c r="S45" s="205">
        <f t="shared" si="33"/>
        <v>19</v>
      </c>
      <c r="T45" s="525"/>
      <c r="U45" s="205">
        <v>4</v>
      </c>
      <c r="V45" s="211">
        <v>2511.5978456014363</v>
      </c>
      <c r="W45" s="208">
        <f t="shared" si="26"/>
        <v>627.89946140035909</v>
      </c>
      <c r="X45" s="205">
        <f t="shared" si="34"/>
        <v>19</v>
      </c>
      <c r="Y45" s="525"/>
      <c r="Z45" s="205">
        <v>4</v>
      </c>
      <c r="AA45" s="211">
        <v>2518.6153846153829</v>
      </c>
      <c r="AB45" s="208">
        <f t="shared" si="27"/>
        <v>629.65384615384573</v>
      </c>
      <c r="AC45" s="205">
        <f t="shared" si="35"/>
        <v>18</v>
      </c>
      <c r="AD45" s="525"/>
      <c r="AE45" s="205">
        <v>4</v>
      </c>
      <c r="AF45" s="211">
        <v>2515.472936030616</v>
      </c>
      <c r="AG45" s="208">
        <f t="shared" si="28"/>
        <v>628.868234007654</v>
      </c>
      <c r="AH45" s="205">
        <f t="shared" si="36"/>
        <v>18</v>
      </c>
      <c r="AI45" s="525"/>
      <c r="AJ45" s="205">
        <v>4</v>
      </c>
      <c r="AK45" s="211">
        <v>2517.8443113772446</v>
      </c>
      <c r="AL45" s="208">
        <f t="shared" si="29"/>
        <v>629.46107784431115</v>
      </c>
      <c r="AM45" s="205">
        <f t="shared" si="37"/>
        <v>18</v>
      </c>
      <c r="AN45" s="525"/>
      <c r="AO45" s="205">
        <v>4</v>
      </c>
      <c r="AP45" s="211">
        <v>2522.7376425855537</v>
      </c>
      <c r="AQ45" s="208">
        <f t="shared" si="30"/>
        <v>630.68441064638841</v>
      </c>
      <c r="AR45" s="205">
        <f t="shared" si="38"/>
        <v>18</v>
      </c>
      <c r="AS45" s="525"/>
      <c r="AT45" s="205">
        <v>4</v>
      </c>
      <c r="AU45" s="211">
        <v>2519.284294234591</v>
      </c>
      <c r="AV45" s="208">
        <f t="shared" si="31"/>
        <v>629.82107355864775</v>
      </c>
      <c r="AW45" s="205">
        <f t="shared" si="39"/>
        <v>18</v>
      </c>
      <c r="AX45" s="525"/>
    </row>
    <row r="46" spans="1:50" ht="14.25" hidden="1" customHeight="1" outlineLevel="1">
      <c r="B46" s="494"/>
      <c r="C46" s="203">
        <v>5</v>
      </c>
      <c r="D46" s="206" t="s">
        <v>233</v>
      </c>
      <c r="E46" s="207">
        <v>5</v>
      </c>
      <c r="F46" s="203">
        <v>3300</v>
      </c>
      <c r="G46" s="208">
        <f t="shared" si="24"/>
        <v>660</v>
      </c>
      <c r="H46" s="529"/>
      <c r="I46" s="209">
        <f t="shared" si="32"/>
        <v>5</v>
      </c>
      <c r="J46" s="209">
        <f t="shared" si="32"/>
        <v>2731.9596969875433</v>
      </c>
      <c r="K46" s="210">
        <f t="shared" si="32"/>
        <v>546.39193939750874</v>
      </c>
      <c r="L46" s="530"/>
      <c r="M46" s="209">
        <f>RANK(K46, K$42:$K$71)</f>
        <v>26</v>
      </c>
      <c r="N46" s="528"/>
      <c r="O46" s="526"/>
      <c r="P46" s="205">
        <v>5</v>
      </c>
      <c r="Q46" s="211">
        <v>2734.0028694404587</v>
      </c>
      <c r="R46" s="208">
        <f t="shared" si="25"/>
        <v>546.80057388809178</v>
      </c>
      <c r="S46" s="205">
        <f t="shared" si="33"/>
        <v>26</v>
      </c>
      <c r="T46" s="525"/>
      <c r="U46" s="205">
        <v>5</v>
      </c>
      <c r="V46" s="211">
        <v>2734.026465028353</v>
      </c>
      <c r="W46" s="208">
        <f t="shared" si="26"/>
        <v>546.80529300567059</v>
      </c>
      <c r="X46" s="205">
        <f t="shared" si="34"/>
        <v>26</v>
      </c>
      <c r="Y46" s="525"/>
      <c r="Z46" s="205">
        <v>5</v>
      </c>
      <c r="AA46" s="211">
        <v>2734.8303870042946</v>
      </c>
      <c r="AB46" s="208">
        <f t="shared" si="27"/>
        <v>546.96607740085892</v>
      </c>
      <c r="AC46" s="205">
        <f t="shared" si="35"/>
        <v>26</v>
      </c>
      <c r="AD46" s="525"/>
      <c r="AE46" s="205">
        <v>5</v>
      </c>
      <c r="AF46" s="211">
        <v>2731.3378130726937</v>
      </c>
      <c r="AG46" s="208">
        <f t="shared" si="28"/>
        <v>546.26756261453875</v>
      </c>
      <c r="AH46" s="205">
        <f t="shared" si="36"/>
        <v>26</v>
      </c>
      <c r="AI46" s="525"/>
      <c r="AJ46" s="205">
        <v>5</v>
      </c>
      <c r="AK46" s="211">
        <v>2729.3350717079502</v>
      </c>
      <c r="AL46" s="208">
        <f t="shared" si="29"/>
        <v>545.86701434158999</v>
      </c>
      <c r="AM46" s="205">
        <f t="shared" si="37"/>
        <v>26</v>
      </c>
      <c r="AN46" s="525"/>
      <c r="AO46" s="205">
        <v>5</v>
      </c>
      <c r="AP46" s="211">
        <v>2729.4452347083943</v>
      </c>
      <c r="AQ46" s="208">
        <f t="shared" si="30"/>
        <v>545.88904694167888</v>
      </c>
      <c r="AR46" s="205">
        <f t="shared" si="38"/>
        <v>26</v>
      </c>
      <c r="AS46" s="525"/>
      <c r="AT46" s="205">
        <v>5</v>
      </c>
      <c r="AU46" s="211">
        <v>2730.7400379506616</v>
      </c>
      <c r="AV46" s="208">
        <f t="shared" si="31"/>
        <v>546.14800759013235</v>
      </c>
      <c r="AW46" s="205">
        <f t="shared" si="39"/>
        <v>25</v>
      </c>
      <c r="AX46" s="525"/>
    </row>
    <row r="47" spans="1:50" ht="14.25" hidden="1" customHeight="1" outlineLevel="1">
      <c r="B47" s="494"/>
      <c r="C47" s="203">
        <v>6</v>
      </c>
      <c r="D47" s="206" t="s">
        <v>232</v>
      </c>
      <c r="E47" s="207">
        <v>4</v>
      </c>
      <c r="F47" s="203">
        <v>2700</v>
      </c>
      <c r="G47" s="208">
        <f t="shared" si="24"/>
        <v>675</v>
      </c>
      <c r="H47" s="529"/>
      <c r="I47" s="209">
        <f t="shared" si="32"/>
        <v>4</v>
      </c>
      <c r="J47" s="209">
        <f t="shared" si="32"/>
        <v>2359.3743152966495</v>
      </c>
      <c r="K47" s="210">
        <f t="shared" si="32"/>
        <v>589.84357882416236</v>
      </c>
      <c r="L47" s="530"/>
      <c r="M47" s="209">
        <f>RANK(K47, K$42:$K$71)</f>
        <v>24</v>
      </c>
      <c r="N47" s="528"/>
      <c r="O47" s="526"/>
      <c r="P47" s="205">
        <v>4</v>
      </c>
      <c r="Q47" s="211">
        <v>2359.2008412197683</v>
      </c>
      <c r="R47" s="208">
        <f t="shared" si="25"/>
        <v>589.80021030494208</v>
      </c>
      <c r="S47" s="205">
        <f>RANK(R47, R$42:R$71)</f>
        <v>24</v>
      </c>
      <c r="T47" s="525"/>
      <c r="U47" s="205">
        <v>4</v>
      </c>
      <c r="V47" s="211">
        <v>2359.7343586158686</v>
      </c>
      <c r="W47" s="208">
        <f t="shared" si="26"/>
        <v>589.93358965396715</v>
      </c>
      <c r="X47" s="205">
        <f t="shared" si="34"/>
        <v>24</v>
      </c>
      <c r="Y47" s="525"/>
      <c r="Z47" s="205">
        <v>4</v>
      </c>
      <c r="AA47" s="211">
        <v>2359.8374372459953</v>
      </c>
      <c r="AB47" s="208">
        <f t="shared" si="27"/>
        <v>589.95935931149882</v>
      </c>
      <c r="AC47" s="205">
        <f t="shared" si="35"/>
        <v>24</v>
      </c>
      <c r="AD47" s="525"/>
      <c r="AE47" s="205">
        <v>4</v>
      </c>
      <c r="AF47" s="211">
        <v>2359.780857234934</v>
      </c>
      <c r="AG47" s="208">
        <f t="shared" si="28"/>
        <v>589.94521430873351</v>
      </c>
      <c r="AH47" s="205">
        <f t="shared" si="36"/>
        <v>24</v>
      </c>
      <c r="AI47" s="525"/>
      <c r="AJ47" s="205">
        <v>4</v>
      </c>
      <c r="AK47" s="211">
        <v>2358.9081885856099</v>
      </c>
      <c r="AL47" s="208">
        <f t="shared" si="29"/>
        <v>589.72704714640247</v>
      </c>
      <c r="AM47" s="205">
        <f t="shared" si="37"/>
        <v>24</v>
      </c>
      <c r="AN47" s="525"/>
      <c r="AO47" s="205">
        <v>4</v>
      </c>
      <c r="AP47" s="211">
        <v>2359.7086273617119</v>
      </c>
      <c r="AQ47" s="208">
        <f t="shared" si="30"/>
        <v>589.92715684042798</v>
      </c>
      <c r="AR47" s="205">
        <f t="shared" si="38"/>
        <v>24</v>
      </c>
      <c r="AS47" s="525"/>
      <c r="AT47" s="205">
        <v>4</v>
      </c>
      <c r="AU47" s="211">
        <v>2358.4498968126577</v>
      </c>
      <c r="AV47" s="208">
        <f t="shared" si="31"/>
        <v>589.61247420316442</v>
      </c>
      <c r="AW47" s="205">
        <f t="shared" si="39"/>
        <v>23</v>
      </c>
      <c r="AX47" s="525"/>
    </row>
    <row r="48" spans="1:50" ht="14.25" hidden="1" customHeight="1" outlineLevel="1">
      <c r="B48" s="494"/>
      <c r="C48" s="203">
        <v>7</v>
      </c>
      <c r="D48" s="206" t="s">
        <v>541</v>
      </c>
      <c r="E48" s="207">
        <v>4</v>
      </c>
      <c r="F48" s="203">
        <v>3300</v>
      </c>
      <c r="G48" s="208">
        <f t="shared" si="24"/>
        <v>825</v>
      </c>
      <c r="H48" s="529"/>
      <c r="I48" s="209">
        <f t="shared" si="32"/>
        <v>4</v>
      </c>
      <c r="J48" s="209">
        <f t="shared" si="32"/>
        <v>2745.6539566013885</v>
      </c>
      <c r="K48" s="210">
        <f t="shared" si="32"/>
        <v>686.41348915034712</v>
      </c>
      <c r="L48" s="530"/>
      <c r="M48" s="209">
        <f>RANK(K48, K$42:$K$71)</f>
        <v>16</v>
      </c>
      <c r="N48" s="528"/>
      <c r="O48" s="526"/>
      <c r="P48" s="205">
        <v>4</v>
      </c>
      <c r="Q48" s="211">
        <v>2744.4559585492211</v>
      </c>
      <c r="R48" s="208">
        <f t="shared" si="25"/>
        <v>686.11398963730528</v>
      </c>
      <c r="S48" s="205">
        <f t="shared" si="33"/>
        <v>15</v>
      </c>
      <c r="T48" s="525"/>
      <c r="U48" s="205">
        <v>4</v>
      </c>
      <c r="V48" s="211">
        <v>2745.8677685950388</v>
      </c>
      <c r="W48" s="208">
        <f t="shared" si="26"/>
        <v>686.4669421487597</v>
      </c>
      <c r="X48" s="205">
        <f t="shared" si="34"/>
        <v>15</v>
      </c>
      <c r="Y48" s="525"/>
      <c r="Z48" s="205">
        <v>4</v>
      </c>
      <c r="AA48" s="211">
        <v>2745.8699472759226</v>
      </c>
      <c r="AB48" s="208">
        <f t="shared" si="27"/>
        <v>686.46748681898066</v>
      </c>
      <c r="AC48" s="205">
        <f t="shared" si="35"/>
        <v>16</v>
      </c>
      <c r="AD48" s="525"/>
      <c r="AE48" s="205">
        <v>4</v>
      </c>
      <c r="AF48" s="211">
        <v>2744.6746987951851</v>
      </c>
      <c r="AG48" s="208">
        <f t="shared" si="28"/>
        <v>686.16867469879628</v>
      </c>
      <c r="AH48" s="205">
        <f t="shared" si="36"/>
        <v>16</v>
      </c>
      <c r="AI48" s="525"/>
      <c r="AJ48" s="205">
        <v>4</v>
      </c>
      <c r="AK48" s="211">
        <v>2744.6280991735571</v>
      </c>
      <c r="AL48" s="208">
        <f t="shared" si="29"/>
        <v>686.15702479338927</v>
      </c>
      <c r="AM48" s="205">
        <f t="shared" si="37"/>
        <v>16</v>
      </c>
      <c r="AN48" s="525"/>
      <c r="AO48" s="205">
        <v>4</v>
      </c>
      <c r="AP48" s="211">
        <v>2747.368421052633</v>
      </c>
      <c r="AQ48" s="208">
        <f t="shared" si="30"/>
        <v>686.84210526315826</v>
      </c>
      <c r="AR48" s="205">
        <f t="shared" si="38"/>
        <v>16</v>
      </c>
      <c r="AS48" s="525"/>
      <c r="AT48" s="205">
        <v>4</v>
      </c>
      <c r="AU48" s="211">
        <v>2746.7128027681638</v>
      </c>
      <c r="AV48" s="208">
        <f t="shared" si="31"/>
        <v>686.67820069204095</v>
      </c>
      <c r="AW48" s="205">
        <f t="shared" si="39"/>
        <v>16</v>
      </c>
      <c r="AX48" s="525"/>
    </row>
    <row r="49" spans="2:50" ht="14.25" hidden="1" customHeight="1" outlineLevel="1">
      <c r="B49" s="494"/>
      <c r="C49" s="203">
        <v>8</v>
      </c>
      <c r="D49" s="206" t="s">
        <v>542</v>
      </c>
      <c r="E49" s="207">
        <v>3</v>
      </c>
      <c r="F49" s="203">
        <v>3600</v>
      </c>
      <c r="G49" s="208">
        <f t="shared" si="24"/>
        <v>1200</v>
      </c>
      <c r="H49" s="529"/>
      <c r="I49" s="209">
        <f t="shared" si="32"/>
        <v>3</v>
      </c>
      <c r="J49" s="209">
        <f t="shared" si="32"/>
        <v>2994.0896353191283</v>
      </c>
      <c r="K49" s="210">
        <f t="shared" si="32"/>
        <v>998.02987843970971</v>
      </c>
      <c r="L49" s="530"/>
      <c r="M49" s="209">
        <f>RANK(K49, K$42:$K$71)</f>
        <v>3</v>
      </c>
      <c r="N49" s="528"/>
      <c r="O49" s="526"/>
      <c r="P49" s="205">
        <v>3</v>
      </c>
      <c r="Q49" s="211">
        <v>2994.6974847042802</v>
      </c>
      <c r="R49" s="208">
        <f t="shared" si="25"/>
        <v>998.23249490142678</v>
      </c>
      <c r="S49" s="205">
        <f t="shared" si="33"/>
        <v>3</v>
      </c>
      <c r="T49" s="525"/>
      <c r="U49" s="205">
        <v>3</v>
      </c>
      <c r="V49" s="211">
        <v>2995.8158995815893</v>
      </c>
      <c r="W49" s="208">
        <f t="shared" si="26"/>
        <v>998.60529986052973</v>
      </c>
      <c r="X49" s="205">
        <f t="shared" si="34"/>
        <v>3</v>
      </c>
      <c r="Y49" s="525"/>
      <c r="Z49" s="205">
        <v>3</v>
      </c>
      <c r="AA49" s="211">
        <v>2996.692392502754</v>
      </c>
      <c r="AB49" s="208">
        <f t="shared" si="27"/>
        <v>998.89746416758464</v>
      </c>
      <c r="AC49" s="205">
        <f t="shared" si="35"/>
        <v>3</v>
      </c>
      <c r="AD49" s="525"/>
      <c r="AE49" s="205">
        <v>3</v>
      </c>
      <c r="AF49" s="211">
        <v>2993.3701657458578</v>
      </c>
      <c r="AG49" s="208">
        <f t="shared" si="28"/>
        <v>997.7900552486193</v>
      </c>
      <c r="AH49" s="205">
        <f t="shared" si="36"/>
        <v>3</v>
      </c>
      <c r="AI49" s="525"/>
      <c r="AJ49" s="205">
        <v>3</v>
      </c>
      <c r="AK49" s="211">
        <v>2992.5399644760214</v>
      </c>
      <c r="AL49" s="208">
        <f t="shared" si="29"/>
        <v>997.51332149200709</v>
      </c>
      <c r="AM49" s="205">
        <f t="shared" si="37"/>
        <v>3</v>
      </c>
      <c r="AN49" s="525"/>
      <c r="AO49" s="205">
        <v>3</v>
      </c>
      <c r="AP49" s="211">
        <v>2992.6466753585387</v>
      </c>
      <c r="AQ49" s="208">
        <f t="shared" si="30"/>
        <v>997.54889178617952</v>
      </c>
      <c r="AR49" s="205">
        <f t="shared" si="38"/>
        <v>3</v>
      </c>
      <c r="AS49" s="525"/>
      <c r="AT49" s="205">
        <v>3</v>
      </c>
      <c r="AU49" s="211">
        <v>2992.8648648648614</v>
      </c>
      <c r="AV49" s="208">
        <f t="shared" si="31"/>
        <v>997.62162162162042</v>
      </c>
      <c r="AW49" s="205">
        <f t="shared" si="39"/>
        <v>3</v>
      </c>
      <c r="AX49" s="525"/>
    </row>
    <row r="50" spans="2:50" ht="14.25" hidden="1" customHeight="1" outlineLevel="1">
      <c r="B50" s="494"/>
      <c r="C50" s="203">
        <v>9</v>
      </c>
      <c r="D50" s="206" t="s">
        <v>543</v>
      </c>
      <c r="E50" s="207">
        <v>3</v>
      </c>
      <c r="F50" s="203">
        <v>3600</v>
      </c>
      <c r="G50" s="208">
        <f t="shared" si="24"/>
        <v>1200</v>
      </c>
      <c r="H50" s="529"/>
      <c r="I50" s="209">
        <f t="shared" si="32"/>
        <v>3</v>
      </c>
      <c r="J50" s="209">
        <f t="shared" si="32"/>
        <v>3002.2345100413763</v>
      </c>
      <c r="K50" s="210">
        <f t="shared" si="32"/>
        <v>1000.7448366804589</v>
      </c>
      <c r="L50" s="530"/>
      <c r="M50" s="209">
        <f>RANK(K50, K$42:$K$71)</f>
        <v>1</v>
      </c>
      <c r="N50" s="528"/>
      <c r="O50" s="526"/>
      <c r="P50" s="205">
        <v>3</v>
      </c>
      <c r="Q50" s="211">
        <v>3001.8461538461538</v>
      </c>
      <c r="R50" s="208">
        <f t="shared" si="25"/>
        <v>1000.6153846153846</v>
      </c>
      <c r="S50" s="205">
        <f t="shared" si="33"/>
        <v>1</v>
      </c>
      <c r="T50" s="525"/>
      <c r="U50" s="205">
        <v>3</v>
      </c>
      <c r="V50" s="211">
        <v>3003.9706925076807</v>
      </c>
      <c r="W50" s="208">
        <f t="shared" si="26"/>
        <v>1001.3235641692269</v>
      </c>
      <c r="X50" s="205">
        <f t="shared" si="34"/>
        <v>1</v>
      </c>
      <c r="Y50" s="525"/>
      <c r="Z50" s="205">
        <v>3</v>
      </c>
      <c r="AA50" s="211">
        <v>3003.9649164964558</v>
      </c>
      <c r="AB50" s="208">
        <f t="shared" si="27"/>
        <v>1001.321638832152</v>
      </c>
      <c r="AC50" s="205">
        <f t="shared" si="35"/>
        <v>1</v>
      </c>
      <c r="AD50" s="525"/>
      <c r="AE50" s="205">
        <v>3</v>
      </c>
      <c r="AF50" s="211">
        <v>3003.3350176857007</v>
      </c>
      <c r="AG50" s="208">
        <f t="shared" si="28"/>
        <v>1001.1116725619003</v>
      </c>
      <c r="AH50" s="205">
        <f t="shared" si="36"/>
        <v>1</v>
      </c>
      <c r="AI50" s="525"/>
      <c r="AJ50" s="205">
        <v>3</v>
      </c>
      <c r="AK50" s="211">
        <v>2999.9999999999991</v>
      </c>
      <c r="AL50" s="208">
        <f t="shared" si="29"/>
        <v>999.99999999999966</v>
      </c>
      <c r="AM50" s="205">
        <f t="shared" si="37"/>
        <v>1</v>
      </c>
      <c r="AN50" s="525"/>
      <c r="AO50" s="205">
        <v>3</v>
      </c>
      <c r="AP50" s="211">
        <v>3001.1136890951293</v>
      </c>
      <c r="AQ50" s="208">
        <f t="shared" si="30"/>
        <v>1000.3712296983764</v>
      </c>
      <c r="AR50" s="205">
        <f t="shared" si="38"/>
        <v>2</v>
      </c>
      <c r="AS50" s="525"/>
      <c r="AT50" s="205">
        <v>3</v>
      </c>
      <c r="AU50" s="211">
        <v>3001.411100658514</v>
      </c>
      <c r="AV50" s="208">
        <f t="shared" si="31"/>
        <v>1000.4703668861713</v>
      </c>
      <c r="AW50" s="205">
        <f t="shared" si="39"/>
        <v>1</v>
      </c>
      <c r="AX50" s="525"/>
    </row>
    <row r="51" spans="2:50" ht="14.25" hidden="1" customHeight="1" outlineLevel="1">
      <c r="B51" s="494"/>
      <c r="C51" s="203">
        <v>10</v>
      </c>
      <c r="D51" s="206" t="s">
        <v>370</v>
      </c>
      <c r="E51" s="207">
        <v>3</v>
      </c>
      <c r="F51" s="203">
        <v>3000</v>
      </c>
      <c r="G51" s="208">
        <f t="shared" si="24"/>
        <v>1000</v>
      </c>
      <c r="H51" s="529"/>
      <c r="I51" s="209">
        <f t="shared" si="32"/>
        <v>3</v>
      </c>
      <c r="J51" s="209">
        <f t="shared" si="32"/>
        <v>2527.6417115946392</v>
      </c>
      <c r="K51" s="210">
        <f t="shared" si="32"/>
        <v>842.54723719821311</v>
      </c>
      <c r="L51" s="530"/>
      <c r="M51" s="209">
        <f>RANK(K51, K$42:$K$71)</f>
        <v>8</v>
      </c>
      <c r="N51" s="528"/>
      <c r="O51" s="526"/>
      <c r="P51" s="205">
        <v>3</v>
      </c>
      <c r="Q51" s="211">
        <v>2520.7917442057183</v>
      </c>
      <c r="R51" s="208">
        <f t="shared" si="25"/>
        <v>840.26391473523938</v>
      </c>
      <c r="S51" s="205">
        <f t="shared" si="33"/>
        <v>8</v>
      </c>
      <c r="T51" s="525"/>
      <c r="U51" s="205">
        <v>3</v>
      </c>
      <c r="V51" s="211">
        <v>2523.3991416309</v>
      </c>
      <c r="W51" s="208">
        <f t="shared" si="26"/>
        <v>841.13304721029999</v>
      </c>
      <c r="X51" s="205">
        <f t="shared" si="34"/>
        <v>8</v>
      </c>
      <c r="Y51" s="525"/>
      <c r="Z51" s="205">
        <v>3</v>
      </c>
      <c r="AA51" s="211">
        <v>2529.7637795275582</v>
      </c>
      <c r="AB51" s="208">
        <f t="shared" si="27"/>
        <v>843.25459317585273</v>
      </c>
      <c r="AC51" s="205">
        <f t="shared" si="35"/>
        <v>8</v>
      </c>
      <c r="AD51" s="525"/>
      <c r="AE51" s="205">
        <v>3</v>
      </c>
      <c r="AF51" s="211">
        <v>2528.9811144788982</v>
      </c>
      <c r="AG51" s="208">
        <f t="shared" si="28"/>
        <v>842.99370482629945</v>
      </c>
      <c r="AH51" s="205">
        <f t="shared" si="36"/>
        <v>8</v>
      </c>
      <c r="AI51" s="525"/>
      <c r="AJ51" s="205">
        <v>3</v>
      </c>
      <c r="AK51" s="211">
        <v>2529.985652797704</v>
      </c>
      <c r="AL51" s="208">
        <f t="shared" si="29"/>
        <v>843.32855093256796</v>
      </c>
      <c r="AM51" s="205">
        <f t="shared" si="37"/>
        <v>8</v>
      </c>
      <c r="AN51" s="525"/>
      <c r="AO51" s="205">
        <v>3</v>
      </c>
      <c r="AP51" s="211">
        <v>2530.5263157894738</v>
      </c>
      <c r="AQ51" s="208">
        <f t="shared" si="30"/>
        <v>843.50877192982455</v>
      </c>
      <c r="AR51" s="205">
        <f t="shared" si="38"/>
        <v>8</v>
      </c>
      <c r="AS51" s="525"/>
      <c r="AT51" s="205">
        <v>3</v>
      </c>
      <c r="AU51" s="211">
        <v>2530.0442327322221</v>
      </c>
      <c r="AV51" s="208">
        <f t="shared" si="31"/>
        <v>843.34807757740737</v>
      </c>
      <c r="AW51" s="205">
        <f t="shared" si="39"/>
        <v>8</v>
      </c>
      <c r="AX51" s="525"/>
    </row>
    <row r="52" spans="2:50" ht="14.25" hidden="1" customHeight="1" outlineLevel="1">
      <c r="B52" s="494"/>
      <c r="C52" s="203">
        <v>11</v>
      </c>
      <c r="D52" s="206" t="s">
        <v>544</v>
      </c>
      <c r="E52" s="207">
        <v>4</v>
      </c>
      <c r="F52" s="203">
        <v>3300</v>
      </c>
      <c r="G52" s="208">
        <f t="shared" si="24"/>
        <v>825</v>
      </c>
      <c r="H52" s="529"/>
      <c r="I52" s="209">
        <f t="shared" si="32"/>
        <v>4</v>
      </c>
      <c r="J52" s="209">
        <f t="shared" si="32"/>
        <v>2819.9517271776422</v>
      </c>
      <c r="K52" s="210">
        <f t="shared" si="32"/>
        <v>704.98793179441054</v>
      </c>
      <c r="L52" s="530"/>
      <c r="M52" s="209">
        <f>RANK(K52, K$42:$K$71)</f>
        <v>10</v>
      </c>
      <c r="N52" s="528"/>
      <c r="O52" s="526"/>
      <c r="P52" s="205">
        <v>4</v>
      </c>
      <c r="Q52" s="211">
        <v>2819.505260164914</v>
      </c>
      <c r="R52" s="208">
        <f t="shared" si="25"/>
        <v>704.87631504122851</v>
      </c>
      <c r="S52" s="205">
        <f t="shared" si="33"/>
        <v>9</v>
      </c>
      <c r="T52" s="525"/>
      <c r="U52" s="205">
        <v>4</v>
      </c>
      <c r="V52" s="211">
        <v>2821.1095305832141</v>
      </c>
      <c r="W52" s="208">
        <f t="shared" si="26"/>
        <v>705.27738264580353</v>
      </c>
      <c r="X52" s="205">
        <f t="shared" si="34"/>
        <v>9</v>
      </c>
      <c r="Y52" s="525"/>
      <c r="Z52" s="205">
        <v>4</v>
      </c>
      <c r="AA52" s="211">
        <v>2822.2254293548845</v>
      </c>
      <c r="AB52" s="208">
        <f t="shared" si="27"/>
        <v>705.55635733872111</v>
      </c>
      <c r="AC52" s="205">
        <f t="shared" si="35"/>
        <v>9</v>
      </c>
      <c r="AD52" s="525"/>
      <c r="AE52" s="205">
        <v>4</v>
      </c>
      <c r="AF52" s="211">
        <v>2818.6266771902092</v>
      </c>
      <c r="AG52" s="208">
        <f t="shared" si="28"/>
        <v>704.6566692975523</v>
      </c>
      <c r="AH52" s="205">
        <f t="shared" si="36"/>
        <v>10</v>
      </c>
      <c r="AI52" s="525"/>
      <c r="AJ52" s="205">
        <v>4</v>
      </c>
      <c r="AK52" s="211">
        <v>2818.4354154032712</v>
      </c>
      <c r="AL52" s="208">
        <f t="shared" si="29"/>
        <v>704.60885385081781</v>
      </c>
      <c r="AM52" s="205">
        <f t="shared" si="37"/>
        <v>10</v>
      </c>
      <c r="AN52" s="525"/>
      <c r="AO52" s="205">
        <v>4</v>
      </c>
      <c r="AP52" s="211">
        <v>2820.1410983538522</v>
      </c>
      <c r="AQ52" s="208">
        <f t="shared" si="30"/>
        <v>705.03527458846304</v>
      </c>
      <c r="AR52" s="205">
        <f t="shared" si="38"/>
        <v>10</v>
      </c>
      <c r="AS52" s="525"/>
      <c r="AT52" s="205">
        <v>4</v>
      </c>
      <c r="AU52" s="211">
        <v>2819.6186791931459</v>
      </c>
      <c r="AV52" s="208">
        <f t="shared" si="31"/>
        <v>704.90466979828648</v>
      </c>
      <c r="AW52" s="205">
        <f t="shared" si="39"/>
        <v>10</v>
      </c>
      <c r="AX52" s="525"/>
    </row>
    <row r="53" spans="2:50" ht="14.25" hidden="1" customHeight="1" outlineLevel="1">
      <c r="B53" s="494"/>
      <c r="C53" s="203">
        <v>12</v>
      </c>
      <c r="D53" s="206" t="s">
        <v>545</v>
      </c>
      <c r="E53" s="207">
        <v>4</v>
      </c>
      <c r="F53" s="203">
        <v>3300</v>
      </c>
      <c r="G53" s="208">
        <f t="shared" si="24"/>
        <v>825</v>
      </c>
      <c r="H53" s="529"/>
      <c r="I53" s="209">
        <f t="shared" si="32"/>
        <v>4</v>
      </c>
      <c r="J53" s="209">
        <f t="shared" si="32"/>
        <v>2779.3070904163519</v>
      </c>
      <c r="K53" s="210">
        <f t="shared" si="32"/>
        <v>694.82677260408798</v>
      </c>
      <c r="L53" s="530"/>
      <c r="M53" s="209">
        <f>RANK(K53, K$42:$K$71)</f>
        <v>13</v>
      </c>
      <c r="N53" s="528"/>
      <c r="O53" s="526"/>
      <c r="P53" s="205">
        <v>4</v>
      </c>
      <c r="Q53" s="211">
        <v>2775.2398355413429</v>
      </c>
      <c r="R53" s="208">
        <f t="shared" si="25"/>
        <v>693.80995888533573</v>
      </c>
      <c r="S53" s="205">
        <f t="shared" si="33"/>
        <v>13</v>
      </c>
      <c r="T53" s="525"/>
      <c r="U53" s="205">
        <v>4</v>
      </c>
      <c r="V53" s="211">
        <v>2777.5933609958497</v>
      </c>
      <c r="W53" s="208">
        <f t="shared" si="26"/>
        <v>694.39834024896243</v>
      </c>
      <c r="X53" s="205">
        <f t="shared" si="34"/>
        <v>13</v>
      </c>
      <c r="Y53" s="525"/>
      <c r="Z53" s="205">
        <v>4</v>
      </c>
      <c r="AA53" s="211">
        <v>2780.4608294930872</v>
      </c>
      <c r="AB53" s="208">
        <f t="shared" si="27"/>
        <v>695.1152073732718</v>
      </c>
      <c r="AC53" s="205">
        <f t="shared" si="35"/>
        <v>13</v>
      </c>
      <c r="AD53" s="525"/>
      <c r="AE53" s="205">
        <v>4</v>
      </c>
      <c r="AF53" s="211">
        <v>2780.46994202014</v>
      </c>
      <c r="AG53" s="208">
        <f t="shared" si="28"/>
        <v>695.11748550503501</v>
      </c>
      <c r="AH53" s="205">
        <f t="shared" si="36"/>
        <v>13</v>
      </c>
      <c r="AI53" s="525"/>
      <c r="AJ53" s="205">
        <v>4</v>
      </c>
      <c r="AK53" s="211">
        <v>2779.7468354430366</v>
      </c>
      <c r="AL53" s="208">
        <f t="shared" si="29"/>
        <v>694.93670886075915</v>
      </c>
      <c r="AM53" s="205">
        <f t="shared" si="37"/>
        <v>13</v>
      </c>
      <c r="AN53" s="525"/>
      <c r="AO53" s="205">
        <v>4</v>
      </c>
      <c r="AP53" s="211">
        <v>2780.600045116174</v>
      </c>
      <c r="AQ53" s="208">
        <f t="shared" si="30"/>
        <v>695.1500112790435</v>
      </c>
      <c r="AR53" s="205">
        <f t="shared" si="38"/>
        <v>13</v>
      </c>
      <c r="AS53" s="525"/>
      <c r="AT53" s="205">
        <v>4</v>
      </c>
      <c r="AU53" s="211">
        <v>2781.0387843048334</v>
      </c>
      <c r="AV53" s="208">
        <f t="shared" si="31"/>
        <v>695.25969607620834</v>
      </c>
      <c r="AW53" s="205">
        <f t="shared" si="39"/>
        <v>13</v>
      </c>
      <c r="AX53" s="525"/>
    </row>
    <row r="54" spans="2:50" ht="14.25" hidden="1" customHeight="1" outlineLevel="1">
      <c r="B54" s="494"/>
      <c r="C54" s="203">
        <v>13</v>
      </c>
      <c r="D54" s="206" t="s">
        <v>385</v>
      </c>
      <c r="E54" s="207">
        <v>4</v>
      </c>
      <c r="F54" s="203">
        <v>3000</v>
      </c>
      <c r="G54" s="208">
        <f t="shared" si="24"/>
        <v>750</v>
      </c>
      <c r="H54" s="529"/>
      <c r="I54" s="209">
        <f t="shared" si="32"/>
        <v>4</v>
      </c>
      <c r="J54" s="209">
        <f t="shared" si="32"/>
        <v>2482.2976259064803</v>
      </c>
      <c r="K54" s="210">
        <f t="shared" si="32"/>
        <v>620.57440647662008</v>
      </c>
      <c r="L54" s="530"/>
      <c r="M54" s="209">
        <f>RANK(K54, K$42:$K$71)</f>
        <v>21</v>
      </c>
      <c r="N54" s="528"/>
      <c r="O54" s="526"/>
      <c r="P54" s="205">
        <v>4</v>
      </c>
      <c r="Q54" s="211">
        <v>2486.3813229572079</v>
      </c>
      <c r="R54" s="208">
        <f t="shared" si="25"/>
        <v>621.59533073930197</v>
      </c>
      <c r="S54" s="205">
        <f t="shared" si="33"/>
        <v>21</v>
      </c>
      <c r="T54" s="525"/>
      <c r="U54" s="205">
        <v>4</v>
      </c>
      <c r="V54" s="211">
        <v>2486.4097363083192</v>
      </c>
      <c r="W54" s="208">
        <f t="shared" si="26"/>
        <v>621.60243407707981</v>
      </c>
      <c r="X54" s="205">
        <f t="shared" si="34"/>
        <v>21</v>
      </c>
      <c r="Y54" s="525"/>
      <c r="Z54" s="205">
        <v>4</v>
      </c>
      <c r="AA54" s="211">
        <v>2482.8282828282822</v>
      </c>
      <c r="AB54" s="208">
        <f t="shared" si="27"/>
        <v>620.70707070707056</v>
      </c>
      <c r="AC54" s="205">
        <f t="shared" si="35"/>
        <v>21</v>
      </c>
      <c r="AD54" s="525"/>
      <c r="AE54" s="205">
        <v>4</v>
      </c>
      <c r="AF54" s="211">
        <v>2481.5331010452951</v>
      </c>
      <c r="AG54" s="208">
        <f t="shared" si="28"/>
        <v>620.38327526132377</v>
      </c>
      <c r="AH54" s="205">
        <f t="shared" si="36"/>
        <v>21</v>
      </c>
      <c r="AI54" s="525"/>
      <c r="AJ54" s="205">
        <v>4</v>
      </c>
      <c r="AK54" s="211">
        <v>2479.1939546599533</v>
      </c>
      <c r="AL54" s="208">
        <f t="shared" si="29"/>
        <v>619.79848866498833</v>
      </c>
      <c r="AM54" s="205">
        <f t="shared" si="37"/>
        <v>21</v>
      </c>
      <c r="AN54" s="525"/>
      <c r="AO54" s="205">
        <v>4</v>
      </c>
      <c r="AP54" s="211">
        <v>2479.927007299269</v>
      </c>
      <c r="AQ54" s="208">
        <f t="shared" si="30"/>
        <v>619.98175182481725</v>
      </c>
      <c r="AR54" s="205">
        <f t="shared" si="38"/>
        <v>21</v>
      </c>
      <c r="AS54" s="525"/>
      <c r="AT54" s="205">
        <v>4</v>
      </c>
      <c r="AU54" s="211">
        <v>2479.8099762470351</v>
      </c>
      <c r="AV54" s="208">
        <f t="shared" si="31"/>
        <v>619.95249406175878</v>
      </c>
      <c r="AW54" s="205">
        <f t="shared" si="39"/>
        <v>21</v>
      </c>
      <c r="AX54" s="525"/>
    </row>
    <row r="55" spans="2:50" ht="14.25" hidden="1" customHeight="1" outlineLevel="1">
      <c r="B55" s="494"/>
      <c r="C55" s="203">
        <v>14</v>
      </c>
      <c r="D55" s="206" t="s">
        <v>546</v>
      </c>
      <c r="E55" s="207">
        <v>4</v>
      </c>
      <c r="F55" s="203">
        <v>3000</v>
      </c>
      <c r="G55" s="208">
        <f t="shared" si="24"/>
        <v>750</v>
      </c>
      <c r="H55" s="529"/>
      <c r="I55" s="209">
        <f t="shared" si="32"/>
        <v>4</v>
      </c>
      <c r="J55" s="209">
        <f t="shared" si="32"/>
        <v>2473.2031523639939</v>
      </c>
      <c r="K55" s="210">
        <f t="shared" si="32"/>
        <v>618.30078809099848</v>
      </c>
      <c r="L55" s="530"/>
      <c r="M55" s="209">
        <f>RANK(K55, K$42:$K$71)</f>
        <v>22</v>
      </c>
      <c r="N55" s="528"/>
      <c r="O55" s="526"/>
      <c r="P55" s="205">
        <v>4</v>
      </c>
      <c r="Q55" s="211">
        <v>2478.9823008849585</v>
      </c>
      <c r="R55" s="208">
        <f t="shared" si="25"/>
        <v>619.74557522123962</v>
      </c>
      <c r="S55" s="205">
        <f t="shared" si="33"/>
        <v>22</v>
      </c>
      <c r="T55" s="525"/>
      <c r="U55" s="205">
        <v>4</v>
      </c>
      <c r="V55" s="211">
        <v>2477.8415614236546</v>
      </c>
      <c r="W55" s="208">
        <f t="shared" si="26"/>
        <v>619.46039035591366</v>
      </c>
      <c r="X55" s="205">
        <f t="shared" si="34"/>
        <v>22</v>
      </c>
      <c r="Y55" s="525"/>
      <c r="Z55" s="205">
        <v>4</v>
      </c>
      <c r="AA55" s="211">
        <v>2472.6138490330663</v>
      </c>
      <c r="AB55" s="208">
        <f t="shared" si="27"/>
        <v>618.15346225826659</v>
      </c>
      <c r="AC55" s="205">
        <f t="shared" si="35"/>
        <v>22</v>
      </c>
      <c r="AD55" s="525"/>
      <c r="AE55" s="205">
        <v>4</v>
      </c>
      <c r="AF55" s="211">
        <v>2471.5636363636354</v>
      </c>
      <c r="AG55" s="208">
        <f t="shared" si="28"/>
        <v>617.89090909090885</v>
      </c>
      <c r="AH55" s="205">
        <f t="shared" si="36"/>
        <v>22</v>
      </c>
      <c r="AI55" s="525"/>
      <c r="AJ55" s="205">
        <v>4</v>
      </c>
      <c r="AK55" s="211">
        <v>2469.1764705882347</v>
      </c>
      <c r="AL55" s="208">
        <f t="shared" si="29"/>
        <v>617.29411764705867</v>
      </c>
      <c r="AM55" s="205">
        <f t="shared" si="37"/>
        <v>22</v>
      </c>
      <c r="AN55" s="525"/>
      <c r="AO55" s="205">
        <v>4</v>
      </c>
      <c r="AP55" s="211">
        <v>2469.041095890414</v>
      </c>
      <c r="AQ55" s="208">
        <f t="shared" si="30"/>
        <v>617.2602739726035</v>
      </c>
      <c r="AR55" s="205">
        <f t="shared" si="38"/>
        <v>22</v>
      </c>
      <c r="AS55" s="525"/>
      <c r="AT55" s="205"/>
      <c r="AU55" s="211"/>
      <c r="AV55" s="208"/>
      <c r="AW55" s="205"/>
      <c r="AX55" s="525"/>
    </row>
    <row r="56" spans="2:50" ht="14.25" hidden="1" customHeight="1" outlineLevel="1">
      <c r="B56" s="494"/>
      <c r="C56" s="203">
        <v>15</v>
      </c>
      <c r="D56" s="206" t="s">
        <v>377</v>
      </c>
      <c r="E56" s="207">
        <v>4</v>
      </c>
      <c r="F56" s="203">
        <v>3000</v>
      </c>
      <c r="G56" s="208">
        <f t="shared" si="24"/>
        <v>750</v>
      </c>
      <c r="H56" s="529"/>
      <c r="I56" s="209">
        <f t="shared" si="32"/>
        <v>4</v>
      </c>
      <c r="J56" s="209">
        <f t="shared" si="32"/>
        <v>2488.4911993239562</v>
      </c>
      <c r="K56" s="210">
        <f t="shared" si="32"/>
        <v>622.12279983098904</v>
      </c>
      <c r="L56" s="530"/>
      <c r="M56" s="209">
        <f>RANK(K56, K$42:$K$71)</f>
        <v>20</v>
      </c>
      <c r="N56" s="528"/>
      <c r="O56" s="526"/>
      <c r="P56" s="205">
        <v>4</v>
      </c>
      <c r="Q56" s="211">
        <v>2493.5315387706014</v>
      </c>
      <c r="R56" s="208">
        <f t="shared" si="25"/>
        <v>623.38288469265035</v>
      </c>
      <c r="S56" s="205">
        <f t="shared" si="33"/>
        <v>20</v>
      </c>
      <c r="T56" s="525"/>
      <c r="U56" s="205">
        <v>4</v>
      </c>
      <c r="V56" s="211">
        <v>2493.9130434782669</v>
      </c>
      <c r="W56" s="208">
        <f t="shared" si="26"/>
        <v>623.47826086956672</v>
      </c>
      <c r="X56" s="205">
        <f>RANK(W56, W$42:W$71)</f>
        <v>20</v>
      </c>
      <c r="Y56" s="525"/>
      <c r="Z56" s="205">
        <v>4</v>
      </c>
      <c r="AA56" s="211">
        <v>2489.237875288688</v>
      </c>
      <c r="AB56" s="208">
        <f t="shared" si="27"/>
        <v>622.30946882217199</v>
      </c>
      <c r="AC56" s="205">
        <f>RANK(AB56, AB$42:AB$71)</f>
        <v>20</v>
      </c>
      <c r="AD56" s="525"/>
      <c r="AE56" s="205">
        <v>4</v>
      </c>
      <c r="AF56" s="211">
        <v>2486.8306801736639</v>
      </c>
      <c r="AG56" s="208">
        <f t="shared" si="28"/>
        <v>621.70767004341599</v>
      </c>
      <c r="AH56" s="205">
        <f>RANK(AG56, AG$42:AG$71)</f>
        <v>20</v>
      </c>
      <c r="AI56" s="525"/>
      <c r="AJ56" s="205">
        <v>4</v>
      </c>
      <c r="AK56" s="211">
        <v>2484.5926551287571</v>
      </c>
      <c r="AL56" s="208">
        <f t="shared" si="29"/>
        <v>621.14816378218927</v>
      </c>
      <c r="AM56" s="205">
        <f>RANK(AL56, AL$42:AL$71)</f>
        <v>20</v>
      </c>
      <c r="AN56" s="525"/>
      <c r="AO56" s="205">
        <v>4</v>
      </c>
      <c r="AP56" s="211">
        <v>2485.343811394891</v>
      </c>
      <c r="AQ56" s="208">
        <f t="shared" si="30"/>
        <v>621.33595284872274</v>
      </c>
      <c r="AR56" s="205">
        <f>RANK(AQ56, AQ$42:AQ$71)</f>
        <v>20</v>
      </c>
      <c r="AS56" s="525"/>
      <c r="AT56" s="205">
        <v>4</v>
      </c>
      <c r="AU56" s="211">
        <v>2485.9887910328257</v>
      </c>
      <c r="AV56" s="208">
        <f t="shared" si="31"/>
        <v>621.49719775820643</v>
      </c>
      <c r="AW56" s="205">
        <f>RANK(AV56, AV$42:AV$71)</f>
        <v>20</v>
      </c>
      <c r="AX56" s="525"/>
    </row>
    <row r="57" spans="2:50" ht="14.25" hidden="1" customHeight="1" outlineLevel="1">
      <c r="B57" s="494"/>
      <c r="C57" s="203">
        <v>16</v>
      </c>
      <c r="D57" s="206" t="s">
        <v>547</v>
      </c>
      <c r="E57" s="207">
        <v>4</v>
      </c>
      <c r="F57" s="203">
        <v>3300</v>
      </c>
      <c r="G57" s="208">
        <f t="shared" si="24"/>
        <v>825</v>
      </c>
      <c r="H57" s="529"/>
      <c r="I57" s="209">
        <f t="shared" si="32"/>
        <v>4</v>
      </c>
      <c r="J57" s="209">
        <f t="shared" si="32"/>
        <v>2750.3852018493926</v>
      </c>
      <c r="K57" s="210">
        <f t="shared" si="32"/>
        <v>687.59630046234815</v>
      </c>
      <c r="L57" s="530"/>
      <c r="M57" s="209">
        <f>RANK(K57, K$42:$K$71)</f>
        <v>14</v>
      </c>
      <c r="N57" s="528"/>
      <c r="O57" s="526"/>
      <c r="P57" s="205">
        <v>4</v>
      </c>
      <c r="Q57" s="211">
        <v>2741.9730941704033</v>
      </c>
      <c r="R57" s="208">
        <f t="shared" si="25"/>
        <v>685.49327354260083</v>
      </c>
      <c r="S57" s="205">
        <f t="shared" si="33"/>
        <v>16</v>
      </c>
      <c r="T57" s="525"/>
      <c r="U57" s="205">
        <v>4</v>
      </c>
      <c r="V57" s="211">
        <v>2744.8988764044989</v>
      </c>
      <c r="W57" s="208">
        <f t="shared" si="26"/>
        <v>686.22471910112472</v>
      </c>
      <c r="X57" s="205">
        <f t="shared" si="34"/>
        <v>16</v>
      </c>
      <c r="Y57" s="525"/>
      <c r="Z57" s="205">
        <v>4</v>
      </c>
      <c r="AA57" s="211">
        <v>2757.3913043478296</v>
      </c>
      <c r="AB57" s="208">
        <f t="shared" si="27"/>
        <v>689.34782608695741</v>
      </c>
      <c r="AC57" s="205">
        <f t="shared" si="35"/>
        <v>14</v>
      </c>
      <c r="AD57" s="525"/>
      <c r="AE57" s="205">
        <v>4</v>
      </c>
      <c r="AF57" s="211">
        <v>2755.9553404571257</v>
      </c>
      <c r="AG57" s="208">
        <f t="shared" si="28"/>
        <v>688.98883511428141</v>
      </c>
      <c r="AH57" s="205">
        <f t="shared" si="36"/>
        <v>14</v>
      </c>
      <c r="AI57" s="525"/>
      <c r="AJ57" s="205">
        <v>4</v>
      </c>
      <c r="AK57" s="211">
        <v>2751.0004858541693</v>
      </c>
      <c r="AL57" s="208">
        <f t="shared" si="29"/>
        <v>687.75012146354231</v>
      </c>
      <c r="AM57" s="205">
        <f t="shared" si="37"/>
        <v>14</v>
      </c>
      <c r="AN57" s="525"/>
      <c r="AO57" s="205">
        <v>4</v>
      </c>
      <c r="AP57" s="211">
        <v>2750.7661599877219</v>
      </c>
      <c r="AQ57" s="208">
        <f t="shared" si="30"/>
        <v>687.69153999693049</v>
      </c>
      <c r="AR57" s="205">
        <f t="shared" si="38"/>
        <v>14</v>
      </c>
      <c r="AS57" s="525"/>
      <c r="AT57" s="205">
        <v>4</v>
      </c>
      <c r="AU57" s="211">
        <v>2750.7111517240005</v>
      </c>
      <c r="AV57" s="208">
        <f t="shared" si="31"/>
        <v>687.67778793100013</v>
      </c>
      <c r="AW57" s="205">
        <f t="shared" si="39"/>
        <v>14</v>
      </c>
      <c r="AX57" s="525"/>
    </row>
    <row r="58" spans="2:50" ht="14.25" hidden="1" customHeight="1" outlineLevel="1">
      <c r="B58" s="494"/>
      <c r="C58" s="203">
        <v>17</v>
      </c>
      <c r="D58" s="206" t="s">
        <v>386</v>
      </c>
      <c r="E58" s="207">
        <v>13</v>
      </c>
      <c r="F58" s="203">
        <v>3600</v>
      </c>
      <c r="G58" s="208">
        <f t="shared" si="24"/>
        <v>276.92307692307691</v>
      </c>
      <c r="H58" s="529"/>
      <c r="I58" s="209">
        <f t="shared" si="32"/>
        <v>13</v>
      </c>
      <c r="J58" s="209">
        <f t="shared" si="32"/>
        <v>2990.6442458211482</v>
      </c>
      <c r="K58" s="210">
        <f t="shared" si="32"/>
        <v>230.04955737085749</v>
      </c>
      <c r="L58" s="530"/>
      <c r="M58" s="209">
        <f>RANK(K58, K$42:$K$71)</f>
        <v>27</v>
      </c>
      <c r="N58" s="528"/>
      <c r="O58" s="526"/>
      <c r="P58" s="205">
        <v>13</v>
      </c>
      <c r="Q58" s="211">
        <v>2997.007481296755</v>
      </c>
      <c r="R58" s="208">
        <f t="shared" si="25"/>
        <v>230.5390370228273</v>
      </c>
      <c r="S58" s="205">
        <f t="shared" si="33"/>
        <v>27</v>
      </c>
      <c r="T58" s="525"/>
      <c r="U58" s="205">
        <v>13</v>
      </c>
      <c r="V58" s="211">
        <v>2998.2315789473678</v>
      </c>
      <c r="W58" s="208">
        <f t="shared" si="26"/>
        <v>230.63319838056674</v>
      </c>
      <c r="X58" s="205">
        <f t="shared" si="34"/>
        <v>27</v>
      </c>
      <c r="Y58" s="525"/>
      <c r="Z58" s="205">
        <v>13</v>
      </c>
      <c r="AA58" s="211">
        <v>2990.7188353048209</v>
      </c>
      <c r="AB58" s="208">
        <f t="shared" si="27"/>
        <v>230.05529502344777</v>
      </c>
      <c r="AC58" s="205">
        <f t="shared" si="35"/>
        <v>27</v>
      </c>
      <c r="AD58" s="525"/>
      <c r="AE58" s="205">
        <v>13</v>
      </c>
      <c r="AF58" s="211">
        <v>2987.593984962401</v>
      </c>
      <c r="AG58" s="208">
        <f t="shared" si="28"/>
        <v>229.8149219201847</v>
      </c>
      <c r="AH58" s="205">
        <f t="shared" si="36"/>
        <v>27</v>
      </c>
      <c r="AI58" s="525"/>
      <c r="AJ58" s="205">
        <v>13</v>
      </c>
      <c r="AK58" s="211">
        <v>2986.1538461538448</v>
      </c>
      <c r="AL58" s="208">
        <f t="shared" si="29"/>
        <v>229.70414201183422</v>
      </c>
      <c r="AM58" s="205">
        <f t="shared" si="37"/>
        <v>27</v>
      </c>
      <c r="AN58" s="525"/>
      <c r="AO58" s="205">
        <v>13</v>
      </c>
      <c r="AP58" s="211">
        <v>2986.8750000000068</v>
      </c>
      <c r="AQ58" s="208">
        <f t="shared" si="30"/>
        <v>229.7596153846159</v>
      </c>
      <c r="AR58" s="205">
        <f t="shared" si="38"/>
        <v>27</v>
      </c>
      <c r="AS58" s="525"/>
      <c r="AT58" s="205">
        <v>13</v>
      </c>
      <c r="AU58" s="211">
        <v>2987.9289940828367</v>
      </c>
      <c r="AV58" s="208">
        <f t="shared" si="31"/>
        <v>229.84069185252591</v>
      </c>
      <c r="AW58" s="205">
        <f t="shared" si="39"/>
        <v>26</v>
      </c>
      <c r="AX58" s="525"/>
    </row>
    <row r="59" spans="2:50" ht="14.25" hidden="1" customHeight="1" outlineLevel="1">
      <c r="B59" s="494"/>
      <c r="C59" s="203">
        <v>18</v>
      </c>
      <c r="D59" s="206" t="s">
        <v>548</v>
      </c>
      <c r="E59" s="207">
        <v>3</v>
      </c>
      <c r="F59" s="203">
        <v>3600</v>
      </c>
      <c r="G59" s="208">
        <f t="shared" si="24"/>
        <v>1200</v>
      </c>
      <c r="H59" s="529"/>
      <c r="I59" s="209">
        <f t="shared" si="32"/>
        <v>3</v>
      </c>
      <c r="J59" s="209">
        <f t="shared" si="32"/>
        <v>2968.7960727191125</v>
      </c>
      <c r="K59" s="210">
        <f t="shared" si="32"/>
        <v>989.59869090637073</v>
      </c>
      <c r="L59" s="530"/>
      <c r="M59" s="209">
        <f>RANK(K59, K$42:$K$71)</f>
        <v>6</v>
      </c>
      <c r="N59" s="528"/>
      <c r="O59" s="526"/>
      <c r="P59" s="205">
        <v>3</v>
      </c>
      <c r="Q59" s="211">
        <v>2965.3757768463661</v>
      </c>
      <c r="R59" s="208">
        <f t="shared" si="25"/>
        <v>988.45859228212203</v>
      </c>
      <c r="S59" s="205">
        <f t="shared" si="33"/>
        <v>6</v>
      </c>
      <c r="T59" s="525"/>
      <c r="U59" s="205">
        <v>3</v>
      </c>
      <c r="V59" s="211">
        <v>2965.7985959233638</v>
      </c>
      <c r="W59" s="208">
        <f t="shared" si="26"/>
        <v>988.59953197445464</v>
      </c>
      <c r="X59" s="205">
        <f t="shared" si="34"/>
        <v>6</v>
      </c>
      <c r="Y59" s="525"/>
      <c r="Z59" s="205">
        <v>3</v>
      </c>
      <c r="AA59" s="211">
        <v>2972.2066876812137</v>
      </c>
      <c r="AB59" s="208">
        <f t="shared" si="27"/>
        <v>990.73556256040456</v>
      </c>
      <c r="AC59" s="205">
        <f t="shared" si="35"/>
        <v>6</v>
      </c>
      <c r="AD59" s="525"/>
      <c r="AE59" s="205">
        <v>3</v>
      </c>
      <c r="AF59" s="211">
        <v>2960.3070670580282</v>
      </c>
      <c r="AG59" s="208">
        <f t="shared" si="28"/>
        <v>986.76902235267607</v>
      </c>
      <c r="AH59" s="205">
        <f t="shared" si="36"/>
        <v>6</v>
      </c>
      <c r="AI59" s="525"/>
      <c r="AJ59" s="205">
        <v>3</v>
      </c>
      <c r="AK59" s="211">
        <v>2971.6496945010163</v>
      </c>
      <c r="AL59" s="208">
        <f t="shared" si="29"/>
        <v>990.54989816700538</v>
      </c>
      <c r="AM59" s="205">
        <f t="shared" si="37"/>
        <v>6</v>
      </c>
      <c r="AN59" s="525"/>
      <c r="AO59" s="205">
        <v>3</v>
      </c>
      <c r="AP59" s="211">
        <v>2972.6325851494275</v>
      </c>
      <c r="AQ59" s="208">
        <f t="shared" si="30"/>
        <v>990.87752838314248</v>
      </c>
      <c r="AR59" s="205">
        <f t="shared" si="38"/>
        <v>6</v>
      </c>
      <c r="AS59" s="525"/>
      <c r="AT59" s="205">
        <v>3</v>
      </c>
      <c r="AU59" s="211">
        <v>2973.6021018743691</v>
      </c>
      <c r="AV59" s="208">
        <f t="shared" si="31"/>
        <v>991.20070062478965</v>
      </c>
      <c r="AW59" s="205">
        <f t="shared" si="39"/>
        <v>6</v>
      </c>
      <c r="AX59" s="525"/>
    </row>
    <row r="60" spans="2:50" ht="14.25" hidden="1" customHeight="1" outlineLevel="1">
      <c r="B60" s="494"/>
      <c r="C60" s="203">
        <v>19</v>
      </c>
      <c r="D60" s="206" t="s">
        <v>549</v>
      </c>
      <c r="E60" s="207">
        <v>4</v>
      </c>
      <c r="F60" s="203">
        <v>3300</v>
      </c>
      <c r="G60" s="208">
        <f t="shared" si="24"/>
        <v>825</v>
      </c>
      <c r="H60" s="529"/>
      <c r="I60" s="209">
        <f t="shared" si="32"/>
        <v>4</v>
      </c>
      <c r="J60" s="209">
        <f t="shared" si="32"/>
        <v>2804.9131463408839</v>
      </c>
      <c r="K60" s="210">
        <f t="shared" si="32"/>
        <v>701.22828658522099</v>
      </c>
      <c r="L60" s="530"/>
      <c r="M60" s="209">
        <f>RANK(K60, K$42:$K$71)</f>
        <v>11</v>
      </c>
      <c r="N60" s="528"/>
      <c r="O60" s="526"/>
      <c r="P60" s="205">
        <v>4</v>
      </c>
      <c r="Q60" s="211">
        <v>2809.9726027397273</v>
      </c>
      <c r="R60" s="208">
        <f t="shared" si="25"/>
        <v>702.49315068493183</v>
      </c>
      <c r="S60" s="205">
        <f t="shared" si="33"/>
        <v>11</v>
      </c>
      <c r="T60" s="525"/>
      <c r="U60" s="205">
        <v>4</v>
      </c>
      <c r="V60" s="211">
        <v>2814.8275862068986</v>
      </c>
      <c r="W60" s="208">
        <f t="shared" si="26"/>
        <v>703.70689655172464</v>
      </c>
      <c r="X60" s="205">
        <f t="shared" si="34"/>
        <v>11</v>
      </c>
      <c r="Y60" s="525"/>
      <c r="Z60" s="205">
        <v>4</v>
      </c>
      <c r="AA60" s="211">
        <v>2803.3548387096753</v>
      </c>
      <c r="AB60" s="208">
        <f t="shared" si="27"/>
        <v>700.83870967741882</v>
      </c>
      <c r="AC60" s="205">
        <f t="shared" si="35"/>
        <v>11</v>
      </c>
      <c r="AD60" s="525"/>
      <c r="AE60" s="205">
        <v>4</v>
      </c>
      <c r="AF60" s="211">
        <v>2800.4132231405019</v>
      </c>
      <c r="AG60" s="208">
        <f t="shared" si="28"/>
        <v>700.10330578512549</v>
      </c>
      <c r="AH60" s="205">
        <f t="shared" si="36"/>
        <v>11</v>
      </c>
      <c r="AI60" s="525"/>
      <c r="AJ60" s="205">
        <v>4</v>
      </c>
      <c r="AK60" s="211">
        <v>2800.9598080383926</v>
      </c>
      <c r="AL60" s="208">
        <f t="shared" si="29"/>
        <v>700.23995200959814</v>
      </c>
      <c r="AM60" s="205">
        <f t="shared" si="37"/>
        <v>11</v>
      </c>
      <c r="AN60" s="525"/>
      <c r="AO60" s="205">
        <v>4</v>
      </c>
      <c r="AP60" s="211">
        <v>2803.8461538461538</v>
      </c>
      <c r="AQ60" s="208">
        <f t="shared" si="30"/>
        <v>700.96153846153845</v>
      </c>
      <c r="AR60" s="205">
        <f t="shared" si="38"/>
        <v>11</v>
      </c>
      <c r="AS60" s="525"/>
      <c r="AT60" s="205">
        <v>4</v>
      </c>
      <c r="AU60" s="211">
        <v>2801.0178117048372</v>
      </c>
      <c r="AV60" s="208">
        <f t="shared" si="31"/>
        <v>700.2544529262093</v>
      </c>
      <c r="AW60" s="205">
        <f t="shared" si="39"/>
        <v>12</v>
      </c>
      <c r="AX60" s="525"/>
    </row>
    <row r="61" spans="2:50" ht="14.25" hidden="1" customHeight="1" outlineLevel="1">
      <c r="B61" s="494"/>
      <c r="C61" s="203">
        <v>20</v>
      </c>
      <c r="D61" s="206" t="s">
        <v>550</v>
      </c>
      <c r="E61" s="207">
        <v>4</v>
      </c>
      <c r="F61" s="203">
        <v>3000</v>
      </c>
      <c r="G61" s="208">
        <f t="shared" si="24"/>
        <v>750</v>
      </c>
      <c r="H61" s="529"/>
      <c r="I61" s="209">
        <f t="shared" si="32"/>
        <v>4</v>
      </c>
      <c r="J61" s="209">
        <f t="shared" si="32"/>
        <v>2513.5669388039751</v>
      </c>
      <c r="K61" s="210">
        <f t="shared" si="32"/>
        <v>628.39173470099377</v>
      </c>
      <c r="L61" s="530"/>
      <c r="M61" s="209">
        <f>RANK(K61, K$42:$K$71)</f>
        <v>19</v>
      </c>
      <c r="N61" s="528"/>
      <c r="O61" s="526"/>
      <c r="P61" s="205">
        <v>4</v>
      </c>
      <c r="Q61" s="211">
        <v>2511.894039735098</v>
      </c>
      <c r="R61" s="208">
        <f t="shared" si="25"/>
        <v>627.97350993377449</v>
      </c>
      <c r="S61" s="205">
        <f t="shared" si="33"/>
        <v>18</v>
      </c>
      <c r="T61" s="525"/>
      <c r="U61" s="205">
        <v>4</v>
      </c>
      <c r="V61" s="211">
        <v>2514.1621621621625</v>
      </c>
      <c r="W61" s="208">
        <f t="shared" si="26"/>
        <v>628.54054054054063</v>
      </c>
      <c r="X61" s="205">
        <f t="shared" si="34"/>
        <v>18</v>
      </c>
      <c r="Y61" s="525"/>
      <c r="Z61" s="205">
        <v>4</v>
      </c>
      <c r="AA61" s="211">
        <v>2515.2422907489022</v>
      </c>
      <c r="AB61" s="208">
        <f t="shared" si="27"/>
        <v>628.81057268722554</v>
      </c>
      <c r="AC61" s="205">
        <f t="shared" si="35"/>
        <v>19</v>
      </c>
      <c r="AD61" s="525"/>
      <c r="AE61" s="205">
        <v>4</v>
      </c>
      <c r="AF61" s="211">
        <v>2510.9999999999891</v>
      </c>
      <c r="AG61" s="208">
        <f t="shared" si="28"/>
        <v>627.74999999999727</v>
      </c>
      <c r="AH61" s="205">
        <f t="shared" si="36"/>
        <v>19</v>
      </c>
      <c r="AI61" s="525"/>
      <c r="AJ61" s="205">
        <v>4</v>
      </c>
      <c r="AK61" s="211">
        <v>2510.6172839506148</v>
      </c>
      <c r="AL61" s="208">
        <f t="shared" si="29"/>
        <v>627.6543209876537</v>
      </c>
      <c r="AM61" s="205">
        <f t="shared" si="37"/>
        <v>19</v>
      </c>
      <c r="AN61" s="525"/>
      <c r="AO61" s="205">
        <v>4</v>
      </c>
      <c r="AP61" s="211">
        <v>2519.5527950310566</v>
      </c>
      <c r="AQ61" s="208">
        <f t="shared" si="30"/>
        <v>629.88819875776414</v>
      </c>
      <c r="AR61" s="205">
        <f t="shared" si="38"/>
        <v>19</v>
      </c>
      <c r="AS61" s="525"/>
      <c r="AT61" s="205">
        <v>4</v>
      </c>
      <c r="AU61" s="211">
        <v>2512.5000000000014</v>
      </c>
      <c r="AV61" s="208">
        <f t="shared" si="31"/>
        <v>628.12500000000034</v>
      </c>
      <c r="AW61" s="205">
        <f t="shared" si="39"/>
        <v>19</v>
      </c>
      <c r="AX61" s="525"/>
    </row>
    <row r="62" spans="2:50" ht="14.25" hidden="1" customHeight="1" outlineLevel="1">
      <c r="B62" s="494"/>
      <c r="C62" s="203">
        <v>21</v>
      </c>
      <c r="D62" s="206" t="s">
        <v>387</v>
      </c>
      <c r="E62" s="207">
        <v>5</v>
      </c>
      <c r="F62" s="203">
        <v>3300</v>
      </c>
      <c r="G62" s="208">
        <f t="shared" si="24"/>
        <v>660</v>
      </c>
      <c r="H62" s="529"/>
      <c r="I62" s="209">
        <f t="shared" si="32"/>
        <v>5</v>
      </c>
      <c r="J62" s="209">
        <f t="shared" si="32"/>
        <v>2769.8527368776631</v>
      </c>
      <c r="K62" s="210">
        <f t="shared" si="32"/>
        <v>553.97054737553265</v>
      </c>
      <c r="L62" s="530"/>
      <c r="M62" s="209">
        <f>RANK(K62, K$42:$K$71)</f>
        <v>25</v>
      </c>
      <c r="N62" s="528"/>
      <c r="O62" s="526"/>
      <c r="P62" s="205">
        <v>5</v>
      </c>
      <c r="Q62" s="211">
        <v>2768.5714285714275</v>
      </c>
      <c r="R62" s="208">
        <f t="shared" si="25"/>
        <v>553.71428571428555</v>
      </c>
      <c r="S62" s="205">
        <f t="shared" si="33"/>
        <v>25</v>
      </c>
      <c r="T62" s="525"/>
      <c r="U62" s="205">
        <v>5</v>
      </c>
      <c r="V62" s="211">
        <v>2772.0438845997583</v>
      </c>
      <c r="W62" s="208">
        <f t="shared" si="26"/>
        <v>554.40877691995161</v>
      </c>
      <c r="X62" s="205">
        <f t="shared" si="34"/>
        <v>25</v>
      </c>
      <c r="Y62" s="525"/>
      <c r="Z62" s="205">
        <v>5</v>
      </c>
      <c r="AA62" s="211">
        <v>2772.7659574468094</v>
      </c>
      <c r="AB62" s="208">
        <f t="shared" si="27"/>
        <v>554.55319148936189</v>
      </c>
      <c r="AC62" s="205">
        <f t="shared" si="35"/>
        <v>25</v>
      </c>
      <c r="AD62" s="525"/>
      <c r="AE62" s="205">
        <v>5</v>
      </c>
      <c r="AF62" s="211">
        <v>2769.1078561917361</v>
      </c>
      <c r="AG62" s="208">
        <f t="shared" si="28"/>
        <v>553.82157123834725</v>
      </c>
      <c r="AH62" s="205">
        <f t="shared" si="36"/>
        <v>25</v>
      </c>
      <c r="AI62" s="525"/>
      <c r="AJ62" s="205">
        <v>5</v>
      </c>
      <c r="AK62" s="211">
        <v>2767.3069064160172</v>
      </c>
      <c r="AL62" s="208">
        <f t="shared" si="29"/>
        <v>553.46138128320342</v>
      </c>
      <c r="AM62" s="205">
        <f t="shared" si="37"/>
        <v>25</v>
      </c>
      <c r="AN62" s="525"/>
      <c r="AO62" s="205">
        <v>5</v>
      </c>
      <c r="AP62" s="211">
        <v>2770.6948640483333</v>
      </c>
      <c r="AQ62" s="208">
        <f t="shared" si="30"/>
        <v>554.13897280966671</v>
      </c>
      <c r="AR62" s="205">
        <f t="shared" si="38"/>
        <v>25</v>
      </c>
      <c r="AS62" s="525"/>
      <c r="AT62" s="205">
        <v>5</v>
      </c>
      <c r="AU62" s="211">
        <v>2768.4782608695623</v>
      </c>
      <c r="AV62" s="208">
        <f t="shared" si="31"/>
        <v>553.69565217391244</v>
      </c>
      <c r="AW62" s="205">
        <f t="shared" si="39"/>
        <v>24</v>
      </c>
      <c r="AX62" s="525"/>
    </row>
    <row r="63" spans="2:50" ht="14.25" hidden="1" customHeight="1" outlineLevel="1">
      <c r="B63" s="494"/>
      <c r="C63" s="203">
        <v>22</v>
      </c>
      <c r="D63" s="206" t="s">
        <v>388</v>
      </c>
      <c r="E63" s="207">
        <v>4</v>
      </c>
      <c r="F63" s="203">
        <v>2700</v>
      </c>
      <c r="G63" s="208">
        <f t="shared" si="24"/>
        <v>675</v>
      </c>
      <c r="H63" s="529"/>
      <c r="I63" s="209">
        <f t="shared" si="32"/>
        <v>4</v>
      </c>
      <c r="J63" s="209">
        <f t="shared" si="32"/>
        <v>2397.4012768925313</v>
      </c>
      <c r="K63" s="210">
        <f t="shared" si="32"/>
        <v>599.35031922313283</v>
      </c>
      <c r="L63" s="530"/>
      <c r="M63" s="209">
        <f>RANK(K63, K$42:$K$71)</f>
        <v>23</v>
      </c>
      <c r="N63" s="528"/>
      <c r="O63" s="526"/>
      <c r="P63" s="205">
        <v>4</v>
      </c>
      <c r="Q63" s="211">
        <v>2397.8411292554656</v>
      </c>
      <c r="R63" s="208">
        <f t="shared" si="25"/>
        <v>599.4602823138664</v>
      </c>
      <c r="S63" s="205">
        <f t="shared" si="33"/>
        <v>23</v>
      </c>
      <c r="T63" s="525"/>
      <c r="U63" s="205">
        <v>4</v>
      </c>
      <c r="V63" s="211">
        <v>2398.3130667041551</v>
      </c>
      <c r="W63" s="208">
        <f t="shared" si="26"/>
        <v>599.57826667603877</v>
      </c>
      <c r="X63" s="205">
        <f t="shared" si="34"/>
        <v>23</v>
      </c>
      <c r="Y63" s="525"/>
      <c r="Z63" s="205">
        <v>4</v>
      </c>
      <c r="AA63" s="211">
        <v>2398.0891719745205</v>
      </c>
      <c r="AB63" s="208">
        <f t="shared" si="27"/>
        <v>599.52229299363012</v>
      </c>
      <c r="AC63" s="205">
        <f t="shared" si="35"/>
        <v>23</v>
      </c>
      <c r="AD63" s="525"/>
      <c r="AE63" s="205">
        <v>4</v>
      </c>
      <c r="AF63" s="211">
        <v>2396.6802278275031</v>
      </c>
      <c r="AG63" s="208">
        <f t="shared" si="28"/>
        <v>599.17005695687578</v>
      </c>
      <c r="AH63" s="205">
        <f t="shared" si="36"/>
        <v>23</v>
      </c>
      <c r="AI63" s="525"/>
      <c r="AJ63" s="205">
        <v>4</v>
      </c>
      <c r="AK63" s="211">
        <v>2396.1056603773582</v>
      </c>
      <c r="AL63" s="208">
        <f t="shared" si="29"/>
        <v>599.02641509433954</v>
      </c>
      <c r="AM63" s="205">
        <f t="shared" si="37"/>
        <v>23</v>
      </c>
      <c r="AN63" s="525"/>
      <c r="AO63" s="205">
        <v>4</v>
      </c>
      <c r="AP63" s="211">
        <v>2396.9483568075116</v>
      </c>
      <c r="AQ63" s="208">
        <f t="shared" si="30"/>
        <v>599.23708920187789</v>
      </c>
      <c r="AR63" s="205">
        <f t="shared" si="38"/>
        <v>23</v>
      </c>
      <c r="AS63" s="525"/>
      <c r="AT63" s="205">
        <v>4</v>
      </c>
      <c r="AU63" s="211">
        <v>2397.8313253012038</v>
      </c>
      <c r="AV63" s="208">
        <f t="shared" si="31"/>
        <v>599.45783132530096</v>
      </c>
      <c r="AW63" s="205">
        <f t="shared" si="39"/>
        <v>22</v>
      </c>
      <c r="AX63" s="525"/>
    </row>
    <row r="64" spans="2:50" ht="14.25" hidden="1" customHeight="1" outlineLevel="1">
      <c r="B64" s="494"/>
      <c r="C64" s="203">
        <v>23</v>
      </c>
      <c r="D64" s="206" t="s">
        <v>551</v>
      </c>
      <c r="E64" s="207">
        <v>4</v>
      </c>
      <c r="F64" s="203">
        <v>3300</v>
      </c>
      <c r="G64" s="208">
        <f t="shared" si="24"/>
        <v>825</v>
      </c>
      <c r="H64" s="529"/>
      <c r="I64" s="209">
        <f t="shared" si="32"/>
        <v>4</v>
      </c>
      <c r="J64" s="209">
        <f t="shared" si="32"/>
        <v>2741.2771950772553</v>
      </c>
      <c r="K64" s="210">
        <f t="shared" si="32"/>
        <v>685.31929876931383</v>
      </c>
      <c r="L64" s="530"/>
      <c r="M64" s="209">
        <f>RANK(K64, K$42:$K$71)</f>
        <v>17</v>
      </c>
      <c r="N64" s="528"/>
      <c r="O64" s="526"/>
      <c r="P64" s="205">
        <v>4</v>
      </c>
      <c r="Q64" s="211">
        <v>2740.0766735476268</v>
      </c>
      <c r="R64" s="208">
        <f t="shared" si="25"/>
        <v>685.0191683869067</v>
      </c>
      <c r="S64" s="205">
        <f t="shared" si="33"/>
        <v>17</v>
      </c>
      <c r="T64" s="525"/>
      <c r="U64" s="205">
        <v>4</v>
      </c>
      <c r="V64" s="211">
        <v>2742.652757078984</v>
      </c>
      <c r="W64" s="208">
        <f t="shared" si="26"/>
        <v>685.663189269746</v>
      </c>
      <c r="X64" s="205">
        <f t="shared" si="34"/>
        <v>17</v>
      </c>
      <c r="Y64" s="525"/>
      <c r="Z64" s="205">
        <v>4</v>
      </c>
      <c r="AA64" s="211">
        <v>2743.4768320736093</v>
      </c>
      <c r="AB64" s="208">
        <f t="shared" si="27"/>
        <v>685.86920801840233</v>
      </c>
      <c r="AC64" s="205">
        <f t="shared" si="35"/>
        <v>17</v>
      </c>
      <c r="AD64" s="525"/>
      <c r="AE64" s="205">
        <v>4</v>
      </c>
      <c r="AF64" s="211">
        <v>2740.0754716981046</v>
      </c>
      <c r="AG64" s="208">
        <f t="shared" si="28"/>
        <v>685.01886792452615</v>
      </c>
      <c r="AH64" s="205">
        <f t="shared" si="36"/>
        <v>17</v>
      </c>
      <c r="AI64" s="525"/>
      <c r="AJ64" s="205">
        <v>4</v>
      </c>
      <c r="AK64" s="211">
        <v>2738.7781350482314</v>
      </c>
      <c r="AL64" s="208">
        <f t="shared" si="29"/>
        <v>684.69453376205786</v>
      </c>
      <c r="AM64" s="205">
        <f t="shared" si="37"/>
        <v>17</v>
      </c>
      <c r="AN64" s="525"/>
      <c r="AO64" s="205">
        <v>4</v>
      </c>
      <c r="AP64" s="211">
        <v>2744.0203562340994</v>
      </c>
      <c r="AQ64" s="208">
        <f t="shared" si="30"/>
        <v>686.00508905852485</v>
      </c>
      <c r="AR64" s="205">
        <f t="shared" si="38"/>
        <v>17</v>
      </c>
      <c r="AS64" s="525"/>
      <c r="AT64" s="205">
        <v>4</v>
      </c>
      <c r="AU64" s="211">
        <v>2739.8601398601327</v>
      </c>
      <c r="AV64" s="208">
        <f t="shared" si="31"/>
        <v>684.96503496503317</v>
      </c>
      <c r="AW64" s="205">
        <f t="shared" si="39"/>
        <v>17</v>
      </c>
      <c r="AX64" s="525"/>
    </row>
    <row r="65" spans="1:50" ht="14.25" hidden="1" customHeight="1" outlineLevel="1">
      <c r="B65" s="494"/>
      <c r="C65" s="203">
        <v>24</v>
      </c>
      <c r="D65" s="206" t="s">
        <v>552</v>
      </c>
      <c r="E65" s="207">
        <v>3</v>
      </c>
      <c r="F65" s="203">
        <v>3600</v>
      </c>
      <c r="G65" s="208">
        <f t="shared" si="24"/>
        <v>1200</v>
      </c>
      <c r="H65" s="529"/>
      <c r="I65" s="209">
        <f t="shared" si="32"/>
        <v>3</v>
      </c>
      <c r="J65" s="209">
        <f t="shared" si="32"/>
        <v>2987.7582192142158</v>
      </c>
      <c r="K65" s="210">
        <f t="shared" si="32"/>
        <v>995.91940640473854</v>
      </c>
      <c r="L65" s="530"/>
      <c r="M65" s="209">
        <f>RANK(K65, K$42:$K$71)</f>
        <v>5</v>
      </c>
      <c r="N65" s="528"/>
      <c r="O65" s="526"/>
      <c r="P65" s="205">
        <v>3</v>
      </c>
      <c r="Q65" s="211">
        <v>2989.6530206315783</v>
      </c>
      <c r="R65" s="208">
        <f t="shared" si="25"/>
        <v>996.55100687719278</v>
      </c>
      <c r="S65" s="205">
        <f t="shared" si="33"/>
        <v>5</v>
      </c>
      <c r="T65" s="525"/>
      <c r="U65" s="205">
        <v>3</v>
      </c>
      <c r="V65" s="211">
        <v>2987.2799301211503</v>
      </c>
      <c r="W65" s="208">
        <f t="shared" si="26"/>
        <v>995.7599767070501</v>
      </c>
      <c r="X65" s="205">
        <f t="shared" si="34"/>
        <v>5</v>
      </c>
      <c r="Y65" s="525"/>
      <c r="Z65" s="205">
        <v>3</v>
      </c>
      <c r="AA65" s="211">
        <v>2983.3378001662595</v>
      </c>
      <c r="AB65" s="208">
        <f t="shared" si="27"/>
        <v>994.44593338875313</v>
      </c>
      <c r="AC65" s="205">
        <f t="shared" si="35"/>
        <v>5</v>
      </c>
      <c r="AD65" s="525"/>
      <c r="AE65" s="205">
        <v>3</v>
      </c>
      <c r="AF65" s="211">
        <v>2986.87701685191</v>
      </c>
      <c r="AG65" s="208">
        <f t="shared" si="28"/>
        <v>995.62567228396995</v>
      </c>
      <c r="AH65" s="205">
        <f t="shared" si="36"/>
        <v>4</v>
      </c>
      <c r="AI65" s="525"/>
      <c r="AJ65" s="205">
        <v>3</v>
      </c>
      <c r="AK65" s="211">
        <v>2988.9641819941871</v>
      </c>
      <c r="AL65" s="208">
        <f t="shared" si="29"/>
        <v>996.32139399806238</v>
      </c>
      <c r="AM65" s="205">
        <f t="shared" si="37"/>
        <v>4</v>
      </c>
      <c r="AN65" s="525"/>
      <c r="AO65" s="205">
        <v>3</v>
      </c>
      <c r="AP65" s="211">
        <v>2989.3916691639192</v>
      </c>
      <c r="AQ65" s="208">
        <f t="shared" si="30"/>
        <v>996.46388972130637</v>
      </c>
      <c r="AR65" s="205">
        <f t="shared" si="38"/>
        <v>4</v>
      </c>
      <c r="AS65" s="525"/>
      <c r="AT65" s="205">
        <v>3</v>
      </c>
      <c r="AU65" s="211">
        <v>2988.8039155705055</v>
      </c>
      <c r="AV65" s="208">
        <f t="shared" si="31"/>
        <v>996.26797185683517</v>
      </c>
      <c r="AW65" s="205">
        <f t="shared" si="39"/>
        <v>4</v>
      </c>
      <c r="AX65" s="525"/>
    </row>
    <row r="66" spans="1:50" ht="14.25" hidden="1" customHeight="1" outlineLevel="1">
      <c r="B66" s="494"/>
      <c r="C66" s="203">
        <v>25</v>
      </c>
      <c r="D66" s="206" t="s">
        <v>553</v>
      </c>
      <c r="E66" s="207">
        <v>3</v>
      </c>
      <c r="F66" s="203">
        <v>3600</v>
      </c>
      <c r="G66" s="208">
        <f t="shared" si="24"/>
        <v>1200</v>
      </c>
      <c r="H66" s="529"/>
      <c r="I66" s="209">
        <f t="shared" si="32"/>
        <v>3</v>
      </c>
      <c r="J66" s="209">
        <f t="shared" si="32"/>
        <v>3000.2792200145009</v>
      </c>
      <c r="K66" s="210">
        <f t="shared" si="32"/>
        <v>1000.0930733381668</v>
      </c>
      <c r="L66" s="530"/>
      <c r="M66" s="209">
        <f>RANK(K66, K$42:$K$71)</f>
        <v>2</v>
      </c>
      <c r="N66" s="528"/>
      <c r="O66" s="526"/>
      <c r="P66" s="205">
        <v>3</v>
      </c>
      <c r="Q66" s="211">
        <v>3001.638054922455</v>
      </c>
      <c r="R66" s="208">
        <f t="shared" si="25"/>
        <v>1000.546018307485</v>
      </c>
      <c r="S66" s="205">
        <f t="shared" si="33"/>
        <v>2</v>
      </c>
      <c r="T66" s="525"/>
      <c r="U66" s="205">
        <v>3</v>
      </c>
      <c r="V66" s="211">
        <v>3000.9353273365755</v>
      </c>
      <c r="W66" s="208">
        <f t="shared" si="26"/>
        <v>1000.3117757788585</v>
      </c>
      <c r="X66" s="205">
        <f t="shared" si="34"/>
        <v>2</v>
      </c>
      <c r="Y66" s="525"/>
      <c r="Z66" s="205">
        <v>3</v>
      </c>
      <c r="AA66" s="211">
        <v>2999.7734029178951</v>
      </c>
      <c r="AB66" s="208">
        <f t="shared" si="27"/>
        <v>999.92446763929831</v>
      </c>
      <c r="AC66" s="205">
        <f t="shared" si="35"/>
        <v>2</v>
      </c>
      <c r="AD66" s="525"/>
      <c r="AE66" s="205">
        <v>3</v>
      </c>
      <c r="AF66" s="211">
        <v>2998.1144512101655</v>
      </c>
      <c r="AG66" s="208">
        <f t="shared" si="28"/>
        <v>999.37148373672187</v>
      </c>
      <c r="AH66" s="205">
        <f t="shared" si="36"/>
        <v>2</v>
      </c>
      <c r="AI66" s="525"/>
      <c r="AJ66" s="205">
        <v>3</v>
      </c>
      <c r="AK66" s="211">
        <v>2998.5162710452714</v>
      </c>
      <c r="AL66" s="208">
        <f t="shared" si="29"/>
        <v>999.50542368175718</v>
      </c>
      <c r="AM66" s="205">
        <f t="shared" si="37"/>
        <v>2</v>
      </c>
      <c r="AN66" s="525"/>
      <c r="AO66" s="205">
        <v>3</v>
      </c>
      <c r="AP66" s="211">
        <v>3002.3652172830584</v>
      </c>
      <c r="AQ66" s="208">
        <f t="shared" si="30"/>
        <v>1000.7884057610195</v>
      </c>
      <c r="AR66" s="205">
        <f t="shared" si="38"/>
        <v>1</v>
      </c>
      <c r="AS66" s="525"/>
      <c r="AT66" s="205">
        <v>3</v>
      </c>
      <c r="AU66" s="211">
        <v>3000.6118153860853</v>
      </c>
      <c r="AV66" s="208">
        <f t="shared" si="31"/>
        <v>1000.2039384620284</v>
      </c>
      <c r="AW66" s="205">
        <f t="shared" si="39"/>
        <v>2</v>
      </c>
      <c r="AX66" s="525"/>
    </row>
    <row r="67" spans="1:50" ht="14.25" hidden="1" customHeight="1" outlineLevel="1">
      <c r="B67" s="494"/>
      <c r="C67" s="203">
        <v>26</v>
      </c>
      <c r="D67" s="206" t="s">
        <v>554</v>
      </c>
      <c r="E67" s="207">
        <v>4</v>
      </c>
      <c r="F67" s="203">
        <v>3300</v>
      </c>
      <c r="G67" s="208">
        <f t="shared" si="24"/>
        <v>825</v>
      </c>
      <c r="H67" s="529"/>
      <c r="I67" s="209">
        <f t="shared" si="32"/>
        <v>4</v>
      </c>
      <c r="J67" s="209">
        <f t="shared" si="32"/>
        <v>2794.01142046016</v>
      </c>
      <c r="K67" s="210">
        <f t="shared" si="32"/>
        <v>698.50285511504001</v>
      </c>
      <c r="L67" s="530"/>
      <c r="M67" s="209">
        <f>RANK(K67, K$42:$K$71)</f>
        <v>12</v>
      </c>
      <c r="N67" s="528"/>
      <c r="O67" s="526"/>
      <c r="P67" s="205">
        <v>4</v>
      </c>
      <c r="Q67" s="211">
        <v>2781.5529220947465</v>
      </c>
      <c r="R67" s="208">
        <f t="shared" si="25"/>
        <v>695.38823052368662</v>
      </c>
      <c r="S67" s="205">
        <f t="shared" si="33"/>
        <v>12</v>
      </c>
      <c r="T67" s="525"/>
      <c r="U67" s="205">
        <v>4</v>
      </c>
      <c r="V67" s="211">
        <v>2786.2072763383558</v>
      </c>
      <c r="W67" s="208">
        <f t="shared" si="26"/>
        <v>696.55181908458894</v>
      </c>
      <c r="X67" s="205">
        <f t="shared" si="34"/>
        <v>12</v>
      </c>
      <c r="Y67" s="525"/>
      <c r="Z67" s="205">
        <v>4</v>
      </c>
      <c r="AA67" s="211">
        <v>2793.0856651704703</v>
      </c>
      <c r="AB67" s="208">
        <f t="shared" si="27"/>
        <v>698.27141629261757</v>
      </c>
      <c r="AC67" s="205">
        <f t="shared" si="35"/>
        <v>12</v>
      </c>
      <c r="AD67" s="525"/>
      <c r="AE67" s="205">
        <v>4</v>
      </c>
      <c r="AF67" s="211">
        <v>2798.0406772441706</v>
      </c>
      <c r="AG67" s="208">
        <f t="shared" si="28"/>
        <v>699.51016931104266</v>
      </c>
      <c r="AH67" s="205">
        <f t="shared" si="36"/>
        <v>12</v>
      </c>
      <c r="AI67" s="525"/>
      <c r="AJ67" s="205">
        <v>4</v>
      </c>
      <c r="AK67" s="211">
        <v>2795.8107028753984</v>
      </c>
      <c r="AL67" s="208">
        <f t="shared" si="29"/>
        <v>698.9526757188496</v>
      </c>
      <c r="AM67" s="205">
        <f t="shared" si="37"/>
        <v>12</v>
      </c>
      <c r="AN67" s="525"/>
      <c r="AO67" s="205">
        <v>4</v>
      </c>
      <c r="AP67" s="211">
        <v>2799.6462524587814</v>
      </c>
      <c r="AQ67" s="208">
        <f t="shared" si="30"/>
        <v>699.91156311469535</v>
      </c>
      <c r="AR67" s="205">
        <f t="shared" si="38"/>
        <v>12</v>
      </c>
      <c r="AS67" s="525"/>
      <c r="AT67" s="205">
        <v>4</v>
      </c>
      <c r="AU67" s="211">
        <v>2803.7364470391976</v>
      </c>
      <c r="AV67" s="208">
        <f t="shared" si="31"/>
        <v>700.93411175979941</v>
      </c>
      <c r="AW67" s="205">
        <f t="shared" si="39"/>
        <v>11</v>
      </c>
      <c r="AX67" s="525"/>
    </row>
    <row r="68" spans="1:50" ht="14.25" hidden="1" customHeight="1" outlineLevel="1">
      <c r="B68" s="494"/>
      <c r="C68" s="203">
        <v>27</v>
      </c>
      <c r="D68" s="206" t="s">
        <v>555</v>
      </c>
      <c r="E68" s="207">
        <v>4</v>
      </c>
      <c r="F68" s="203">
        <v>3300</v>
      </c>
      <c r="G68" s="208">
        <f t="shared" si="24"/>
        <v>825</v>
      </c>
      <c r="H68" s="529"/>
      <c r="I68" s="209">
        <f t="shared" si="32"/>
        <v>4</v>
      </c>
      <c r="J68" s="209">
        <f t="shared" si="32"/>
        <v>2820.1344643821512</v>
      </c>
      <c r="K68" s="210">
        <f t="shared" si="32"/>
        <v>705.03361609553781</v>
      </c>
      <c r="L68" s="530"/>
      <c r="M68" s="209">
        <f>RANK(K68, K$42:$K$71)</f>
        <v>9</v>
      </c>
      <c r="N68" s="528"/>
      <c r="O68" s="526"/>
      <c r="P68" s="205">
        <v>4</v>
      </c>
      <c r="Q68" s="211">
        <v>2814.1463414634172</v>
      </c>
      <c r="R68" s="208">
        <f t="shared" si="25"/>
        <v>703.53658536585431</v>
      </c>
      <c r="S68" s="205">
        <f t="shared" si="33"/>
        <v>10</v>
      </c>
      <c r="T68" s="525"/>
      <c r="U68" s="205">
        <v>4</v>
      </c>
      <c r="V68" s="211">
        <v>2817.8881987577633</v>
      </c>
      <c r="W68" s="208">
        <f t="shared" si="26"/>
        <v>704.47204968944084</v>
      </c>
      <c r="X68" s="205">
        <f t="shared" si="34"/>
        <v>10</v>
      </c>
      <c r="Y68" s="525"/>
      <c r="Z68" s="205">
        <v>4</v>
      </c>
      <c r="AA68" s="211">
        <v>2820.3991130820386</v>
      </c>
      <c r="AB68" s="208">
        <f t="shared" si="27"/>
        <v>705.09977827050966</v>
      </c>
      <c r="AC68" s="205">
        <f t="shared" si="35"/>
        <v>10</v>
      </c>
      <c r="AD68" s="525"/>
      <c r="AE68" s="205">
        <v>4</v>
      </c>
      <c r="AF68" s="211">
        <v>2818.9830508474574</v>
      </c>
      <c r="AG68" s="208">
        <f t="shared" si="28"/>
        <v>704.74576271186436</v>
      </c>
      <c r="AH68" s="205">
        <f t="shared" si="36"/>
        <v>9</v>
      </c>
      <c r="AI68" s="525"/>
      <c r="AJ68" s="205">
        <v>4</v>
      </c>
      <c r="AK68" s="211">
        <v>2822.3236636725119</v>
      </c>
      <c r="AL68" s="208">
        <f t="shared" si="29"/>
        <v>705.58091591812797</v>
      </c>
      <c r="AM68" s="205">
        <f t="shared" si="37"/>
        <v>9</v>
      </c>
      <c r="AN68" s="525"/>
      <c r="AO68" s="205">
        <v>4</v>
      </c>
      <c r="AP68" s="211">
        <v>2824.2995288866855</v>
      </c>
      <c r="AQ68" s="208">
        <f t="shared" si="30"/>
        <v>706.07488222167137</v>
      </c>
      <c r="AR68" s="205">
        <f t="shared" si="38"/>
        <v>9</v>
      </c>
      <c r="AS68" s="525"/>
      <c r="AT68" s="205">
        <v>4</v>
      </c>
      <c r="AU68" s="211">
        <v>2822.901353965186</v>
      </c>
      <c r="AV68" s="208">
        <f t="shared" si="31"/>
        <v>705.7253384912965</v>
      </c>
      <c r="AW68" s="205">
        <f t="shared" si="39"/>
        <v>9</v>
      </c>
      <c r="AX68" s="525"/>
    </row>
    <row r="69" spans="1:50" ht="14.25" hidden="1" customHeight="1" outlineLevel="1">
      <c r="B69" s="494"/>
      <c r="C69" s="203">
        <v>28</v>
      </c>
      <c r="D69" s="206"/>
      <c r="E69" s="203"/>
      <c r="F69" s="203"/>
      <c r="G69" s="203"/>
      <c r="H69" s="529"/>
      <c r="I69" s="209"/>
      <c r="J69" s="209"/>
      <c r="K69" s="210"/>
      <c r="L69" s="530"/>
      <c r="M69" s="209"/>
      <c r="N69" s="528"/>
      <c r="O69" s="526"/>
      <c r="P69" s="205"/>
      <c r="Q69" s="211"/>
      <c r="R69" s="212"/>
      <c r="S69" s="205"/>
      <c r="T69" s="525"/>
      <c r="U69" s="205"/>
      <c r="V69" s="211"/>
      <c r="W69" s="208"/>
      <c r="X69" s="205"/>
      <c r="Y69" s="525"/>
      <c r="Z69" s="205"/>
      <c r="AA69" s="211"/>
      <c r="AB69" s="208"/>
      <c r="AC69" s="205"/>
      <c r="AD69" s="525"/>
      <c r="AE69" s="205"/>
      <c r="AF69" s="211"/>
      <c r="AG69" s="208"/>
      <c r="AH69" s="205"/>
      <c r="AI69" s="525"/>
      <c r="AJ69" s="205"/>
      <c r="AK69" s="211"/>
      <c r="AL69" s="208"/>
      <c r="AM69" s="205"/>
      <c r="AN69" s="525"/>
      <c r="AO69" s="205"/>
      <c r="AP69" s="211"/>
      <c r="AQ69" s="208"/>
      <c r="AR69" s="205"/>
      <c r="AS69" s="525"/>
      <c r="AT69" s="205"/>
      <c r="AU69" s="211"/>
      <c r="AV69" s="208"/>
      <c r="AW69" s="205"/>
      <c r="AX69" s="525"/>
    </row>
    <row r="70" spans="1:50" ht="14.25" hidden="1" customHeight="1" outlineLevel="1">
      <c r="B70" s="494"/>
      <c r="C70" s="203">
        <v>29</v>
      </c>
      <c r="D70" s="206"/>
      <c r="E70" s="203"/>
      <c r="F70" s="203"/>
      <c r="G70" s="203"/>
      <c r="H70" s="529"/>
      <c r="I70" s="209"/>
      <c r="J70" s="209"/>
      <c r="K70" s="210"/>
      <c r="L70" s="530"/>
      <c r="M70" s="209"/>
      <c r="N70" s="528"/>
      <c r="O70" s="526"/>
      <c r="P70" s="205"/>
      <c r="Q70" s="211"/>
      <c r="R70" s="212"/>
      <c r="S70" s="205"/>
      <c r="T70" s="525"/>
      <c r="U70" s="205"/>
      <c r="V70" s="211"/>
      <c r="W70" s="208"/>
      <c r="X70" s="205"/>
      <c r="Y70" s="525"/>
      <c r="Z70" s="205"/>
      <c r="AA70" s="211"/>
      <c r="AB70" s="208"/>
      <c r="AC70" s="205"/>
      <c r="AD70" s="525"/>
      <c r="AE70" s="205"/>
      <c r="AF70" s="211"/>
      <c r="AG70" s="208"/>
      <c r="AH70" s="205"/>
      <c r="AI70" s="525"/>
      <c r="AJ70" s="205"/>
      <c r="AK70" s="211"/>
      <c r="AL70" s="208"/>
      <c r="AM70" s="205"/>
      <c r="AN70" s="525"/>
      <c r="AO70" s="205"/>
      <c r="AP70" s="211"/>
      <c r="AQ70" s="208"/>
      <c r="AR70" s="205"/>
      <c r="AS70" s="525"/>
      <c r="AT70" s="205"/>
      <c r="AU70" s="211"/>
      <c r="AV70" s="208"/>
      <c r="AW70" s="205"/>
      <c r="AX70" s="525"/>
    </row>
    <row r="71" spans="1:50" ht="14.25" hidden="1" customHeight="1" outlineLevel="1">
      <c r="B71" s="494"/>
      <c r="C71" s="203">
        <v>30</v>
      </c>
      <c r="D71" s="206"/>
      <c r="E71" s="203"/>
      <c r="F71" s="203"/>
      <c r="G71" s="203"/>
      <c r="H71" s="529"/>
      <c r="I71" s="209"/>
      <c r="J71" s="209"/>
      <c r="K71" s="210"/>
      <c r="L71" s="530"/>
      <c r="M71" s="209"/>
      <c r="N71" s="528"/>
      <c r="O71" s="526"/>
      <c r="P71" s="205"/>
      <c r="Q71" s="211"/>
      <c r="R71" s="212"/>
      <c r="S71" s="205"/>
      <c r="T71" s="525"/>
      <c r="U71" s="205"/>
      <c r="V71" s="211"/>
      <c r="W71" s="208"/>
      <c r="X71" s="205"/>
      <c r="Y71" s="525"/>
      <c r="Z71" s="205"/>
      <c r="AA71" s="211"/>
      <c r="AB71" s="208"/>
      <c r="AC71" s="205"/>
      <c r="AD71" s="525"/>
      <c r="AE71" s="205"/>
      <c r="AF71" s="211"/>
      <c r="AG71" s="208"/>
      <c r="AH71" s="205"/>
      <c r="AI71" s="525"/>
      <c r="AJ71" s="205"/>
      <c r="AK71" s="211"/>
      <c r="AL71" s="208"/>
      <c r="AM71" s="205"/>
      <c r="AN71" s="525"/>
      <c r="AO71" s="205"/>
      <c r="AP71" s="211"/>
      <c r="AQ71" s="208"/>
      <c r="AR71" s="205"/>
      <c r="AS71" s="525"/>
      <c r="AT71" s="205"/>
      <c r="AU71" s="211"/>
      <c r="AV71" s="208"/>
      <c r="AW71" s="205"/>
      <c r="AX71" s="525"/>
    </row>
    <row r="72" spans="1:50" ht="14.25" hidden="1" customHeight="1" outlineLevel="1" collapsed="1">
      <c r="B72" s="531" t="s">
        <v>605</v>
      </c>
      <c r="C72" s="532"/>
      <c r="D72" s="532"/>
      <c r="E72" s="532"/>
      <c r="F72" s="532"/>
      <c r="G72" s="532"/>
      <c r="H72" s="532"/>
      <c r="I72" s="532"/>
      <c r="J72" s="532"/>
      <c r="K72" s="532"/>
      <c r="L72" s="532"/>
      <c r="M72" s="533"/>
      <c r="N72" s="536" t="s">
        <v>445</v>
      </c>
      <c r="O72" s="536" t="s">
        <v>105</v>
      </c>
      <c r="P72" s="538">
        <v>45881</v>
      </c>
      <c r="Q72" s="539"/>
      <c r="R72" s="539"/>
      <c r="S72" s="539"/>
      <c r="T72" s="539"/>
      <c r="U72" s="540">
        <f>P72+1</f>
        <v>45882</v>
      </c>
      <c r="V72" s="541"/>
      <c r="W72" s="541"/>
      <c r="X72" s="541"/>
      <c r="Y72" s="541"/>
      <c r="Z72" s="538">
        <f t="shared" ref="Z72" si="40">U72+1</f>
        <v>45883</v>
      </c>
      <c r="AA72" s="539"/>
      <c r="AB72" s="539"/>
      <c r="AC72" s="539"/>
      <c r="AD72" s="539"/>
      <c r="AE72" s="540">
        <f t="shared" ref="AE72" si="41">Z72+1</f>
        <v>45884</v>
      </c>
      <c r="AF72" s="541"/>
      <c r="AG72" s="541"/>
      <c r="AH72" s="541"/>
      <c r="AI72" s="541"/>
      <c r="AJ72" s="542">
        <f t="shared" ref="AJ72" si="42">AE72+1</f>
        <v>45885</v>
      </c>
      <c r="AK72" s="543"/>
      <c r="AL72" s="543"/>
      <c r="AM72" s="543"/>
      <c r="AN72" s="544"/>
      <c r="AO72" s="540">
        <f t="shared" ref="AO72" si="43">AJ72+1</f>
        <v>45886</v>
      </c>
      <c r="AP72" s="541"/>
      <c r="AQ72" s="541"/>
      <c r="AR72" s="541"/>
      <c r="AS72" s="541"/>
      <c r="AT72" s="542">
        <f t="shared" ref="AT72" si="44">AO72+1</f>
        <v>45887</v>
      </c>
      <c r="AU72" s="543"/>
      <c r="AV72" s="543"/>
      <c r="AW72" s="543"/>
      <c r="AX72" s="544"/>
    </row>
    <row r="73" spans="1:50" ht="14.25" hidden="1" customHeight="1" outlineLevel="1">
      <c r="B73" s="534"/>
      <c r="C73" s="534"/>
      <c r="D73" s="534"/>
      <c r="E73" s="534"/>
      <c r="F73" s="534"/>
      <c r="G73" s="534"/>
      <c r="H73" s="534"/>
      <c r="I73" s="534"/>
      <c r="J73" s="534"/>
      <c r="K73" s="534"/>
      <c r="L73" s="534"/>
      <c r="M73" s="535"/>
      <c r="N73" s="537"/>
      <c r="O73" s="537"/>
      <c r="P73" s="545">
        <f>P72</f>
        <v>45881</v>
      </c>
      <c r="Q73" s="545"/>
      <c r="R73" s="545"/>
      <c r="S73" s="545"/>
      <c r="T73" s="545"/>
      <c r="U73" s="546">
        <f>U72</f>
        <v>45882</v>
      </c>
      <c r="V73" s="546"/>
      <c r="W73" s="546"/>
      <c r="X73" s="546"/>
      <c r="Y73" s="546"/>
      <c r="Z73" s="545">
        <f t="shared" ref="Z73" si="45">Z72</f>
        <v>45883</v>
      </c>
      <c r="AA73" s="545"/>
      <c r="AB73" s="545"/>
      <c r="AC73" s="545"/>
      <c r="AD73" s="545"/>
      <c r="AE73" s="546">
        <f t="shared" ref="AE73" si="46">AE72</f>
        <v>45884</v>
      </c>
      <c r="AF73" s="546"/>
      <c r="AG73" s="546"/>
      <c r="AH73" s="546"/>
      <c r="AI73" s="546"/>
      <c r="AJ73" s="547">
        <f t="shared" ref="AJ73" si="47">AJ72</f>
        <v>45885</v>
      </c>
      <c r="AK73" s="548"/>
      <c r="AL73" s="548"/>
      <c r="AM73" s="548"/>
      <c r="AN73" s="549"/>
      <c r="AO73" s="546">
        <f t="shared" ref="AO73" si="48">AO72</f>
        <v>45886</v>
      </c>
      <c r="AP73" s="546"/>
      <c r="AQ73" s="546"/>
      <c r="AR73" s="546"/>
      <c r="AS73" s="546"/>
      <c r="AT73" s="547">
        <f t="shared" ref="AT73" si="49">AT72</f>
        <v>45887</v>
      </c>
      <c r="AU73" s="548"/>
      <c r="AV73" s="548"/>
      <c r="AW73" s="548"/>
      <c r="AX73" s="549"/>
    </row>
    <row r="74" spans="1:50" ht="14.25" hidden="1" customHeight="1" outlineLevel="1">
      <c r="B74" s="494" t="s">
        <v>165</v>
      </c>
      <c r="C74" s="494" t="s">
        <v>160</v>
      </c>
      <c r="D74" s="494"/>
      <c r="E74" s="494" t="s">
        <v>161</v>
      </c>
      <c r="F74" s="494"/>
      <c r="G74" s="494"/>
      <c r="H74" s="494" t="s">
        <v>166</v>
      </c>
      <c r="I74" s="527" t="s">
        <v>446</v>
      </c>
      <c r="J74" s="527"/>
      <c r="K74" s="527"/>
      <c r="L74" s="527" t="s">
        <v>166</v>
      </c>
      <c r="M74" s="527" t="s">
        <v>168</v>
      </c>
      <c r="N74" s="528"/>
      <c r="O74" s="526" t="s">
        <v>167</v>
      </c>
      <c r="P74" s="526" t="s">
        <v>163</v>
      </c>
      <c r="Q74" s="526"/>
      <c r="R74" s="526"/>
      <c r="S74" s="526"/>
      <c r="T74" s="526" t="s">
        <v>166</v>
      </c>
      <c r="U74" s="526" t="s">
        <v>163</v>
      </c>
      <c r="V74" s="526"/>
      <c r="W74" s="526"/>
      <c r="X74" s="526"/>
      <c r="Y74" s="526" t="s">
        <v>166</v>
      </c>
      <c r="Z74" s="526" t="s">
        <v>163</v>
      </c>
      <c r="AA74" s="526"/>
      <c r="AB74" s="526"/>
      <c r="AC74" s="526"/>
      <c r="AD74" s="526" t="s">
        <v>166</v>
      </c>
      <c r="AE74" s="526" t="s">
        <v>163</v>
      </c>
      <c r="AF74" s="526"/>
      <c r="AG74" s="526"/>
      <c r="AH74" s="526"/>
      <c r="AI74" s="526" t="s">
        <v>166</v>
      </c>
      <c r="AJ74" s="526" t="s">
        <v>163</v>
      </c>
      <c r="AK74" s="526"/>
      <c r="AL74" s="526"/>
      <c r="AM74" s="526"/>
      <c r="AN74" s="526" t="s">
        <v>166</v>
      </c>
      <c r="AO74" s="526" t="s">
        <v>163</v>
      </c>
      <c r="AP74" s="526"/>
      <c r="AQ74" s="526"/>
      <c r="AR74" s="526"/>
      <c r="AS74" s="526" t="s">
        <v>166</v>
      </c>
      <c r="AT74" s="526" t="s">
        <v>163</v>
      </c>
      <c r="AU74" s="526"/>
      <c r="AV74" s="526"/>
      <c r="AW74" s="526"/>
      <c r="AX74" s="526" t="s">
        <v>166</v>
      </c>
    </row>
    <row r="75" spans="1:50" ht="14.25" hidden="1" customHeight="1" outlineLevel="1">
      <c r="B75" s="494"/>
      <c r="C75" s="494"/>
      <c r="D75" s="494"/>
      <c r="E75" s="494" t="s">
        <v>447</v>
      </c>
      <c r="F75" s="494"/>
      <c r="G75" s="494"/>
      <c r="H75" s="494"/>
      <c r="I75" s="527" t="s">
        <v>447</v>
      </c>
      <c r="J75" s="527"/>
      <c r="K75" s="527"/>
      <c r="L75" s="527"/>
      <c r="M75" s="527"/>
      <c r="N75" s="528"/>
      <c r="O75" s="526"/>
      <c r="P75" s="526" t="s">
        <v>448</v>
      </c>
      <c r="Q75" s="526"/>
      <c r="R75" s="526"/>
      <c r="S75" s="526"/>
      <c r="T75" s="526"/>
      <c r="U75" s="526" t="s">
        <v>448</v>
      </c>
      <c r="V75" s="526"/>
      <c r="W75" s="526"/>
      <c r="X75" s="526"/>
      <c r="Y75" s="526"/>
      <c r="Z75" s="526" t="s">
        <v>448</v>
      </c>
      <c r="AA75" s="526"/>
      <c r="AB75" s="526"/>
      <c r="AC75" s="526"/>
      <c r="AD75" s="526"/>
      <c r="AE75" s="526" t="s">
        <v>448</v>
      </c>
      <c r="AF75" s="526"/>
      <c r="AG75" s="526"/>
      <c r="AH75" s="526"/>
      <c r="AI75" s="526"/>
      <c r="AJ75" s="526" t="s">
        <v>448</v>
      </c>
      <c r="AK75" s="526"/>
      <c r="AL75" s="526"/>
      <c r="AM75" s="526"/>
      <c r="AN75" s="526"/>
      <c r="AO75" s="526" t="s">
        <v>448</v>
      </c>
      <c r="AP75" s="526"/>
      <c r="AQ75" s="526"/>
      <c r="AR75" s="526"/>
      <c r="AS75" s="526"/>
      <c r="AT75" s="526" t="s">
        <v>448</v>
      </c>
      <c r="AU75" s="526"/>
      <c r="AV75" s="526"/>
      <c r="AW75" s="526"/>
      <c r="AX75" s="526"/>
    </row>
    <row r="76" spans="1:50" ht="14.25" hidden="1" customHeight="1" outlineLevel="1">
      <c r="A76" s="200"/>
      <c r="B76" s="494"/>
      <c r="C76" s="494"/>
      <c r="D76" s="494"/>
      <c r="E76" s="203" t="s">
        <v>162</v>
      </c>
      <c r="F76" s="203" t="s">
        <v>449</v>
      </c>
      <c r="G76" s="203" t="s">
        <v>164</v>
      </c>
      <c r="H76" s="494"/>
      <c r="I76" s="204" t="s">
        <v>162</v>
      </c>
      <c r="J76" s="204" t="s">
        <v>449</v>
      </c>
      <c r="K76" s="204" t="s">
        <v>164</v>
      </c>
      <c r="L76" s="527"/>
      <c r="M76" s="527"/>
      <c r="N76" s="528"/>
      <c r="O76" s="526"/>
      <c r="P76" s="205" t="s">
        <v>162</v>
      </c>
      <c r="Q76" s="205" t="s">
        <v>449</v>
      </c>
      <c r="R76" s="205" t="s">
        <v>164</v>
      </c>
      <c r="S76" s="205" t="s">
        <v>168</v>
      </c>
      <c r="T76" s="526"/>
      <c r="U76" s="205" t="s">
        <v>162</v>
      </c>
      <c r="V76" s="205" t="s">
        <v>449</v>
      </c>
      <c r="W76" s="205" t="s">
        <v>164</v>
      </c>
      <c r="X76" s="205" t="s">
        <v>168</v>
      </c>
      <c r="Y76" s="526"/>
      <c r="Z76" s="205" t="s">
        <v>162</v>
      </c>
      <c r="AA76" s="205" t="s">
        <v>449</v>
      </c>
      <c r="AB76" s="205" t="s">
        <v>164</v>
      </c>
      <c r="AC76" s="205" t="s">
        <v>168</v>
      </c>
      <c r="AD76" s="526"/>
      <c r="AE76" s="205" t="s">
        <v>162</v>
      </c>
      <c r="AF76" s="205" t="s">
        <v>449</v>
      </c>
      <c r="AG76" s="205" t="s">
        <v>164</v>
      </c>
      <c r="AH76" s="205" t="s">
        <v>168</v>
      </c>
      <c r="AI76" s="526"/>
      <c r="AJ76" s="205" t="s">
        <v>162</v>
      </c>
      <c r="AK76" s="205" t="s">
        <v>449</v>
      </c>
      <c r="AL76" s="205" t="s">
        <v>164</v>
      </c>
      <c r="AM76" s="205" t="s">
        <v>168</v>
      </c>
      <c r="AN76" s="526"/>
      <c r="AO76" s="205" t="s">
        <v>162</v>
      </c>
      <c r="AP76" s="205" t="s">
        <v>449</v>
      </c>
      <c r="AQ76" s="205" t="s">
        <v>164</v>
      </c>
      <c r="AR76" s="205" t="s">
        <v>168</v>
      </c>
      <c r="AS76" s="526"/>
      <c r="AT76" s="205" t="s">
        <v>162</v>
      </c>
      <c r="AU76" s="205" t="s">
        <v>449</v>
      </c>
      <c r="AV76" s="205" t="s">
        <v>164</v>
      </c>
      <c r="AW76" s="205" t="s">
        <v>168</v>
      </c>
      <c r="AX76" s="526"/>
    </row>
    <row r="77" spans="1:50" ht="14.25" hidden="1" customHeight="1" outlineLevel="1">
      <c r="A77" s="279"/>
      <c r="B77" s="494" t="s">
        <v>450</v>
      </c>
      <c r="C77" s="203">
        <v>1</v>
      </c>
      <c r="D77" s="206" t="s">
        <v>545</v>
      </c>
      <c r="E77" s="207">
        <v>4</v>
      </c>
      <c r="F77" s="203">
        <v>3300</v>
      </c>
      <c r="G77" s="208">
        <f t="shared" ref="G77:G103" si="50">F77/E77</f>
        <v>825</v>
      </c>
      <c r="H77" s="529">
        <f>AVERAGE(G77:G106)</f>
        <v>880.4415954415955</v>
      </c>
      <c r="I77" s="209">
        <f>AVERAGE(P77,U77,Z77,AE77,AJ77,AO77,AT77)</f>
        <v>4</v>
      </c>
      <c r="J77" s="209">
        <f>AVERAGE(Q77,V77,AA77,AF77,AK77,AP77,AU77)</f>
        <v>2783.4637411939962</v>
      </c>
      <c r="K77" s="210">
        <f>AVERAGE(R77,W77,AB77,AG77,AL77,AQ77,AV77)</f>
        <v>695.86593529849904</v>
      </c>
      <c r="L77" s="530">
        <f>IFERROR(AVERAGE(K77:K106),"-")</f>
        <v>739.14976971144381</v>
      </c>
      <c r="M77" s="209">
        <f>RANK(K77, K$77:$K$106)</f>
        <v>14</v>
      </c>
      <c r="N77" s="528"/>
      <c r="O77" s="526"/>
      <c r="P77" s="205">
        <v>4</v>
      </c>
      <c r="Q77" s="211">
        <v>2781.1586901763199</v>
      </c>
      <c r="R77" s="208">
        <f>Q77/P77</f>
        <v>695.28967254407996</v>
      </c>
      <c r="S77" s="205">
        <f>RANK(R77, R$77:R$106)</f>
        <v>13</v>
      </c>
      <c r="T77" s="525">
        <f>AVERAGE(R77:R106)</f>
        <v>732.12866616828774</v>
      </c>
      <c r="U77" s="205">
        <v>4</v>
      </c>
      <c r="V77" s="211">
        <v>2781.1338289962828</v>
      </c>
      <c r="W77" s="208">
        <f t="shared" ref="W77:W102" si="51">V77/U77</f>
        <v>695.28345724907069</v>
      </c>
      <c r="X77" s="205">
        <f>RANK(W77, W$77:W$106)</f>
        <v>13</v>
      </c>
      <c r="Y77" s="525">
        <f>AVERAGE(W77:W106)</f>
        <v>732.53327903973013</v>
      </c>
      <c r="Z77" s="205">
        <v>4</v>
      </c>
      <c r="AA77" s="211">
        <v>2781.1016363217313</v>
      </c>
      <c r="AB77" s="208">
        <f t="shared" ref="AB77:AB102" si="52">AA77/Z77</f>
        <v>695.27540908043284</v>
      </c>
      <c r="AC77" s="205">
        <f>RANK(AB77, AB$77:AB$106)</f>
        <v>13</v>
      </c>
      <c r="AD77" s="525">
        <f>AVERAGE(AB77:AB106)</f>
        <v>732.74012899979982</v>
      </c>
      <c r="AE77" s="205">
        <v>4</v>
      </c>
      <c r="AF77" s="211">
        <v>2781.3220133414197</v>
      </c>
      <c r="AG77" s="208">
        <f t="shared" ref="AG77:AG102" si="53">AF77/AE77</f>
        <v>695.33050333535493</v>
      </c>
      <c r="AH77" s="205">
        <f>RANK(AG77, AG$77:AG$106)</f>
        <v>13</v>
      </c>
      <c r="AI77" s="525">
        <f>AVERAGE(AG77:AG106)</f>
        <v>732.98066369814296</v>
      </c>
      <c r="AJ77" s="205">
        <v>4</v>
      </c>
      <c r="AK77" s="211">
        <v>2780.4231133564895</v>
      </c>
      <c r="AL77" s="208">
        <f t="shared" ref="AL77:AL102" si="54">AK77/AJ77</f>
        <v>695.10577833912237</v>
      </c>
      <c r="AM77" s="205">
        <f>RANK(AL77, AL$77:AL$106)</f>
        <v>13</v>
      </c>
      <c r="AN77" s="525">
        <f>AVERAGE(AL77:AL106)</f>
        <v>732.77965607487738</v>
      </c>
      <c r="AO77" s="205">
        <v>4</v>
      </c>
      <c r="AP77" s="211">
        <v>2787.0707070707067</v>
      </c>
      <c r="AQ77" s="208">
        <f t="shared" ref="AQ77:AQ102" si="55">AP77/AO77</f>
        <v>696.76767676767668</v>
      </c>
      <c r="AR77" s="205">
        <f>RANK(AQ77, AQ$77:AQ$106)</f>
        <v>13</v>
      </c>
      <c r="AS77" s="525">
        <f>AVERAGE(AQ77:AQ106)</f>
        <v>733.76767349307568</v>
      </c>
      <c r="AT77" s="205">
        <v>4</v>
      </c>
      <c r="AU77" s="211">
        <v>2792.0361990950246</v>
      </c>
      <c r="AV77" s="208">
        <f t="shared" ref="AV77:AV103" si="56">AU77/AT77</f>
        <v>698.00904977375615</v>
      </c>
      <c r="AW77" s="205">
        <f>RANK(AV77, AV$77:AV$106)</f>
        <v>14</v>
      </c>
      <c r="AX77" s="525">
        <f>AVERAGE(AV77:AV106)</f>
        <v>740.62902699903725</v>
      </c>
    </row>
    <row r="78" spans="1:50" ht="14.25" hidden="1" customHeight="1" outlineLevel="1">
      <c r="A78" s="279"/>
      <c r="B78" s="494"/>
      <c r="C78" s="203">
        <v>2</v>
      </c>
      <c r="D78" s="206" t="s">
        <v>543</v>
      </c>
      <c r="E78" s="207">
        <v>3</v>
      </c>
      <c r="F78" s="203">
        <v>3600</v>
      </c>
      <c r="G78" s="208">
        <f t="shared" si="50"/>
        <v>1200</v>
      </c>
      <c r="H78" s="529"/>
      <c r="I78" s="209">
        <f t="shared" ref="I78:K102" si="57">AVERAGE(P78,U78,Z78,AE78,AJ78,AO78,AT78)</f>
        <v>3</v>
      </c>
      <c r="J78" s="209">
        <f t="shared" si="57"/>
        <v>3003.8414586774243</v>
      </c>
      <c r="K78" s="210">
        <f t="shared" si="57"/>
        <v>1001.2804862258079</v>
      </c>
      <c r="L78" s="530"/>
      <c r="M78" s="209">
        <f>RANK(K78, K$77:$K$106)</f>
        <v>1</v>
      </c>
      <c r="N78" s="528"/>
      <c r="O78" s="526"/>
      <c r="P78" s="205">
        <v>3</v>
      </c>
      <c r="Q78" s="211">
        <v>3001.2415933781699</v>
      </c>
      <c r="R78" s="208">
        <f t="shared" ref="R78:R102" si="58">Q78/P78</f>
        <v>1000.41386445939</v>
      </c>
      <c r="S78" s="205">
        <f t="shared" ref="S78:S102" si="59">RANK(R78, R$77:R$106)</f>
        <v>2</v>
      </c>
      <c r="T78" s="525"/>
      <c r="U78" s="205">
        <v>3</v>
      </c>
      <c r="V78" s="211">
        <v>3002.5092603656376</v>
      </c>
      <c r="W78" s="208">
        <f t="shared" si="51"/>
        <v>1000.8364201218792</v>
      </c>
      <c r="X78" s="205">
        <f t="shared" ref="X78:X102" si="60">RANK(W78, W$77:W$106)</f>
        <v>2</v>
      </c>
      <c r="Y78" s="525"/>
      <c r="Z78" s="205">
        <v>3</v>
      </c>
      <c r="AA78" s="211">
        <v>3003.8271753520289</v>
      </c>
      <c r="AB78" s="208">
        <f t="shared" si="52"/>
        <v>1001.275725117343</v>
      </c>
      <c r="AC78" s="205">
        <f t="shared" ref="AC78:AC102" si="61">RANK(AB78, AB$77:AB$106)</f>
        <v>1</v>
      </c>
      <c r="AD78" s="525"/>
      <c r="AE78" s="205">
        <v>3</v>
      </c>
      <c r="AF78" s="211">
        <v>3004.0540540540533</v>
      </c>
      <c r="AG78" s="208">
        <f t="shared" si="53"/>
        <v>1001.3513513513511</v>
      </c>
      <c r="AH78" s="205">
        <f t="shared" ref="AH78:AH102" si="62">RANK(AG78, AG$77:AG$106)</f>
        <v>1</v>
      </c>
      <c r="AI78" s="525"/>
      <c r="AJ78" s="205">
        <v>3</v>
      </c>
      <c r="AK78" s="211">
        <v>3003.9063874714047</v>
      </c>
      <c r="AL78" s="208">
        <f t="shared" si="54"/>
        <v>1001.3021291571349</v>
      </c>
      <c r="AM78" s="205">
        <f t="shared" ref="AM78:AM102" si="63">RANK(AL78, AL$77:AL$106)</f>
        <v>1</v>
      </c>
      <c r="AN78" s="525"/>
      <c r="AO78" s="205">
        <v>3</v>
      </c>
      <c r="AP78" s="211">
        <v>3005.1448435689463</v>
      </c>
      <c r="AQ78" s="208">
        <f t="shared" si="55"/>
        <v>1001.7149478563155</v>
      </c>
      <c r="AR78" s="205">
        <f t="shared" ref="AR78:AR102" si="64">RANK(AQ78, AQ$77:AQ$106)</f>
        <v>2</v>
      </c>
      <c r="AS78" s="525"/>
      <c r="AT78" s="205">
        <v>3</v>
      </c>
      <c r="AU78" s="211">
        <v>3006.2068965517265</v>
      </c>
      <c r="AV78" s="208">
        <f t="shared" si="56"/>
        <v>1002.0689655172422</v>
      </c>
      <c r="AW78" s="205">
        <f t="shared" ref="AW78:AW103" si="65">RANK(AV78, AV$77:AV$106)</f>
        <v>2</v>
      </c>
      <c r="AX78" s="525"/>
    </row>
    <row r="79" spans="1:50" ht="14.25" hidden="1" customHeight="1" outlineLevel="1">
      <c r="A79" s="279"/>
      <c r="B79" s="494"/>
      <c r="C79" s="203">
        <v>3</v>
      </c>
      <c r="D79" s="206" t="s">
        <v>232</v>
      </c>
      <c r="E79" s="207">
        <v>4</v>
      </c>
      <c r="F79" s="203">
        <v>2700</v>
      </c>
      <c r="G79" s="208">
        <f t="shared" si="50"/>
        <v>675</v>
      </c>
      <c r="H79" s="529"/>
      <c r="I79" s="209">
        <f t="shared" si="57"/>
        <v>4</v>
      </c>
      <c r="J79" s="209">
        <f t="shared" si="57"/>
        <v>2359.261182427902</v>
      </c>
      <c r="K79" s="210">
        <f t="shared" si="57"/>
        <v>589.8152956069755</v>
      </c>
      <c r="L79" s="530"/>
      <c r="M79" s="209">
        <f>RANK(K79, K$77:$K$106)</f>
        <v>24</v>
      </c>
      <c r="N79" s="528"/>
      <c r="O79" s="526"/>
      <c r="P79" s="205">
        <v>4</v>
      </c>
      <c r="Q79" s="211">
        <v>2358.5085795381233</v>
      </c>
      <c r="R79" s="208">
        <f t="shared" si="58"/>
        <v>589.62714488453082</v>
      </c>
      <c r="S79" s="205">
        <f t="shared" si="59"/>
        <v>23</v>
      </c>
      <c r="T79" s="525"/>
      <c r="U79" s="205">
        <v>4</v>
      </c>
      <c r="V79" s="211">
        <v>2358.5625658433805</v>
      </c>
      <c r="W79" s="208">
        <f t="shared" si="51"/>
        <v>589.64064146084513</v>
      </c>
      <c r="X79" s="205">
        <f t="shared" si="60"/>
        <v>23</v>
      </c>
      <c r="Y79" s="525"/>
      <c r="Z79" s="205">
        <v>4</v>
      </c>
      <c r="AA79" s="211">
        <v>2358.5621685327051</v>
      </c>
      <c r="AB79" s="208">
        <f t="shared" si="52"/>
        <v>589.64054213317627</v>
      </c>
      <c r="AC79" s="205">
        <f t="shared" si="61"/>
        <v>23</v>
      </c>
      <c r="AD79" s="525"/>
      <c r="AE79" s="205">
        <v>4</v>
      </c>
      <c r="AF79" s="211">
        <v>2358.7589498806683</v>
      </c>
      <c r="AG79" s="208">
        <f t="shared" si="53"/>
        <v>589.68973747016707</v>
      </c>
      <c r="AH79" s="205">
        <f t="shared" si="62"/>
        <v>23</v>
      </c>
      <c r="AI79" s="525"/>
      <c r="AJ79" s="205">
        <v>4</v>
      </c>
      <c r="AK79" s="211">
        <v>2358.7044534412971</v>
      </c>
      <c r="AL79" s="208">
        <f t="shared" si="54"/>
        <v>589.67611336032428</v>
      </c>
      <c r="AM79" s="205">
        <f t="shared" si="63"/>
        <v>23</v>
      </c>
      <c r="AN79" s="525"/>
      <c r="AO79" s="205">
        <v>4</v>
      </c>
      <c r="AP79" s="211">
        <v>2360.7614781634925</v>
      </c>
      <c r="AQ79" s="208">
        <f t="shared" si="55"/>
        <v>590.19036954087312</v>
      </c>
      <c r="AR79" s="205">
        <f t="shared" si="64"/>
        <v>23</v>
      </c>
      <c r="AS79" s="525"/>
      <c r="AT79" s="205">
        <v>4</v>
      </c>
      <c r="AU79" s="211">
        <v>2360.9700815956485</v>
      </c>
      <c r="AV79" s="208">
        <f t="shared" si="56"/>
        <v>590.24252039891212</v>
      </c>
      <c r="AW79" s="205">
        <f t="shared" si="65"/>
        <v>24</v>
      </c>
      <c r="AX79" s="525"/>
    </row>
    <row r="80" spans="1:50" ht="14.25" hidden="1" customHeight="1" outlineLevel="1">
      <c r="A80" s="279"/>
      <c r="B80" s="494"/>
      <c r="C80" s="203">
        <v>4</v>
      </c>
      <c r="D80" s="206" t="s">
        <v>544</v>
      </c>
      <c r="E80" s="207">
        <v>4</v>
      </c>
      <c r="F80" s="203">
        <v>3300</v>
      </c>
      <c r="G80" s="208">
        <f t="shared" si="50"/>
        <v>825</v>
      </c>
      <c r="H80" s="529"/>
      <c r="I80" s="209">
        <f t="shared" si="57"/>
        <v>4</v>
      </c>
      <c r="J80" s="209">
        <f t="shared" si="57"/>
        <v>2821.5213960035503</v>
      </c>
      <c r="K80" s="210">
        <f t="shared" si="57"/>
        <v>705.38034900088758</v>
      </c>
      <c r="L80" s="530"/>
      <c r="M80" s="209">
        <f>RANK(K80, K$77:$K$106)</f>
        <v>11</v>
      </c>
      <c r="N80" s="528"/>
      <c r="O80" s="526"/>
      <c r="P80" s="205">
        <v>4</v>
      </c>
      <c r="Q80" s="211">
        <v>2821.2628667998138</v>
      </c>
      <c r="R80" s="208">
        <f t="shared" si="58"/>
        <v>705.31571669995344</v>
      </c>
      <c r="S80" s="205">
        <f t="shared" si="59"/>
        <v>10</v>
      </c>
      <c r="T80" s="525"/>
      <c r="U80" s="205">
        <v>4</v>
      </c>
      <c r="V80" s="211">
        <v>2821.3468869123235</v>
      </c>
      <c r="W80" s="208">
        <f t="shared" si="51"/>
        <v>705.33672172808087</v>
      </c>
      <c r="X80" s="205">
        <f t="shared" si="60"/>
        <v>10</v>
      </c>
      <c r="Y80" s="525"/>
      <c r="Z80" s="205">
        <v>4</v>
      </c>
      <c r="AA80" s="211">
        <v>2821.2494687632807</v>
      </c>
      <c r="AB80" s="208">
        <f t="shared" si="52"/>
        <v>705.31236719082017</v>
      </c>
      <c r="AC80" s="205">
        <f t="shared" si="61"/>
        <v>10</v>
      </c>
      <c r="AD80" s="525"/>
      <c r="AE80" s="205">
        <v>4</v>
      </c>
      <c r="AF80" s="211">
        <v>2821.735731039872</v>
      </c>
      <c r="AG80" s="208">
        <f t="shared" si="53"/>
        <v>705.433932759968</v>
      </c>
      <c r="AH80" s="205">
        <f t="shared" si="62"/>
        <v>10</v>
      </c>
      <c r="AI80" s="525"/>
      <c r="AJ80" s="205">
        <v>4</v>
      </c>
      <c r="AK80" s="211">
        <v>2818.5365853658527</v>
      </c>
      <c r="AL80" s="208">
        <f t="shared" si="54"/>
        <v>704.63414634146318</v>
      </c>
      <c r="AM80" s="205">
        <f t="shared" si="63"/>
        <v>11</v>
      </c>
      <c r="AN80" s="525"/>
      <c r="AO80" s="205">
        <v>4</v>
      </c>
      <c r="AP80" s="211">
        <v>2821.8878248974011</v>
      </c>
      <c r="AQ80" s="208">
        <f t="shared" si="55"/>
        <v>705.47195622435027</v>
      </c>
      <c r="AR80" s="205">
        <f t="shared" si="64"/>
        <v>11</v>
      </c>
      <c r="AS80" s="525"/>
      <c r="AT80" s="205">
        <v>4</v>
      </c>
      <c r="AU80" s="211">
        <v>2824.6304082463057</v>
      </c>
      <c r="AV80" s="208">
        <f t="shared" si="56"/>
        <v>706.15760206157643</v>
      </c>
      <c r="AW80" s="205">
        <f t="shared" si="65"/>
        <v>12</v>
      </c>
      <c r="AX80" s="525"/>
    </row>
    <row r="81" spans="1:50" ht="14.25" hidden="1" customHeight="1" outlineLevel="1">
      <c r="A81" s="279"/>
      <c r="B81" s="494"/>
      <c r="C81" s="203">
        <v>5</v>
      </c>
      <c r="D81" s="206" t="s">
        <v>541</v>
      </c>
      <c r="E81" s="207">
        <v>4</v>
      </c>
      <c r="F81" s="203">
        <v>3300</v>
      </c>
      <c r="G81" s="208">
        <f t="shared" si="50"/>
        <v>825</v>
      </c>
      <c r="H81" s="529"/>
      <c r="I81" s="209">
        <f t="shared" si="57"/>
        <v>4</v>
      </c>
      <c r="J81" s="209">
        <f t="shared" si="57"/>
        <v>2757.3828251348873</v>
      </c>
      <c r="K81" s="210">
        <f t="shared" si="57"/>
        <v>689.34570628372182</v>
      </c>
      <c r="L81" s="530"/>
      <c r="M81" s="209">
        <f>RANK(K81, K$77:$K$106)</f>
        <v>18</v>
      </c>
      <c r="N81" s="528"/>
      <c r="O81" s="526"/>
      <c r="P81" s="205">
        <v>4</v>
      </c>
      <c r="Q81" s="211">
        <v>2749.7901564288436</v>
      </c>
      <c r="R81" s="208">
        <f t="shared" si="58"/>
        <v>687.4475391072109</v>
      </c>
      <c r="S81" s="205">
        <f t="shared" si="59"/>
        <v>16</v>
      </c>
      <c r="T81" s="525"/>
      <c r="U81" s="205">
        <v>4</v>
      </c>
      <c r="V81" s="211">
        <v>2749.1624180626377</v>
      </c>
      <c r="W81" s="208">
        <f t="shared" si="51"/>
        <v>687.29060451565942</v>
      </c>
      <c r="X81" s="205">
        <f t="shared" si="60"/>
        <v>17</v>
      </c>
      <c r="Y81" s="525"/>
      <c r="Z81" s="205">
        <v>4</v>
      </c>
      <c r="AA81" s="211">
        <v>2751.9166356531437</v>
      </c>
      <c r="AB81" s="208">
        <f t="shared" si="52"/>
        <v>687.97915891328591</v>
      </c>
      <c r="AC81" s="205">
        <f t="shared" si="61"/>
        <v>17</v>
      </c>
      <c r="AD81" s="525"/>
      <c r="AE81" s="205">
        <v>4</v>
      </c>
      <c r="AF81" s="211">
        <v>2758.8461538461529</v>
      </c>
      <c r="AG81" s="208">
        <f t="shared" si="53"/>
        <v>689.71153846153823</v>
      </c>
      <c r="AH81" s="205">
        <f t="shared" si="62"/>
        <v>17</v>
      </c>
      <c r="AI81" s="525"/>
      <c r="AJ81" s="205">
        <v>4</v>
      </c>
      <c r="AK81" s="211">
        <v>2759.8790322580644</v>
      </c>
      <c r="AL81" s="208">
        <f t="shared" si="54"/>
        <v>689.9697580645161</v>
      </c>
      <c r="AM81" s="205">
        <f t="shared" si="63"/>
        <v>17</v>
      </c>
      <c r="AN81" s="525"/>
      <c r="AO81" s="205">
        <v>4</v>
      </c>
      <c r="AP81" s="211">
        <v>2762.5602202339969</v>
      </c>
      <c r="AQ81" s="208">
        <f t="shared" si="55"/>
        <v>690.64005505849923</v>
      </c>
      <c r="AR81" s="205">
        <f t="shared" si="64"/>
        <v>17</v>
      </c>
      <c r="AS81" s="525"/>
      <c r="AT81" s="205">
        <v>4</v>
      </c>
      <c r="AU81" s="211">
        <v>2769.5251594613715</v>
      </c>
      <c r="AV81" s="208">
        <f t="shared" si="56"/>
        <v>692.38128986534286</v>
      </c>
      <c r="AW81" s="205">
        <f t="shared" si="65"/>
        <v>18</v>
      </c>
      <c r="AX81" s="525"/>
    </row>
    <row r="82" spans="1:50" ht="14.25" hidden="1" customHeight="1" outlineLevel="1">
      <c r="A82" s="279"/>
      <c r="B82" s="494"/>
      <c r="C82" s="203">
        <v>6</v>
      </c>
      <c r="D82" s="206" t="s">
        <v>538</v>
      </c>
      <c r="E82" s="207">
        <v>4</v>
      </c>
      <c r="F82" s="203">
        <v>3300</v>
      </c>
      <c r="G82" s="208">
        <f t="shared" si="50"/>
        <v>825</v>
      </c>
      <c r="H82" s="529"/>
      <c r="I82" s="209">
        <f t="shared" si="57"/>
        <v>4</v>
      </c>
      <c r="J82" s="209">
        <f t="shared" si="57"/>
        <v>2762.982745751041</v>
      </c>
      <c r="K82" s="210">
        <f t="shared" si="57"/>
        <v>690.74568643776024</v>
      </c>
      <c r="L82" s="530"/>
      <c r="M82" s="209">
        <f>RANK(K82, K$77:$K$106)</f>
        <v>15</v>
      </c>
      <c r="N82" s="528"/>
      <c r="O82" s="526"/>
      <c r="P82" s="205">
        <v>4</v>
      </c>
      <c r="Q82" s="211">
        <v>2752.7343749999995</v>
      </c>
      <c r="R82" s="208">
        <f t="shared" si="58"/>
        <v>688.18359374999989</v>
      </c>
      <c r="S82" s="205">
        <f t="shared" si="59"/>
        <v>14</v>
      </c>
      <c r="T82" s="525"/>
      <c r="U82" s="205">
        <v>4</v>
      </c>
      <c r="V82" s="211">
        <v>2752.1699544764811</v>
      </c>
      <c r="W82" s="208">
        <f t="shared" si="51"/>
        <v>688.04248861912026</v>
      </c>
      <c r="X82" s="205">
        <f t="shared" si="60"/>
        <v>16</v>
      </c>
      <c r="Y82" s="525"/>
      <c r="Z82" s="205">
        <v>4</v>
      </c>
      <c r="AA82" s="211">
        <v>2755.707620528774</v>
      </c>
      <c r="AB82" s="208">
        <f t="shared" si="52"/>
        <v>688.9269051321935</v>
      </c>
      <c r="AC82" s="205">
        <f t="shared" si="61"/>
        <v>16</v>
      </c>
      <c r="AD82" s="525"/>
      <c r="AE82" s="205">
        <v>4</v>
      </c>
      <c r="AF82" s="211">
        <v>2761.8160651920834</v>
      </c>
      <c r="AG82" s="208">
        <f t="shared" si="53"/>
        <v>690.45401629802086</v>
      </c>
      <c r="AH82" s="205">
        <f t="shared" si="62"/>
        <v>15</v>
      </c>
      <c r="AI82" s="525"/>
      <c r="AJ82" s="205">
        <v>4</v>
      </c>
      <c r="AK82" s="211">
        <v>2765.0080256821834</v>
      </c>
      <c r="AL82" s="208">
        <f t="shared" si="54"/>
        <v>691.25200642054585</v>
      </c>
      <c r="AM82" s="205">
        <f t="shared" si="63"/>
        <v>14</v>
      </c>
      <c r="AN82" s="525"/>
      <c r="AO82" s="205">
        <v>4</v>
      </c>
      <c r="AP82" s="211">
        <v>2773.5615225730298</v>
      </c>
      <c r="AQ82" s="208">
        <f t="shared" si="55"/>
        <v>693.39038064325746</v>
      </c>
      <c r="AR82" s="205">
        <f t="shared" si="64"/>
        <v>14</v>
      </c>
      <c r="AS82" s="525"/>
      <c r="AT82" s="205">
        <v>4</v>
      </c>
      <c r="AU82" s="211">
        <v>2779.8816568047341</v>
      </c>
      <c r="AV82" s="208">
        <f t="shared" si="56"/>
        <v>694.97041420118353</v>
      </c>
      <c r="AW82" s="205">
        <f t="shared" si="65"/>
        <v>15</v>
      </c>
      <c r="AX82" s="525"/>
    </row>
    <row r="83" spans="1:50" ht="14.25" hidden="1" customHeight="1" outlineLevel="1">
      <c r="A83" s="279"/>
      <c r="B83" s="494"/>
      <c r="C83" s="203">
        <v>7</v>
      </c>
      <c r="D83" s="206" t="s">
        <v>233</v>
      </c>
      <c r="E83" s="207">
        <v>5</v>
      </c>
      <c r="F83" s="203">
        <v>3300</v>
      </c>
      <c r="G83" s="208">
        <f t="shared" si="50"/>
        <v>660</v>
      </c>
      <c r="H83" s="529"/>
      <c r="I83" s="209">
        <f t="shared" si="57"/>
        <v>5</v>
      </c>
      <c r="J83" s="209">
        <f t="shared" si="57"/>
        <v>2731.4708929679696</v>
      </c>
      <c r="K83" s="210">
        <f t="shared" si="57"/>
        <v>546.29417859359387</v>
      </c>
      <c r="L83" s="530"/>
      <c r="M83" s="209">
        <f>RANK(K83, K$77:$K$106)</f>
        <v>26</v>
      </c>
      <c r="N83" s="528"/>
      <c r="O83" s="526"/>
      <c r="P83" s="205">
        <v>5</v>
      </c>
      <c r="Q83" s="211">
        <v>2730.2638385928585</v>
      </c>
      <c r="R83" s="208">
        <f t="shared" si="58"/>
        <v>546.05276771857166</v>
      </c>
      <c r="S83" s="205">
        <f t="shared" si="59"/>
        <v>25</v>
      </c>
      <c r="T83" s="525"/>
      <c r="U83" s="205">
        <v>5</v>
      </c>
      <c r="V83" s="211">
        <v>2729.8662704309013</v>
      </c>
      <c r="W83" s="208">
        <f t="shared" si="51"/>
        <v>545.9732540861803</v>
      </c>
      <c r="X83" s="205">
        <f t="shared" si="60"/>
        <v>25</v>
      </c>
      <c r="Y83" s="525"/>
      <c r="Z83" s="205">
        <v>5</v>
      </c>
      <c r="AA83" s="211">
        <v>2729.1189646590333</v>
      </c>
      <c r="AB83" s="208">
        <f t="shared" si="52"/>
        <v>545.82379293180668</v>
      </c>
      <c r="AC83" s="205">
        <f t="shared" si="61"/>
        <v>25</v>
      </c>
      <c r="AD83" s="525"/>
      <c r="AE83" s="205">
        <v>5</v>
      </c>
      <c r="AF83" s="211">
        <v>2729.5722256664581</v>
      </c>
      <c r="AG83" s="208">
        <f t="shared" si="53"/>
        <v>545.91444513329157</v>
      </c>
      <c r="AH83" s="205">
        <f t="shared" si="62"/>
        <v>25</v>
      </c>
      <c r="AI83" s="525"/>
      <c r="AJ83" s="205">
        <v>5</v>
      </c>
      <c r="AK83" s="211">
        <v>2726.9180754226281</v>
      </c>
      <c r="AL83" s="208">
        <f t="shared" si="54"/>
        <v>545.38361508452567</v>
      </c>
      <c r="AM83" s="205">
        <f t="shared" si="63"/>
        <v>25</v>
      </c>
      <c r="AN83" s="525"/>
      <c r="AO83" s="205">
        <v>5</v>
      </c>
      <c r="AP83" s="211">
        <v>2733.8088445078492</v>
      </c>
      <c r="AQ83" s="208">
        <f t="shared" si="55"/>
        <v>546.76176890156989</v>
      </c>
      <c r="AR83" s="205">
        <f t="shared" si="64"/>
        <v>25</v>
      </c>
      <c r="AS83" s="525"/>
      <c r="AT83" s="205">
        <v>5</v>
      </c>
      <c r="AU83" s="211">
        <v>2740.7480314960599</v>
      </c>
      <c r="AV83" s="208">
        <f t="shared" si="56"/>
        <v>548.149606299212</v>
      </c>
      <c r="AW83" s="205">
        <f t="shared" si="65"/>
        <v>26</v>
      </c>
      <c r="AX83" s="525"/>
    </row>
    <row r="84" spans="1:50" ht="14.25" hidden="1" customHeight="1" outlineLevel="1">
      <c r="A84" s="279"/>
      <c r="B84" s="494"/>
      <c r="C84" s="203">
        <v>8</v>
      </c>
      <c r="D84" s="206" t="s">
        <v>539</v>
      </c>
      <c r="E84" s="207">
        <v>3</v>
      </c>
      <c r="F84" s="203">
        <v>3600</v>
      </c>
      <c r="G84" s="208">
        <f t="shared" si="50"/>
        <v>1200</v>
      </c>
      <c r="H84" s="529"/>
      <c r="I84" s="209">
        <f t="shared" si="57"/>
        <v>3</v>
      </c>
      <c r="J84" s="209">
        <f t="shared" si="57"/>
        <v>2988.9534947140751</v>
      </c>
      <c r="K84" s="210">
        <f t="shared" si="57"/>
        <v>996.31783157135851</v>
      </c>
      <c r="L84" s="530"/>
      <c r="M84" s="209">
        <f>RANK(K84, K$77:$K$106)</f>
        <v>4</v>
      </c>
      <c r="N84" s="528"/>
      <c r="O84" s="526"/>
      <c r="P84" s="205">
        <v>3</v>
      </c>
      <c r="Q84" s="211">
        <v>2988.1932021466937</v>
      </c>
      <c r="R84" s="208">
        <f t="shared" si="58"/>
        <v>996.0644007155646</v>
      </c>
      <c r="S84" s="205">
        <f t="shared" si="59"/>
        <v>5</v>
      </c>
      <c r="T84" s="525"/>
      <c r="U84" s="205">
        <v>3</v>
      </c>
      <c r="V84" s="211">
        <v>2988.0817253121431</v>
      </c>
      <c r="W84" s="208">
        <f t="shared" si="51"/>
        <v>996.02724177071434</v>
      </c>
      <c r="X84" s="205">
        <f t="shared" si="60"/>
        <v>4</v>
      </c>
      <c r="Y84" s="525"/>
      <c r="Z84" s="205">
        <v>3</v>
      </c>
      <c r="AA84" s="211">
        <v>2987.979966611018</v>
      </c>
      <c r="AB84" s="208">
        <f t="shared" si="52"/>
        <v>995.99332220367262</v>
      </c>
      <c r="AC84" s="205">
        <f t="shared" si="61"/>
        <v>5</v>
      </c>
      <c r="AD84" s="525"/>
      <c r="AE84" s="205">
        <v>3</v>
      </c>
      <c r="AF84" s="211">
        <v>2988.6297376093289</v>
      </c>
      <c r="AG84" s="208">
        <f t="shared" si="53"/>
        <v>996.20991253644297</v>
      </c>
      <c r="AH84" s="205">
        <f t="shared" si="62"/>
        <v>5</v>
      </c>
      <c r="AI84" s="525"/>
      <c r="AJ84" s="205">
        <v>3</v>
      </c>
      <c r="AK84" s="211">
        <v>2989.1402714932105</v>
      </c>
      <c r="AL84" s="208">
        <f t="shared" si="54"/>
        <v>996.38009049773689</v>
      </c>
      <c r="AM84" s="205">
        <f t="shared" si="63"/>
        <v>4</v>
      </c>
      <c r="AN84" s="525"/>
      <c r="AO84" s="205">
        <v>3</v>
      </c>
      <c r="AP84" s="211">
        <v>2989.5020188425287</v>
      </c>
      <c r="AQ84" s="208">
        <f t="shared" si="55"/>
        <v>996.50067294750954</v>
      </c>
      <c r="AR84" s="205">
        <f t="shared" si="64"/>
        <v>4</v>
      </c>
      <c r="AS84" s="525"/>
      <c r="AT84" s="205">
        <v>3</v>
      </c>
      <c r="AU84" s="211">
        <v>2991.1475409836057</v>
      </c>
      <c r="AV84" s="208">
        <f t="shared" si="56"/>
        <v>997.04918032786861</v>
      </c>
      <c r="AW84" s="205">
        <f t="shared" si="65"/>
        <v>4</v>
      </c>
      <c r="AX84" s="525"/>
    </row>
    <row r="85" spans="1:50" ht="14.25" hidden="1" customHeight="1" outlineLevel="1">
      <c r="A85" s="279"/>
      <c r="B85" s="494"/>
      <c r="C85" s="203">
        <v>9</v>
      </c>
      <c r="D85" s="206" t="s">
        <v>370</v>
      </c>
      <c r="E85" s="207">
        <v>3</v>
      </c>
      <c r="F85" s="203">
        <v>3000</v>
      </c>
      <c r="G85" s="208">
        <f t="shared" si="50"/>
        <v>1000</v>
      </c>
      <c r="H85" s="529"/>
      <c r="I85" s="209">
        <f t="shared" si="57"/>
        <v>3</v>
      </c>
      <c r="J85" s="209">
        <f t="shared" si="57"/>
        <v>2542.5997877319992</v>
      </c>
      <c r="K85" s="210">
        <f t="shared" si="57"/>
        <v>847.53326257733283</v>
      </c>
      <c r="L85" s="530"/>
      <c r="M85" s="209">
        <f>RANK(K85, K$77:$K$106)</f>
        <v>9</v>
      </c>
      <c r="N85" s="528"/>
      <c r="O85" s="526"/>
      <c r="P85" s="205">
        <v>3</v>
      </c>
      <c r="Q85" s="211">
        <v>2532</v>
      </c>
      <c r="R85" s="208">
        <f t="shared" si="58"/>
        <v>844</v>
      </c>
      <c r="S85" s="205">
        <f t="shared" si="59"/>
        <v>8</v>
      </c>
      <c r="T85" s="525"/>
      <c r="U85" s="205">
        <v>3</v>
      </c>
      <c r="V85" s="211">
        <v>2540.7716371220008</v>
      </c>
      <c r="W85" s="208">
        <f t="shared" si="51"/>
        <v>846.92387904066698</v>
      </c>
      <c r="X85" s="205">
        <f t="shared" si="60"/>
        <v>8</v>
      </c>
      <c r="Y85" s="525"/>
      <c r="Z85" s="205">
        <v>3</v>
      </c>
      <c r="AA85" s="211">
        <v>2543.9407302875297</v>
      </c>
      <c r="AB85" s="208">
        <f t="shared" si="52"/>
        <v>847.98024342917654</v>
      </c>
      <c r="AC85" s="205">
        <f t="shared" si="61"/>
        <v>8</v>
      </c>
      <c r="AD85" s="525"/>
      <c r="AE85" s="205">
        <v>3</v>
      </c>
      <c r="AF85" s="211">
        <v>2541.027445460943</v>
      </c>
      <c r="AG85" s="208">
        <f t="shared" si="53"/>
        <v>847.00914848698096</v>
      </c>
      <c r="AH85" s="205">
        <f t="shared" si="62"/>
        <v>8</v>
      </c>
      <c r="AI85" s="525"/>
      <c r="AJ85" s="205">
        <v>3</v>
      </c>
      <c r="AK85" s="211">
        <v>2540</v>
      </c>
      <c r="AL85" s="208">
        <f t="shared" si="54"/>
        <v>846.66666666666663</v>
      </c>
      <c r="AM85" s="205">
        <f t="shared" si="63"/>
        <v>8</v>
      </c>
      <c r="AN85" s="525"/>
      <c r="AO85" s="205">
        <v>3</v>
      </c>
      <c r="AP85" s="211">
        <v>2547.8422744965324</v>
      </c>
      <c r="AQ85" s="208">
        <f t="shared" si="55"/>
        <v>849.28075816551075</v>
      </c>
      <c r="AR85" s="205">
        <f t="shared" si="64"/>
        <v>8</v>
      </c>
      <c r="AS85" s="525"/>
      <c r="AT85" s="205">
        <v>3</v>
      </c>
      <c r="AU85" s="211">
        <v>2552.6164267569857</v>
      </c>
      <c r="AV85" s="208">
        <f t="shared" si="56"/>
        <v>850.87214225232856</v>
      </c>
      <c r="AW85" s="205">
        <f t="shared" si="65"/>
        <v>9</v>
      </c>
      <c r="AX85" s="525"/>
    </row>
    <row r="86" spans="1:50" ht="14.25" hidden="1" customHeight="1" outlineLevel="1">
      <c r="A86" s="279"/>
      <c r="B86" s="494"/>
      <c r="C86" s="203">
        <v>10</v>
      </c>
      <c r="D86" s="206" t="s">
        <v>540</v>
      </c>
      <c r="E86" s="207">
        <v>4</v>
      </c>
      <c r="F86" s="203">
        <v>3000</v>
      </c>
      <c r="G86" s="208">
        <f t="shared" si="50"/>
        <v>750</v>
      </c>
      <c r="H86" s="529"/>
      <c r="I86" s="209">
        <f t="shared" si="57"/>
        <v>4</v>
      </c>
      <c r="J86" s="209">
        <f t="shared" si="57"/>
        <v>2523.2498833511099</v>
      </c>
      <c r="K86" s="210">
        <f t="shared" si="57"/>
        <v>630.81247083777748</v>
      </c>
      <c r="L86" s="530"/>
      <c r="M86" s="209">
        <f>RANK(K86, K$77:$K$106)</f>
        <v>19</v>
      </c>
      <c r="N86" s="528"/>
      <c r="O86" s="526"/>
      <c r="P86" s="205">
        <v>4</v>
      </c>
      <c r="Q86" s="211">
        <v>2521.8024578971326</v>
      </c>
      <c r="R86" s="208">
        <f t="shared" si="58"/>
        <v>630.45061447428316</v>
      </c>
      <c r="S86" s="205">
        <f t="shared" si="59"/>
        <v>18</v>
      </c>
      <c r="T86" s="525"/>
      <c r="U86" s="205">
        <v>4</v>
      </c>
      <c r="V86" s="211">
        <v>2521.5517241379312</v>
      </c>
      <c r="W86" s="208">
        <f t="shared" si="51"/>
        <v>630.38793103448279</v>
      </c>
      <c r="X86" s="205">
        <f t="shared" si="60"/>
        <v>18</v>
      </c>
      <c r="Y86" s="525"/>
      <c r="Z86" s="205">
        <v>4</v>
      </c>
      <c r="AA86" s="211">
        <v>2524.4403837368659</v>
      </c>
      <c r="AB86" s="208">
        <f t="shared" si="52"/>
        <v>631.11009593421647</v>
      </c>
      <c r="AC86" s="205">
        <f t="shared" si="61"/>
        <v>18</v>
      </c>
      <c r="AD86" s="525"/>
      <c r="AE86" s="205">
        <v>4</v>
      </c>
      <c r="AF86" s="211">
        <v>2520.4851752021564</v>
      </c>
      <c r="AG86" s="208">
        <f t="shared" si="53"/>
        <v>630.12129380053909</v>
      </c>
      <c r="AH86" s="205">
        <f t="shared" si="62"/>
        <v>19</v>
      </c>
      <c r="AI86" s="525"/>
      <c r="AJ86" s="205">
        <v>4</v>
      </c>
      <c r="AK86" s="211">
        <v>2520.5091937765173</v>
      </c>
      <c r="AL86" s="208">
        <f t="shared" si="54"/>
        <v>630.12729844412934</v>
      </c>
      <c r="AM86" s="205">
        <f t="shared" si="63"/>
        <v>19</v>
      </c>
      <c r="AN86" s="525"/>
      <c r="AO86" s="205">
        <v>4</v>
      </c>
      <c r="AP86" s="211">
        <v>2524.321920853713</v>
      </c>
      <c r="AQ86" s="208">
        <f t="shared" si="55"/>
        <v>631.08048021342825</v>
      </c>
      <c r="AR86" s="205">
        <f t="shared" si="64"/>
        <v>19</v>
      </c>
      <c r="AS86" s="525"/>
      <c r="AT86" s="205">
        <v>4</v>
      </c>
      <c r="AU86" s="211">
        <v>2529.6383278534522</v>
      </c>
      <c r="AV86" s="208">
        <f t="shared" si="56"/>
        <v>632.40958196336305</v>
      </c>
      <c r="AW86" s="205">
        <f t="shared" si="65"/>
        <v>20</v>
      </c>
      <c r="AX86" s="525"/>
    </row>
    <row r="87" spans="1:50" ht="14.25" hidden="1" customHeight="1" outlineLevel="1">
      <c r="A87" s="279"/>
      <c r="B87" s="494"/>
      <c r="C87" s="203">
        <v>11</v>
      </c>
      <c r="D87" s="206" t="s">
        <v>537</v>
      </c>
      <c r="E87" s="207">
        <v>3</v>
      </c>
      <c r="F87" s="203">
        <v>3300</v>
      </c>
      <c r="G87" s="208">
        <f t="shared" si="50"/>
        <v>1100</v>
      </c>
      <c r="H87" s="529"/>
      <c r="I87" s="209">
        <f t="shared" si="57"/>
        <v>3</v>
      </c>
      <c r="J87" s="209">
        <f t="shared" si="57"/>
        <v>2797.7713847515283</v>
      </c>
      <c r="K87" s="210">
        <f t="shared" si="57"/>
        <v>932.59046158384274</v>
      </c>
      <c r="L87" s="530"/>
      <c r="M87" s="209">
        <f>RANK(K87, K$77:$K$106)</f>
        <v>7</v>
      </c>
      <c r="N87" s="528"/>
      <c r="O87" s="526"/>
      <c r="P87" s="205">
        <v>3</v>
      </c>
      <c r="Q87" s="211">
        <v>2796.9672785315242</v>
      </c>
      <c r="R87" s="208">
        <f t="shared" si="58"/>
        <v>932.32242617717475</v>
      </c>
      <c r="S87" s="205">
        <f t="shared" si="59"/>
        <v>7</v>
      </c>
      <c r="T87" s="525"/>
      <c r="U87" s="205">
        <v>3</v>
      </c>
      <c r="V87" s="211">
        <v>2797.1025543271021</v>
      </c>
      <c r="W87" s="208">
        <f t="shared" si="51"/>
        <v>932.36751810903399</v>
      </c>
      <c r="X87" s="205">
        <f t="shared" si="60"/>
        <v>7</v>
      </c>
      <c r="Y87" s="525"/>
      <c r="Z87" s="205">
        <v>3</v>
      </c>
      <c r="AA87" s="211">
        <v>2797.1731448763198</v>
      </c>
      <c r="AB87" s="208">
        <f t="shared" si="52"/>
        <v>932.39104829210657</v>
      </c>
      <c r="AC87" s="205">
        <f t="shared" si="61"/>
        <v>7</v>
      </c>
      <c r="AD87" s="525"/>
      <c r="AE87" s="205">
        <v>3</v>
      </c>
      <c r="AF87" s="211">
        <v>2797.8154014199895</v>
      </c>
      <c r="AG87" s="208">
        <f t="shared" si="53"/>
        <v>932.60513380666316</v>
      </c>
      <c r="AH87" s="205">
        <f t="shared" si="62"/>
        <v>7</v>
      </c>
      <c r="AI87" s="525"/>
      <c r="AJ87" s="205">
        <v>3</v>
      </c>
      <c r="AK87" s="211">
        <v>2795.0310559006202</v>
      </c>
      <c r="AL87" s="208">
        <f t="shared" si="54"/>
        <v>931.67701863354011</v>
      </c>
      <c r="AM87" s="205">
        <f t="shared" si="63"/>
        <v>7</v>
      </c>
      <c r="AN87" s="525"/>
      <c r="AO87" s="205">
        <v>3</v>
      </c>
      <c r="AP87" s="211">
        <v>2800.1529636711284</v>
      </c>
      <c r="AQ87" s="208">
        <f t="shared" si="55"/>
        <v>933.38432122370943</v>
      </c>
      <c r="AR87" s="205">
        <f t="shared" si="64"/>
        <v>7</v>
      </c>
      <c r="AS87" s="525"/>
      <c r="AT87" s="205">
        <v>3</v>
      </c>
      <c r="AU87" s="211">
        <v>2800.1572945340122</v>
      </c>
      <c r="AV87" s="208">
        <f t="shared" si="56"/>
        <v>933.38576484467069</v>
      </c>
      <c r="AW87" s="205">
        <f t="shared" si="65"/>
        <v>7</v>
      </c>
      <c r="AX87" s="525"/>
    </row>
    <row r="88" spans="1:50" ht="14.25" hidden="1" customHeight="1" outlineLevel="1">
      <c r="A88" s="279"/>
      <c r="B88" s="494"/>
      <c r="C88" s="203">
        <v>12</v>
      </c>
      <c r="D88" s="206" t="s">
        <v>542</v>
      </c>
      <c r="E88" s="207">
        <v>3</v>
      </c>
      <c r="F88" s="203">
        <v>3600</v>
      </c>
      <c r="G88" s="208">
        <f t="shared" si="50"/>
        <v>1200</v>
      </c>
      <c r="H88" s="529"/>
      <c r="I88" s="209">
        <f t="shared" si="57"/>
        <v>3</v>
      </c>
      <c r="J88" s="209">
        <f t="shared" si="57"/>
        <v>2988.5576677584481</v>
      </c>
      <c r="K88" s="210">
        <f t="shared" si="57"/>
        <v>996.1858892528162</v>
      </c>
      <c r="L88" s="530"/>
      <c r="M88" s="209">
        <f>RANK(K88, K$77:$K$106)</f>
        <v>5</v>
      </c>
      <c r="N88" s="528"/>
      <c r="O88" s="526"/>
      <c r="P88" s="205">
        <v>3</v>
      </c>
      <c r="Q88" s="211">
        <v>2989.1734575087294</v>
      </c>
      <c r="R88" s="208">
        <f t="shared" si="58"/>
        <v>996.39115250290979</v>
      </c>
      <c r="S88" s="205">
        <f t="shared" si="59"/>
        <v>4</v>
      </c>
      <c r="T88" s="525"/>
      <c r="U88" s="205">
        <v>3</v>
      </c>
      <c r="V88" s="211">
        <v>2987.7276548052673</v>
      </c>
      <c r="W88" s="208">
        <f t="shared" si="51"/>
        <v>995.90921826842248</v>
      </c>
      <c r="X88" s="205">
        <f t="shared" si="60"/>
        <v>5</v>
      </c>
      <c r="Y88" s="525"/>
      <c r="Z88" s="205">
        <v>3</v>
      </c>
      <c r="AA88" s="211">
        <v>2989.7947214076257</v>
      </c>
      <c r="AB88" s="208">
        <f t="shared" si="52"/>
        <v>996.59824046920858</v>
      </c>
      <c r="AC88" s="205">
        <f t="shared" si="61"/>
        <v>3</v>
      </c>
      <c r="AD88" s="525"/>
      <c r="AE88" s="205">
        <v>3</v>
      </c>
      <c r="AF88" s="211">
        <v>2989.2504570383926</v>
      </c>
      <c r="AG88" s="208">
        <f t="shared" si="53"/>
        <v>996.41681901279753</v>
      </c>
      <c r="AH88" s="205">
        <f t="shared" si="62"/>
        <v>4</v>
      </c>
      <c r="AI88" s="525"/>
      <c r="AJ88" s="205">
        <v>3</v>
      </c>
      <c r="AK88" s="211">
        <v>2985.1315287838306</v>
      </c>
      <c r="AL88" s="208">
        <f t="shared" si="54"/>
        <v>995.0438429279435</v>
      </c>
      <c r="AM88" s="205">
        <f t="shared" si="63"/>
        <v>5</v>
      </c>
      <c r="AN88" s="525"/>
      <c r="AO88" s="205">
        <v>3</v>
      </c>
      <c r="AP88" s="211">
        <v>2988.995346290717</v>
      </c>
      <c r="AQ88" s="208">
        <f t="shared" si="55"/>
        <v>996.33178209690561</v>
      </c>
      <c r="AR88" s="205">
        <f t="shared" si="64"/>
        <v>5</v>
      </c>
      <c r="AS88" s="525"/>
      <c r="AT88" s="205">
        <v>3</v>
      </c>
      <c r="AU88" s="211">
        <v>2989.8305084745748</v>
      </c>
      <c r="AV88" s="208">
        <f t="shared" si="56"/>
        <v>996.61016949152497</v>
      </c>
      <c r="AW88" s="205">
        <f t="shared" si="65"/>
        <v>5</v>
      </c>
      <c r="AX88" s="525"/>
    </row>
    <row r="89" spans="1:50" ht="14.25" hidden="1" customHeight="1" outlineLevel="1">
      <c r="A89" s="279"/>
      <c r="B89" s="494"/>
      <c r="C89" s="203">
        <v>13</v>
      </c>
      <c r="D89" s="206" t="s">
        <v>554</v>
      </c>
      <c r="E89" s="207">
        <v>4</v>
      </c>
      <c r="F89" s="203">
        <v>3300</v>
      </c>
      <c r="G89" s="208">
        <f t="shared" si="50"/>
        <v>825</v>
      </c>
      <c r="H89" s="529"/>
      <c r="I89" s="209">
        <f t="shared" si="57"/>
        <v>4</v>
      </c>
      <c r="J89" s="209">
        <f t="shared" si="57"/>
        <v>2819.241932907205</v>
      </c>
      <c r="K89" s="210">
        <f t="shared" si="57"/>
        <v>704.81048322680124</v>
      </c>
      <c r="L89" s="530"/>
      <c r="M89" s="209">
        <f>RANK(K89, K$77:$K$106)</f>
        <v>12</v>
      </c>
      <c r="N89" s="528"/>
      <c r="O89" s="526"/>
      <c r="P89" s="205">
        <v>4</v>
      </c>
      <c r="Q89" s="211">
        <v>2807.8108581436068</v>
      </c>
      <c r="R89" s="208">
        <f t="shared" si="58"/>
        <v>701.95271453590169</v>
      </c>
      <c r="S89" s="205">
        <f t="shared" si="59"/>
        <v>11</v>
      </c>
      <c r="T89" s="525"/>
      <c r="U89" s="205">
        <v>4</v>
      </c>
      <c r="V89" s="211">
        <v>2810.0096246390772</v>
      </c>
      <c r="W89" s="208">
        <f t="shared" si="51"/>
        <v>702.50240615976929</v>
      </c>
      <c r="X89" s="205">
        <f t="shared" si="60"/>
        <v>11</v>
      </c>
      <c r="Y89" s="525"/>
      <c r="Z89" s="205">
        <v>4</v>
      </c>
      <c r="AA89" s="211">
        <v>2815.7010047891827</v>
      </c>
      <c r="AB89" s="208">
        <f t="shared" si="52"/>
        <v>703.92525119729567</v>
      </c>
      <c r="AC89" s="205">
        <f t="shared" si="61"/>
        <v>11</v>
      </c>
      <c r="AD89" s="525"/>
      <c r="AE89" s="205">
        <v>4</v>
      </c>
      <c r="AF89" s="211">
        <v>2819.3001060445404</v>
      </c>
      <c r="AG89" s="208">
        <f t="shared" si="53"/>
        <v>704.82502651113509</v>
      </c>
      <c r="AH89" s="205">
        <f t="shared" si="62"/>
        <v>11</v>
      </c>
      <c r="AI89" s="525"/>
      <c r="AJ89" s="205">
        <v>4</v>
      </c>
      <c r="AK89" s="211">
        <v>2821.3559322033898</v>
      </c>
      <c r="AL89" s="208">
        <f t="shared" si="54"/>
        <v>705.33898305084745</v>
      </c>
      <c r="AM89" s="205">
        <f t="shared" si="63"/>
        <v>10</v>
      </c>
      <c r="AN89" s="525"/>
      <c r="AO89" s="205">
        <v>4</v>
      </c>
      <c r="AP89" s="211">
        <v>2828.0846160177784</v>
      </c>
      <c r="AQ89" s="208">
        <f t="shared" si="55"/>
        <v>707.02115400444461</v>
      </c>
      <c r="AR89" s="205">
        <f t="shared" si="64"/>
        <v>10</v>
      </c>
      <c r="AS89" s="525"/>
      <c r="AT89" s="205">
        <v>4</v>
      </c>
      <c r="AU89" s="211">
        <v>2832.4313885128608</v>
      </c>
      <c r="AV89" s="208">
        <f t="shared" si="56"/>
        <v>708.10784712821521</v>
      </c>
      <c r="AW89" s="205">
        <f t="shared" si="65"/>
        <v>11</v>
      </c>
      <c r="AX89" s="525"/>
    </row>
    <row r="90" spans="1:50" ht="14.25" hidden="1" customHeight="1" outlineLevel="1">
      <c r="A90" s="279"/>
      <c r="B90" s="494"/>
      <c r="C90" s="203">
        <v>14</v>
      </c>
      <c r="D90" s="206" t="s">
        <v>553</v>
      </c>
      <c r="E90" s="207">
        <v>3</v>
      </c>
      <c r="F90" s="203">
        <v>3600</v>
      </c>
      <c r="G90" s="208">
        <f t="shared" si="50"/>
        <v>1200</v>
      </c>
      <c r="H90" s="529"/>
      <c r="I90" s="209">
        <f t="shared" si="57"/>
        <v>3</v>
      </c>
      <c r="J90" s="209">
        <f t="shared" si="57"/>
        <v>3003.6558342913954</v>
      </c>
      <c r="K90" s="210">
        <f t="shared" si="57"/>
        <v>1001.218611430465</v>
      </c>
      <c r="L90" s="530"/>
      <c r="M90" s="209">
        <f>RANK(K90, K$77:$K$106)</f>
        <v>2</v>
      </c>
      <c r="N90" s="528"/>
      <c r="O90" s="526"/>
      <c r="P90" s="205">
        <v>3</v>
      </c>
      <c r="Q90" s="211">
        <v>3001.641573546563</v>
      </c>
      <c r="R90" s="208">
        <f t="shared" si="58"/>
        <v>1000.5471911821877</v>
      </c>
      <c r="S90" s="205">
        <f t="shared" si="59"/>
        <v>1</v>
      </c>
      <c r="T90" s="525"/>
      <c r="U90" s="205">
        <v>3</v>
      </c>
      <c r="V90" s="211">
        <v>3003.4080156249097</v>
      </c>
      <c r="W90" s="208">
        <f t="shared" si="51"/>
        <v>1001.1360052083032</v>
      </c>
      <c r="X90" s="205">
        <f t="shared" si="60"/>
        <v>1</v>
      </c>
      <c r="Y90" s="525"/>
      <c r="Z90" s="205">
        <v>3</v>
      </c>
      <c r="AA90" s="211">
        <v>3000.73694747633</v>
      </c>
      <c r="AB90" s="208">
        <f t="shared" si="52"/>
        <v>1000.2456491587767</v>
      </c>
      <c r="AC90" s="205">
        <f t="shared" si="61"/>
        <v>2</v>
      </c>
      <c r="AD90" s="525"/>
      <c r="AE90" s="205">
        <v>3</v>
      </c>
      <c r="AF90" s="211">
        <v>3002.5262491469548</v>
      </c>
      <c r="AG90" s="208">
        <f t="shared" si="53"/>
        <v>1000.8420830489849</v>
      </c>
      <c r="AH90" s="205">
        <f t="shared" si="62"/>
        <v>2</v>
      </c>
      <c r="AI90" s="525"/>
      <c r="AJ90" s="205">
        <v>3</v>
      </c>
      <c r="AK90" s="211">
        <v>3002.2983928182875</v>
      </c>
      <c r="AL90" s="208">
        <f t="shared" si="54"/>
        <v>1000.7661309394292</v>
      </c>
      <c r="AM90" s="205">
        <f t="shared" si="63"/>
        <v>2</v>
      </c>
      <c r="AN90" s="525"/>
      <c r="AO90" s="205">
        <v>3</v>
      </c>
      <c r="AP90" s="211">
        <v>3007.3065536167951</v>
      </c>
      <c r="AQ90" s="208">
        <f t="shared" si="55"/>
        <v>1002.435517872265</v>
      </c>
      <c r="AR90" s="205">
        <f t="shared" si="64"/>
        <v>1</v>
      </c>
      <c r="AS90" s="525"/>
      <c r="AT90" s="205">
        <v>3</v>
      </c>
      <c r="AU90" s="211">
        <v>3007.6731078099242</v>
      </c>
      <c r="AV90" s="208">
        <f t="shared" si="56"/>
        <v>1002.557702603308</v>
      </c>
      <c r="AW90" s="205">
        <f t="shared" si="65"/>
        <v>1</v>
      </c>
      <c r="AX90" s="525"/>
    </row>
    <row r="91" spans="1:50" ht="14.25" hidden="1" customHeight="1" outlineLevel="1">
      <c r="A91" s="279"/>
      <c r="B91" s="494"/>
      <c r="C91" s="203">
        <v>15</v>
      </c>
      <c r="D91" s="206" t="s">
        <v>388</v>
      </c>
      <c r="E91" s="207">
        <v>4</v>
      </c>
      <c r="F91" s="203">
        <v>2700</v>
      </c>
      <c r="G91" s="208">
        <f t="shared" si="50"/>
        <v>675</v>
      </c>
      <c r="H91" s="529"/>
      <c r="I91" s="209">
        <f t="shared" si="57"/>
        <v>4</v>
      </c>
      <c r="J91" s="209">
        <f t="shared" si="57"/>
        <v>2398.2105409772221</v>
      </c>
      <c r="K91" s="210">
        <f t="shared" si="57"/>
        <v>599.55263524430552</v>
      </c>
      <c r="L91" s="530"/>
      <c r="M91" s="209">
        <f>RANK(K91, K$77:$K$106)</f>
        <v>23</v>
      </c>
      <c r="N91" s="528"/>
      <c r="O91" s="526"/>
      <c r="P91" s="205">
        <v>4</v>
      </c>
      <c r="Q91" s="211">
        <v>2397.9173897952101</v>
      </c>
      <c r="R91" s="208">
        <f t="shared" si="58"/>
        <v>599.47934744880251</v>
      </c>
      <c r="S91" s="205">
        <f t="shared" si="59"/>
        <v>22</v>
      </c>
      <c r="T91" s="525"/>
      <c r="U91" s="205">
        <v>4</v>
      </c>
      <c r="V91" s="211">
        <v>2398.0062305295946</v>
      </c>
      <c r="W91" s="208">
        <f t="shared" si="51"/>
        <v>599.50155763239866</v>
      </c>
      <c r="X91" s="205">
        <f t="shared" si="60"/>
        <v>22</v>
      </c>
      <c r="Y91" s="525"/>
      <c r="Z91" s="205">
        <v>4</v>
      </c>
      <c r="AA91" s="211">
        <v>2398.1312569521679</v>
      </c>
      <c r="AB91" s="208">
        <f t="shared" si="52"/>
        <v>599.53281423804196</v>
      </c>
      <c r="AC91" s="205">
        <f t="shared" si="61"/>
        <v>22</v>
      </c>
      <c r="AD91" s="525"/>
      <c r="AE91" s="205">
        <v>4</v>
      </c>
      <c r="AF91" s="211">
        <v>2398.1172584640799</v>
      </c>
      <c r="AG91" s="208">
        <f t="shared" si="53"/>
        <v>599.52931461601997</v>
      </c>
      <c r="AH91" s="205">
        <f t="shared" si="62"/>
        <v>22</v>
      </c>
      <c r="AI91" s="525"/>
      <c r="AJ91" s="205">
        <v>4</v>
      </c>
      <c r="AK91" s="211">
        <v>2398.1391227292856</v>
      </c>
      <c r="AL91" s="208">
        <f t="shared" si="54"/>
        <v>599.53478068232141</v>
      </c>
      <c r="AM91" s="205">
        <f t="shared" si="63"/>
        <v>22</v>
      </c>
      <c r="AN91" s="525"/>
      <c r="AO91" s="205">
        <v>4</v>
      </c>
      <c r="AP91" s="211">
        <v>2398.2720251341811</v>
      </c>
      <c r="AQ91" s="208">
        <f t="shared" si="55"/>
        <v>599.56800628354529</v>
      </c>
      <c r="AR91" s="205">
        <f t="shared" si="64"/>
        <v>22</v>
      </c>
      <c r="AS91" s="525"/>
      <c r="AT91" s="205">
        <v>4</v>
      </c>
      <c r="AU91" s="211">
        <v>2398.8905032360331</v>
      </c>
      <c r="AV91" s="208">
        <f t="shared" si="56"/>
        <v>599.72262580900826</v>
      </c>
      <c r="AW91" s="205">
        <f t="shared" si="65"/>
        <v>23</v>
      </c>
      <c r="AX91" s="525"/>
    </row>
    <row r="92" spans="1:50" ht="14.25" hidden="1" customHeight="1" outlineLevel="1">
      <c r="A92" s="279"/>
      <c r="B92" s="494"/>
      <c r="C92" s="203">
        <v>16</v>
      </c>
      <c r="D92" s="206" t="s">
        <v>547</v>
      </c>
      <c r="E92" s="207">
        <v>4</v>
      </c>
      <c r="F92" s="203">
        <v>3300</v>
      </c>
      <c r="G92" s="208">
        <f t="shared" si="50"/>
        <v>825</v>
      </c>
      <c r="H92" s="529"/>
      <c r="I92" s="209">
        <f t="shared" si="57"/>
        <v>4</v>
      </c>
      <c r="J92" s="209">
        <f t="shared" si="57"/>
        <v>2760.2794765758781</v>
      </c>
      <c r="K92" s="210">
        <f t="shared" si="57"/>
        <v>690.06986914396953</v>
      </c>
      <c r="L92" s="530"/>
      <c r="M92" s="209">
        <f>RANK(K92, K$77:$K$106)</f>
        <v>17</v>
      </c>
      <c r="N92" s="528"/>
      <c r="O92" s="526"/>
      <c r="P92" s="205">
        <v>4</v>
      </c>
      <c r="Q92" s="211">
        <v>2750.7287140643457</v>
      </c>
      <c r="R92" s="208">
        <f t="shared" si="58"/>
        <v>687.68217851608642</v>
      </c>
      <c r="S92" s="205">
        <f t="shared" si="59"/>
        <v>15</v>
      </c>
      <c r="T92" s="525"/>
      <c r="U92" s="205">
        <v>4</v>
      </c>
      <c r="V92" s="211">
        <v>2753.088515503196</v>
      </c>
      <c r="W92" s="208">
        <f t="shared" si="51"/>
        <v>688.27212887579901</v>
      </c>
      <c r="X92" s="205">
        <f t="shared" si="60"/>
        <v>15</v>
      </c>
      <c r="Y92" s="525"/>
      <c r="Z92" s="205">
        <v>4</v>
      </c>
      <c r="AA92" s="211">
        <v>2758.1781431500222</v>
      </c>
      <c r="AB92" s="208">
        <f t="shared" si="52"/>
        <v>689.54453578750554</v>
      </c>
      <c r="AC92" s="205">
        <f t="shared" si="61"/>
        <v>15</v>
      </c>
      <c r="AD92" s="525"/>
      <c r="AE92" s="205">
        <v>4</v>
      </c>
      <c r="AF92" s="211">
        <v>2761.0972568578568</v>
      </c>
      <c r="AG92" s="208">
        <f t="shared" si="53"/>
        <v>690.2743142144642</v>
      </c>
      <c r="AH92" s="205">
        <f t="shared" si="62"/>
        <v>16</v>
      </c>
      <c r="AI92" s="525"/>
      <c r="AJ92" s="205">
        <v>4</v>
      </c>
      <c r="AK92" s="211">
        <v>2760.8893138895542</v>
      </c>
      <c r="AL92" s="208">
        <f t="shared" si="54"/>
        <v>690.22232847238854</v>
      </c>
      <c r="AM92" s="205">
        <f t="shared" si="63"/>
        <v>16</v>
      </c>
      <c r="AN92" s="525"/>
      <c r="AO92" s="205">
        <v>4</v>
      </c>
      <c r="AP92" s="211">
        <v>2768.2404706580282</v>
      </c>
      <c r="AQ92" s="208">
        <f t="shared" si="55"/>
        <v>692.06011766450706</v>
      </c>
      <c r="AR92" s="205">
        <f t="shared" si="64"/>
        <v>15</v>
      </c>
      <c r="AS92" s="525"/>
      <c r="AT92" s="205">
        <v>4</v>
      </c>
      <c r="AU92" s="211">
        <v>2769.733921908145</v>
      </c>
      <c r="AV92" s="208">
        <f t="shared" si="56"/>
        <v>692.43348047703626</v>
      </c>
      <c r="AW92" s="205">
        <f t="shared" si="65"/>
        <v>17</v>
      </c>
      <c r="AX92" s="525"/>
    </row>
    <row r="93" spans="1:50" ht="14.25" hidden="1" customHeight="1" outlineLevel="1">
      <c r="A93" s="279"/>
      <c r="B93" s="494"/>
      <c r="C93" s="203">
        <v>17</v>
      </c>
      <c r="D93" s="206" t="s">
        <v>551</v>
      </c>
      <c r="E93" s="207">
        <v>4</v>
      </c>
      <c r="F93" s="203">
        <v>3300</v>
      </c>
      <c r="G93" s="208">
        <f t="shared" si="50"/>
        <v>825</v>
      </c>
      <c r="H93" s="529"/>
      <c r="I93" s="209">
        <f t="shared" si="57"/>
        <v>4</v>
      </c>
      <c r="J93" s="209">
        <f t="shared" si="57"/>
        <v>2760.8434575477536</v>
      </c>
      <c r="K93" s="210">
        <f t="shared" si="57"/>
        <v>690.2108643869384</v>
      </c>
      <c r="L93" s="530"/>
      <c r="M93" s="209">
        <f>RANK(K93, K$77:$K$106)</f>
        <v>16</v>
      </c>
      <c r="N93" s="528"/>
      <c r="O93" s="526"/>
      <c r="P93" s="205">
        <v>4</v>
      </c>
      <c r="Q93" s="211">
        <v>2743.4444098411709</v>
      </c>
      <c r="R93" s="208">
        <f t="shared" si="58"/>
        <v>685.86110246029273</v>
      </c>
      <c r="S93" s="205">
        <f t="shared" si="59"/>
        <v>17</v>
      </c>
      <c r="T93" s="525"/>
      <c r="U93" s="205">
        <v>4</v>
      </c>
      <c r="V93" s="211">
        <v>2756.3035884407695</v>
      </c>
      <c r="W93" s="208">
        <f t="shared" si="51"/>
        <v>689.07589711019239</v>
      </c>
      <c r="X93" s="205">
        <f t="shared" si="60"/>
        <v>14</v>
      </c>
      <c r="Y93" s="525"/>
      <c r="Z93" s="205">
        <v>4</v>
      </c>
      <c r="AA93" s="211">
        <v>2759.4659363231776</v>
      </c>
      <c r="AB93" s="208">
        <f t="shared" si="52"/>
        <v>689.86648408079441</v>
      </c>
      <c r="AC93" s="205">
        <f t="shared" si="61"/>
        <v>14</v>
      </c>
      <c r="AD93" s="525"/>
      <c r="AE93" s="205">
        <v>4</v>
      </c>
      <c r="AF93" s="211">
        <v>2762.9158878504682</v>
      </c>
      <c r="AG93" s="208">
        <f t="shared" si="53"/>
        <v>690.72897196261704</v>
      </c>
      <c r="AH93" s="205">
        <f t="shared" si="62"/>
        <v>14</v>
      </c>
      <c r="AI93" s="525"/>
      <c r="AJ93" s="205">
        <v>4</v>
      </c>
      <c r="AK93" s="211">
        <v>2761.4035087719285</v>
      </c>
      <c r="AL93" s="208">
        <f t="shared" si="54"/>
        <v>690.35087719298213</v>
      </c>
      <c r="AM93" s="205">
        <f t="shared" si="63"/>
        <v>15</v>
      </c>
      <c r="AN93" s="525"/>
      <c r="AO93" s="205">
        <v>4</v>
      </c>
      <c r="AP93" s="211">
        <v>2763.1578947368444</v>
      </c>
      <c r="AQ93" s="208">
        <f t="shared" si="55"/>
        <v>690.78947368421109</v>
      </c>
      <c r="AR93" s="205">
        <f t="shared" si="64"/>
        <v>16</v>
      </c>
      <c r="AS93" s="525"/>
      <c r="AT93" s="205">
        <v>4</v>
      </c>
      <c r="AU93" s="211">
        <v>2779.2129768699178</v>
      </c>
      <c r="AV93" s="208">
        <f t="shared" si="56"/>
        <v>694.80324421747946</v>
      </c>
      <c r="AW93" s="205">
        <f t="shared" si="65"/>
        <v>16</v>
      </c>
      <c r="AX93" s="525"/>
    </row>
    <row r="94" spans="1:50" ht="14.25" hidden="1" customHeight="1" outlineLevel="1">
      <c r="A94" s="279"/>
      <c r="B94" s="494"/>
      <c r="C94" s="203">
        <v>18</v>
      </c>
      <c r="D94" s="206" t="s">
        <v>555</v>
      </c>
      <c r="E94" s="207">
        <v>4</v>
      </c>
      <c r="F94" s="203">
        <v>3300</v>
      </c>
      <c r="G94" s="208">
        <f t="shared" si="50"/>
        <v>825</v>
      </c>
      <c r="H94" s="529"/>
      <c r="I94" s="209">
        <f t="shared" si="57"/>
        <v>4</v>
      </c>
      <c r="J94" s="209">
        <f t="shared" si="57"/>
        <v>2826.9069762956606</v>
      </c>
      <c r="K94" s="210">
        <f t="shared" si="57"/>
        <v>706.72674407391514</v>
      </c>
      <c r="L94" s="530"/>
      <c r="M94" s="209">
        <f>RANK(K94, K$77:$K$106)</f>
        <v>10</v>
      </c>
      <c r="N94" s="528"/>
      <c r="O94" s="526"/>
      <c r="P94" s="205">
        <v>4</v>
      </c>
      <c r="Q94" s="211">
        <v>2823.7117607070013</v>
      </c>
      <c r="R94" s="208">
        <f t="shared" si="58"/>
        <v>705.92794017675033</v>
      </c>
      <c r="S94" s="205">
        <f t="shared" si="59"/>
        <v>9</v>
      </c>
      <c r="T94" s="525"/>
      <c r="U94" s="205">
        <v>4</v>
      </c>
      <c r="V94" s="211">
        <v>2823.8733252131569</v>
      </c>
      <c r="W94" s="208">
        <f t="shared" si="51"/>
        <v>705.96833130328923</v>
      </c>
      <c r="X94" s="205">
        <f t="shared" si="60"/>
        <v>9</v>
      </c>
      <c r="Y94" s="525"/>
      <c r="Z94" s="205">
        <v>4</v>
      </c>
      <c r="AA94" s="211">
        <v>2825.4482359745543</v>
      </c>
      <c r="AB94" s="208">
        <f t="shared" si="52"/>
        <v>706.36205899363858</v>
      </c>
      <c r="AC94" s="205">
        <f t="shared" si="61"/>
        <v>9</v>
      </c>
      <c r="AD94" s="525"/>
      <c r="AE94" s="205">
        <v>4</v>
      </c>
      <c r="AF94" s="211">
        <v>2826.9230769230785</v>
      </c>
      <c r="AG94" s="208">
        <f t="shared" si="53"/>
        <v>706.73076923076962</v>
      </c>
      <c r="AH94" s="205">
        <f t="shared" si="62"/>
        <v>9</v>
      </c>
      <c r="AI94" s="525"/>
      <c r="AJ94" s="205">
        <v>4</v>
      </c>
      <c r="AK94" s="211">
        <v>2824.2979942693446</v>
      </c>
      <c r="AL94" s="208">
        <f t="shared" si="54"/>
        <v>706.07449856733615</v>
      </c>
      <c r="AM94" s="205">
        <f t="shared" si="63"/>
        <v>9</v>
      </c>
      <c r="AN94" s="525"/>
      <c r="AO94" s="205">
        <v>4</v>
      </c>
      <c r="AP94" s="211">
        <v>2831.0327455919405</v>
      </c>
      <c r="AQ94" s="208">
        <f t="shared" si="55"/>
        <v>707.75818639798513</v>
      </c>
      <c r="AR94" s="205">
        <f t="shared" si="64"/>
        <v>9</v>
      </c>
      <c r="AS94" s="525"/>
      <c r="AT94" s="205">
        <v>4</v>
      </c>
      <c r="AU94" s="211">
        <v>2833.0616953905483</v>
      </c>
      <c r="AV94" s="208">
        <f t="shared" si="56"/>
        <v>708.26542384763707</v>
      </c>
      <c r="AW94" s="205">
        <f t="shared" si="65"/>
        <v>10</v>
      </c>
      <c r="AX94" s="525"/>
    </row>
    <row r="95" spans="1:50" ht="14.25" hidden="1" customHeight="1" outlineLevel="1">
      <c r="A95" s="279"/>
      <c r="B95" s="494"/>
      <c r="C95" s="203">
        <v>19</v>
      </c>
      <c r="D95" s="206" t="s">
        <v>387</v>
      </c>
      <c r="E95" s="207">
        <v>5</v>
      </c>
      <c r="F95" s="203">
        <v>3300</v>
      </c>
      <c r="G95" s="208">
        <f t="shared" si="50"/>
        <v>660</v>
      </c>
      <c r="H95" s="529"/>
      <c r="I95" s="209">
        <f t="shared" si="57"/>
        <v>5</v>
      </c>
      <c r="J95" s="209">
        <f t="shared" si="57"/>
        <v>2775.9939089933418</v>
      </c>
      <c r="K95" s="210">
        <f t="shared" si="57"/>
        <v>555.19878179866839</v>
      </c>
      <c r="L95" s="530"/>
      <c r="M95" s="209">
        <f>RANK(K95, K$77:$K$106)</f>
        <v>25</v>
      </c>
      <c r="N95" s="528"/>
      <c r="O95" s="526"/>
      <c r="P95" s="205">
        <v>5</v>
      </c>
      <c r="Q95" s="211">
        <v>2772.1153846153879</v>
      </c>
      <c r="R95" s="208">
        <f t="shared" si="58"/>
        <v>554.42307692307759</v>
      </c>
      <c r="S95" s="205">
        <f t="shared" si="59"/>
        <v>24</v>
      </c>
      <c r="T95" s="525"/>
      <c r="U95" s="205">
        <v>5</v>
      </c>
      <c r="V95" s="211">
        <v>2773.7464329392656</v>
      </c>
      <c r="W95" s="208">
        <f t="shared" si="51"/>
        <v>554.74928658785313</v>
      </c>
      <c r="X95" s="205">
        <f t="shared" si="60"/>
        <v>24</v>
      </c>
      <c r="Y95" s="525"/>
      <c r="Z95" s="205">
        <v>5</v>
      </c>
      <c r="AA95" s="211">
        <v>2776.4806866952867</v>
      </c>
      <c r="AB95" s="208">
        <f t="shared" si="52"/>
        <v>555.2961373390574</v>
      </c>
      <c r="AC95" s="205">
        <f t="shared" si="61"/>
        <v>24</v>
      </c>
      <c r="AD95" s="525"/>
      <c r="AE95" s="205">
        <v>5</v>
      </c>
      <c r="AF95" s="211">
        <v>2773.6104835065476</v>
      </c>
      <c r="AG95" s="208">
        <f t="shared" si="53"/>
        <v>554.72209670130951</v>
      </c>
      <c r="AH95" s="205">
        <f t="shared" si="62"/>
        <v>24</v>
      </c>
      <c r="AI95" s="525"/>
      <c r="AJ95" s="205">
        <v>5</v>
      </c>
      <c r="AK95" s="211">
        <v>2773.4842360549756</v>
      </c>
      <c r="AL95" s="208">
        <f t="shared" si="54"/>
        <v>554.69684721099509</v>
      </c>
      <c r="AM95" s="205">
        <f t="shared" si="63"/>
        <v>24</v>
      </c>
      <c r="AN95" s="525"/>
      <c r="AO95" s="205">
        <v>5</v>
      </c>
      <c r="AP95" s="211">
        <v>2780.2525832376518</v>
      </c>
      <c r="AQ95" s="208">
        <f t="shared" si="55"/>
        <v>556.05051664753034</v>
      </c>
      <c r="AR95" s="205">
        <f t="shared" si="64"/>
        <v>24</v>
      </c>
      <c r="AS95" s="525"/>
      <c r="AT95" s="205">
        <v>5</v>
      </c>
      <c r="AU95" s="211">
        <v>2782.2675559042773</v>
      </c>
      <c r="AV95" s="208">
        <f t="shared" si="56"/>
        <v>556.45351118085546</v>
      </c>
      <c r="AW95" s="205">
        <f t="shared" si="65"/>
        <v>25</v>
      </c>
      <c r="AX95" s="525"/>
    </row>
    <row r="96" spans="1:50" ht="14.25" hidden="1" customHeight="1" outlineLevel="1">
      <c r="A96" s="279"/>
      <c r="B96" s="494"/>
      <c r="C96" s="203">
        <v>20</v>
      </c>
      <c r="D96" s="206" t="s">
        <v>548</v>
      </c>
      <c r="E96" s="207">
        <v>3</v>
      </c>
      <c r="F96" s="203">
        <v>3600</v>
      </c>
      <c r="G96" s="208">
        <f t="shared" si="50"/>
        <v>1200</v>
      </c>
      <c r="H96" s="529"/>
      <c r="I96" s="209">
        <f t="shared" si="57"/>
        <v>3</v>
      </c>
      <c r="J96" s="209">
        <f t="shared" si="57"/>
        <v>2980.7990640229837</v>
      </c>
      <c r="K96" s="210">
        <f t="shared" si="57"/>
        <v>993.59968800766126</v>
      </c>
      <c r="L96" s="530"/>
      <c r="M96" s="209">
        <f>RANK(K96, K$77:$K$106)</f>
        <v>6</v>
      </c>
      <c r="N96" s="528"/>
      <c r="O96" s="526"/>
      <c r="P96" s="205">
        <v>3</v>
      </c>
      <c r="Q96" s="211">
        <v>2972.5524807412321</v>
      </c>
      <c r="R96" s="208">
        <f t="shared" si="58"/>
        <v>990.85082691374407</v>
      </c>
      <c r="S96" s="205">
        <f t="shared" si="59"/>
        <v>6</v>
      </c>
      <c r="T96" s="525"/>
      <c r="U96" s="205">
        <v>3</v>
      </c>
      <c r="V96" s="211">
        <v>2980.9068801165186</v>
      </c>
      <c r="W96" s="208">
        <f t="shared" si="51"/>
        <v>993.63562670550618</v>
      </c>
      <c r="X96" s="205">
        <f t="shared" si="60"/>
        <v>6</v>
      </c>
      <c r="Y96" s="525"/>
      <c r="Z96" s="205">
        <v>3</v>
      </c>
      <c r="AA96" s="211">
        <v>2979.9373271889331</v>
      </c>
      <c r="AB96" s="208">
        <f t="shared" si="52"/>
        <v>993.31244239631098</v>
      </c>
      <c r="AC96" s="205">
        <f t="shared" si="61"/>
        <v>6</v>
      </c>
      <c r="AD96" s="525"/>
      <c r="AE96" s="205">
        <v>3</v>
      </c>
      <c r="AF96" s="211">
        <v>2981.193217582369</v>
      </c>
      <c r="AG96" s="208">
        <f t="shared" si="53"/>
        <v>993.73107252745638</v>
      </c>
      <c r="AH96" s="205">
        <f t="shared" si="62"/>
        <v>6</v>
      </c>
      <c r="AI96" s="525"/>
      <c r="AJ96" s="205">
        <v>3</v>
      </c>
      <c r="AK96" s="211">
        <v>2982.4492941473682</v>
      </c>
      <c r="AL96" s="208">
        <f t="shared" si="54"/>
        <v>994.14976471578939</v>
      </c>
      <c r="AM96" s="205">
        <f t="shared" si="63"/>
        <v>6</v>
      </c>
      <c r="AN96" s="525"/>
      <c r="AO96" s="205">
        <v>3</v>
      </c>
      <c r="AP96" s="211">
        <v>2983.4332014924335</v>
      </c>
      <c r="AQ96" s="208">
        <f t="shared" si="55"/>
        <v>994.47773383081119</v>
      </c>
      <c r="AR96" s="205">
        <f t="shared" si="64"/>
        <v>6</v>
      </c>
      <c r="AS96" s="525"/>
      <c r="AT96" s="205">
        <v>3</v>
      </c>
      <c r="AU96" s="211">
        <v>2985.1210468920335</v>
      </c>
      <c r="AV96" s="208">
        <f t="shared" si="56"/>
        <v>995.04034896401117</v>
      </c>
      <c r="AW96" s="205">
        <f t="shared" si="65"/>
        <v>6</v>
      </c>
      <c r="AX96" s="525"/>
    </row>
    <row r="97" spans="1:50" ht="14.25" hidden="1" customHeight="1" outlineLevel="1">
      <c r="A97" s="279"/>
      <c r="B97" s="494"/>
      <c r="C97" s="203">
        <v>21</v>
      </c>
      <c r="D97" s="206" t="s">
        <v>552</v>
      </c>
      <c r="E97" s="207">
        <v>3</v>
      </c>
      <c r="F97" s="203">
        <v>3600</v>
      </c>
      <c r="G97" s="208">
        <f t="shared" si="50"/>
        <v>1200</v>
      </c>
      <c r="H97" s="529"/>
      <c r="I97" s="209">
        <f t="shared" si="57"/>
        <v>3</v>
      </c>
      <c r="J97" s="209">
        <f t="shared" si="57"/>
        <v>2991.687279135785</v>
      </c>
      <c r="K97" s="210">
        <f t="shared" si="57"/>
        <v>997.22909304526172</v>
      </c>
      <c r="L97" s="530"/>
      <c r="M97" s="209">
        <f>RANK(K97, K$77:$K$106)</f>
        <v>3</v>
      </c>
      <c r="N97" s="528"/>
      <c r="O97" s="526"/>
      <c r="P97" s="205">
        <v>3</v>
      </c>
      <c r="Q97" s="211">
        <v>2990.5843071786358</v>
      </c>
      <c r="R97" s="208">
        <f t="shared" si="58"/>
        <v>996.86143572621188</v>
      </c>
      <c r="S97" s="205">
        <f t="shared" si="59"/>
        <v>3</v>
      </c>
      <c r="T97" s="525"/>
      <c r="U97" s="205">
        <v>3</v>
      </c>
      <c r="V97" s="211">
        <v>2991.0802775024749</v>
      </c>
      <c r="W97" s="208">
        <f t="shared" si="51"/>
        <v>997.0267591674916</v>
      </c>
      <c r="X97" s="205">
        <f t="shared" si="60"/>
        <v>3</v>
      </c>
      <c r="Y97" s="525"/>
      <c r="Z97" s="205">
        <v>3</v>
      </c>
      <c r="AA97" s="211">
        <v>2988.1773399014678</v>
      </c>
      <c r="AB97" s="208">
        <f t="shared" si="52"/>
        <v>996.05911330048923</v>
      </c>
      <c r="AC97" s="205">
        <f t="shared" si="61"/>
        <v>4</v>
      </c>
      <c r="AD97" s="525"/>
      <c r="AE97" s="205">
        <v>3</v>
      </c>
      <c r="AF97" s="211">
        <v>2991.8735891647711</v>
      </c>
      <c r="AG97" s="208">
        <f t="shared" si="53"/>
        <v>997.29119638825705</v>
      </c>
      <c r="AH97" s="205">
        <f t="shared" si="62"/>
        <v>3</v>
      </c>
      <c r="AI97" s="525"/>
      <c r="AJ97" s="205">
        <v>3</v>
      </c>
      <c r="AK97" s="211">
        <v>2991.9246298788717</v>
      </c>
      <c r="AL97" s="208">
        <f t="shared" si="54"/>
        <v>997.30820995962392</v>
      </c>
      <c r="AM97" s="205">
        <f t="shared" si="63"/>
        <v>3</v>
      </c>
      <c r="AN97" s="525"/>
      <c r="AO97" s="205">
        <v>3</v>
      </c>
      <c r="AP97" s="211">
        <v>2992.9975429975366</v>
      </c>
      <c r="AQ97" s="208">
        <f t="shared" si="55"/>
        <v>997.66584766584549</v>
      </c>
      <c r="AR97" s="205">
        <f t="shared" si="64"/>
        <v>3</v>
      </c>
      <c r="AS97" s="525"/>
      <c r="AT97" s="205">
        <v>3</v>
      </c>
      <c r="AU97" s="211">
        <v>2995.1732673267384</v>
      </c>
      <c r="AV97" s="208">
        <f t="shared" si="56"/>
        <v>998.39108910891275</v>
      </c>
      <c r="AW97" s="205">
        <f t="shared" si="65"/>
        <v>3</v>
      </c>
      <c r="AX97" s="525"/>
    </row>
    <row r="98" spans="1:50" ht="14.25" hidden="1" customHeight="1" outlineLevel="1">
      <c r="A98" s="279"/>
      <c r="B98" s="494"/>
      <c r="C98" s="203">
        <v>22</v>
      </c>
      <c r="D98" s="206" t="s">
        <v>550</v>
      </c>
      <c r="E98" s="207">
        <v>4</v>
      </c>
      <c r="F98" s="203">
        <v>3000</v>
      </c>
      <c r="G98" s="208">
        <f t="shared" si="50"/>
        <v>750</v>
      </c>
      <c r="H98" s="529"/>
      <c r="I98" s="209">
        <f t="shared" si="57"/>
        <v>4</v>
      </c>
      <c r="J98" s="209">
        <f t="shared" si="57"/>
        <v>2520.6668036138944</v>
      </c>
      <c r="K98" s="210">
        <f t="shared" si="57"/>
        <v>630.16670090347361</v>
      </c>
      <c r="L98" s="530"/>
      <c r="M98" s="209">
        <f>RANK(K98, K$77:$K$106)</f>
        <v>20</v>
      </c>
      <c r="N98" s="528"/>
      <c r="O98" s="526"/>
      <c r="P98" s="205">
        <v>4</v>
      </c>
      <c r="Q98" s="211">
        <v>2513.152173913048</v>
      </c>
      <c r="R98" s="208">
        <f t="shared" si="58"/>
        <v>628.28804347826201</v>
      </c>
      <c r="S98" s="205">
        <f t="shared" si="59"/>
        <v>19</v>
      </c>
      <c r="T98" s="525"/>
      <c r="U98" s="205">
        <v>4</v>
      </c>
      <c r="V98" s="211">
        <v>2513.677488025548</v>
      </c>
      <c r="W98" s="208">
        <f t="shared" si="51"/>
        <v>628.41937200638699</v>
      </c>
      <c r="X98" s="205">
        <f t="shared" si="60"/>
        <v>19</v>
      </c>
      <c r="Y98" s="525"/>
      <c r="Z98" s="205">
        <v>4</v>
      </c>
      <c r="AA98" s="211">
        <v>2519.5034482758633</v>
      </c>
      <c r="AB98" s="208">
        <f t="shared" si="52"/>
        <v>629.87586206896583</v>
      </c>
      <c r="AC98" s="205">
        <f t="shared" si="61"/>
        <v>19</v>
      </c>
      <c r="AD98" s="525"/>
      <c r="AE98" s="205">
        <v>4</v>
      </c>
      <c r="AF98" s="211">
        <v>2520.5633802816892</v>
      </c>
      <c r="AG98" s="208">
        <f t="shared" si="53"/>
        <v>630.1408450704223</v>
      </c>
      <c r="AH98" s="205">
        <f t="shared" si="62"/>
        <v>18</v>
      </c>
      <c r="AI98" s="525"/>
      <c r="AJ98" s="205">
        <v>4</v>
      </c>
      <c r="AK98" s="211">
        <v>2520.7942636514108</v>
      </c>
      <c r="AL98" s="208">
        <f t="shared" si="54"/>
        <v>630.1985659128527</v>
      </c>
      <c r="AM98" s="205">
        <f t="shared" si="63"/>
        <v>18</v>
      </c>
      <c r="AN98" s="525"/>
      <c r="AO98" s="205">
        <v>4</v>
      </c>
      <c r="AP98" s="211">
        <v>2524.8116646415592</v>
      </c>
      <c r="AQ98" s="208">
        <f t="shared" si="55"/>
        <v>631.2029161603898</v>
      </c>
      <c r="AR98" s="205">
        <f t="shared" si="64"/>
        <v>18</v>
      </c>
      <c r="AS98" s="525"/>
      <c r="AT98" s="205">
        <v>4</v>
      </c>
      <c r="AU98" s="211">
        <v>2532.1652065081385</v>
      </c>
      <c r="AV98" s="208">
        <f t="shared" si="56"/>
        <v>633.04130162703461</v>
      </c>
      <c r="AW98" s="205">
        <f t="shared" si="65"/>
        <v>19</v>
      </c>
      <c r="AX98" s="525"/>
    </row>
    <row r="99" spans="1:50" ht="14.25" hidden="1" customHeight="1" outlineLevel="1">
      <c r="A99" s="279"/>
      <c r="B99" s="494"/>
      <c r="C99" s="203">
        <v>23</v>
      </c>
      <c r="D99" s="206" t="s">
        <v>386</v>
      </c>
      <c r="E99" s="207">
        <v>13</v>
      </c>
      <c r="F99" s="203">
        <v>3600</v>
      </c>
      <c r="G99" s="208">
        <f t="shared" si="50"/>
        <v>276.92307692307691</v>
      </c>
      <c r="H99" s="529"/>
      <c r="I99" s="209">
        <f t="shared" si="57"/>
        <v>13</v>
      </c>
      <c r="J99" s="209">
        <f t="shared" si="57"/>
        <v>2989.086950142545</v>
      </c>
      <c r="K99" s="210">
        <f t="shared" si="57"/>
        <v>229.9297653955804</v>
      </c>
      <c r="L99" s="530"/>
      <c r="M99" s="209">
        <f>RANK(K99, K$77:$K$106)</f>
        <v>27</v>
      </c>
      <c r="N99" s="528"/>
      <c r="O99" s="526"/>
      <c r="P99" s="205">
        <v>13</v>
      </c>
      <c r="Q99" s="211">
        <v>2991.372549019603</v>
      </c>
      <c r="R99" s="208">
        <f t="shared" si="58"/>
        <v>230.10558069381563</v>
      </c>
      <c r="S99" s="205">
        <f t="shared" si="59"/>
        <v>26</v>
      </c>
      <c r="T99" s="525"/>
      <c r="U99" s="205">
        <v>13</v>
      </c>
      <c r="V99" s="211">
        <v>2990.745501285347</v>
      </c>
      <c r="W99" s="208">
        <f t="shared" si="51"/>
        <v>230.05734625271901</v>
      </c>
      <c r="X99" s="205">
        <f t="shared" si="60"/>
        <v>26</v>
      </c>
      <c r="Y99" s="525"/>
      <c r="Z99" s="205">
        <v>13</v>
      </c>
      <c r="AA99" s="211">
        <v>2988.741418764298</v>
      </c>
      <c r="AB99" s="208">
        <f t="shared" si="52"/>
        <v>229.90318605879216</v>
      </c>
      <c r="AC99" s="205">
        <f t="shared" si="61"/>
        <v>26</v>
      </c>
      <c r="AD99" s="525"/>
      <c r="AE99" s="205">
        <v>13</v>
      </c>
      <c r="AF99" s="211">
        <v>2988.0175353141731</v>
      </c>
      <c r="AG99" s="208">
        <f t="shared" si="53"/>
        <v>229.84750271647485</v>
      </c>
      <c r="AH99" s="205">
        <f t="shared" si="62"/>
        <v>26</v>
      </c>
      <c r="AI99" s="525"/>
      <c r="AJ99" s="205">
        <v>13</v>
      </c>
      <c r="AK99" s="211">
        <v>2984.6153846153829</v>
      </c>
      <c r="AL99" s="208">
        <f t="shared" si="54"/>
        <v>229.58579881656792</v>
      </c>
      <c r="AM99" s="205">
        <f t="shared" si="63"/>
        <v>26</v>
      </c>
      <c r="AN99" s="525"/>
      <c r="AO99" s="205">
        <v>13</v>
      </c>
      <c r="AP99" s="211">
        <v>2990.0525677315004</v>
      </c>
      <c r="AQ99" s="208">
        <f t="shared" si="55"/>
        <v>230.00404367165387</v>
      </c>
      <c r="AR99" s="205">
        <f t="shared" si="64"/>
        <v>26</v>
      </c>
      <c r="AS99" s="525"/>
      <c r="AT99" s="205">
        <v>13</v>
      </c>
      <c r="AU99" s="211">
        <v>2990.0636942675114</v>
      </c>
      <c r="AV99" s="208">
        <f t="shared" si="56"/>
        <v>230.00489955903933</v>
      </c>
      <c r="AW99" s="205">
        <f t="shared" si="65"/>
        <v>27</v>
      </c>
      <c r="AX99" s="525"/>
    </row>
    <row r="100" spans="1:50" ht="14.25" hidden="1" customHeight="1" outlineLevel="1">
      <c r="A100" s="279"/>
      <c r="B100" s="494"/>
      <c r="C100" s="203">
        <v>24</v>
      </c>
      <c r="D100" s="206" t="s">
        <v>385</v>
      </c>
      <c r="E100" s="207">
        <v>4</v>
      </c>
      <c r="F100" s="203">
        <v>3000</v>
      </c>
      <c r="G100" s="208">
        <f t="shared" si="50"/>
        <v>750</v>
      </c>
      <c r="H100" s="529"/>
      <c r="I100" s="209">
        <f t="shared" si="57"/>
        <v>4</v>
      </c>
      <c r="J100" s="209">
        <f t="shared" si="57"/>
        <v>2475.3989747020614</v>
      </c>
      <c r="K100" s="210">
        <f t="shared" si="57"/>
        <v>618.84974367551536</v>
      </c>
      <c r="L100" s="530"/>
      <c r="M100" s="209">
        <f>RANK(K100, K$77:$K$106)</f>
        <v>22</v>
      </c>
      <c r="N100" s="528"/>
      <c r="O100" s="526"/>
      <c r="P100" s="205">
        <v>4</v>
      </c>
      <c r="Q100" s="211">
        <v>2480.2547770700676</v>
      </c>
      <c r="R100" s="208">
        <f t="shared" si="58"/>
        <v>620.06369426751689</v>
      </c>
      <c r="S100" s="205">
        <f t="shared" si="59"/>
        <v>21</v>
      </c>
      <c r="T100" s="525"/>
      <c r="U100" s="205">
        <v>4</v>
      </c>
      <c r="V100" s="211">
        <v>2479.5334040296916</v>
      </c>
      <c r="W100" s="208">
        <f t="shared" si="51"/>
        <v>619.8833510074229</v>
      </c>
      <c r="X100" s="205">
        <f t="shared" si="60"/>
        <v>21</v>
      </c>
      <c r="Y100" s="525"/>
      <c r="Z100" s="205">
        <v>4</v>
      </c>
      <c r="AA100" s="211">
        <v>2476.9318832283898</v>
      </c>
      <c r="AB100" s="208">
        <f t="shared" si="52"/>
        <v>619.23297080709744</v>
      </c>
      <c r="AC100" s="205">
        <f t="shared" si="61"/>
        <v>21</v>
      </c>
      <c r="AD100" s="525"/>
      <c r="AE100" s="205">
        <v>4</v>
      </c>
      <c r="AF100" s="211">
        <v>2473.8805970149224</v>
      </c>
      <c r="AG100" s="208">
        <f t="shared" si="53"/>
        <v>618.4701492537306</v>
      </c>
      <c r="AH100" s="205">
        <f t="shared" si="62"/>
        <v>21</v>
      </c>
      <c r="AI100" s="525"/>
      <c r="AJ100" s="205">
        <v>4</v>
      </c>
      <c r="AK100" s="211">
        <v>2472.1757322175754</v>
      </c>
      <c r="AL100" s="208">
        <f t="shared" si="54"/>
        <v>618.04393305439385</v>
      </c>
      <c r="AM100" s="205">
        <f t="shared" si="63"/>
        <v>21</v>
      </c>
      <c r="AN100" s="525"/>
      <c r="AO100" s="205">
        <v>4</v>
      </c>
      <c r="AP100" s="211">
        <v>2472.2891566265153</v>
      </c>
      <c r="AQ100" s="208">
        <f t="shared" si="55"/>
        <v>618.07228915662881</v>
      </c>
      <c r="AR100" s="205">
        <f t="shared" si="64"/>
        <v>21</v>
      </c>
      <c r="AS100" s="525"/>
      <c r="AT100" s="205">
        <v>4</v>
      </c>
      <c r="AU100" s="211">
        <v>2472.7272727272698</v>
      </c>
      <c r="AV100" s="208">
        <f t="shared" si="56"/>
        <v>618.18181818181745</v>
      </c>
      <c r="AW100" s="205">
        <f t="shared" si="65"/>
        <v>22</v>
      </c>
      <c r="AX100" s="525"/>
    </row>
    <row r="101" spans="1:50" ht="14.25" hidden="1" customHeight="1" outlineLevel="1">
      <c r="A101" s="279"/>
      <c r="B101" s="494"/>
      <c r="C101" s="203">
        <v>25</v>
      </c>
      <c r="D101" s="206" t="s">
        <v>377</v>
      </c>
      <c r="E101" s="207">
        <v>4</v>
      </c>
      <c r="F101" s="203">
        <v>3000</v>
      </c>
      <c r="G101" s="208">
        <f t="shared" si="50"/>
        <v>750</v>
      </c>
      <c r="H101" s="529"/>
      <c r="I101" s="209">
        <f t="shared" si="57"/>
        <v>4</v>
      </c>
      <c r="J101" s="209">
        <f t="shared" si="57"/>
        <v>2481.0185006086685</v>
      </c>
      <c r="K101" s="210">
        <f t="shared" si="57"/>
        <v>620.25462515216714</v>
      </c>
      <c r="L101" s="530"/>
      <c r="M101" s="209">
        <f>RANK(K101, K$77:$K$106)</f>
        <v>21</v>
      </c>
      <c r="N101" s="528"/>
      <c r="O101" s="526"/>
      <c r="P101" s="205">
        <v>4</v>
      </c>
      <c r="Q101" s="211">
        <v>2485.8620689655222</v>
      </c>
      <c r="R101" s="208">
        <f t="shared" si="58"/>
        <v>621.46551724138055</v>
      </c>
      <c r="S101" s="205">
        <f t="shared" si="59"/>
        <v>20</v>
      </c>
      <c r="T101" s="525"/>
      <c r="U101" s="205">
        <v>4</v>
      </c>
      <c r="V101" s="211">
        <v>2485.4537559704745</v>
      </c>
      <c r="W101" s="208">
        <f t="shared" si="51"/>
        <v>621.36343899261863</v>
      </c>
      <c r="X101" s="205">
        <f t="shared" si="60"/>
        <v>20</v>
      </c>
      <c r="Y101" s="525"/>
      <c r="Z101" s="205">
        <v>4</v>
      </c>
      <c r="AA101" s="211">
        <v>2479.8139534883794</v>
      </c>
      <c r="AB101" s="208">
        <f t="shared" si="52"/>
        <v>619.95348837209485</v>
      </c>
      <c r="AC101" s="205">
        <f t="shared" si="61"/>
        <v>20</v>
      </c>
      <c r="AD101" s="525"/>
      <c r="AE101" s="205">
        <v>4</v>
      </c>
      <c r="AF101" s="211">
        <v>2480.3149606299239</v>
      </c>
      <c r="AG101" s="208">
        <f t="shared" si="53"/>
        <v>620.07874015748098</v>
      </c>
      <c r="AH101" s="205">
        <f t="shared" si="62"/>
        <v>20</v>
      </c>
      <c r="AI101" s="525"/>
      <c r="AJ101" s="205">
        <v>4</v>
      </c>
      <c r="AK101" s="211">
        <v>2478.2494529540527</v>
      </c>
      <c r="AL101" s="208">
        <f t="shared" si="54"/>
        <v>619.56236323851317</v>
      </c>
      <c r="AM101" s="205">
        <f t="shared" si="63"/>
        <v>20</v>
      </c>
      <c r="AN101" s="525"/>
      <c r="AO101" s="205">
        <v>4</v>
      </c>
      <c r="AP101" s="211">
        <v>2478.3034257748714</v>
      </c>
      <c r="AQ101" s="208">
        <f t="shared" si="55"/>
        <v>619.57585644371784</v>
      </c>
      <c r="AR101" s="205">
        <f t="shared" si="64"/>
        <v>20</v>
      </c>
      <c r="AS101" s="525"/>
      <c r="AT101" s="205">
        <v>4</v>
      </c>
      <c r="AU101" s="211">
        <v>2479.1318864774585</v>
      </c>
      <c r="AV101" s="208">
        <f t="shared" si="56"/>
        <v>619.78297161936462</v>
      </c>
      <c r="AW101" s="205">
        <f t="shared" si="65"/>
        <v>21</v>
      </c>
      <c r="AX101" s="525"/>
    </row>
    <row r="102" spans="1:50" ht="14.25" hidden="1" customHeight="1" outlineLevel="1">
      <c r="A102" s="279"/>
      <c r="B102" s="494"/>
      <c r="C102" s="203">
        <v>26</v>
      </c>
      <c r="D102" s="206" t="s">
        <v>549</v>
      </c>
      <c r="E102" s="207">
        <v>4</v>
      </c>
      <c r="F102" s="203">
        <v>3300</v>
      </c>
      <c r="G102" s="208">
        <f t="shared" si="50"/>
        <v>825</v>
      </c>
      <c r="H102" s="529"/>
      <c r="I102" s="209">
        <f t="shared" si="57"/>
        <v>4</v>
      </c>
      <c r="J102" s="209">
        <f t="shared" si="57"/>
        <v>2800.140499037464</v>
      </c>
      <c r="K102" s="210">
        <f t="shared" si="57"/>
        <v>700.035124759366</v>
      </c>
      <c r="L102" s="530"/>
      <c r="M102" s="209">
        <f>RANK(K102, K$77:$K$106)</f>
        <v>13</v>
      </c>
      <c r="N102" s="528"/>
      <c r="O102" s="526"/>
      <c r="P102" s="205">
        <v>4</v>
      </c>
      <c r="Q102" s="211">
        <v>2801.1111111111127</v>
      </c>
      <c r="R102" s="208">
        <f t="shared" si="58"/>
        <v>700.27777777777817</v>
      </c>
      <c r="S102" s="205">
        <f t="shared" si="59"/>
        <v>12</v>
      </c>
      <c r="T102" s="525"/>
      <c r="U102" s="205">
        <v>4</v>
      </c>
      <c r="V102" s="211">
        <v>2801.017488076312</v>
      </c>
      <c r="W102" s="208">
        <f t="shared" si="51"/>
        <v>700.254372019078</v>
      </c>
      <c r="X102" s="205">
        <f t="shared" si="60"/>
        <v>12</v>
      </c>
      <c r="Y102" s="525"/>
      <c r="Z102" s="205">
        <v>4</v>
      </c>
      <c r="AA102" s="211">
        <v>2799.3060374739835</v>
      </c>
      <c r="AB102" s="208">
        <f t="shared" si="52"/>
        <v>699.82650936849586</v>
      </c>
      <c r="AC102" s="205">
        <f t="shared" si="61"/>
        <v>12</v>
      </c>
      <c r="AD102" s="525"/>
      <c r="AE102" s="205">
        <v>4</v>
      </c>
      <c r="AF102" s="211">
        <v>2800.1493651979094</v>
      </c>
      <c r="AG102" s="208">
        <f t="shared" si="53"/>
        <v>700.03734129947736</v>
      </c>
      <c r="AH102" s="205">
        <f t="shared" si="62"/>
        <v>12</v>
      </c>
      <c r="AI102" s="525"/>
      <c r="AJ102" s="205">
        <v>4</v>
      </c>
      <c r="AK102" s="211">
        <v>2796.878048780487</v>
      </c>
      <c r="AL102" s="208">
        <f t="shared" si="54"/>
        <v>699.21951219512175</v>
      </c>
      <c r="AM102" s="205">
        <f t="shared" si="63"/>
        <v>12</v>
      </c>
      <c r="AN102" s="525"/>
      <c r="AO102" s="205">
        <v>4</v>
      </c>
      <c r="AP102" s="211">
        <v>2799.0507267873095</v>
      </c>
      <c r="AQ102" s="208">
        <f t="shared" si="55"/>
        <v>699.76268169682737</v>
      </c>
      <c r="AR102" s="205">
        <f t="shared" si="64"/>
        <v>12</v>
      </c>
      <c r="AS102" s="525"/>
      <c r="AT102" s="205">
        <v>4</v>
      </c>
      <c r="AU102" s="211">
        <v>2803.4707158351334</v>
      </c>
      <c r="AV102" s="208">
        <f t="shared" si="56"/>
        <v>700.86767895878336</v>
      </c>
      <c r="AW102" s="205">
        <f t="shared" si="65"/>
        <v>13</v>
      </c>
      <c r="AX102" s="525"/>
    </row>
    <row r="103" spans="1:50" ht="14.25" hidden="1" customHeight="1" outlineLevel="1">
      <c r="A103" s="280"/>
      <c r="B103" s="494"/>
      <c r="C103" s="203">
        <v>27</v>
      </c>
      <c r="D103" s="206" t="s">
        <v>604</v>
      </c>
      <c r="E103" s="207">
        <v>3</v>
      </c>
      <c r="F103" s="203">
        <v>3300</v>
      </c>
      <c r="G103" s="208">
        <f t="shared" si="50"/>
        <v>1100</v>
      </c>
      <c r="H103" s="529"/>
      <c r="I103" s="209">
        <f t="shared" ref="I103:K103" si="66">AVERAGE(P103,U103,Z103,AE103,AJ103,AO103,AT103)</f>
        <v>3</v>
      </c>
      <c r="J103" s="209">
        <f t="shared" si="66"/>
        <v>2691.0704960835492</v>
      </c>
      <c r="K103" s="210">
        <f t="shared" si="66"/>
        <v>897.02349869451643</v>
      </c>
      <c r="L103" s="530"/>
      <c r="M103" s="209">
        <f>RANK(K103, K$77:$K$106)</f>
        <v>8</v>
      </c>
      <c r="N103" s="528"/>
      <c r="O103" s="526"/>
      <c r="P103" s="205"/>
      <c r="Q103" s="211"/>
      <c r="R103" s="208"/>
      <c r="S103" s="205"/>
      <c r="T103" s="525"/>
      <c r="U103" s="205"/>
      <c r="V103" s="211"/>
      <c r="W103" s="208"/>
      <c r="X103" s="205"/>
      <c r="Y103" s="525"/>
      <c r="Z103" s="205"/>
      <c r="AA103" s="211"/>
      <c r="AB103" s="208"/>
      <c r="AC103" s="205"/>
      <c r="AD103" s="525"/>
      <c r="AE103" s="205"/>
      <c r="AF103" s="211"/>
      <c r="AG103" s="208"/>
      <c r="AH103" s="205"/>
      <c r="AI103" s="525"/>
      <c r="AJ103" s="205"/>
      <c r="AK103" s="211"/>
      <c r="AL103" s="208"/>
      <c r="AM103" s="205"/>
      <c r="AN103" s="525"/>
      <c r="AO103" s="205"/>
      <c r="AP103" s="211"/>
      <c r="AQ103" s="208"/>
      <c r="AR103" s="205"/>
      <c r="AS103" s="525"/>
      <c r="AT103" s="205">
        <v>3</v>
      </c>
      <c r="AU103" s="211">
        <v>2691.0704960835492</v>
      </c>
      <c r="AV103" s="208">
        <f t="shared" si="56"/>
        <v>897.02349869451643</v>
      </c>
      <c r="AW103" s="205">
        <f t="shared" si="65"/>
        <v>8</v>
      </c>
      <c r="AX103" s="525"/>
    </row>
    <row r="104" spans="1:50" ht="14.25" hidden="1" customHeight="1" outlineLevel="1">
      <c r="A104" s="280"/>
      <c r="B104" s="494"/>
      <c r="C104" s="203">
        <v>28</v>
      </c>
      <c r="D104" s="206"/>
      <c r="E104" s="203"/>
      <c r="F104" s="203"/>
      <c r="G104" s="203"/>
      <c r="H104" s="529"/>
      <c r="I104" s="209"/>
      <c r="J104" s="209"/>
      <c r="K104" s="210"/>
      <c r="L104" s="530"/>
      <c r="M104" s="209"/>
      <c r="N104" s="528"/>
      <c r="O104" s="526"/>
      <c r="P104" s="205"/>
      <c r="Q104" s="211"/>
      <c r="R104" s="208"/>
      <c r="S104" s="205"/>
      <c r="T104" s="525"/>
      <c r="U104" s="205"/>
      <c r="V104" s="211"/>
      <c r="W104" s="208"/>
      <c r="X104" s="205"/>
      <c r="Y104" s="525"/>
      <c r="Z104" s="205"/>
      <c r="AA104" s="211"/>
      <c r="AB104" s="208"/>
      <c r="AC104" s="205"/>
      <c r="AD104" s="525"/>
      <c r="AE104" s="205"/>
      <c r="AF104" s="211"/>
      <c r="AG104" s="208"/>
      <c r="AH104" s="205"/>
      <c r="AI104" s="525"/>
      <c r="AJ104" s="205"/>
      <c r="AK104" s="211"/>
      <c r="AL104" s="208"/>
      <c r="AM104" s="205"/>
      <c r="AN104" s="525"/>
      <c r="AO104" s="205"/>
      <c r="AP104" s="211"/>
      <c r="AQ104" s="208"/>
      <c r="AR104" s="205"/>
      <c r="AS104" s="525"/>
      <c r="AT104" s="205"/>
      <c r="AU104" s="211"/>
      <c r="AV104" s="208"/>
      <c r="AW104" s="205"/>
      <c r="AX104" s="525"/>
    </row>
    <row r="105" spans="1:50" ht="14.25" hidden="1" customHeight="1" outlineLevel="1">
      <c r="A105" s="280"/>
      <c r="B105" s="494"/>
      <c r="C105" s="203">
        <v>29</v>
      </c>
      <c r="D105" s="206"/>
      <c r="E105" s="203"/>
      <c r="F105" s="203"/>
      <c r="G105" s="203"/>
      <c r="H105" s="529"/>
      <c r="I105" s="209"/>
      <c r="J105" s="209"/>
      <c r="K105" s="210"/>
      <c r="L105" s="530"/>
      <c r="M105" s="209"/>
      <c r="N105" s="528"/>
      <c r="O105" s="526"/>
      <c r="P105" s="205"/>
      <c r="Q105" s="211"/>
      <c r="R105" s="208"/>
      <c r="S105" s="205"/>
      <c r="T105" s="525"/>
      <c r="U105" s="205"/>
      <c r="V105" s="211"/>
      <c r="W105" s="208"/>
      <c r="X105" s="205"/>
      <c r="Y105" s="525"/>
      <c r="Z105" s="205"/>
      <c r="AA105" s="211"/>
      <c r="AB105" s="208"/>
      <c r="AC105" s="205"/>
      <c r="AD105" s="525"/>
      <c r="AE105" s="205"/>
      <c r="AF105" s="211"/>
      <c r="AG105" s="208"/>
      <c r="AH105" s="205"/>
      <c r="AI105" s="525"/>
      <c r="AJ105" s="205"/>
      <c r="AK105" s="211"/>
      <c r="AL105" s="208"/>
      <c r="AM105" s="205"/>
      <c r="AN105" s="525"/>
      <c r="AO105" s="205"/>
      <c r="AP105" s="211"/>
      <c r="AQ105" s="208"/>
      <c r="AR105" s="205"/>
      <c r="AS105" s="525"/>
      <c r="AT105" s="205"/>
      <c r="AU105" s="211"/>
      <c r="AV105" s="208"/>
      <c r="AW105" s="205"/>
      <c r="AX105" s="525"/>
    </row>
    <row r="106" spans="1:50" ht="14.25" hidden="1" customHeight="1" outlineLevel="1">
      <c r="A106" s="280"/>
      <c r="B106" s="494"/>
      <c r="C106" s="203">
        <v>30</v>
      </c>
      <c r="D106" s="206"/>
      <c r="E106" s="203"/>
      <c r="F106" s="203"/>
      <c r="G106" s="203"/>
      <c r="H106" s="529"/>
      <c r="I106" s="209"/>
      <c r="J106" s="209"/>
      <c r="K106" s="210"/>
      <c r="L106" s="530"/>
      <c r="M106" s="209"/>
      <c r="N106" s="528"/>
      <c r="O106" s="526"/>
      <c r="P106" s="205"/>
      <c r="Q106" s="211"/>
      <c r="R106" s="208"/>
      <c r="S106" s="205"/>
      <c r="T106" s="525"/>
      <c r="U106" s="205"/>
      <c r="V106" s="211"/>
      <c r="W106" s="208"/>
      <c r="X106" s="205"/>
      <c r="Y106" s="525"/>
      <c r="Z106" s="205"/>
      <c r="AA106" s="211"/>
      <c r="AB106" s="208"/>
      <c r="AC106" s="205"/>
      <c r="AD106" s="525"/>
      <c r="AE106" s="205"/>
      <c r="AF106" s="211"/>
      <c r="AG106" s="208"/>
      <c r="AH106" s="205"/>
      <c r="AI106" s="525"/>
      <c r="AJ106" s="205"/>
      <c r="AK106" s="211"/>
      <c r="AL106" s="208"/>
      <c r="AM106" s="205"/>
      <c r="AN106" s="525"/>
      <c r="AO106" s="205"/>
      <c r="AP106" s="211"/>
      <c r="AQ106" s="208"/>
      <c r="AR106" s="205"/>
      <c r="AS106" s="525"/>
      <c r="AT106" s="205"/>
      <c r="AU106" s="211"/>
      <c r="AV106" s="208"/>
      <c r="AW106" s="205"/>
      <c r="AX106" s="525"/>
    </row>
    <row r="107" spans="1:50" ht="14.25" hidden="1" customHeight="1" outlineLevel="1" collapsed="1">
      <c r="B107" s="532" t="s">
        <v>612</v>
      </c>
      <c r="C107" s="532"/>
      <c r="D107" s="532"/>
      <c r="E107" s="532"/>
      <c r="F107" s="532"/>
      <c r="G107" s="532"/>
      <c r="H107" s="532"/>
      <c r="I107" s="532"/>
      <c r="J107" s="532"/>
      <c r="K107" s="532"/>
      <c r="L107" s="532"/>
      <c r="M107" s="533"/>
      <c r="N107" s="536" t="s">
        <v>445</v>
      </c>
      <c r="O107" s="536" t="s">
        <v>105</v>
      </c>
      <c r="P107" s="538">
        <v>45888</v>
      </c>
      <c r="Q107" s="539"/>
      <c r="R107" s="539"/>
      <c r="S107" s="539"/>
      <c r="T107" s="539"/>
      <c r="U107" s="540">
        <f>P107+1</f>
        <v>45889</v>
      </c>
      <c r="V107" s="541"/>
      <c r="W107" s="541"/>
      <c r="X107" s="541"/>
      <c r="Y107" s="541"/>
      <c r="Z107" s="538">
        <f t="shared" ref="Z107" si="67">U107+1</f>
        <v>45890</v>
      </c>
      <c r="AA107" s="539"/>
      <c r="AB107" s="539"/>
      <c r="AC107" s="539"/>
      <c r="AD107" s="539"/>
      <c r="AE107" s="540">
        <f t="shared" ref="AE107" si="68">Z107+1</f>
        <v>45891</v>
      </c>
      <c r="AF107" s="541"/>
      <c r="AG107" s="541"/>
      <c r="AH107" s="541"/>
      <c r="AI107" s="541"/>
      <c r="AJ107" s="542">
        <f t="shared" ref="AJ107" si="69">AE107+1</f>
        <v>45892</v>
      </c>
      <c r="AK107" s="543"/>
      <c r="AL107" s="543"/>
      <c r="AM107" s="543"/>
      <c r="AN107" s="544"/>
      <c r="AO107" s="540">
        <f t="shared" ref="AO107" si="70">AJ107+1</f>
        <v>45893</v>
      </c>
      <c r="AP107" s="541"/>
      <c r="AQ107" s="541"/>
      <c r="AR107" s="541"/>
      <c r="AS107" s="541"/>
      <c r="AT107" s="542">
        <f t="shared" ref="AT107" si="71">AO107+1</f>
        <v>45894</v>
      </c>
      <c r="AU107" s="543"/>
      <c r="AV107" s="543"/>
      <c r="AW107" s="543"/>
      <c r="AX107" s="544"/>
    </row>
    <row r="108" spans="1:50" ht="14.25" hidden="1" customHeight="1" outlineLevel="1">
      <c r="B108" s="534"/>
      <c r="C108" s="534"/>
      <c r="D108" s="534"/>
      <c r="E108" s="534"/>
      <c r="F108" s="534"/>
      <c r="G108" s="534"/>
      <c r="H108" s="534"/>
      <c r="I108" s="534"/>
      <c r="J108" s="534"/>
      <c r="K108" s="534"/>
      <c r="L108" s="534"/>
      <c r="M108" s="535"/>
      <c r="N108" s="537"/>
      <c r="O108" s="537"/>
      <c r="P108" s="545">
        <f>P107</f>
        <v>45888</v>
      </c>
      <c r="Q108" s="545"/>
      <c r="R108" s="545"/>
      <c r="S108" s="545"/>
      <c r="T108" s="545"/>
      <c r="U108" s="546">
        <f>U107</f>
        <v>45889</v>
      </c>
      <c r="V108" s="546"/>
      <c r="W108" s="546"/>
      <c r="X108" s="546"/>
      <c r="Y108" s="546"/>
      <c r="Z108" s="545">
        <f t="shared" ref="Z108" si="72">Z107</f>
        <v>45890</v>
      </c>
      <c r="AA108" s="545"/>
      <c r="AB108" s="545"/>
      <c r="AC108" s="545"/>
      <c r="AD108" s="545"/>
      <c r="AE108" s="546">
        <f t="shared" ref="AE108" si="73">AE107</f>
        <v>45891</v>
      </c>
      <c r="AF108" s="546"/>
      <c r="AG108" s="546"/>
      <c r="AH108" s="546"/>
      <c r="AI108" s="546"/>
      <c r="AJ108" s="547">
        <f t="shared" ref="AJ108" si="74">AJ107</f>
        <v>45892</v>
      </c>
      <c r="AK108" s="548"/>
      <c r="AL108" s="548"/>
      <c r="AM108" s="548"/>
      <c r="AN108" s="549"/>
      <c r="AO108" s="546">
        <f t="shared" ref="AO108" si="75">AO107</f>
        <v>45893</v>
      </c>
      <c r="AP108" s="546"/>
      <c r="AQ108" s="546"/>
      <c r="AR108" s="546"/>
      <c r="AS108" s="546"/>
      <c r="AT108" s="547">
        <f t="shared" ref="AT108" si="76">AT107</f>
        <v>45894</v>
      </c>
      <c r="AU108" s="548"/>
      <c r="AV108" s="548"/>
      <c r="AW108" s="548"/>
      <c r="AX108" s="549"/>
    </row>
    <row r="109" spans="1:50" ht="14.25" hidden="1" customHeight="1" outlineLevel="1">
      <c r="B109" s="494" t="s">
        <v>165</v>
      </c>
      <c r="C109" s="494" t="s">
        <v>160</v>
      </c>
      <c r="D109" s="494"/>
      <c r="E109" s="494" t="s">
        <v>161</v>
      </c>
      <c r="F109" s="494"/>
      <c r="G109" s="494"/>
      <c r="H109" s="494" t="s">
        <v>166</v>
      </c>
      <c r="I109" s="527" t="s">
        <v>446</v>
      </c>
      <c r="J109" s="527"/>
      <c r="K109" s="527"/>
      <c r="L109" s="527" t="s">
        <v>166</v>
      </c>
      <c r="M109" s="527" t="s">
        <v>168</v>
      </c>
      <c r="N109" s="528"/>
      <c r="O109" s="526" t="s">
        <v>167</v>
      </c>
      <c r="P109" s="526" t="s">
        <v>163</v>
      </c>
      <c r="Q109" s="526"/>
      <c r="R109" s="526"/>
      <c r="S109" s="526"/>
      <c r="T109" s="526" t="s">
        <v>166</v>
      </c>
      <c r="U109" s="526" t="s">
        <v>163</v>
      </c>
      <c r="V109" s="526"/>
      <c r="W109" s="526"/>
      <c r="X109" s="526"/>
      <c r="Y109" s="526" t="s">
        <v>166</v>
      </c>
      <c r="Z109" s="526" t="s">
        <v>163</v>
      </c>
      <c r="AA109" s="526"/>
      <c r="AB109" s="526"/>
      <c r="AC109" s="526"/>
      <c r="AD109" s="526" t="s">
        <v>166</v>
      </c>
      <c r="AE109" s="526" t="s">
        <v>163</v>
      </c>
      <c r="AF109" s="526"/>
      <c r="AG109" s="526"/>
      <c r="AH109" s="526"/>
      <c r="AI109" s="526" t="s">
        <v>166</v>
      </c>
      <c r="AJ109" s="526" t="s">
        <v>163</v>
      </c>
      <c r="AK109" s="526"/>
      <c r="AL109" s="526"/>
      <c r="AM109" s="526"/>
      <c r="AN109" s="526" t="s">
        <v>166</v>
      </c>
      <c r="AO109" s="526" t="s">
        <v>163</v>
      </c>
      <c r="AP109" s="526"/>
      <c r="AQ109" s="526"/>
      <c r="AR109" s="526"/>
      <c r="AS109" s="526" t="s">
        <v>166</v>
      </c>
      <c r="AT109" s="526" t="s">
        <v>163</v>
      </c>
      <c r="AU109" s="526"/>
      <c r="AV109" s="526"/>
      <c r="AW109" s="526"/>
      <c r="AX109" s="526" t="s">
        <v>166</v>
      </c>
    </row>
    <row r="110" spans="1:50" ht="14.25" hidden="1" customHeight="1" outlineLevel="1">
      <c r="B110" s="494"/>
      <c r="C110" s="494"/>
      <c r="D110" s="494"/>
      <c r="E110" s="494" t="s">
        <v>447</v>
      </c>
      <c r="F110" s="494"/>
      <c r="G110" s="494"/>
      <c r="H110" s="494"/>
      <c r="I110" s="527" t="s">
        <v>447</v>
      </c>
      <c r="J110" s="527"/>
      <c r="K110" s="527"/>
      <c r="L110" s="527"/>
      <c r="M110" s="527"/>
      <c r="N110" s="528"/>
      <c r="O110" s="526"/>
      <c r="P110" s="526" t="s">
        <v>448</v>
      </c>
      <c r="Q110" s="526"/>
      <c r="R110" s="526"/>
      <c r="S110" s="526"/>
      <c r="T110" s="526"/>
      <c r="U110" s="526" t="s">
        <v>448</v>
      </c>
      <c r="V110" s="526"/>
      <c r="W110" s="526"/>
      <c r="X110" s="526"/>
      <c r="Y110" s="526"/>
      <c r="Z110" s="526" t="s">
        <v>448</v>
      </c>
      <c r="AA110" s="526"/>
      <c r="AB110" s="526"/>
      <c r="AC110" s="526"/>
      <c r="AD110" s="526"/>
      <c r="AE110" s="526" t="s">
        <v>448</v>
      </c>
      <c r="AF110" s="526"/>
      <c r="AG110" s="526"/>
      <c r="AH110" s="526"/>
      <c r="AI110" s="526"/>
      <c r="AJ110" s="526" t="s">
        <v>448</v>
      </c>
      <c r="AK110" s="526"/>
      <c r="AL110" s="526"/>
      <c r="AM110" s="526"/>
      <c r="AN110" s="526"/>
      <c r="AO110" s="526" t="s">
        <v>448</v>
      </c>
      <c r="AP110" s="526"/>
      <c r="AQ110" s="526"/>
      <c r="AR110" s="526"/>
      <c r="AS110" s="526"/>
      <c r="AT110" s="526" t="s">
        <v>448</v>
      </c>
      <c r="AU110" s="526"/>
      <c r="AV110" s="526"/>
      <c r="AW110" s="526"/>
      <c r="AX110" s="526"/>
    </row>
    <row r="111" spans="1:50" ht="14.25" hidden="1" customHeight="1" outlineLevel="1">
      <c r="A111" s="200"/>
      <c r="B111" s="494"/>
      <c r="C111" s="494"/>
      <c r="D111" s="494"/>
      <c r="E111" s="203" t="s">
        <v>162</v>
      </c>
      <c r="F111" s="203" t="s">
        <v>449</v>
      </c>
      <c r="G111" s="203" t="s">
        <v>164</v>
      </c>
      <c r="H111" s="494"/>
      <c r="I111" s="204" t="s">
        <v>162</v>
      </c>
      <c r="J111" s="204" t="s">
        <v>449</v>
      </c>
      <c r="K111" s="204" t="s">
        <v>164</v>
      </c>
      <c r="L111" s="527"/>
      <c r="M111" s="527"/>
      <c r="N111" s="528"/>
      <c r="O111" s="526"/>
      <c r="P111" s="205" t="s">
        <v>162</v>
      </c>
      <c r="Q111" s="205" t="s">
        <v>449</v>
      </c>
      <c r="R111" s="205" t="s">
        <v>164</v>
      </c>
      <c r="S111" s="205" t="s">
        <v>168</v>
      </c>
      <c r="T111" s="526"/>
      <c r="U111" s="205" t="s">
        <v>162</v>
      </c>
      <c r="V111" s="205" t="s">
        <v>449</v>
      </c>
      <c r="W111" s="205" t="s">
        <v>164</v>
      </c>
      <c r="X111" s="205" t="s">
        <v>168</v>
      </c>
      <c r="Y111" s="526"/>
      <c r="Z111" s="205" t="s">
        <v>162</v>
      </c>
      <c r="AA111" s="205" t="s">
        <v>449</v>
      </c>
      <c r="AB111" s="205" t="s">
        <v>164</v>
      </c>
      <c r="AC111" s="205" t="s">
        <v>168</v>
      </c>
      <c r="AD111" s="526"/>
      <c r="AE111" s="205" t="s">
        <v>162</v>
      </c>
      <c r="AF111" s="205" t="s">
        <v>449</v>
      </c>
      <c r="AG111" s="205" t="s">
        <v>164</v>
      </c>
      <c r="AH111" s="205" t="s">
        <v>168</v>
      </c>
      <c r="AI111" s="526"/>
      <c r="AJ111" s="205" t="s">
        <v>162</v>
      </c>
      <c r="AK111" s="205" t="s">
        <v>449</v>
      </c>
      <c r="AL111" s="205" t="s">
        <v>164</v>
      </c>
      <c r="AM111" s="205" t="s">
        <v>168</v>
      </c>
      <c r="AN111" s="526"/>
      <c r="AO111" s="205" t="s">
        <v>162</v>
      </c>
      <c r="AP111" s="205" t="s">
        <v>449</v>
      </c>
      <c r="AQ111" s="205" t="s">
        <v>164</v>
      </c>
      <c r="AR111" s="205" t="s">
        <v>168</v>
      </c>
      <c r="AS111" s="526"/>
      <c r="AT111" s="205" t="s">
        <v>162</v>
      </c>
      <c r="AU111" s="205" t="s">
        <v>449</v>
      </c>
      <c r="AV111" s="205" t="s">
        <v>164</v>
      </c>
      <c r="AW111" s="205" t="s">
        <v>168</v>
      </c>
      <c r="AX111" s="526"/>
    </row>
    <row r="112" spans="1:50" ht="14.25" hidden="1" customHeight="1" outlineLevel="1">
      <c r="A112" s="279"/>
      <c r="B112" s="494" t="s">
        <v>450</v>
      </c>
      <c r="C112" s="203">
        <v>1</v>
      </c>
      <c r="D112" s="206" t="s">
        <v>545</v>
      </c>
      <c r="E112" s="207">
        <v>4</v>
      </c>
      <c r="F112" s="203">
        <v>3300</v>
      </c>
      <c r="G112" s="208">
        <f t="shared" ref="G112:G139" si="77">F112/E112</f>
        <v>825</v>
      </c>
      <c r="H112" s="529">
        <f>AVERAGE(G112:G141)</f>
        <v>888.28296703296712</v>
      </c>
      <c r="I112" s="209">
        <f>AVERAGE(P112,U112,Z112,AE112,AJ112,AO112,AT112)</f>
        <v>4</v>
      </c>
      <c r="J112" s="209">
        <f>AVERAGE(Q112,V112,AA112,AF112,AK112,AP112,AU112)</f>
        <v>2810.2862182994213</v>
      </c>
      <c r="K112" s="210">
        <f>AVERAGE(R112,W112,AB112,AG112,AL112,AQ112,AV112)</f>
        <v>702.57155457485533</v>
      </c>
      <c r="L112" s="530">
        <f>IFERROR(AVERAGE(K112:K141),"-")</f>
        <v>751.19372326403175</v>
      </c>
      <c r="M112" s="209">
        <f>RANK(K112, K$112:$K$141)</f>
        <v>15</v>
      </c>
      <c r="N112" s="528"/>
      <c r="O112" s="526"/>
      <c r="P112" s="205">
        <v>4</v>
      </c>
      <c r="Q112" s="211">
        <v>2796.221198156682</v>
      </c>
      <c r="R112" s="208">
        <f>Q112/P112</f>
        <v>699.05529953917051</v>
      </c>
      <c r="S112" s="205">
        <f>RANK(R112, R$112:R$141)</f>
        <v>15</v>
      </c>
      <c r="T112" s="525">
        <f>AVERAGE(R112:R141)</f>
        <v>747.25348186689007</v>
      </c>
      <c r="U112" s="205">
        <v>4</v>
      </c>
      <c r="V112" s="211">
        <v>2800.2739726027376</v>
      </c>
      <c r="W112" s="208">
        <f t="shared" ref="W112:W139" si="78">V112/U112</f>
        <v>700.06849315068439</v>
      </c>
      <c r="X112" s="205">
        <f>RANK(W112, W$112:W$141)</f>
        <v>15</v>
      </c>
      <c r="Y112" s="525">
        <f>AVERAGE(W112:W141)</f>
        <v>749.01051614545668</v>
      </c>
      <c r="Z112" s="205">
        <v>4</v>
      </c>
      <c r="AA112" s="211">
        <v>2803.6136205698413</v>
      </c>
      <c r="AB112" s="208">
        <f t="shared" ref="AB112:AB139" si="79">AA112/Z112</f>
        <v>700.90340514246031</v>
      </c>
      <c r="AC112" s="205">
        <f>RANK(AB112, AB$112:AB$141)</f>
        <v>15</v>
      </c>
      <c r="AD112" s="525">
        <f>AVERAGE(AB112:AB141)</f>
        <v>749.89760786465013</v>
      </c>
      <c r="AE112" s="205">
        <v>4</v>
      </c>
      <c r="AF112" s="211">
        <v>2815.3560371517033</v>
      </c>
      <c r="AG112" s="208">
        <f t="shared" ref="AG112:AG139" si="80">AF112/AE112</f>
        <v>703.83900928792582</v>
      </c>
      <c r="AH112" s="205">
        <f>RANK(AG112, AG$112:AG$141)</f>
        <v>15</v>
      </c>
      <c r="AI112" s="525">
        <f>AVERAGE(AG112:AG141)</f>
        <v>752.66511887334912</v>
      </c>
      <c r="AJ112" s="205">
        <v>4</v>
      </c>
      <c r="AK112" s="211">
        <v>2815.5019059720416</v>
      </c>
      <c r="AL112" s="208">
        <f t="shared" ref="AL112:AL139" si="81">AK112/AJ112</f>
        <v>703.87547649301041</v>
      </c>
      <c r="AM112" s="205">
        <f>RANK(AL112, AL$112:AL$141)</f>
        <v>15</v>
      </c>
      <c r="AN112" s="525">
        <f>AVERAGE(AL112:AL141)</f>
        <v>752.94633297237669</v>
      </c>
      <c r="AO112" s="205">
        <v>4</v>
      </c>
      <c r="AP112" s="211">
        <v>2815.5322064869802</v>
      </c>
      <c r="AQ112" s="208">
        <f t="shared" ref="AQ112:AQ139" si="82">AP112/AO112</f>
        <v>703.88305162174504</v>
      </c>
      <c r="AR112" s="205">
        <f>RANK(AQ112, AQ$112:AQ$141)</f>
        <v>15</v>
      </c>
      <c r="AS112" s="525">
        <f>AVERAGE(AQ112:AQ141)</f>
        <v>752.89929230978044</v>
      </c>
      <c r="AT112" s="205">
        <v>4</v>
      </c>
      <c r="AU112" s="211">
        <v>2825.5045871559646</v>
      </c>
      <c r="AV112" s="208">
        <f t="shared" ref="AV112:AV139" si="83">AU112/AT112</f>
        <v>706.37614678899115</v>
      </c>
      <c r="AW112" s="205">
        <f>RANK(AV112, AV$112:AV$141)</f>
        <v>14</v>
      </c>
      <c r="AX112" s="525">
        <f>AVERAGE(AV112:AV141)</f>
        <v>753.68371281571922</v>
      </c>
    </row>
    <row r="113" spans="1:50" ht="14.25" hidden="1" customHeight="1" outlineLevel="1">
      <c r="A113" s="279"/>
      <c r="B113" s="494"/>
      <c r="C113" s="203">
        <v>2</v>
      </c>
      <c r="D113" s="206" t="s">
        <v>543</v>
      </c>
      <c r="E113" s="207">
        <v>3</v>
      </c>
      <c r="F113" s="203">
        <v>3600</v>
      </c>
      <c r="G113" s="208">
        <f t="shared" si="77"/>
        <v>1200</v>
      </c>
      <c r="H113" s="529"/>
      <c r="I113" s="209">
        <f t="shared" ref="I113:K139" si="84">AVERAGE(P113,U113,Z113,AE113,AJ113,AO113,AT113)</f>
        <v>3</v>
      </c>
      <c r="J113" s="209">
        <f t="shared" si="84"/>
        <v>3008.1231739587988</v>
      </c>
      <c r="K113" s="210">
        <f t="shared" si="84"/>
        <v>1002.7077246529328</v>
      </c>
      <c r="L113" s="530"/>
      <c r="M113" s="209">
        <f>RANK(K113, K$112:$K$141)</f>
        <v>2</v>
      </c>
      <c r="N113" s="528"/>
      <c r="O113" s="526"/>
      <c r="P113" s="205">
        <v>3</v>
      </c>
      <c r="Q113" s="211">
        <v>3007.0537940862137</v>
      </c>
      <c r="R113" s="208">
        <f t="shared" ref="R113:R139" si="85">Q113/P113</f>
        <v>1002.3512646954046</v>
      </c>
      <c r="S113" s="205">
        <f t="shared" ref="S113:S139" si="86">RANK(R113, R$112:R$141)</f>
        <v>2</v>
      </c>
      <c r="T113" s="525"/>
      <c r="U113" s="205">
        <v>3</v>
      </c>
      <c r="V113" s="211">
        <v>3006.9095182138662</v>
      </c>
      <c r="W113" s="208">
        <f t="shared" si="78"/>
        <v>1002.3031727379554</v>
      </c>
      <c r="X113" s="205">
        <f t="shared" ref="X113:X139" si="87">RANK(W113, W$112:W$141)</f>
        <v>2</v>
      </c>
      <c r="Y113" s="525"/>
      <c r="Z113" s="205">
        <v>3</v>
      </c>
      <c r="AA113" s="211">
        <v>3007.64423076923</v>
      </c>
      <c r="AB113" s="208">
        <f t="shared" si="79"/>
        <v>1002.5480769230767</v>
      </c>
      <c r="AC113" s="205">
        <f t="shared" ref="AC113:AC139" si="88">RANK(AB113, AB$112:AB$141)</f>
        <v>1</v>
      </c>
      <c r="AD113" s="525"/>
      <c r="AE113" s="205">
        <v>3</v>
      </c>
      <c r="AF113" s="211">
        <v>3008.1694402420576</v>
      </c>
      <c r="AG113" s="208">
        <f t="shared" si="80"/>
        <v>1002.7231467473525</v>
      </c>
      <c r="AH113" s="205">
        <f t="shared" ref="AH113:AH139" si="89">RANK(AG113, AG$112:AG$141)</f>
        <v>2</v>
      </c>
      <c r="AI113" s="525"/>
      <c r="AJ113" s="205">
        <v>3</v>
      </c>
      <c r="AK113" s="211">
        <v>3008.7753303964769</v>
      </c>
      <c r="AL113" s="208">
        <f t="shared" si="81"/>
        <v>1002.9251101321589</v>
      </c>
      <c r="AM113" s="205">
        <f t="shared" ref="AM113:AM139" si="90">RANK(AL113, AL$112:AL$141)</f>
        <v>2</v>
      </c>
      <c r="AN113" s="525"/>
      <c r="AO113" s="205">
        <v>3</v>
      </c>
      <c r="AP113" s="211">
        <v>3008.7099040037469</v>
      </c>
      <c r="AQ113" s="208">
        <f t="shared" si="82"/>
        <v>1002.9033013345824</v>
      </c>
      <c r="AR113" s="205">
        <f t="shared" ref="AR113:AR139" si="91">RANK(AQ113, AQ$112:AQ$141)</f>
        <v>2</v>
      </c>
      <c r="AS113" s="525"/>
      <c r="AT113" s="205">
        <v>3</v>
      </c>
      <c r="AU113" s="211">
        <v>3009.6</v>
      </c>
      <c r="AV113" s="208">
        <f t="shared" si="83"/>
        <v>1003.1999999999999</v>
      </c>
      <c r="AW113" s="205">
        <f t="shared" ref="AW113:AW139" si="92">RANK(AV113, AV$112:AV$141)</f>
        <v>2</v>
      </c>
      <c r="AX113" s="525"/>
    </row>
    <row r="114" spans="1:50" ht="14.25" hidden="1" customHeight="1" outlineLevel="1">
      <c r="A114" s="279"/>
      <c r="B114" s="494"/>
      <c r="C114" s="203">
        <v>3</v>
      </c>
      <c r="D114" s="206" t="s">
        <v>232</v>
      </c>
      <c r="E114" s="207">
        <v>4</v>
      </c>
      <c r="F114" s="203">
        <v>2700</v>
      </c>
      <c r="G114" s="208">
        <f t="shared" si="77"/>
        <v>675</v>
      </c>
      <c r="H114" s="529"/>
      <c r="I114" s="209">
        <f t="shared" si="84"/>
        <v>4</v>
      </c>
      <c r="J114" s="209">
        <f t="shared" si="84"/>
        <v>2372.322294037644</v>
      </c>
      <c r="K114" s="210">
        <f t="shared" si="84"/>
        <v>593.08057350941101</v>
      </c>
      <c r="L114" s="530"/>
      <c r="M114" s="209">
        <f>RANK(K114, K$112:$K$141)</f>
        <v>25</v>
      </c>
      <c r="N114" s="528"/>
      <c r="O114" s="526"/>
      <c r="P114" s="205">
        <v>4</v>
      </c>
      <c r="Q114" s="211">
        <v>2368.892045454546</v>
      </c>
      <c r="R114" s="208">
        <f t="shared" si="85"/>
        <v>592.22301136363649</v>
      </c>
      <c r="S114" s="205">
        <f t="shared" si="86"/>
        <v>25</v>
      </c>
      <c r="T114" s="525"/>
      <c r="U114" s="205">
        <v>4</v>
      </c>
      <c r="V114" s="211">
        <v>2368.9510489510481</v>
      </c>
      <c r="W114" s="208">
        <f t="shared" si="78"/>
        <v>592.23776223776201</v>
      </c>
      <c r="X114" s="205">
        <f t="shared" si="87"/>
        <v>25</v>
      </c>
      <c r="Y114" s="525"/>
      <c r="Z114" s="205">
        <v>4</v>
      </c>
      <c r="AA114" s="211">
        <v>2369.1505745764725</v>
      </c>
      <c r="AB114" s="208">
        <f t="shared" si="79"/>
        <v>592.28764364411813</v>
      </c>
      <c r="AC114" s="205">
        <f t="shared" si="88"/>
        <v>25</v>
      </c>
      <c r="AD114" s="525"/>
      <c r="AE114" s="205">
        <v>4</v>
      </c>
      <c r="AF114" s="211">
        <v>2373.5691318327972</v>
      </c>
      <c r="AG114" s="208">
        <f t="shared" si="80"/>
        <v>593.3922829581993</v>
      </c>
      <c r="AH114" s="205">
        <f t="shared" si="89"/>
        <v>25</v>
      </c>
      <c r="AI114" s="525"/>
      <c r="AJ114" s="205">
        <v>4</v>
      </c>
      <c r="AK114" s="211">
        <v>2374.4295302013425</v>
      </c>
      <c r="AL114" s="208">
        <f t="shared" si="81"/>
        <v>593.60738255033561</v>
      </c>
      <c r="AM114" s="205">
        <f t="shared" si="90"/>
        <v>25</v>
      </c>
      <c r="AN114" s="525"/>
      <c r="AO114" s="205">
        <v>4</v>
      </c>
      <c r="AP114" s="211">
        <v>2375.1714518191329</v>
      </c>
      <c r="AQ114" s="208">
        <f t="shared" si="82"/>
        <v>593.79286295478323</v>
      </c>
      <c r="AR114" s="205">
        <f t="shared" si="91"/>
        <v>25</v>
      </c>
      <c r="AS114" s="525"/>
      <c r="AT114" s="205">
        <v>4</v>
      </c>
      <c r="AU114" s="211">
        <v>2376.0922754281723</v>
      </c>
      <c r="AV114" s="208">
        <f t="shared" si="83"/>
        <v>594.02306885704309</v>
      </c>
      <c r="AW114" s="205">
        <f t="shared" si="92"/>
        <v>25</v>
      </c>
      <c r="AX114" s="525"/>
    </row>
    <row r="115" spans="1:50" ht="14.25" hidden="1" customHeight="1" outlineLevel="1">
      <c r="A115" s="279"/>
      <c r="B115" s="494"/>
      <c r="C115" s="203">
        <v>4</v>
      </c>
      <c r="D115" s="206" t="s">
        <v>544</v>
      </c>
      <c r="E115" s="207">
        <v>4</v>
      </c>
      <c r="F115" s="203">
        <v>3300</v>
      </c>
      <c r="G115" s="208">
        <f t="shared" si="77"/>
        <v>825</v>
      </c>
      <c r="H115" s="529"/>
      <c r="I115" s="209">
        <f t="shared" si="84"/>
        <v>4</v>
      </c>
      <c r="J115" s="209">
        <f t="shared" si="84"/>
        <v>2841.1251503155408</v>
      </c>
      <c r="K115" s="210">
        <f t="shared" si="84"/>
        <v>710.28128757888521</v>
      </c>
      <c r="L115" s="530"/>
      <c r="M115" s="209">
        <f>RANK(K115, K$112:$K$141)</f>
        <v>11</v>
      </c>
      <c r="N115" s="528"/>
      <c r="O115" s="526"/>
      <c r="P115" s="205">
        <v>4</v>
      </c>
      <c r="Q115" s="211">
        <v>2825.0847457627119</v>
      </c>
      <c r="R115" s="208">
        <f t="shared" si="85"/>
        <v>706.27118644067798</v>
      </c>
      <c r="S115" s="205">
        <f t="shared" si="86"/>
        <v>13</v>
      </c>
      <c r="T115" s="525"/>
      <c r="U115" s="205">
        <v>4</v>
      </c>
      <c r="V115" s="211">
        <v>2838.461538461539</v>
      </c>
      <c r="W115" s="208">
        <f t="shared" si="78"/>
        <v>709.61538461538476</v>
      </c>
      <c r="X115" s="205">
        <f t="shared" si="87"/>
        <v>11</v>
      </c>
      <c r="Y115" s="525"/>
      <c r="Z115" s="205">
        <v>4</v>
      </c>
      <c r="AA115" s="211">
        <v>2841.6909620991232</v>
      </c>
      <c r="AB115" s="208">
        <f t="shared" si="79"/>
        <v>710.42274052478081</v>
      </c>
      <c r="AC115" s="205">
        <f t="shared" si="88"/>
        <v>11</v>
      </c>
      <c r="AD115" s="525"/>
      <c r="AE115" s="205">
        <v>4</v>
      </c>
      <c r="AF115" s="211">
        <v>2844.2027578170514</v>
      </c>
      <c r="AG115" s="208">
        <f t="shared" si="80"/>
        <v>711.05068945426285</v>
      </c>
      <c r="AH115" s="205">
        <f t="shared" si="89"/>
        <v>11</v>
      </c>
      <c r="AI115" s="525"/>
      <c r="AJ115" s="205">
        <v>4</v>
      </c>
      <c r="AK115" s="211">
        <v>2845.9807731642431</v>
      </c>
      <c r="AL115" s="208">
        <f t="shared" si="81"/>
        <v>711.49519329106079</v>
      </c>
      <c r="AM115" s="205">
        <f t="shared" si="90"/>
        <v>11</v>
      </c>
      <c r="AN115" s="525"/>
      <c r="AO115" s="205">
        <v>4</v>
      </c>
      <c r="AP115" s="211">
        <v>2846.0972850678736</v>
      </c>
      <c r="AQ115" s="208">
        <f t="shared" si="82"/>
        <v>711.5243212669684</v>
      </c>
      <c r="AR115" s="205">
        <f t="shared" si="91"/>
        <v>11</v>
      </c>
      <c r="AS115" s="525"/>
      <c r="AT115" s="205">
        <v>4</v>
      </c>
      <c r="AU115" s="211">
        <v>2846.3579898362486</v>
      </c>
      <c r="AV115" s="208">
        <f t="shared" si="83"/>
        <v>711.58949745906216</v>
      </c>
      <c r="AW115" s="205">
        <f t="shared" si="92"/>
        <v>11</v>
      </c>
      <c r="AX115" s="525"/>
    </row>
    <row r="116" spans="1:50" ht="14.25" hidden="1" customHeight="1" outlineLevel="1">
      <c r="A116" s="279"/>
      <c r="B116" s="494"/>
      <c r="C116" s="203">
        <v>5</v>
      </c>
      <c r="D116" s="206" t="s">
        <v>541</v>
      </c>
      <c r="E116" s="207">
        <v>4</v>
      </c>
      <c r="F116" s="203">
        <v>3300</v>
      </c>
      <c r="G116" s="208">
        <f t="shared" si="77"/>
        <v>825</v>
      </c>
      <c r="H116" s="529"/>
      <c r="I116" s="209">
        <f t="shared" si="84"/>
        <v>4</v>
      </c>
      <c r="J116" s="209">
        <f t="shared" si="84"/>
        <v>2781.4207596992223</v>
      </c>
      <c r="K116" s="210">
        <f t="shared" si="84"/>
        <v>695.35518992480559</v>
      </c>
      <c r="L116" s="530"/>
      <c r="M116" s="209">
        <f>RANK(K116, K$112:$K$141)</f>
        <v>19</v>
      </c>
      <c r="N116" s="528"/>
      <c r="O116" s="526"/>
      <c r="P116" s="205">
        <v>4</v>
      </c>
      <c r="Q116" s="211">
        <v>2773.5015772870665</v>
      </c>
      <c r="R116" s="208">
        <f t="shared" si="85"/>
        <v>693.37539432176663</v>
      </c>
      <c r="S116" s="205">
        <f t="shared" si="86"/>
        <v>19</v>
      </c>
      <c r="T116" s="525"/>
      <c r="U116" s="205">
        <v>4</v>
      </c>
      <c r="V116" s="211">
        <v>2776.9611307420464</v>
      </c>
      <c r="W116" s="208">
        <f t="shared" si="78"/>
        <v>694.2402826855116</v>
      </c>
      <c r="X116" s="205">
        <f t="shared" si="87"/>
        <v>18</v>
      </c>
      <c r="Y116" s="525"/>
      <c r="Z116" s="205">
        <v>4</v>
      </c>
      <c r="AA116" s="211">
        <v>2779.4796628801728</v>
      </c>
      <c r="AB116" s="208">
        <f t="shared" si="79"/>
        <v>694.8699157200432</v>
      </c>
      <c r="AC116" s="205">
        <f t="shared" si="88"/>
        <v>18</v>
      </c>
      <c r="AD116" s="525"/>
      <c r="AE116" s="205">
        <v>4</v>
      </c>
      <c r="AF116" s="211">
        <v>2782.9291949563558</v>
      </c>
      <c r="AG116" s="208">
        <f t="shared" si="80"/>
        <v>695.73229873908895</v>
      </c>
      <c r="AH116" s="205">
        <f t="shared" si="89"/>
        <v>19</v>
      </c>
      <c r="AI116" s="525"/>
      <c r="AJ116" s="205">
        <v>4</v>
      </c>
      <c r="AK116" s="211">
        <v>2783.7315709201844</v>
      </c>
      <c r="AL116" s="208">
        <f t="shared" si="81"/>
        <v>695.93289273004609</v>
      </c>
      <c r="AM116" s="205">
        <f t="shared" si="90"/>
        <v>19</v>
      </c>
      <c r="AN116" s="525"/>
      <c r="AO116" s="205">
        <v>4</v>
      </c>
      <c r="AP116" s="211">
        <v>2783.3744276153579</v>
      </c>
      <c r="AQ116" s="208">
        <f t="shared" si="82"/>
        <v>695.84360690383949</v>
      </c>
      <c r="AR116" s="205">
        <f t="shared" si="91"/>
        <v>19</v>
      </c>
      <c r="AS116" s="525"/>
      <c r="AT116" s="205">
        <v>4</v>
      </c>
      <c r="AU116" s="211">
        <v>2789.9677534933699</v>
      </c>
      <c r="AV116" s="208">
        <f t="shared" si="83"/>
        <v>697.49193837334246</v>
      </c>
      <c r="AW116" s="205">
        <f t="shared" si="92"/>
        <v>19</v>
      </c>
      <c r="AX116" s="525"/>
    </row>
    <row r="117" spans="1:50" ht="14.25" hidden="1" customHeight="1" outlineLevel="1">
      <c r="A117" s="279"/>
      <c r="B117" s="494"/>
      <c r="C117" s="203">
        <v>6</v>
      </c>
      <c r="D117" s="206" t="s">
        <v>538</v>
      </c>
      <c r="E117" s="207">
        <v>4</v>
      </c>
      <c r="F117" s="203">
        <v>3300</v>
      </c>
      <c r="G117" s="208">
        <f t="shared" si="77"/>
        <v>825</v>
      </c>
      <c r="H117" s="529"/>
      <c r="I117" s="209">
        <f t="shared" si="84"/>
        <v>4</v>
      </c>
      <c r="J117" s="209">
        <f t="shared" si="84"/>
        <v>2800.0507712971639</v>
      </c>
      <c r="K117" s="210">
        <f t="shared" si="84"/>
        <v>700.01269282429098</v>
      </c>
      <c r="L117" s="530"/>
      <c r="M117" s="209">
        <f>RANK(K117, K$112:$K$141)</f>
        <v>16</v>
      </c>
      <c r="N117" s="528"/>
      <c r="O117" s="526"/>
      <c r="P117" s="205">
        <v>4</v>
      </c>
      <c r="Q117" s="211">
        <v>2783.3231146535882</v>
      </c>
      <c r="R117" s="208">
        <f t="shared" si="85"/>
        <v>695.83077866339704</v>
      </c>
      <c r="S117" s="205">
        <f t="shared" si="86"/>
        <v>17</v>
      </c>
      <c r="T117" s="525"/>
      <c r="U117" s="205">
        <v>4</v>
      </c>
      <c r="V117" s="211">
        <v>2786.1818181818198</v>
      </c>
      <c r="W117" s="208">
        <f t="shared" si="78"/>
        <v>696.54545454545496</v>
      </c>
      <c r="X117" s="205">
        <f t="shared" si="87"/>
        <v>17</v>
      </c>
      <c r="Y117" s="525"/>
      <c r="Z117" s="205">
        <v>4</v>
      </c>
      <c r="AA117" s="211">
        <v>2787.4538745387454</v>
      </c>
      <c r="AB117" s="208">
        <f t="shared" si="79"/>
        <v>696.86346863468634</v>
      </c>
      <c r="AC117" s="205">
        <f t="shared" si="88"/>
        <v>17</v>
      </c>
      <c r="AD117" s="525"/>
      <c r="AE117" s="205">
        <v>4</v>
      </c>
      <c r="AF117" s="211">
        <v>2810.9193095142482</v>
      </c>
      <c r="AG117" s="208">
        <f t="shared" si="80"/>
        <v>702.72982737856205</v>
      </c>
      <c r="AH117" s="205">
        <f t="shared" si="89"/>
        <v>16</v>
      </c>
      <c r="AI117" s="525"/>
      <c r="AJ117" s="205">
        <v>4</v>
      </c>
      <c r="AK117" s="211">
        <v>2810.938157341182</v>
      </c>
      <c r="AL117" s="208">
        <f t="shared" si="81"/>
        <v>702.73453933529549</v>
      </c>
      <c r="AM117" s="205">
        <f t="shared" si="90"/>
        <v>16</v>
      </c>
      <c r="AN117" s="525"/>
      <c r="AO117" s="205">
        <v>4</v>
      </c>
      <c r="AP117" s="211">
        <v>2810.6715731370732</v>
      </c>
      <c r="AQ117" s="208">
        <f t="shared" si="82"/>
        <v>702.6678932842683</v>
      </c>
      <c r="AR117" s="205">
        <f t="shared" si="91"/>
        <v>16</v>
      </c>
      <c r="AS117" s="525"/>
      <c r="AT117" s="205">
        <v>4</v>
      </c>
      <c r="AU117" s="211">
        <v>2810.8675517134952</v>
      </c>
      <c r="AV117" s="208">
        <f t="shared" si="83"/>
        <v>702.71688792837381</v>
      </c>
      <c r="AW117" s="205">
        <f t="shared" si="92"/>
        <v>16</v>
      </c>
      <c r="AX117" s="525"/>
    </row>
    <row r="118" spans="1:50" ht="14.25" hidden="1" customHeight="1" outlineLevel="1">
      <c r="A118" s="279"/>
      <c r="B118" s="494"/>
      <c r="C118" s="203">
        <v>7</v>
      </c>
      <c r="D118" s="206" t="s">
        <v>233</v>
      </c>
      <c r="E118" s="207">
        <v>5</v>
      </c>
      <c r="F118" s="203">
        <v>3300</v>
      </c>
      <c r="G118" s="208">
        <f t="shared" si="77"/>
        <v>660</v>
      </c>
      <c r="H118" s="529"/>
      <c r="I118" s="209">
        <f t="shared" si="84"/>
        <v>5</v>
      </c>
      <c r="J118" s="209">
        <f t="shared" si="84"/>
        <v>2784.5306508201925</v>
      </c>
      <c r="K118" s="210">
        <f t="shared" si="84"/>
        <v>556.90613016403859</v>
      </c>
      <c r="L118" s="530"/>
      <c r="M118" s="209">
        <f>RANK(K118, K$112:$K$141)</f>
        <v>27</v>
      </c>
      <c r="N118" s="528"/>
      <c r="O118" s="526"/>
      <c r="P118" s="205">
        <v>5</v>
      </c>
      <c r="Q118" s="211">
        <v>2747.9999999999973</v>
      </c>
      <c r="R118" s="208">
        <f t="shared" si="85"/>
        <v>549.59999999999945</v>
      </c>
      <c r="S118" s="205">
        <f t="shared" si="86"/>
        <v>27</v>
      </c>
      <c r="T118" s="525"/>
      <c r="U118" s="205">
        <v>5</v>
      </c>
      <c r="V118" s="211">
        <v>2757.7358490566053</v>
      </c>
      <c r="W118" s="208">
        <f t="shared" si="78"/>
        <v>551.54716981132106</v>
      </c>
      <c r="X118" s="205">
        <f t="shared" si="87"/>
        <v>27</v>
      </c>
      <c r="Y118" s="525"/>
      <c r="Z118" s="205">
        <v>5</v>
      </c>
      <c r="AA118" s="211">
        <v>2764.2544924720705</v>
      </c>
      <c r="AB118" s="208">
        <f t="shared" si="79"/>
        <v>552.85089849441408</v>
      </c>
      <c r="AC118" s="205">
        <f t="shared" si="88"/>
        <v>27</v>
      </c>
      <c r="AD118" s="525"/>
      <c r="AE118" s="205">
        <v>5</v>
      </c>
      <c r="AF118" s="211">
        <v>2805.1948051948093</v>
      </c>
      <c r="AG118" s="208">
        <f t="shared" si="80"/>
        <v>561.03896103896182</v>
      </c>
      <c r="AH118" s="205">
        <f t="shared" si="89"/>
        <v>27</v>
      </c>
      <c r="AI118" s="525"/>
      <c r="AJ118" s="205">
        <v>5</v>
      </c>
      <c r="AK118" s="211">
        <v>2804.7091412742252</v>
      </c>
      <c r="AL118" s="208">
        <f t="shared" si="81"/>
        <v>560.94182825484506</v>
      </c>
      <c r="AM118" s="205">
        <f t="shared" si="90"/>
        <v>27</v>
      </c>
      <c r="AN118" s="525"/>
      <c r="AO118" s="205">
        <v>5</v>
      </c>
      <c r="AP118" s="211">
        <v>2804.2843232716546</v>
      </c>
      <c r="AQ118" s="208">
        <f t="shared" si="82"/>
        <v>560.85686465433093</v>
      </c>
      <c r="AR118" s="205">
        <f t="shared" si="91"/>
        <v>27</v>
      </c>
      <c r="AS118" s="525"/>
      <c r="AT118" s="205">
        <v>5</v>
      </c>
      <c r="AU118" s="211">
        <v>2807.5359444719875</v>
      </c>
      <c r="AV118" s="208">
        <f t="shared" si="83"/>
        <v>561.50718889439747</v>
      </c>
      <c r="AW118" s="205">
        <f>RANK(AV118, AV$112:AV$141)</f>
        <v>27</v>
      </c>
      <c r="AX118" s="525"/>
    </row>
    <row r="119" spans="1:50" ht="14.25" hidden="1" customHeight="1" outlineLevel="1">
      <c r="A119" s="279"/>
      <c r="B119" s="494"/>
      <c r="C119" s="203">
        <v>8</v>
      </c>
      <c r="D119" s="206" t="s">
        <v>539</v>
      </c>
      <c r="E119" s="207">
        <v>3</v>
      </c>
      <c r="F119" s="203">
        <v>3600</v>
      </c>
      <c r="G119" s="208">
        <f t="shared" si="77"/>
        <v>1200</v>
      </c>
      <c r="H119" s="529"/>
      <c r="I119" s="209">
        <f t="shared" si="84"/>
        <v>3</v>
      </c>
      <c r="J119" s="209">
        <f t="shared" si="84"/>
        <v>2994.1345276679531</v>
      </c>
      <c r="K119" s="210">
        <f t="shared" si="84"/>
        <v>998.04484255598436</v>
      </c>
      <c r="L119" s="530"/>
      <c r="M119" s="209">
        <f>RANK(K119, K$112:$K$141)</f>
        <v>4</v>
      </c>
      <c r="N119" s="528"/>
      <c r="O119" s="526"/>
      <c r="P119" s="205">
        <v>3</v>
      </c>
      <c r="Q119" s="211">
        <v>2991.464435146444</v>
      </c>
      <c r="R119" s="208">
        <f t="shared" si="85"/>
        <v>997.15481171548129</v>
      </c>
      <c r="S119" s="205">
        <f t="shared" si="86"/>
        <v>4</v>
      </c>
      <c r="T119" s="525"/>
      <c r="U119" s="205">
        <v>3</v>
      </c>
      <c r="V119" s="211">
        <v>2991.3669064748183</v>
      </c>
      <c r="W119" s="208">
        <f t="shared" si="78"/>
        <v>997.12230215827276</v>
      </c>
      <c r="X119" s="205">
        <f t="shared" si="87"/>
        <v>4</v>
      </c>
      <c r="Y119" s="525"/>
      <c r="Z119" s="205">
        <v>3</v>
      </c>
      <c r="AA119" s="211">
        <v>2992.1412300683364</v>
      </c>
      <c r="AB119" s="208">
        <f t="shared" si="79"/>
        <v>997.38041002277885</v>
      </c>
      <c r="AC119" s="205">
        <f t="shared" si="88"/>
        <v>4</v>
      </c>
      <c r="AD119" s="525"/>
      <c r="AE119" s="205">
        <v>3</v>
      </c>
      <c r="AF119" s="211">
        <v>2995.8318098720306</v>
      </c>
      <c r="AG119" s="208">
        <f t="shared" si="80"/>
        <v>998.61060329067686</v>
      </c>
      <c r="AH119" s="205">
        <f t="shared" si="89"/>
        <v>3</v>
      </c>
      <c r="AI119" s="525"/>
      <c r="AJ119" s="205">
        <v>3</v>
      </c>
      <c r="AK119" s="211">
        <v>2995.8525345622124</v>
      </c>
      <c r="AL119" s="208">
        <f t="shared" si="81"/>
        <v>998.61751152073748</v>
      </c>
      <c r="AM119" s="205">
        <f t="shared" si="90"/>
        <v>4</v>
      </c>
      <c r="AN119" s="525"/>
      <c r="AO119" s="205">
        <v>3</v>
      </c>
      <c r="AP119" s="211">
        <v>2995.8112259145519</v>
      </c>
      <c r="AQ119" s="208">
        <f t="shared" si="82"/>
        <v>998.60374197151725</v>
      </c>
      <c r="AR119" s="205">
        <f t="shared" si="91"/>
        <v>3</v>
      </c>
      <c r="AS119" s="525"/>
      <c r="AT119" s="205">
        <v>3</v>
      </c>
      <c r="AU119" s="211">
        <v>2996.4735516372775</v>
      </c>
      <c r="AV119" s="208">
        <f t="shared" si="83"/>
        <v>998.8245172124258</v>
      </c>
      <c r="AW119" s="205">
        <f t="shared" si="92"/>
        <v>3</v>
      </c>
      <c r="AX119" s="525"/>
    </row>
    <row r="120" spans="1:50" ht="14.25" hidden="1" customHeight="1" outlineLevel="1">
      <c r="A120" s="279"/>
      <c r="B120" s="494"/>
      <c r="C120" s="203">
        <v>9</v>
      </c>
      <c r="D120" s="206" t="s">
        <v>370</v>
      </c>
      <c r="E120" s="207">
        <v>3</v>
      </c>
      <c r="F120" s="203">
        <v>3000</v>
      </c>
      <c r="G120" s="208">
        <f t="shared" si="77"/>
        <v>1000</v>
      </c>
      <c r="H120" s="529"/>
      <c r="I120" s="209">
        <f t="shared" si="84"/>
        <v>3</v>
      </c>
      <c r="J120" s="209">
        <f t="shared" si="84"/>
        <v>2564.164632268476</v>
      </c>
      <c r="K120" s="210">
        <f t="shared" si="84"/>
        <v>854.72154408949223</v>
      </c>
      <c r="L120" s="530"/>
      <c r="M120" s="209">
        <f>RANK(K120, K$112:$K$141)</f>
        <v>10</v>
      </c>
      <c r="N120" s="528"/>
      <c r="O120" s="526"/>
      <c r="P120" s="205">
        <v>3</v>
      </c>
      <c r="Q120" s="211">
        <v>2555.8550673901618</v>
      </c>
      <c r="R120" s="208">
        <f t="shared" si="85"/>
        <v>851.95168913005398</v>
      </c>
      <c r="S120" s="205">
        <f t="shared" si="86"/>
        <v>10</v>
      </c>
      <c r="T120" s="525"/>
      <c r="U120" s="205">
        <v>3</v>
      </c>
      <c r="V120" s="211">
        <v>2557.1255830022451</v>
      </c>
      <c r="W120" s="208">
        <f t="shared" si="78"/>
        <v>852.3751943340817</v>
      </c>
      <c r="X120" s="205">
        <f t="shared" si="87"/>
        <v>10</v>
      </c>
      <c r="Y120" s="525"/>
      <c r="Z120" s="205">
        <v>3</v>
      </c>
      <c r="AA120" s="211">
        <v>2561.5630550621686</v>
      </c>
      <c r="AB120" s="208">
        <f t="shared" si="79"/>
        <v>853.85435168738957</v>
      </c>
      <c r="AC120" s="205">
        <f t="shared" si="88"/>
        <v>10</v>
      </c>
      <c r="AD120" s="525"/>
      <c r="AE120" s="205">
        <v>3</v>
      </c>
      <c r="AF120" s="211">
        <v>2565.5073159030958</v>
      </c>
      <c r="AG120" s="208">
        <f t="shared" si="80"/>
        <v>855.16910530103189</v>
      </c>
      <c r="AH120" s="205">
        <f t="shared" si="89"/>
        <v>10</v>
      </c>
      <c r="AI120" s="525"/>
      <c r="AJ120" s="205">
        <v>3</v>
      </c>
      <c r="AK120" s="211">
        <v>2568.6342306742449</v>
      </c>
      <c r="AL120" s="208">
        <f t="shared" si="81"/>
        <v>856.21141022474831</v>
      </c>
      <c r="AM120" s="205">
        <f t="shared" si="90"/>
        <v>10</v>
      </c>
      <c r="AN120" s="525"/>
      <c r="AO120" s="205">
        <v>3</v>
      </c>
      <c r="AP120" s="211">
        <v>2568.7693898655634</v>
      </c>
      <c r="AQ120" s="208">
        <f t="shared" si="82"/>
        <v>856.2564632885211</v>
      </c>
      <c r="AR120" s="205">
        <f t="shared" si="91"/>
        <v>10</v>
      </c>
      <c r="AS120" s="525"/>
      <c r="AT120" s="205">
        <v>3</v>
      </c>
      <c r="AU120" s="211">
        <v>2571.6977839818551</v>
      </c>
      <c r="AV120" s="208">
        <f t="shared" si="83"/>
        <v>857.23259466061836</v>
      </c>
      <c r="AW120" s="205">
        <f t="shared" si="92"/>
        <v>10</v>
      </c>
      <c r="AX120" s="525"/>
    </row>
    <row r="121" spans="1:50" ht="14.25" hidden="1" customHeight="1" outlineLevel="1">
      <c r="A121" s="279"/>
      <c r="B121" s="494"/>
      <c r="C121" s="203">
        <v>10</v>
      </c>
      <c r="D121" s="206" t="s">
        <v>540</v>
      </c>
      <c r="E121" s="207">
        <v>4</v>
      </c>
      <c r="F121" s="203">
        <v>3000</v>
      </c>
      <c r="G121" s="208">
        <f t="shared" si="77"/>
        <v>750</v>
      </c>
      <c r="H121" s="529"/>
      <c r="I121" s="209">
        <f t="shared" si="84"/>
        <v>4</v>
      </c>
      <c r="J121" s="209">
        <f t="shared" si="84"/>
        <v>2541.3605716105294</v>
      </c>
      <c r="K121" s="210">
        <f t="shared" si="84"/>
        <v>635.34014290263235</v>
      </c>
      <c r="L121" s="530"/>
      <c r="M121" s="209">
        <f>RANK(K121, K$112:$K$141)</f>
        <v>21</v>
      </c>
      <c r="N121" s="528"/>
      <c r="O121" s="526"/>
      <c r="P121" s="205">
        <v>4</v>
      </c>
      <c r="Q121" s="211">
        <v>2531.6614420062674</v>
      </c>
      <c r="R121" s="208">
        <f t="shared" si="85"/>
        <v>632.91536050156685</v>
      </c>
      <c r="S121" s="205">
        <f t="shared" si="86"/>
        <v>21</v>
      </c>
      <c r="T121" s="525"/>
      <c r="U121" s="205">
        <v>4</v>
      </c>
      <c r="V121" s="211">
        <v>2534.0259740259717</v>
      </c>
      <c r="W121" s="208">
        <f t="shared" si="78"/>
        <v>633.50649350649292</v>
      </c>
      <c r="X121" s="205">
        <f t="shared" si="87"/>
        <v>21</v>
      </c>
      <c r="Y121" s="525"/>
      <c r="Z121" s="205">
        <v>4</v>
      </c>
      <c r="AA121" s="211">
        <v>2539.5501919912226</v>
      </c>
      <c r="AB121" s="208">
        <f t="shared" si="79"/>
        <v>634.88754799780565</v>
      </c>
      <c r="AC121" s="205">
        <f t="shared" si="88"/>
        <v>21</v>
      </c>
      <c r="AD121" s="525"/>
      <c r="AE121" s="205">
        <v>4</v>
      </c>
      <c r="AF121" s="211">
        <v>2543.9605587510237</v>
      </c>
      <c r="AG121" s="208">
        <f t="shared" si="80"/>
        <v>635.99013968775591</v>
      </c>
      <c r="AH121" s="205">
        <f t="shared" si="89"/>
        <v>21</v>
      </c>
      <c r="AI121" s="525"/>
      <c r="AJ121" s="205">
        <v>4</v>
      </c>
      <c r="AK121" s="211">
        <v>2544.1696113074181</v>
      </c>
      <c r="AL121" s="208">
        <f t="shared" si="81"/>
        <v>636.04240282685453</v>
      </c>
      <c r="AM121" s="205">
        <f t="shared" si="90"/>
        <v>21</v>
      </c>
      <c r="AN121" s="525"/>
      <c r="AO121" s="205">
        <v>4</v>
      </c>
      <c r="AP121" s="211">
        <v>2544.8957189901162</v>
      </c>
      <c r="AQ121" s="208">
        <f t="shared" si="82"/>
        <v>636.22392974752904</v>
      </c>
      <c r="AR121" s="205">
        <f t="shared" si="91"/>
        <v>21</v>
      </c>
      <c r="AS121" s="525"/>
      <c r="AT121" s="205">
        <v>4</v>
      </c>
      <c r="AU121" s="211">
        <v>2551.2605042016862</v>
      </c>
      <c r="AV121" s="208">
        <f t="shared" si="83"/>
        <v>637.81512605042155</v>
      </c>
      <c r="AW121" s="205">
        <f t="shared" si="92"/>
        <v>21</v>
      </c>
      <c r="AX121" s="525"/>
    </row>
    <row r="122" spans="1:50" ht="14.25" hidden="1" customHeight="1" outlineLevel="1">
      <c r="A122" s="279"/>
      <c r="B122" s="494"/>
      <c r="C122" s="203">
        <v>11</v>
      </c>
      <c r="D122" s="206" t="s">
        <v>537</v>
      </c>
      <c r="E122" s="207">
        <v>3</v>
      </c>
      <c r="F122" s="203">
        <v>3300</v>
      </c>
      <c r="G122" s="208">
        <f t="shared" si="77"/>
        <v>1100</v>
      </c>
      <c r="H122" s="529"/>
      <c r="I122" s="209">
        <f t="shared" si="84"/>
        <v>3</v>
      </c>
      <c r="J122" s="209">
        <f t="shared" si="84"/>
        <v>2804.3696208868523</v>
      </c>
      <c r="K122" s="210">
        <f t="shared" si="84"/>
        <v>934.78987362895077</v>
      </c>
      <c r="L122" s="530"/>
      <c r="M122" s="209">
        <f>RANK(K122, K$112:$K$141)</f>
        <v>7</v>
      </c>
      <c r="N122" s="528"/>
      <c r="O122" s="526"/>
      <c r="P122" s="205">
        <v>3</v>
      </c>
      <c r="Q122" s="211">
        <v>2802.1224489795918</v>
      </c>
      <c r="R122" s="208">
        <f t="shared" si="85"/>
        <v>934.0408163265306</v>
      </c>
      <c r="S122" s="205">
        <f t="shared" si="86"/>
        <v>7</v>
      </c>
      <c r="T122" s="525"/>
      <c r="U122" s="205">
        <v>3</v>
      </c>
      <c r="V122" s="211">
        <v>2801.492537313432</v>
      </c>
      <c r="W122" s="208">
        <f t="shared" si="78"/>
        <v>933.83084577114403</v>
      </c>
      <c r="X122" s="205">
        <f t="shared" si="87"/>
        <v>7</v>
      </c>
      <c r="Y122" s="525"/>
      <c r="Z122" s="205">
        <v>3</v>
      </c>
      <c r="AA122" s="211">
        <v>2804.342162396872</v>
      </c>
      <c r="AB122" s="208">
        <f t="shared" si="79"/>
        <v>934.7807207989573</v>
      </c>
      <c r="AC122" s="205">
        <f t="shared" si="88"/>
        <v>7</v>
      </c>
      <c r="AD122" s="525"/>
      <c r="AE122" s="205">
        <v>3</v>
      </c>
      <c r="AF122" s="211">
        <v>2805.9813084112211</v>
      </c>
      <c r="AG122" s="208">
        <f t="shared" si="80"/>
        <v>935.32710280374033</v>
      </c>
      <c r="AH122" s="205">
        <f t="shared" si="89"/>
        <v>9</v>
      </c>
      <c r="AI122" s="525"/>
      <c r="AJ122" s="205">
        <v>3</v>
      </c>
      <c r="AK122" s="211">
        <v>2806.0491493383765</v>
      </c>
      <c r="AL122" s="208">
        <f t="shared" si="81"/>
        <v>935.34971644612551</v>
      </c>
      <c r="AM122" s="205">
        <f t="shared" si="90"/>
        <v>9</v>
      </c>
      <c r="AN122" s="525"/>
      <c r="AO122" s="205">
        <v>3</v>
      </c>
      <c r="AP122" s="211">
        <v>2802.7257240204422</v>
      </c>
      <c r="AQ122" s="208">
        <f t="shared" si="82"/>
        <v>934.24190800681401</v>
      </c>
      <c r="AR122" s="205">
        <f t="shared" si="91"/>
        <v>9</v>
      </c>
      <c r="AS122" s="525"/>
      <c r="AT122" s="205">
        <v>3</v>
      </c>
      <c r="AU122" s="211">
        <v>2807.8740157480311</v>
      </c>
      <c r="AV122" s="208">
        <f t="shared" si="83"/>
        <v>935.95800524934373</v>
      </c>
      <c r="AW122" s="205">
        <f t="shared" si="92"/>
        <v>9</v>
      </c>
      <c r="AX122" s="525"/>
    </row>
    <row r="123" spans="1:50" ht="14.25" hidden="1" customHeight="1" outlineLevel="1">
      <c r="A123" s="279"/>
      <c r="B123" s="494"/>
      <c r="C123" s="203">
        <v>12</v>
      </c>
      <c r="D123" s="206" t="s">
        <v>542</v>
      </c>
      <c r="E123" s="207">
        <v>3</v>
      </c>
      <c r="F123" s="203">
        <v>3600</v>
      </c>
      <c r="G123" s="208">
        <f t="shared" si="77"/>
        <v>1200</v>
      </c>
      <c r="H123" s="529"/>
      <c r="I123" s="209">
        <f t="shared" si="84"/>
        <v>3</v>
      </c>
      <c r="J123" s="209">
        <f t="shared" si="84"/>
        <v>2993.2830400749222</v>
      </c>
      <c r="K123" s="210">
        <f t="shared" si="84"/>
        <v>997.76101335830731</v>
      </c>
      <c r="L123" s="530"/>
      <c r="M123" s="209">
        <f>RANK(K123, K$112:$K$141)</f>
        <v>5</v>
      </c>
      <c r="N123" s="528"/>
      <c r="O123" s="526"/>
      <c r="P123" s="205">
        <v>3</v>
      </c>
      <c r="Q123" s="211">
        <v>2990.526315789476</v>
      </c>
      <c r="R123" s="208">
        <f t="shared" si="85"/>
        <v>996.84210526315871</v>
      </c>
      <c r="S123" s="205">
        <f t="shared" si="86"/>
        <v>5</v>
      </c>
      <c r="T123" s="525"/>
      <c r="U123" s="205">
        <v>3</v>
      </c>
      <c r="V123" s="211">
        <v>2990.3571428571449</v>
      </c>
      <c r="W123" s="208">
        <f t="shared" si="78"/>
        <v>996.78571428571502</v>
      </c>
      <c r="X123" s="205">
        <f t="shared" si="87"/>
        <v>5</v>
      </c>
      <c r="Y123" s="525"/>
      <c r="Z123" s="205">
        <v>3</v>
      </c>
      <c r="AA123" s="211">
        <v>2990.9062789978343</v>
      </c>
      <c r="AB123" s="208">
        <f t="shared" si="79"/>
        <v>996.96875966594473</v>
      </c>
      <c r="AC123" s="205">
        <f t="shared" si="88"/>
        <v>5</v>
      </c>
      <c r="AD123" s="525"/>
      <c r="AE123" s="205">
        <v>3</v>
      </c>
      <c r="AF123" s="211">
        <v>2994.3793911007001</v>
      </c>
      <c r="AG123" s="208">
        <f t="shared" si="80"/>
        <v>998.12646370023333</v>
      </c>
      <c r="AH123" s="205">
        <f t="shared" si="89"/>
        <v>4</v>
      </c>
      <c r="AI123" s="525"/>
      <c r="AJ123" s="205">
        <v>3</v>
      </c>
      <c r="AK123" s="211">
        <v>2995.2480200083314</v>
      </c>
      <c r="AL123" s="208">
        <f t="shared" si="81"/>
        <v>998.41600666944385</v>
      </c>
      <c r="AM123" s="205">
        <f t="shared" si="90"/>
        <v>5</v>
      </c>
      <c r="AN123" s="525"/>
      <c r="AO123" s="205">
        <v>3</v>
      </c>
      <c r="AP123" s="211">
        <v>2995.3377166766272</v>
      </c>
      <c r="AQ123" s="208">
        <f t="shared" si="82"/>
        <v>998.44590555887578</v>
      </c>
      <c r="AR123" s="205">
        <f t="shared" si="91"/>
        <v>4</v>
      </c>
      <c r="AS123" s="525"/>
      <c r="AT123" s="205">
        <v>3</v>
      </c>
      <c r="AU123" s="211">
        <v>2996.2264150943406</v>
      </c>
      <c r="AV123" s="208">
        <f t="shared" si="83"/>
        <v>998.7421383647802</v>
      </c>
      <c r="AW123" s="205">
        <f t="shared" si="92"/>
        <v>4</v>
      </c>
      <c r="AX123" s="525"/>
    </row>
    <row r="124" spans="1:50" ht="14.25" hidden="1" customHeight="1" outlineLevel="1">
      <c r="A124" s="279"/>
      <c r="B124" s="494"/>
      <c r="C124" s="203">
        <v>13</v>
      </c>
      <c r="D124" s="206" t="s">
        <v>613</v>
      </c>
      <c r="E124" s="207">
        <v>3</v>
      </c>
      <c r="F124" s="203">
        <v>3300</v>
      </c>
      <c r="G124" s="208">
        <f t="shared" si="77"/>
        <v>1100</v>
      </c>
      <c r="H124" s="529"/>
      <c r="I124" s="209">
        <f t="shared" si="84"/>
        <v>3</v>
      </c>
      <c r="J124" s="209">
        <f t="shared" si="84"/>
        <v>2785.5616818140397</v>
      </c>
      <c r="K124" s="210">
        <f t="shared" si="84"/>
        <v>928.52056060467987</v>
      </c>
      <c r="L124" s="530"/>
      <c r="M124" s="209">
        <f>RANK(K124, K$112:$K$141)</f>
        <v>9</v>
      </c>
      <c r="N124" s="528"/>
      <c r="O124" s="526"/>
      <c r="P124" s="205">
        <v>3</v>
      </c>
      <c r="Q124" s="211">
        <v>2690.0000000000005</v>
      </c>
      <c r="R124" s="208">
        <f t="shared" si="85"/>
        <v>896.66666666666686</v>
      </c>
      <c r="S124" s="205">
        <f t="shared" si="86"/>
        <v>9</v>
      </c>
      <c r="T124" s="525"/>
      <c r="U124" s="205">
        <v>3</v>
      </c>
      <c r="V124" s="211">
        <v>2760</v>
      </c>
      <c r="W124" s="208">
        <f t="shared" si="78"/>
        <v>920</v>
      </c>
      <c r="X124" s="205">
        <f t="shared" si="87"/>
        <v>9</v>
      </c>
      <c r="Y124" s="525"/>
      <c r="Z124" s="205">
        <v>3</v>
      </c>
      <c r="AA124" s="211">
        <v>2778.1395348837191</v>
      </c>
      <c r="AB124" s="208">
        <f t="shared" si="79"/>
        <v>926.0465116279064</v>
      </c>
      <c r="AC124" s="205">
        <f t="shared" si="88"/>
        <v>9</v>
      </c>
      <c r="AD124" s="525"/>
      <c r="AE124" s="205">
        <v>3</v>
      </c>
      <c r="AF124" s="211">
        <v>2812.152420185374</v>
      </c>
      <c r="AG124" s="208">
        <f t="shared" si="80"/>
        <v>937.3841400617913</v>
      </c>
      <c r="AH124" s="205">
        <f t="shared" si="89"/>
        <v>7</v>
      </c>
      <c r="AI124" s="525"/>
      <c r="AJ124" s="205">
        <v>3</v>
      </c>
      <c r="AK124" s="211">
        <v>2812.5000000000023</v>
      </c>
      <c r="AL124" s="208">
        <f t="shared" si="81"/>
        <v>937.5000000000008</v>
      </c>
      <c r="AM124" s="205">
        <f t="shared" si="90"/>
        <v>7</v>
      </c>
      <c r="AN124" s="525"/>
      <c r="AO124" s="205">
        <v>3</v>
      </c>
      <c r="AP124" s="211">
        <v>2820.0000000000005</v>
      </c>
      <c r="AQ124" s="208">
        <f t="shared" si="82"/>
        <v>940.00000000000011</v>
      </c>
      <c r="AR124" s="205">
        <f t="shared" si="91"/>
        <v>7</v>
      </c>
      <c r="AS124" s="525"/>
      <c r="AT124" s="205">
        <v>3</v>
      </c>
      <c r="AU124" s="211">
        <v>2826.1398176291791</v>
      </c>
      <c r="AV124" s="208">
        <f t="shared" si="83"/>
        <v>942.04660587639307</v>
      </c>
      <c r="AW124" s="205">
        <f t="shared" si="92"/>
        <v>7</v>
      </c>
      <c r="AX124" s="525"/>
    </row>
    <row r="125" spans="1:50" ht="14.25" hidden="1" customHeight="1" outlineLevel="1">
      <c r="A125" s="279"/>
      <c r="B125" s="494"/>
      <c r="C125" s="203">
        <v>14</v>
      </c>
      <c r="D125" s="206" t="s">
        <v>554</v>
      </c>
      <c r="E125" s="207">
        <v>4</v>
      </c>
      <c r="F125" s="203">
        <v>3300</v>
      </c>
      <c r="G125" s="208">
        <f t="shared" si="77"/>
        <v>825</v>
      </c>
      <c r="H125" s="529"/>
      <c r="I125" s="209">
        <f t="shared" si="84"/>
        <v>4</v>
      </c>
      <c r="J125" s="209">
        <f t="shared" si="84"/>
        <v>2839.5546026399229</v>
      </c>
      <c r="K125" s="210">
        <f t="shared" si="84"/>
        <v>709.88865065998073</v>
      </c>
      <c r="L125" s="530"/>
      <c r="M125" s="209">
        <f>RANK(K125, K$112:$K$141)</f>
        <v>12</v>
      </c>
      <c r="N125" s="528"/>
      <c r="O125" s="526"/>
      <c r="P125" s="205">
        <v>4</v>
      </c>
      <c r="Q125" s="211">
        <v>2834.4407181067281</v>
      </c>
      <c r="R125" s="208">
        <f t="shared" si="85"/>
        <v>708.61017952668203</v>
      </c>
      <c r="S125" s="205">
        <f t="shared" si="86"/>
        <v>11</v>
      </c>
      <c r="T125" s="525"/>
      <c r="U125" s="205">
        <v>4</v>
      </c>
      <c r="V125" s="211">
        <v>2833.2856131963808</v>
      </c>
      <c r="W125" s="208">
        <f t="shared" si="78"/>
        <v>708.32140329909521</v>
      </c>
      <c r="X125" s="205">
        <f t="shared" si="87"/>
        <v>12</v>
      </c>
      <c r="Y125" s="525"/>
      <c r="Z125" s="205">
        <v>4</v>
      </c>
      <c r="AA125" s="211">
        <v>2835.292594353461</v>
      </c>
      <c r="AB125" s="208">
        <f t="shared" si="79"/>
        <v>708.82314858836526</v>
      </c>
      <c r="AC125" s="205">
        <f t="shared" si="88"/>
        <v>12</v>
      </c>
      <c r="AD125" s="525"/>
      <c r="AE125" s="205">
        <v>4</v>
      </c>
      <c r="AF125" s="211">
        <v>2841.5937803692909</v>
      </c>
      <c r="AG125" s="208">
        <f t="shared" si="80"/>
        <v>710.39844509232273</v>
      </c>
      <c r="AH125" s="205">
        <f t="shared" si="89"/>
        <v>12</v>
      </c>
      <c r="AI125" s="525"/>
      <c r="AJ125" s="205">
        <v>4</v>
      </c>
      <c r="AK125" s="211">
        <v>2844.372684965334</v>
      </c>
      <c r="AL125" s="208">
        <f t="shared" si="81"/>
        <v>711.09317124133349</v>
      </c>
      <c r="AM125" s="205">
        <f t="shared" si="90"/>
        <v>12</v>
      </c>
      <c r="AN125" s="525"/>
      <c r="AO125" s="205">
        <v>4</v>
      </c>
      <c r="AP125" s="211">
        <v>2842.9269696813612</v>
      </c>
      <c r="AQ125" s="208">
        <f t="shared" si="82"/>
        <v>710.73174242034031</v>
      </c>
      <c r="AR125" s="205">
        <f t="shared" si="91"/>
        <v>12</v>
      </c>
      <c r="AS125" s="525"/>
      <c r="AT125" s="205">
        <v>4</v>
      </c>
      <c r="AU125" s="211">
        <v>2844.9698578069047</v>
      </c>
      <c r="AV125" s="208">
        <f t="shared" si="83"/>
        <v>711.24246445172616</v>
      </c>
      <c r="AW125" s="205">
        <f t="shared" si="92"/>
        <v>12</v>
      </c>
      <c r="AX125" s="525"/>
    </row>
    <row r="126" spans="1:50" ht="14.25" hidden="1" customHeight="1" outlineLevel="1">
      <c r="A126" s="279"/>
      <c r="B126" s="494"/>
      <c r="C126" s="203">
        <v>15</v>
      </c>
      <c r="D126" s="206" t="s">
        <v>553</v>
      </c>
      <c r="E126" s="207">
        <v>3</v>
      </c>
      <c r="F126" s="203">
        <v>3600</v>
      </c>
      <c r="G126" s="208">
        <f t="shared" si="77"/>
        <v>1200</v>
      </c>
      <c r="H126" s="529"/>
      <c r="I126" s="209">
        <f t="shared" si="84"/>
        <v>3</v>
      </c>
      <c r="J126" s="209">
        <f t="shared" si="84"/>
        <v>3012.0503870597504</v>
      </c>
      <c r="K126" s="210">
        <f t="shared" si="84"/>
        <v>1004.0167956865835</v>
      </c>
      <c r="L126" s="530"/>
      <c r="M126" s="209">
        <f>RANK(K126, K$112:$K$141)</f>
        <v>1</v>
      </c>
      <c r="N126" s="528"/>
      <c r="O126" s="526"/>
      <c r="P126" s="205">
        <v>3</v>
      </c>
      <c r="Q126" s="211">
        <v>3007.2017264492542</v>
      </c>
      <c r="R126" s="208">
        <f t="shared" si="85"/>
        <v>1002.4005754830847</v>
      </c>
      <c r="S126" s="205">
        <f t="shared" si="86"/>
        <v>1</v>
      </c>
      <c r="T126" s="525"/>
      <c r="U126" s="205">
        <v>3</v>
      </c>
      <c r="V126" s="211">
        <v>3007.3562834503637</v>
      </c>
      <c r="W126" s="208">
        <f t="shared" si="78"/>
        <v>1002.4520944834545</v>
      </c>
      <c r="X126" s="205">
        <f t="shared" si="87"/>
        <v>1</v>
      </c>
      <c r="Y126" s="525"/>
      <c r="Z126" s="205">
        <v>3</v>
      </c>
      <c r="AA126" s="211">
        <v>3006.0050251256334</v>
      </c>
      <c r="AB126" s="208">
        <f t="shared" si="79"/>
        <v>1002.0016750418778</v>
      </c>
      <c r="AC126" s="205">
        <f t="shared" si="88"/>
        <v>2</v>
      </c>
      <c r="AD126" s="525"/>
      <c r="AE126" s="205">
        <v>3</v>
      </c>
      <c r="AF126" s="211">
        <v>3014.0731995277411</v>
      </c>
      <c r="AG126" s="208">
        <f t="shared" si="80"/>
        <v>1004.691066509247</v>
      </c>
      <c r="AH126" s="205">
        <f t="shared" si="89"/>
        <v>1</v>
      </c>
      <c r="AI126" s="525"/>
      <c r="AJ126" s="205">
        <v>3</v>
      </c>
      <c r="AK126" s="211">
        <v>3017.5402478063597</v>
      </c>
      <c r="AL126" s="208">
        <f t="shared" si="81"/>
        <v>1005.8467492687865</v>
      </c>
      <c r="AM126" s="205">
        <f t="shared" si="90"/>
        <v>1</v>
      </c>
      <c r="AN126" s="525"/>
      <c r="AO126" s="205">
        <v>3</v>
      </c>
      <c r="AP126" s="211">
        <v>3016.2038308686106</v>
      </c>
      <c r="AQ126" s="208">
        <f t="shared" si="82"/>
        <v>1005.4012769562036</v>
      </c>
      <c r="AR126" s="205">
        <f t="shared" si="91"/>
        <v>1</v>
      </c>
      <c r="AS126" s="525"/>
      <c r="AT126" s="205">
        <v>3</v>
      </c>
      <c r="AU126" s="211">
        <v>3015.9723961902919</v>
      </c>
      <c r="AV126" s="208">
        <f t="shared" si="83"/>
        <v>1005.3241320634306</v>
      </c>
      <c r="AW126" s="205">
        <f t="shared" si="92"/>
        <v>1</v>
      </c>
      <c r="AX126" s="525"/>
    </row>
    <row r="127" spans="1:50" ht="14.25" hidden="1" customHeight="1" outlineLevel="1">
      <c r="A127" s="279"/>
      <c r="B127" s="494"/>
      <c r="C127" s="203">
        <v>16</v>
      </c>
      <c r="D127" s="206" t="s">
        <v>388</v>
      </c>
      <c r="E127" s="207">
        <v>4</v>
      </c>
      <c r="F127" s="203">
        <v>2700</v>
      </c>
      <c r="G127" s="208">
        <f t="shared" si="77"/>
        <v>675</v>
      </c>
      <c r="H127" s="529"/>
      <c r="I127" s="209">
        <f t="shared" si="84"/>
        <v>4</v>
      </c>
      <c r="J127" s="209">
        <f t="shared" si="84"/>
        <v>2399.84066547565</v>
      </c>
      <c r="K127" s="210">
        <f t="shared" si="84"/>
        <v>599.9601663689125</v>
      </c>
      <c r="L127" s="530"/>
      <c r="M127" s="209">
        <f>RANK(K127, K$112:$K$141)</f>
        <v>24</v>
      </c>
      <c r="N127" s="528"/>
      <c r="O127" s="526"/>
      <c r="P127" s="205">
        <v>4</v>
      </c>
      <c r="Q127" s="211">
        <v>2399.6791443850266</v>
      </c>
      <c r="R127" s="208">
        <f t="shared" si="85"/>
        <v>599.91978609625664</v>
      </c>
      <c r="S127" s="205">
        <f t="shared" si="86"/>
        <v>24</v>
      </c>
      <c r="T127" s="525"/>
      <c r="U127" s="205">
        <v>4</v>
      </c>
      <c r="V127" s="211">
        <v>2398.6089328332773</v>
      </c>
      <c r="W127" s="208">
        <f t="shared" si="78"/>
        <v>599.65223320831933</v>
      </c>
      <c r="X127" s="205">
        <f t="shared" si="87"/>
        <v>24</v>
      </c>
      <c r="Y127" s="525"/>
      <c r="Z127" s="205">
        <v>4</v>
      </c>
      <c r="AA127" s="211">
        <v>2398.5905153428289</v>
      </c>
      <c r="AB127" s="208">
        <f t="shared" si="79"/>
        <v>599.64762883570722</v>
      </c>
      <c r="AC127" s="205">
        <f t="shared" si="88"/>
        <v>24</v>
      </c>
      <c r="AD127" s="525"/>
      <c r="AE127" s="205">
        <v>4</v>
      </c>
      <c r="AF127" s="211">
        <v>2399.7026022304826</v>
      </c>
      <c r="AG127" s="208">
        <f t="shared" si="80"/>
        <v>599.92565055762066</v>
      </c>
      <c r="AH127" s="205">
        <f t="shared" si="89"/>
        <v>24</v>
      </c>
      <c r="AI127" s="525"/>
      <c r="AJ127" s="205">
        <v>4</v>
      </c>
      <c r="AK127" s="211">
        <v>2400.0888428222406</v>
      </c>
      <c r="AL127" s="208">
        <f t="shared" si="81"/>
        <v>600.02221070556016</v>
      </c>
      <c r="AM127" s="205">
        <f t="shared" si="90"/>
        <v>24</v>
      </c>
      <c r="AN127" s="525"/>
      <c r="AO127" s="205">
        <v>4</v>
      </c>
      <c r="AP127" s="211">
        <v>2400.15507883174</v>
      </c>
      <c r="AQ127" s="208">
        <f t="shared" si="82"/>
        <v>600.03876970793499</v>
      </c>
      <c r="AR127" s="205">
        <f t="shared" si="91"/>
        <v>24</v>
      </c>
      <c r="AS127" s="525"/>
      <c r="AT127" s="205">
        <v>4</v>
      </c>
      <c r="AU127" s="211">
        <v>2402.0595418839539</v>
      </c>
      <c r="AV127" s="208">
        <f t="shared" si="83"/>
        <v>600.51488547098847</v>
      </c>
      <c r="AW127" s="205">
        <f t="shared" si="92"/>
        <v>24</v>
      </c>
      <c r="AX127" s="525"/>
    </row>
    <row r="128" spans="1:50" ht="14.25" hidden="1" customHeight="1" outlineLevel="1">
      <c r="A128" s="279"/>
      <c r="B128" s="494"/>
      <c r="C128" s="203">
        <v>17</v>
      </c>
      <c r="D128" s="206" t="s">
        <v>547</v>
      </c>
      <c r="E128" s="207">
        <v>4</v>
      </c>
      <c r="F128" s="203">
        <v>3300</v>
      </c>
      <c r="G128" s="208">
        <f t="shared" si="77"/>
        <v>825</v>
      </c>
      <c r="H128" s="529"/>
      <c r="I128" s="209">
        <f t="shared" si="84"/>
        <v>4</v>
      </c>
      <c r="J128" s="209">
        <f t="shared" si="84"/>
        <v>2792.1422638079389</v>
      </c>
      <c r="K128" s="210">
        <f t="shared" si="84"/>
        <v>698.03556595198472</v>
      </c>
      <c r="L128" s="530"/>
      <c r="M128" s="209">
        <f>RANK(K128, K$112:$K$141)</f>
        <v>18</v>
      </c>
      <c r="N128" s="528"/>
      <c r="O128" s="526"/>
      <c r="P128" s="205">
        <v>4</v>
      </c>
      <c r="Q128" s="211">
        <v>2773.8409163922415</v>
      </c>
      <c r="R128" s="208">
        <f t="shared" si="85"/>
        <v>693.46022909806038</v>
      </c>
      <c r="S128" s="205">
        <f t="shared" si="86"/>
        <v>18</v>
      </c>
      <c r="T128" s="525"/>
      <c r="U128" s="205">
        <v>4</v>
      </c>
      <c r="V128" s="211">
        <v>2770.4885009232912</v>
      </c>
      <c r="W128" s="208">
        <f t="shared" si="78"/>
        <v>692.6221252308228</v>
      </c>
      <c r="X128" s="205">
        <f t="shared" si="87"/>
        <v>19</v>
      </c>
      <c r="Y128" s="525"/>
      <c r="Z128" s="205">
        <v>4</v>
      </c>
      <c r="AA128" s="211">
        <v>2778.8370351884223</v>
      </c>
      <c r="AB128" s="208">
        <f t="shared" si="79"/>
        <v>694.70925879710558</v>
      </c>
      <c r="AC128" s="205">
        <f t="shared" si="88"/>
        <v>19</v>
      </c>
      <c r="AD128" s="525"/>
      <c r="AE128" s="205">
        <v>4</v>
      </c>
      <c r="AF128" s="211">
        <v>2805.690376569034</v>
      </c>
      <c r="AG128" s="208">
        <f t="shared" si="80"/>
        <v>701.4225941422585</v>
      </c>
      <c r="AH128" s="205">
        <f t="shared" si="89"/>
        <v>17</v>
      </c>
      <c r="AI128" s="525"/>
      <c r="AJ128" s="205">
        <v>4</v>
      </c>
      <c r="AK128" s="211">
        <v>2809.2695214105765</v>
      </c>
      <c r="AL128" s="208">
        <f t="shared" si="81"/>
        <v>702.31738035264414</v>
      </c>
      <c r="AM128" s="205">
        <f t="shared" si="90"/>
        <v>17</v>
      </c>
      <c r="AN128" s="525"/>
      <c r="AO128" s="205">
        <v>4</v>
      </c>
      <c r="AP128" s="211">
        <v>2803.3056982486823</v>
      </c>
      <c r="AQ128" s="208">
        <f t="shared" si="82"/>
        <v>700.82642456217059</v>
      </c>
      <c r="AR128" s="205">
        <f t="shared" si="91"/>
        <v>17</v>
      </c>
      <c r="AS128" s="525"/>
      <c r="AT128" s="205">
        <v>4</v>
      </c>
      <c r="AU128" s="211">
        <v>2803.5637979233243</v>
      </c>
      <c r="AV128" s="208">
        <f t="shared" si="83"/>
        <v>700.89094948083107</v>
      </c>
      <c r="AW128" s="205">
        <f t="shared" si="92"/>
        <v>18</v>
      </c>
      <c r="AX128" s="525"/>
    </row>
    <row r="129" spans="1:50" ht="14.25" hidden="1" customHeight="1" outlineLevel="1">
      <c r="A129" s="279"/>
      <c r="B129" s="494"/>
      <c r="C129" s="203">
        <v>18</v>
      </c>
      <c r="D129" s="206" t="s">
        <v>551</v>
      </c>
      <c r="E129" s="207">
        <v>4</v>
      </c>
      <c r="F129" s="203">
        <v>3300</v>
      </c>
      <c r="G129" s="208">
        <f t="shared" si="77"/>
        <v>825</v>
      </c>
      <c r="H129" s="529"/>
      <c r="I129" s="209">
        <f t="shared" si="84"/>
        <v>4</v>
      </c>
      <c r="J129" s="209">
        <f t="shared" si="84"/>
        <v>2795.4554507097532</v>
      </c>
      <c r="K129" s="210">
        <f t="shared" si="84"/>
        <v>698.86386267743831</v>
      </c>
      <c r="L129" s="530"/>
      <c r="M129" s="209">
        <f>RANK(K129, K$112:$K$141)</f>
        <v>17</v>
      </c>
      <c r="N129" s="528"/>
      <c r="O129" s="526"/>
      <c r="P129" s="205">
        <v>4</v>
      </c>
      <c r="Q129" s="211">
        <v>2785.2463853644103</v>
      </c>
      <c r="R129" s="208">
        <f t="shared" si="85"/>
        <v>696.31159634110259</v>
      </c>
      <c r="S129" s="205">
        <f t="shared" si="86"/>
        <v>16</v>
      </c>
      <c r="T129" s="525"/>
      <c r="U129" s="205">
        <v>4</v>
      </c>
      <c r="V129" s="211">
        <v>2789.1793313069911</v>
      </c>
      <c r="W129" s="208">
        <f t="shared" si="78"/>
        <v>697.29483282674778</v>
      </c>
      <c r="X129" s="205">
        <f t="shared" si="87"/>
        <v>16</v>
      </c>
      <c r="Y129" s="525"/>
      <c r="Z129" s="205">
        <v>4</v>
      </c>
      <c r="AA129" s="211">
        <v>2790.61224489796</v>
      </c>
      <c r="AB129" s="208">
        <f t="shared" si="79"/>
        <v>697.65306122448999</v>
      </c>
      <c r="AC129" s="205">
        <f t="shared" si="88"/>
        <v>16</v>
      </c>
      <c r="AD129" s="525"/>
      <c r="AE129" s="205">
        <v>4</v>
      </c>
      <c r="AF129" s="211">
        <v>2797.5656143020205</v>
      </c>
      <c r="AG129" s="208">
        <f t="shared" si="80"/>
        <v>699.39140357550514</v>
      </c>
      <c r="AH129" s="205">
        <f t="shared" si="89"/>
        <v>18</v>
      </c>
      <c r="AI129" s="525"/>
      <c r="AJ129" s="205">
        <v>4</v>
      </c>
      <c r="AK129" s="211">
        <v>2799.3506493506361</v>
      </c>
      <c r="AL129" s="208">
        <f t="shared" si="81"/>
        <v>699.83766233765903</v>
      </c>
      <c r="AM129" s="205">
        <f t="shared" si="90"/>
        <v>18</v>
      </c>
      <c r="AN129" s="525"/>
      <c r="AO129" s="205">
        <v>4</v>
      </c>
      <c r="AP129" s="211">
        <v>2799.308556611923</v>
      </c>
      <c r="AQ129" s="208">
        <f t="shared" si="82"/>
        <v>699.82713915298075</v>
      </c>
      <c r="AR129" s="205">
        <f t="shared" si="91"/>
        <v>18</v>
      </c>
      <c r="AS129" s="525"/>
      <c r="AT129" s="205">
        <v>4</v>
      </c>
      <c r="AU129" s="211">
        <v>2806.9253731343288</v>
      </c>
      <c r="AV129" s="208">
        <f t="shared" si="83"/>
        <v>701.73134328358219</v>
      </c>
      <c r="AW129" s="205">
        <f t="shared" si="92"/>
        <v>17</v>
      </c>
      <c r="AX129" s="525"/>
    </row>
    <row r="130" spans="1:50" ht="14.25" hidden="1" customHeight="1" outlineLevel="1">
      <c r="A130" s="279"/>
      <c r="B130" s="494"/>
      <c r="C130" s="203">
        <v>19</v>
      </c>
      <c r="D130" s="206" t="s">
        <v>555</v>
      </c>
      <c r="E130" s="207">
        <v>4</v>
      </c>
      <c r="F130" s="203">
        <v>3300</v>
      </c>
      <c r="G130" s="208">
        <f t="shared" si="77"/>
        <v>825</v>
      </c>
      <c r="H130" s="529"/>
      <c r="I130" s="209">
        <f t="shared" si="84"/>
        <v>4</v>
      </c>
      <c r="J130" s="209">
        <f t="shared" si="84"/>
        <v>2831.1486817434402</v>
      </c>
      <c r="K130" s="210">
        <f t="shared" si="84"/>
        <v>707.78717043586005</v>
      </c>
      <c r="L130" s="530"/>
      <c r="M130" s="209">
        <f>RANK(K130, K$112:$K$141)</f>
        <v>13</v>
      </c>
      <c r="N130" s="528"/>
      <c r="O130" s="526"/>
      <c r="P130" s="205">
        <v>4</v>
      </c>
      <c r="Q130" s="211">
        <v>2832.2615387962323</v>
      </c>
      <c r="R130" s="208">
        <f t="shared" si="85"/>
        <v>708.06538469905809</v>
      </c>
      <c r="S130" s="205">
        <f t="shared" si="86"/>
        <v>12</v>
      </c>
      <c r="T130" s="525"/>
      <c r="U130" s="205">
        <v>4</v>
      </c>
      <c r="V130" s="211">
        <v>2830.9895663617635</v>
      </c>
      <c r="W130" s="208">
        <f t="shared" si="78"/>
        <v>707.74739159044088</v>
      </c>
      <c r="X130" s="205">
        <f t="shared" si="87"/>
        <v>13</v>
      </c>
      <c r="Y130" s="525"/>
      <c r="Z130" s="205">
        <v>4</v>
      </c>
      <c r="AA130" s="211">
        <v>2829.448111351292</v>
      </c>
      <c r="AB130" s="208">
        <f t="shared" si="79"/>
        <v>707.36202783782301</v>
      </c>
      <c r="AC130" s="205">
        <f t="shared" si="88"/>
        <v>13</v>
      </c>
      <c r="AD130" s="525"/>
      <c r="AE130" s="205">
        <v>4</v>
      </c>
      <c r="AF130" s="211">
        <v>2831.401748138559</v>
      </c>
      <c r="AG130" s="208">
        <f t="shared" si="80"/>
        <v>707.85043703463975</v>
      </c>
      <c r="AH130" s="205">
        <f t="shared" si="89"/>
        <v>13</v>
      </c>
      <c r="AI130" s="525"/>
      <c r="AJ130" s="205">
        <v>4</v>
      </c>
      <c r="AK130" s="211">
        <v>2831.7515099223456</v>
      </c>
      <c r="AL130" s="208">
        <f t="shared" si="81"/>
        <v>707.93787748058639</v>
      </c>
      <c r="AM130" s="205">
        <f t="shared" si="90"/>
        <v>13</v>
      </c>
      <c r="AN130" s="525"/>
      <c r="AO130" s="205">
        <v>4</v>
      </c>
      <c r="AP130" s="211">
        <v>2830.113365269769</v>
      </c>
      <c r="AQ130" s="208">
        <f t="shared" si="82"/>
        <v>707.52834131744225</v>
      </c>
      <c r="AR130" s="205">
        <f t="shared" si="91"/>
        <v>13</v>
      </c>
      <c r="AS130" s="525"/>
      <c r="AT130" s="205">
        <v>4</v>
      </c>
      <c r="AU130" s="211">
        <v>2832.0749323641185</v>
      </c>
      <c r="AV130" s="208">
        <f t="shared" si="83"/>
        <v>708.01873309102962</v>
      </c>
      <c r="AW130" s="205">
        <f t="shared" si="92"/>
        <v>13</v>
      </c>
      <c r="AX130" s="525"/>
    </row>
    <row r="131" spans="1:50" ht="14.25" hidden="1" customHeight="1" outlineLevel="1">
      <c r="A131" s="279"/>
      <c r="B131" s="494"/>
      <c r="C131" s="203">
        <v>20</v>
      </c>
      <c r="D131" s="206" t="s">
        <v>387</v>
      </c>
      <c r="E131" s="207">
        <v>5</v>
      </c>
      <c r="F131" s="203">
        <v>3300</v>
      </c>
      <c r="G131" s="208">
        <f t="shared" si="77"/>
        <v>660</v>
      </c>
      <c r="H131" s="529"/>
      <c r="I131" s="209">
        <f t="shared" si="84"/>
        <v>5</v>
      </c>
      <c r="J131" s="209">
        <f t="shared" si="84"/>
        <v>2804.3494851777623</v>
      </c>
      <c r="K131" s="210">
        <f t="shared" si="84"/>
        <v>560.86989703555253</v>
      </c>
      <c r="L131" s="530"/>
      <c r="M131" s="209">
        <f>RANK(K131, K$112:$K$141)</f>
        <v>26</v>
      </c>
      <c r="N131" s="528"/>
      <c r="O131" s="526"/>
      <c r="P131" s="205">
        <v>5</v>
      </c>
      <c r="Q131" s="211">
        <v>2789.0784982935156</v>
      </c>
      <c r="R131" s="208">
        <f t="shared" si="85"/>
        <v>557.81569965870312</v>
      </c>
      <c r="S131" s="205">
        <f t="shared" si="86"/>
        <v>26</v>
      </c>
      <c r="T131" s="525"/>
      <c r="U131" s="205">
        <v>5</v>
      </c>
      <c r="V131" s="211">
        <v>2790.697674418604</v>
      </c>
      <c r="W131" s="208">
        <f t="shared" si="78"/>
        <v>558.13953488372078</v>
      </c>
      <c r="X131" s="205">
        <f t="shared" si="87"/>
        <v>26</v>
      </c>
      <c r="Y131" s="525"/>
      <c r="Z131" s="205">
        <v>5</v>
      </c>
      <c r="AA131" s="211">
        <v>2794.9174078780234</v>
      </c>
      <c r="AB131" s="208">
        <f t="shared" si="79"/>
        <v>558.98348157560463</v>
      </c>
      <c r="AC131" s="205">
        <f t="shared" si="88"/>
        <v>26</v>
      </c>
      <c r="AD131" s="525"/>
      <c r="AE131" s="205">
        <v>5</v>
      </c>
      <c r="AF131" s="211">
        <v>2812.8133704735492</v>
      </c>
      <c r="AG131" s="208">
        <f t="shared" si="80"/>
        <v>562.56267409470979</v>
      </c>
      <c r="AH131" s="205">
        <f t="shared" si="89"/>
        <v>26</v>
      </c>
      <c r="AI131" s="525"/>
      <c r="AJ131" s="205">
        <v>5</v>
      </c>
      <c r="AK131" s="211">
        <v>2813.793103448279</v>
      </c>
      <c r="AL131" s="208">
        <f t="shared" si="81"/>
        <v>562.7586206896558</v>
      </c>
      <c r="AM131" s="205">
        <f t="shared" si="90"/>
        <v>26</v>
      </c>
      <c r="AN131" s="525"/>
      <c r="AO131" s="205">
        <v>5</v>
      </c>
      <c r="AP131" s="211">
        <v>2814.1714285714206</v>
      </c>
      <c r="AQ131" s="208">
        <f t="shared" si="82"/>
        <v>562.83428571428408</v>
      </c>
      <c r="AR131" s="205">
        <f t="shared" si="91"/>
        <v>26</v>
      </c>
      <c r="AS131" s="525"/>
      <c r="AT131" s="205">
        <v>5</v>
      </c>
      <c r="AU131" s="211">
        <v>2814.974913160946</v>
      </c>
      <c r="AV131" s="208">
        <f t="shared" si="83"/>
        <v>562.99498263218925</v>
      </c>
      <c r="AW131" s="205">
        <f t="shared" si="92"/>
        <v>26</v>
      </c>
      <c r="AX131" s="525"/>
    </row>
    <row r="132" spans="1:50" ht="14.25" hidden="1" customHeight="1" outlineLevel="1">
      <c r="A132" s="279"/>
      <c r="B132" s="494"/>
      <c r="C132" s="203">
        <v>21</v>
      </c>
      <c r="D132" s="206" t="s">
        <v>548</v>
      </c>
      <c r="E132" s="207">
        <v>3</v>
      </c>
      <c r="F132" s="203">
        <v>3600</v>
      </c>
      <c r="G132" s="208">
        <f t="shared" si="77"/>
        <v>1200</v>
      </c>
      <c r="H132" s="529"/>
      <c r="I132" s="209">
        <f t="shared" si="84"/>
        <v>3</v>
      </c>
      <c r="J132" s="209">
        <f t="shared" si="84"/>
        <v>2983.5175434849916</v>
      </c>
      <c r="K132" s="210">
        <f t="shared" si="84"/>
        <v>994.50584782833062</v>
      </c>
      <c r="L132" s="530"/>
      <c r="M132" s="209">
        <f>RANK(K132, K$112:$K$141)</f>
        <v>6</v>
      </c>
      <c r="N132" s="528"/>
      <c r="O132" s="526"/>
      <c r="P132" s="205">
        <v>3</v>
      </c>
      <c r="Q132" s="211">
        <v>2987.5666975580475</v>
      </c>
      <c r="R132" s="208">
        <f t="shared" si="85"/>
        <v>995.8555658526825</v>
      </c>
      <c r="S132" s="205">
        <f t="shared" si="86"/>
        <v>6</v>
      </c>
      <c r="T132" s="525"/>
      <c r="U132" s="205">
        <v>3</v>
      </c>
      <c r="V132" s="211">
        <v>2986.4615554656675</v>
      </c>
      <c r="W132" s="208">
        <f t="shared" si="78"/>
        <v>995.48718515522251</v>
      </c>
      <c r="X132" s="205">
        <f t="shared" si="87"/>
        <v>6</v>
      </c>
      <c r="Y132" s="525"/>
      <c r="Z132" s="205">
        <v>3</v>
      </c>
      <c r="AA132" s="211">
        <v>2982.3417721518676</v>
      </c>
      <c r="AB132" s="208">
        <f t="shared" si="79"/>
        <v>994.11392405062259</v>
      </c>
      <c r="AC132" s="205">
        <f t="shared" si="88"/>
        <v>6</v>
      </c>
      <c r="AD132" s="525"/>
      <c r="AE132" s="205">
        <v>3</v>
      </c>
      <c r="AF132" s="211">
        <v>2982.5073706781141</v>
      </c>
      <c r="AG132" s="208">
        <f t="shared" si="80"/>
        <v>994.16912355937131</v>
      </c>
      <c r="AH132" s="205">
        <f t="shared" si="89"/>
        <v>6</v>
      </c>
      <c r="AI132" s="525"/>
      <c r="AJ132" s="205">
        <v>3</v>
      </c>
      <c r="AK132" s="211">
        <v>2982.5103734439595</v>
      </c>
      <c r="AL132" s="208">
        <f t="shared" si="81"/>
        <v>994.17012448131982</v>
      </c>
      <c r="AM132" s="205">
        <f t="shared" si="90"/>
        <v>6</v>
      </c>
      <c r="AN132" s="525"/>
      <c r="AO132" s="205">
        <v>3</v>
      </c>
      <c r="AP132" s="211">
        <v>2979.5277219529567</v>
      </c>
      <c r="AQ132" s="208">
        <f t="shared" si="82"/>
        <v>993.17590731765222</v>
      </c>
      <c r="AR132" s="205">
        <f t="shared" si="91"/>
        <v>6</v>
      </c>
      <c r="AS132" s="525"/>
      <c r="AT132" s="205">
        <v>3</v>
      </c>
      <c r="AU132" s="211">
        <v>2983.7073131443299</v>
      </c>
      <c r="AV132" s="208">
        <f t="shared" si="83"/>
        <v>994.56910438144325</v>
      </c>
      <c r="AW132" s="205">
        <f t="shared" si="92"/>
        <v>6</v>
      </c>
      <c r="AX132" s="525"/>
    </row>
    <row r="133" spans="1:50" ht="14.25" hidden="1" customHeight="1" outlineLevel="1">
      <c r="A133" s="279"/>
      <c r="B133" s="494"/>
      <c r="C133" s="203">
        <v>22</v>
      </c>
      <c r="D133" s="206" t="s">
        <v>552</v>
      </c>
      <c r="E133" s="207">
        <v>3</v>
      </c>
      <c r="F133" s="203">
        <v>3600</v>
      </c>
      <c r="G133" s="208">
        <f t="shared" si="77"/>
        <v>1200</v>
      </c>
      <c r="H133" s="529"/>
      <c r="I133" s="209">
        <f t="shared" si="84"/>
        <v>3</v>
      </c>
      <c r="J133" s="209">
        <f t="shared" si="84"/>
        <v>2994.2861845514917</v>
      </c>
      <c r="K133" s="210">
        <f t="shared" si="84"/>
        <v>998.0953948504972</v>
      </c>
      <c r="L133" s="530"/>
      <c r="M133" s="209">
        <f>RANK(K133, K$112:$K$141)</f>
        <v>3</v>
      </c>
      <c r="N133" s="528"/>
      <c r="O133" s="526"/>
      <c r="P133" s="205">
        <v>3</v>
      </c>
      <c r="Q133" s="211">
        <v>2992.8132081579834</v>
      </c>
      <c r="R133" s="208">
        <f t="shared" si="85"/>
        <v>997.60440271932782</v>
      </c>
      <c r="S133" s="205">
        <f t="shared" si="86"/>
        <v>3</v>
      </c>
      <c r="T133" s="525"/>
      <c r="U133" s="205">
        <v>3</v>
      </c>
      <c r="V133" s="211">
        <v>2992.4923909367553</v>
      </c>
      <c r="W133" s="208">
        <f t="shared" si="78"/>
        <v>997.49746364558507</v>
      </c>
      <c r="X133" s="205">
        <f t="shared" si="87"/>
        <v>3</v>
      </c>
      <c r="Y133" s="525"/>
      <c r="Z133" s="205">
        <v>3</v>
      </c>
      <c r="AA133" s="211">
        <v>2993.5864356800494</v>
      </c>
      <c r="AB133" s="208">
        <f t="shared" si="79"/>
        <v>997.86214522668308</v>
      </c>
      <c r="AC133" s="205">
        <f t="shared" si="88"/>
        <v>3</v>
      </c>
      <c r="AD133" s="525"/>
      <c r="AE133" s="205">
        <v>3</v>
      </c>
      <c r="AF133" s="211">
        <v>2993.8002296211412</v>
      </c>
      <c r="AG133" s="208">
        <f t="shared" si="80"/>
        <v>997.93340987371369</v>
      </c>
      <c r="AH133" s="205">
        <f t="shared" si="89"/>
        <v>5</v>
      </c>
      <c r="AI133" s="525"/>
      <c r="AJ133" s="205">
        <v>3</v>
      </c>
      <c r="AK133" s="211">
        <v>2995.9731543624234</v>
      </c>
      <c r="AL133" s="208">
        <f t="shared" si="81"/>
        <v>998.65771812080777</v>
      </c>
      <c r="AM133" s="205">
        <f t="shared" si="90"/>
        <v>3</v>
      </c>
      <c r="AN133" s="525"/>
      <c r="AO133" s="205">
        <v>3</v>
      </c>
      <c r="AP133" s="211">
        <v>2995.2815350739211</v>
      </c>
      <c r="AQ133" s="208">
        <f t="shared" si="82"/>
        <v>998.42717835797373</v>
      </c>
      <c r="AR133" s="205">
        <f t="shared" si="91"/>
        <v>5</v>
      </c>
      <c r="AS133" s="525"/>
      <c r="AT133" s="205">
        <v>3</v>
      </c>
      <c r="AU133" s="211">
        <v>2996.0563380281683</v>
      </c>
      <c r="AV133" s="208">
        <f t="shared" si="83"/>
        <v>998.68544600938947</v>
      </c>
      <c r="AW133" s="205">
        <f t="shared" si="92"/>
        <v>5</v>
      </c>
      <c r="AX133" s="525"/>
    </row>
    <row r="134" spans="1:50" ht="14.25" hidden="1" customHeight="1" outlineLevel="1">
      <c r="A134" s="279"/>
      <c r="B134" s="494"/>
      <c r="C134" s="203">
        <v>23</v>
      </c>
      <c r="D134" s="206" t="s">
        <v>604</v>
      </c>
      <c r="E134" s="207">
        <v>3</v>
      </c>
      <c r="F134" s="203">
        <v>3300</v>
      </c>
      <c r="G134" s="208">
        <f t="shared" si="77"/>
        <v>1100</v>
      </c>
      <c r="H134" s="529"/>
      <c r="I134" s="209">
        <f t="shared" si="84"/>
        <v>3</v>
      </c>
      <c r="J134" s="209">
        <f t="shared" si="84"/>
        <v>2786.9051347422292</v>
      </c>
      <c r="K134" s="210">
        <f t="shared" si="84"/>
        <v>928.96837824740976</v>
      </c>
      <c r="L134" s="530"/>
      <c r="M134" s="209">
        <f>RANK(K134, K$112:$K$141)</f>
        <v>8</v>
      </c>
      <c r="N134" s="528"/>
      <c r="O134" s="526"/>
      <c r="P134" s="205">
        <v>3</v>
      </c>
      <c r="Q134" s="211">
        <v>2712.5217391304368</v>
      </c>
      <c r="R134" s="208">
        <f t="shared" si="85"/>
        <v>904.17391304347893</v>
      </c>
      <c r="S134" s="205">
        <f t="shared" si="86"/>
        <v>8</v>
      </c>
      <c r="T134" s="525"/>
      <c r="U134" s="205">
        <v>3</v>
      </c>
      <c r="V134" s="211">
        <v>2765.7228017883731</v>
      </c>
      <c r="W134" s="208">
        <f t="shared" si="78"/>
        <v>921.90760059612433</v>
      </c>
      <c r="X134" s="205">
        <f t="shared" si="87"/>
        <v>8</v>
      </c>
      <c r="Y134" s="525"/>
      <c r="Z134" s="205">
        <v>3</v>
      </c>
      <c r="AA134" s="211">
        <v>2784.000000000005</v>
      </c>
      <c r="AB134" s="208">
        <f t="shared" si="79"/>
        <v>928.00000000000171</v>
      </c>
      <c r="AC134" s="205">
        <f t="shared" si="88"/>
        <v>8</v>
      </c>
      <c r="AD134" s="525"/>
      <c r="AE134" s="205">
        <v>3</v>
      </c>
      <c r="AF134" s="211">
        <v>2808.0000000000064</v>
      </c>
      <c r="AG134" s="208">
        <f t="shared" si="80"/>
        <v>936.00000000000216</v>
      </c>
      <c r="AH134" s="205">
        <f t="shared" si="89"/>
        <v>8</v>
      </c>
      <c r="AI134" s="525"/>
      <c r="AJ134" s="205">
        <v>3</v>
      </c>
      <c r="AK134" s="211">
        <v>2808.265682656825</v>
      </c>
      <c r="AL134" s="208">
        <f t="shared" si="81"/>
        <v>936.08856088560833</v>
      </c>
      <c r="AM134" s="205">
        <f t="shared" si="90"/>
        <v>8</v>
      </c>
      <c r="AN134" s="525"/>
      <c r="AO134" s="205">
        <v>3</v>
      </c>
      <c r="AP134" s="211">
        <v>2812.057667103541</v>
      </c>
      <c r="AQ134" s="208">
        <f t="shared" si="82"/>
        <v>937.35255570118034</v>
      </c>
      <c r="AR134" s="205">
        <f t="shared" si="91"/>
        <v>8</v>
      </c>
      <c r="AS134" s="525"/>
      <c r="AT134" s="205">
        <v>3</v>
      </c>
      <c r="AU134" s="211">
        <v>2817.7680525164164</v>
      </c>
      <c r="AV134" s="208">
        <f t="shared" si="83"/>
        <v>939.25601750547219</v>
      </c>
      <c r="AW134" s="205">
        <f t="shared" si="92"/>
        <v>8</v>
      </c>
      <c r="AX134" s="525"/>
    </row>
    <row r="135" spans="1:50" ht="14.25" hidden="1" customHeight="1" outlineLevel="1">
      <c r="A135" s="279"/>
      <c r="B135" s="494"/>
      <c r="C135" s="203">
        <v>24</v>
      </c>
      <c r="D135" s="206" t="s">
        <v>550</v>
      </c>
      <c r="E135" s="207">
        <v>4</v>
      </c>
      <c r="F135" s="203">
        <v>3000</v>
      </c>
      <c r="G135" s="208">
        <f t="shared" si="77"/>
        <v>750</v>
      </c>
      <c r="H135" s="529"/>
      <c r="I135" s="209">
        <f t="shared" si="84"/>
        <v>4</v>
      </c>
      <c r="J135" s="209">
        <f t="shared" si="84"/>
        <v>2548.7699668340538</v>
      </c>
      <c r="K135" s="210">
        <f t="shared" si="84"/>
        <v>637.19249170851344</v>
      </c>
      <c r="L135" s="530"/>
      <c r="M135" s="209">
        <f>RANK(K135, K$112:$K$141)</f>
        <v>20</v>
      </c>
      <c r="N135" s="528"/>
      <c r="O135" s="526"/>
      <c r="P135" s="205">
        <v>4</v>
      </c>
      <c r="Q135" s="211">
        <v>2535.2618453865357</v>
      </c>
      <c r="R135" s="208">
        <f t="shared" si="85"/>
        <v>633.81546134663392</v>
      </c>
      <c r="S135" s="205">
        <f t="shared" si="86"/>
        <v>20</v>
      </c>
      <c r="T135" s="525"/>
      <c r="U135" s="205">
        <v>4</v>
      </c>
      <c r="V135" s="211">
        <v>2535.8961038961079</v>
      </c>
      <c r="W135" s="208">
        <f t="shared" si="78"/>
        <v>633.97402597402697</v>
      </c>
      <c r="X135" s="205">
        <f t="shared" si="87"/>
        <v>20</v>
      </c>
      <c r="Y135" s="525"/>
      <c r="Z135" s="205">
        <v>4</v>
      </c>
      <c r="AA135" s="211">
        <v>2541.7110799439006</v>
      </c>
      <c r="AB135" s="208">
        <f t="shared" si="79"/>
        <v>635.42776998597515</v>
      </c>
      <c r="AC135" s="205">
        <f t="shared" si="88"/>
        <v>20</v>
      </c>
      <c r="AD135" s="525"/>
      <c r="AE135" s="205">
        <v>4</v>
      </c>
      <c r="AF135" s="211">
        <v>2555.2050473186123</v>
      </c>
      <c r="AG135" s="208">
        <f t="shared" si="80"/>
        <v>638.80126182965307</v>
      </c>
      <c r="AH135" s="205">
        <f t="shared" si="89"/>
        <v>20</v>
      </c>
      <c r="AI135" s="525"/>
      <c r="AJ135" s="205">
        <v>4</v>
      </c>
      <c r="AK135" s="211">
        <v>2556.4044943820268</v>
      </c>
      <c r="AL135" s="208">
        <f t="shared" si="81"/>
        <v>639.10112359550669</v>
      </c>
      <c r="AM135" s="205">
        <f t="shared" si="90"/>
        <v>20</v>
      </c>
      <c r="AN135" s="525"/>
      <c r="AO135" s="205">
        <v>4</v>
      </c>
      <c r="AP135" s="211">
        <v>2556.6023166023142</v>
      </c>
      <c r="AQ135" s="208">
        <f t="shared" si="82"/>
        <v>639.15057915057855</v>
      </c>
      <c r="AR135" s="205">
        <f t="shared" si="91"/>
        <v>20</v>
      </c>
      <c r="AS135" s="525"/>
      <c r="AT135" s="205">
        <v>4</v>
      </c>
      <c r="AU135" s="211">
        <v>2560.3088803088781</v>
      </c>
      <c r="AV135" s="208">
        <f t="shared" si="83"/>
        <v>640.07722007721952</v>
      </c>
      <c r="AW135" s="205">
        <f t="shared" si="92"/>
        <v>20</v>
      </c>
      <c r="AX135" s="525"/>
    </row>
    <row r="136" spans="1:50" ht="14.25" hidden="1" customHeight="1" outlineLevel="1">
      <c r="A136" s="279"/>
      <c r="B136" s="494"/>
      <c r="C136" s="203">
        <v>25</v>
      </c>
      <c r="D136" s="206" t="s">
        <v>386</v>
      </c>
      <c r="E136" s="207">
        <v>13</v>
      </c>
      <c r="F136" s="203">
        <v>3600</v>
      </c>
      <c r="G136" s="208">
        <f t="shared" si="77"/>
        <v>276.92307692307691</v>
      </c>
      <c r="H136" s="529"/>
      <c r="I136" s="209">
        <f t="shared" si="84"/>
        <v>13</v>
      </c>
      <c r="J136" s="209">
        <f t="shared" si="84"/>
        <v>3001.6084193183751</v>
      </c>
      <c r="K136" s="210">
        <f t="shared" si="84"/>
        <v>230.89295533218268</v>
      </c>
      <c r="L136" s="530"/>
      <c r="M136" s="209">
        <f>RANK(K136, K$112:$K$141)</f>
        <v>28</v>
      </c>
      <c r="N136" s="528"/>
      <c r="O136" s="526"/>
      <c r="P136" s="205">
        <v>13</v>
      </c>
      <c r="Q136" s="211">
        <v>2993.9180255619262</v>
      </c>
      <c r="R136" s="208">
        <f t="shared" si="85"/>
        <v>230.30138658168664</v>
      </c>
      <c r="S136" s="205">
        <f t="shared" si="86"/>
        <v>28</v>
      </c>
      <c r="T136" s="525"/>
      <c r="U136" s="205">
        <v>13</v>
      </c>
      <c r="V136" s="211">
        <v>2990.1639344262326</v>
      </c>
      <c r="W136" s="208">
        <f t="shared" si="78"/>
        <v>230.01261034047943</v>
      </c>
      <c r="X136" s="205">
        <f t="shared" si="87"/>
        <v>28</v>
      </c>
      <c r="Y136" s="525"/>
      <c r="Z136" s="205">
        <v>13</v>
      </c>
      <c r="AA136" s="211">
        <v>2990.5789990186477</v>
      </c>
      <c r="AB136" s="208">
        <f t="shared" si="79"/>
        <v>230.04453838604982</v>
      </c>
      <c r="AC136" s="205">
        <f t="shared" si="88"/>
        <v>28</v>
      </c>
      <c r="AD136" s="525"/>
      <c r="AE136" s="205">
        <v>13</v>
      </c>
      <c r="AF136" s="211">
        <v>3008.7046632124334</v>
      </c>
      <c r="AG136" s="208">
        <f t="shared" si="80"/>
        <v>231.43882024711027</v>
      </c>
      <c r="AH136" s="205">
        <f t="shared" si="89"/>
        <v>28</v>
      </c>
      <c r="AI136" s="525"/>
      <c r="AJ136" s="205">
        <v>13</v>
      </c>
      <c r="AK136" s="211">
        <v>3009.9999999999977</v>
      </c>
      <c r="AL136" s="208">
        <f t="shared" si="81"/>
        <v>231.53846153846138</v>
      </c>
      <c r="AM136" s="205">
        <f t="shared" si="90"/>
        <v>28</v>
      </c>
      <c r="AN136" s="525"/>
      <c r="AO136" s="205">
        <v>13</v>
      </c>
      <c r="AP136" s="211">
        <v>3006.2015503875991</v>
      </c>
      <c r="AQ136" s="208">
        <f t="shared" si="82"/>
        <v>231.24627310673839</v>
      </c>
      <c r="AR136" s="205">
        <f t="shared" si="91"/>
        <v>28</v>
      </c>
      <c r="AS136" s="525"/>
      <c r="AT136" s="205">
        <v>13</v>
      </c>
      <c r="AU136" s="211">
        <v>3011.6917626217873</v>
      </c>
      <c r="AV136" s="208">
        <f t="shared" si="83"/>
        <v>231.66859712475286</v>
      </c>
      <c r="AW136" s="205">
        <f t="shared" si="92"/>
        <v>28</v>
      </c>
      <c r="AX136" s="525"/>
    </row>
    <row r="137" spans="1:50" ht="14.25" hidden="1" customHeight="1" outlineLevel="1">
      <c r="A137" s="279"/>
      <c r="B137" s="494"/>
      <c r="C137" s="203">
        <v>26</v>
      </c>
      <c r="D137" s="206" t="s">
        <v>385</v>
      </c>
      <c r="E137" s="207">
        <v>4</v>
      </c>
      <c r="F137" s="203">
        <v>3000</v>
      </c>
      <c r="G137" s="208">
        <f t="shared" si="77"/>
        <v>750</v>
      </c>
      <c r="H137" s="529"/>
      <c r="I137" s="209">
        <f t="shared" si="84"/>
        <v>4</v>
      </c>
      <c r="J137" s="209">
        <f t="shared" si="84"/>
        <v>2498.2372394333638</v>
      </c>
      <c r="K137" s="210">
        <f t="shared" si="84"/>
        <v>624.55930985834095</v>
      </c>
      <c r="L137" s="530"/>
      <c r="M137" s="209">
        <f>RANK(K137, K$112:$K$141)</f>
        <v>23</v>
      </c>
      <c r="N137" s="528"/>
      <c r="O137" s="526"/>
      <c r="P137" s="205">
        <v>4</v>
      </c>
      <c r="Q137" s="211">
        <v>2485.1244044467958</v>
      </c>
      <c r="R137" s="208">
        <f t="shared" si="85"/>
        <v>621.28110111169894</v>
      </c>
      <c r="S137" s="205">
        <f t="shared" si="86"/>
        <v>23</v>
      </c>
      <c r="T137" s="525"/>
      <c r="U137" s="205">
        <v>4</v>
      </c>
      <c r="V137" s="211">
        <v>2485.2892561983526</v>
      </c>
      <c r="W137" s="208">
        <f t="shared" si="78"/>
        <v>621.32231404958816</v>
      </c>
      <c r="X137" s="205">
        <f t="shared" si="87"/>
        <v>23</v>
      </c>
      <c r="Y137" s="525"/>
      <c r="Z137" s="205">
        <v>4</v>
      </c>
      <c r="AA137" s="211">
        <v>2488.0394574599295</v>
      </c>
      <c r="AB137" s="208">
        <f t="shared" si="79"/>
        <v>622.00986436498238</v>
      </c>
      <c r="AC137" s="205">
        <f t="shared" si="88"/>
        <v>23</v>
      </c>
      <c r="AD137" s="525"/>
      <c r="AE137" s="205">
        <v>4</v>
      </c>
      <c r="AF137" s="211">
        <v>2506.7193675889371</v>
      </c>
      <c r="AG137" s="208">
        <f t="shared" si="80"/>
        <v>626.67984189723427</v>
      </c>
      <c r="AH137" s="205">
        <f t="shared" si="89"/>
        <v>23</v>
      </c>
      <c r="AI137" s="525"/>
      <c r="AJ137" s="205">
        <v>4</v>
      </c>
      <c r="AK137" s="211">
        <v>2507.7720207253979</v>
      </c>
      <c r="AL137" s="208">
        <f t="shared" si="81"/>
        <v>626.94300518134946</v>
      </c>
      <c r="AM137" s="205">
        <f t="shared" si="90"/>
        <v>23</v>
      </c>
      <c r="AN137" s="525"/>
      <c r="AO137" s="205">
        <v>4</v>
      </c>
      <c r="AP137" s="211">
        <v>2507.0749736008379</v>
      </c>
      <c r="AQ137" s="208">
        <f t="shared" si="82"/>
        <v>626.76874340020947</v>
      </c>
      <c r="AR137" s="205">
        <f t="shared" si="91"/>
        <v>23</v>
      </c>
      <c r="AS137" s="525"/>
      <c r="AT137" s="205">
        <v>4</v>
      </c>
      <c r="AU137" s="211">
        <v>2507.6411960132964</v>
      </c>
      <c r="AV137" s="208">
        <f t="shared" si="83"/>
        <v>626.9102990033241</v>
      </c>
      <c r="AW137" s="205">
        <f t="shared" si="92"/>
        <v>23</v>
      </c>
      <c r="AX137" s="525"/>
    </row>
    <row r="138" spans="1:50" ht="14.25" hidden="1" customHeight="1" outlineLevel="1">
      <c r="A138" s="279"/>
      <c r="B138" s="494"/>
      <c r="C138" s="203">
        <v>27</v>
      </c>
      <c r="D138" s="206" t="s">
        <v>377</v>
      </c>
      <c r="E138" s="207">
        <v>4</v>
      </c>
      <c r="F138" s="203">
        <v>3000</v>
      </c>
      <c r="G138" s="208">
        <f t="shared" si="77"/>
        <v>750</v>
      </c>
      <c r="H138" s="529"/>
      <c r="I138" s="209">
        <f t="shared" si="84"/>
        <v>4</v>
      </c>
      <c r="J138" s="209">
        <f t="shared" si="84"/>
        <v>2504.7340473867253</v>
      </c>
      <c r="K138" s="210">
        <f t="shared" si="84"/>
        <v>626.18351184668131</v>
      </c>
      <c r="L138" s="530"/>
      <c r="M138" s="209">
        <f>RANK(K138, K$112:$K$141)</f>
        <v>22</v>
      </c>
      <c r="N138" s="528"/>
      <c r="O138" s="526"/>
      <c r="P138" s="205">
        <v>4</v>
      </c>
      <c r="Q138" s="211">
        <v>2493.3913043478283</v>
      </c>
      <c r="R138" s="208">
        <f t="shared" si="85"/>
        <v>623.34782608695707</v>
      </c>
      <c r="S138" s="205">
        <f t="shared" si="86"/>
        <v>22</v>
      </c>
      <c r="T138" s="525"/>
      <c r="U138" s="205">
        <v>4</v>
      </c>
      <c r="V138" s="211">
        <v>2495.0335570469861</v>
      </c>
      <c r="W138" s="208">
        <f t="shared" si="78"/>
        <v>623.75838926174652</v>
      </c>
      <c r="X138" s="205">
        <f t="shared" si="87"/>
        <v>22</v>
      </c>
      <c r="Y138" s="525"/>
      <c r="Z138" s="205">
        <v>4</v>
      </c>
      <c r="AA138" s="211">
        <v>2495.0495049504998</v>
      </c>
      <c r="AB138" s="208">
        <f t="shared" si="79"/>
        <v>623.76237623762495</v>
      </c>
      <c r="AC138" s="205">
        <f t="shared" si="88"/>
        <v>22</v>
      </c>
      <c r="AD138" s="525"/>
      <c r="AE138" s="205">
        <v>4</v>
      </c>
      <c r="AF138" s="211">
        <v>2511.8483412322284</v>
      </c>
      <c r="AG138" s="208">
        <f t="shared" si="80"/>
        <v>627.96208530805711</v>
      </c>
      <c r="AH138" s="205">
        <f t="shared" si="89"/>
        <v>22</v>
      </c>
      <c r="AI138" s="525"/>
      <c r="AJ138" s="205">
        <v>4</v>
      </c>
      <c r="AK138" s="211">
        <v>2512.8630705394266</v>
      </c>
      <c r="AL138" s="208">
        <f t="shared" si="81"/>
        <v>628.21576763485666</v>
      </c>
      <c r="AM138" s="205">
        <f t="shared" si="90"/>
        <v>22</v>
      </c>
      <c r="AN138" s="525"/>
      <c r="AO138" s="205">
        <v>4</v>
      </c>
      <c r="AP138" s="211">
        <v>2511.9863013698591</v>
      </c>
      <c r="AQ138" s="208">
        <f t="shared" si="82"/>
        <v>627.99657534246478</v>
      </c>
      <c r="AR138" s="205">
        <f t="shared" si="91"/>
        <v>22</v>
      </c>
      <c r="AS138" s="525"/>
      <c r="AT138" s="205">
        <v>4</v>
      </c>
      <c r="AU138" s="211">
        <v>2512.9662522202484</v>
      </c>
      <c r="AV138" s="208">
        <f t="shared" si="83"/>
        <v>628.2415630550621</v>
      </c>
      <c r="AW138" s="205">
        <f t="shared" si="92"/>
        <v>22</v>
      </c>
      <c r="AX138" s="525"/>
    </row>
    <row r="139" spans="1:50" ht="14.25" hidden="1" customHeight="1" outlineLevel="1">
      <c r="A139" s="279"/>
      <c r="B139" s="494"/>
      <c r="C139" s="203">
        <v>28</v>
      </c>
      <c r="D139" s="206" t="s">
        <v>549</v>
      </c>
      <c r="E139" s="203">
        <v>4</v>
      </c>
      <c r="F139" s="203">
        <v>3300</v>
      </c>
      <c r="G139" s="208">
        <f t="shared" si="77"/>
        <v>825</v>
      </c>
      <c r="H139" s="529"/>
      <c r="I139" s="209">
        <f t="shared" si="84"/>
        <v>4</v>
      </c>
      <c r="J139" s="209">
        <f t="shared" si="84"/>
        <v>2814.0444901414189</v>
      </c>
      <c r="K139" s="210">
        <f t="shared" si="84"/>
        <v>703.51112253535473</v>
      </c>
      <c r="L139" s="530"/>
      <c r="M139" s="209">
        <f>RANK(K139, K$112:$K$141)</f>
        <v>14</v>
      </c>
      <c r="N139" s="528"/>
      <c r="O139" s="526"/>
      <c r="P139" s="205">
        <v>4</v>
      </c>
      <c r="Q139" s="211">
        <v>2807.4240000000063</v>
      </c>
      <c r="R139" s="208">
        <f t="shared" si="85"/>
        <v>701.85600000000159</v>
      </c>
      <c r="S139" s="205">
        <f t="shared" si="86"/>
        <v>14</v>
      </c>
      <c r="T139" s="525"/>
      <c r="U139" s="205">
        <v>4</v>
      </c>
      <c r="V139" s="211">
        <v>2807.7079107505147</v>
      </c>
      <c r="W139" s="208">
        <f t="shared" si="78"/>
        <v>701.92697768762866</v>
      </c>
      <c r="X139" s="205">
        <f t="shared" si="87"/>
        <v>14</v>
      </c>
      <c r="Y139" s="525"/>
      <c r="Z139" s="205">
        <v>4</v>
      </c>
      <c r="AA139" s="211">
        <v>2808.2706766917327</v>
      </c>
      <c r="AB139" s="208">
        <f t="shared" si="79"/>
        <v>702.06766917293317</v>
      </c>
      <c r="AC139" s="205">
        <f t="shared" si="88"/>
        <v>14</v>
      </c>
      <c r="AD139" s="525"/>
      <c r="AE139" s="205">
        <v>4</v>
      </c>
      <c r="AF139" s="211">
        <v>2817.1309771309825</v>
      </c>
      <c r="AG139" s="208">
        <f t="shared" si="80"/>
        <v>704.28274428274563</v>
      </c>
      <c r="AH139" s="205">
        <f t="shared" si="89"/>
        <v>14</v>
      </c>
      <c r="AI139" s="525"/>
      <c r="AJ139" s="205">
        <v>4</v>
      </c>
      <c r="AK139" s="211">
        <v>2817.2776769509928</v>
      </c>
      <c r="AL139" s="208">
        <f t="shared" si="81"/>
        <v>704.31941923774821</v>
      </c>
      <c r="AM139" s="205">
        <f t="shared" si="90"/>
        <v>14</v>
      </c>
      <c r="AN139" s="525"/>
      <c r="AO139" s="205">
        <v>4</v>
      </c>
      <c r="AP139" s="211">
        <v>2818.5221674876793</v>
      </c>
      <c r="AQ139" s="208">
        <f t="shared" si="82"/>
        <v>704.63054187191983</v>
      </c>
      <c r="AR139" s="205">
        <f t="shared" si="91"/>
        <v>14</v>
      </c>
      <c r="AS139" s="525"/>
      <c r="AT139" s="205">
        <v>4</v>
      </c>
      <c r="AU139" s="211">
        <v>2821.9780219780228</v>
      </c>
      <c r="AV139" s="208">
        <f t="shared" si="83"/>
        <v>705.49450549450569</v>
      </c>
      <c r="AW139" s="205">
        <f t="shared" si="92"/>
        <v>15</v>
      </c>
      <c r="AX139" s="525"/>
    </row>
    <row r="140" spans="1:50" ht="14.25" hidden="1" customHeight="1" outlineLevel="1">
      <c r="B140" s="494"/>
      <c r="C140" s="203">
        <v>29</v>
      </c>
      <c r="D140" s="206"/>
      <c r="E140" s="203"/>
      <c r="F140" s="203"/>
      <c r="G140" s="208"/>
      <c r="H140" s="529"/>
      <c r="I140" s="209"/>
      <c r="J140" s="209"/>
      <c r="K140" s="210"/>
      <c r="L140" s="530"/>
      <c r="M140" s="209"/>
      <c r="N140" s="528"/>
      <c r="O140" s="526"/>
      <c r="P140" s="205"/>
      <c r="Q140" s="211"/>
      <c r="R140" s="208"/>
      <c r="S140" s="205"/>
      <c r="T140" s="525"/>
      <c r="U140" s="205"/>
      <c r="V140" s="211"/>
      <c r="W140" s="208"/>
      <c r="X140" s="205"/>
      <c r="Y140" s="525"/>
      <c r="Z140" s="205"/>
      <c r="AA140" s="211"/>
      <c r="AB140" s="208"/>
      <c r="AC140" s="205"/>
      <c r="AD140" s="525"/>
      <c r="AE140" s="205"/>
      <c r="AF140" s="211"/>
      <c r="AG140" s="208"/>
      <c r="AH140" s="205"/>
      <c r="AI140" s="525"/>
      <c r="AJ140" s="205"/>
      <c r="AK140" s="211"/>
      <c r="AL140" s="208"/>
      <c r="AM140" s="205"/>
      <c r="AN140" s="525"/>
      <c r="AO140" s="205"/>
      <c r="AP140" s="211"/>
      <c r="AQ140" s="208"/>
      <c r="AR140" s="205"/>
      <c r="AS140" s="525"/>
      <c r="AT140" s="205"/>
      <c r="AU140" s="211"/>
      <c r="AV140" s="208"/>
      <c r="AW140" s="205"/>
      <c r="AX140" s="525"/>
    </row>
    <row r="141" spans="1:50" ht="14.25" hidden="1" customHeight="1" outlineLevel="1">
      <c r="B141" s="494"/>
      <c r="C141" s="203">
        <v>30</v>
      </c>
      <c r="D141" s="206"/>
      <c r="E141" s="203"/>
      <c r="F141" s="203"/>
      <c r="G141" s="208"/>
      <c r="H141" s="529"/>
      <c r="I141" s="209"/>
      <c r="J141" s="209"/>
      <c r="K141" s="210"/>
      <c r="L141" s="530"/>
      <c r="M141" s="209"/>
      <c r="N141" s="528"/>
      <c r="O141" s="526"/>
      <c r="P141" s="205"/>
      <c r="Q141" s="211"/>
      <c r="R141" s="208"/>
      <c r="S141" s="205"/>
      <c r="T141" s="525"/>
      <c r="U141" s="205"/>
      <c r="V141" s="211"/>
      <c r="W141" s="208"/>
      <c r="X141" s="205"/>
      <c r="Y141" s="525"/>
      <c r="Z141" s="205"/>
      <c r="AA141" s="211"/>
      <c r="AB141" s="208"/>
      <c r="AC141" s="205"/>
      <c r="AD141" s="525"/>
      <c r="AE141" s="205"/>
      <c r="AF141" s="211"/>
      <c r="AG141" s="208"/>
      <c r="AH141" s="205"/>
      <c r="AI141" s="525"/>
      <c r="AJ141" s="205"/>
      <c r="AK141" s="211"/>
      <c r="AL141" s="208"/>
      <c r="AM141" s="205"/>
      <c r="AN141" s="525"/>
      <c r="AO141" s="205"/>
      <c r="AP141" s="211"/>
      <c r="AQ141" s="208"/>
      <c r="AR141" s="205"/>
      <c r="AS141" s="525"/>
      <c r="AT141" s="205"/>
      <c r="AU141" s="211"/>
      <c r="AV141" s="208"/>
      <c r="AW141" s="205"/>
      <c r="AX141" s="525"/>
    </row>
    <row r="142" spans="1:50" ht="14.25" hidden="1" customHeight="1" outlineLevel="1" collapsed="1">
      <c r="B142" s="532" t="s">
        <v>619</v>
      </c>
      <c r="C142" s="532"/>
      <c r="D142" s="532"/>
      <c r="E142" s="532"/>
      <c r="F142" s="532"/>
      <c r="G142" s="532"/>
      <c r="H142" s="532"/>
      <c r="I142" s="532"/>
      <c r="J142" s="532"/>
      <c r="K142" s="532"/>
      <c r="L142" s="532"/>
      <c r="M142" s="533"/>
      <c r="N142" s="536" t="s">
        <v>445</v>
      </c>
      <c r="O142" s="536" t="s">
        <v>105</v>
      </c>
      <c r="P142" s="538">
        <f>AT107+1</f>
        <v>45895</v>
      </c>
      <c r="Q142" s="539"/>
      <c r="R142" s="539"/>
      <c r="S142" s="539"/>
      <c r="T142" s="539"/>
      <c r="U142" s="540">
        <f>P142+1</f>
        <v>45896</v>
      </c>
      <c r="V142" s="541"/>
      <c r="W142" s="541"/>
      <c r="X142" s="541"/>
      <c r="Y142" s="541"/>
      <c r="Z142" s="538">
        <f t="shared" ref="Z142" si="93">U142+1</f>
        <v>45897</v>
      </c>
      <c r="AA142" s="539"/>
      <c r="AB142" s="539"/>
      <c r="AC142" s="539"/>
      <c r="AD142" s="539"/>
      <c r="AE142" s="540">
        <f t="shared" ref="AE142" si="94">Z142+1</f>
        <v>45898</v>
      </c>
      <c r="AF142" s="541"/>
      <c r="AG142" s="541"/>
      <c r="AH142" s="541"/>
      <c r="AI142" s="541"/>
      <c r="AJ142" s="542">
        <f t="shared" ref="AJ142" si="95">AE142+1</f>
        <v>45899</v>
      </c>
      <c r="AK142" s="543"/>
      <c r="AL142" s="543"/>
      <c r="AM142" s="543"/>
      <c r="AN142" s="544"/>
      <c r="AO142" s="540">
        <f t="shared" ref="AO142" si="96">AJ142+1</f>
        <v>45900</v>
      </c>
      <c r="AP142" s="541"/>
      <c r="AQ142" s="541"/>
      <c r="AR142" s="541"/>
      <c r="AS142" s="541"/>
      <c r="AT142" s="542">
        <f t="shared" ref="AT142" si="97">AO142+1</f>
        <v>45901</v>
      </c>
      <c r="AU142" s="543"/>
      <c r="AV142" s="543"/>
      <c r="AW142" s="543"/>
      <c r="AX142" s="544"/>
    </row>
    <row r="143" spans="1:50" ht="14.25" hidden="1" customHeight="1" outlineLevel="1">
      <c r="B143" s="534"/>
      <c r="C143" s="534"/>
      <c r="D143" s="534"/>
      <c r="E143" s="534"/>
      <c r="F143" s="534"/>
      <c r="G143" s="534"/>
      <c r="H143" s="534"/>
      <c r="I143" s="534"/>
      <c r="J143" s="534"/>
      <c r="K143" s="534"/>
      <c r="L143" s="534"/>
      <c r="M143" s="535"/>
      <c r="N143" s="537"/>
      <c r="O143" s="537"/>
      <c r="P143" s="545">
        <f>P142</f>
        <v>45895</v>
      </c>
      <c r="Q143" s="545"/>
      <c r="R143" s="545"/>
      <c r="S143" s="545"/>
      <c r="T143" s="545"/>
      <c r="U143" s="546">
        <f>U142</f>
        <v>45896</v>
      </c>
      <c r="V143" s="546"/>
      <c r="W143" s="546"/>
      <c r="X143" s="546"/>
      <c r="Y143" s="546"/>
      <c r="Z143" s="545">
        <f t="shared" ref="Z143" si="98">Z142</f>
        <v>45897</v>
      </c>
      <c r="AA143" s="545"/>
      <c r="AB143" s="545"/>
      <c r="AC143" s="545"/>
      <c r="AD143" s="545"/>
      <c r="AE143" s="546">
        <f t="shared" ref="AE143" si="99">AE142</f>
        <v>45898</v>
      </c>
      <c r="AF143" s="546"/>
      <c r="AG143" s="546"/>
      <c r="AH143" s="546"/>
      <c r="AI143" s="546"/>
      <c r="AJ143" s="547">
        <f t="shared" ref="AJ143" si="100">AJ142</f>
        <v>45899</v>
      </c>
      <c r="AK143" s="548"/>
      <c r="AL143" s="548"/>
      <c r="AM143" s="548"/>
      <c r="AN143" s="549"/>
      <c r="AO143" s="546">
        <f t="shared" ref="AO143" si="101">AO142</f>
        <v>45900</v>
      </c>
      <c r="AP143" s="546"/>
      <c r="AQ143" s="546"/>
      <c r="AR143" s="546"/>
      <c r="AS143" s="546"/>
      <c r="AT143" s="547">
        <f t="shared" ref="AT143" si="102">AT142</f>
        <v>45901</v>
      </c>
      <c r="AU143" s="548"/>
      <c r="AV143" s="548"/>
      <c r="AW143" s="548"/>
      <c r="AX143" s="549"/>
    </row>
    <row r="144" spans="1:50" ht="14.25" hidden="1" customHeight="1" outlineLevel="1">
      <c r="B144" s="494" t="s">
        <v>165</v>
      </c>
      <c r="C144" s="494" t="s">
        <v>160</v>
      </c>
      <c r="D144" s="494"/>
      <c r="E144" s="494" t="s">
        <v>161</v>
      </c>
      <c r="F144" s="494"/>
      <c r="G144" s="494"/>
      <c r="H144" s="494" t="s">
        <v>166</v>
      </c>
      <c r="I144" s="527" t="s">
        <v>446</v>
      </c>
      <c r="J144" s="527"/>
      <c r="K144" s="527"/>
      <c r="L144" s="527" t="s">
        <v>166</v>
      </c>
      <c r="M144" s="527" t="s">
        <v>168</v>
      </c>
      <c r="N144" s="528"/>
      <c r="O144" s="526" t="s">
        <v>167</v>
      </c>
      <c r="P144" s="526" t="s">
        <v>163</v>
      </c>
      <c r="Q144" s="526"/>
      <c r="R144" s="526"/>
      <c r="S144" s="526"/>
      <c r="T144" s="526" t="s">
        <v>166</v>
      </c>
      <c r="U144" s="526" t="s">
        <v>163</v>
      </c>
      <c r="V144" s="526"/>
      <c r="W144" s="526"/>
      <c r="X144" s="526"/>
      <c r="Y144" s="526" t="s">
        <v>166</v>
      </c>
      <c r="Z144" s="526" t="s">
        <v>163</v>
      </c>
      <c r="AA144" s="526"/>
      <c r="AB144" s="526"/>
      <c r="AC144" s="526"/>
      <c r="AD144" s="526" t="s">
        <v>166</v>
      </c>
      <c r="AE144" s="526" t="s">
        <v>163</v>
      </c>
      <c r="AF144" s="526"/>
      <c r="AG144" s="526"/>
      <c r="AH144" s="526"/>
      <c r="AI144" s="526" t="s">
        <v>166</v>
      </c>
      <c r="AJ144" s="526" t="s">
        <v>163</v>
      </c>
      <c r="AK144" s="526"/>
      <c r="AL144" s="526"/>
      <c r="AM144" s="526"/>
      <c r="AN144" s="526" t="s">
        <v>166</v>
      </c>
      <c r="AO144" s="526" t="s">
        <v>163</v>
      </c>
      <c r="AP144" s="526"/>
      <c r="AQ144" s="526"/>
      <c r="AR144" s="526"/>
      <c r="AS144" s="526" t="s">
        <v>166</v>
      </c>
      <c r="AT144" s="526" t="s">
        <v>163</v>
      </c>
      <c r="AU144" s="526"/>
      <c r="AV144" s="526"/>
      <c r="AW144" s="526"/>
      <c r="AX144" s="526" t="s">
        <v>166</v>
      </c>
    </row>
    <row r="145" spans="1:50" ht="14.25" hidden="1" customHeight="1" outlineLevel="1">
      <c r="B145" s="494"/>
      <c r="C145" s="494"/>
      <c r="D145" s="494"/>
      <c r="E145" s="494" t="s">
        <v>447</v>
      </c>
      <c r="F145" s="494"/>
      <c r="G145" s="494"/>
      <c r="H145" s="494"/>
      <c r="I145" s="527" t="s">
        <v>447</v>
      </c>
      <c r="J145" s="527"/>
      <c r="K145" s="527"/>
      <c r="L145" s="527"/>
      <c r="M145" s="527"/>
      <c r="N145" s="528"/>
      <c r="O145" s="526"/>
      <c r="P145" s="526" t="s">
        <v>448</v>
      </c>
      <c r="Q145" s="526"/>
      <c r="R145" s="526"/>
      <c r="S145" s="526"/>
      <c r="T145" s="526"/>
      <c r="U145" s="526" t="s">
        <v>448</v>
      </c>
      <c r="V145" s="526"/>
      <c r="W145" s="526"/>
      <c r="X145" s="526"/>
      <c r="Y145" s="526"/>
      <c r="Z145" s="526" t="s">
        <v>448</v>
      </c>
      <c r="AA145" s="526"/>
      <c r="AB145" s="526"/>
      <c r="AC145" s="526"/>
      <c r="AD145" s="526"/>
      <c r="AE145" s="526" t="s">
        <v>448</v>
      </c>
      <c r="AF145" s="526"/>
      <c r="AG145" s="526"/>
      <c r="AH145" s="526"/>
      <c r="AI145" s="526"/>
      <c r="AJ145" s="526" t="s">
        <v>448</v>
      </c>
      <c r="AK145" s="526"/>
      <c r="AL145" s="526"/>
      <c r="AM145" s="526"/>
      <c r="AN145" s="526"/>
      <c r="AO145" s="526" t="s">
        <v>448</v>
      </c>
      <c r="AP145" s="526"/>
      <c r="AQ145" s="526"/>
      <c r="AR145" s="526"/>
      <c r="AS145" s="526"/>
      <c r="AT145" s="526" t="s">
        <v>448</v>
      </c>
      <c r="AU145" s="526"/>
      <c r="AV145" s="526"/>
      <c r="AW145" s="526"/>
      <c r="AX145" s="526"/>
    </row>
    <row r="146" spans="1:50" ht="14.25" hidden="1" customHeight="1" outlineLevel="1">
      <c r="A146" s="200"/>
      <c r="B146" s="494"/>
      <c r="C146" s="494"/>
      <c r="D146" s="494"/>
      <c r="E146" s="203" t="s">
        <v>162</v>
      </c>
      <c r="F146" s="203" t="s">
        <v>449</v>
      </c>
      <c r="G146" s="203" t="s">
        <v>164</v>
      </c>
      <c r="H146" s="494"/>
      <c r="I146" s="204" t="s">
        <v>162</v>
      </c>
      <c r="J146" s="204" t="s">
        <v>449</v>
      </c>
      <c r="K146" s="204" t="s">
        <v>164</v>
      </c>
      <c r="L146" s="527"/>
      <c r="M146" s="527"/>
      <c r="N146" s="528"/>
      <c r="O146" s="526"/>
      <c r="P146" s="205" t="s">
        <v>162</v>
      </c>
      <c r="Q146" s="205" t="s">
        <v>449</v>
      </c>
      <c r="R146" s="205" t="s">
        <v>164</v>
      </c>
      <c r="S146" s="205" t="s">
        <v>168</v>
      </c>
      <c r="T146" s="526"/>
      <c r="U146" s="205" t="s">
        <v>162</v>
      </c>
      <c r="V146" s="205" t="s">
        <v>449</v>
      </c>
      <c r="W146" s="205" t="s">
        <v>164</v>
      </c>
      <c r="X146" s="205" t="s">
        <v>168</v>
      </c>
      <c r="Y146" s="526"/>
      <c r="Z146" s="205" t="s">
        <v>162</v>
      </c>
      <c r="AA146" s="205" t="s">
        <v>449</v>
      </c>
      <c r="AB146" s="205" t="s">
        <v>164</v>
      </c>
      <c r="AC146" s="205" t="s">
        <v>168</v>
      </c>
      <c r="AD146" s="526"/>
      <c r="AE146" s="205" t="s">
        <v>162</v>
      </c>
      <c r="AF146" s="205" t="s">
        <v>449</v>
      </c>
      <c r="AG146" s="205" t="s">
        <v>164</v>
      </c>
      <c r="AH146" s="205" t="s">
        <v>168</v>
      </c>
      <c r="AI146" s="526"/>
      <c r="AJ146" s="205" t="s">
        <v>162</v>
      </c>
      <c r="AK146" s="205" t="s">
        <v>449</v>
      </c>
      <c r="AL146" s="205" t="s">
        <v>164</v>
      </c>
      <c r="AM146" s="205" t="s">
        <v>168</v>
      </c>
      <c r="AN146" s="526"/>
      <c r="AO146" s="205" t="s">
        <v>162</v>
      </c>
      <c r="AP146" s="205" t="s">
        <v>449</v>
      </c>
      <c r="AQ146" s="205" t="s">
        <v>164</v>
      </c>
      <c r="AR146" s="205" t="s">
        <v>168</v>
      </c>
      <c r="AS146" s="526"/>
      <c r="AT146" s="205" t="s">
        <v>162</v>
      </c>
      <c r="AU146" s="205" t="s">
        <v>449</v>
      </c>
      <c r="AV146" s="205" t="s">
        <v>164</v>
      </c>
      <c r="AW146" s="205" t="s">
        <v>168</v>
      </c>
      <c r="AX146" s="526"/>
    </row>
    <row r="147" spans="1:50" ht="14.25" hidden="1" customHeight="1" outlineLevel="1">
      <c r="B147" s="494" t="s">
        <v>450</v>
      </c>
      <c r="C147" s="203">
        <v>1</v>
      </c>
      <c r="D147" s="206" t="s">
        <v>545</v>
      </c>
      <c r="E147" s="207">
        <v>4</v>
      </c>
      <c r="F147" s="203">
        <v>3300</v>
      </c>
      <c r="G147" s="208">
        <f t="shared" ref="G147:G174" si="103">F147/E147</f>
        <v>825</v>
      </c>
      <c r="H147" s="529">
        <f>AVERAGE(G147:G176)</f>
        <v>888.28296703296712</v>
      </c>
      <c r="I147" s="209">
        <f>AVERAGE(P147,U147,Z147,AE147,AJ147,AO147,AT147)</f>
        <v>4</v>
      </c>
      <c r="J147" s="209">
        <f>AVERAGE(Q147,V147,AA147,AF147,AK147,AP147,AU147)</f>
        <v>2831.9989855612394</v>
      </c>
      <c r="K147" s="210">
        <f>AVERAGE(R147,W147,AB147,AG147,AL147,AQ147,AV147)</f>
        <v>707.99974639030984</v>
      </c>
      <c r="L147" s="530">
        <f>IFERROR(AVERAGE(K147:K176),"-")</f>
        <v>756.12066165151975</v>
      </c>
      <c r="M147" s="209">
        <f>RANK(K147, K$147:$K$176)</f>
        <v>14</v>
      </c>
      <c r="N147" s="528"/>
      <c r="O147" s="526"/>
      <c r="P147" s="211">
        <v>4</v>
      </c>
      <c r="Q147" s="211">
        <v>2826.3195266272187</v>
      </c>
      <c r="R147" s="208">
        <f t="shared" ref="R147:R174" si="104">Q147/P147</f>
        <v>706.57988165680467</v>
      </c>
      <c r="S147" s="205">
        <f>RANK(R147, R$147:R$176)</f>
        <v>14</v>
      </c>
      <c r="T147" s="550">
        <f>AVERAGE(R147:R176)</f>
        <v>754.26172270303607</v>
      </c>
      <c r="U147" s="211">
        <v>4</v>
      </c>
      <c r="V147" s="211">
        <v>2827.3584905660396</v>
      </c>
      <c r="W147" s="208">
        <f t="shared" ref="W147:W174" si="105">V147/U147</f>
        <v>706.83962264150989</v>
      </c>
      <c r="X147" s="205">
        <f>RANK(W147, W$147:W$176)</f>
        <v>14</v>
      </c>
      <c r="Y147" s="550">
        <f>AVERAGE(W147:W176)</f>
        <v>754.86077865424159</v>
      </c>
      <c r="Z147" s="211">
        <v>4</v>
      </c>
      <c r="AA147" s="211">
        <v>2831.7743830787308</v>
      </c>
      <c r="AB147" s="208">
        <f t="shared" ref="AB147:AB174" si="106">AA147/Z147</f>
        <v>707.9435957696827</v>
      </c>
      <c r="AC147" s="205">
        <f>RANK(AB147, AB$147:AB$176)</f>
        <v>14</v>
      </c>
      <c r="AD147" s="550">
        <f>AVERAGE(AB147:AB176)</f>
        <v>755.71628504489502</v>
      </c>
      <c r="AE147" s="211">
        <v>4</v>
      </c>
      <c r="AF147" s="211">
        <v>2832.41895261845</v>
      </c>
      <c r="AG147" s="208">
        <f t="shared" ref="AG147:AG174" si="107">AF147/AE147</f>
        <v>708.10473815461251</v>
      </c>
      <c r="AH147" s="205">
        <f>RANK(AG147, AG$147:AG$176)</f>
        <v>14</v>
      </c>
      <c r="AI147" s="550">
        <f>AVERAGE(AG147:AG176)</f>
        <v>756.3721456157482</v>
      </c>
      <c r="AJ147" s="211">
        <v>4</v>
      </c>
      <c r="AK147" s="211">
        <v>2833.0884701373329</v>
      </c>
      <c r="AL147" s="208">
        <f t="shared" ref="AL147:AL174" si="108">AK147/AJ147</f>
        <v>708.27211753433323</v>
      </c>
      <c r="AM147" s="205">
        <f>RANK(AL147, AL$147:AL$176)</f>
        <v>15</v>
      </c>
      <c r="AN147" s="550">
        <f>AVERAGE(AL147:AL176)</f>
        <v>756.80527130242194</v>
      </c>
      <c r="AO147" s="211">
        <v>4</v>
      </c>
      <c r="AP147" s="211">
        <v>2833.1314878892704</v>
      </c>
      <c r="AQ147" s="208">
        <f t="shared" ref="AQ147:AQ174" si="109">AP147/AO147</f>
        <v>708.28287197231759</v>
      </c>
      <c r="AR147" s="205">
        <f>RANK(AQ147, AQ$147:AQ$176)</f>
        <v>15</v>
      </c>
      <c r="AS147" s="550">
        <f>AVERAGE(AQ147:AQ176)</f>
        <v>761.28375500938466</v>
      </c>
      <c r="AT147" s="211">
        <v>4</v>
      </c>
      <c r="AU147" s="211">
        <v>2839.9015880116303</v>
      </c>
      <c r="AV147" s="208">
        <f t="shared" ref="AV147:AV174" si="110">AU147/AT147</f>
        <v>709.97539700290758</v>
      </c>
      <c r="AW147" s="205">
        <f>RANK(AV147, AV$147:AV$176)</f>
        <v>14</v>
      </c>
      <c r="AX147" s="550">
        <f>AVERAGE(AV147:AV176)</f>
        <v>762.28945140201688</v>
      </c>
    </row>
    <row r="148" spans="1:50" ht="14.25" hidden="1" customHeight="1" outlineLevel="1">
      <c r="B148" s="494"/>
      <c r="C148" s="203">
        <v>2</v>
      </c>
      <c r="D148" s="206" t="s">
        <v>543</v>
      </c>
      <c r="E148" s="207">
        <v>3</v>
      </c>
      <c r="F148" s="203">
        <v>3600</v>
      </c>
      <c r="G148" s="208">
        <f t="shared" si="103"/>
        <v>1200</v>
      </c>
      <c r="H148" s="529"/>
      <c r="I148" s="209">
        <f t="shared" ref="I148:K174" si="111">AVERAGE(P148,U148,Z148,AE148,AJ148,AO148,AT148)</f>
        <v>3</v>
      </c>
      <c r="J148" s="209">
        <f t="shared" si="111"/>
        <v>3019.7182582416158</v>
      </c>
      <c r="K148" s="210">
        <f t="shared" si="111"/>
        <v>1006.5727527472051</v>
      </c>
      <c r="L148" s="530"/>
      <c r="M148" s="209">
        <f>RANK(K148, K$147:$K$176)</f>
        <v>1</v>
      </c>
      <c r="N148" s="528"/>
      <c r="O148" s="526"/>
      <c r="P148" s="211">
        <v>3</v>
      </c>
      <c r="Q148" s="211">
        <v>3011.7450465504885</v>
      </c>
      <c r="R148" s="208">
        <f t="shared" si="104"/>
        <v>1003.9150155168295</v>
      </c>
      <c r="S148" s="205">
        <f t="shared" ref="S148:S174" si="112">RANK(R148, R$147:R$176)</f>
        <v>2</v>
      </c>
      <c r="T148" s="551"/>
      <c r="U148" s="211">
        <v>3</v>
      </c>
      <c r="V148" s="211">
        <v>3018.0288461538453</v>
      </c>
      <c r="W148" s="208">
        <f t="shared" si="105"/>
        <v>1006.0096153846151</v>
      </c>
      <c r="X148" s="205">
        <f>RANK(W148, W$147:W$176)</f>
        <v>2</v>
      </c>
      <c r="Y148" s="551"/>
      <c r="Z148" s="211">
        <v>3</v>
      </c>
      <c r="AA148" s="211">
        <v>3020.0607902735551</v>
      </c>
      <c r="AB148" s="208">
        <f t="shared" si="106"/>
        <v>1006.686930091185</v>
      </c>
      <c r="AC148" s="205">
        <f>RANK(AB148, AB$147:AB$176)</f>
        <v>1</v>
      </c>
      <c r="AD148" s="551"/>
      <c r="AE148" s="211">
        <v>3</v>
      </c>
      <c r="AF148" s="211">
        <v>3020.5917159763303</v>
      </c>
      <c r="AG148" s="208">
        <f t="shared" si="107"/>
        <v>1006.8639053254434</v>
      </c>
      <c r="AH148" s="205">
        <f>RANK(AG148, AG$147:AG$176)</f>
        <v>2</v>
      </c>
      <c r="AI148" s="551"/>
      <c r="AJ148" s="211">
        <v>3</v>
      </c>
      <c r="AK148" s="211">
        <v>3022.3404255319178</v>
      </c>
      <c r="AL148" s="208">
        <f t="shared" si="108"/>
        <v>1007.4468085106392</v>
      </c>
      <c r="AM148" s="205">
        <f>RANK(AL148, AL$147:AL$176)</f>
        <v>1</v>
      </c>
      <c r="AN148" s="551"/>
      <c r="AO148" s="211">
        <v>3</v>
      </c>
      <c r="AP148" s="211">
        <v>3022.5885497883714</v>
      </c>
      <c r="AQ148" s="208">
        <f t="shared" si="109"/>
        <v>1007.5295165961238</v>
      </c>
      <c r="AR148" s="205">
        <f>RANK(AQ148, AQ$147:AQ$176)</f>
        <v>1</v>
      </c>
      <c r="AS148" s="551"/>
      <c r="AT148" s="211">
        <v>3</v>
      </c>
      <c r="AU148" s="211">
        <v>3022.6724334167998</v>
      </c>
      <c r="AV148" s="208">
        <f t="shared" si="110"/>
        <v>1007.5574778055999</v>
      </c>
      <c r="AW148" s="205">
        <f>RANK(AV148, AV$147:AV$176)</f>
        <v>1</v>
      </c>
      <c r="AX148" s="551"/>
    </row>
    <row r="149" spans="1:50" ht="14.25" hidden="1" customHeight="1" outlineLevel="1">
      <c r="B149" s="494"/>
      <c r="C149" s="203">
        <v>3</v>
      </c>
      <c r="D149" s="206" t="s">
        <v>232</v>
      </c>
      <c r="E149" s="207">
        <v>4</v>
      </c>
      <c r="F149" s="203">
        <v>2700</v>
      </c>
      <c r="G149" s="208">
        <f t="shared" si="103"/>
        <v>675</v>
      </c>
      <c r="H149" s="529"/>
      <c r="I149" s="209">
        <f t="shared" si="111"/>
        <v>4</v>
      </c>
      <c r="J149" s="209">
        <f t="shared" si="111"/>
        <v>2377.2712536148879</v>
      </c>
      <c r="K149" s="210">
        <f t="shared" si="111"/>
        <v>594.31781340372197</v>
      </c>
      <c r="L149" s="530"/>
      <c r="M149" s="209">
        <f>RANK(K149, K$147:$K$176)</f>
        <v>25</v>
      </c>
      <c r="N149" s="528"/>
      <c r="O149" s="526"/>
      <c r="P149" s="211">
        <v>4</v>
      </c>
      <c r="Q149" s="211">
        <v>2376.4705882352937</v>
      </c>
      <c r="R149" s="208">
        <f t="shared" si="104"/>
        <v>594.11764705882342</v>
      </c>
      <c r="S149" s="205">
        <f t="shared" si="112"/>
        <v>25</v>
      </c>
      <c r="T149" s="551"/>
      <c r="U149" s="211">
        <v>4</v>
      </c>
      <c r="V149" s="211">
        <v>2376.6531391740273</v>
      </c>
      <c r="W149" s="208">
        <f t="shared" si="105"/>
        <v>594.16328479350682</v>
      </c>
      <c r="X149" s="205">
        <f t="shared" ref="X149:X174" si="113">RANK(W149, W$147:W$176)</f>
        <v>25</v>
      </c>
      <c r="Y149" s="551"/>
      <c r="Z149" s="211">
        <v>4</v>
      </c>
      <c r="AA149" s="211">
        <v>2376.9507803121246</v>
      </c>
      <c r="AB149" s="208">
        <f t="shared" si="106"/>
        <v>594.23769507803115</v>
      </c>
      <c r="AC149" s="205">
        <f t="shared" ref="AC149:AC174" si="114">RANK(AB149, AB$147:AB$176)</f>
        <v>25</v>
      </c>
      <c r="AD149" s="551"/>
      <c r="AE149" s="211">
        <v>4</v>
      </c>
      <c r="AF149" s="211">
        <v>2376.9943135662056</v>
      </c>
      <c r="AG149" s="208">
        <f t="shared" si="107"/>
        <v>594.2485783915514</v>
      </c>
      <c r="AH149" s="205">
        <f t="shared" ref="AH149:AH174" si="115">RANK(AG149, AG$147:AG$176)</f>
        <v>25</v>
      </c>
      <c r="AI149" s="551"/>
      <c r="AJ149" s="211">
        <v>4</v>
      </c>
      <c r="AK149" s="211">
        <v>2377.5757575757584</v>
      </c>
      <c r="AL149" s="208">
        <f t="shared" si="108"/>
        <v>594.3939393939396</v>
      </c>
      <c r="AM149" s="205">
        <f t="shared" ref="AM149:AM174" si="116">RANK(AL149, AL$147:AL$176)</f>
        <v>25</v>
      </c>
      <c r="AN149" s="551"/>
      <c r="AO149" s="211">
        <v>4</v>
      </c>
      <c r="AP149" s="211">
        <v>2378.0253723110864</v>
      </c>
      <c r="AQ149" s="208">
        <f t="shared" si="109"/>
        <v>594.50634307777159</v>
      </c>
      <c r="AR149" s="205">
        <f t="shared" ref="AR149:AR174" si="117">RANK(AQ149, AQ$147:AQ$176)</f>
        <v>24</v>
      </c>
      <c r="AS149" s="551"/>
      <c r="AT149" s="211">
        <v>4</v>
      </c>
      <c r="AU149" s="211">
        <v>2378.2288241297197</v>
      </c>
      <c r="AV149" s="208">
        <f t="shared" si="110"/>
        <v>594.55720603242992</v>
      </c>
      <c r="AW149" s="205">
        <f t="shared" ref="AW149:AW174" si="118">RANK(AV149, AV$147:AV$176)</f>
        <v>24</v>
      </c>
      <c r="AX149" s="551"/>
    </row>
    <row r="150" spans="1:50" ht="14.25" hidden="1" customHeight="1" outlineLevel="1">
      <c r="B150" s="494"/>
      <c r="C150" s="203">
        <v>4</v>
      </c>
      <c r="D150" s="206" t="s">
        <v>544</v>
      </c>
      <c r="E150" s="207">
        <v>4</v>
      </c>
      <c r="F150" s="203">
        <v>3300</v>
      </c>
      <c r="G150" s="208">
        <f t="shared" si="103"/>
        <v>825</v>
      </c>
      <c r="H150" s="529"/>
      <c r="I150" s="209">
        <f t="shared" si="111"/>
        <v>4</v>
      </c>
      <c r="J150" s="209">
        <f t="shared" si="111"/>
        <v>2850.7555005471881</v>
      </c>
      <c r="K150" s="210">
        <f t="shared" si="111"/>
        <v>712.68887513679704</v>
      </c>
      <c r="L150" s="530"/>
      <c r="M150" s="209">
        <f>RANK(K150, K$147:$K$176)</f>
        <v>12</v>
      </c>
      <c r="N150" s="528"/>
      <c r="O150" s="526"/>
      <c r="P150" s="211">
        <v>4</v>
      </c>
      <c r="Q150" s="211">
        <v>2847.5047012874284</v>
      </c>
      <c r="R150" s="208">
        <f t="shared" si="104"/>
        <v>711.87617532185709</v>
      </c>
      <c r="S150" s="205">
        <f t="shared" si="112"/>
        <v>11</v>
      </c>
      <c r="T150" s="551"/>
      <c r="U150" s="211">
        <v>4</v>
      </c>
      <c r="V150" s="211">
        <v>2848.7227594169422</v>
      </c>
      <c r="W150" s="208">
        <f t="shared" si="105"/>
        <v>712.18068985423554</v>
      </c>
      <c r="X150" s="205">
        <f t="shared" si="113"/>
        <v>11</v>
      </c>
      <c r="Y150" s="551"/>
      <c r="Z150" s="211">
        <v>4</v>
      </c>
      <c r="AA150" s="211">
        <v>2849.6251653682193</v>
      </c>
      <c r="AB150" s="208">
        <f t="shared" si="106"/>
        <v>712.40629134205483</v>
      </c>
      <c r="AC150" s="205">
        <f t="shared" si="114"/>
        <v>12</v>
      </c>
      <c r="AD150" s="551"/>
      <c r="AE150" s="211">
        <v>4</v>
      </c>
      <c r="AF150" s="211">
        <v>2850.5576208178377</v>
      </c>
      <c r="AG150" s="208">
        <f t="shared" si="107"/>
        <v>712.63940520445942</v>
      </c>
      <c r="AH150" s="205">
        <f t="shared" si="115"/>
        <v>12</v>
      </c>
      <c r="AI150" s="551"/>
      <c r="AJ150" s="211">
        <v>4</v>
      </c>
      <c r="AK150" s="211">
        <v>2850.8713692946012</v>
      </c>
      <c r="AL150" s="208">
        <f t="shared" si="108"/>
        <v>712.7178423236503</v>
      </c>
      <c r="AM150" s="205">
        <f t="shared" si="116"/>
        <v>12</v>
      </c>
      <c r="AN150" s="551"/>
      <c r="AO150" s="211">
        <v>4</v>
      </c>
      <c r="AP150" s="211">
        <v>2851.485148514852</v>
      </c>
      <c r="AQ150" s="208">
        <f t="shared" si="109"/>
        <v>712.87128712871299</v>
      </c>
      <c r="AR150" s="205">
        <f t="shared" si="117"/>
        <v>11</v>
      </c>
      <c r="AS150" s="551"/>
      <c r="AT150" s="211">
        <v>4</v>
      </c>
      <c r="AU150" s="211">
        <v>2856.5217391304345</v>
      </c>
      <c r="AV150" s="208">
        <f t="shared" si="110"/>
        <v>714.13043478260863</v>
      </c>
      <c r="AW150" s="205">
        <f t="shared" si="118"/>
        <v>11</v>
      </c>
      <c r="AX150" s="551"/>
    </row>
    <row r="151" spans="1:50" ht="14.25" hidden="1" customHeight="1" outlineLevel="1">
      <c r="B151" s="494"/>
      <c r="C151" s="203">
        <v>5</v>
      </c>
      <c r="D151" s="206" t="s">
        <v>541</v>
      </c>
      <c r="E151" s="207">
        <v>4</v>
      </c>
      <c r="F151" s="203">
        <v>3300</v>
      </c>
      <c r="G151" s="208">
        <f t="shared" si="103"/>
        <v>825</v>
      </c>
      <c r="H151" s="529"/>
      <c r="I151" s="209">
        <f t="shared" si="111"/>
        <v>4</v>
      </c>
      <c r="J151" s="209">
        <f t="shared" si="111"/>
        <v>2813.5912991931555</v>
      </c>
      <c r="K151" s="210">
        <f t="shared" si="111"/>
        <v>703.39782479828887</v>
      </c>
      <c r="L151" s="530"/>
      <c r="M151" s="209">
        <f>RANK(K151, K$147:$K$176)</f>
        <v>19</v>
      </c>
      <c r="N151" s="528"/>
      <c r="O151" s="526"/>
      <c r="P151" s="211">
        <v>4</v>
      </c>
      <c r="Q151" s="211">
        <v>2804.8672566371665</v>
      </c>
      <c r="R151" s="208">
        <f t="shared" si="104"/>
        <v>701.21681415929163</v>
      </c>
      <c r="S151" s="205">
        <f t="shared" si="112"/>
        <v>19</v>
      </c>
      <c r="T151" s="551"/>
      <c r="U151" s="211">
        <v>4</v>
      </c>
      <c r="V151" s="211">
        <v>2805.1603391079998</v>
      </c>
      <c r="W151" s="208">
        <f t="shared" si="105"/>
        <v>701.29008477699995</v>
      </c>
      <c r="X151" s="205">
        <f t="shared" si="113"/>
        <v>19</v>
      </c>
      <c r="Y151" s="551"/>
      <c r="Z151" s="211">
        <v>4</v>
      </c>
      <c r="AA151" s="211">
        <v>2806.1400224634954</v>
      </c>
      <c r="AB151" s="208">
        <f t="shared" si="106"/>
        <v>701.53500561587384</v>
      </c>
      <c r="AC151" s="205">
        <f t="shared" si="114"/>
        <v>19</v>
      </c>
      <c r="AD151" s="551"/>
      <c r="AE151" s="211">
        <v>4</v>
      </c>
      <c r="AF151" s="211">
        <v>2813.4306569343066</v>
      </c>
      <c r="AG151" s="208">
        <f t="shared" si="107"/>
        <v>703.35766423357666</v>
      </c>
      <c r="AH151" s="205">
        <f t="shared" si="115"/>
        <v>19</v>
      </c>
      <c r="AI151" s="551"/>
      <c r="AJ151" s="211">
        <v>4</v>
      </c>
      <c r="AK151" s="211">
        <v>2818.9024390243958</v>
      </c>
      <c r="AL151" s="208">
        <f t="shared" si="108"/>
        <v>704.72560975609895</v>
      </c>
      <c r="AM151" s="205">
        <f t="shared" si="116"/>
        <v>19</v>
      </c>
      <c r="AN151" s="551"/>
      <c r="AO151" s="211">
        <v>4</v>
      </c>
      <c r="AP151" s="211">
        <v>2820.3506359573717</v>
      </c>
      <c r="AQ151" s="208">
        <f t="shared" si="109"/>
        <v>705.08765898934291</v>
      </c>
      <c r="AR151" s="205">
        <f t="shared" si="117"/>
        <v>19</v>
      </c>
      <c r="AS151" s="551"/>
      <c r="AT151" s="211">
        <v>4</v>
      </c>
      <c r="AU151" s="211">
        <v>2826.287744227353</v>
      </c>
      <c r="AV151" s="208">
        <f t="shared" si="110"/>
        <v>706.57193605683824</v>
      </c>
      <c r="AW151" s="205">
        <f t="shared" si="118"/>
        <v>18</v>
      </c>
      <c r="AX151" s="551"/>
    </row>
    <row r="152" spans="1:50" ht="14.25" hidden="1" customHeight="1" outlineLevel="1">
      <c r="B152" s="494"/>
      <c r="C152" s="203">
        <v>6</v>
      </c>
      <c r="D152" s="206" t="s">
        <v>538</v>
      </c>
      <c r="E152" s="207">
        <v>4</v>
      </c>
      <c r="F152" s="203">
        <v>3300</v>
      </c>
      <c r="G152" s="208">
        <f t="shared" si="103"/>
        <v>825</v>
      </c>
      <c r="H152" s="529"/>
      <c r="I152" s="209">
        <f t="shared" si="111"/>
        <v>4</v>
      </c>
      <c r="J152" s="209">
        <f t="shared" si="111"/>
        <v>2819.8870819658682</v>
      </c>
      <c r="K152" s="210">
        <f t="shared" si="111"/>
        <v>704.97177049146705</v>
      </c>
      <c r="L152" s="530"/>
      <c r="M152" s="209">
        <f>RANK(K152, K$147:$K$176)</f>
        <v>17</v>
      </c>
      <c r="N152" s="528"/>
      <c r="O152" s="526"/>
      <c r="P152" s="211">
        <v>4</v>
      </c>
      <c r="Q152" s="211">
        <v>2811.6124960555399</v>
      </c>
      <c r="R152" s="208">
        <f t="shared" si="104"/>
        <v>702.90312401388496</v>
      </c>
      <c r="S152" s="205">
        <f t="shared" si="112"/>
        <v>17</v>
      </c>
      <c r="T152" s="551"/>
      <c r="U152" s="211">
        <v>4</v>
      </c>
      <c r="V152" s="211">
        <v>2812.2513419640045</v>
      </c>
      <c r="W152" s="208">
        <f t="shared" si="105"/>
        <v>703.06283549100112</v>
      </c>
      <c r="X152" s="205">
        <f t="shared" si="113"/>
        <v>17</v>
      </c>
      <c r="Y152" s="551"/>
      <c r="Z152" s="211">
        <v>4</v>
      </c>
      <c r="AA152" s="211">
        <v>2812.6782884310642</v>
      </c>
      <c r="AB152" s="208">
        <f t="shared" si="106"/>
        <v>703.16957210776604</v>
      </c>
      <c r="AC152" s="205">
        <f t="shared" si="114"/>
        <v>18</v>
      </c>
      <c r="AD152" s="551"/>
      <c r="AE152" s="211">
        <v>4</v>
      </c>
      <c r="AF152" s="211">
        <v>2822.2132144304892</v>
      </c>
      <c r="AG152" s="208">
        <f t="shared" si="107"/>
        <v>705.5533036076223</v>
      </c>
      <c r="AH152" s="205">
        <f t="shared" si="115"/>
        <v>17</v>
      </c>
      <c r="AI152" s="551"/>
      <c r="AJ152" s="211">
        <v>4</v>
      </c>
      <c r="AK152" s="211">
        <v>2824.1248418388886</v>
      </c>
      <c r="AL152" s="208">
        <f t="shared" si="108"/>
        <v>706.03121045972216</v>
      </c>
      <c r="AM152" s="205">
        <f t="shared" si="116"/>
        <v>17</v>
      </c>
      <c r="AN152" s="551"/>
      <c r="AO152" s="211">
        <v>4</v>
      </c>
      <c r="AP152" s="211">
        <v>2824.1843759353505</v>
      </c>
      <c r="AQ152" s="208">
        <f t="shared" si="109"/>
        <v>706.04609398383764</v>
      </c>
      <c r="AR152" s="205">
        <f t="shared" si="117"/>
        <v>18</v>
      </c>
      <c r="AS152" s="551"/>
      <c r="AT152" s="211">
        <v>4</v>
      </c>
      <c r="AU152" s="211">
        <v>2832.1450151057393</v>
      </c>
      <c r="AV152" s="208">
        <f t="shared" si="110"/>
        <v>708.03625377643482</v>
      </c>
      <c r="AW152" s="205">
        <f t="shared" si="118"/>
        <v>17</v>
      </c>
      <c r="AX152" s="551"/>
    </row>
    <row r="153" spans="1:50" ht="14.25" hidden="1" customHeight="1" outlineLevel="1">
      <c r="B153" s="494"/>
      <c r="C153" s="203">
        <v>7</v>
      </c>
      <c r="D153" s="206" t="s">
        <v>233</v>
      </c>
      <c r="E153" s="207">
        <v>5</v>
      </c>
      <c r="F153" s="203">
        <v>3300</v>
      </c>
      <c r="G153" s="208">
        <f t="shared" si="103"/>
        <v>660</v>
      </c>
      <c r="H153" s="529"/>
      <c r="I153" s="209">
        <f t="shared" si="111"/>
        <v>5</v>
      </c>
      <c r="J153" s="209">
        <f t="shared" si="111"/>
        <v>2814.830193832197</v>
      </c>
      <c r="K153" s="210">
        <f t="shared" si="111"/>
        <v>562.96603876643928</v>
      </c>
      <c r="L153" s="530"/>
      <c r="M153" s="209">
        <f>RANK(K153, K$147:$K$176)</f>
        <v>27</v>
      </c>
      <c r="N153" s="528"/>
      <c r="O153" s="526"/>
      <c r="P153" s="211">
        <v>5</v>
      </c>
      <c r="Q153" s="211">
        <v>2808.7309644669995</v>
      </c>
      <c r="R153" s="208">
        <f t="shared" si="104"/>
        <v>561.74619289339989</v>
      </c>
      <c r="S153" s="205">
        <f t="shared" si="112"/>
        <v>27</v>
      </c>
      <c r="T153" s="551"/>
      <c r="U153" s="211">
        <v>5</v>
      </c>
      <c r="V153" s="211">
        <v>2808.8522902727673</v>
      </c>
      <c r="W153" s="208">
        <f t="shared" si="105"/>
        <v>561.7704580545535</v>
      </c>
      <c r="X153" s="205">
        <f t="shared" si="113"/>
        <v>27</v>
      </c>
      <c r="Y153" s="551"/>
      <c r="Z153" s="211">
        <v>5</v>
      </c>
      <c r="AA153" s="211">
        <v>2812.2621564482006</v>
      </c>
      <c r="AB153" s="208">
        <f t="shared" si="106"/>
        <v>562.45243128964012</v>
      </c>
      <c r="AC153" s="205">
        <f t="shared" si="114"/>
        <v>27</v>
      </c>
      <c r="AD153" s="551"/>
      <c r="AE153" s="211">
        <v>5</v>
      </c>
      <c r="AF153" s="211">
        <v>2813.7657180674878</v>
      </c>
      <c r="AG153" s="208">
        <f t="shared" si="107"/>
        <v>562.75314361349751</v>
      </c>
      <c r="AH153" s="205">
        <f t="shared" si="115"/>
        <v>27</v>
      </c>
      <c r="AI153" s="551"/>
      <c r="AJ153" s="211">
        <v>5</v>
      </c>
      <c r="AK153" s="211">
        <v>2814.5454545454613</v>
      </c>
      <c r="AL153" s="208">
        <f t="shared" si="108"/>
        <v>562.90909090909224</v>
      </c>
      <c r="AM153" s="205">
        <f t="shared" si="116"/>
        <v>27</v>
      </c>
      <c r="AN153" s="551"/>
      <c r="AO153" s="211">
        <v>5</v>
      </c>
      <c r="AP153" s="211">
        <v>2813.7735849056494</v>
      </c>
      <c r="AQ153" s="208">
        <f t="shared" si="109"/>
        <v>562.75471698112983</v>
      </c>
      <c r="AR153" s="205">
        <f t="shared" si="117"/>
        <v>26</v>
      </c>
      <c r="AS153" s="551"/>
      <c r="AT153" s="211">
        <v>5</v>
      </c>
      <c r="AU153" s="211">
        <v>2831.8811881188108</v>
      </c>
      <c r="AV153" s="208">
        <f t="shared" si="110"/>
        <v>566.37623762376211</v>
      </c>
      <c r="AW153" s="205">
        <f t="shared" si="118"/>
        <v>25</v>
      </c>
      <c r="AX153" s="551"/>
    </row>
    <row r="154" spans="1:50" ht="14.25" hidden="1" customHeight="1" outlineLevel="1">
      <c r="B154" s="494"/>
      <c r="C154" s="203">
        <v>8</v>
      </c>
      <c r="D154" s="206" t="s">
        <v>539</v>
      </c>
      <c r="E154" s="207">
        <v>3</v>
      </c>
      <c r="F154" s="203">
        <v>3600</v>
      </c>
      <c r="G154" s="208">
        <f t="shared" si="103"/>
        <v>1200</v>
      </c>
      <c r="H154" s="529"/>
      <c r="I154" s="209">
        <f t="shared" si="111"/>
        <v>3</v>
      </c>
      <c r="J154" s="209">
        <f t="shared" si="111"/>
        <v>3004.7941337584962</v>
      </c>
      <c r="K154" s="210">
        <f t="shared" si="111"/>
        <v>1001.5980445861654</v>
      </c>
      <c r="L154" s="530"/>
      <c r="M154" s="209">
        <f>RANK(K154, K$147:$K$176)</f>
        <v>3</v>
      </c>
      <c r="N154" s="528"/>
      <c r="O154" s="526"/>
      <c r="P154" s="211">
        <v>3</v>
      </c>
      <c r="Q154" s="211">
        <v>2997.4070872947273</v>
      </c>
      <c r="R154" s="208">
        <f t="shared" si="104"/>
        <v>999.13569576490909</v>
      </c>
      <c r="S154" s="205">
        <f t="shared" si="112"/>
        <v>5</v>
      </c>
      <c r="T154" s="551"/>
      <c r="U154" s="211">
        <v>3</v>
      </c>
      <c r="V154" s="211">
        <v>2998.0875108664122</v>
      </c>
      <c r="W154" s="208">
        <f t="shared" si="105"/>
        <v>999.36250362213741</v>
      </c>
      <c r="X154" s="205">
        <f t="shared" si="113"/>
        <v>4</v>
      </c>
      <c r="Y154" s="551"/>
      <c r="Z154" s="211">
        <v>3</v>
      </c>
      <c r="AA154" s="211">
        <v>3003.3382137628128</v>
      </c>
      <c r="AB154" s="208">
        <f t="shared" si="106"/>
        <v>1001.1127379209375</v>
      </c>
      <c r="AC154" s="205">
        <f t="shared" si="114"/>
        <v>3</v>
      </c>
      <c r="AD154" s="551"/>
      <c r="AE154" s="211">
        <v>3</v>
      </c>
      <c r="AF154" s="211">
        <v>3005.3333333333335</v>
      </c>
      <c r="AG154" s="208">
        <f t="shared" si="107"/>
        <v>1001.7777777777778</v>
      </c>
      <c r="AH154" s="205">
        <f t="shared" si="115"/>
        <v>3</v>
      </c>
      <c r="AI154" s="551"/>
      <c r="AJ154" s="211">
        <v>3</v>
      </c>
      <c r="AK154" s="211">
        <v>3006.3684609552674</v>
      </c>
      <c r="AL154" s="208">
        <f t="shared" si="108"/>
        <v>1002.1228203184224</v>
      </c>
      <c r="AM154" s="205">
        <f t="shared" si="116"/>
        <v>3</v>
      </c>
      <c r="AN154" s="551"/>
      <c r="AO154" s="211">
        <v>3</v>
      </c>
      <c r="AP154" s="211">
        <v>3006.5408136134038</v>
      </c>
      <c r="AQ154" s="208">
        <f t="shared" si="109"/>
        <v>1002.1802712044679</v>
      </c>
      <c r="AR154" s="205">
        <f t="shared" si="117"/>
        <v>3</v>
      </c>
      <c r="AS154" s="551"/>
      <c r="AT154" s="211">
        <v>3</v>
      </c>
      <c r="AU154" s="211">
        <v>3016.4835164835167</v>
      </c>
      <c r="AV154" s="208">
        <f t="shared" si="110"/>
        <v>1005.4945054945056</v>
      </c>
      <c r="AW154" s="205">
        <f t="shared" si="118"/>
        <v>3</v>
      </c>
      <c r="AX154" s="551"/>
    </row>
    <row r="155" spans="1:50" ht="14.25" hidden="1" customHeight="1" outlineLevel="1">
      <c r="B155" s="494"/>
      <c r="C155" s="203">
        <v>9</v>
      </c>
      <c r="D155" s="206" t="s">
        <v>370</v>
      </c>
      <c r="E155" s="207">
        <v>3</v>
      </c>
      <c r="F155" s="203">
        <v>3000</v>
      </c>
      <c r="G155" s="208">
        <f t="shared" si="103"/>
        <v>1000</v>
      </c>
      <c r="H155" s="529"/>
      <c r="I155" s="209">
        <f t="shared" si="111"/>
        <v>3</v>
      </c>
      <c r="J155" s="209">
        <f t="shared" si="111"/>
        <v>2583.3679526976352</v>
      </c>
      <c r="K155" s="210">
        <f t="shared" si="111"/>
        <v>861.12265089921186</v>
      </c>
      <c r="L155" s="530"/>
      <c r="M155" s="209">
        <f>RANK(K155, K$147:$K$176)</f>
        <v>10</v>
      </c>
      <c r="N155" s="528"/>
      <c r="O155" s="526"/>
      <c r="P155" s="211">
        <v>3</v>
      </c>
      <c r="Q155" s="211">
        <v>2575.0889679715315</v>
      </c>
      <c r="R155" s="208">
        <f t="shared" si="104"/>
        <v>858.36298932384386</v>
      </c>
      <c r="S155" s="205">
        <f t="shared" si="112"/>
        <v>10</v>
      </c>
      <c r="T155" s="551"/>
      <c r="U155" s="211">
        <v>3</v>
      </c>
      <c r="V155" s="211">
        <v>2580.915218162469</v>
      </c>
      <c r="W155" s="208">
        <f t="shared" si="105"/>
        <v>860.30507272082298</v>
      </c>
      <c r="X155" s="205">
        <f t="shared" si="113"/>
        <v>10</v>
      </c>
      <c r="Y155" s="551"/>
      <c r="Z155" s="211">
        <v>3</v>
      </c>
      <c r="AA155" s="211">
        <v>2583.3994947672322</v>
      </c>
      <c r="AB155" s="208">
        <f t="shared" si="106"/>
        <v>861.13316492241074</v>
      </c>
      <c r="AC155" s="205">
        <f t="shared" si="114"/>
        <v>10</v>
      </c>
      <c r="AD155" s="551"/>
      <c r="AE155" s="211">
        <v>3</v>
      </c>
      <c r="AF155" s="211">
        <v>2583.5799522673019</v>
      </c>
      <c r="AG155" s="208">
        <f t="shared" si="107"/>
        <v>861.19331742243401</v>
      </c>
      <c r="AH155" s="205">
        <f t="shared" si="115"/>
        <v>10</v>
      </c>
      <c r="AI155" s="551"/>
      <c r="AJ155" s="211">
        <v>3</v>
      </c>
      <c r="AK155" s="211">
        <v>2584.9825957235212</v>
      </c>
      <c r="AL155" s="208">
        <f t="shared" si="108"/>
        <v>861.66086524117372</v>
      </c>
      <c r="AM155" s="205">
        <f t="shared" si="116"/>
        <v>10</v>
      </c>
      <c r="AN155" s="551"/>
      <c r="AO155" s="211">
        <v>3</v>
      </c>
      <c r="AP155" s="211">
        <v>2585.5753102985582</v>
      </c>
      <c r="AQ155" s="208">
        <f t="shared" si="109"/>
        <v>861.85843676618606</v>
      </c>
      <c r="AR155" s="205">
        <f t="shared" si="117"/>
        <v>10</v>
      </c>
      <c r="AS155" s="551"/>
      <c r="AT155" s="211">
        <v>3</v>
      </c>
      <c r="AU155" s="211">
        <v>2590.0341296928345</v>
      </c>
      <c r="AV155" s="208">
        <f t="shared" si="110"/>
        <v>863.34470989761155</v>
      </c>
      <c r="AW155" s="205">
        <f t="shared" si="118"/>
        <v>10</v>
      </c>
      <c r="AX155" s="551"/>
    </row>
    <row r="156" spans="1:50" ht="14.25" hidden="1" customHeight="1" outlineLevel="1">
      <c r="B156" s="494"/>
      <c r="C156" s="203">
        <v>10</v>
      </c>
      <c r="D156" s="206" t="s">
        <v>540</v>
      </c>
      <c r="E156" s="207">
        <v>4</v>
      </c>
      <c r="F156" s="203">
        <v>3000</v>
      </c>
      <c r="G156" s="208">
        <f t="shared" si="103"/>
        <v>750</v>
      </c>
      <c r="H156" s="529"/>
      <c r="I156" s="209">
        <f t="shared" si="111"/>
        <v>4</v>
      </c>
      <c r="J156" s="209">
        <f t="shared" si="111"/>
        <v>2557.4388352407723</v>
      </c>
      <c r="K156" s="210">
        <f t="shared" si="111"/>
        <v>639.35970881019307</v>
      </c>
      <c r="L156" s="530"/>
      <c r="M156" s="209">
        <f>RANK(K156, K$147:$K$176)</f>
        <v>21</v>
      </c>
      <c r="N156" s="528"/>
      <c r="O156" s="526"/>
      <c r="P156" s="211">
        <v>4</v>
      </c>
      <c r="Q156" s="211">
        <v>2551.9807923169296</v>
      </c>
      <c r="R156" s="208">
        <f t="shared" si="104"/>
        <v>637.99519807923241</v>
      </c>
      <c r="S156" s="205">
        <f t="shared" si="112"/>
        <v>21</v>
      </c>
      <c r="T156" s="551"/>
      <c r="U156" s="211">
        <v>4</v>
      </c>
      <c r="V156" s="211">
        <v>2558.2978723404258</v>
      </c>
      <c r="W156" s="208">
        <f t="shared" si="105"/>
        <v>639.57446808510645</v>
      </c>
      <c r="X156" s="205">
        <f t="shared" si="113"/>
        <v>21</v>
      </c>
      <c r="Y156" s="551"/>
      <c r="Z156" s="211">
        <v>4</v>
      </c>
      <c r="AA156" s="211">
        <v>2559.550561797751</v>
      </c>
      <c r="AB156" s="208">
        <f t="shared" si="106"/>
        <v>639.88764044943775</v>
      </c>
      <c r="AC156" s="205">
        <f t="shared" si="114"/>
        <v>21</v>
      </c>
      <c r="AD156" s="551"/>
      <c r="AE156" s="211">
        <v>4</v>
      </c>
      <c r="AF156" s="211">
        <v>2559.3750000000155</v>
      </c>
      <c r="AG156" s="208">
        <f t="shared" si="107"/>
        <v>639.84375000000387</v>
      </c>
      <c r="AH156" s="205">
        <f t="shared" si="115"/>
        <v>21</v>
      </c>
      <c r="AI156" s="551"/>
      <c r="AJ156" s="211">
        <v>4</v>
      </c>
      <c r="AK156" s="211">
        <v>2557.9899497487422</v>
      </c>
      <c r="AL156" s="208">
        <f t="shared" si="108"/>
        <v>639.49748743718555</v>
      </c>
      <c r="AM156" s="205">
        <f t="shared" si="116"/>
        <v>21</v>
      </c>
      <c r="AN156" s="551"/>
      <c r="AO156" s="211"/>
      <c r="AP156" s="211"/>
      <c r="AQ156" s="208"/>
      <c r="AR156" s="205"/>
      <c r="AS156" s="551"/>
      <c r="AT156" s="211"/>
      <c r="AU156" s="211"/>
      <c r="AV156" s="208"/>
      <c r="AW156" s="205"/>
      <c r="AX156" s="551"/>
    </row>
    <row r="157" spans="1:50" ht="14.25" hidden="1" customHeight="1" outlineLevel="1">
      <c r="B157" s="494"/>
      <c r="C157" s="203">
        <v>11</v>
      </c>
      <c r="D157" s="206" t="s">
        <v>537</v>
      </c>
      <c r="E157" s="207">
        <v>3</v>
      </c>
      <c r="F157" s="203">
        <v>3300</v>
      </c>
      <c r="G157" s="208">
        <f t="shared" si="103"/>
        <v>1100</v>
      </c>
      <c r="H157" s="529"/>
      <c r="I157" s="209">
        <f t="shared" si="111"/>
        <v>3</v>
      </c>
      <c r="J157" s="209">
        <f t="shared" si="111"/>
        <v>2818.54269080106</v>
      </c>
      <c r="K157" s="210">
        <f t="shared" si="111"/>
        <v>939.51423026701991</v>
      </c>
      <c r="L157" s="530"/>
      <c r="M157" s="209">
        <f>RANK(K157, K$147:$K$176)</f>
        <v>9</v>
      </c>
      <c r="N157" s="528"/>
      <c r="O157" s="526"/>
      <c r="P157" s="211">
        <v>3</v>
      </c>
      <c r="Q157" s="211">
        <v>2807.7772867874496</v>
      </c>
      <c r="R157" s="208">
        <f t="shared" si="104"/>
        <v>935.9257622624832</v>
      </c>
      <c r="S157" s="205">
        <f t="shared" si="112"/>
        <v>9</v>
      </c>
      <c r="T157" s="551"/>
      <c r="U157" s="211">
        <v>3</v>
      </c>
      <c r="V157" s="211">
        <v>2811.948283548817</v>
      </c>
      <c r="W157" s="208">
        <f t="shared" si="105"/>
        <v>937.3160945162723</v>
      </c>
      <c r="X157" s="205">
        <f t="shared" si="113"/>
        <v>9</v>
      </c>
      <c r="Y157" s="551"/>
      <c r="Z157" s="211">
        <v>3</v>
      </c>
      <c r="AA157" s="211">
        <v>2816.6666666666642</v>
      </c>
      <c r="AB157" s="208">
        <f t="shared" si="106"/>
        <v>938.88888888888812</v>
      </c>
      <c r="AC157" s="205">
        <f t="shared" si="114"/>
        <v>9</v>
      </c>
      <c r="AD157" s="551"/>
      <c r="AE157" s="211">
        <v>3</v>
      </c>
      <c r="AF157" s="211">
        <v>2821.374045801525</v>
      </c>
      <c r="AG157" s="208">
        <f t="shared" si="107"/>
        <v>940.45801526717503</v>
      </c>
      <c r="AH157" s="205">
        <f t="shared" si="115"/>
        <v>9</v>
      </c>
      <c r="AI157" s="551"/>
      <c r="AJ157" s="211">
        <v>3</v>
      </c>
      <c r="AK157" s="211">
        <v>2821.9431592861893</v>
      </c>
      <c r="AL157" s="208">
        <f t="shared" si="108"/>
        <v>940.64771976206305</v>
      </c>
      <c r="AM157" s="205">
        <f t="shared" si="116"/>
        <v>9</v>
      </c>
      <c r="AN157" s="551"/>
      <c r="AO157" s="211">
        <v>3</v>
      </c>
      <c r="AP157" s="211">
        <v>2821.748586341886</v>
      </c>
      <c r="AQ157" s="208">
        <f t="shared" si="109"/>
        <v>940.58286211396205</v>
      </c>
      <c r="AR157" s="205">
        <f t="shared" si="117"/>
        <v>9</v>
      </c>
      <c r="AS157" s="551"/>
      <c r="AT157" s="211">
        <v>3</v>
      </c>
      <c r="AU157" s="211">
        <v>2828.3408071748877</v>
      </c>
      <c r="AV157" s="208">
        <f t="shared" si="110"/>
        <v>942.78026905829586</v>
      </c>
      <c r="AW157" s="205">
        <f t="shared" si="118"/>
        <v>9</v>
      </c>
      <c r="AX157" s="551"/>
    </row>
    <row r="158" spans="1:50" ht="14.25" hidden="1" customHeight="1" outlineLevel="1">
      <c r="B158" s="494"/>
      <c r="C158" s="203">
        <v>12</v>
      </c>
      <c r="D158" s="206" t="s">
        <v>542</v>
      </c>
      <c r="E158" s="207">
        <v>3</v>
      </c>
      <c r="F158" s="203">
        <v>3600</v>
      </c>
      <c r="G158" s="208">
        <f t="shared" si="103"/>
        <v>1200</v>
      </c>
      <c r="H158" s="529"/>
      <c r="I158" s="209">
        <f t="shared" si="111"/>
        <v>3</v>
      </c>
      <c r="J158" s="209">
        <f t="shared" si="111"/>
        <v>3001.5534096301099</v>
      </c>
      <c r="K158" s="210">
        <f t="shared" si="111"/>
        <v>1000.5178032100367</v>
      </c>
      <c r="L158" s="530"/>
      <c r="M158" s="209">
        <f>RANK(K158, K$147:$K$176)</f>
        <v>4</v>
      </c>
      <c r="N158" s="528"/>
      <c r="O158" s="526"/>
      <c r="P158" s="211">
        <v>3</v>
      </c>
      <c r="Q158" s="211">
        <v>2997.4296205630358</v>
      </c>
      <c r="R158" s="208">
        <f t="shared" si="104"/>
        <v>999.14320685434529</v>
      </c>
      <c r="S158" s="205">
        <f t="shared" si="112"/>
        <v>4</v>
      </c>
      <c r="T158" s="551"/>
      <c r="U158" s="211">
        <v>3</v>
      </c>
      <c r="V158" s="211">
        <v>2997.9445655559016</v>
      </c>
      <c r="W158" s="208">
        <f t="shared" si="105"/>
        <v>999.31485518530053</v>
      </c>
      <c r="X158" s="205">
        <f t="shared" si="113"/>
        <v>5</v>
      </c>
      <c r="Y158" s="551"/>
      <c r="Z158" s="211">
        <v>3</v>
      </c>
      <c r="AA158" s="211">
        <v>2998.6534145559508</v>
      </c>
      <c r="AB158" s="208">
        <f t="shared" si="106"/>
        <v>999.55113818531697</v>
      </c>
      <c r="AC158" s="205">
        <f t="shared" si="114"/>
        <v>5</v>
      </c>
      <c r="AD158" s="551"/>
      <c r="AE158" s="211">
        <v>3</v>
      </c>
      <c r="AF158" s="211">
        <v>3001.1214953271037</v>
      </c>
      <c r="AG158" s="208">
        <f t="shared" si="107"/>
        <v>1000.3738317757012</v>
      </c>
      <c r="AH158" s="205">
        <f t="shared" si="115"/>
        <v>4</v>
      </c>
      <c r="AI158" s="551"/>
      <c r="AJ158" s="211">
        <v>3</v>
      </c>
      <c r="AK158" s="211">
        <v>3002.6709834075259</v>
      </c>
      <c r="AL158" s="208">
        <f t="shared" si="108"/>
        <v>1000.8903278025086</v>
      </c>
      <c r="AM158" s="205">
        <f t="shared" si="116"/>
        <v>4</v>
      </c>
      <c r="AN158" s="551"/>
      <c r="AO158" s="211">
        <v>3</v>
      </c>
      <c r="AP158" s="211">
        <v>3003.1468531468536</v>
      </c>
      <c r="AQ158" s="208">
        <f t="shared" si="109"/>
        <v>1001.0489510489512</v>
      </c>
      <c r="AR158" s="205">
        <f t="shared" si="117"/>
        <v>4</v>
      </c>
      <c r="AS158" s="551"/>
      <c r="AT158" s="211">
        <v>3</v>
      </c>
      <c r="AU158" s="211">
        <v>3009.9069348543985</v>
      </c>
      <c r="AV158" s="208">
        <f t="shared" si="110"/>
        <v>1003.3023116181329</v>
      </c>
      <c r="AW158" s="205">
        <f t="shared" si="118"/>
        <v>5</v>
      </c>
      <c r="AX158" s="551"/>
    </row>
    <row r="159" spans="1:50" ht="14.25" hidden="1" customHeight="1" outlineLevel="1">
      <c r="B159" s="494"/>
      <c r="C159" s="203">
        <v>13</v>
      </c>
      <c r="D159" s="206" t="s">
        <v>613</v>
      </c>
      <c r="E159" s="207">
        <v>3</v>
      </c>
      <c r="F159" s="203">
        <v>3300</v>
      </c>
      <c r="G159" s="208">
        <f t="shared" si="103"/>
        <v>1100</v>
      </c>
      <c r="H159" s="529"/>
      <c r="I159" s="209">
        <f t="shared" si="111"/>
        <v>3</v>
      </c>
      <c r="J159" s="209">
        <f t="shared" si="111"/>
        <v>2837.9740181797611</v>
      </c>
      <c r="K159" s="210">
        <f t="shared" si="111"/>
        <v>945.99133939325361</v>
      </c>
      <c r="L159" s="530"/>
      <c r="M159" s="209">
        <f>RANK(K159, K$147:$K$176)</f>
        <v>7</v>
      </c>
      <c r="N159" s="528"/>
      <c r="O159" s="526"/>
      <c r="P159" s="211">
        <v>3</v>
      </c>
      <c r="Q159" s="211">
        <v>2832.8879753340193</v>
      </c>
      <c r="R159" s="208">
        <f t="shared" si="104"/>
        <v>944.2959917780064</v>
      </c>
      <c r="S159" s="205">
        <f t="shared" si="112"/>
        <v>7</v>
      </c>
      <c r="T159" s="551"/>
      <c r="U159" s="211">
        <v>3</v>
      </c>
      <c r="V159" s="211">
        <v>2832.9918388609135</v>
      </c>
      <c r="W159" s="208">
        <f t="shared" si="105"/>
        <v>944.3306129536378</v>
      </c>
      <c r="X159" s="205">
        <f t="shared" si="113"/>
        <v>7</v>
      </c>
      <c r="Y159" s="551"/>
      <c r="Z159" s="211">
        <v>3</v>
      </c>
      <c r="AA159" s="211">
        <v>2836.6946278779233</v>
      </c>
      <c r="AB159" s="208">
        <f t="shared" si="106"/>
        <v>945.56487595930776</v>
      </c>
      <c r="AC159" s="205">
        <f t="shared" si="114"/>
        <v>7</v>
      </c>
      <c r="AD159" s="551"/>
      <c r="AE159" s="211">
        <v>3</v>
      </c>
      <c r="AF159" s="211">
        <v>2837.6098418277688</v>
      </c>
      <c r="AG159" s="208">
        <f t="shared" si="107"/>
        <v>945.86994727592298</v>
      </c>
      <c r="AH159" s="205">
        <f t="shared" si="115"/>
        <v>7</v>
      </c>
      <c r="AI159" s="551"/>
      <c r="AJ159" s="211">
        <v>3</v>
      </c>
      <c r="AK159" s="211">
        <v>2838.1641419850766</v>
      </c>
      <c r="AL159" s="208">
        <f t="shared" si="108"/>
        <v>946.05471399502551</v>
      </c>
      <c r="AM159" s="205">
        <f t="shared" si="116"/>
        <v>7</v>
      </c>
      <c r="AN159" s="551"/>
      <c r="AO159" s="211">
        <v>3</v>
      </c>
      <c r="AP159" s="211">
        <v>2838.2591750568354</v>
      </c>
      <c r="AQ159" s="208">
        <f t="shared" si="109"/>
        <v>946.08639168561183</v>
      </c>
      <c r="AR159" s="205">
        <f t="shared" si="117"/>
        <v>8</v>
      </c>
      <c r="AS159" s="551"/>
      <c r="AT159" s="211">
        <v>3</v>
      </c>
      <c r="AU159" s="211">
        <v>2849.21052631579</v>
      </c>
      <c r="AV159" s="208">
        <f t="shared" si="110"/>
        <v>949.73684210526335</v>
      </c>
      <c r="AW159" s="205">
        <f t="shared" si="118"/>
        <v>7</v>
      </c>
      <c r="AX159" s="551"/>
    </row>
    <row r="160" spans="1:50" ht="14.25" hidden="1" customHeight="1" outlineLevel="1">
      <c r="B160" s="494"/>
      <c r="C160" s="203">
        <v>14</v>
      </c>
      <c r="D160" s="206" t="s">
        <v>554</v>
      </c>
      <c r="E160" s="207">
        <v>4</v>
      </c>
      <c r="F160" s="203">
        <v>3300</v>
      </c>
      <c r="G160" s="208">
        <f t="shared" si="103"/>
        <v>825</v>
      </c>
      <c r="H160" s="529"/>
      <c r="I160" s="209">
        <f t="shared" si="111"/>
        <v>4</v>
      </c>
      <c r="J160" s="209">
        <f t="shared" si="111"/>
        <v>2852.8598900797815</v>
      </c>
      <c r="K160" s="210">
        <f t="shared" si="111"/>
        <v>713.21497251994538</v>
      </c>
      <c r="L160" s="530"/>
      <c r="M160" s="209">
        <f>RANK(K160, K$147:$K$176)</f>
        <v>11</v>
      </c>
      <c r="N160" s="528"/>
      <c r="O160" s="526"/>
      <c r="P160" s="211">
        <v>4</v>
      </c>
      <c r="Q160" s="211">
        <v>2845.248390192542</v>
      </c>
      <c r="R160" s="208">
        <f t="shared" si="104"/>
        <v>711.31209754813551</v>
      </c>
      <c r="S160" s="205">
        <f t="shared" si="112"/>
        <v>12</v>
      </c>
      <c r="T160" s="551"/>
      <c r="U160" s="211">
        <v>4</v>
      </c>
      <c r="V160" s="211">
        <v>2847.4677726888899</v>
      </c>
      <c r="W160" s="208">
        <f t="shared" si="105"/>
        <v>711.86694317222248</v>
      </c>
      <c r="X160" s="205">
        <f t="shared" si="113"/>
        <v>12</v>
      </c>
      <c r="Y160" s="551"/>
      <c r="Z160" s="211">
        <v>4</v>
      </c>
      <c r="AA160" s="211">
        <v>2857.2471424454898</v>
      </c>
      <c r="AB160" s="208">
        <f t="shared" si="106"/>
        <v>714.31178561137244</v>
      </c>
      <c r="AC160" s="205">
        <f t="shared" si="114"/>
        <v>11</v>
      </c>
      <c r="AD160" s="551"/>
      <c r="AE160" s="211">
        <v>4</v>
      </c>
      <c r="AF160" s="211">
        <v>2857.5242195909586</v>
      </c>
      <c r="AG160" s="208">
        <f t="shared" si="107"/>
        <v>714.38105489773966</v>
      </c>
      <c r="AH160" s="205">
        <f t="shared" si="115"/>
        <v>11</v>
      </c>
      <c r="AI160" s="551"/>
      <c r="AJ160" s="211">
        <v>4</v>
      </c>
      <c r="AK160" s="211">
        <v>2859.7468354430384</v>
      </c>
      <c r="AL160" s="208">
        <f t="shared" si="108"/>
        <v>714.93670886075961</v>
      </c>
      <c r="AM160" s="205">
        <f t="shared" si="116"/>
        <v>11</v>
      </c>
      <c r="AN160" s="551"/>
      <c r="AO160" s="211">
        <v>4</v>
      </c>
      <c r="AP160" s="211">
        <v>2851.3710382377521</v>
      </c>
      <c r="AQ160" s="208">
        <f t="shared" si="109"/>
        <v>712.84275955943804</v>
      </c>
      <c r="AR160" s="205">
        <f t="shared" si="117"/>
        <v>12</v>
      </c>
      <c r="AS160" s="551"/>
      <c r="AT160" s="211">
        <v>4</v>
      </c>
      <c r="AU160" s="211">
        <v>2851.4138319597996</v>
      </c>
      <c r="AV160" s="208">
        <f t="shared" si="110"/>
        <v>712.8534579899499</v>
      </c>
      <c r="AW160" s="205">
        <f t="shared" si="118"/>
        <v>12</v>
      </c>
      <c r="AX160" s="551"/>
    </row>
    <row r="161" spans="2:50" ht="14.25" hidden="1" customHeight="1" outlineLevel="1">
      <c r="B161" s="494"/>
      <c r="C161" s="203">
        <v>15</v>
      </c>
      <c r="D161" s="206" t="s">
        <v>553</v>
      </c>
      <c r="E161" s="207">
        <v>3</v>
      </c>
      <c r="F161" s="203">
        <v>3600</v>
      </c>
      <c r="G161" s="208">
        <f t="shared" si="103"/>
        <v>1200</v>
      </c>
      <c r="H161" s="529"/>
      <c r="I161" s="209">
        <f t="shared" si="111"/>
        <v>3</v>
      </c>
      <c r="J161" s="209">
        <f t="shared" si="111"/>
        <v>3018.9266354667566</v>
      </c>
      <c r="K161" s="210">
        <f t="shared" si="111"/>
        <v>1006.3088784889187</v>
      </c>
      <c r="L161" s="530"/>
      <c r="M161" s="209">
        <f>RANK(K161, K$147:$K$176)</f>
        <v>2</v>
      </c>
      <c r="N161" s="528"/>
      <c r="O161" s="526"/>
      <c r="P161" s="211">
        <v>3</v>
      </c>
      <c r="Q161" s="211">
        <v>3016.5592167474224</v>
      </c>
      <c r="R161" s="208">
        <f t="shared" si="104"/>
        <v>1005.5197389158075</v>
      </c>
      <c r="S161" s="205">
        <f t="shared" si="112"/>
        <v>1</v>
      </c>
      <c r="T161" s="551"/>
      <c r="U161" s="211">
        <v>3</v>
      </c>
      <c r="V161" s="211">
        <v>3018.354446842668</v>
      </c>
      <c r="W161" s="208">
        <f t="shared" si="105"/>
        <v>1006.1181489475561</v>
      </c>
      <c r="X161" s="205">
        <f t="shared" si="113"/>
        <v>1</v>
      </c>
      <c r="Y161" s="551"/>
      <c r="Z161" s="211">
        <v>3</v>
      </c>
      <c r="AA161" s="211">
        <v>3017.6269693282979</v>
      </c>
      <c r="AB161" s="208">
        <f t="shared" si="106"/>
        <v>1005.8756564427659</v>
      </c>
      <c r="AC161" s="205">
        <f t="shared" si="114"/>
        <v>2</v>
      </c>
      <c r="AD161" s="551"/>
      <c r="AE161" s="211">
        <v>3</v>
      </c>
      <c r="AF161" s="211">
        <v>3021.9653179190764</v>
      </c>
      <c r="AG161" s="208">
        <f t="shared" si="107"/>
        <v>1007.3217726396921</v>
      </c>
      <c r="AH161" s="205">
        <f t="shared" si="115"/>
        <v>1</v>
      </c>
      <c r="AI161" s="551"/>
      <c r="AJ161" s="211">
        <v>3</v>
      </c>
      <c r="AK161" s="211">
        <v>3017.5358050254968</v>
      </c>
      <c r="AL161" s="208">
        <f t="shared" si="108"/>
        <v>1005.8452683418323</v>
      </c>
      <c r="AM161" s="205">
        <f t="shared" si="116"/>
        <v>2</v>
      </c>
      <c r="AN161" s="551"/>
      <c r="AO161" s="211">
        <v>3</v>
      </c>
      <c r="AP161" s="211">
        <v>3019.7439587532717</v>
      </c>
      <c r="AQ161" s="208">
        <f t="shared" si="109"/>
        <v>1006.5813195844239</v>
      </c>
      <c r="AR161" s="205">
        <f t="shared" si="117"/>
        <v>2</v>
      </c>
      <c r="AS161" s="551"/>
      <c r="AT161" s="211">
        <v>3</v>
      </c>
      <c r="AU161" s="211">
        <v>3020.7007336510601</v>
      </c>
      <c r="AV161" s="208">
        <f t="shared" si="110"/>
        <v>1006.9002445503534</v>
      </c>
      <c r="AW161" s="205">
        <f t="shared" si="118"/>
        <v>2</v>
      </c>
      <c r="AX161" s="551"/>
    </row>
    <row r="162" spans="2:50" ht="14.25" hidden="1" customHeight="1" outlineLevel="1">
      <c r="B162" s="494"/>
      <c r="C162" s="203">
        <v>16</v>
      </c>
      <c r="D162" s="206" t="s">
        <v>388</v>
      </c>
      <c r="E162" s="207">
        <v>4</v>
      </c>
      <c r="F162" s="203">
        <v>2700</v>
      </c>
      <c r="G162" s="208">
        <f t="shared" si="103"/>
        <v>675</v>
      </c>
      <c r="H162" s="529"/>
      <c r="I162" s="209">
        <f t="shared" si="111"/>
        <v>4</v>
      </c>
      <c r="J162" s="209">
        <f t="shared" si="111"/>
        <v>2403.0781365014227</v>
      </c>
      <c r="K162" s="210">
        <f t="shared" si="111"/>
        <v>600.76953412535568</v>
      </c>
      <c r="L162" s="530"/>
      <c r="M162" s="209">
        <f>RANK(K162, K$147:$K$176)</f>
        <v>24</v>
      </c>
      <c r="N162" s="528"/>
      <c r="O162" s="526"/>
      <c r="P162" s="211">
        <v>4</v>
      </c>
      <c r="Q162" s="211">
        <v>2402.3201546769787</v>
      </c>
      <c r="R162" s="208">
        <f t="shared" si="104"/>
        <v>600.58003866924469</v>
      </c>
      <c r="S162" s="205">
        <f t="shared" si="112"/>
        <v>24</v>
      </c>
      <c r="T162" s="551"/>
      <c r="U162" s="211">
        <v>4</v>
      </c>
      <c r="V162" s="211">
        <v>2402.8749401054156</v>
      </c>
      <c r="W162" s="208">
        <f t="shared" si="105"/>
        <v>600.7187350263539</v>
      </c>
      <c r="X162" s="205">
        <f t="shared" si="113"/>
        <v>24</v>
      </c>
      <c r="Y162" s="551"/>
      <c r="Z162" s="211">
        <v>4</v>
      </c>
      <c r="AA162" s="211">
        <v>2402.9222935576713</v>
      </c>
      <c r="AB162" s="208">
        <f t="shared" si="106"/>
        <v>600.73057338941783</v>
      </c>
      <c r="AC162" s="205">
        <f t="shared" si="114"/>
        <v>24</v>
      </c>
      <c r="AD162" s="551"/>
      <c r="AE162" s="211">
        <v>4</v>
      </c>
      <c r="AF162" s="211">
        <v>2403.0743801652898</v>
      </c>
      <c r="AG162" s="208">
        <f t="shared" si="107"/>
        <v>600.76859504132244</v>
      </c>
      <c r="AH162" s="205">
        <f t="shared" si="115"/>
        <v>24</v>
      </c>
      <c r="AI162" s="551"/>
      <c r="AJ162" s="211">
        <v>4</v>
      </c>
      <c r="AK162" s="211">
        <v>2403.2503660322104</v>
      </c>
      <c r="AL162" s="208">
        <f t="shared" si="108"/>
        <v>600.81259150805261</v>
      </c>
      <c r="AM162" s="205">
        <f t="shared" si="116"/>
        <v>24</v>
      </c>
      <c r="AN162" s="551"/>
      <c r="AO162" s="211">
        <v>4</v>
      </c>
      <c r="AP162" s="211">
        <v>2403.3802816901416</v>
      </c>
      <c r="AQ162" s="208">
        <f t="shared" si="109"/>
        <v>600.8450704225354</v>
      </c>
      <c r="AR162" s="205">
        <f t="shared" si="117"/>
        <v>23</v>
      </c>
      <c r="AS162" s="551"/>
      <c r="AT162" s="211">
        <v>4</v>
      </c>
      <c r="AU162" s="211">
        <v>2403.7245392822506</v>
      </c>
      <c r="AV162" s="208">
        <f t="shared" si="110"/>
        <v>600.93113482056265</v>
      </c>
      <c r="AW162" s="205">
        <f t="shared" si="118"/>
        <v>23</v>
      </c>
      <c r="AX162" s="551"/>
    </row>
    <row r="163" spans="2:50" ht="14.25" hidden="1" customHeight="1" outlineLevel="1">
      <c r="B163" s="494"/>
      <c r="C163" s="203">
        <v>17</v>
      </c>
      <c r="D163" s="206" t="s">
        <v>547</v>
      </c>
      <c r="E163" s="207">
        <v>4</v>
      </c>
      <c r="F163" s="203">
        <v>3300</v>
      </c>
      <c r="G163" s="208">
        <f t="shared" si="103"/>
        <v>825</v>
      </c>
      <c r="H163" s="529"/>
      <c r="I163" s="209">
        <f t="shared" si="111"/>
        <v>4</v>
      </c>
      <c r="J163" s="209">
        <f t="shared" si="111"/>
        <v>2824.5372437905644</v>
      </c>
      <c r="K163" s="210">
        <f t="shared" si="111"/>
        <v>706.1343109476411</v>
      </c>
      <c r="L163" s="530"/>
      <c r="M163" s="209">
        <f>RANK(K163, K$147:$K$176)</f>
        <v>16</v>
      </c>
      <c r="N163" s="528"/>
      <c r="O163" s="526"/>
      <c r="P163" s="211">
        <v>4</v>
      </c>
      <c r="Q163" s="211">
        <v>2814.2388758782181</v>
      </c>
      <c r="R163" s="208">
        <f t="shared" si="104"/>
        <v>703.55971896955452</v>
      </c>
      <c r="S163" s="205">
        <f t="shared" si="112"/>
        <v>16</v>
      </c>
      <c r="T163" s="551"/>
      <c r="U163" s="211">
        <v>4</v>
      </c>
      <c r="V163" s="211">
        <v>2820.3488372093007</v>
      </c>
      <c r="W163" s="208">
        <f t="shared" si="105"/>
        <v>705.08720930232516</v>
      </c>
      <c r="X163" s="205">
        <f t="shared" si="113"/>
        <v>16</v>
      </c>
      <c r="Y163" s="551"/>
      <c r="Z163" s="211">
        <v>4</v>
      </c>
      <c r="AA163" s="211">
        <v>2820.9375000000032</v>
      </c>
      <c r="AB163" s="208">
        <f t="shared" si="106"/>
        <v>705.2343750000008</v>
      </c>
      <c r="AC163" s="205">
        <f t="shared" si="114"/>
        <v>16</v>
      </c>
      <c r="AD163" s="551"/>
      <c r="AE163" s="211">
        <v>4</v>
      </c>
      <c r="AF163" s="211">
        <v>2823.7691001697826</v>
      </c>
      <c r="AG163" s="208">
        <f t="shared" si="107"/>
        <v>705.94227504244566</v>
      </c>
      <c r="AH163" s="205">
        <f t="shared" si="115"/>
        <v>16</v>
      </c>
      <c r="AI163" s="551"/>
      <c r="AJ163" s="211">
        <v>4</v>
      </c>
      <c r="AK163" s="211">
        <v>2827.2952853597994</v>
      </c>
      <c r="AL163" s="208">
        <f t="shared" si="108"/>
        <v>706.82382133994986</v>
      </c>
      <c r="AM163" s="205">
        <f t="shared" si="116"/>
        <v>16</v>
      </c>
      <c r="AN163" s="551"/>
      <c r="AO163" s="211">
        <v>4</v>
      </c>
      <c r="AP163" s="211">
        <v>2829.367536488277</v>
      </c>
      <c r="AQ163" s="208">
        <f t="shared" si="109"/>
        <v>707.34188412206925</v>
      </c>
      <c r="AR163" s="205">
        <f t="shared" si="117"/>
        <v>16</v>
      </c>
      <c r="AS163" s="551"/>
      <c r="AT163" s="211">
        <v>4</v>
      </c>
      <c r="AU163" s="211">
        <v>2835.8035714285675</v>
      </c>
      <c r="AV163" s="208">
        <f t="shared" si="110"/>
        <v>708.95089285714187</v>
      </c>
      <c r="AW163" s="205">
        <f t="shared" si="118"/>
        <v>16</v>
      </c>
      <c r="AX163" s="551"/>
    </row>
    <row r="164" spans="2:50" ht="14.25" hidden="1" customHeight="1" outlineLevel="1">
      <c r="B164" s="494"/>
      <c r="C164" s="203">
        <v>18</v>
      </c>
      <c r="D164" s="206" t="s">
        <v>551</v>
      </c>
      <c r="E164" s="207">
        <v>4</v>
      </c>
      <c r="F164" s="203">
        <v>3300</v>
      </c>
      <c r="G164" s="208">
        <f t="shared" si="103"/>
        <v>825</v>
      </c>
      <c r="H164" s="529"/>
      <c r="I164" s="209">
        <f t="shared" si="111"/>
        <v>4</v>
      </c>
      <c r="J164" s="209">
        <f t="shared" si="111"/>
        <v>2815.1462382807595</v>
      </c>
      <c r="K164" s="210">
        <f t="shared" si="111"/>
        <v>703.78655957018987</v>
      </c>
      <c r="L164" s="530"/>
      <c r="M164" s="209">
        <f>RANK(K164, K$147:$K$176)</f>
        <v>18</v>
      </c>
      <c r="N164" s="528"/>
      <c r="O164" s="526"/>
      <c r="P164" s="211">
        <v>4</v>
      </c>
      <c r="Q164" s="211">
        <v>2810.6602059357951</v>
      </c>
      <c r="R164" s="208">
        <f t="shared" si="104"/>
        <v>702.66505148394879</v>
      </c>
      <c r="S164" s="205">
        <f t="shared" si="112"/>
        <v>18</v>
      </c>
      <c r="T164" s="551"/>
      <c r="U164" s="211">
        <v>4</v>
      </c>
      <c r="V164" s="211">
        <v>2810.8654453569234</v>
      </c>
      <c r="W164" s="208">
        <f t="shared" si="105"/>
        <v>702.71636133923084</v>
      </c>
      <c r="X164" s="205">
        <f t="shared" si="113"/>
        <v>18</v>
      </c>
      <c r="Y164" s="551"/>
      <c r="Z164" s="211">
        <v>4</v>
      </c>
      <c r="AA164" s="211">
        <v>2819.6496049467528</v>
      </c>
      <c r="AB164" s="208">
        <f t="shared" si="106"/>
        <v>704.9124012366882</v>
      </c>
      <c r="AC164" s="205">
        <f t="shared" si="114"/>
        <v>17</v>
      </c>
      <c r="AD164" s="551"/>
      <c r="AE164" s="211">
        <v>4</v>
      </c>
      <c r="AF164" s="211">
        <v>2821.1473565804326</v>
      </c>
      <c r="AG164" s="208">
        <f t="shared" si="107"/>
        <v>705.28683914510816</v>
      </c>
      <c r="AH164" s="205">
        <f t="shared" si="115"/>
        <v>18</v>
      </c>
      <c r="AI164" s="551"/>
      <c r="AJ164" s="211">
        <v>4</v>
      </c>
      <c r="AK164" s="211">
        <v>2822.1221864951767</v>
      </c>
      <c r="AL164" s="208">
        <f t="shared" si="108"/>
        <v>705.53054662379418</v>
      </c>
      <c r="AM164" s="205">
        <f t="shared" si="116"/>
        <v>18</v>
      </c>
      <c r="AN164" s="551"/>
      <c r="AO164" s="211">
        <v>4</v>
      </c>
      <c r="AP164" s="211">
        <v>2824.5338567222784</v>
      </c>
      <c r="AQ164" s="208">
        <f t="shared" si="109"/>
        <v>706.1334641805696</v>
      </c>
      <c r="AR164" s="205">
        <f t="shared" si="117"/>
        <v>17</v>
      </c>
      <c r="AS164" s="551"/>
      <c r="AT164" s="211">
        <v>4</v>
      </c>
      <c r="AU164" s="211">
        <v>2797.0450119279571</v>
      </c>
      <c r="AV164" s="208">
        <f t="shared" si="110"/>
        <v>699.26125298198929</v>
      </c>
      <c r="AW164" s="205">
        <f t="shared" si="118"/>
        <v>19</v>
      </c>
      <c r="AX164" s="551"/>
    </row>
    <row r="165" spans="2:50" ht="14.25" hidden="1" customHeight="1" outlineLevel="1">
      <c r="B165" s="494"/>
      <c r="C165" s="203">
        <v>19</v>
      </c>
      <c r="D165" s="206" t="s">
        <v>555</v>
      </c>
      <c r="E165" s="207">
        <v>4</v>
      </c>
      <c r="F165" s="203">
        <v>3300</v>
      </c>
      <c r="G165" s="208">
        <f t="shared" si="103"/>
        <v>825</v>
      </c>
      <c r="H165" s="529"/>
      <c r="I165" s="209">
        <f t="shared" si="111"/>
        <v>4</v>
      </c>
      <c r="J165" s="209">
        <f t="shared" si="111"/>
        <v>2839.4513412112487</v>
      </c>
      <c r="K165" s="210">
        <f t="shared" si="111"/>
        <v>709.86283530281219</v>
      </c>
      <c r="L165" s="530"/>
      <c r="M165" s="209">
        <f>RANK(K165, K$147:$K$176)</f>
        <v>13</v>
      </c>
      <c r="N165" s="528"/>
      <c r="O165" s="526"/>
      <c r="P165" s="211">
        <v>4</v>
      </c>
      <c r="Q165" s="211">
        <v>2831.6560009156806</v>
      </c>
      <c r="R165" s="208">
        <f t="shared" si="104"/>
        <v>707.91400022892014</v>
      </c>
      <c r="S165" s="205">
        <f t="shared" si="112"/>
        <v>13</v>
      </c>
      <c r="T165" s="551"/>
      <c r="U165" s="211">
        <v>4</v>
      </c>
      <c r="V165" s="211">
        <v>2832.0794841657848</v>
      </c>
      <c r="W165" s="208">
        <f t="shared" si="105"/>
        <v>708.01987104144621</v>
      </c>
      <c r="X165" s="205">
        <f t="shared" si="113"/>
        <v>13</v>
      </c>
      <c r="Y165" s="551"/>
      <c r="Z165" s="211">
        <v>4</v>
      </c>
      <c r="AA165" s="211">
        <v>2835.954407733373</v>
      </c>
      <c r="AB165" s="208">
        <f t="shared" si="106"/>
        <v>708.98860193334326</v>
      </c>
      <c r="AC165" s="205">
        <f t="shared" si="114"/>
        <v>13</v>
      </c>
      <c r="AD165" s="551"/>
      <c r="AE165" s="211">
        <v>4</v>
      </c>
      <c r="AF165" s="211">
        <v>2841.4285714285711</v>
      </c>
      <c r="AG165" s="208">
        <f t="shared" si="107"/>
        <v>710.35714285714278</v>
      </c>
      <c r="AH165" s="205">
        <f t="shared" si="115"/>
        <v>13</v>
      </c>
      <c r="AI165" s="551"/>
      <c r="AJ165" s="211">
        <v>4</v>
      </c>
      <c r="AK165" s="211">
        <v>2846.4047652815179</v>
      </c>
      <c r="AL165" s="208">
        <f t="shared" si="108"/>
        <v>711.60119132037948</v>
      </c>
      <c r="AM165" s="205">
        <f t="shared" si="116"/>
        <v>13</v>
      </c>
      <c r="AN165" s="551"/>
      <c r="AO165" s="211">
        <v>4</v>
      </c>
      <c r="AP165" s="211">
        <v>2846.7147683869584</v>
      </c>
      <c r="AQ165" s="208">
        <f t="shared" si="109"/>
        <v>711.67869209673961</v>
      </c>
      <c r="AR165" s="205">
        <f t="shared" si="117"/>
        <v>13</v>
      </c>
      <c r="AS165" s="551"/>
      <c r="AT165" s="211">
        <v>4</v>
      </c>
      <c r="AU165" s="211">
        <v>2841.9213905668544</v>
      </c>
      <c r="AV165" s="208">
        <f t="shared" si="110"/>
        <v>710.48034764171359</v>
      </c>
      <c r="AW165" s="205">
        <f t="shared" si="118"/>
        <v>13</v>
      </c>
      <c r="AX165" s="551"/>
    </row>
    <row r="166" spans="2:50" ht="14.25" hidden="1" customHeight="1" outlineLevel="1">
      <c r="B166" s="494"/>
      <c r="C166" s="203">
        <v>20</v>
      </c>
      <c r="D166" s="206" t="s">
        <v>387</v>
      </c>
      <c r="E166" s="207">
        <v>5</v>
      </c>
      <c r="F166" s="203">
        <v>3300</v>
      </c>
      <c r="G166" s="208">
        <f t="shared" si="103"/>
        <v>660</v>
      </c>
      <c r="H166" s="529"/>
      <c r="I166" s="209">
        <f t="shared" si="111"/>
        <v>5</v>
      </c>
      <c r="J166" s="209">
        <f t="shared" si="111"/>
        <v>2822.3171639114357</v>
      </c>
      <c r="K166" s="210">
        <f t="shared" si="111"/>
        <v>564.4634327822871</v>
      </c>
      <c r="L166" s="530"/>
      <c r="M166" s="209">
        <f>RANK(K166, K$147:$K$176)</f>
        <v>26</v>
      </c>
      <c r="N166" s="528"/>
      <c r="O166" s="526"/>
      <c r="P166" s="211">
        <v>5</v>
      </c>
      <c r="Q166" s="211">
        <v>2816.070711128968</v>
      </c>
      <c r="R166" s="208">
        <f t="shared" si="104"/>
        <v>563.21414222579358</v>
      </c>
      <c r="S166" s="205">
        <f t="shared" si="112"/>
        <v>26</v>
      </c>
      <c r="T166" s="551"/>
      <c r="U166" s="211">
        <v>5</v>
      </c>
      <c r="V166" s="211">
        <v>2816.3568773234265</v>
      </c>
      <c r="W166" s="208">
        <f t="shared" si="105"/>
        <v>563.27137546468532</v>
      </c>
      <c r="X166" s="205">
        <f t="shared" si="113"/>
        <v>26</v>
      </c>
      <c r="Y166" s="551"/>
      <c r="Z166" s="211">
        <v>5</v>
      </c>
      <c r="AA166" s="211">
        <v>2820.5856255545646</v>
      </c>
      <c r="AB166" s="208">
        <f t="shared" si="106"/>
        <v>564.11712511091287</v>
      </c>
      <c r="AC166" s="205">
        <f t="shared" si="114"/>
        <v>26</v>
      </c>
      <c r="AD166" s="551"/>
      <c r="AE166" s="211">
        <v>5</v>
      </c>
      <c r="AF166" s="211">
        <v>2824.3559718969668</v>
      </c>
      <c r="AG166" s="208">
        <f t="shared" si="107"/>
        <v>564.87119437939339</v>
      </c>
      <c r="AH166" s="205">
        <f t="shared" si="115"/>
        <v>26</v>
      </c>
      <c r="AI166" s="551"/>
      <c r="AJ166" s="211">
        <v>5</v>
      </c>
      <c r="AK166" s="211">
        <v>2825.3544620517014</v>
      </c>
      <c r="AL166" s="208">
        <f t="shared" si="108"/>
        <v>565.07089241034032</v>
      </c>
      <c r="AM166" s="205">
        <f t="shared" si="116"/>
        <v>26</v>
      </c>
      <c r="AN166" s="551"/>
      <c r="AO166" s="211">
        <v>5</v>
      </c>
      <c r="AP166" s="211">
        <v>2826.0408781226411</v>
      </c>
      <c r="AQ166" s="208">
        <f t="shared" si="109"/>
        <v>565.20817562452817</v>
      </c>
      <c r="AR166" s="205">
        <f t="shared" si="117"/>
        <v>25</v>
      </c>
      <c r="AS166" s="551"/>
      <c r="AT166" s="211">
        <v>5</v>
      </c>
      <c r="AU166" s="211">
        <v>2827.4556213017827</v>
      </c>
      <c r="AV166" s="208">
        <f t="shared" si="110"/>
        <v>565.49112426035651</v>
      </c>
      <c r="AW166" s="205">
        <f t="shared" si="118"/>
        <v>26</v>
      </c>
      <c r="AX166" s="551"/>
    </row>
    <row r="167" spans="2:50" ht="14.25" hidden="1" customHeight="1" outlineLevel="1">
      <c r="B167" s="494"/>
      <c r="C167" s="203">
        <v>21</v>
      </c>
      <c r="D167" s="206" t="s">
        <v>548</v>
      </c>
      <c r="E167" s="207">
        <v>3</v>
      </c>
      <c r="F167" s="203">
        <v>3600</v>
      </c>
      <c r="G167" s="208">
        <f t="shared" si="103"/>
        <v>1200</v>
      </c>
      <c r="H167" s="529"/>
      <c r="I167" s="209">
        <f t="shared" si="111"/>
        <v>3</v>
      </c>
      <c r="J167" s="209">
        <f t="shared" si="111"/>
        <v>2988.0904357305335</v>
      </c>
      <c r="K167" s="210">
        <f t="shared" si="111"/>
        <v>996.03014524351113</v>
      </c>
      <c r="L167" s="530"/>
      <c r="M167" s="209">
        <f>RANK(K167, K$147:$K$176)</f>
        <v>6</v>
      </c>
      <c r="N167" s="528"/>
      <c r="O167" s="526"/>
      <c r="P167" s="211">
        <v>3</v>
      </c>
      <c r="Q167" s="211">
        <v>2978.1779053084642</v>
      </c>
      <c r="R167" s="208">
        <f t="shared" si="104"/>
        <v>992.72596843615474</v>
      </c>
      <c r="S167" s="205">
        <f t="shared" si="112"/>
        <v>6</v>
      </c>
      <c r="T167" s="551"/>
      <c r="U167" s="211">
        <v>3</v>
      </c>
      <c r="V167" s="211">
        <v>2982.7759529447185</v>
      </c>
      <c r="W167" s="208">
        <f t="shared" si="105"/>
        <v>994.25865098157283</v>
      </c>
      <c r="X167" s="205">
        <f t="shared" si="113"/>
        <v>6</v>
      </c>
      <c r="Y167" s="551"/>
      <c r="Z167" s="211">
        <v>3</v>
      </c>
      <c r="AA167" s="211">
        <v>2982.3255595921764</v>
      </c>
      <c r="AB167" s="208">
        <f t="shared" si="106"/>
        <v>994.10851986405885</v>
      </c>
      <c r="AC167" s="205">
        <f t="shared" si="114"/>
        <v>6</v>
      </c>
      <c r="AD167" s="551"/>
      <c r="AE167" s="211">
        <v>3</v>
      </c>
      <c r="AF167" s="211">
        <v>2986.4556618757961</v>
      </c>
      <c r="AG167" s="208">
        <f t="shared" si="107"/>
        <v>995.48522062526536</v>
      </c>
      <c r="AH167" s="205">
        <f t="shared" si="115"/>
        <v>6</v>
      </c>
      <c r="AI167" s="551"/>
      <c r="AJ167" s="211">
        <v>3</v>
      </c>
      <c r="AK167" s="211">
        <v>2986.2166635859357</v>
      </c>
      <c r="AL167" s="208">
        <f t="shared" si="108"/>
        <v>995.40555452864521</v>
      </c>
      <c r="AM167" s="205">
        <f t="shared" si="116"/>
        <v>6</v>
      </c>
      <c r="AN167" s="551"/>
      <c r="AO167" s="211">
        <v>3</v>
      </c>
      <c r="AP167" s="211">
        <v>2990.6366639495018</v>
      </c>
      <c r="AQ167" s="208">
        <f t="shared" si="109"/>
        <v>996.87888798316726</v>
      </c>
      <c r="AR167" s="205">
        <f t="shared" si="117"/>
        <v>6</v>
      </c>
      <c r="AS167" s="551"/>
      <c r="AT167" s="211">
        <v>3</v>
      </c>
      <c r="AU167" s="211">
        <v>3010.0446428571395</v>
      </c>
      <c r="AV167" s="208">
        <f t="shared" si="110"/>
        <v>1003.3482142857132</v>
      </c>
      <c r="AW167" s="205">
        <f t="shared" si="118"/>
        <v>4</v>
      </c>
      <c r="AX167" s="551"/>
    </row>
    <row r="168" spans="2:50" ht="14.25" hidden="1" customHeight="1" outlineLevel="1">
      <c r="B168" s="494"/>
      <c r="C168" s="203">
        <v>22</v>
      </c>
      <c r="D168" s="206" t="s">
        <v>552</v>
      </c>
      <c r="E168" s="207">
        <v>3</v>
      </c>
      <c r="F168" s="203">
        <v>3600</v>
      </c>
      <c r="G168" s="208">
        <f t="shared" si="103"/>
        <v>1200</v>
      </c>
      <c r="H168" s="529"/>
      <c r="I168" s="209">
        <f t="shared" si="111"/>
        <v>3</v>
      </c>
      <c r="J168" s="209">
        <f t="shared" si="111"/>
        <v>2996.891912826849</v>
      </c>
      <c r="K168" s="210">
        <f t="shared" si="111"/>
        <v>998.96397094228303</v>
      </c>
      <c r="L168" s="530"/>
      <c r="M168" s="209">
        <f>RANK(K168, K$147:$K$176)</f>
        <v>5</v>
      </c>
      <c r="N168" s="528"/>
      <c r="O168" s="526"/>
      <c r="P168" s="211">
        <v>3</v>
      </c>
      <c r="Q168" s="211">
        <v>2997.5855130784748</v>
      </c>
      <c r="R168" s="208">
        <f t="shared" si="104"/>
        <v>999.19517102615828</v>
      </c>
      <c r="S168" s="205">
        <f t="shared" si="112"/>
        <v>3</v>
      </c>
      <c r="T168" s="551"/>
      <c r="U168" s="211">
        <v>3</v>
      </c>
      <c r="V168" s="211">
        <v>2998.1500513874657</v>
      </c>
      <c r="W168" s="208">
        <f t="shared" si="105"/>
        <v>999.38335046248858</v>
      </c>
      <c r="X168" s="205">
        <f t="shared" si="113"/>
        <v>3</v>
      </c>
      <c r="Y168" s="551"/>
      <c r="Z168" s="211">
        <v>3</v>
      </c>
      <c r="AA168" s="211">
        <v>2999.3296089385503</v>
      </c>
      <c r="AB168" s="208">
        <f t="shared" si="106"/>
        <v>999.77653631285011</v>
      </c>
      <c r="AC168" s="205">
        <f t="shared" si="114"/>
        <v>4</v>
      </c>
      <c r="AD168" s="551"/>
      <c r="AE168" s="211">
        <v>3</v>
      </c>
      <c r="AF168" s="211">
        <v>2996.1290322580689</v>
      </c>
      <c r="AG168" s="208">
        <f t="shared" si="107"/>
        <v>998.70967741935635</v>
      </c>
      <c r="AH168" s="205">
        <f t="shared" si="115"/>
        <v>5</v>
      </c>
      <c r="AI168" s="551"/>
      <c r="AJ168" s="211">
        <v>3</v>
      </c>
      <c r="AK168" s="211">
        <v>2997.1291866028773</v>
      </c>
      <c r="AL168" s="208">
        <f t="shared" si="108"/>
        <v>999.04306220095907</v>
      </c>
      <c r="AM168" s="205">
        <f t="shared" si="116"/>
        <v>5</v>
      </c>
      <c r="AN168" s="551"/>
      <c r="AO168" s="211">
        <v>3</v>
      </c>
      <c r="AP168" s="211">
        <v>2998.6887293162613</v>
      </c>
      <c r="AQ168" s="208">
        <f t="shared" si="109"/>
        <v>999.5629097720871</v>
      </c>
      <c r="AR168" s="205">
        <f t="shared" si="117"/>
        <v>5</v>
      </c>
      <c r="AS168" s="551"/>
      <c r="AT168" s="211">
        <v>3</v>
      </c>
      <c r="AU168" s="211">
        <v>2991.2312682062447</v>
      </c>
      <c r="AV168" s="208">
        <f t="shared" si="110"/>
        <v>997.07708940208158</v>
      </c>
      <c r="AW168" s="205">
        <f t="shared" si="118"/>
        <v>6</v>
      </c>
      <c r="AX168" s="551"/>
    </row>
    <row r="169" spans="2:50" ht="14.25" hidden="1" customHeight="1" outlineLevel="1">
      <c r="B169" s="494"/>
      <c r="C169" s="203">
        <v>23</v>
      </c>
      <c r="D169" s="206" t="s">
        <v>604</v>
      </c>
      <c r="E169" s="207">
        <v>3</v>
      </c>
      <c r="F169" s="203">
        <v>3300</v>
      </c>
      <c r="G169" s="208">
        <f t="shared" si="103"/>
        <v>1100</v>
      </c>
      <c r="H169" s="529"/>
      <c r="I169" s="209">
        <f t="shared" si="111"/>
        <v>3</v>
      </c>
      <c r="J169" s="209">
        <f t="shared" si="111"/>
        <v>2832.8845780156089</v>
      </c>
      <c r="K169" s="210">
        <f t="shared" si="111"/>
        <v>944.29485933853653</v>
      </c>
      <c r="L169" s="530"/>
      <c r="M169" s="209">
        <f>RANK(K169, K$147:$K$176)</f>
        <v>8</v>
      </c>
      <c r="N169" s="528"/>
      <c r="O169" s="526"/>
      <c r="P169" s="211">
        <v>3</v>
      </c>
      <c r="Q169" s="211">
        <v>2823.4168564920324</v>
      </c>
      <c r="R169" s="208">
        <f t="shared" si="104"/>
        <v>941.13895216401079</v>
      </c>
      <c r="S169" s="205">
        <f t="shared" si="112"/>
        <v>8</v>
      </c>
      <c r="T169" s="551"/>
      <c r="U169" s="211">
        <v>3</v>
      </c>
      <c r="V169" s="211">
        <v>2824.0018462958733</v>
      </c>
      <c r="W169" s="208">
        <f t="shared" si="105"/>
        <v>941.3339487652911</v>
      </c>
      <c r="X169" s="205">
        <f t="shared" si="113"/>
        <v>8</v>
      </c>
      <c r="Y169" s="551"/>
      <c r="Z169" s="211">
        <v>3</v>
      </c>
      <c r="AA169" s="211">
        <v>2831.7525773195812</v>
      </c>
      <c r="AB169" s="208">
        <f t="shared" si="106"/>
        <v>943.91752577319369</v>
      </c>
      <c r="AC169" s="205">
        <f t="shared" si="114"/>
        <v>8</v>
      </c>
      <c r="AD169" s="551"/>
      <c r="AE169" s="211">
        <v>3</v>
      </c>
      <c r="AF169" s="211">
        <v>2832.9628625643845</v>
      </c>
      <c r="AG169" s="208">
        <f t="shared" si="107"/>
        <v>944.32095418812821</v>
      </c>
      <c r="AH169" s="205">
        <f t="shared" si="115"/>
        <v>8</v>
      </c>
      <c r="AI169" s="551"/>
      <c r="AJ169" s="211">
        <v>3</v>
      </c>
      <c r="AK169" s="211">
        <v>2837.7990430622021</v>
      </c>
      <c r="AL169" s="208">
        <f t="shared" si="108"/>
        <v>945.93301435406738</v>
      </c>
      <c r="AM169" s="205">
        <f t="shared" si="116"/>
        <v>8</v>
      </c>
      <c r="AN169" s="551"/>
      <c r="AO169" s="211">
        <v>3</v>
      </c>
      <c r="AP169" s="211">
        <v>2838.7203988367273</v>
      </c>
      <c r="AQ169" s="208">
        <f t="shared" si="109"/>
        <v>946.24013294557574</v>
      </c>
      <c r="AR169" s="205">
        <f t="shared" si="117"/>
        <v>7</v>
      </c>
      <c r="AS169" s="551"/>
      <c r="AT169" s="211">
        <v>3</v>
      </c>
      <c r="AU169" s="211">
        <v>2841.5384615384655</v>
      </c>
      <c r="AV169" s="208">
        <f t="shared" si="110"/>
        <v>947.17948717948855</v>
      </c>
      <c r="AW169" s="205">
        <f t="shared" si="118"/>
        <v>8</v>
      </c>
      <c r="AX169" s="551"/>
    </row>
    <row r="170" spans="2:50" ht="14.25" hidden="1" customHeight="1" outlineLevel="1">
      <c r="B170" s="494"/>
      <c r="C170" s="203">
        <v>24</v>
      </c>
      <c r="D170" s="206" t="s">
        <v>550</v>
      </c>
      <c r="E170" s="207">
        <v>4</v>
      </c>
      <c r="F170" s="203">
        <v>3000</v>
      </c>
      <c r="G170" s="208">
        <f t="shared" si="103"/>
        <v>750</v>
      </c>
      <c r="H170" s="529"/>
      <c r="I170" s="209">
        <f t="shared" si="111"/>
        <v>4</v>
      </c>
      <c r="J170" s="209">
        <f t="shared" si="111"/>
        <v>2578.3718918903837</v>
      </c>
      <c r="K170" s="210">
        <f t="shared" si="111"/>
        <v>644.59297297259593</v>
      </c>
      <c r="L170" s="530"/>
      <c r="M170" s="209">
        <f>RANK(K170, K$147:$K$176)</f>
        <v>20</v>
      </c>
      <c r="N170" s="528"/>
      <c r="O170" s="526"/>
      <c r="P170" s="211">
        <v>4</v>
      </c>
      <c r="Q170" s="211">
        <v>2563.435194942047</v>
      </c>
      <c r="R170" s="208">
        <f t="shared" si="104"/>
        <v>640.85879873551175</v>
      </c>
      <c r="S170" s="205">
        <f t="shared" si="112"/>
        <v>20</v>
      </c>
      <c r="T170" s="551"/>
      <c r="U170" s="211">
        <v>4</v>
      </c>
      <c r="V170" s="211">
        <v>2570.862021481687</v>
      </c>
      <c r="W170" s="208">
        <f t="shared" si="105"/>
        <v>642.71550537042174</v>
      </c>
      <c r="X170" s="205">
        <f t="shared" si="113"/>
        <v>20</v>
      </c>
      <c r="Y170" s="551"/>
      <c r="Z170" s="211">
        <v>4</v>
      </c>
      <c r="AA170" s="211">
        <v>2578.8207685538264</v>
      </c>
      <c r="AB170" s="208">
        <f t="shared" si="106"/>
        <v>644.7051921384566</v>
      </c>
      <c r="AC170" s="205">
        <f t="shared" si="114"/>
        <v>20</v>
      </c>
      <c r="AD170" s="551"/>
      <c r="AE170" s="211">
        <v>4</v>
      </c>
      <c r="AF170" s="211">
        <v>2581.3688212927723</v>
      </c>
      <c r="AG170" s="208">
        <f t="shared" si="107"/>
        <v>645.34220532319307</v>
      </c>
      <c r="AH170" s="205">
        <f t="shared" si="115"/>
        <v>20</v>
      </c>
      <c r="AI170" s="551"/>
      <c r="AJ170" s="211">
        <v>4</v>
      </c>
      <c r="AK170" s="211">
        <v>2581.9300699300729</v>
      </c>
      <c r="AL170" s="208">
        <f t="shared" si="108"/>
        <v>645.48251748251823</v>
      </c>
      <c r="AM170" s="205">
        <f t="shared" si="116"/>
        <v>20</v>
      </c>
      <c r="AN170" s="551"/>
      <c r="AO170" s="211">
        <v>4</v>
      </c>
      <c r="AP170" s="211">
        <v>2582.4334411545169</v>
      </c>
      <c r="AQ170" s="208">
        <f t="shared" si="109"/>
        <v>645.60836028862923</v>
      </c>
      <c r="AR170" s="205">
        <f t="shared" si="117"/>
        <v>20</v>
      </c>
      <c r="AS170" s="551"/>
      <c r="AT170" s="211">
        <v>4</v>
      </c>
      <c r="AU170" s="211">
        <v>2589.7529258777636</v>
      </c>
      <c r="AV170" s="208">
        <f t="shared" si="110"/>
        <v>647.43823146944089</v>
      </c>
      <c r="AW170" s="205">
        <f t="shared" si="118"/>
        <v>20</v>
      </c>
      <c r="AX170" s="551"/>
    </row>
    <row r="171" spans="2:50" ht="14.25" hidden="1" customHeight="1" outlineLevel="1">
      <c r="B171" s="494"/>
      <c r="C171" s="203">
        <v>25</v>
      </c>
      <c r="D171" s="206" t="s">
        <v>386</v>
      </c>
      <c r="E171" s="207">
        <v>13</v>
      </c>
      <c r="F171" s="203">
        <v>3600</v>
      </c>
      <c r="G171" s="208">
        <f t="shared" si="103"/>
        <v>276.92307692307691</v>
      </c>
      <c r="H171" s="529"/>
      <c r="I171" s="209">
        <f t="shared" si="111"/>
        <v>13</v>
      </c>
      <c r="J171" s="209">
        <f t="shared" si="111"/>
        <v>3040.7140695990388</v>
      </c>
      <c r="K171" s="210">
        <f t="shared" si="111"/>
        <v>233.90108227684917</v>
      </c>
      <c r="L171" s="530"/>
      <c r="M171" s="209">
        <f>RANK(K171, K$147:$K$176)</f>
        <v>28</v>
      </c>
      <c r="N171" s="528"/>
      <c r="O171" s="526"/>
      <c r="P171" s="211">
        <v>13</v>
      </c>
      <c r="Q171" s="211">
        <v>3017.6974310180694</v>
      </c>
      <c r="R171" s="208">
        <f t="shared" si="104"/>
        <v>232.13057161677457</v>
      </c>
      <c r="S171" s="205">
        <f t="shared" si="112"/>
        <v>28</v>
      </c>
      <c r="T171" s="551"/>
      <c r="U171" s="211">
        <v>13</v>
      </c>
      <c r="V171" s="211">
        <v>3020.5896568390522</v>
      </c>
      <c r="W171" s="208">
        <f t="shared" si="105"/>
        <v>232.35305052608095</v>
      </c>
      <c r="X171" s="205">
        <f t="shared" si="113"/>
        <v>28</v>
      </c>
      <c r="Y171" s="551"/>
      <c r="Z171" s="211">
        <v>13</v>
      </c>
      <c r="AA171" s="211">
        <v>3039.7860962566824</v>
      </c>
      <c r="AB171" s="208">
        <f t="shared" si="106"/>
        <v>233.8296997120525</v>
      </c>
      <c r="AC171" s="205">
        <f t="shared" si="114"/>
        <v>28</v>
      </c>
      <c r="AD171" s="551"/>
      <c r="AE171" s="211">
        <v>13</v>
      </c>
      <c r="AF171" s="211">
        <v>3044.2816901408569</v>
      </c>
      <c r="AG171" s="208">
        <f t="shared" si="107"/>
        <v>234.17551462621975</v>
      </c>
      <c r="AH171" s="205">
        <f t="shared" si="115"/>
        <v>28</v>
      </c>
      <c r="AI171" s="551"/>
      <c r="AJ171" s="211">
        <v>13</v>
      </c>
      <c r="AK171" s="211">
        <v>3052.0975609756088</v>
      </c>
      <c r="AL171" s="208">
        <f t="shared" si="108"/>
        <v>234.77673545966221</v>
      </c>
      <c r="AM171" s="205">
        <f t="shared" si="116"/>
        <v>28</v>
      </c>
      <c r="AN171" s="551"/>
      <c r="AO171" s="211">
        <v>13</v>
      </c>
      <c r="AP171" s="211">
        <v>3052.2441651705476</v>
      </c>
      <c r="AQ171" s="208">
        <f t="shared" si="109"/>
        <v>234.78801270542675</v>
      </c>
      <c r="AR171" s="205">
        <f t="shared" si="117"/>
        <v>27</v>
      </c>
      <c r="AS171" s="551"/>
      <c r="AT171" s="211">
        <v>13</v>
      </c>
      <c r="AU171" s="211">
        <v>3058.3018867924543</v>
      </c>
      <c r="AV171" s="208">
        <f t="shared" si="110"/>
        <v>235.25399129172726</v>
      </c>
      <c r="AW171" s="205">
        <f t="shared" si="118"/>
        <v>27</v>
      </c>
      <c r="AX171" s="551"/>
    </row>
    <row r="172" spans="2:50" ht="14.25" hidden="1" customHeight="1" outlineLevel="1">
      <c r="B172" s="494"/>
      <c r="C172" s="203">
        <v>26</v>
      </c>
      <c r="D172" s="206" t="s">
        <v>385</v>
      </c>
      <c r="E172" s="207">
        <v>4</v>
      </c>
      <c r="F172" s="203">
        <v>3000</v>
      </c>
      <c r="G172" s="208">
        <f t="shared" si="103"/>
        <v>750</v>
      </c>
      <c r="H172" s="529"/>
      <c r="I172" s="209">
        <f t="shared" si="111"/>
        <v>4</v>
      </c>
      <c r="J172" s="209">
        <f t="shared" si="111"/>
        <v>2516.2646383359015</v>
      </c>
      <c r="K172" s="210">
        <f t="shared" si="111"/>
        <v>629.06615958397538</v>
      </c>
      <c r="L172" s="530"/>
      <c r="M172" s="209">
        <f>RANK(K172, K$147:$K$176)</f>
        <v>23</v>
      </c>
      <c r="N172" s="528"/>
      <c r="O172" s="526"/>
      <c r="P172" s="211">
        <v>4</v>
      </c>
      <c r="Q172" s="211">
        <v>2509.0281771132877</v>
      </c>
      <c r="R172" s="208">
        <f t="shared" si="104"/>
        <v>627.25704427832193</v>
      </c>
      <c r="S172" s="205">
        <f t="shared" si="112"/>
        <v>23</v>
      </c>
      <c r="T172" s="551"/>
      <c r="U172" s="211">
        <v>4</v>
      </c>
      <c r="V172" s="211">
        <v>2509.6660808435881</v>
      </c>
      <c r="W172" s="208">
        <f t="shared" si="105"/>
        <v>627.41652021089703</v>
      </c>
      <c r="X172" s="205">
        <f t="shared" si="113"/>
        <v>23</v>
      </c>
      <c r="Y172" s="551"/>
      <c r="Z172" s="211">
        <v>4</v>
      </c>
      <c r="AA172" s="211">
        <v>2512.7516778523554</v>
      </c>
      <c r="AB172" s="208">
        <f t="shared" si="106"/>
        <v>628.18791946308886</v>
      </c>
      <c r="AC172" s="205">
        <f t="shared" si="114"/>
        <v>23</v>
      </c>
      <c r="AD172" s="551"/>
      <c r="AE172" s="211">
        <v>4</v>
      </c>
      <c r="AF172" s="211">
        <v>2516.5289256198403</v>
      </c>
      <c r="AG172" s="208">
        <f t="shared" si="107"/>
        <v>629.13223140496007</v>
      </c>
      <c r="AH172" s="205">
        <f t="shared" si="115"/>
        <v>23</v>
      </c>
      <c r="AI172" s="551"/>
      <c r="AJ172" s="211">
        <v>4</v>
      </c>
      <c r="AK172" s="211">
        <v>2520.4353083434153</v>
      </c>
      <c r="AL172" s="208">
        <f t="shared" si="108"/>
        <v>630.10882708585382</v>
      </c>
      <c r="AM172" s="205">
        <f t="shared" si="116"/>
        <v>23</v>
      </c>
      <c r="AN172" s="551"/>
      <c r="AO172" s="211">
        <v>4</v>
      </c>
      <c r="AP172" s="211">
        <v>2520.1897733262972</v>
      </c>
      <c r="AQ172" s="208">
        <f t="shared" si="109"/>
        <v>630.0474433315743</v>
      </c>
      <c r="AR172" s="205">
        <f t="shared" si="117"/>
        <v>22</v>
      </c>
      <c r="AS172" s="551"/>
      <c r="AT172" s="211">
        <v>4</v>
      </c>
      <c r="AU172" s="211">
        <v>2525.2525252525247</v>
      </c>
      <c r="AV172" s="208">
        <f t="shared" si="110"/>
        <v>631.31313131313118</v>
      </c>
      <c r="AW172" s="205">
        <f t="shared" si="118"/>
        <v>22</v>
      </c>
      <c r="AX172" s="551"/>
    </row>
    <row r="173" spans="2:50" ht="14.25" hidden="1" customHeight="1" outlineLevel="1">
      <c r="B173" s="494"/>
      <c r="C173" s="203">
        <v>27</v>
      </c>
      <c r="D173" s="206" t="s">
        <v>377</v>
      </c>
      <c r="E173" s="207">
        <v>4</v>
      </c>
      <c r="F173" s="203">
        <v>3000</v>
      </c>
      <c r="G173" s="208">
        <f t="shared" si="103"/>
        <v>750</v>
      </c>
      <c r="H173" s="529"/>
      <c r="I173" s="209">
        <f t="shared" si="111"/>
        <v>4</v>
      </c>
      <c r="J173" s="209">
        <f t="shared" si="111"/>
        <v>2525.1263542695751</v>
      </c>
      <c r="K173" s="210">
        <f t="shared" si="111"/>
        <v>631.28158856739378</v>
      </c>
      <c r="L173" s="530"/>
      <c r="M173" s="209">
        <f>RANK(K173, K$147:$K$176)</f>
        <v>22</v>
      </c>
      <c r="N173" s="528"/>
      <c r="O173" s="526"/>
      <c r="P173" s="211">
        <v>4</v>
      </c>
      <c r="Q173" s="211">
        <v>2513.9664804469276</v>
      </c>
      <c r="R173" s="208">
        <f t="shared" si="104"/>
        <v>628.49162011173189</v>
      </c>
      <c r="S173" s="205">
        <f t="shared" si="112"/>
        <v>22</v>
      </c>
      <c r="T173" s="551"/>
      <c r="U173" s="211">
        <v>4</v>
      </c>
      <c r="V173" s="211">
        <v>2517.4224343675442</v>
      </c>
      <c r="W173" s="208">
        <f t="shared" si="105"/>
        <v>629.35560859188604</v>
      </c>
      <c r="X173" s="205">
        <f t="shared" si="113"/>
        <v>22</v>
      </c>
      <c r="Y173" s="551"/>
      <c r="Z173" s="211">
        <v>4</v>
      </c>
      <c r="AA173" s="211">
        <v>2520.965147453087</v>
      </c>
      <c r="AB173" s="208">
        <f t="shared" si="106"/>
        <v>630.24128686327174</v>
      </c>
      <c r="AC173" s="205">
        <f t="shared" si="114"/>
        <v>22</v>
      </c>
      <c r="AD173" s="551"/>
      <c r="AE173" s="211">
        <v>4</v>
      </c>
      <c r="AF173" s="211">
        <v>2525.194228634854</v>
      </c>
      <c r="AG173" s="208">
        <f t="shared" si="107"/>
        <v>631.29855715871349</v>
      </c>
      <c r="AH173" s="205">
        <f t="shared" si="115"/>
        <v>22</v>
      </c>
      <c r="AI173" s="551"/>
      <c r="AJ173" s="211">
        <v>4</v>
      </c>
      <c r="AK173" s="211">
        <v>2531.7557974443907</v>
      </c>
      <c r="AL173" s="208">
        <f t="shared" si="108"/>
        <v>632.93894936109768</v>
      </c>
      <c r="AM173" s="205">
        <f t="shared" si="116"/>
        <v>22</v>
      </c>
      <c r="AN173" s="551"/>
      <c r="AO173" s="211">
        <v>4</v>
      </c>
      <c r="AP173" s="211">
        <v>2530.9565217391328</v>
      </c>
      <c r="AQ173" s="208">
        <f t="shared" si="109"/>
        <v>632.73913043478319</v>
      </c>
      <c r="AR173" s="205">
        <f t="shared" si="117"/>
        <v>21</v>
      </c>
      <c r="AS173" s="551"/>
      <c r="AT173" s="211">
        <v>4</v>
      </c>
      <c r="AU173" s="211">
        <v>2535.6238698010884</v>
      </c>
      <c r="AV173" s="208">
        <f t="shared" si="110"/>
        <v>633.9059674502721</v>
      </c>
      <c r="AW173" s="205">
        <f t="shared" si="118"/>
        <v>21</v>
      </c>
      <c r="AX173" s="551"/>
    </row>
    <row r="174" spans="2:50" ht="14.25" hidden="1" customHeight="1" outlineLevel="1">
      <c r="B174" s="494"/>
      <c r="C174" s="203">
        <v>28</v>
      </c>
      <c r="D174" s="206" t="s">
        <v>549</v>
      </c>
      <c r="E174" s="203">
        <v>4</v>
      </c>
      <c r="F174" s="203">
        <v>3300</v>
      </c>
      <c r="G174" s="208">
        <f t="shared" si="103"/>
        <v>825</v>
      </c>
      <c r="H174" s="529"/>
      <c r="I174" s="209">
        <f t="shared" si="111"/>
        <v>4</v>
      </c>
      <c r="J174" s="209">
        <f t="shared" si="111"/>
        <v>2830.7544987205706</v>
      </c>
      <c r="K174" s="210">
        <f t="shared" si="111"/>
        <v>707.68862468014265</v>
      </c>
      <c r="L174" s="530"/>
      <c r="M174" s="209">
        <f>RANK(K174, K$147:$K$176)</f>
        <v>15</v>
      </c>
      <c r="N174" s="528"/>
      <c r="O174" s="526"/>
      <c r="P174" s="211">
        <v>4</v>
      </c>
      <c r="Q174" s="211">
        <v>2822.2065063649279</v>
      </c>
      <c r="R174" s="208">
        <f t="shared" si="104"/>
        <v>705.55162659123198</v>
      </c>
      <c r="S174" s="205">
        <f t="shared" si="112"/>
        <v>15</v>
      </c>
      <c r="T174" s="551"/>
      <c r="U174" s="211">
        <v>4</v>
      </c>
      <c r="V174" s="211">
        <v>2823.8653001464145</v>
      </c>
      <c r="W174" s="208">
        <f t="shared" si="105"/>
        <v>705.96632503660362</v>
      </c>
      <c r="X174" s="205">
        <f t="shared" si="113"/>
        <v>15</v>
      </c>
      <c r="Y174" s="551"/>
      <c r="Z174" s="211">
        <v>4</v>
      </c>
      <c r="AA174" s="211">
        <v>2826.1952591402178</v>
      </c>
      <c r="AB174" s="208">
        <f t="shared" si="106"/>
        <v>706.54881478505445</v>
      </c>
      <c r="AC174" s="205">
        <f t="shared" si="114"/>
        <v>15</v>
      </c>
      <c r="AD174" s="551"/>
      <c r="AE174" s="211">
        <v>4</v>
      </c>
      <c r="AF174" s="211">
        <v>2831.9578577699763</v>
      </c>
      <c r="AG174" s="208">
        <f t="shared" si="107"/>
        <v>707.98946444249407</v>
      </c>
      <c r="AH174" s="205">
        <f t="shared" si="115"/>
        <v>15</v>
      </c>
      <c r="AI174" s="551"/>
      <c r="AJ174" s="211">
        <v>4</v>
      </c>
      <c r="AK174" s="211">
        <v>2835.4694485842019</v>
      </c>
      <c r="AL174" s="208">
        <f t="shared" si="108"/>
        <v>708.86736214605048</v>
      </c>
      <c r="AM174" s="205">
        <f t="shared" si="116"/>
        <v>14</v>
      </c>
      <c r="AN174" s="551"/>
      <c r="AO174" s="211">
        <v>4</v>
      </c>
      <c r="AP174" s="211">
        <v>2837.3189626136773</v>
      </c>
      <c r="AQ174" s="208">
        <f t="shared" si="109"/>
        <v>709.32974065341932</v>
      </c>
      <c r="AR174" s="205">
        <f t="shared" si="117"/>
        <v>14</v>
      </c>
      <c r="AS174" s="551"/>
      <c r="AT174" s="211">
        <v>4</v>
      </c>
      <c r="AU174" s="211">
        <v>2838.2681564245809</v>
      </c>
      <c r="AV174" s="208">
        <f t="shared" si="110"/>
        <v>709.56703910614522</v>
      </c>
      <c r="AW174" s="205">
        <f t="shared" si="118"/>
        <v>15</v>
      </c>
      <c r="AX174" s="551"/>
    </row>
    <row r="175" spans="2:50" ht="14.25" hidden="1" customHeight="1" outlineLevel="1">
      <c r="B175" s="494"/>
      <c r="C175" s="203">
        <v>29</v>
      </c>
      <c r="D175" s="206"/>
      <c r="E175" s="203"/>
      <c r="F175" s="203"/>
      <c r="G175" s="208"/>
      <c r="H175" s="529"/>
      <c r="I175" s="209"/>
      <c r="J175" s="209"/>
      <c r="K175" s="210"/>
      <c r="L175" s="530"/>
      <c r="M175" s="209"/>
      <c r="N175" s="528"/>
      <c r="O175" s="526"/>
      <c r="P175" s="211"/>
      <c r="Q175" s="211"/>
      <c r="R175" s="208"/>
      <c r="S175" s="205"/>
      <c r="T175" s="551"/>
      <c r="U175" s="211"/>
      <c r="V175" s="211"/>
      <c r="W175" s="208"/>
      <c r="X175" s="205"/>
      <c r="Y175" s="551"/>
      <c r="Z175" s="211"/>
      <c r="AA175" s="211"/>
      <c r="AB175" s="208"/>
      <c r="AC175" s="205"/>
      <c r="AD175" s="551"/>
      <c r="AE175" s="205"/>
      <c r="AF175" s="205"/>
      <c r="AG175" s="208"/>
      <c r="AH175" s="205"/>
      <c r="AI175" s="551"/>
      <c r="AJ175" s="205"/>
      <c r="AK175" s="205"/>
      <c r="AL175" s="208"/>
      <c r="AM175" s="205"/>
      <c r="AN175" s="551"/>
      <c r="AO175" s="205"/>
      <c r="AP175" s="205"/>
      <c r="AQ175" s="208"/>
      <c r="AR175" s="205"/>
      <c r="AS175" s="551"/>
      <c r="AT175" s="205"/>
      <c r="AU175" s="205"/>
      <c r="AV175" s="208"/>
      <c r="AW175" s="205"/>
      <c r="AX175" s="551"/>
    </row>
    <row r="176" spans="2:50" ht="14.25" hidden="1" customHeight="1" outlineLevel="1">
      <c r="B176" s="494"/>
      <c r="C176" s="203">
        <v>30</v>
      </c>
      <c r="D176" s="206"/>
      <c r="E176" s="203"/>
      <c r="F176" s="203"/>
      <c r="G176" s="208"/>
      <c r="H176" s="529"/>
      <c r="I176" s="209"/>
      <c r="J176" s="209"/>
      <c r="K176" s="210"/>
      <c r="L176" s="530"/>
      <c r="M176" s="209"/>
      <c r="N176" s="528"/>
      <c r="O176" s="526"/>
      <c r="P176" s="205"/>
      <c r="Q176" s="211"/>
      <c r="R176" s="208"/>
      <c r="S176" s="205"/>
      <c r="T176" s="552"/>
      <c r="U176" s="205"/>
      <c r="V176" s="205"/>
      <c r="W176" s="208"/>
      <c r="X176" s="205"/>
      <c r="Y176" s="552"/>
      <c r="Z176" s="205"/>
      <c r="AA176" s="205"/>
      <c r="AB176" s="208"/>
      <c r="AC176" s="205"/>
      <c r="AD176" s="552"/>
      <c r="AE176" s="205"/>
      <c r="AF176" s="205"/>
      <c r="AG176" s="208"/>
      <c r="AH176" s="205"/>
      <c r="AI176" s="552"/>
      <c r="AJ176" s="205"/>
      <c r="AK176" s="205"/>
      <c r="AL176" s="208"/>
      <c r="AM176" s="205"/>
      <c r="AN176" s="552"/>
      <c r="AO176" s="205"/>
      <c r="AP176" s="205"/>
      <c r="AQ176" s="208"/>
      <c r="AR176" s="205"/>
      <c r="AS176" s="552"/>
      <c r="AT176" s="205"/>
      <c r="AU176" s="205"/>
      <c r="AV176" s="208"/>
      <c r="AW176" s="205"/>
      <c r="AX176" s="552"/>
    </row>
    <row r="177" spans="1:50" ht="14.25" hidden="1" customHeight="1" outlineLevel="1" collapsed="1">
      <c r="B177" s="531" t="s">
        <v>622</v>
      </c>
      <c r="C177" s="532"/>
      <c r="D177" s="532"/>
      <c r="E177" s="532"/>
      <c r="F177" s="532"/>
      <c r="G177" s="532"/>
      <c r="H177" s="532"/>
      <c r="I177" s="532"/>
      <c r="J177" s="532"/>
      <c r="K177" s="532"/>
      <c r="L177" s="532"/>
      <c r="M177" s="533"/>
      <c r="N177" s="536" t="s">
        <v>445</v>
      </c>
      <c r="O177" s="536" t="s">
        <v>105</v>
      </c>
      <c r="P177" s="538">
        <f>AT142+1</f>
        <v>45902</v>
      </c>
      <c r="Q177" s="539"/>
      <c r="R177" s="539"/>
      <c r="S177" s="539"/>
      <c r="T177" s="539"/>
      <c r="U177" s="540">
        <f>P177+1</f>
        <v>45903</v>
      </c>
      <c r="V177" s="541"/>
      <c r="W177" s="541"/>
      <c r="X177" s="541"/>
      <c r="Y177" s="541"/>
      <c r="Z177" s="538">
        <f t="shared" ref="Z177" si="119">U177+1</f>
        <v>45904</v>
      </c>
      <c r="AA177" s="539"/>
      <c r="AB177" s="539"/>
      <c r="AC177" s="539"/>
      <c r="AD177" s="539"/>
      <c r="AE177" s="540">
        <f t="shared" ref="AE177" si="120">Z177+1</f>
        <v>45905</v>
      </c>
      <c r="AF177" s="541"/>
      <c r="AG177" s="541"/>
      <c r="AH177" s="541"/>
      <c r="AI177" s="541"/>
      <c r="AJ177" s="542">
        <f t="shared" ref="AJ177" si="121">AE177+1</f>
        <v>45906</v>
      </c>
      <c r="AK177" s="543"/>
      <c r="AL177" s="543"/>
      <c r="AM177" s="543"/>
      <c r="AN177" s="544"/>
      <c r="AO177" s="540">
        <f t="shared" ref="AO177" si="122">AJ177+1</f>
        <v>45907</v>
      </c>
      <c r="AP177" s="541"/>
      <c r="AQ177" s="541"/>
      <c r="AR177" s="541"/>
      <c r="AS177" s="541"/>
      <c r="AT177" s="542">
        <f t="shared" ref="AT177" si="123">AO177+1</f>
        <v>45908</v>
      </c>
      <c r="AU177" s="543"/>
      <c r="AV177" s="543"/>
      <c r="AW177" s="543"/>
      <c r="AX177" s="544"/>
    </row>
    <row r="178" spans="1:50" ht="14.25" hidden="1" customHeight="1" outlineLevel="1">
      <c r="B178" s="534"/>
      <c r="C178" s="534"/>
      <c r="D178" s="534"/>
      <c r="E178" s="534"/>
      <c r="F178" s="534"/>
      <c r="G178" s="534"/>
      <c r="H178" s="534"/>
      <c r="I178" s="534"/>
      <c r="J178" s="534"/>
      <c r="K178" s="534"/>
      <c r="L178" s="534"/>
      <c r="M178" s="535"/>
      <c r="N178" s="537"/>
      <c r="O178" s="537"/>
      <c r="P178" s="545">
        <f>P177</f>
        <v>45902</v>
      </c>
      <c r="Q178" s="545"/>
      <c r="R178" s="545"/>
      <c r="S178" s="545"/>
      <c r="T178" s="545"/>
      <c r="U178" s="546">
        <f>U177</f>
        <v>45903</v>
      </c>
      <c r="V178" s="546"/>
      <c r="W178" s="546"/>
      <c r="X178" s="546"/>
      <c r="Y178" s="546"/>
      <c r="Z178" s="545">
        <f t="shared" ref="Z178" si="124">Z177</f>
        <v>45904</v>
      </c>
      <c r="AA178" s="545"/>
      <c r="AB178" s="545"/>
      <c r="AC178" s="545"/>
      <c r="AD178" s="545"/>
      <c r="AE178" s="546">
        <f t="shared" ref="AE178" si="125">AE177</f>
        <v>45905</v>
      </c>
      <c r="AF178" s="546"/>
      <c r="AG178" s="546"/>
      <c r="AH178" s="546"/>
      <c r="AI178" s="546"/>
      <c r="AJ178" s="547">
        <f t="shared" ref="AJ178" si="126">AJ177</f>
        <v>45906</v>
      </c>
      <c r="AK178" s="548"/>
      <c r="AL178" s="548"/>
      <c r="AM178" s="548"/>
      <c r="AN178" s="549"/>
      <c r="AO178" s="546">
        <f t="shared" ref="AO178" si="127">AO177</f>
        <v>45907</v>
      </c>
      <c r="AP178" s="546"/>
      <c r="AQ178" s="546"/>
      <c r="AR178" s="546"/>
      <c r="AS178" s="546"/>
      <c r="AT178" s="547">
        <f t="shared" ref="AT178" si="128">AT177</f>
        <v>45908</v>
      </c>
      <c r="AU178" s="548"/>
      <c r="AV178" s="548"/>
      <c r="AW178" s="548"/>
      <c r="AX178" s="549"/>
    </row>
    <row r="179" spans="1:50" ht="14.25" hidden="1" customHeight="1" outlineLevel="1">
      <c r="B179" s="494" t="s">
        <v>165</v>
      </c>
      <c r="C179" s="494" t="s">
        <v>160</v>
      </c>
      <c r="D179" s="494"/>
      <c r="E179" s="494" t="s">
        <v>161</v>
      </c>
      <c r="F179" s="494"/>
      <c r="G179" s="494"/>
      <c r="H179" s="494" t="s">
        <v>166</v>
      </c>
      <c r="I179" s="527" t="s">
        <v>446</v>
      </c>
      <c r="J179" s="527"/>
      <c r="K179" s="527"/>
      <c r="L179" s="527" t="s">
        <v>166</v>
      </c>
      <c r="M179" s="527" t="s">
        <v>168</v>
      </c>
      <c r="N179" s="528"/>
      <c r="O179" s="526" t="s">
        <v>167</v>
      </c>
      <c r="P179" s="526" t="s">
        <v>163</v>
      </c>
      <c r="Q179" s="526"/>
      <c r="R179" s="526"/>
      <c r="S179" s="526"/>
      <c r="T179" s="526" t="s">
        <v>166</v>
      </c>
      <c r="U179" s="526" t="s">
        <v>163</v>
      </c>
      <c r="V179" s="526"/>
      <c r="W179" s="526"/>
      <c r="X179" s="526"/>
      <c r="Y179" s="526" t="s">
        <v>166</v>
      </c>
      <c r="Z179" s="526" t="s">
        <v>163</v>
      </c>
      <c r="AA179" s="526"/>
      <c r="AB179" s="526"/>
      <c r="AC179" s="526"/>
      <c r="AD179" s="526" t="s">
        <v>166</v>
      </c>
      <c r="AE179" s="526" t="s">
        <v>163</v>
      </c>
      <c r="AF179" s="526"/>
      <c r="AG179" s="526"/>
      <c r="AH179" s="526"/>
      <c r="AI179" s="526" t="s">
        <v>166</v>
      </c>
      <c r="AJ179" s="526" t="s">
        <v>163</v>
      </c>
      <c r="AK179" s="526"/>
      <c r="AL179" s="526"/>
      <c r="AM179" s="526"/>
      <c r="AN179" s="526" t="s">
        <v>166</v>
      </c>
      <c r="AO179" s="526" t="s">
        <v>163</v>
      </c>
      <c r="AP179" s="526"/>
      <c r="AQ179" s="526"/>
      <c r="AR179" s="526"/>
      <c r="AS179" s="526" t="s">
        <v>166</v>
      </c>
      <c r="AT179" s="526" t="s">
        <v>163</v>
      </c>
      <c r="AU179" s="526"/>
      <c r="AV179" s="526"/>
      <c r="AW179" s="526"/>
      <c r="AX179" s="526" t="s">
        <v>166</v>
      </c>
    </row>
    <row r="180" spans="1:50" ht="14.25" hidden="1" customHeight="1" outlineLevel="1">
      <c r="B180" s="494"/>
      <c r="C180" s="494"/>
      <c r="D180" s="494"/>
      <c r="E180" s="494" t="s">
        <v>447</v>
      </c>
      <c r="F180" s="494"/>
      <c r="G180" s="494"/>
      <c r="H180" s="494"/>
      <c r="I180" s="527" t="s">
        <v>447</v>
      </c>
      <c r="J180" s="527"/>
      <c r="K180" s="527"/>
      <c r="L180" s="527"/>
      <c r="M180" s="527"/>
      <c r="N180" s="528"/>
      <c r="O180" s="526"/>
      <c r="P180" s="526" t="s">
        <v>448</v>
      </c>
      <c r="Q180" s="526"/>
      <c r="R180" s="526"/>
      <c r="S180" s="526"/>
      <c r="T180" s="526"/>
      <c r="U180" s="526" t="s">
        <v>448</v>
      </c>
      <c r="V180" s="526"/>
      <c r="W180" s="526"/>
      <c r="X180" s="526"/>
      <c r="Y180" s="526"/>
      <c r="Z180" s="526" t="s">
        <v>448</v>
      </c>
      <c r="AA180" s="526"/>
      <c r="AB180" s="526"/>
      <c r="AC180" s="526"/>
      <c r="AD180" s="526"/>
      <c r="AE180" s="526" t="s">
        <v>448</v>
      </c>
      <c r="AF180" s="526"/>
      <c r="AG180" s="526"/>
      <c r="AH180" s="526"/>
      <c r="AI180" s="526"/>
      <c r="AJ180" s="526" t="s">
        <v>448</v>
      </c>
      <c r="AK180" s="526"/>
      <c r="AL180" s="526"/>
      <c r="AM180" s="526"/>
      <c r="AN180" s="526"/>
      <c r="AO180" s="526" t="s">
        <v>448</v>
      </c>
      <c r="AP180" s="526"/>
      <c r="AQ180" s="526"/>
      <c r="AR180" s="526"/>
      <c r="AS180" s="526"/>
      <c r="AT180" s="526" t="s">
        <v>448</v>
      </c>
      <c r="AU180" s="526"/>
      <c r="AV180" s="526"/>
      <c r="AW180" s="526"/>
      <c r="AX180" s="526"/>
    </row>
    <row r="181" spans="1:50" ht="14.25" hidden="1" customHeight="1" outlineLevel="1">
      <c r="A181" s="200"/>
      <c r="B181" s="494"/>
      <c r="C181" s="494"/>
      <c r="D181" s="494"/>
      <c r="E181" s="203" t="s">
        <v>162</v>
      </c>
      <c r="F181" s="203" t="s">
        <v>449</v>
      </c>
      <c r="G181" s="203" t="s">
        <v>164</v>
      </c>
      <c r="H181" s="494"/>
      <c r="I181" s="204" t="s">
        <v>162</v>
      </c>
      <c r="J181" s="204" t="s">
        <v>449</v>
      </c>
      <c r="K181" s="204" t="s">
        <v>164</v>
      </c>
      <c r="L181" s="527"/>
      <c r="M181" s="527"/>
      <c r="N181" s="528"/>
      <c r="O181" s="526"/>
      <c r="P181" s="205" t="s">
        <v>162</v>
      </c>
      <c r="Q181" s="205" t="s">
        <v>449</v>
      </c>
      <c r="R181" s="205" t="s">
        <v>164</v>
      </c>
      <c r="S181" s="205" t="s">
        <v>168</v>
      </c>
      <c r="T181" s="526"/>
      <c r="U181" s="205" t="s">
        <v>162</v>
      </c>
      <c r="V181" s="205" t="s">
        <v>449</v>
      </c>
      <c r="W181" s="205" t="s">
        <v>164</v>
      </c>
      <c r="X181" s="205" t="s">
        <v>168</v>
      </c>
      <c r="Y181" s="526"/>
      <c r="Z181" s="205" t="s">
        <v>162</v>
      </c>
      <c r="AA181" s="205" t="s">
        <v>449</v>
      </c>
      <c r="AB181" s="205" t="s">
        <v>164</v>
      </c>
      <c r="AC181" s="205" t="s">
        <v>168</v>
      </c>
      <c r="AD181" s="526"/>
      <c r="AE181" s="205" t="s">
        <v>162</v>
      </c>
      <c r="AF181" s="205" t="s">
        <v>449</v>
      </c>
      <c r="AG181" s="205" t="s">
        <v>164</v>
      </c>
      <c r="AH181" s="205" t="s">
        <v>168</v>
      </c>
      <c r="AI181" s="526"/>
      <c r="AJ181" s="205" t="s">
        <v>162</v>
      </c>
      <c r="AK181" s="205" t="s">
        <v>449</v>
      </c>
      <c r="AL181" s="205" t="s">
        <v>164</v>
      </c>
      <c r="AM181" s="205" t="s">
        <v>168</v>
      </c>
      <c r="AN181" s="526"/>
      <c r="AO181" s="205" t="s">
        <v>162</v>
      </c>
      <c r="AP181" s="205" t="s">
        <v>449</v>
      </c>
      <c r="AQ181" s="205" t="s">
        <v>164</v>
      </c>
      <c r="AR181" s="205" t="s">
        <v>168</v>
      </c>
      <c r="AS181" s="526"/>
      <c r="AT181" s="205" t="s">
        <v>162</v>
      </c>
      <c r="AU181" s="205" t="s">
        <v>449</v>
      </c>
      <c r="AV181" s="205" t="s">
        <v>164</v>
      </c>
      <c r="AW181" s="205" t="s">
        <v>168</v>
      </c>
      <c r="AX181" s="526"/>
    </row>
    <row r="182" spans="1:50" ht="14.25" hidden="1" customHeight="1" outlineLevel="1">
      <c r="B182" s="494" t="s">
        <v>450</v>
      </c>
      <c r="C182" s="203">
        <v>1</v>
      </c>
      <c r="D182" s="206" t="s">
        <v>545</v>
      </c>
      <c r="E182" s="207">
        <v>4</v>
      </c>
      <c r="F182" s="203">
        <v>3300</v>
      </c>
      <c r="G182" s="208">
        <f t="shared" ref="G182:G210" si="129">F182/E182</f>
        <v>825</v>
      </c>
      <c r="H182" s="529">
        <f>AVERAGE(G182:G211)</f>
        <v>886.10079575596819</v>
      </c>
      <c r="I182" s="209">
        <f>AVERAGE(P182,U182,Z182,AE182,AJ182,AO182,AT182)</f>
        <v>4</v>
      </c>
      <c r="J182" s="209">
        <f>AVERAGE(Q182,V182,AA182,AF182,AK182,AP182,AU182)</f>
        <v>2847.4448409148545</v>
      </c>
      <c r="K182" s="210">
        <f>AVERAGE(R182,W182,AB182,AG182,AL182,AQ182,AV182)</f>
        <v>711.86121022871362</v>
      </c>
      <c r="L182" s="530">
        <f>IFERROR(AVERAGE(K182:K211),"-")</f>
        <v>757.02679306943014</v>
      </c>
      <c r="M182" s="209">
        <f>RANK(K182, K$182:$K$211)</f>
        <v>13</v>
      </c>
      <c r="N182" s="528"/>
      <c r="O182" s="526"/>
      <c r="P182" s="211">
        <v>4</v>
      </c>
      <c r="Q182" s="211">
        <v>2843.3757225433505</v>
      </c>
      <c r="R182" s="208">
        <f t="shared" ref="R182:R210" si="130">Q182/P182</f>
        <v>710.84393063583764</v>
      </c>
      <c r="S182" s="205">
        <f>RANK(R182, R$182:R$211)</f>
        <v>13</v>
      </c>
      <c r="T182" s="525">
        <f>AVERAGE(R182:R211)</f>
        <v>755.15187411773468</v>
      </c>
      <c r="U182" s="211">
        <v>4</v>
      </c>
      <c r="V182" s="211">
        <v>2845.4794520547925</v>
      </c>
      <c r="W182" s="208">
        <f t="shared" ref="W182:W210" si="131">V182/U182</f>
        <v>711.36986301369814</v>
      </c>
      <c r="X182" s="205">
        <f>RANK(W182, W$182:W$211)</f>
        <v>13</v>
      </c>
      <c r="Y182" s="525">
        <f>AVERAGE(W182:W211)</f>
        <v>755.87116002973903</v>
      </c>
      <c r="Z182" s="211">
        <v>4</v>
      </c>
      <c r="AA182" s="211">
        <v>2845.9738472126633</v>
      </c>
      <c r="AB182" s="208">
        <f t="shared" ref="AB182:AB210" si="132">AA182/Z182</f>
        <v>711.49346180316581</v>
      </c>
      <c r="AC182" s="205">
        <f>RANK(AB182, AB$182:AB$211)</f>
        <v>13</v>
      </c>
      <c r="AD182" s="525">
        <f>AVERAGE(AB182:AB211)</f>
        <v>756.41271924085868</v>
      </c>
      <c r="AE182" s="211">
        <v>4</v>
      </c>
      <c r="AF182" s="211">
        <v>2847.3026516306022</v>
      </c>
      <c r="AG182" s="208">
        <f t="shared" ref="AG182:AG210" si="133">AF182/AE182</f>
        <v>711.82566290765055</v>
      </c>
      <c r="AH182" s="205">
        <f>RANK(AG182, AG$182:AG$211)</f>
        <v>14</v>
      </c>
      <c r="AI182" s="525">
        <f>AVERAGE(AG182:AG211)</f>
        <v>757.50080178157486</v>
      </c>
      <c r="AJ182" s="211">
        <v>4</v>
      </c>
      <c r="AK182" s="211">
        <v>2847.2002530844684</v>
      </c>
      <c r="AL182" s="208">
        <f t="shared" ref="AL182:AL210" si="134">AK182/AJ182</f>
        <v>711.8000632711171</v>
      </c>
      <c r="AM182" s="205">
        <f>RANK(AL182, AL$182:AL$211)</f>
        <v>13</v>
      </c>
      <c r="AN182" s="525">
        <f>AVERAGE(AL182:AL211)</f>
        <v>757.87756275622905</v>
      </c>
      <c r="AO182" s="211">
        <v>4</v>
      </c>
      <c r="AP182" s="211">
        <v>2847.7383733276697</v>
      </c>
      <c r="AQ182" s="208">
        <f t="shared" ref="AQ182:AQ210" si="135">AP182/AO182</f>
        <v>711.93459333191743</v>
      </c>
      <c r="AR182" s="205">
        <f>RANK(AQ182, AQ$182:AQ$211)</f>
        <v>13</v>
      </c>
      <c r="AS182" s="525">
        <f>AVERAGE(AQ182:AQ211)</f>
        <v>758.05251809378126</v>
      </c>
      <c r="AT182" s="211">
        <v>4</v>
      </c>
      <c r="AU182" s="211">
        <v>2855.043586550436</v>
      </c>
      <c r="AV182" s="208">
        <f t="shared" ref="AV182:AV210" si="136">AU182/AT182</f>
        <v>713.76089663760899</v>
      </c>
      <c r="AW182" s="205">
        <f>RANK(AV182, AV$182:AV$211)</f>
        <v>13</v>
      </c>
      <c r="AX182" s="525">
        <f>AVERAGE(AV182:AV211)</f>
        <v>758.32091546609456</v>
      </c>
    </row>
    <row r="183" spans="1:50" ht="14.25" hidden="1" customHeight="1" outlineLevel="1">
      <c r="B183" s="494"/>
      <c r="C183" s="203">
        <v>2</v>
      </c>
      <c r="D183" s="206" t="s">
        <v>543</v>
      </c>
      <c r="E183" s="207">
        <v>3</v>
      </c>
      <c r="F183" s="203">
        <v>3600</v>
      </c>
      <c r="G183" s="208">
        <f t="shared" si="129"/>
        <v>1200</v>
      </c>
      <c r="H183" s="529"/>
      <c r="I183" s="209">
        <f t="shared" ref="I183:K210" si="137">AVERAGE(P183,U183,Z183,AE183,AJ183,AO183,AT183)</f>
        <v>3</v>
      </c>
      <c r="J183" s="209">
        <f t="shared" si="137"/>
        <v>3024.6713126011346</v>
      </c>
      <c r="K183" s="210">
        <f t="shared" si="137"/>
        <v>1008.2237708670449</v>
      </c>
      <c r="L183" s="530"/>
      <c r="M183" s="209">
        <f>RANK(K183, K$182:$K$211)</f>
        <v>1</v>
      </c>
      <c r="N183" s="528"/>
      <c r="O183" s="526"/>
      <c r="P183" s="211">
        <v>3</v>
      </c>
      <c r="Q183" s="211">
        <v>3023.1529411764714</v>
      </c>
      <c r="R183" s="208">
        <f t="shared" si="130"/>
        <v>1007.7176470588238</v>
      </c>
      <c r="S183" s="205">
        <f t="shared" ref="S183:S210" si="138">RANK(R183, R$182:R$211)</f>
        <v>1</v>
      </c>
      <c r="T183" s="525"/>
      <c r="U183" s="211">
        <v>3</v>
      </c>
      <c r="V183" s="211">
        <v>3024</v>
      </c>
      <c r="W183" s="208">
        <f t="shared" si="131"/>
        <v>1008</v>
      </c>
      <c r="X183" s="205">
        <f t="shared" ref="X183:X210" si="139">RANK(W183, W$182:W$211)</f>
        <v>1</v>
      </c>
      <c r="Y183" s="525"/>
      <c r="Z183" s="211">
        <v>3</v>
      </c>
      <c r="AA183" s="211">
        <v>3023.8448647354562</v>
      </c>
      <c r="AB183" s="208">
        <f t="shared" si="132"/>
        <v>1007.9482882451521</v>
      </c>
      <c r="AC183" s="205">
        <f t="shared" ref="AC183:AC210" si="140">RANK(AB183, AB$182:AB$211)</f>
        <v>1</v>
      </c>
      <c r="AD183" s="525"/>
      <c r="AE183" s="211">
        <v>3</v>
      </c>
      <c r="AF183" s="211">
        <v>3024.8875562218923</v>
      </c>
      <c r="AG183" s="208">
        <f t="shared" si="133"/>
        <v>1008.2958520739641</v>
      </c>
      <c r="AH183" s="205">
        <f t="shared" ref="AH183:AH210" si="141">RANK(AG183, AG$182:AG$211)</f>
        <v>2</v>
      </c>
      <c r="AI183" s="525"/>
      <c r="AJ183" s="211">
        <v>3</v>
      </c>
      <c r="AK183" s="211">
        <v>3025.2993232691333</v>
      </c>
      <c r="AL183" s="208">
        <f t="shared" si="134"/>
        <v>1008.4331077563778</v>
      </c>
      <c r="AM183" s="205">
        <f t="shared" ref="AM183:AM210" si="142">RANK(AL183, AL$182:AL$211)</f>
        <v>1</v>
      </c>
      <c r="AN183" s="525"/>
      <c r="AO183" s="211">
        <v>3</v>
      </c>
      <c r="AP183" s="211">
        <v>3025.5575379125785</v>
      </c>
      <c r="AQ183" s="208">
        <f t="shared" si="135"/>
        <v>1008.5191793041928</v>
      </c>
      <c r="AR183" s="205">
        <f t="shared" ref="AR183:AR210" si="143">RANK(AQ183, AQ$182:AQ$211)</f>
        <v>1</v>
      </c>
      <c r="AS183" s="525"/>
      <c r="AT183" s="211">
        <v>3</v>
      </c>
      <c r="AU183" s="211">
        <v>3025.9569648924116</v>
      </c>
      <c r="AV183" s="208">
        <f t="shared" si="136"/>
        <v>1008.6523216308038</v>
      </c>
      <c r="AW183" s="205">
        <f t="shared" ref="AW183:AW210" si="144">RANK(AV183, AV$182:AV$211)</f>
        <v>1</v>
      </c>
      <c r="AX183" s="525"/>
    </row>
    <row r="184" spans="1:50" ht="14.25" hidden="1" customHeight="1" outlineLevel="1">
      <c r="B184" s="494"/>
      <c r="C184" s="203">
        <v>3</v>
      </c>
      <c r="D184" s="206" t="s">
        <v>232</v>
      </c>
      <c r="E184" s="207">
        <v>4</v>
      </c>
      <c r="F184" s="203">
        <v>2700</v>
      </c>
      <c r="G184" s="208">
        <f t="shared" si="129"/>
        <v>675</v>
      </c>
      <c r="H184" s="529"/>
      <c r="I184" s="209">
        <f t="shared" si="137"/>
        <v>4</v>
      </c>
      <c r="J184" s="209">
        <f t="shared" si="137"/>
        <v>2381.4508429395801</v>
      </c>
      <c r="K184" s="210">
        <f t="shared" si="137"/>
        <v>595.36271073489502</v>
      </c>
      <c r="L184" s="530"/>
      <c r="M184" s="209">
        <f>RANK(K184, K$182:$K$211)</f>
        <v>26</v>
      </c>
      <c r="N184" s="528"/>
      <c r="O184" s="526"/>
      <c r="P184" s="211">
        <v>4</v>
      </c>
      <c r="Q184" s="211">
        <v>2380.8899297423886</v>
      </c>
      <c r="R184" s="208">
        <f t="shared" si="130"/>
        <v>595.22248243559716</v>
      </c>
      <c r="S184" s="205">
        <f t="shared" si="138"/>
        <v>26</v>
      </c>
      <c r="T184" s="525"/>
      <c r="U184" s="211">
        <v>4</v>
      </c>
      <c r="V184" s="211">
        <v>2381.2239221140485</v>
      </c>
      <c r="W184" s="208">
        <f t="shared" si="131"/>
        <v>595.30598052851212</v>
      </c>
      <c r="X184" s="205">
        <f t="shared" si="139"/>
        <v>26</v>
      </c>
      <c r="Y184" s="525"/>
      <c r="Z184" s="211">
        <v>4</v>
      </c>
      <c r="AA184" s="211">
        <v>2381.5384615384623</v>
      </c>
      <c r="AB184" s="208">
        <f t="shared" si="132"/>
        <v>595.38461538461559</v>
      </c>
      <c r="AC184" s="205">
        <f t="shared" si="140"/>
        <v>26</v>
      </c>
      <c r="AD184" s="525"/>
      <c r="AE184" s="211">
        <v>4</v>
      </c>
      <c r="AF184" s="211">
        <v>2381.6376363340387</v>
      </c>
      <c r="AG184" s="208">
        <f t="shared" si="133"/>
        <v>595.40940908350967</v>
      </c>
      <c r="AH184" s="205">
        <f t="shared" si="141"/>
        <v>26</v>
      </c>
      <c r="AI184" s="525"/>
      <c r="AJ184" s="211">
        <v>4</v>
      </c>
      <c r="AK184" s="211">
        <v>2381.5197156879335</v>
      </c>
      <c r="AL184" s="208">
        <f t="shared" si="134"/>
        <v>595.37992892198338</v>
      </c>
      <c r="AM184" s="205">
        <f t="shared" si="142"/>
        <v>26</v>
      </c>
      <c r="AN184" s="525"/>
      <c r="AO184" s="211">
        <v>4</v>
      </c>
      <c r="AP184" s="211">
        <v>2381.6189624329159</v>
      </c>
      <c r="AQ184" s="208">
        <f t="shared" si="135"/>
        <v>595.40474060822896</v>
      </c>
      <c r="AR184" s="205">
        <f t="shared" si="143"/>
        <v>26</v>
      </c>
      <c r="AS184" s="525"/>
      <c r="AT184" s="211">
        <v>4</v>
      </c>
      <c r="AU184" s="211">
        <v>2381.7272727272721</v>
      </c>
      <c r="AV184" s="208">
        <f t="shared" si="136"/>
        <v>595.43181818181802</v>
      </c>
      <c r="AW184" s="205">
        <f t="shared" si="144"/>
        <v>26</v>
      </c>
      <c r="AX184" s="525"/>
    </row>
    <row r="185" spans="1:50" ht="14.25" hidden="1" customHeight="1" outlineLevel="1">
      <c r="B185" s="494"/>
      <c r="C185" s="203">
        <v>4</v>
      </c>
      <c r="D185" s="206" t="s">
        <v>544</v>
      </c>
      <c r="E185" s="207">
        <v>4</v>
      </c>
      <c r="F185" s="203">
        <v>3300</v>
      </c>
      <c r="G185" s="208">
        <f t="shared" si="129"/>
        <v>825</v>
      </c>
      <c r="H185" s="529"/>
      <c r="I185" s="209">
        <f t="shared" si="137"/>
        <v>4</v>
      </c>
      <c r="J185" s="209">
        <f t="shared" si="137"/>
        <v>2860.2031646534947</v>
      </c>
      <c r="K185" s="210">
        <f t="shared" si="137"/>
        <v>715.05079116337367</v>
      </c>
      <c r="L185" s="530"/>
      <c r="M185" s="209">
        <f>RANK(K185, K$182:$K$211)</f>
        <v>11</v>
      </c>
      <c r="N185" s="528"/>
      <c r="O185" s="526"/>
      <c r="P185" s="211">
        <v>4</v>
      </c>
      <c r="Q185" s="211">
        <v>2856.7741935483868</v>
      </c>
      <c r="R185" s="208">
        <f t="shared" si="130"/>
        <v>714.19354838709671</v>
      </c>
      <c r="S185" s="205">
        <f t="shared" si="138"/>
        <v>11</v>
      </c>
      <c r="T185" s="525"/>
      <c r="U185" s="211">
        <v>4</v>
      </c>
      <c r="V185" s="211">
        <v>2857.1904960400175</v>
      </c>
      <c r="W185" s="208">
        <f t="shared" si="131"/>
        <v>714.29762401000437</v>
      </c>
      <c r="X185" s="205">
        <f t="shared" si="139"/>
        <v>11</v>
      </c>
      <c r="Y185" s="525"/>
      <c r="Z185" s="211">
        <v>4</v>
      </c>
      <c r="AA185" s="211">
        <v>2857.7586206896558</v>
      </c>
      <c r="AB185" s="208">
        <f t="shared" si="132"/>
        <v>714.43965517241395</v>
      </c>
      <c r="AC185" s="205">
        <f t="shared" si="140"/>
        <v>11</v>
      </c>
      <c r="AD185" s="525"/>
      <c r="AE185" s="211">
        <v>4</v>
      </c>
      <c r="AF185" s="211">
        <v>2861.1966478269355</v>
      </c>
      <c r="AG185" s="208">
        <f t="shared" si="133"/>
        <v>715.29916195673388</v>
      </c>
      <c r="AH185" s="205">
        <f t="shared" si="141"/>
        <v>11</v>
      </c>
      <c r="AI185" s="525"/>
      <c r="AJ185" s="211">
        <v>4</v>
      </c>
      <c r="AK185" s="211">
        <v>2861.5946439440031</v>
      </c>
      <c r="AL185" s="208">
        <f t="shared" si="134"/>
        <v>715.39866098600078</v>
      </c>
      <c r="AM185" s="205">
        <f t="shared" si="142"/>
        <v>11</v>
      </c>
      <c r="AN185" s="525"/>
      <c r="AO185" s="211">
        <v>4</v>
      </c>
      <c r="AP185" s="211">
        <v>2862.7199999999993</v>
      </c>
      <c r="AQ185" s="208">
        <f t="shared" si="135"/>
        <v>715.67999999999984</v>
      </c>
      <c r="AR185" s="205">
        <f t="shared" si="143"/>
        <v>11</v>
      </c>
      <c r="AS185" s="525"/>
      <c r="AT185" s="211">
        <v>4</v>
      </c>
      <c r="AU185" s="211">
        <v>2864.1875505254652</v>
      </c>
      <c r="AV185" s="208">
        <f t="shared" si="136"/>
        <v>716.0468876313663</v>
      </c>
      <c r="AW185" s="205">
        <f t="shared" si="144"/>
        <v>11</v>
      </c>
      <c r="AX185" s="525"/>
    </row>
    <row r="186" spans="1:50" ht="14.25" hidden="1" customHeight="1" outlineLevel="1">
      <c r="B186" s="494"/>
      <c r="C186" s="203">
        <v>5</v>
      </c>
      <c r="D186" s="206" t="s">
        <v>538</v>
      </c>
      <c r="E186" s="207">
        <v>4</v>
      </c>
      <c r="F186" s="203">
        <v>3300</v>
      </c>
      <c r="G186" s="208">
        <f t="shared" si="129"/>
        <v>825</v>
      </c>
      <c r="H186" s="529"/>
      <c r="I186" s="209">
        <f t="shared" si="137"/>
        <v>4</v>
      </c>
      <c r="J186" s="209">
        <f t="shared" si="137"/>
        <v>2835.362941777269</v>
      </c>
      <c r="K186" s="210">
        <f t="shared" si="137"/>
        <v>708.84073544431726</v>
      </c>
      <c r="L186" s="530"/>
      <c r="M186" s="209">
        <f>RANK(K186, K$182:$K$211)</f>
        <v>16</v>
      </c>
      <c r="N186" s="528"/>
      <c r="O186" s="526"/>
      <c r="P186" s="211">
        <v>4</v>
      </c>
      <c r="Q186" s="211">
        <v>2833.1519049975254</v>
      </c>
      <c r="R186" s="208">
        <f t="shared" si="130"/>
        <v>708.28797624938136</v>
      </c>
      <c r="S186" s="205">
        <f t="shared" si="138"/>
        <v>16</v>
      </c>
      <c r="T186" s="525"/>
      <c r="U186" s="211">
        <v>4</v>
      </c>
      <c r="V186" s="211">
        <v>2833.913531723751</v>
      </c>
      <c r="W186" s="208">
        <f t="shared" si="131"/>
        <v>708.47838293093776</v>
      </c>
      <c r="X186" s="205">
        <f t="shared" si="139"/>
        <v>16</v>
      </c>
      <c r="Y186" s="525"/>
      <c r="Z186" s="211">
        <v>4</v>
      </c>
      <c r="AA186" s="211">
        <v>2834.7305389221569</v>
      </c>
      <c r="AB186" s="208">
        <f t="shared" si="132"/>
        <v>708.68263473053923</v>
      </c>
      <c r="AC186" s="205">
        <f t="shared" si="140"/>
        <v>16</v>
      </c>
      <c r="AD186" s="525"/>
      <c r="AE186" s="211">
        <v>4</v>
      </c>
      <c r="AF186" s="211">
        <v>2835.6074425392189</v>
      </c>
      <c r="AG186" s="208">
        <f t="shared" si="133"/>
        <v>708.90186063480473</v>
      </c>
      <c r="AH186" s="205">
        <f t="shared" si="141"/>
        <v>16</v>
      </c>
      <c r="AI186" s="525"/>
      <c r="AJ186" s="211">
        <v>4</v>
      </c>
      <c r="AK186" s="211">
        <v>2835.683677444486</v>
      </c>
      <c r="AL186" s="208">
        <f t="shared" si="134"/>
        <v>708.92091936112149</v>
      </c>
      <c r="AM186" s="205">
        <f t="shared" si="142"/>
        <v>16</v>
      </c>
      <c r="AN186" s="525"/>
      <c r="AO186" s="211">
        <v>4</v>
      </c>
      <c r="AP186" s="211">
        <v>2836.7346938775527</v>
      </c>
      <c r="AQ186" s="208">
        <f t="shared" si="135"/>
        <v>709.18367346938817</v>
      </c>
      <c r="AR186" s="205">
        <f t="shared" si="143"/>
        <v>16</v>
      </c>
      <c r="AS186" s="525"/>
      <c r="AT186" s="211">
        <v>4</v>
      </c>
      <c r="AU186" s="211">
        <v>2837.7188029361919</v>
      </c>
      <c r="AV186" s="208">
        <f t="shared" si="136"/>
        <v>709.42970073404797</v>
      </c>
      <c r="AW186" s="205">
        <f t="shared" si="144"/>
        <v>17</v>
      </c>
      <c r="AX186" s="525"/>
    </row>
    <row r="187" spans="1:50" ht="14.25" hidden="1" customHeight="1" outlineLevel="1">
      <c r="B187" s="494"/>
      <c r="C187" s="203">
        <v>6</v>
      </c>
      <c r="D187" s="206" t="s">
        <v>233</v>
      </c>
      <c r="E187" s="207">
        <v>5</v>
      </c>
      <c r="F187" s="203">
        <v>3300</v>
      </c>
      <c r="G187" s="208">
        <f t="shared" si="129"/>
        <v>660</v>
      </c>
      <c r="H187" s="529"/>
      <c r="I187" s="209">
        <f t="shared" si="137"/>
        <v>5</v>
      </c>
      <c r="J187" s="209">
        <f t="shared" si="137"/>
        <v>2837.050236776071</v>
      </c>
      <c r="K187" s="210">
        <f t="shared" si="137"/>
        <v>567.41004735521426</v>
      </c>
      <c r="L187" s="530"/>
      <c r="M187" s="209">
        <f>RANK(K187, K$182:$K$211)</f>
        <v>27</v>
      </c>
      <c r="N187" s="528"/>
      <c r="O187" s="526"/>
      <c r="P187" s="211">
        <v>5</v>
      </c>
      <c r="Q187" s="211">
        <v>2833.4277620396538</v>
      </c>
      <c r="R187" s="208">
        <f t="shared" si="130"/>
        <v>566.6855524079308</v>
      </c>
      <c r="S187" s="205">
        <f t="shared" si="138"/>
        <v>27</v>
      </c>
      <c r="T187" s="525"/>
      <c r="U187" s="211">
        <v>5</v>
      </c>
      <c r="V187" s="211">
        <v>2835.5344418052241</v>
      </c>
      <c r="W187" s="208">
        <f t="shared" si="131"/>
        <v>567.10688836104487</v>
      </c>
      <c r="X187" s="205">
        <f t="shared" si="139"/>
        <v>27</v>
      </c>
      <c r="Y187" s="525"/>
      <c r="Z187" s="211">
        <v>5</v>
      </c>
      <c r="AA187" s="211">
        <v>2835.9840954274378</v>
      </c>
      <c r="AB187" s="208">
        <f t="shared" si="132"/>
        <v>567.1968190854875</v>
      </c>
      <c r="AC187" s="205">
        <f t="shared" si="140"/>
        <v>27</v>
      </c>
      <c r="AD187" s="525"/>
      <c r="AE187" s="211">
        <v>5</v>
      </c>
      <c r="AF187" s="211">
        <v>2837.7850162866475</v>
      </c>
      <c r="AG187" s="208">
        <f t="shared" si="133"/>
        <v>567.55700325732948</v>
      </c>
      <c r="AH187" s="205">
        <f t="shared" si="141"/>
        <v>27</v>
      </c>
      <c r="AI187" s="525"/>
      <c r="AJ187" s="211">
        <v>5</v>
      </c>
      <c r="AK187" s="211">
        <v>2838.2681564245809</v>
      </c>
      <c r="AL187" s="208">
        <f t="shared" si="134"/>
        <v>567.65363128491617</v>
      </c>
      <c r="AM187" s="205">
        <f t="shared" si="142"/>
        <v>27</v>
      </c>
      <c r="AN187" s="525"/>
      <c r="AO187" s="211">
        <v>5</v>
      </c>
      <c r="AP187" s="211">
        <v>2838.5253456221194</v>
      </c>
      <c r="AQ187" s="208">
        <f t="shared" si="135"/>
        <v>567.70506912442386</v>
      </c>
      <c r="AR187" s="205">
        <f t="shared" si="143"/>
        <v>27</v>
      </c>
      <c r="AS187" s="525"/>
      <c r="AT187" s="211">
        <v>5</v>
      </c>
      <c r="AU187" s="211">
        <v>2839.8268398268347</v>
      </c>
      <c r="AV187" s="208">
        <f t="shared" si="136"/>
        <v>567.96536796536691</v>
      </c>
      <c r="AW187" s="205">
        <f t="shared" si="144"/>
        <v>27</v>
      </c>
      <c r="AX187" s="525"/>
    </row>
    <row r="188" spans="1:50" ht="14.25" hidden="1" customHeight="1" outlineLevel="1">
      <c r="B188" s="494"/>
      <c r="C188" s="203">
        <v>7</v>
      </c>
      <c r="D188" s="206" t="s">
        <v>539</v>
      </c>
      <c r="E188" s="207">
        <v>3</v>
      </c>
      <c r="F188" s="203">
        <v>3600</v>
      </c>
      <c r="G188" s="208">
        <f t="shared" si="129"/>
        <v>1200</v>
      </c>
      <c r="H188" s="529"/>
      <c r="I188" s="209">
        <f t="shared" si="137"/>
        <v>3</v>
      </c>
      <c r="J188" s="209">
        <f t="shared" si="137"/>
        <v>3018.352786049099</v>
      </c>
      <c r="K188" s="210">
        <f t="shared" si="137"/>
        <v>1006.1175953496999</v>
      </c>
      <c r="L188" s="530"/>
      <c r="M188" s="209">
        <f>RANK(K188, K$182:$K$211)</f>
        <v>4</v>
      </c>
      <c r="N188" s="528"/>
      <c r="O188" s="526"/>
      <c r="P188" s="211">
        <v>3</v>
      </c>
      <c r="Q188" s="211">
        <v>3017.3633440514482</v>
      </c>
      <c r="R188" s="208">
        <f t="shared" si="130"/>
        <v>1005.7877813504828</v>
      </c>
      <c r="S188" s="205">
        <f t="shared" si="138"/>
        <v>3</v>
      </c>
      <c r="T188" s="525"/>
      <c r="U188" s="211">
        <v>3</v>
      </c>
      <c r="V188" s="211">
        <v>3018.1621621621625</v>
      </c>
      <c r="W188" s="208">
        <f t="shared" si="131"/>
        <v>1006.0540540540542</v>
      </c>
      <c r="X188" s="205">
        <f t="shared" si="139"/>
        <v>3</v>
      </c>
      <c r="Y188" s="525"/>
      <c r="Z188" s="211">
        <v>3</v>
      </c>
      <c r="AA188" s="211">
        <v>3017.7653631284916</v>
      </c>
      <c r="AB188" s="208">
        <f t="shared" si="132"/>
        <v>1005.9217877094972</v>
      </c>
      <c r="AC188" s="205">
        <f t="shared" si="140"/>
        <v>3</v>
      </c>
      <c r="AD188" s="525"/>
      <c r="AE188" s="211">
        <v>3</v>
      </c>
      <c r="AF188" s="211">
        <v>3018.0749448934603</v>
      </c>
      <c r="AG188" s="208">
        <f t="shared" si="133"/>
        <v>1006.0249816311534</v>
      </c>
      <c r="AH188" s="205">
        <f t="shared" si="141"/>
        <v>3</v>
      </c>
      <c r="AI188" s="525"/>
      <c r="AJ188" s="211">
        <v>3</v>
      </c>
      <c r="AK188" s="211">
        <v>3018.4190330007696</v>
      </c>
      <c r="AL188" s="208">
        <f t="shared" si="134"/>
        <v>1006.1396776669231</v>
      </c>
      <c r="AM188" s="205">
        <f t="shared" si="142"/>
        <v>4</v>
      </c>
      <c r="AN188" s="525"/>
      <c r="AO188" s="211">
        <v>3</v>
      </c>
      <c r="AP188" s="211">
        <v>3019.1422594142246</v>
      </c>
      <c r="AQ188" s="208">
        <f t="shared" si="135"/>
        <v>1006.3807531380749</v>
      </c>
      <c r="AR188" s="205">
        <f t="shared" si="143"/>
        <v>3</v>
      </c>
      <c r="AS188" s="525"/>
      <c r="AT188" s="211">
        <v>3</v>
      </c>
      <c r="AU188" s="211">
        <v>3019.5423956931381</v>
      </c>
      <c r="AV188" s="208">
        <f t="shared" si="136"/>
        <v>1006.5141318977127</v>
      </c>
      <c r="AW188" s="205">
        <f t="shared" si="144"/>
        <v>3</v>
      </c>
      <c r="AX188" s="525"/>
    </row>
    <row r="189" spans="1:50" ht="14.25" hidden="1" customHeight="1" outlineLevel="1">
      <c r="B189" s="494"/>
      <c r="C189" s="203">
        <v>8</v>
      </c>
      <c r="D189" s="206" t="s">
        <v>370</v>
      </c>
      <c r="E189" s="207">
        <v>3</v>
      </c>
      <c r="F189" s="203">
        <v>3000</v>
      </c>
      <c r="G189" s="208">
        <f t="shared" si="129"/>
        <v>1000</v>
      </c>
      <c r="H189" s="529"/>
      <c r="I189" s="209">
        <f t="shared" si="137"/>
        <v>3</v>
      </c>
      <c r="J189" s="209">
        <f t="shared" si="137"/>
        <v>2599.1321275134756</v>
      </c>
      <c r="K189" s="210">
        <f t="shared" si="137"/>
        <v>866.37737583782507</v>
      </c>
      <c r="L189" s="530"/>
      <c r="M189" s="209">
        <f>RANK(K189, K$182:$K$211)</f>
        <v>10</v>
      </c>
      <c r="N189" s="528"/>
      <c r="O189" s="526"/>
      <c r="P189" s="211">
        <v>3</v>
      </c>
      <c r="Q189" s="211">
        <v>2596.7796610169494</v>
      </c>
      <c r="R189" s="208">
        <f t="shared" si="130"/>
        <v>865.59322033898309</v>
      </c>
      <c r="S189" s="205">
        <f t="shared" si="138"/>
        <v>10</v>
      </c>
      <c r="T189" s="525"/>
      <c r="U189" s="211">
        <v>3</v>
      </c>
      <c r="V189" s="211">
        <v>2598.0419580419589</v>
      </c>
      <c r="W189" s="208">
        <f t="shared" si="131"/>
        <v>866.01398601398625</v>
      </c>
      <c r="X189" s="205">
        <f t="shared" si="139"/>
        <v>10</v>
      </c>
      <c r="Y189" s="525"/>
      <c r="Z189" s="211">
        <v>3</v>
      </c>
      <c r="AA189" s="211">
        <v>2598.487339690892</v>
      </c>
      <c r="AB189" s="208">
        <f t="shared" si="132"/>
        <v>866.16244656363062</v>
      </c>
      <c r="AC189" s="205">
        <f t="shared" si="140"/>
        <v>10</v>
      </c>
      <c r="AD189" s="525"/>
      <c r="AE189" s="211">
        <v>3</v>
      </c>
      <c r="AF189" s="211">
        <v>2599.327165685449</v>
      </c>
      <c r="AG189" s="208">
        <f t="shared" si="133"/>
        <v>866.4423885618163</v>
      </c>
      <c r="AH189" s="205">
        <f t="shared" si="141"/>
        <v>10</v>
      </c>
      <c r="AI189" s="525"/>
      <c r="AJ189" s="211">
        <v>3</v>
      </c>
      <c r="AK189" s="211">
        <v>2599.3302076356331</v>
      </c>
      <c r="AL189" s="208">
        <f t="shared" si="134"/>
        <v>866.44340254521103</v>
      </c>
      <c r="AM189" s="205">
        <f t="shared" si="142"/>
        <v>10</v>
      </c>
      <c r="AN189" s="525"/>
      <c r="AO189" s="211">
        <v>3</v>
      </c>
      <c r="AP189" s="211">
        <v>2600.2442748091598</v>
      </c>
      <c r="AQ189" s="208">
        <f t="shared" si="135"/>
        <v>866.74809160305324</v>
      </c>
      <c r="AR189" s="205">
        <f t="shared" si="143"/>
        <v>10</v>
      </c>
      <c r="AS189" s="525"/>
      <c r="AT189" s="211">
        <v>3</v>
      </c>
      <c r="AU189" s="211">
        <v>2601.7142857142862</v>
      </c>
      <c r="AV189" s="208">
        <f t="shared" si="136"/>
        <v>867.23809523809541</v>
      </c>
      <c r="AW189" s="205">
        <f t="shared" si="144"/>
        <v>10</v>
      </c>
      <c r="AX189" s="525"/>
    </row>
    <row r="190" spans="1:50" ht="14.25" hidden="1" customHeight="1" outlineLevel="1">
      <c r="B190" s="494"/>
      <c r="C190" s="203">
        <v>9</v>
      </c>
      <c r="D190" s="206" t="s">
        <v>537</v>
      </c>
      <c r="E190" s="207">
        <v>3</v>
      </c>
      <c r="F190" s="203">
        <v>3300</v>
      </c>
      <c r="G190" s="208">
        <f t="shared" si="129"/>
        <v>1100</v>
      </c>
      <c r="H190" s="529"/>
      <c r="I190" s="209">
        <f t="shared" si="137"/>
        <v>3</v>
      </c>
      <c r="J190" s="209">
        <f t="shared" si="137"/>
        <v>2834.4818036311358</v>
      </c>
      <c r="K190" s="210">
        <f t="shared" si="137"/>
        <v>944.82726787704519</v>
      </c>
      <c r="L190" s="530"/>
      <c r="M190" s="209">
        <f>RANK(K190, K$182:$K$211)</f>
        <v>9</v>
      </c>
      <c r="N190" s="528"/>
      <c r="O190" s="526"/>
      <c r="P190" s="211">
        <v>3</v>
      </c>
      <c r="Q190" s="211">
        <v>2832.5647058823524</v>
      </c>
      <c r="R190" s="208">
        <f t="shared" si="130"/>
        <v>944.18823529411748</v>
      </c>
      <c r="S190" s="205">
        <f t="shared" si="138"/>
        <v>9</v>
      </c>
      <c r="T190" s="525"/>
      <c r="U190" s="211">
        <v>3</v>
      </c>
      <c r="V190" s="211">
        <v>2834.2298288508537</v>
      </c>
      <c r="W190" s="208">
        <f t="shared" si="131"/>
        <v>944.74327628361789</v>
      </c>
      <c r="X190" s="205">
        <f t="shared" si="139"/>
        <v>9</v>
      </c>
      <c r="Y190" s="525"/>
      <c r="Z190" s="211">
        <v>3</v>
      </c>
      <c r="AA190" s="211">
        <v>2833.9641943733991</v>
      </c>
      <c r="AB190" s="208">
        <f t="shared" si="132"/>
        <v>944.6547314577997</v>
      </c>
      <c r="AC190" s="205">
        <f t="shared" si="140"/>
        <v>9</v>
      </c>
      <c r="AD190" s="525"/>
      <c r="AE190" s="211">
        <v>3</v>
      </c>
      <c r="AF190" s="211">
        <v>2834.0956340956336</v>
      </c>
      <c r="AG190" s="208">
        <f t="shared" si="133"/>
        <v>944.69854469854454</v>
      </c>
      <c r="AH190" s="205">
        <f t="shared" si="141"/>
        <v>9</v>
      </c>
      <c r="AI190" s="525"/>
      <c r="AJ190" s="211">
        <v>3</v>
      </c>
      <c r="AK190" s="211">
        <v>2834.5263157894788</v>
      </c>
      <c r="AL190" s="208">
        <f t="shared" si="134"/>
        <v>944.84210526315962</v>
      </c>
      <c r="AM190" s="205">
        <f t="shared" si="142"/>
        <v>9</v>
      </c>
      <c r="AN190" s="525"/>
      <c r="AO190" s="211">
        <v>3</v>
      </c>
      <c r="AP190" s="211">
        <v>2835.6283100625933</v>
      </c>
      <c r="AQ190" s="208">
        <f t="shared" si="135"/>
        <v>945.20943668753114</v>
      </c>
      <c r="AR190" s="205">
        <f t="shared" si="143"/>
        <v>9</v>
      </c>
      <c r="AS190" s="525"/>
      <c r="AT190" s="211">
        <v>3</v>
      </c>
      <c r="AU190" s="211">
        <v>2836.3636363636388</v>
      </c>
      <c r="AV190" s="208">
        <f t="shared" si="136"/>
        <v>945.45454545454629</v>
      </c>
      <c r="AW190" s="205">
        <f t="shared" si="144"/>
        <v>9</v>
      </c>
      <c r="AX190" s="525"/>
    </row>
    <row r="191" spans="1:50" ht="14.25" hidden="1" customHeight="1" outlineLevel="1">
      <c r="B191" s="494"/>
      <c r="C191" s="203">
        <v>10</v>
      </c>
      <c r="D191" s="206" t="s">
        <v>542</v>
      </c>
      <c r="E191" s="207">
        <v>3</v>
      </c>
      <c r="F191" s="203">
        <v>3600</v>
      </c>
      <c r="G191" s="208">
        <f t="shared" si="129"/>
        <v>1200</v>
      </c>
      <c r="H191" s="529"/>
      <c r="I191" s="209">
        <f t="shared" si="137"/>
        <v>3</v>
      </c>
      <c r="J191" s="209">
        <f t="shared" si="137"/>
        <v>3012.0423440200789</v>
      </c>
      <c r="K191" s="210">
        <f t="shared" si="137"/>
        <v>1004.0141146733596</v>
      </c>
      <c r="L191" s="530"/>
      <c r="M191" s="209">
        <f>RANK(K191, K$182:$K$211)</f>
        <v>6</v>
      </c>
      <c r="N191" s="528"/>
      <c r="O191" s="526"/>
      <c r="P191" s="211">
        <v>3</v>
      </c>
      <c r="Q191" s="211">
        <v>3010.3937007873978</v>
      </c>
      <c r="R191" s="208">
        <f t="shared" si="130"/>
        <v>1003.4645669291326</v>
      </c>
      <c r="S191" s="205">
        <f t="shared" si="138"/>
        <v>6</v>
      </c>
      <c r="T191" s="525"/>
      <c r="U191" s="211">
        <v>3</v>
      </c>
      <c r="V191" s="211">
        <v>3011.6375198728147</v>
      </c>
      <c r="W191" s="208">
        <f t="shared" si="131"/>
        <v>1003.8791732909382</v>
      </c>
      <c r="X191" s="205">
        <f t="shared" si="139"/>
        <v>5</v>
      </c>
      <c r="Y191" s="525"/>
      <c r="Z191" s="211">
        <v>3</v>
      </c>
      <c r="AA191" s="211">
        <v>3011.1750761937037</v>
      </c>
      <c r="AB191" s="208">
        <f t="shared" si="132"/>
        <v>1003.7250253979013</v>
      </c>
      <c r="AC191" s="205">
        <f t="shared" si="140"/>
        <v>6</v>
      </c>
      <c r="AD191" s="525"/>
      <c r="AE191" s="211">
        <v>3</v>
      </c>
      <c r="AF191" s="211">
        <v>3012.4312896405954</v>
      </c>
      <c r="AG191" s="208">
        <f t="shared" si="133"/>
        <v>1004.1437632135318</v>
      </c>
      <c r="AH191" s="205">
        <f t="shared" si="141"/>
        <v>5</v>
      </c>
      <c r="AI191" s="525"/>
      <c r="AJ191" s="211">
        <v>3</v>
      </c>
      <c r="AK191" s="211">
        <v>3012.0209059233498</v>
      </c>
      <c r="AL191" s="208">
        <f t="shared" si="134"/>
        <v>1004.0069686411166</v>
      </c>
      <c r="AM191" s="205">
        <f t="shared" si="142"/>
        <v>5</v>
      </c>
      <c r="AN191" s="525"/>
      <c r="AO191" s="211">
        <v>3</v>
      </c>
      <c r="AP191" s="211">
        <v>3012.8662035638799</v>
      </c>
      <c r="AQ191" s="208">
        <f t="shared" si="135"/>
        <v>1004.2887345212933</v>
      </c>
      <c r="AR191" s="205">
        <f t="shared" si="143"/>
        <v>6</v>
      </c>
      <c r="AS191" s="525"/>
      <c r="AT191" s="211">
        <v>3</v>
      </c>
      <c r="AU191" s="211">
        <v>3013.7717121588098</v>
      </c>
      <c r="AV191" s="208">
        <f t="shared" si="136"/>
        <v>1004.5905707196033</v>
      </c>
      <c r="AW191" s="205">
        <f t="shared" si="144"/>
        <v>6</v>
      </c>
      <c r="AX191" s="525"/>
    </row>
    <row r="192" spans="1:50" ht="14.25" hidden="1" customHeight="1" outlineLevel="1">
      <c r="B192" s="494"/>
      <c r="C192" s="203">
        <v>11</v>
      </c>
      <c r="D192" s="206" t="s">
        <v>623</v>
      </c>
      <c r="E192" s="207">
        <v>4</v>
      </c>
      <c r="F192" s="203">
        <v>3000</v>
      </c>
      <c r="G192" s="208">
        <f t="shared" si="129"/>
        <v>750</v>
      </c>
      <c r="H192" s="529"/>
      <c r="I192" s="209">
        <f t="shared" si="137"/>
        <v>4</v>
      </c>
      <c r="J192" s="209">
        <f t="shared" si="137"/>
        <v>2539.2128438827594</v>
      </c>
      <c r="K192" s="210">
        <f t="shared" si="137"/>
        <v>634.80321097068986</v>
      </c>
      <c r="L192" s="530"/>
      <c r="M192" s="209">
        <f>RANK(K192, K$182:$K$211)</f>
        <v>23</v>
      </c>
      <c r="N192" s="528"/>
      <c r="O192" s="526"/>
      <c r="P192" s="211">
        <v>4</v>
      </c>
      <c r="Q192" s="211">
        <v>2460.6392337014959</v>
      </c>
      <c r="R192" s="208">
        <f t="shared" si="130"/>
        <v>615.15980842537397</v>
      </c>
      <c r="S192" s="205">
        <f t="shared" si="138"/>
        <v>24</v>
      </c>
      <c r="T192" s="525"/>
      <c r="U192" s="211">
        <v>4</v>
      </c>
      <c r="V192" s="211">
        <v>2490.7792207792204</v>
      </c>
      <c r="W192" s="208">
        <f t="shared" si="131"/>
        <v>622.6948051948051</v>
      </c>
      <c r="X192" s="205">
        <f t="shared" si="139"/>
        <v>24</v>
      </c>
      <c r="Y192" s="525"/>
      <c r="Z192" s="211">
        <v>4</v>
      </c>
      <c r="AA192" s="211">
        <v>2519.9999999999995</v>
      </c>
      <c r="AB192" s="208">
        <f t="shared" si="132"/>
        <v>629.99999999999989</v>
      </c>
      <c r="AC192" s="205">
        <f t="shared" si="140"/>
        <v>24</v>
      </c>
      <c r="AD192" s="525"/>
      <c r="AE192" s="211">
        <v>4</v>
      </c>
      <c r="AF192" s="211">
        <v>2549.5673981191221</v>
      </c>
      <c r="AG192" s="208">
        <f t="shared" si="133"/>
        <v>637.39184952978053</v>
      </c>
      <c r="AH192" s="205">
        <f t="shared" si="141"/>
        <v>22</v>
      </c>
      <c r="AI192" s="525"/>
      <c r="AJ192" s="211">
        <v>4</v>
      </c>
      <c r="AK192" s="211">
        <v>2582.3437499999995</v>
      </c>
      <c r="AL192" s="208">
        <f t="shared" si="134"/>
        <v>645.58593749999989</v>
      </c>
      <c r="AM192" s="205">
        <f t="shared" si="142"/>
        <v>22</v>
      </c>
      <c r="AN192" s="525"/>
      <c r="AO192" s="211">
        <v>4</v>
      </c>
      <c r="AP192" s="211">
        <v>2582.8200972447316</v>
      </c>
      <c r="AQ192" s="208">
        <f t="shared" si="135"/>
        <v>645.70502431118291</v>
      </c>
      <c r="AR192" s="205">
        <f t="shared" si="143"/>
        <v>22</v>
      </c>
      <c r="AS192" s="525"/>
      <c r="AT192" s="211">
        <v>4</v>
      </c>
      <c r="AU192" s="211">
        <v>2588.3402073347456</v>
      </c>
      <c r="AV192" s="208">
        <f t="shared" si="136"/>
        <v>647.08505183368641</v>
      </c>
      <c r="AW192" s="205">
        <f t="shared" si="144"/>
        <v>22</v>
      </c>
      <c r="AX192" s="525"/>
    </row>
    <row r="193" spans="2:50" ht="14.25" hidden="1" customHeight="1" outlineLevel="1">
      <c r="B193" s="494"/>
      <c r="C193" s="203">
        <v>12</v>
      </c>
      <c r="D193" s="206" t="s">
        <v>613</v>
      </c>
      <c r="E193" s="207">
        <v>3</v>
      </c>
      <c r="F193" s="203">
        <v>3300</v>
      </c>
      <c r="G193" s="208">
        <f t="shared" si="129"/>
        <v>1100</v>
      </c>
      <c r="H193" s="529"/>
      <c r="I193" s="209">
        <f t="shared" si="137"/>
        <v>3</v>
      </c>
      <c r="J193" s="209">
        <f t="shared" si="137"/>
        <v>2854.1805237937224</v>
      </c>
      <c r="K193" s="210">
        <f t="shared" si="137"/>
        <v>951.39350793124061</v>
      </c>
      <c r="L193" s="530"/>
      <c r="M193" s="209">
        <f>RANK(K193, K$182:$K$211)</f>
        <v>7</v>
      </c>
      <c r="N193" s="528"/>
      <c r="O193" s="526"/>
      <c r="P193" s="211">
        <v>3</v>
      </c>
      <c r="Q193" s="211">
        <v>2850.7052441229644</v>
      </c>
      <c r="R193" s="208">
        <f t="shared" si="130"/>
        <v>950.23508137432145</v>
      </c>
      <c r="S193" s="205">
        <f t="shared" si="138"/>
        <v>7</v>
      </c>
      <c r="T193" s="525"/>
      <c r="U193" s="211">
        <v>3</v>
      </c>
      <c r="V193" s="211">
        <v>2852.2071469520342</v>
      </c>
      <c r="W193" s="208">
        <f t="shared" si="131"/>
        <v>950.73571565067812</v>
      </c>
      <c r="X193" s="205">
        <f t="shared" si="139"/>
        <v>7</v>
      </c>
      <c r="Y193" s="525"/>
      <c r="Z193" s="211">
        <v>3</v>
      </c>
      <c r="AA193" s="211">
        <v>2853.2001815705867</v>
      </c>
      <c r="AB193" s="208">
        <f t="shared" si="132"/>
        <v>951.06672719019559</v>
      </c>
      <c r="AC193" s="205">
        <f t="shared" si="140"/>
        <v>7</v>
      </c>
      <c r="AD193" s="525"/>
      <c r="AE193" s="211">
        <v>3</v>
      </c>
      <c r="AF193" s="211">
        <v>2854.4194107452345</v>
      </c>
      <c r="AG193" s="208">
        <f t="shared" si="133"/>
        <v>951.47313691507816</v>
      </c>
      <c r="AH193" s="205">
        <f t="shared" si="141"/>
        <v>7</v>
      </c>
      <c r="AI193" s="525"/>
      <c r="AJ193" s="211">
        <v>3</v>
      </c>
      <c r="AK193" s="211">
        <v>2854.7703180211988</v>
      </c>
      <c r="AL193" s="208">
        <f t="shared" si="134"/>
        <v>951.59010600706631</v>
      </c>
      <c r="AM193" s="205">
        <f t="shared" si="142"/>
        <v>7</v>
      </c>
      <c r="AN193" s="525"/>
      <c r="AO193" s="211">
        <v>3</v>
      </c>
      <c r="AP193" s="211">
        <v>2855.7983193277305</v>
      </c>
      <c r="AQ193" s="208">
        <f t="shared" si="135"/>
        <v>951.9327731092435</v>
      </c>
      <c r="AR193" s="205">
        <f t="shared" si="143"/>
        <v>7</v>
      </c>
      <c r="AS193" s="525"/>
      <c r="AT193" s="211">
        <v>3</v>
      </c>
      <c r="AU193" s="211">
        <v>2858.163045816304</v>
      </c>
      <c r="AV193" s="208">
        <f t="shared" si="136"/>
        <v>952.72101527210134</v>
      </c>
      <c r="AW193" s="205">
        <f t="shared" si="144"/>
        <v>7</v>
      </c>
      <c r="AX193" s="525"/>
    </row>
    <row r="194" spans="2:50" ht="14.25" hidden="1" customHeight="1" outlineLevel="1">
      <c r="B194" s="494"/>
      <c r="C194" s="203">
        <v>13</v>
      </c>
      <c r="D194" s="206" t="s">
        <v>541</v>
      </c>
      <c r="E194" s="207">
        <v>4</v>
      </c>
      <c r="F194" s="203">
        <v>3300</v>
      </c>
      <c r="G194" s="208">
        <f t="shared" si="129"/>
        <v>825</v>
      </c>
      <c r="H194" s="529"/>
      <c r="I194" s="209">
        <f t="shared" si="137"/>
        <v>4</v>
      </c>
      <c r="J194" s="209">
        <f t="shared" si="137"/>
        <v>2831.8323140259822</v>
      </c>
      <c r="K194" s="210">
        <f t="shared" si="137"/>
        <v>707.95807850649555</v>
      </c>
      <c r="L194" s="530"/>
      <c r="M194" s="209">
        <f>RANK(K194, K$182:$K$211)</f>
        <v>17</v>
      </c>
      <c r="N194" s="528"/>
      <c r="O194" s="526"/>
      <c r="P194" s="211">
        <v>4</v>
      </c>
      <c r="Q194" s="211">
        <v>2826.3110033343442</v>
      </c>
      <c r="R194" s="208">
        <f t="shared" si="130"/>
        <v>706.57775083358604</v>
      </c>
      <c r="S194" s="205">
        <f t="shared" si="138"/>
        <v>17</v>
      </c>
      <c r="T194" s="525"/>
      <c r="U194" s="211">
        <v>4</v>
      </c>
      <c r="V194" s="211">
        <v>2830.2160760587731</v>
      </c>
      <c r="W194" s="208">
        <f t="shared" si="131"/>
        <v>707.55401901469327</v>
      </c>
      <c r="X194" s="205">
        <f t="shared" si="139"/>
        <v>17</v>
      </c>
      <c r="Y194" s="525"/>
      <c r="Z194" s="211">
        <v>4</v>
      </c>
      <c r="AA194" s="211">
        <v>2830.7857911733054</v>
      </c>
      <c r="AB194" s="208">
        <f t="shared" si="132"/>
        <v>707.69644779332634</v>
      </c>
      <c r="AC194" s="205">
        <f t="shared" si="140"/>
        <v>17</v>
      </c>
      <c r="AD194" s="525"/>
      <c r="AE194" s="211">
        <v>4</v>
      </c>
      <c r="AF194" s="211">
        <v>2831.155778894472</v>
      </c>
      <c r="AG194" s="208">
        <f t="shared" si="133"/>
        <v>707.78894472361799</v>
      </c>
      <c r="AH194" s="205">
        <f t="shared" si="141"/>
        <v>17</v>
      </c>
      <c r="AI194" s="525"/>
      <c r="AJ194" s="211">
        <v>4</v>
      </c>
      <c r="AK194" s="211">
        <v>2831.2925170068015</v>
      </c>
      <c r="AL194" s="208">
        <f t="shared" si="134"/>
        <v>707.82312925170038</v>
      </c>
      <c r="AM194" s="205">
        <f t="shared" si="142"/>
        <v>17</v>
      </c>
      <c r="AN194" s="525"/>
      <c r="AO194" s="211">
        <v>4</v>
      </c>
      <c r="AP194" s="211">
        <v>2832.0610687022909</v>
      </c>
      <c r="AQ194" s="208">
        <f t="shared" si="135"/>
        <v>708.01526717557272</v>
      </c>
      <c r="AR194" s="205">
        <f t="shared" si="143"/>
        <v>17</v>
      </c>
      <c r="AS194" s="525"/>
      <c r="AT194" s="211">
        <v>4</v>
      </c>
      <c r="AU194" s="211">
        <v>2841.003963011889</v>
      </c>
      <c r="AV194" s="208">
        <f t="shared" si="136"/>
        <v>710.25099075297226</v>
      </c>
      <c r="AW194" s="205">
        <f t="shared" si="144"/>
        <v>16</v>
      </c>
      <c r="AX194" s="525"/>
    </row>
    <row r="195" spans="2:50" ht="14.25" hidden="1" customHeight="1" outlineLevel="1">
      <c r="B195" s="494"/>
      <c r="C195" s="203">
        <v>14</v>
      </c>
      <c r="D195" s="206" t="s">
        <v>624</v>
      </c>
      <c r="E195" s="207">
        <v>4</v>
      </c>
      <c r="F195" s="203">
        <v>3300</v>
      </c>
      <c r="G195" s="208">
        <f t="shared" si="129"/>
        <v>825</v>
      </c>
      <c r="H195" s="529"/>
      <c r="I195" s="209">
        <f t="shared" si="137"/>
        <v>4</v>
      </c>
      <c r="J195" s="209">
        <f t="shared" si="137"/>
        <v>2783.5537612502017</v>
      </c>
      <c r="K195" s="210">
        <f t="shared" si="137"/>
        <v>695.88844031255042</v>
      </c>
      <c r="L195" s="530"/>
      <c r="M195" s="209">
        <f>RANK(K195, K$182:$K$211)</f>
        <v>20</v>
      </c>
      <c r="N195" s="528"/>
      <c r="O195" s="526"/>
      <c r="P195" s="211">
        <v>4</v>
      </c>
      <c r="Q195" s="211">
        <v>2706.3999999999992</v>
      </c>
      <c r="R195" s="208">
        <f t="shared" si="130"/>
        <v>676.5999999999998</v>
      </c>
      <c r="S195" s="205">
        <f t="shared" si="138"/>
        <v>20</v>
      </c>
      <c r="T195" s="525"/>
      <c r="U195" s="211">
        <v>4</v>
      </c>
      <c r="V195" s="211">
        <v>2724.5484301127399</v>
      </c>
      <c r="W195" s="208">
        <f t="shared" si="131"/>
        <v>681.13710752818497</v>
      </c>
      <c r="X195" s="205">
        <f t="shared" si="139"/>
        <v>20</v>
      </c>
      <c r="Y195" s="525"/>
      <c r="Z195" s="211">
        <v>4</v>
      </c>
      <c r="AA195" s="211">
        <v>2760.6417112299464</v>
      </c>
      <c r="AB195" s="208">
        <f t="shared" si="132"/>
        <v>690.1604278074866</v>
      </c>
      <c r="AC195" s="205">
        <f t="shared" si="140"/>
        <v>20</v>
      </c>
      <c r="AD195" s="525"/>
      <c r="AE195" s="211">
        <v>4</v>
      </c>
      <c r="AF195" s="211">
        <v>2802.7794561933547</v>
      </c>
      <c r="AG195" s="208">
        <f t="shared" si="133"/>
        <v>700.69486404833867</v>
      </c>
      <c r="AH195" s="205">
        <f t="shared" si="141"/>
        <v>20</v>
      </c>
      <c r="AI195" s="525"/>
      <c r="AJ195" s="211">
        <v>4</v>
      </c>
      <c r="AK195" s="211">
        <v>2829.2621267182808</v>
      </c>
      <c r="AL195" s="208">
        <f t="shared" si="134"/>
        <v>707.3155316795702</v>
      </c>
      <c r="AM195" s="205">
        <f t="shared" si="142"/>
        <v>18</v>
      </c>
      <c r="AN195" s="525"/>
      <c r="AO195" s="211">
        <v>4</v>
      </c>
      <c r="AP195" s="211">
        <v>2830.546075085324</v>
      </c>
      <c r="AQ195" s="208">
        <f t="shared" si="135"/>
        <v>707.636518771331</v>
      </c>
      <c r="AR195" s="205">
        <f t="shared" si="143"/>
        <v>19</v>
      </c>
      <c r="AS195" s="525"/>
      <c r="AT195" s="211">
        <v>4</v>
      </c>
      <c r="AU195" s="211">
        <v>2830.6985294117653</v>
      </c>
      <c r="AV195" s="208">
        <f t="shared" si="136"/>
        <v>707.67463235294133</v>
      </c>
      <c r="AW195" s="205">
        <f t="shared" si="144"/>
        <v>18</v>
      </c>
      <c r="AX195" s="525"/>
    </row>
    <row r="196" spans="2:50" ht="14.25" hidden="1" customHeight="1" outlineLevel="1">
      <c r="B196" s="494"/>
      <c r="C196" s="203">
        <v>15</v>
      </c>
      <c r="D196" s="206" t="s">
        <v>554</v>
      </c>
      <c r="E196" s="207">
        <v>4</v>
      </c>
      <c r="F196" s="203">
        <v>3300</v>
      </c>
      <c r="G196" s="208">
        <f t="shared" si="129"/>
        <v>825</v>
      </c>
      <c r="H196" s="529"/>
      <c r="I196" s="209">
        <f t="shared" si="137"/>
        <v>4</v>
      </c>
      <c r="J196" s="209">
        <f t="shared" si="137"/>
        <v>2856.6268258827658</v>
      </c>
      <c r="K196" s="210">
        <f t="shared" si="137"/>
        <v>714.15670647069146</v>
      </c>
      <c r="L196" s="530"/>
      <c r="M196" s="209">
        <f>RANK(K196, K$182:$K$211)</f>
        <v>12</v>
      </c>
      <c r="N196" s="528"/>
      <c r="O196" s="526"/>
      <c r="P196" s="211">
        <v>4</v>
      </c>
      <c r="Q196" s="211">
        <v>2851.5042793896382</v>
      </c>
      <c r="R196" s="208">
        <f t="shared" si="130"/>
        <v>712.87606984740955</v>
      </c>
      <c r="S196" s="205">
        <f t="shared" si="138"/>
        <v>12</v>
      </c>
      <c r="T196" s="525"/>
      <c r="U196" s="211">
        <v>4</v>
      </c>
      <c r="V196" s="211">
        <v>2852.7327725639429</v>
      </c>
      <c r="W196" s="208">
        <f t="shared" si="131"/>
        <v>713.18319314098574</v>
      </c>
      <c r="X196" s="205">
        <f t="shared" si="139"/>
        <v>12</v>
      </c>
      <c r="Y196" s="525"/>
      <c r="Z196" s="211">
        <v>4</v>
      </c>
      <c r="AA196" s="211">
        <v>2856.9309754706233</v>
      </c>
      <c r="AB196" s="208">
        <f t="shared" si="132"/>
        <v>714.23274386765581</v>
      </c>
      <c r="AC196" s="205">
        <f t="shared" si="140"/>
        <v>12</v>
      </c>
      <c r="AD196" s="525"/>
      <c r="AE196" s="211">
        <v>4</v>
      </c>
      <c r="AF196" s="211">
        <v>2858.2365861311582</v>
      </c>
      <c r="AG196" s="208">
        <f t="shared" si="133"/>
        <v>714.55914653278955</v>
      </c>
      <c r="AH196" s="205">
        <f t="shared" si="141"/>
        <v>12</v>
      </c>
      <c r="AI196" s="525"/>
      <c r="AJ196" s="211">
        <v>4</v>
      </c>
      <c r="AK196" s="211">
        <v>2854.3089278179709</v>
      </c>
      <c r="AL196" s="208">
        <f t="shared" si="134"/>
        <v>713.57723195449273</v>
      </c>
      <c r="AM196" s="205">
        <f t="shared" si="142"/>
        <v>12</v>
      </c>
      <c r="AN196" s="525"/>
      <c r="AO196" s="211">
        <v>4</v>
      </c>
      <c r="AP196" s="211">
        <v>2859.2661622919386</v>
      </c>
      <c r="AQ196" s="208">
        <f t="shared" si="135"/>
        <v>714.81654057298465</v>
      </c>
      <c r="AR196" s="205">
        <f t="shared" si="143"/>
        <v>12</v>
      </c>
      <c r="AS196" s="525"/>
      <c r="AT196" s="211">
        <v>4</v>
      </c>
      <c r="AU196" s="211">
        <v>2863.4080775140901</v>
      </c>
      <c r="AV196" s="208">
        <f t="shared" si="136"/>
        <v>715.85201937852253</v>
      </c>
      <c r="AW196" s="205">
        <f t="shared" si="144"/>
        <v>12</v>
      </c>
      <c r="AX196" s="525"/>
    </row>
    <row r="197" spans="2:50" ht="14.25" hidden="1" customHeight="1" outlineLevel="1">
      <c r="B197" s="494"/>
      <c r="C197" s="203">
        <v>16</v>
      </c>
      <c r="D197" s="206" t="s">
        <v>553</v>
      </c>
      <c r="E197" s="207">
        <v>3</v>
      </c>
      <c r="F197" s="203">
        <v>3600</v>
      </c>
      <c r="G197" s="208">
        <f t="shared" si="129"/>
        <v>1200</v>
      </c>
      <c r="H197" s="529"/>
      <c r="I197" s="209">
        <f t="shared" si="137"/>
        <v>3</v>
      </c>
      <c r="J197" s="209">
        <f t="shared" si="137"/>
        <v>3019.9893620653697</v>
      </c>
      <c r="K197" s="210">
        <f t="shared" si="137"/>
        <v>1006.6631206884566</v>
      </c>
      <c r="L197" s="530"/>
      <c r="M197" s="209">
        <f>RANK(K197, K$182:$K$211)</f>
        <v>2</v>
      </c>
      <c r="N197" s="528"/>
      <c r="O197" s="526"/>
      <c r="P197" s="211">
        <v>3</v>
      </c>
      <c r="Q197" s="211">
        <v>3019.3332221620062</v>
      </c>
      <c r="R197" s="208">
        <f t="shared" si="130"/>
        <v>1006.4444073873354</v>
      </c>
      <c r="S197" s="205">
        <f t="shared" si="138"/>
        <v>2</v>
      </c>
      <c r="T197" s="525"/>
      <c r="U197" s="211">
        <v>3</v>
      </c>
      <c r="V197" s="211">
        <v>3020.3147932607399</v>
      </c>
      <c r="W197" s="208">
        <f t="shared" si="131"/>
        <v>1006.77159775358</v>
      </c>
      <c r="X197" s="205">
        <f t="shared" si="139"/>
        <v>2</v>
      </c>
      <c r="Y197" s="525"/>
      <c r="Z197" s="211">
        <v>3</v>
      </c>
      <c r="AA197" s="211">
        <v>3018.1030832664937</v>
      </c>
      <c r="AB197" s="208">
        <f t="shared" si="132"/>
        <v>1006.0343610888312</v>
      </c>
      <c r="AC197" s="205">
        <f t="shared" si="140"/>
        <v>2</v>
      </c>
      <c r="AD197" s="525"/>
      <c r="AE197" s="211">
        <v>3</v>
      </c>
      <c r="AF197" s="211">
        <v>3025.3672518810472</v>
      </c>
      <c r="AG197" s="208">
        <f t="shared" si="133"/>
        <v>1008.4557506270157</v>
      </c>
      <c r="AH197" s="205">
        <f t="shared" si="141"/>
        <v>1</v>
      </c>
      <c r="AI197" s="525"/>
      <c r="AJ197" s="211">
        <v>3</v>
      </c>
      <c r="AK197" s="211">
        <v>3018.4249781787748</v>
      </c>
      <c r="AL197" s="208">
        <f t="shared" si="134"/>
        <v>1006.1416593929249</v>
      </c>
      <c r="AM197" s="205">
        <f t="shared" si="142"/>
        <v>3</v>
      </c>
      <c r="AN197" s="525"/>
      <c r="AO197" s="211">
        <v>3</v>
      </c>
      <c r="AP197" s="211">
        <v>3018.9712106924608</v>
      </c>
      <c r="AQ197" s="208">
        <f t="shared" si="135"/>
        <v>1006.3237368974869</v>
      </c>
      <c r="AR197" s="205">
        <f t="shared" si="143"/>
        <v>4</v>
      </c>
      <c r="AS197" s="525"/>
      <c r="AT197" s="211">
        <v>3</v>
      </c>
      <c r="AU197" s="211">
        <v>3019.4109950160655</v>
      </c>
      <c r="AV197" s="208">
        <f t="shared" si="136"/>
        <v>1006.4703316720219</v>
      </c>
      <c r="AW197" s="205">
        <f t="shared" si="144"/>
        <v>4</v>
      </c>
      <c r="AX197" s="525"/>
    </row>
    <row r="198" spans="2:50" ht="14.25" hidden="1" customHeight="1" outlineLevel="1">
      <c r="B198" s="494"/>
      <c r="C198" s="203">
        <v>17</v>
      </c>
      <c r="D198" s="206" t="s">
        <v>388</v>
      </c>
      <c r="E198" s="207">
        <v>4</v>
      </c>
      <c r="F198" s="203">
        <v>2700</v>
      </c>
      <c r="G198" s="208">
        <f t="shared" si="129"/>
        <v>675</v>
      </c>
      <c r="H198" s="529"/>
      <c r="I198" s="209">
        <f t="shared" si="137"/>
        <v>4</v>
      </c>
      <c r="J198" s="209">
        <f t="shared" si="137"/>
        <v>2404.1739509373615</v>
      </c>
      <c r="K198" s="210">
        <f t="shared" si="137"/>
        <v>601.04348773434037</v>
      </c>
      <c r="L198" s="530"/>
      <c r="M198" s="209">
        <f>RANK(K198, K$182:$K$211)</f>
        <v>25</v>
      </c>
      <c r="N198" s="528"/>
      <c r="O198" s="526"/>
      <c r="P198" s="211">
        <v>4</v>
      </c>
      <c r="Q198" s="211">
        <v>2403.8443935926771</v>
      </c>
      <c r="R198" s="208">
        <f t="shared" si="130"/>
        <v>600.96109839816927</v>
      </c>
      <c r="S198" s="205">
        <f t="shared" si="138"/>
        <v>25</v>
      </c>
      <c r="T198" s="525"/>
      <c r="U198" s="211">
        <v>4</v>
      </c>
      <c r="V198" s="211">
        <v>2404.0042712226382</v>
      </c>
      <c r="W198" s="208">
        <f t="shared" si="131"/>
        <v>601.00106780565955</v>
      </c>
      <c r="X198" s="205">
        <f t="shared" si="139"/>
        <v>25</v>
      </c>
      <c r="Y198" s="525"/>
      <c r="Z198" s="211">
        <v>4</v>
      </c>
      <c r="AA198" s="211">
        <v>2404.0383349184281</v>
      </c>
      <c r="AB198" s="208">
        <f t="shared" si="132"/>
        <v>601.00958372960702</v>
      </c>
      <c r="AC198" s="205">
        <f t="shared" si="140"/>
        <v>25</v>
      </c>
      <c r="AD198" s="525"/>
      <c r="AE198" s="211">
        <v>4</v>
      </c>
      <c r="AF198" s="211">
        <v>2404.2215495377568</v>
      </c>
      <c r="AG198" s="208">
        <f t="shared" si="133"/>
        <v>601.0553873844392</v>
      </c>
      <c r="AH198" s="205">
        <f t="shared" si="141"/>
        <v>25</v>
      </c>
      <c r="AI198" s="525"/>
      <c r="AJ198" s="211">
        <v>4</v>
      </c>
      <c r="AK198" s="211">
        <v>2404.2894660052525</v>
      </c>
      <c r="AL198" s="208">
        <f t="shared" si="134"/>
        <v>601.07236650131313</v>
      </c>
      <c r="AM198" s="205">
        <f t="shared" si="142"/>
        <v>25</v>
      </c>
      <c r="AN198" s="525"/>
      <c r="AO198" s="211">
        <v>4</v>
      </c>
      <c r="AP198" s="211">
        <v>2404.3803889483279</v>
      </c>
      <c r="AQ198" s="208">
        <f t="shared" si="135"/>
        <v>601.09509723708197</v>
      </c>
      <c r="AR198" s="205">
        <f t="shared" si="143"/>
        <v>25</v>
      </c>
      <c r="AS198" s="525"/>
      <c r="AT198" s="211">
        <v>4</v>
      </c>
      <c r="AU198" s="211">
        <v>2404.4392523364481</v>
      </c>
      <c r="AV198" s="208">
        <f t="shared" si="136"/>
        <v>601.10981308411203</v>
      </c>
      <c r="AW198" s="205">
        <f t="shared" si="144"/>
        <v>25</v>
      </c>
      <c r="AX198" s="525"/>
    </row>
    <row r="199" spans="2:50" ht="14.25" hidden="1" customHeight="1" outlineLevel="1">
      <c r="B199" s="494"/>
      <c r="C199" s="203">
        <v>18</v>
      </c>
      <c r="D199" s="206" t="s">
        <v>547</v>
      </c>
      <c r="E199" s="207">
        <v>4</v>
      </c>
      <c r="F199" s="203">
        <v>3300</v>
      </c>
      <c r="G199" s="208">
        <f t="shared" si="129"/>
        <v>825</v>
      </c>
      <c r="H199" s="529"/>
      <c r="I199" s="209">
        <f t="shared" si="137"/>
        <v>4</v>
      </c>
      <c r="J199" s="209">
        <f t="shared" si="137"/>
        <v>2821.1412018039814</v>
      </c>
      <c r="K199" s="210">
        <f t="shared" si="137"/>
        <v>705.28530045099535</v>
      </c>
      <c r="L199" s="530"/>
      <c r="M199" s="209">
        <f>RANK(K199, K$182:$K$211)</f>
        <v>19</v>
      </c>
      <c r="N199" s="528"/>
      <c r="O199" s="526"/>
      <c r="P199" s="211">
        <v>4</v>
      </c>
      <c r="Q199" s="211">
        <v>2824.2474496561217</v>
      </c>
      <c r="R199" s="208">
        <f t="shared" si="130"/>
        <v>706.06186241403043</v>
      </c>
      <c r="S199" s="205">
        <f t="shared" si="138"/>
        <v>18</v>
      </c>
      <c r="T199" s="525"/>
      <c r="U199" s="211">
        <v>4</v>
      </c>
      <c r="V199" s="211">
        <v>2825.4186840347538</v>
      </c>
      <c r="W199" s="208">
        <f t="shared" si="131"/>
        <v>706.35467100868846</v>
      </c>
      <c r="X199" s="205">
        <f t="shared" si="139"/>
        <v>18</v>
      </c>
      <c r="Y199" s="525"/>
      <c r="Z199" s="211">
        <v>4</v>
      </c>
      <c r="AA199" s="211">
        <v>2826.4404104182941</v>
      </c>
      <c r="AB199" s="208">
        <f t="shared" si="132"/>
        <v>706.61010260457351</v>
      </c>
      <c r="AC199" s="205">
        <f t="shared" si="140"/>
        <v>18</v>
      </c>
      <c r="AD199" s="525"/>
      <c r="AE199" s="211">
        <v>4</v>
      </c>
      <c r="AF199" s="211">
        <v>2826.8561819346482</v>
      </c>
      <c r="AG199" s="208">
        <f t="shared" si="133"/>
        <v>706.71404548366206</v>
      </c>
      <c r="AH199" s="205">
        <f t="shared" si="141"/>
        <v>19</v>
      </c>
      <c r="AI199" s="525"/>
      <c r="AJ199" s="211">
        <v>4</v>
      </c>
      <c r="AK199" s="211">
        <v>2828.3989551592863</v>
      </c>
      <c r="AL199" s="208">
        <f t="shared" si="134"/>
        <v>707.09973878982157</v>
      </c>
      <c r="AM199" s="205">
        <f t="shared" si="142"/>
        <v>19</v>
      </c>
      <c r="AN199" s="525"/>
      <c r="AO199" s="211">
        <v>4</v>
      </c>
      <c r="AP199" s="211">
        <v>2819.0790627182469</v>
      </c>
      <c r="AQ199" s="208">
        <f t="shared" si="135"/>
        <v>704.76976567956171</v>
      </c>
      <c r="AR199" s="205">
        <f t="shared" si="143"/>
        <v>20</v>
      </c>
      <c r="AS199" s="525"/>
      <c r="AT199" s="211">
        <v>4</v>
      </c>
      <c r="AU199" s="211">
        <v>2797.5476687065147</v>
      </c>
      <c r="AV199" s="208">
        <f t="shared" si="136"/>
        <v>699.38691717662869</v>
      </c>
      <c r="AW199" s="205">
        <f t="shared" si="144"/>
        <v>20</v>
      </c>
      <c r="AX199" s="525"/>
    </row>
    <row r="200" spans="2:50" ht="14.25" hidden="1" customHeight="1" outlineLevel="1">
      <c r="B200" s="494"/>
      <c r="C200" s="203">
        <v>19</v>
      </c>
      <c r="D200" s="206" t="s">
        <v>555</v>
      </c>
      <c r="E200" s="207">
        <v>4</v>
      </c>
      <c r="F200" s="203">
        <v>3300</v>
      </c>
      <c r="G200" s="208">
        <f t="shared" si="129"/>
        <v>825</v>
      </c>
      <c r="H200" s="529"/>
      <c r="I200" s="209">
        <f t="shared" si="137"/>
        <v>4</v>
      </c>
      <c r="J200" s="209">
        <f t="shared" si="137"/>
        <v>2843.4855521983714</v>
      </c>
      <c r="K200" s="210">
        <f t="shared" si="137"/>
        <v>710.87138804959284</v>
      </c>
      <c r="L200" s="530"/>
      <c r="M200" s="209">
        <f>RANK(K200, K$182:$K$211)</f>
        <v>14</v>
      </c>
      <c r="N200" s="528"/>
      <c r="O200" s="526"/>
      <c r="P200" s="211">
        <v>4</v>
      </c>
      <c r="Q200" s="211">
        <v>2842.635855191852</v>
      </c>
      <c r="R200" s="208">
        <f t="shared" si="130"/>
        <v>710.658963797963</v>
      </c>
      <c r="S200" s="205">
        <f t="shared" si="138"/>
        <v>14</v>
      </c>
      <c r="T200" s="525"/>
      <c r="U200" s="211">
        <v>4</v>
      </c>
      <c r="V200" s="211">
        <v>2843.50236323028</v>
      </c>
      <c r="W200" s="208">
        <f t="shared" si="131"/>
        <v>710.87559080757001</v>
      </c>
      <c r="X200" s="205">
        <f t="shared" si="139"/>
        <v>14</v>
      </c>
      <c r="Y200" s="525"/>
      <c r="Z200" s="211">
        <v>4</v>
      </c>
      <c r="AA200" s="211">
        <v>2838.8974394850984</v>
      </c>
      <c r="AB200" s="208">
        <f t="shared" si="132"/>
        <v>709.7243598712746</v>
      </c>
      <c r="AC200" s="205">
        <f t="shared" si="140"/>
        <v>15</v>
      </c>
      <c r="AD200" s="525"/>
      <c r="AE200" s="211">
        <v>4</v>
      </c>
      <c r="AF200" s="211">
        <v>2849.1743119266034</v>
      </c>
      <c r="AG200" s="208">
        <f t="shared" si="133"/>
        <v>712.29357798165086</v>
      </c>
      <c r="AH200" s="205">
        <f t="shared" si="141"/>
        <v>13</v>
      </c>
      <c r="AI200" s="525"/>
      <c r="AJ200" s="211">
        <v>4</v>
      </c>
      <c r="AK200" s="211">
        <v>2843.6909949042542</v>
      </c>
      <c r="AL200" s="208">
        <f t="shared" si="134"/>
        <v>710.92274872606356</v>
      </c>
      <c r="AM200" s="205">
        <f t="shared" si="142"/>
        <v>14</v>
      </c>
      <c r="AN200" s="525"/>
      <c r="AO200" s="211">
        <v>4</v>
      </c>
      <c r="AP200" s="211">
        <v>2842.1429059428701</v>
      </c>
      <c r="AQ200" s="208">
        <f t="shared" si="135"/>
        <v>710.53572648571753</v>
      </c>
      <c r="AR200" s="205">
        <f t="shared" si="143"/>
        <v>15</v>
      </c>
      <c r="AS200" s="525"/>
      <c r="AT200" s="211">
        <v>4</v>
      </c>
      <c r="AU200" s="211">
        <v>2844.3549947076435</v>
      </c>
      <c r="AV200" s="208">
        <f t="shared" si="136"/>
        <v>711.08874867691088</v>
      </c>
      <c r="AW200" s="205">
        <f t="shared" si="144"/>
        <v>14</v>
      </c>
      <c r="AX200" s="525"/>
    </row>
    <row r="201" spans="2:50" ht="14.25" hidden="1" customHeight="1" outlineLevel="1">
      <c r="B201" s="494"/>
      <c r="C201" s="203">
        <v>20</v>
      </c>
      <c r="D201" s="206" t="s">
        <v>387</v>
      </c>
      <c r="E201" s="207">
        <v>5</v>
      </c>
      <c r="F201" s="203">
        <v>3300</v>
      </c>
      <c r="G201" s="208">
        <f t="shared" si="129"/>
        <v>660</v>
      </c>
      <c r="H201" s="529"/>
      <c r="I201" s="209">
        <f t="shared" si="137"/>
        <v>5</v>
      </c>
      <c r="J201" s="209">
        <f t="shared" si="137"/>
        <v>2833.0903421962762</v>
      </c>
      <c r="K201" s="210">
        <f t="shared" si="137"/>
        <v>566.61806843925524</v>
      </c>
      <c r="L201" s="530"/>
      <c r="M201" s="209">
        <f>RANK(K201, K$182:$K$211)</f>
        <v>28</v>
      </c>
      <c r="N201" s="528"/>
      <c r="O201" s="526"/>
      <c r="P201" s="211">
        <v>5</v>
      </c>
      <c r="Q201" s="211">
        <v>2831.1727238666185</v>
      </c>
      <c r="R201" s="208">
        <f t="shared" si="130"/>
        <v>566.23454477332371</v>
      </c>
      <c r="S201" s="205">
        <f t="shared" si="138"/>
        <v>28</v>
      </c>
      <c r="T201" s="525"/>
      <c r="U201" s="211">
        <v>5</v>
      </c>
      <c r="V201" s="211">
        <v>2831.9638145495674</v>
      </c>
      <c r="W201" s="208">
        <f t="shared" si="131"/>
        <v>566.39276290991347</v>
      </c>
      <c r="X201" s="205">
        <f t="shared" si="139"/>
        <v>28</v>
      </c>
      <c r="Y201" s="525"/>
      <c r="Z201" s="211">
        <v>5</v>
      </c>
      <c r="AA201" s="211">
        <v>2832.2136786726069</v>
      </c>
      <c r="AB201" s="208">
        <f t="shared" si="132"/>
        <v>566.44273573452142</v>
      </c>
      <c r="AC201" s="205">
        <f t="shared" si="140"/>
        <v>28</v>
      </c>
      <c r="AD201" s="525"/>
      <c r="AE201" s="211">
        <v>5</v>
      </c>
      <c r="AF201" s="211">
        <v>2833.2129963898983</v>
      </c>
      <c r="AG201" s="208">
        <f t="shared" si="133"/>
        <v>566.64259927797968</v>
      </c>
      <c r="AH201" s="205">
        <f t="shared" si="141"/>
        <v>28</v>
      </c>
      <c r="AI201" s="525"/>
      <c r="AJ201" s="211">
        <v>5</v>
      </c>
      <c r="AK201" s="211">
        <v>2833.5483870967769</v>
      </c>
      <c r="AL201" s="208">
        <f t="shared" si="134"/>
        <v>566.70967741935533</v>
      </c>
      <c r="AM201" s="205">
        <f t="shared" si="142"/>
        <v>28</v>
      </c>
      <c r="AN201" s="525"/>
      <c r="AO201" s="211">
        <v>5</v>
      </c>
      <c r="AP201" s="211">
        <v>2834.2049469964686</v>
      </c>
      <c r="AQ201" s="208">
        <f t="shared" si="135"/>
        <v>566.84098939929368</v>
      </c>
      <c r="AR201" s="205">
        <f t="shared" si="143"/>
        <v>28</v>
      </c>
      <c r="AS201" s="525"/>
      <c r="AT201" s="211">
        <v>5</v>
      </c>
      <c r="AU201" s="211">
        <v>2835.3158478019968</v>
      </c>
      <c r="AV201" s="208">
        <f t="shared" si="136"/>
        <v>567.06316956039939</v>
      </c>
      <c r="AW201" s="205">
        <f t="shared" si="144"/>
        <v>28</v>
      </c>
      <c r="AX201" s="525"/>
    </row>
    <row r="202" spans="2:50" ht="14.25" hidden="1" customHeight="1" outlineLevel="1">
      <c r="B202" s="494"/>
      <c r="C202" s="203">
        <v>21</v>
      </c>
      <c r="D202" s="206" t="s">
        <v>548</v>
      </c>
      <c r="E202" s="207">
        <v>3</v>
      </c>
      <c r="F202" s="203">
        <v>3600</v>
      </c>
      <c r="G202" s="208">
        <f t="shared" si="129"/>
        <v>1200</v>
      </c>
      <c r="H202" s="529"/>
      <c r="I202" s="209">
        <f t="shared" si="137"/>
        <v>3</v>
      </c>
      <c r="J202" s="209">
        <f t="shared" si="137"/>
        <v>3018.4442669245013</v>
      </c>
      <c r="K202" s="210">
        <f t="shared" si="137"/>
        <v>1006.1480889748339</v>
      </c>
      <c r="L202" s="530"/>
      <c r="M202" s="209">
        <f>RANK(K202, K$182:$K$211)</f>
        <v>3</v>
      </c>
      <c r="N202" s="528"/>
      <c r="O202" s="526"/>
      <c r="P202" s="211">
        <v>3</v>
      </c>
      <c r="Q202" s="211">
        <v>3016.381095838824</v>
      </c>
      <c r="R202" s="208">
        <f t="shared" si="130"/>
        <v>1005.460365279608</v>
      </c>
      <c r="S202" s="205">
        <f t="shared" si="138"/>
        <v>4</v>
      </c>
      <c r="T202" s="525"/>
      <c r="U202" s="211">
        <v>3</v>
      </c>
      <c r="V202" s="211">
        <v>3016.9789674952203</v>
      </c>
      <c r="W202" s="208">
        <f t="shared" si="131"/>
        <v>1005.6596558317401</v>
      </c>
      <c r="X202" s="205">
        <f t="shared" si="139"/>
        <v>4</v>
      </c>
      <c r="Y202" s="525"/>
      <c r="Z202" s="211">
        <v>3</v>
      </c>
      <c r="AA202" s="211">
        <v>3016.864459712684</v>
      </c>
      <c r="AB202" s="208">
        <f t="shared" si="132"/>
        <v>1005.6214865708947</v>
      </c>
      <c r="AC202" s="205">
        <f t="shared" si="140"/>
        <v>4</v>
      </c>
      <c r="AD202" s="525"/>
      <c r="AE202" s="211">
        <v>3</v>
      </c>
      <c r="AF202" s="211">
        <v>3017.5859681514012</v>
      </c>
      <c r="AG202" s="208">
        <f t="shared" si="133"/>
        <v>1005.8619893838004</v>
      </c>
      <c r="AH202" s="205">
        <f t="shared" si="141"/>
        <v>4</v>
      </c>
      <c r="AI202" s="525"/>
      <c r="AJ202" s="211">
        <v>3</v>
      </c>
      <c r="AK202" s="211">
        <v>3019.0909090909058</v>
      </c>
      <c r="AL202" s="208">
        <f t="shared" si="134"/>
        <v>1006.3636363636352</v>
      </c>
      <c r="AM202" s="205">
        <f t="shared" si="142"/>
        <v>2</v>
      </c>
      <c r="AN202" s="525"/>
      <c r="AO202" s="211">
        <v>3</v>
      </c>
      <c r="AP202" s="211">
        <v>3020.5035971223006</v>
      </c>
      <c r="AQ202" s="208">
        <f t="shared" si="135"/>
        <v>1006.8345323741001</v>
      </c>
      <c r="AR202" s="205">
        <f t="shared" si="143"/>
        <v>2</v>
      </c>
      <c r="AS202" s="525"/>
      <c r="AT202" s="211">
        <v>3</v>
      </c>
      <c r="AU202" s="211">
        <v>3021.7048710601739</v>
      </c>
      <c r="AV202" s="208">
        <f t="shared" si="136"/>
        <v>1007.234957020058</v>
      </c>
      <c r="AW202" s="205">
        <f t="shared" si="144"/>
        <v>2</v>
      </c>
      <c r="AX202" s="525"/>
    </row>
    <row r="203" spans="2:50" ht="14.25" hidden="1" customHeight="1" outlineLevel="1">
      <c r="B203" s="494"/>
      <c r="C203" s="203">
        <v>22</v>
      </c>
      <c r="D203" s="206" t="s">
        <v>552</v>
      </c>
      <c r="E203" s="207">
        <v>3</v>
      </c>
      <c r="F203" s="203">
        <v>3600</v>
      </c>
      <c r="G203" s="208">
        <f t="shared" si="129"/>
        <v>1200</v>
      </c>
      <c r="H203" s="529"/>
      <c r="I203" s="209">
        <f t="shared" si="137"/>
        <v>3</v>
      </c>
      <c r="J203" s="209">
        <f t="shared" si="137"/>
        <v>3012.2983224581008</v>
      </c>
      <c r="K203" s="210">
        <f t="shared" si="137"/>
        <v>1004.099440819367</v>
      </c>
      <c r="L203" s="530"/>
      <c r="M203" s="209">
        <f>RANK(K203, K$182:$K$211)</f>
        <v>5</v>
      </c>
      <c r="N203" s="528"/>
      <c r="O203" s="526"/>
      <c r="P203" s="211">
        <v>3</v>
      </c>
      <c r="Q203" s="211">
        <v>3011.3513513513553</v>
      </c>
      <c r="R203" s="208">
        <f t="shared" si="130"/>
        <v>1003.7837837837851</v>
      </c>
      <c r="S203" s="205">
        <f t="shared" si="138"/>
        <v>5</v>
      </c>
      <c r="T203" s="525"/>
      <c r="U203" s="211">
        <v>3</v>
      </c>
      <c r="V203" s="211">
        <v>3011.4675767918079</v>
      </c>
      <c r="W203" s="208">
        <f t="shared" si="131"/>
        <v>1003.8225255972693</v>
      </c>
      <c r="X203" s="205">
        <f t="shared" si="139"/>
        <v>6</v>
      </c>
      <c r="Y203" s="525"/>
      <c r="Z203" s="211">
        <v>3</v>
      </c>
      <c r="AA203" s="211">
        <v>3011.3036925395677</v>
      </c>
      <c r="AB203" s="208">
        <f t="shared" si="132"/>
        <v>1003.7678975131893</v>
      </c>
      <c r="AC203" s="205">
        <f t="shared" si="140"/>
        <v>5</v>
      </c>
      <c r="AD203" s="525"/>
      <c r="AE203" s="211">
        <v>3</v>
      </c>
      <c r="AF203" s="211">
        <v>3012.1573301549461</v>
      </c>
      <c r="AG203" s="208">
        <f t="shared" si="133"/>
        <v>1004.052443384982</v>
      </c>
      <c r="AH203" s="205">
        <f t="shared" si="141"/>
        <v>6</v>
      </c>
      <c r="AI203" s="525"/>
      <c r="AJ203" s="211">
        <v>3</v>
      </c>
      <c r="AK203" s="211">
        <v>3011.7229129662464</v>
      </c>
      <c r="AL203" s="208">
        <f t="shared" si="134"/>
        <v>1003.9076376554154</v>
      </c>
      <c r="AM203" s="205">
        <f t="shared" si="142"/>
        <v>6</v>
      </c>
      <c r="AN203" s="525"/>
      <c r="AO203" s="211">
        <v>3</v>
      </c>
      <c r="AP203" s="211">
        <v>3013.5483870967719</v>
      </c>
      <c r="AQ203" s="208">
        <f t="shared" si="135"/>
        <v>1004.5161290322573</v>
      </c>
      <c r="AR203" s="205">
        <f t="shared" si="143"/>
        <v>5</v>
      </c>
      <c r="AS203" s="525"/>
      <c r="AT203" s="211">
        <v>3</v>
      </c>
      <c r="AU203" s="211">
        <v>3014.53700630601</v>
      </c>
      <c r="AV203" s="208">
        <f t="shared" si="136"/>
        <v>1004.84566876867</v>
      </c>
      <c r="AW203" s="205">
        <f t="shared" si="144"/>
        <v>5</v>
      </c>
      <c r="AX203" s="525"/>
    </row>
    <row r="204" spans="2:50" ht="14.25" hidden="1" customHeight="1" outlineLevel="1">
      <c r="B204" s="494"/>
      <c r="C204" s="203">
        <v>23</v>
      </c>
      <c r="D204" s="206" t="s">
        <v>604</v>
      </c>
      <c r="E204" s="207">
        <v>3</v>
      </c>
      <c r="F204" s="203">
        <v>3300</v>
      </c>
      <c r="G204" s="208">
        <f t="shared" si="129"/>
        <v>1100</v>
      </c>
      <c r="H204" s="529"/>
      <c r="I204" s="209">
        <f t="shared" si="137"/>
        <v>3</v>
      </c>
      <c r="J204" s="209">
        <f t="shared" si="137"/>
        <v>2849.4616243544365</v>
      </c>
      <c r="K204" s="210">
        <f t="shared" si="137"/>
        <v>949.82054145147868</v>
      </c>
      <c r="L204" s="530"/>
      <c r="M204" s="209">
        <f>RANK(K204, K$182:$K$211)</f>
        <v>8</v>
      </c>
      <c r="N204" s="528"/>
      <c r="O204" s="526"/>
      <c r="P204" s="211">
        <v>3</v>
      </c>
      <c r="Q204" s="211">
        <v>2847.7377049180354</v>
      </c>
      <c r="R204" s="208">
        <f t="shared" si="130"/>
        <v>949.24590163934511</v>
      </c>
      <c r="S204" s="205">
        <f t="shared" si="138"/>
        <v>8</v>
      </c>
      <c r="T204" s="525"/>
      <c r="U204" s="211">
        <v>3</v>
      </c>
      <c r="V204" s="211">
        <v>2848.4308924994461</v>
      </c>
      <c r="W204" s="208">
        <f t="shared" si="131"/>
        <v>949.47696416648205</v>
      </c>
      <c r="X204" s="205">
        <f t="shared" si="139"/>
        <v>8</v>
      </c>
      <c r="Y204" s="525"/>
      <c r="Z204" s="211">
        <v>3</v>
      </c>
      <c r="AA204" s="211">
        <v>2848.920863309359</v>
      </c>
      <c r="AB204" s="208">
        <f t="shared" si="132"/>
        <v>949.64028776978637</v>
      </c>
      <c r="AC204" s="205">
        <f t="shared" si="140"/>
        <v>8</v>
      </c>
      <c r="AD204" s="525"/>
      <c r="AE204" s="211">
        <v>3</v>
      </c>
      <c r="AF204" s="211">
        <v>2849.604221635881</v>
      </c>
      <c r="AG204" s="208">
        <f t="shared" si="133"/>
        <v>949.868073878627</v>
      </c>
      <c r="AH204" s="205">
        <f t="shared" si="141"/>
        <v>8</v>
      </c>
      <c r="AI204" s="525"/>
      <c r="AJ204" s="211">
        <v>3</v>
      </c>
      <c r="AK204" s="211">
        <v>2849.9999999999968</v>
      </c>
      <c r="AL204" s="208">
        <f t="shared" si="134"/>
        <v>949.99999999999898</v>
      </c>
      <c r="AM204" s="205">
        <f t="shared" si="142"/>
        <v>8</v>
      </c>
      <c r="AN204" s="525"/>
      <c r="AO204" s="211">
        <v>3</v>
      </c>
      <c r="AP204" s="211">
        <v>2850.2857142857142</v>
      </c>
      <c r="AQ204" s="208">
        <f t="shared" si="135"/>
        <v>950.09523809523807</v>
      </c>
      <c r="AR204" s="205">
        <f t="shared" si="143"/>
        <v>8</v>
      </c>
      <c r="AS204" s="525"/>
      <c r="AT204" s="211">
        <v>3</v>
      </c>
      <c r="AU204" s="211">
        <v>2851.2519738326214</v>
      </c>
      <c r="AV204" s="208">
        <f t="shared" si="136"/>
        <v>950.41732461087383</v>
      </c>
      <c r="AW204" s="205">
        <f t="shared" si="144"/>
        <v>8</v>
      </c>
      <c r="AX204" s="525"/>
    </row>
    <row r="205" spans="2:50" ht="14.25" hidden="1" customHeight="1" outlineLevel="1">
      <c r="B205" s="494"/>
      <c r="C205" s="203">
        <v>24</v>
      </c>
      <c r="D205" s="206" t="s">
        <v>551</v>
      </c>
      <c r="E205" s="207">
        <v>4</v>
      </c>
      <c r="F205" s="203">
        <v>3300</v>
      </c>
      <c r="G205" s="208">
        <f t="shared" si="129"/>
        <v>825</v>
      </c>
      <c r="H205" s="529"/>
      <c r="I205" s="209">
        <f t="shared" si="137"/>
        <v>4</v>
      </c>
      <c r="J205" s="209">
        <f t="shared" si="137"/>
        <v>2824.8766037164482</v>
      </c>
      <c r="K205" s="210">
        <f t="shared" si="137"/>
        <v>706.21915092911206</v>
      </c>
      <c r="L205" s="530"/>
      <c r="M205" s="209">
        <f>RANK(K205, K$182:$K$211)</f>
        <v>18</v>
      </c>
      <c r="N205" s="528"/>
      <c r="O205" s="526"/>
      <c r="P205" s="211">
        <v>4</v>
      </c>
      <c r="Q205" s="211">
        <v>2817.33075435203</v>
      </c>
      <c r="R205" s="208">
        <f t="shared" si="130"/>
        <v>704.3326885880075</v>
      </c>
      <c r="S205" s="205">
        <f t="shared" si="138"/>
        <v>19</v>
      </c>
      <c r="T205" s="525"/>
      <c r="U205" s="211">
        <v>4</v>
      </c>
      <c r="V205" s="211">
        <v>2823.1686504875579</v>
      </c>
      <c r="W205" s="208">
        <f t="shared" si="131"/>
        <v>705.79216262188947</v>
      </c>
      <c r="X205" s="205">
        <f t="shared" si="139"/>
        <v>19</v>
      </c>
      <c r="Y205" s="525"/>
      <c r="Z205" s="211">
        <v>4</v>
      </c>
      <c r="AA205" s="211">
        <v>2817.0933663272299</v>
      </c>
      <c r="AB205" s="208">
        <f t="shared" si="132"/>
        <v>704.27334158180747</v>
      </c>
      <c r="AC205" s="205">
        <f t="shared" si="140"/>
        <v>19</v>
      </c>
      <c r="AD205" s="525"/>
      <c r="AE205" s="211">
        <v>4</v>
      </c>
      <c r="AF205" s="211">
        <v>2829.5491580662706</v>
      </c>
      <c r="AG205" s="208">
        <f t="shared" si="133"/>
        <v>707.38728951656765</v>
      </c>
      <c r="AH205" s="205">
        <f t="shared" si="141"/>
        <v>18</v>
      </c>
      <c r="AI205" s="525"/>
      <c r="AJ205" s="211">
        <v>4</v>
      </c>
      <c r="AK205" s="211">
        <v>2825.953914067476</v>
      </c>
      <c r="AL205" s="208">
        <f t="shared" si="134"/>
        <v>706.48847851686901</v>
      </c>
      <c r="AM205" s="205">
        <f t="shared" si="142"/>
        <v>20</v>
      </c>
      <c r="AN205" s="525"/>
      <c r="AO205" s="211">
        <v>4</v>
      </c>
      <c r="AP205" s="211">
        <v>2830.776217160329</v>
      </c>
      <c r="AQ205" s="208">
        <f t="shared" si="135"/>
        <v>707.69405429008225</v>
      </c>
      <c r="AR205" s="205">
        <f t="shared" si="143"/>
        <v>18</v>
      </c>
      <c r="AS205" s="525"/>
      <c r="AT205" s="211">
        <v>4</v>
      </c>
      <c r="AU205" s="211">
        <v>2830.2641655542425</v>
      </c>
      <c r="AV205" s="208">
        <f t="shared" si="136"/>
        <v>707.56604138856062</v>
      </c>
      <c r="AW205" s="205">
        <f t="shared" si="144"/>
        <v>19</v>
      </c>
      <c r="AX205" s="525"/>
    </row>
    <row r="206" spans="2:50" ht="14.25" hidden="1" customHeight="1" outlineLevel="1">
      <c r="B206" s="494"/>
      <c r="C206" s="203">
        <v>25</v>
      </c>
      <c r="D206" s="206" t="s">
        <v>550</v>
      </c>
      <c r="E206" s="207">
        <v>4</v>
      </c>
      <c r="F206" s="203">
        <v>3000</v>
      </c>
      <c r="G206" s="208">
        <f t="shared" si="129"/>
        <v>750</v>
      </c>
      <c r="H206" s="529"/>
      <c r="I206" s="209">
        <f t="shared" si="137"/>
        <v>4</v>
      </c>
      <c r="J206" s="209">
        <f t="shared" si="137"/>
        <v>2592.8858782193024</v>
      </c>
      <c r="K206" s="210">
        <f t="shared" si="137"/>
        <v>648.2214695548256</v>
      </c>
      <c r="L206" s="530"/>
      <c r="M206" s="209">
        <f>RANK(K206, K$182:$K$211)</f>
        <v>21</v>
      </c>
      <c r="N206" s="528"/>
      <c r="O206" s="526"/>
      <c r="P206" s="211">
        <v>4</v>
      </c>
      <c r="Q206" s="211">
        <v>2591.4360313315879</v>
      </c>
      <c r="R206" s="208">
        <f t="shared" si="130"/>
        <v>647.85900783289696</v>
      </c>
      <c r="S206" s="205">
        <f t="shared" si="138"/>
        <v>21</v>
      </c>
      <c r="T206" s="525"/>
      <c r="U206" s="211">
        <v>4</v>
      </c>
      <c r="V206" s="211">
        <v>2592.1839080459781</v>
      </c>
      <c r="W206" s="208">
        <f t="shared" si="131"/>
        <v>648.04597701149453</v>
      </c>
      <c r="X206" s="205">
        <f t="shared" si="139"/>
        <v>21</v>
      </c>
      <c r="Y206" s="525"/>
      <c r="Z206" s="211">
        <v>4</v>
      </c>
      <c r="AA206" s="211">
        <v>2592.4985574148932</v>
      </c>
      <c r="AB206" s="208">
        <f t="shared" si="132"/>
        <v>648.1246393537233</v>
      </c>
      <c r="AC206" s="205">
        <f t="shared" si="140"/>
        <v>21</v>
      </c>
      <c r="AD206" s="525"/>
      <c r="AE206" s="211">
        <v>4</v>
      </c>
      <c r="AF206" s="211">
        <v>2592.7881519639468</v>
      </c>
      <c r="AG206" s="208">
        <f t="shared" si="133"/>
        <v>648.1970379909867</v>
      </c>
      <c r="AH206" s="205">
        <f t="shared" si="141"/>
        <v>21</v>
      </c>
      <c r="AI206" s="525"/>
      <c r="AJ206" s="211">
        <v>4</v>
      </c>
      <c r="AK206" s="211">
        <v>2592.4812030075223</v>
      </c>
      <c r="AL206" s="208">
        <f t="shared" si="134"/>
        <v>648.12030075188056</v>
      </c>
      <c r="AM206" s="205">
        <f t="shared" si="142"/>
        <v>21</v>
      </c>
      <c r="AN206" s="525"/>
      <c r="AO206" s="211">
        <v>4</v>
      </c>
      <c r="AP206" s="211">
        <v>2593.0382894082491</v>
      </c>
      <c r="AQ206" s="208">
        <f t="shared" si="135"/>
        <v>648.25957235206226</v>
      </c>
      <c r="AR206" s="205">
        <f t="shared" si="143"/>
        <v>21</v>
      </c>
      <c r="AS206" s="525"/>
      <c r="AT206" s="211">
        <v>4</v>
      </c>
      <c r="AU206" s="211">
        <v>2595.7750063629396</v>
      </c>
      <c r="AV206" s="208">
        <f t="shared" si="136"/>
        <v>648.94375159073491</v>
      </c>
      <c r="AW206" s="205">
        <f t="shared" si="144"/>
        <v>21</v>
      </c>
      <c r="AX206" s="525"/>
    </row>
    <row r="207" spans="2:50" ht="14.25" hidden="1" customHeight="1" outlineLevel="1">
      <c r="B207" s="494"/>
      <c r="C207" s="203">
        <v>26</v>
      </c>
      <c r="D207" s="206" t="s">
        <v>386</v>
      </c>
      <c r="E207" s="207">
        <v>13</v>
      </c>
      <c r="F207" s="203">
        <v>3600</v>
      </c>
      <c r="G207" s="208">
        <f t="shared" si="129"/>
        <v>276.92307692307691</v>
      </c>
      <c r="H207" s="529"/>
      <c r="I207" s="209">
        <f t="shared" si="137"/>
        <v>13</v>
      </c>
      <c r="J207" s="209">
        <f t="shared" si="137"/>
        <v>3058.4290991847074</v>
      </c>
      <c r="K207" s="210">
        <f t="shared" si="137"/>
        <v>235.26377686036204</v>
      </c>
      <c r="L207" s="530"/>
      <c r="M207" s="209">
        <f>RANK(K207, K$182:$K$211)</f>
        <v>29</v>
      </c>
      <c r="N207" s="528"/>
      <c r="O207" s="526"/>
      <c r="P207" s="211">
        <v>13</v>
      </c>
      <c r="Q207" s="211">
        <v>3058.7112171837734</v>
      </c>
      <c r="R207" s="208">
        <f t="shared" si="130"/>
        <v>235.28547824490565</v>
      </c>
      <c r="S207" s="205">
        <f t="shared" si="138"/>
        <v>29</v>
      </c>
      <c r="T207" s="525"/>
      <c r="U207" s="211">
        <v>13</v>
      </c>
      <c r="V207" s="211">
        <v>3057.8528827037758</v>
      </c>
      <c r="W207" s="208">
        <f t="shared" si="131"/>
        <v>235.21945251567507</v>
      </c>
      <c r="X207" s="205">
        <f t="shared" si="139"/>
        <v>29</v>
      </c>
      <c r="Y207" s="525"/>
      <c r="Z207" s="211">
        <v>13</v>
      </c>
      <c r="AA207" s="211">
        <v>3059.326563335118</v>
      </c>
      <c r="AB207" s="208">
        <f t="shared" si="132"/>
        <v>235.33281256423984</v>
      </c>
      <c r="AC207" s="205">
        <f t="shared" si="140"/>
        <v>29</v>
      </c>
      <c r="AD207" s="525"/>
      <c r="AE207" s="211">
        <v>13</v>
      </c>
      <c r="AF207" s="211">
        <v>3059.4842406876833</v>
      </c>
      <c r="AG207" s="208">
        <f t="shared" si="133"/>
        <v>235.34494159136025</v>
      </c>
      <c r="AH207" s="205">
        <f t="shared" si="141"/>
        <v>29</v>
      </c>
      <c r="AI207" s="525"/>
      <c r="AJ207" s="211">
        <v>13</v>
      </c>
      <c r="AK207" s="211">
        <v>3055.5386949924246</v>
      </c>
      <c r="AL207" s="208">
        <f t="shared" si="134"/>
        <v>235.04143807634034</v>
      </c>
      <c r="AM207" s="205">
        <f t="shared" si="142"/>
        <v>29</v>
      </c>
      <c r="AN207" s="525"/>
      <c r="AO207" s="211">
        <v>13</v>
      </c>
      <c r="AP207" s="211">
        <v>3056.3919821826248</v>
      </c>
      <c r="AQ207" s="208">
        <f t="shared" si="135"/>
        <v>235.1070755525096</v>
      </c>
      <c r="AR207" s="205">
        <f t="shared" si="143"/>
        <v>29</v>
      </c>
      <c r="AS207" s="525"/>
      <c r="AT207" s="211">
        <v>13</v>
      </c>
      <c r="AU207" s="211">
        <v>3061.6981132075484</v>
      </c>
      <c r="AV207" s="208">
        <f t="shared" si="136"/>
        <v>235.51523947750371</v>
      </c>
      <c r="AW207" s="205">
        <f t="shared" si="144"/>
        <v>29</v>
      </c>
      <c r="AX207" s="525"/>
    </row>
    <row r="208" spans="2:50" ht="14.25" hidden="1" customHeight="1" outlineLevel="1">
      <c r="B208" s="494"/>
      <c r="C208" s="203">
        <v>27</v>
      </c>
      <c r="D208" s="206" t="s">
        <v>385</v>
      </c>
      <c r="E208" s="207">
        <v>4</v>
      </c>
      <c r="F208" s="203">
        <v>3000</v>
      </c>
      <c r="G208" s="208">
        <f t="shared" si="129"/>
        <v>750</v>
      </c>
      <c r="H208" s="529"/>
      <c r="I208" s="209">
        <f t="shared" si="137"/>
        <v>4</v>
      </c>
      <c r="J208" s="209">
        <f t="shared" si="137"/>
        <v>2538.5182467827699</v>
      </c>
      <c r="K208" s="210">
        <f t="shared" si="137"/>
        <v>634.62956169569247</v>
      </c>
      <c r="L208" s="530"/>
      <c r="M208" s="209">
        <f>RANK(K208, K$182:$K$211)</f>
        <v>24</v>
      </c>
      <c r="N208" s="528"/>
      <c r="O208" s="526"/>
      <c r="P208" s="211">
        <v>4</v>
      </c>
      <c r="Q208" s="211">
        <v>2536.3189513926882</v>
      </c>
      <c r="R208" s="208">
        <f t="shared" si="130"/>
        <v>634.07973784817204</v>
      </c>
      <c r="S208" s="205">
        <f>RANK(R208, R$182:R$211)</f>
        <v>23</v>
      </c>
      <c r="T208" s="525"/>
      <c r="U208" s="211">
        <v>4</v>
      </c>
      <c r="V208" s="211">
        <v>2537.6053962900505</v>
      </c>
      <c r="W208" s="208">
        <f t="shared" si="131"/>
        <v>634.40134907251263</v>
      </c>
      <c r="X208" s="205">
        <f>RANK(W208, W$182:W$211)</f>
        <v>23</v>
      </c>
      <c r="Y208" s="525"/>
      <c r="Z208" s="211">
        <v>4</v>
      </c>
      <c r="AA208" s="211">
        <v>2537.6673040153032</v>
      </c>
      <c r="AB208" s="208">
        <f t="shared" si="132"/>
        <v>634.4168260038258</v>
      </c>
      <c r="AC208" s="205">
        <f>RANK(AB208, AB$182:AB$211)</f>
        <v>23</v>
      </c>
      <c r="AD208" s="525"/>
      <c r="AE208" s="211">
        <v>4</v>
      </c>
      <c r="AF208" s="211">
        <v>2538.3941605839477</v>
      </c>
      <c r="AG208" s="208">
        <f t="shared" si="133"/>
        <v>634.59854014598693</v>
      </c>
      <c r="AH208" s="205">
        <f>RANK(AG208, AG$182:AG$211)</f>
        <v>24</v>
      </c>
      <c r="AI208" s="525"/>
      <c r="AJ208" s="211">
        <v>4</v>
      </c>
      <c r="AK208" s="211">
        <v>2538.7657279808286</v>
      </c>
      <c r="AL208" s="208">
        <f t="shared" si="134"/>
        <v>634.69143199520715</v>
      </c>
      <c r="AM208" s="205">
        <f>RANK(AL208, AL$182:AL$211)</f>
        <v>24</v>
      </c>
      <c r="AN208" s="525"/>
      <c r="AO208" s="211">
        <v>4</v>
      </c>
      <c r="AP208" s="211">
        <v>2540.0530503978862</v>
      </c>
      <c r="AQ208" s="208">
        <f t="shared" si="135"/>
        <v>635.01326259947155</v>
      </c>
      <c r="AR208" s="205">
        <f>RANK(AQ208, AQ$182:AQ$211)</f>
        <v>24</v>
      </c>
      <c r="AS208" s="525"/>
      <c r="AT208" s="211">
        <v>4</v>
      </c>
      <c r="AU208" s="211">
        <v>2540.823136818688</v>
      </c>
      <c r="AV208" s="208">
        <f t="shared" si="136"/>
        <v>635.205784204672</v>
      </c>
      <c r="AW208" s="205">
        <f>RANK(AV208, AV$182:AV$211)</f>
        <v>24</v>
      </c>
      <c r="AX208" s="525"/>
    </row>
    <row r="209" spans="1:50" ht="14.25" hidden="1" customHeight="1" outlineLevel="1">
      <c r="B209" s="494"/>
      <c r="C209" s="203">
        <v>28</v>
      </c>
      <c r="D209" s="206" t="s">
        <v>377</v>
      </c>
      <c r="E209" s="203">
        <v>4</v>
      </c>
      <c r="F209" s="203">
        <v>3000</v>
      </c>
      <c r="G209" s="208">
        <f t="shared" si="129"/>
        <v>750</v>
      </c>
      <c r="H209" s="529"/>
      <c r="I209" s="209">
        <f t="shared" si="137"/>
        <v>4</v>
      </c>
      <c r="J209" s="209">
        <f t="shared" si="137"/>
        <v>2544.6001432384551</v>
      </c>
      <c r="K209" s="210">
        <f t="shared" si="137"/>
        <v>636.15003580961377</v>
      </c>
      <c r="L209" s="530"/>
      <c r="M209" s="209">
        <f>RANK(K209, K$182:$K$211)</f>
        <v>22</v>
      </c>
      <c r="N209" s="528"/>
      <c r="O209" s="526"/>
      <c r="P209" s="211">
        <v>4</v>
      </c>
      <c r="Q209" s="211">
        <v>2543.1941923775039</v>
      </c>
      <c r="R209" s="208">
        <f t="shared" si="130"/>
        <v>635.79854809437597</v>
      </c>
      <c r="S209" s="205">
        <f t="shared" si="138"/>
        <v>22</v>
      </c>
      <c r="T209" s="525"/>
      <c r="U209" s="211">
        <v>4</v>
      </c>
      <c r="V209" s="211">
        <v>2543.2921027592815</v>
      </c>
      <c r="W209" s="208">
        <f t="shared" si="131"/>
        <v>635.82302568982038</v>
      </c>
      <c r="X209" s="205">
        <f t="shared" si="139"/>
        <v>22</v>
      </c>
      <c r="Y209" s="525"/>
      <c r="Z209" s="211">
        <v>4</v>
      </c>
      <c r="AA209" s="211">
        <v>2543.4571890145494</v>
      </c>
      <c r="AB209" s="208">
        <f t="shared" si="132"/>
        <v>635.86429725363735</v>
      </c>
      <c r="AC209" s="205">
        <f t="shared" si="140"/>
        <v>22</v>
      </c>
      <c r="AD209" s="525"/>
      <c r="AE209" s="211">
        <v>4</v>
      </c>
      <c r="AF209" s="211">
        <v>2544.1624365482248</v>
      </c>
      <c r="AG209" s="208">
        <f t="shared" si="133"/>
        <v>636.04060913705621</v>
      </c>
      <c r="AH209" s="205">
        <f t="shared" si="141"/>
        <v>23</v>
      </c>
      <c r="AI209" s="525"/>
      <c r="AJ209" s="211">
        <v>4</v>
      </c>
      <c r="AK209" s="211">
        <v>2545.0676982591945</v>
      </c>
      <c r="AL209" s="208">
        <f t="shared" si="134"/>
        <v>636.26692456479861</v>
      </c>
      <c r="AM209" s="205">
        <f t="shared" si="142"/>
        <v>23</v>
      </c>
      <c r="AN209" s="525"/>
      <c r="AO209" s="211">
        <v>4</v>
      </c>
      <c r="AP209" s="211">
        <v>2546.0780111444456</v>
      </c>
      <c r="AQ209" s="208">
        <f t="shared" si="135"/>
        <v>636.51950278611139</v>
      </c>
      <c r="AR209" s="205">
        <f t="shared" si="143"/>
        <v>23</v>
      </c>
      <c r="AS209" s="525"/>
      <c r="AT209" s="211">
        <v>4</v>
      </c>
      <c r="AU209" s="211">
        <v>2546.949372565985</v>
      </c>
      <c r="AV209" s="208">
        <f t="shared" si="136"/>
        <v>636.73734314149624</v>
      </c>
      <c r="AW209" s="205">
        <f t="shared" si="144"/>
        <v>23</v>
      </c>
      <c r="AX209" s="525"/>
    </row>
    <row r="210" spans="1:50" ht="14.25" hidden="1" customHeight="1" outlineLevel="1">
      <c r="B210" s="494"/>
      <c r="C210" s="203">
        <v>29</v>
      </c>
      <c r="D210" s="206" t="s">
        <v>549</v>
      </c>
      <c r="E210" s="203">
        <v>4</v>
      </c>
      <c r="F210" s="203">
        <v>3300</v>
      </c>
      <c r="G210" s="208">
        <f t="shared" si="129"/>
        <v>825</v>
      </c>
      <c r="H210" s="529"/>
      <c r="I210" s="209">
        <f t="shared" si="137"/>
        <v>4</v>
      </c>
      <c r="J210" s="209">
        <f t="shared" si="137"/>
        <v>2841.8320153295886</v>
      </c>
      <c r="K210" s="210">
        <f t="shared" si="137"/>
        <v>710.45800383239714</v>
      </c>
      <c r="L210" s="530"/>
      <c r="M210" s="209">
        <f>RANK(K210, K$182:$K$211)</f>
        <v>15</v>
      </c>
      <c r="N210" s="528"/>
      <c r="O210" s="526"/>
      <c r="P210" s="211">
        <v>4</v>
      </c>
      <c r="Q210" s="211">
        <v>2839.0572390572333</v>
      </c>
      <c r="R210" s="208">
        <f t="shared" si="130"/>
        <v>709.76430976430834</v>
      </c>
      <c r="S210" s="205">
        <f t="shared" si="138"/>
        <v>15</v>
      </c>
      <c r="T210" s="525"/>
      <c r="U210" s="211">
        <v>4</v>
      </c>
      <c r="V210" s="211">
        <v>2840.2910762160068</v>
      </c>
      <c r="W210" s="208">
        <f t="shared" si="131"/>
        <v>710.0727690540017</v>
      </c>
      <c r="X210" s="205">
        <f t="shared" si="139"/>
        <v>15</v>
      </c>
      <c r="Y210" s="525"/>
      <c r="Z210" s="211">
        <v>4</v>
      </c>
      <c r="AA210" s="211">
        <v>2841.3612565445105</v>
      </c>
      <c r="AB210" s="208">
        <f t="shared" si="132"/>
        <v>710.34031413612763</v>
      </c>
      <c r="AC210" s="205">
        <f t="shared" si="140"/>
        <v>14</v>
      </c>
      <c r="AD210" s="525"/>
      <c r="AE210" s="211">
        <v>4</v>
      </c>
      <c r="AF210" s="211">
        <v>2842.0175844516443</v>
      </c>
      <c r="AG210" s="208">
        <f t="shared" si="133"/>
        <v>710.50439611291108</v>
      </c>
      <c r="AH210" s="205">
        <f t="shared" si="141"/>
        <v>15</v>
      </c>
      <c r="AI210" s="525"/>
      <c r="AJ210" s="211">
        <v>4</v>
      </c>
      <c r="AK210" s="211">
        <v>2842.851516345017</v>
      </c>
      <c r="AL210" s="208">
        <f t="shared" si="134"/>
        <v>710.71287908625425</v>
      </c>
      <c r="AM210" s="205">
        <f t="shared" si="142"/>
        <v>15</v>
      </c>
      <c r="AN210" s="525"/>
      <c r="AO210" s="211">
        <v>4</v>
      </c>
      <c r="AP210" s="211">
        <v>2843.0317848410727</v>
      </c>
      <c r="AQ210" s="208">
        <f t="shared" si="135"/>
        <v>710.75794621026819</v>
      </c>
      <c r="AR210" s="205">
        <f t="shared" si="143"/>
        <v>14</v>
      </c>
      <c r="AS210" s="525"/>
      <c r="AT210" s="211">
        <v>4</v>
      </c>
      <c r="AU210" s="211">
        <v>2844.2136498516293</v>
      </c>
      <c r="AV210" s="208">
        <f t="shared" si="136"/>
        <v>711.05341246290732</v>
      </c>
      <c r="AW210" s="205">
        <f t="shared" si="144"/>
        <v>15</v>
      </c>
      <c r="AX210" s="525"/>
    </row>
    <row r="211" spans="1:50" ht="14.25" hidden="1" customHeight="1" outlineLevel="1">
      <c r="B211" s="494"/>
      <c r="C211" s="203">
        <v>30</v>
      </c>
      <c r="D211" s="206"/>
      <c r="E211" s="203"/>
      <c r="F211" s="203"/>
      <c r="G211" s="208"/>
      <c r="H211" s="529"/>
      <c r="I211" s="209"/>
      <c r="J211" s="209"/>
      <c r="K211" s="210"/>
      <c r="L211" s="530"/>
      <c r="M211" s="209"/>
      <c r="N211" s="528"/>
      <c r="O211" s="526"/>
      <c r="P211" s="205"/>
      <c r="Q211" s="211"/>
      <c r="R211" s="208"/>
      <c r="S211" s="205"/>
      <c r="T211" s="525"/>
      <c r="U211" s="205"/>
      <c r="V211" s="211"/>
      <c r="W211" s="208"/>
      <c r="X211" s="205"/>
      <c r="Y211" s="525"/>
      <c r="Z211" s="205"/>
      <c r="AA211" s="211"/>
      <c r="AB211" s="208"/>
      <c r="AC211" s="205"/>
      <c r="AD211" s="525"/>
      <c r="AE211" s="205"/>
      <c r="AF211" s="211"/>
      <c r="AG211" s="208"/>
      <c r="AH211" s="205"/>
      <c r="AI211" s="525"/>
      <c r="AJ211" s="205"/>
      <c r="AK211" s="211"/>
      <c r="AL211" s="208"/>
      <c r="AM211" s="205"/>
      <c r="AN211" s="525"/>
      <c r="AO211" s="205"/>
      <c r="AP211" s="211"/>
      <c r="AQ211" s="208"/>
      <c r="AR211" s="205"/>
      <c r="AS211" s="525"/>
      <c r="AT211" s="205"/>
      <c r="AU211" s="211"/>
      <c r="AV211" s="208"/>
      <c r="AW211" s="205"/>
      <c r="AX211" s="525"/>
    </row>
    <row r="212" spans="1:50" ht="14.25" hidden="1" customHeight="1" outlineLevel="1" collapsed="1">
      <c r="B212" s="531" t="s">
        <v>626</v>
      </c>
      <c r="C212" s="532"/>
      <c r="D212" s="532"/>
      <c r="E212" s="532"/>
      <c r="F212" s="532"/>
      <c r="G212" s="532"/>
      <c r="H212" s="532"/>
      <c r="I212" s="532"/>
      <c r="J212" s="532"/>
      <c r="K212" s="532"/>
      <c r="L212" s="532"/>
      <c r="M212" s="533"/>
      <c r="N212" s="536" t="s">
        <v>445</v>
      </c>
      <c r="O212" s="536" t="s">
        <v>105</v>
      </c>
      <c r="P212" s="538">
        <f>AT177+1</f>
        <v>45909</v>
      </c>
      <c r="Q212" s="539"/>
      <c r="R212" s="539"/>
      <c r="S212" s="539"/>
      <c r="T212" s="539"/>
      <c r="U212" s="540">
        <f>P212+1</f>
        <v>45910</v>
      </c>
      <c r="V212" s="541"/>
      <c r="W212" s="541"/>
      <c r="X212" s="541"/>
      <c r="Y212" s="541"/>
      <c r="Z212" s="538">
        <f t="shared" ref="Z212" si="145">U212+1</f>
        <v>45911</v>
      </c>
      <c r="AA212" s="539"/>
      <c r="AB212" s="539"/>
      <c r="AC212" s="539"/>
      <c r="AD212" s="539"/>
      <c r="AE212" s="540">
        <f t="shared" ref="AE212" si="146">Z212+1</f>
        <v>45912</v>
      </c>
      <c r="AF212" s="541"/>
      <c r="AG212" s="541"/>
      <c r="AH212" s="541"/>
      <c r="AI212" s="541"/>
      <c r="AJ212" s="542">
        <f t="shared" ref="AJ212" si="147">AE212+1</f>
        <v>45913</v>
      </c>
      <c r="AK212" s="543"/>
      <c r="AL212" s="543"/>
      <c r="AM212" s="543"/>
      <c r="AN212" s="544"/>
      <c r="AO212" s="540">
        <f t="shared" ref="AO212" si="148">AJ212+1</f>
        <v>45914</v>
      </c>
      <c r="AP212" s="541"/>
      <c r="AQ212" s="541"/>
      <c r="AR212" s="541"/>
      <c r="AS212" s="541"/>
      <c r="AT212" s="542">
        <f t="shared" ref="AT212" si="149">AO212+1</f>
        <v>45915</v>
      </c>
      <c r="AU212" s="543"/>
      <c r="AV212" s="543"/>
      <c r="AW212" s="543"/>
      <c r="AX212" s="544"/>
    </row>
    <row r="213" spans="1:50" ht="14.25" hidden="1" customHeight="1" outlineLevel="1">
      <c r="B213" s="534"/>
      <c r="C213" s="534"/>
      <c r="D213" s="534"/>
      <c r="E213" s="534"/>
      <c r="F213" s="534"/>
      <c r="G213" s="534"/>
      <c r="H213" s="534"/>
      <c r="I213" s="534"/>
      <c r="J213" s="534"/>
      <c r="K213" s="534"/>
      <c r="L213" s="534"/>
      <c r="M213" s="535"/>
      <c r="N213" s="537"/>
      <c r="O213" s="537"/>
      <c r="P213" s="545">
        <f>P212</f>
        <v>45909</v>
      </c>
      <c r="Q213" s="545"/>
      <c r="R213" s="545"/>
      <c r="S213" s="545"/>
      <c r="T213" s="545"/>
      <c r="U213" s="546">
        <f>U212</f>
        <v>45910</v>
      </c>
      <c r="V213" s="546"/>
      <c r="W213" s="546"/>
      <c r="X213" s="546"/>
      <c r="Y213" s="546"/>
      <c r="Z213" s="545">
        <f t="shared" ref="Z213" si="150">Z212</f>
        <v>45911</v>
      </c>
      <c r="AA213" s="545"/>
      <c r="AB213" s="545"/>
      <c r="AC213" s="545"/>
      <c r="AD213" s="545"/>
      <c r="AE213" s="546">
        <f t="shared" ref="AE213" si="151">AE212</f>
        <v>45912</v>
      </c>
      <c r="AF213" s="546"/>
      <c r="AG213" s="546"/>
      <c r="AH213" s="546"/>
      <c r="AI213" s="546"/>
      <c r="AJ213" s="547">
        <f t="shared" ref="AJ213" si="152">AJ212</f>
        <v>45913</v>
      </c>
      <c r="AK213" s="548"/>
      <c r="AL213" s="548"/>
      <c r="AM213" s="548"/>
      <c r="AN213" s="549"/>
      <c r="AO213" s="546">
        <f t="shared" ref="AO213" si="153">AO212</f>
        <v>45914</v>
      </c>
      <c r="AP213" s="546"/>
      <c r="AQ213" s="546"/>
      <c r="AR213" s="546"/>
      <c r="AS213" s="546"/>
      <c r="AT213" s="547">
        <f t="shared" ref="AT213" si="154">AT212</f>
        <v>45915</v>
      </c>
      <c r="AU213" s="548"/>
      <c r="AV213" s="548"/>
      <c r="AW213" s="548"/>
      <c r="AX213" s="549"/>
    </row>
    <row r="214" spans="1:50" ht="14.25" hidden="1" customHeight="1" outlineLevel="1">
      <c r="B214" s="494" t="s">
        <v>165</v>
      </c>
      <c r="C214" s="494" t="s">
        <v>160</v>
      </c>
      <c r="D214" s="494"/>
      <c r="E214" s="494" t="s">
        <v>161</v>
      </c>
      <c r="F214" s="494"/>
      <c r="G214" s="494"/>
      <c r="H214" s="494" t="s">
        <v>166</v>
      </c>
      <c r="I214" s="527" t="s">
        <v>446</v>
      </c>
      <c r="J214" s="527"/>
      <c r="K214" s="527"/>
      <c r="L214" s="527" t="s">
        <v>166</v>
      </c>
      <c r="M214" s="527" t="s">
        <v>168</v>
      </c>
      <c r="N214" s="572"/>
      <c r="O214" s="536" t="s">
        <v>167</v>
      </c>
      <c r="P214" s="526" t="s">
        <v>163</v>
      </c>
      <c r="Q214" s="526"/>
      <c r="R214" s="526"/>
      <c r="S214" s="526"/>
      <c r="T214" s="526" t="s">
        <v>166</v>
      </c>
      <c r="U214" s="526" t="s">
        <v>163</v>
      </c>
      <c r="V214" s="526"/>
      <c r="W214" s="526"/>
      <c r="X214" s="526"/>
      <c r="Y214" s="526" t="s">
        <v>166</v>
      </c>
      <c r="Z214" s="526" t="s">
        <v>163</v>
      </c>
      <c r="AA214" s="526"/>
      <c r="AB214" s="526"/>
      <c r="AC214" s="526"/>
      <c r="AD214" s="526" t="s">
        <v>166</v>
      </c>
      <c r="AE214" s="526" t="s">
        <v>163</v>
      </c>
      <c r="AF214" s="526"/>
      <c r="AG214" s="526"/>
      <c r="AH214" s="526"/>
      <c r="AI214" s="526" t="s">
        <v>166</v>
      </c>
      <c r="AJ214" s="526" t="s">
        <v>163</v>
      </c>
      <c r="AK214" s="526"/>
      <c r="AL214" s="526"/>
      <c r="AM214" s="526"/>
      <c r="AN214" s="526" t="s">
        <v>166</v>
      </c>
      <c r="AO214" s="526" t="s">
        <v>163</v>
      </c>
      <c r="AP214" s="526"/>
      <c r="AQ214" s="526"/>
      <c r="AR214" s="526"/>
      <c r="AS214" s="526" t="s">
        <v>166</v>
      </c>
      <c r="AT214" s="526" t="s">
        <v>163</v>
      </c>
      <c r="AU214" s="526"/>
      <c r="AV214" s="526"/>
      <c r="AW214" s="526"/>
      <c r="AX214" s="526" t="s">
        <v>166</v>
      </c>
    </row>
    <row r="215" spans="1:50" ht="14.25" hidden="1" customHeight="1" outlineLevel="1">
      <c r="B215" s="494"/>
      <c r="C215" s="494"/>
      <c r="D215" s="494"/>
      <c r="E215" s="494" t="s">
        <v>447</v>
      </c>
      <c r="F215" s="494"/>
      <c r="G215" s="494"/>
      <c r="H215" s="494"/>
      <c r="I215" s="527" t="s">
        <v>447</v>
      </c>
      <c r="J215" s="527"/>
      <c r="K215" s="527"/>
      <c r="L215" s="527"/>
      <c r="M215" s="527"/>
      <c r="N215" s="573"/>
      <c r="O215" s="556"/>
      <c r="P215" s="526" t="s">
        <v>448</v>
      </c>
      <c r="Q215" s="526"/>
      <c r="R215" s="526"/>
      <c r="S215" s="526"/>
      <c r="T215" s="526"/>
      <c r="U215" s="526" t="s">
        <v>448</v>
      </c>
      <c r="V215" s="526"/>
      <c r="W215" s="526"/>
      <c r="X215" s="526"/>
      <c r="Y215" s="526"/>
      <c r="Z215" s="526" t="s">
        <v>448</v>
      </c>
      <c r="AA215" s="526"/>
      <c r="AB215" s="526"/>
      <c r="AC215" s="526"/>
      <c r="AD215" s="526"/>
      <c r="AE215" s="526" t="s">
        <v>448</v>
      </c>
      <c r="AF215" s="526"/>
      <c r="AG215" s="526"/>
      <c r="AH215" s="526"/>
      <c r="AI215" s="526"/>
      <c r="AJ215" s="526" t="s">
        <v>448</v>
      </c>
      <c r="AK215" s="526"/>
      <c r="AL215" s="526"/>
      <c r="AM215" s="526"/>
      <c r="AN215" s="526"/>
      <c r="AO215" s="526" t="s">
        <v>448</v>
      </c>
      <c r="AP215" s="526"/>
      <c r="AQ215" s="526"/>
      <c r="AR215" s="526"/>
      <c r="AS215" s="526"/>
      <c r="AT215" s="526" t="s">
        <v>448</v>
      </c>
      <c r="AU215" s="526"/>
      <c r="AV215" s="526"/>
      <c r="AW215" s="526"/>
      <c r="AX215" s="526"/>
    </row>
    <row r="216" spans="1:50" ht="14.25" hidden="1" customHeight="1" outlineLevel="1">
      <c r="A216" s="200"/>
      <c r="B216" s="494"/>
      <c r="C216" s="494"/>
      <c r="D216" s="494"/>
      <c r="E216" s="203" t="s">
        <v>162</v>
      </c>
      <c r="F216" s="203" t="s">
        <v>449</v>
      </c>
      <c r="G216" s="203" t="s">
        <v>164</v>
      </c>
      <c r="H216" s="494"/>
      <c r="I216" s="204" t="s">
        <v>162</v>
      </c>
      <c r="J216" s="204" t="s">
        <v>449</v>
      </c>
      <c r="K216" s="204" t="s">
        <v>164</v>
      </c>
      <c r="L216" s="527"/>
      <c r="M216" s="527"/>
      <c r="N216" s="573"/>
      <c r="O216" s="556"/>
      <c r="P216" s="205" t="s">
        <v>162</v>
      </c>
      <c r="Q216" s="205" t="s">
        <v>449</v>
      </c>
      <c r="R216" s="205" t="s">
        <v>164</v>
      </c>
      <c r="S216" s="205" t="s">
        <v>168</v>
      </c>
      <c r="T216" s="526"/>
      <c r="U216" s="205" t="s">
        <v>162</v>
      </c>
      <c r="V216" s="205" t="s">
        <v>449</v>
      </c>
      <c r="W216" s="205" t="s">
        <v>164</v>
      </c>
      <c r="X216" s="205" t="s">
        <v>168</v>
      </c>
      <c r="Y216" s="526"/>
      <c r="Z216" s="205" t="s">
        <v>162</v>
      </c>
      <c r="AA216" s="205" t="s">
        <v>449</v>
      </c>
      <c r="AB216" s="205" t="s">
        <v>164</v>
      </c>
      <c r="AC216" s="205" t="s">
        <v>168</v>
      </c>
      <c r="AD216" s="526"/>
      <c r="AE216" s="205" t="s">
        <v>162</v>
      </c>
      <c r="AF216" s="205" t="s">
        <v>449</v>
      </c>
      <c r="AG216" s="205" t="s">
        <v>164</v>
      </c>
      <c r="AH216" s="205" t="s">
        <v>168</v>
      </c>
      <c r="AI216" s="526"/>
      <c r="AJ216" s="205" t="s">
        <v>162</v>
      </c>
      <c r="AK216" s="205" t="s">
        <v>449</v>
      </c>
      <c r="AL216" s="205" t="s">
        <v>164</v>
      </c>
      <c r="AM216" s="205" t="s">
        <v>168</v>
      </c>
      <c r="AN216" s="526"/>
      <c r="AO216" s="205" t="s">
        <v>162</v>
      </c>
      <c r="AP216" s="205" t="s">
        <v>449</v>
      </c>
      <c r="AQ216" s="205" t="s">
        <v>164</v>
      </c>
      <c r="AR216" s="205" t="s">
        <v>168</v>
      </c>
      <c r="AS216" s="526"/>
      <c r="AT216" s="205" t="s">
        <v>162</v>
      </c>
      <c r="AU216" s="205" t="s">
        <v>449</v>
      </c>
      <c r="AV216" s="205" t="s">
        <v>164</v>
      </c>
      <c r="AW216" s="205" t="s">
        <v>168</v>
      </c>
      <c r="AX216" s="526"/>
    </row>
    <row r="217" spans="1:50" ht="14.25" hidden="1" customHeight="1" outlineLevel="1">
      <c r="B217" s="494" t="s">
        <v>450</v>
      </c>
      <c r="C217" s="203">
        <v>1</v>
      </c>
      <c r="D217" s="206" t="s">
        <v>545</v>
      </c>
      <c r="E217" s="207">
        <v>4</v>
      </c>
      <c r="F217" s="203">
        <v>3300</v>
      </c>
      <c r="G217" s="208">
        <f t="shared" ref="G217:G247" si="155">F217/E217</f>
        <v>825</v>
      </c>
      <c r="H217" s="557">
        <f>AVERAGE(G217:G249)</f>
        <v>874.90074441687352</v>
      </c>
      <c r="I217" s="209">
        <f>AVERAGE(P217,U217,Z217,AE217,AJ217,AO217,AT217)</f>
        <v>4</v>
      </c>
      <c r="J217" s="209">
        <f>AVERAGE(Q217,V217,AA217,AF217,AK217,AP217,AU217)</f>
        <v>2864.7892184011794</v>
      </c>
      <c r="K217" s="210">
        <f>AVERAGE(R217,W217,AB217,AG217,AL217,AQ217,AV217)</f>
        <v>716.19730460029484</v>
      </c>
      <c r="L217" s="560">
        <f>IFERROR(AVERAGE(K217:K249),"-")</f>
        <v>750.00008102670756</v>
      </c>
      <c r="M217" s="209">
        <f>RANK(K217, K$217:$K$249)</f>
        <v>13</v>
      </c>
      <c r="N217" s="573"/>
      <c r="O217" s="556"/>
      <c r="P217" s="211">
        <v>4</v>
      </c>
      <c r="Q217" s="211">
        <v>2857.8560285268554</v>
      </c>
      <c r="R217" s="208">
        <f t="shared" ref="R217:R245" si="156">Q217/P217</f>
        <v>714.46400713171386</v>
      </c>
      <c r="S217" s="205">
        <f>RANK(R217, R$217:R$249)</f>
        <v>13</v>
      </c>
      <c r="T217" s="550">
        <f>AVERAGE(R217:R249)</f>
        <v>756.4011616195811</v>
      </c>
      <c r="U217" s="211">
        <v>4</v>
      </c>
      <c r="V217" s="211">
        <v>2864.5247064037212</v>
      </c>
      <c r="W217" s="208">
        <f t="shared" ref="W217:W245" si="157">V217/U217</f>
        <v>716.1311766009303</v>
      </c>
      <c r="X217" s="205">
        <f>RANK(W217, W$217:W$249)</f>
        <v>13</v>
      </c>
      <c r="Y217" s="550">
        <f>AVERAGE(W217:W249)</f>
        <v>757.47792849126074</v>
      </c>
      <c r="Z217" s="211">
        <v>4</v>
      </c>
      <c r="AA217" s="211">
        <v>2865.5055417326375</v>
      </c>
      <c r="AB217" s="208">
        <f t="shared" ref="AB217:AB245" si="158">AA217/Z217</f>
        <v>716.37638543315938</v>
      </c>
      <c r="AC217" s="205">
        <f>RANK(AB217, AB$217:AB$249)</f>
        <v>13</v>
      </c>
      <c r="AD217" s="550">
        <f>AVERAGE(AB217:AB249)</f>
        <v>758.00809068226476</v>
      </c>
      <c r="AE217" s="211">
        <v>4</v>
      </c>
      <c r="AF217" s="211">
        <v>2865.8116984673093</v>
      </c>
      <c r="AG217" s="208">
        <f t="shared" ref="AG217:AG245" si="159">AF217/AE217</f>
        <v>716.45292461682732</v>
      </c>
      <c r="AH217" s="205">
        <f>RANK(AG217, AG$217:AG$249)</f>
        <v>13</v>
      </c>
      <c r="AI217" s="550">
        <f>AVERAGE(AG217:AG249)</f>
        <v>758.43465791225083</v>
      </c>
      <c r="AJ217" s="211">
        <v>4</v>
      </c>
      <c r="AK217" s="211">
        <v>2866.3171690694635</v>
      </c>
      <c r="AL217" s="208">
        <f t="shared" ref="AL217:AL245" si="160">AK217/AJ217</f>
        <v>716.57929226736587</v>
      </c>
      <c r="AM217" s="205">
        <f>RANK(AL217, AL$217:AL$249)</f>
        <v>13</v>
      </c>
      <c r="AN217" s="550">
        <f>AVERAGE(AL217:AL249)</f>
        <v>759.03234837802302</v>
      </c>
      <c r="AO217" s="211">
        <v>4</v>
      </c>
      <c r="AP217" s="211">
        <v>2866.4528543938436</v>
      </c>
      <c r="AQ217" s="208">
        <f t="shared" ref="AQ217:AQ245" si="161">AP217/AO217</f>
        <v>716.6132135984609</v>
      </c>
      <c r="AR217" s="205">
        <f>RANK(AQ217, AQ$217:AQ$249)</f>
        <v>12</v>
      </c>
      <c r="AS217" s="550">
        <f>AVERAGE(AQ217:AQ249)</f>
        <v>759.26346354759721</v>
      </c>
      <c r="AT217" s="211">
        <v>4</v>
      </c>
      <c r="AU217" s="211">
        <v>2867.0565302144232</v>
      </c>
      <c r="AV217" s="208">
        <f t="shared" ref="AV217:AV245" si="162">AU217/AT217</f>
        <v>716.7641325536058</v>
      </c>
      <c r="AW217" s="205">
        <f>RANK(AV217, AV$217:AV$249)</f>
        <v>13</v>
      </c>
      <c r="AX217" s="550">
        <f>AVERAGE(AV217:AV249)</f>
        <v>751.57243355911612</v>
      </c>
    </row>
    <row r="218" spans="1:50" ht="14.25" hidden="1" customHeight="1" outlineLevel="1">
      <c r="B218" s="494"/>
      <c r="C218" s="203">
        <v>2</v>
      </c>
      <c r="D218" s="206" t="s">
        <v>543</v>
      </c>
      <c r="E218" s="207">
        <v>3</v>
      </c>
      <c r="F218" s="203">
        <v>3600</v>
      </c>
      <c r="G218" s="208">
        <f t="shared" si="155"/>
        <v>1200</v>
      </c>
      <c r="H218" s="558"/>
      <c r="I218" s="209">
        <f t="shared" ref="I218:K246" si="163">AVERAGE(P218,U218,Z218,AE218,AJ218,AO218,AT218)</f>
        <v>3</v>
      </c>
      <c r="J218" s="209">
        <f t="shared" si="163"/>
        <v>3030.0945668594841</v>
      </c>
      <c r="K218" s="210">
        <f t="shared" si="163"/>
        <v>1010.0315222864948</v>
      </c>
      <c r="L218" s="561"/>
      <c r="M218" s="209">
        <f>RANK(K218, K$217:$K$249)</f>
        <v>1</v>
      </c>
      <c r="N218" s="573"/>
      <c r="O218" s="556"/>
      <c r="P218" s="211">
        <v>3</v>
      </c>
      <c r="Q218" s="211">
        <v>3026.3079564968525</v>
      </c>
      <c r="R218" s="208">
        <f t="shared" si="156"/>
        <v>1008.7693188322842</v>
      </c>
      <c r="S218" s="205">
        <f t="shared" ref="S218:S246" si="164">RANK(R218, R$217:R$249)</f>
        <v>1</v>
      </c>
      <c r="T218" s="551"/>
      <c r="U218" s="211">
        <v>3</v>
      </c>
      <c r="V218" s="211">
        <v>3027.757520510484</v>
      </c>
      <c r="W218" s="208">
        <f t="shared" si="157"/>
        <v>1009.252506836828</v>
      </c>
      <c r="X218" s="205">
        <f t="shared" ref="X218:X246" si="165">RANK(W218, W$217:W$249)</f>
        <v>1</v>
      </c>
      <c r="Y218" s="551"/>
      <c r="Z218" s="211">
        <v>3</v>
      </c>
      <c r="AA218" s="211">
        <v>3030.4918032786863</v>
      </c>
      <c r="AB218" s="208">
        <f t="shared" si="158"/>
        <v>1010.1639344262288</v>
      </c>
      <c r="AC218" s="205">
        <f t="shared" ref="AC218:AC246" si="166">RANK(AB218, AB$217:AB$249)</f>
        <v>1</v>
      </c>
      <c r="AD218" s="551"/>
      <c r="AE218" s="211">
        <v>3</v>
      </c>
      <c r="AF218" s="211">
        <v>3030.1938116286992</v>
      </c>
      <c r="AG218" s="208">
        <f t="shared" si="159"/>
        <v>1010.064603876233</v>
      </c>
      <c r="AH218" s="205">
        <f t="shared" ref="AH218:AH246" si="167">RANK(AG218, AG$217:AG$249)</f>
        <v>2</v>
      </c>
      <c r="AI218" s="551"/>
      <c r="AJ218" s="211">
        <v>3</v>
      </c>
      <c r="AK218" s="211">
        <v>3031.5789473684204</v>
      </c>
      <c r="AL218" s="208">
        <f t="shared" si="160"/>
        <v>1010.5263157894734</v>
      </c>
      <c r="AM218" s="205">
        <f t="shared" ref="AM218:AM246" si="168">RANK(AL218, AL$217:AL$249)</f>
        <v>1</v>
      </c>
      <c r="AN218" s="551"/>
      <c r="AO218" s="211">
        <v>3</v>
      </c>
      <c r="AP218" s="211">
        <v>3032.0898876404499</v>
      </c>
      <c r="AQ218" s="208">
        <f t="shared" si="161"/>
        <v>1010.6966292134833</v>
      </c>
      <c r="AR218" s="205">
        <f t="shared" ref="AR218:AR246" si="169">RANK(AQ218, AQ$217:AQ$249)</f>
        <v>1</v>
      </c>
      <c r="AS218" s="551"/>
      <c r="AT218" s="211">
        <v>3</v>
      </c>
      <c r="AU218" s="211">
        <v>3032.2420410927989</v>
      </c>
      <c r="AV218" s="208">
        <f t="shared" si="162"/>
        <v>1010.7473470309329</v>
      </c>
      <c r="AW218" s="205">
        <f t="shared" ref="AW218:AW247" si="170">RANK(AV218, AV$217:AV$249)</f>
        <v>1</v>
      </c>
      <c r="AX218" s="551"/>
    </row>
    <row r="219" spans="1:50" ht="14.25" hidden="1" customHeight="1" outlineLevel="1">
      <c r="B219" s="494"/>
      <c r="C219" s="203">
        <v>3</v>
      </c>
      <c r="D219" s="206" t="s">
        <v>232</v>
      </c>
      <c r="E219" s="207">
        <v>4</v>
      </c>
      <c r="F219" s="203">
        <v>2700</v>
      </c>
      <c r="G219" s="208">
        <f t="shared" si="155"/>
        <v>675</v>
      </c>
      <c r="H219" s="558"/>
      <c r="I219" s="209">
        <f t="shared" si="163"/>
        <v>4</v>
      </c>
      <c r="J219" s="209">
        <f t="shared" si="163"/>
        <v>2385.5354288444332</v>
      </c>
      <c r="K219" s="210">
        <f t="shared" si="163"/>
        <v>596.38385721110831</v>
      </c>
      <c r="L219" s="561"/>
      <c r="M219" s="209">
        <f>RANK(K219, K$217:$K$249)</f>
        <v>27</v>
      </c>
      <c r="N219" s="573"/>
      <c r="O219" s="556"/>
      <c r="P219" s="211">
        <v>4</v>
      </c>
      <c r="Q219" s="211">
        <v>2384.1196777905643</v>
      </c>
      <c r="R219" s="208">
        <f t="shared" si="156"/>
        <v>596.02991944764108</v>
      </c>
      <c r="S219" s="205">
        <f t="shared" si="164"/>
        <v>27</v>
      </c>
      <c r="T219" s="551"/>
      <c r="U219" s="211">
        <v>4</v>
      </c>
      <c r="V219" s="211">
        <v>2385.1817657241777</v>
      </c>
      <c r="W219" s="208">
        <f t="shared" si="157"/>
        <v>596.29544143104442</v>
      </c>
      <c r="X219" s="205">
        <f t="shared" si="165"/>
        <v>27</v>
      </c>
      <c r="Y219" s="551"/>
      <c r="Z219" s="211">
        <v>4</v>
      </c>
      <c r="AA219" s="211">
        <v>2385.3623874940786</v>
      </c>
      <c r="AB219" s="208">
        <f t="shared" si="158"/>
        <v>596.34059687351964</v>
      </c>
      <c r="AC219" s="205">
        <f t="shared" si="166"/>
        <v>27</v>
      </c>
      <c r="AD219" s="551"/>
      <c r="AE219" s="211">
        <v>4</v>
      </c>
      <c r="AF219" s="211">
        <v>2385.3462696554043</v>
      </c>
      <c r="AG219" s="208">
        <f t="shared" si="159"/>
        <v>596.33656741385107</v>
      </c>
      <c r="AH219" s="205">
        <f t="shared" si="167"/>
        <v>27</v>
      </c>
      <c r="AI219" s="551"/>
      <c r="AJ219" s="211">
        <v>4</v>
      </c>
      <c r="AK219" s="211">
        <v>2385.7269660926677</v>
      </c>
      <c r="AL219" s="208">
        <f t="shared" si="160"/>
        <v>596.43174152316692</v>
      </c>
      <c r="AM219" s="205">
        <f t="shared" si="168"/>
        <v>27</v>
      </c>
      <c r="AN219" s="551"/>
      <c r="AO219" s="211">
        <v>4</v>
      </c>
      <c r="AP219" s="211">
        <v>2386.200736853858</v>
      </c>
      <c r="AQ219" s="208">
        <f t="shared" si="161"/>
        <v>596.55018421346449</v>
      </c>
      <c r="AR219" s="205">
        <f t="shared" si="169"/>
        <v>27</v>
      </c>
      <c r="AS219" s="551"/>
      <c r="AT219" s="211">
        <v>4</v>
      </c>
      <c r="AU219" s="211">
        <v>2386.8101983002825</v>
      </c>
      <c r="AV219" s="208">
        <f t="shared" si="162"/>
        <v>596.70254957507063</v>
      </c>
      <c r="AW219" s="205">
        <f t="shared" si="170"/>
        <v>27</v>
      </c>
      <c r="AX219" s="551"/>
    </row>
    <row r="220" spans="1:50" ht="14.25" hidden="1" customHeight="1" outlineLevel="1">
      <c r="B220" s="494"/>
      <c r="C220" s="203">
        <v>4</v>
      </c>
      <c r="D220" s="206" t="s">
        <v>544</v>
      </c>
      <c r="E220" s="207">
        <v>4</v>
      </c>
      <c r="F220" s="203">
        <v>3300</v>
      </c>
      <c r="G220" s="208">
        <f t="shared" si="155"/>
        <v>825</v>
      </c>
      <c r="H220" s="558"/>
      <c r="I220" s="209">
        <f t="shared" si="163"/>
        <v>4</v>
      </c>
      <c r="J220" s="209">
        <f t="shared" si="163"/>
        <v>2869.7330325367252</v>
      </c>
      <c r="K220" s="210">
        <f t="shared" si="163"/>
        <v>717.4332581341813</v>
      </c>
      <c r="L220" s="561"/>
      <c r="M220" s="209">
        <f>RANK(K220, K$217:$K$249)</f>
        <v>12</v>
      </c>
      <c r="N220" s="573"/>
      <c r="O220" s="556"/>
      <c r="P220" s="211">
        <v>4</v>
      </c>
      <c r="Q220" s="211">
        <v>2867.3477727829991</v>
      </c>
      <c r="R220" s="208">
        <f t="shared" si="156"/>
        <v>716.83694319574977</v>
      </c>
      <c r="S220" s="205">
        <f t="shared" si="164"/>
        <v>11</v>
      </c>
      <c r="T220" s="551"/>
      <c r="U220" s="211">
        <v>4</v>
      </c>
      <c r="V220" s="211">
        <v>2868.4439608269854</v>
      </c>
      <c r="W220" s="208">
        <f t="shared" si="157"/>
        <v>717.11099020674635</v>
      </c>
      <c r="X220" s="205">
        <f t="shared" si="165"/>
        <v>12</v>
      </c>
      <c r="Y220" s="551"/>
      <c r="Z220" s="211">
        <v>4</v>
      </c>
      <c r="AA220" s="211">
        <v>2868.8286273413455</v>
      </c>
      <c r="AB220" s="208">
        <f t="shared" si="158"/>
        <v>717.20715683533638</v>
      </c>
      <c r="AC220" s="205">
        <f t="shared" si="166"/>
        <v>12</v>
      </c>
      <c r="AD220" s="551"/>
      <c r="AE220" s="211">
        <v>4</v>
      </c>
      <c r="AF220" s="211">
        <v>2869.216757741342</v>
      </c>
      <c r="AG220" s="208">
        <f t="shared" si="159"/>
        <v>717.3041894353355</v>
      </c>
      <c r="AH220" s="205">
        <f t="shared" si="167"/>
        <v>12</v>
      </c>
      <c r="AI220" s="551"/>
      <c r="AJ220" s="211">
        <v>4</v>
      </c>
      <c r="AK220" s="211">
        <v>2870.1265822784794</v>
      </c>
      <c r="AL220" s="208">
        <f t="shared" si="160"/>
        <v>717.53164556961985</v>
      </c>
      <c r="AM220" s="205">
        <f t="shared" si="168"/>
        <v>12</v>
      </c>
      <c r="AN220" s="551"/>
      <c r="AO220" s="211">
        <v>4</v>
      </c>
      <c r="AP220" s="211">
        <v>2871.8424101969867</v>
      </c>
      <c r="AQ220" s="208">
        <f t="shared" si="161"/>
        <v>717.96060254924669</v>
      </c>
      <c r="AR220" s="205">
        <f t="shared" si="169"/>
        <v>11</v>
      </c>
      <c r="AS220" s="551"/>
      <c r="AT220" s="211">
        <v>4</v>
      </c>
      <c r="AU220" s="211">
        <v>2872.3251165889387</v>
      </c>
      <c r="AV220" s="208">
        <f t="shared" si="162"/>
        <v>718.08127914723468</v>
      </c>
      <c r="AW220" s="205">
        <f t="shared" si="170"/>
        <v>11</v>
      </c>
      <c r="AX220" s="551"/>
    </row>
    <row r="221" spans="1:50" ht="14.25" hidden="1" customHeight="1" outlineLevel="1">
      <c r="B221" s="494"/>
      <c r="C221" s="203">
        <v>5</v>
      </c>
      <c r="D221" s="206" t="s">
        <v>233</v>
      </c>
      <c r="E221" s="207">
        <v>5</v>
      </c>
      <c r="F221" s="203">
        <v>3300</v>
      </c>
      <c r="G221" s="208">
        <f t="shared" si="155"/>
        <v>660</v>
      </c>
      <c r="H221" s="558"/>
      <c r="I221" s="209">
        <f t="shared" si="163"/>
        <v>5</v>
      </c>
      <c r="J221" s="209">
        <f t="shared" si="163"/>
        <v>2848.7187370593988</v>
      </c>
      <c r="K221" s="210">
        <f t="shared" si="163"/>
        <v>569.74374741187967</v>
      </c>
      <c r="L221" s="561"/>
      <c r="M221" s="209">
        <f>RANK(K221, K$217:$K$249)</f>
        <v>29</v>
      </c>
      <c r="N221" s="573"/>
      <c r="O221" s="556"/>
      <c r="P221" s="211">
        <v>5</v>
      </c>
      <c r="Q221" s="211">
        <v>2843.1314623338276</v>
      </c>
      <c r="R221" s="208">
        <f t="shared" si="156"/>
        <v>568.62629246676556</v>
      </c>
      <c r="S221" s="205">
        <f t="shared" si="164"/>
        <v>28</v>
      </c>
      <c r="T221" s="551"/>
      <c r="U221" s="211">
        <v>5</v>
      </c>
      <c r="V221" s="211">
        <v>2846.7961165048523</v>
      </c>
      <c r="W221" s="208">
        <f t="shared" si="157"/>
        <v>569.35922330097048</v>
      </c>
      <c r="X221" s="205">
        <f t="shared" si="165"/>
        <v>29</v>
      </c>
      <c r="Y221" s="551"/>
      <c r="Z221" s="211">
        <v>5</v>
      </c>
      <c r="AA221" s="211">
        <v>2847.5944128298029</v>
      </c>
      <c r="AB221" s="208">
        <f t="shared" si="158"/>
        <v>569.51888256596055</v>
      </c>
      <c r="AC221" s="205">
        <f t="shared" si="166"/>
        <v>29</v>
      </c>
      <c r="AD221" s="551"/>
      <c r="AE221" s="211">
        <v>5</v>
      </c>
      <c r="AF221" s="211">
        <v>2850.1021102790965</v>
      </c>
      <c r="AG221" s="208">
        <f t="shared" si="159"/>
        <v>570.02042205581927</v>
      </c>
      <c r="AH221" s="205">
        <f t="shared" si="167"/>
        <v>29</v>
      </c>
      <c r="AI221" s="551"/>
      <c r="AJ221" s="211">
        <v>5</v>
      </c>
      <c r="AK221" s="211">
        <v>2850.2177068214778</v>
      </c>
      <c r="AL221" s="208">
        <f t="shared" si="160"/>
        <v>570.04354136429561</v>
      </c>
      <c r="AM221" s="205">
        <f t="shared" si="168"/>
        <v>29</v>
      </c>
      <c r="AN221" s="551"/>
      <c r="AO221" s="211">
        <v>5</v>
      </c>
      <c r="AP221" s="211">
        <v>2851.0067114093972</v>
      </c>
      <c r="AQ221" s="208">
        <f t="shared" si="161"/>
        <v>570.20134228187942</v>
      </c>
      <c r="AR221" s="205">
        <f t="shared" si="169"/>
        <v>29</v>
      </c>
      <c r="AS221" s="551"/>
      <c r="AT221" s="211">
        <v>5</v>
      </c>
      <c r="AU221" s="211">
        <v>2852.1826392373323</v>
      </c>
      <c r="AV221" s="208">
        <f t="shared" si="162"/>
        <v>570.43652784746644</v>
      </c>
      <c r="AW221" s="205">
        <f t="shared" si="170"/>
        <v>29</v>
      </c>
      <c r="AX221" s="551"/>
    </row>
    <row r="222" spans="1:50" ht="14.25" hidden="1" customHeight="1" outlineLevel="1">
      <c r="B222" s="494"/>
      <c r="C222" s="203">
        <v>6</v>
      </c>
      <c r="D222" s="206" t="s">
        <v>539</v>
      </c>
      <c r="E222" s="207">
        <v>3</v>
      </c>
      <c r="F222" s="203">
        <v>3600</v>
      </c>
      <c r="G222" s="208">
        <f t="shared" si="155"/>
        <v>1200</v>
      </c>
      <c r="H222" s="558"/>
      <c r="I222" s="209">
        <f t="shared" si="163"/>
        <v>3</v>
      </c>
      <c r="J222" s="209">
        <f t="shared" si="163"/>
        <v>3021.6735050769598</v>
      </c>
      <c r="K222" s="210">
        <f t="shared" si="163"/>
        <v>1007.2245016923201</v>
      </c>
      <c r="L222" s="561"/>
      <c r="M222" s="209">
        <f>RANK(K222, K$217:$K$249)</f>
        <v>4</v>
      </c>
      <c r="N222" s="573"/>
      <c r="O222" s="556"/>
      <c r="P222" s="211">
        <v>3</v>
      </c>
      <c r="Q222" s="211">
        <v>3020.0056038105913</v>
      </c>
      <c r="R222" s="208">
        <f t="shared" si="156"/>
        <v>1006.6685346035305</v>
      </c>
      <c r="S222" s="205">
        <f t="shared" si="164"/>
        <v>4</v>
      </c>
      <c r="T222" s="551"/>
      <c r="U222" s="211">
        <v>3</v>
      </c>
      <c r="V222" s="211">
        <v>3020.5170975813171</v>
      </c>
      <c r="W222" s="208">
        <f t="shared" si="157"/>
        <v>1006.8390325271057</v>
      </c>
      <c r="X222" s="205">
        <f t="shared" si="165"/>
        <v>4</v>
      </c>
      <c r="Y222" s="551"/>
      <c r="Z222" s="211">
        <v>3</v>
      </c>
      <c r="AA222" s="211">
        <v>3021.3535589264857</v>
      </c>
      <c r="AB222" s="208">
        <f t="shared" si="158"/>
        <v>1007.1178529754952</v>
      </c>
      <c r="AC222" s="205">
        <f t="shared" si="166"/>
        <v>4</v>
      </c>
      <c r="AD222" s="551"/>
      <c r="AE222" s="211">
        <v>3</v>
      </c>
      <c r="AF222" s="211">
        <v>3020.5147906262032</v>
      </c>
      <c r="AG222" s="208">
        <f t="shared" si="159"/>
        <v>1006.8382635420677</v>
      </c>
      <c r="AH222" s="205">
        <f t="shared" si="167"/>
        <v>4</v>
      </c>
      <c r="AI222" s="551"/>
      <c r="AJ222" s="211">
        <v>3</v>
      </c>
      <c r="AK222" s="211">
        <v>3022.0976781425134</v>
      </c>
      <c r="AL222" s="208">
        <f t="shared" si="160"/>
        <v>1007.3658927141711</v>
      </c>
      <c r="AM222" s="205">
        <f t="shared" si="168"/>
        <v>4</v>
      </c>
      <c r="AN222" s="551"/>
      <c r="AO222" s="211">
        <v>3</v>
      </c>
      <c r="AP222" s="211">
        <v>3023.2258064516118</v>
      </c>
      <c r="AQ222" s="208">
        <f t="shared" si="161"/>
        <v>1007.7419354838706</v>
      </c>
      <c r="AR222" s="205">
        <f t="shared" si="169"/>
        <v>4</v>
      </c>
      <c r="AS222" s="551"/>
      <c r="AT222" s="211">
        <v>3</v>
      </c>
      <c r="AU222" s="211">
        <v>3024.0000000000018</v>
      </c>
      <c r="AV222" s="208">
        <f t="shared" si="162"/>
        <v>1008.0000000000006</v>
      </c>
      <c r="AW222" s="205">
        <f t="shared" si="170"/>
        <v>6</v>
      </c>
      <c r="AX222" s="551"/>
    </row>
    <row r="223" spans="1:50" ht="14.25" hidden="1" customHeight="1" outlineLevel="1">
      <c r="B223" s="494"/>
      <c r="C223" s="203">
        <v>7</v>
      </c>
      <c r="D223" s="206" t="s">
        <v>370</v>
      </c>
      <c r="E223" s="207">
        <v>3</v>
      </c>
      <c r="F223" s="203">
        <v>3000</v>
      </c>
      <c r="G223" s="208">
        <f t="shared" si="155"/>
        <v>1000</v>
      </c>
      <c r="H223" s="558"/>
      <c r="I223" s="209">
        <f t="shared" si="163"/>
        <v>3</v>
      </c>
      <c r="J223" s="209">
        <f t="shared" si="163"/>
        <v>2608.0910272698993</v>
      </c>
      <c r="K223" s="210">
        <f t="shared" si="163"/>
        <v>869.36367575663303</v>
      </c>
      <c r="L223" s="561"/>
      <c r="M223" s="209">
        <f>RANK(K223, K$217:$K$249)</f>
        <v>10</v>
      </c>
      <c r="N223" s="573"/>
      <c r="O223" s="556"/>
      <c r="P223" s="211">
        <v>3</v>
      </c>
      <c r="Q223" s="211">
        <v>2601.7665615141959</v>
      </c>
      <c r="R223" s="208">
        <f t="shared" si="156"/>
        <v>867.25552050473198</v>
      </c>
      <c r="S223" s="205">
        <f t="shared" si="164"/>
        <v>10</v>
      </c>
      <c r="T223" s="551"/>
      <c r="U223" s="211">
        <v>3</v>
      </c>
      <c r="V223" s="211">
        <v>2602.3897058823536</v>
      </c>
      <c r="W223" s="208">
        <f t="shared" si="157"/>
        <v>867.46323529411791</v>
      </c>
      <c r="X223" s="205">
        <f t="shared" si="165"/>
        <v>10</v>
      </c>
      <c r="Y223" s="551"/>
      <c r="Z223" s="211">
        <v>3</v>
      </c>
      <c r="AA223" s="211">
        <v>2604.2675159235669</v>
      </c>
      <c r="AB223" s="208">
        <f t="shared" si="158"/>
        <v>868.08917197452229</v>
      </c>
      <c r="AC223" s="205">
        <f t="shared" si="166"/>
        <v>10</v>
      </c>
      <c r="AD223" s="551"/>
      <c r="AE223" s="211">
        <v>3</v>
      </c>
      <c r="AF223" s="211">
        <v>2604.255319148936</v>
      </c>
      <c r="AG223" s="208">
        <f t="shared" si="159"/>
        <v>868.08510638297867</v>
      </c>
      <c r="AH223" s="205">
        <f t="shared" si="167"/>
        <v>10</v>
      </c>
      <c r="AI223" s="551"/>
      <c r="AJ223" s="211">
        <v>3</v>
      </c>
      <c r="AK223" s="211">
        <v>2608.2554161915632</v>
      </c>
      <c r="AL223" s="208">
        <f t="shared" si="160"/>
        <v>869.41847206385444</v>
      </c>
      <c r="AM223" s="205">
        <f t="shared" si="168"/>
        <v>10</v>
      </c>
      <c r="AN223" s="551"/>
      <c r="AO223" s="211">
        <v>3</v>
      </c>
      <c r="AP223" s="211">
        <v>2614.9390243902449</v>
      </c>
      <c r="AQ223" s="208">
        <f t="shared" si="161"/>
        <v>871.64634146341496</v>
      </c>
      <c r="AR223" s="205">
        <f t="shared" si="169"/>
        <v>10</v>
      </c>
      <c r="AS223" s="551"/>
      <c r="AT223" s="211">
        <v>3</v>
      </c>
      <c r="AU223" s="211">
        <v>2620.7636478384352</v>
      </c>
      <c r="AV223" s="208">
        <f t="shared" si="162"/>
        <v>873.58788261281177</v>
      </c>
      <c r="AW223" s="205">
        <f t="shared" si="170"/>
        <v>10</v>
      </c>
      <c r="AX223" s="551"/>
    </row>
    <row r="224" spans="1:50" ht="14.25" hidden="1" customHeight="1" outlineLevel="1">
      <c r="B224" s="494"/>
      <c r="C224" s="203">
        <v>8</v>
      </c>
      <c r="D224" s="206" t="s">
        <v>537</v>
      </c>
      <c r="E224" s="207">
        <v>3</v>
      </c>
      <c r="F224" s="203">
        <v>3300</v>
      </c>
      <c r="G224" s="208">
        <f t="shared" si="155"/>
        <v>1100</v>
      </c>
      <c r="H224" s="558"/>
      <c r="I224" s="209">
        <f t="shared" si="163"/>
        <v>3</v>
      </c>
      <c r="J224" s="209">
        <f t="shared" si="163"/>
        <v>2841.5892435563878</v>
      </c>
      <c r="K224" s="210">
        <f t="shared" si="163"/>
        <v>947.19641451879602</v>
      </c>
      <c r="L224" s="561"/>
      <c r="M224" s="209">
        <f>RANK(K224, K$217:$K$249)</f>
        <v>9</v>
      </c>
      <c r="N224" s="573"/>
      <c r="O224" s="556"/>
      <c r="P224" s="211">
        <v>3</v>
      </c>
      <c r="Q224" s="211">
        <v>2840.0646203554115</v>
      </c>
      <c r="R224" s="208">
        <f t="shared" si="156"/>
        <v>946.68820678513714</v>
      </c>
      <c r="S224" s="205">
        <f t="shared" si="164"/>
        <v>9</v>
      </c>
      <c r="T224" s="551"/>
      <c r="U224" s="211">
        <v>3</v>
      </c>
      <c r="V224" s="211">
        <v>2840.4019037546273</v>
      </c>
      <c r="W224" s="208">
        <f t="shared" si="157"/>
        <v>946.80063458487575</v>
      </c>
      <c r="X224" s="205">
        <f t="shared" si="165"/>
        <v>9</v>
      </c>
      <c r="Y224" s="551"/>
      <c r="Z224" s="211">
        <v>3</v>
      </c>
      <c r="AA224" s="211">
        <v>2841.9999999999986</v>
      </c>
      <c r="AB224" s="208">
        <f t="shared" si="158"/>
        <v>947.33333333333292</v>
      </c>
      <c r="AC224" s="205">
        <f t="shared" si="166"/>
        <v>9</v>
      </c>
      <c r="AD224" s="551"/>
      <c r="AE224" s="211">
        <v>3</v>
      </c>
      <c r="AF224" s="211">
        <v>2841.3223140495888</v>
      </c>
      <c r="AG224" s="208">
        <f t="shared" si="159"/>
        <v>947.10743801652961</v>
      </c>
      <c r="AH224" s="205">
        <f t="shared" si="167"/>
        <v>9</v>
      </c>
      <c r="AI224" s="551"/>
      <c r="AJ224" s="211">
        <v>3</v>
      </c>
      <c r="AK224" s="211">
        <v>2841.7808219178037</v>
      </c>
      <c r="AL224" s="208">
        <f t="shared" si="160"/>
        <v>947.26027397260123</v>
      </c>
      <c r="AM224" s="205">
        <f t="shared" si="168"/>
        <v>9</v>
      </c>
      <c r="AN224" s="551"/>
      <c r="AO224" s="211">
        <v>3</v>
      </c>
      <c r="AP224" s="211">
        <v>2842.1052631578968</v>
      </c>
      <c r="AQ224" s="208">
        <f t="shared" si="161"/>
        <v>947.36842105263224</v>
      </c>
      <c r="AR224" s="205">
        <f t="shared" si="169"/>
        <v>9</v>
      </c>
      <c r="AS224" s="551"/>
      <c r="AT224" s="211">
        <v>3</v>
      </c>
      <c r="AU224" s="211">
        <v>2843.4497816593894</v>
      </c>
      <c r="AV224" s="208">
        <f t="shared" si="162"/>
        <v>947.81659388646312</v>
      </c>
      <c r="AW224" s="205">
        <f t="shared" si="170"/>
        <v>9</v>
      </c>
      <c r="AX224" s="551"/>
    </row>
    <row r="225" spans="2:50" ht="14.25" hidden="1" customHeight="1" outlineLevel="1">
      <c r="B225" s="494"/>
      <c r="C225" s="203">
        <v>9</v>
      </c>
      <c r="D225" s="206" t="s">
        <v>542</v>
      </c>
      <c r="E225" s="207">
        <v>3</v>
      </c>
      <c r="F225" s="203">
        <v>3600</v>
      </c>
      <c r="G225" s="208">
        <f t="shared" si="155"/>
        <v>1200</v>
      </c>
      <c r="H225" s="558"/>
      <c r="I225" s="209">
        <f t="shared" si="163"/>
        <v>3</v>
      </c>
      <c r="J225" s="209">
        <f t="shared" si="163"/>
        <v>3019.8024356158362</v>
      </c>
      <c r="K225" s="210">
        <f t="shared" si="163"/>
        <v>1006.6008118719454</v>
      </c>
      <c r="L225" s="561"/>
      <c r="M225" s="209">
        <f>RANK(K225, K$217:$K$249)</f>
        <v>5</v>
      </c>
      <c r="N225" s="573"/>
      <c r="O225" s="556"/>
      <c r="P225" s="211">
        <v>3</v>
      </c>
      <c r="Q225" s="211">
        <v>3017.8723404255325</v>
      </c>
      <c r="R225" s="208">
        <f t="shared" si="156"/>
        <v>1005.9574468085108</v>
      </c>
      <c r="S225" s="205">
        <f t="shared" si="164"/>
        <v>5</v>
      </c>
      <c r="T225" s="551"/>
      <c r="U225" s="211">
        <v>3</v>
      </c>
      <c r="V225" s="211">
        <v>3019.0168175937888</v>
      </c>
      <c r="W225" s="208">
        <f t="shared" si="157"/>
        <v>1006.3389391979296</v>
      </c>
      <c r="X225" s="205">
        <f t="shared" si="165"/>
        <v>5</v>
      </c>
      <c r="Y225" s="551"/>
      <c r="Z225" s="211">
        <v>3</v>
      </c>
      <c r="AA225" s="211">
        <v>3019.1983832940359</v>
      </c>
      <c r="AB225" s="208">
        <f t="shared" si="158"/>
        <v>1006.399461098012</v>
      </c>
      <c r="AC225" s="205">
        <f t="shared" si="166"/>
        <v>5</v>
      </c>
      <c r="AD225" s="551"/>
      <c r="AE225" s="211">
        <v>3</v>
      </c>
      <c r="AF225" s="211">
        <v>3018.8135593220363</v>
      </c>
      <c r="AG225" s="208">
        <f t="shared" si="159"/>
        <v>1006.2711864406788</v>
      </c>
      <c r="AH225" s="205">
        <f t="shared" si="167"/>
        <v>5</v>
      </c>
      <c r="AI225" s="551"/>
      <c r="AJ225" s="211">
        <v>3</v>
      </c>
      <c r="AK225" s="211">
        <v>3019.3548387096816</v>
      </c>
      <c r="AL225" s="208">
        <f t="shared" si="160"/>
        <v>1006.4516129032272</v>
      </c>
      <c r="AM225" s="205">
        <f t="shared" si="168"/>
        <v>5</v>
      </c>
      <c r="AN225" s="551"/>
      <c r="AO225" s="211">
        <v>3</v>
      </c>
      <c r="AP225" s="211">
        <v>3020.1265822784794</v>
      </c>
      <c r="AQ225" s="208">
        <f t="shared" si="161"/>
        <v>1006.7088607594932</v>
      </c>
      <c r="AR225" s="205">
        <f t="shared" si="169"/>
        <v>5</v>
      </c>
      <c r="AS225" s="551"/>
      <c r="AT225" s="211">
        <v>3</v>
      </c>
      <c r="AU225" s="211">
        <v>3024.2345276872993</v>
      </c>
      <c r="AV225" s="208">
        <f t="shared" si="162"/>
        <v>1008.0781758957664</v>
      </c>
      <c r="AW225" s="205">
        <f t="shared" si="170"/>
        <v>5</v>
      </c>
      <c r="AX225" s="551"/>
    </row>
    <row r="226" spans="2:50" ht="14.25" hidden="1" customHeight="1" outlineLevel="1">
      <c r="B226" s="494"/>
      <c r="C226" s="203">
        <v>10</v>
      </c>
      <c r="D226" s="206" t="s">
        <v>623</v>
      </c>
      <c r="E226" s="207">
        <v>4</v>
      </c>
      <c r="F226" s="203">
        <v>3000</v>
      </c>
      <c r="G226" s="208">
        <f t="shared" si="155"/>
        <v>750</v>
      </c>
      <c r="H226" s="558"/>
      <c r="I226" s="209">
        <f t="shared" si="163"/>
        <v>4</v>
      </c>
      <c r="J226" s="209">
        <f t="shared" si="163"/>
        <v>2610.2829640800546</v>
      </c>
      <c r="K226" s="210">
        <f t="shared" si="163"/>
        <v>652.57074102001366</v>
      </c>
      <c r="L226" s="561"/>
      <c r="M226" s="209">
        <f>RANK(K226, K$217:$K$249)</f>
        <v>22</v>
      </c>
      <c r="N226" s="573"/>
      <c r="O226" s="556"/>
      <c r="P226" s="211">
        <v>4</v>
      </c>
      <c r="Q226" s="211">
        <v>2601.0937499999982</v>
      </c>
      <c r="R226" s="208">
        <f t="shared" si="156"/>
        <v>650.27343749999955</v>
      </c>
      <c r="S226" s="205">
        <f t="shared" si="164"/>
        <v>23</v>
      </c>
      <c r="T226" s="551"/>
      <c r="U226" s="211">
        <v>4</v>
      </c>
      <c r="V226" s="211">
        <v>2605.6041131105403</v>
      </c>
      <c r="W226" s="208">
        <f t="shared" si="157"/>
        <v>651.40102827763508</v>
      </c>
      <c r="X226" s="205">
        <f t="shared" si="165"/>
        <v>23</v>
      </c>
      <c r="Y226" s="551"/>
      <c r="Z226" s="211">
        <v>4</v>
      </c>
      <c r="AA226" s="211">
        <v>2606.2965382103198</v>
      </c>
      <c r="AB226" s="208">
        <f t="shared" si="158"/>
        <v>651.57413455257995</v>
      </c>
      <c r="AC226" s="205">
        <f t="shared" si="166"/>
        <v>23</v>
      </c>
      <c r="AD226" s="551"/>
      <c r="AE226" s="211">
        <v>4</v>
      </c>
      <c r="AF226" s="211">
        <v>2606.0396893874017</v>
      </c>
      <c r="AG226" s="208">
        <f t="shared" si="159"/>
        <v>651.50992234685043</v>
      </c>
      <c r="AH226" s="205">
        <f t="shared" si="167"/>
        <v>23</v>
      </c>
      <c r="AI226" s="551"/>
      <c r="AJ226" s="211">
        <v>4</v>
      </c>
      <c r="AK226" s="211">
        <v>2611.0108635610377</v>
      </c>
      <c r="AL226" s="208">
        <f t="shared" si="160"/>
        <v>652.75271589025942</v>
      </c>
      <c r="AM226" s="205">
        <f t="shared" si="168"/>
        <v>22</v>
      </c>
      <c r="AN226" s="551"/>
      <c r="AO226" s="211">
        <v>4</v>
      </c>
      <c r="AP226" s="211">
        <v>2619.8319327731083</v>
      </c>
      <c r="AQ226" s="208">
        <f t="shared" si="161"/>
        <v>654.95798319327707</v>
      </c>
      <c r="AR226" s="205">
        <f t="shared" si="169"/>
        <v>22</v>
      </c>
      <c r="AS226" s="551"/>
      <c r="AT226" s="211">
        <v>4</v>
      </c>
      <c r="AU226" s="211">
        <v>2622.1038615179759</v>
      </c>
      <c r="AV226" s="208">
        <f t="shared" si="162"/>
        <v>655.52596537949398</v>
      </c>
      <c r="AW226" s="205">
        <f t="shared" si="170"/>
        <v>22</v>
      </c>
      <c r="AX226" s="551"/>
    </row>
    <row r="227" spans="2:50" ht="14.25" hidden="1" customHeight="1" outlineLevel="1">
      <c r="B227" s="494"/>
      <c r="C227" s="203">
        <v>11</v>
      </c>
      <c r="D227" s="206" t="s">
        <v>613</v>
      </c>
      <c r="E227" s="207">
        <v>3</v>
      </c>
      <c r="F227" s="203">
        <v>3300</v>
      </c>
      <c r="G227" s="208">
        <f t="shared" si="155"/>
        <v>1100</v>
      </c>
      <c r="H227" s="558"/>
      <c r="I227" s="209">
        <f t="shared" si="163"/>
        <v>3</v>
      </c>
      <c r="J227" s="209">
        <f t="shared" si="163"/>
        <v>2863.3241096364663</v>
      </c>
      <c r="K227" s="210">
        <f t="shared" si="163"/>
        <v>954.44136987882212</v>
      </c>
      <c r="L227" s="561"/>
      <c r="M227" s="209">
        <f>RANK(K227, K$217:$K$249)</f>
        <v>7</v>
      </c>
      <c r="N227" s="573"/>
      <c r="O227" s="556"/>
      <c r="P227" s="205">
        <v>3</v>
      </c>
      <c r="Q227" s="211">
        <v>2861.7680307483606</v>
      </c>
      <c r="R227" s="208">
        <f t="shared" si="156"/>
        <v>953.92267691612017</v>
      </c>
      <c r="S227" s="205">
        <f t="shared" si="164"/>
        <v>7</v>
      </c>
      <c r="T227" s="551"/>
      <c r="U227" s="205">
        <v>3</v>
      </c>
      <c r="V227" s="211">
        <v>2862.2743259085587</v>
      </c>
      <c r="W227" s="208">
        <f t="shared" si="157"/>
        <v>954.09144196951956</v>
      </c>
      <c r="X227" s="205">
        <f t="shared" si="165"/>
        <v>7</v>
      </c>
      <c r="Y227" s="551"/>
      <c r="Z227" s="205">
        <v>3</v>
      </c>
      <c r="AA227" s="211">
        <v>2862.8195763330905</v>
      </c>
      <c r="AB227" s="208">
        <f t="shared" si="158"/>
        <v>954.2731921110302</v>
      </c>
      <c r="AC227" s="205">
        <f t="shared" si="166"/>
        <v>7</v>
      </c>
      <c r="AD227" s="551"/>
      <c r="AE227" s="205">
        <v>3</v>
      </c>
      <c r="AF227" s="211">
        <v>2862.8797886393659</v>
      </c>
      <c r="AG227" s="208">
        <f t="shared" si="159"/>
        <v>954.29326287978859</v>
      </c>
      <c r="AH227" s="205">
        <f t="shared" si="167"/>
        <v>7</v>
      </c>
      <c r="AI227" s="551"/>
      <c r="AJ227" s="205">
        <v>3</v>
      </c>
      <c r="AK227" s="211">
        <v>2863.8312351139871</v>
      </c>
      <c r="AL227" s="208">
        <f t="shared" si="160"/>
        <v>954.6104117046624</v>
      </c>
      <c r="AM227" s="205">
        <f t="shared" si="168"/>
        <v>7</v>
      </c>
      <c r="AN227" s="551"/>
      <c r="AO227" s="205">
        <v>3</v>
      </c>
      <c r="AP227" s="211">
        <v>2864.3369590372608</v>
      </c>
      <c r="AQ227" s="208">
        <f t="shared" si="161"/>
        <v>954.77898634575365</v>
      </c>
      <c r="AR227" s="205">
        <f t="shared" si="169"/>
        <v>7</v>
      </c>
      <c r="AS227" s="551"/>
      <c r="AT227" s="205">
        <v>3</v>
      </c>
      <c r="AU227" s="211">
        <v>2865.3588516746413</v>
      </c>
      <c r="AV227" s="208">
        <f t="shared" si="162"/>
        <v>955.11961722488047</v>
      </c>
      <c r="AW227" s="205">
        <f t="shared" si="170"/>
        <v>7</v>
      </c>
      <c r="AX227" s="551"/>
    </row>
    <row r="228" spans="2:50" ht="14.25" hidden="1" customHeight="1" outlineLevel="1">
      <c r="B228" s="494"/>
      <c r="C228" s="203">
        <v>12</v>
      </c>
      <c r="D228" s="206" t="s">
        <v>541</v>
      </c>
      <c r="E228" s="207">
        <v>4</v>
      </c>
      <c r="F228" s="203">
        <v>3300</v>
      </c>
      <c r="G228" s="208">
        <f t="shared" si="155"/>
        <v>825</v>
      </c>
      <c r="H228" s="558"/>
      <c r="I228" s="209">
        <f t="shared" si="163"/>
        <v>4</v>
      </c>
      <c r="J228" s="209">
        <f t="shared" si="163"/>
        <v>2843.7301322872618</v>
      </c>
      <c r="K228" s="210">
        <f t="shared" si="163"/>
        <v>710.93253307181544</v>
      </c>
      <c r="L228" s="561"/>
      <c r="M228" s="209">
        <f>RANK(K228, K$217:$K$249)</f>
        <v>18</v>
      </c>
      <c r="N228" s="573"/>
      <c r="O228" s="556"/>
      <c r="P228" s="205">
        <v>4</v>
      </c>
      <c r="Q228" s="211">
        <v>2841.9016921837215</v>
      </c>
      <c r="R228" s="208">
        <f t="shared" si="156"/>
        <v>710.47542304593037</v>
      </c>
      <c r="S228" s="205">
        <f t="shared" si="164"/>
        <v>16</v>
      </c>
      <c r="T228" s="551"/>
      <c r="U228" s="205">
        <v>4</v>
      </c>
      <c r="V228" s="211">
        <v>2843.0161943319836</v>
      </c>
      <c r="W228" s="208">
        <f t="shared" si="157"/>
        <v>710.75404858299589</v>
      </c>
      <c r="X228" s="205">
        <f t="shared" si="165"/>
        <v>18</v>
      </c>
      <c r="Y228" s="551"/>
      <c r="Z228" s="205">
        <v>4</v>
      </c>
      <c r="AA228" s="211">
        <v>2843.5612082670909</v>
      </c>
      <c r="AB228" s="208">
        <f t="shared" si="158"/>
        <v>710.89030206677273</v>
      </c>
      <c r="AC228" s="205">
        <f t="shared" si="166"/>
        <v>18</v>
      </c>
      <c r="AD228" s="551"/>
      <c r="AE228" s="205">
        <v>4</v>
      </c>
      <c r="AF228" s="211">
        <v>2843.0702073481266</v>
      </c>
      <c r="AG228" s="208">
        <f t="shared" si="159"/>
        <v>710.76755183703165</v>
      </c>
      <c r="AH228" s="205">
        <f t="shared" si="167"/>
        <v>19</v>
      </c>
      <c r="AI228" s="551"/>
      <c r="AJ228" s="205">
        <v>4</v>
      </c>
      <c r="AK228" s="211">
        <v>2843.8087454025344</v>
      </c>
      <c r="AL228" s="208">
        <f t="shared" si="160"/>
        <v>710.95218635063361</v>
      </c>
      <c r="AM228" s="205">
        <f t="shared" si="168"/>
        <v>19</v>
      </c>
      <c r="AN228" s="551"/>
      <c r="AO228" s="205">
        <v>4</v>
      </c>
      <c r="AP228" s="211">
        <v>2844.8916408668742</v>
      </c>
      <c r="AQ228" s="208">
        <f t="shared" si="161"/>
        <v>711.22291021671856</v>
      </c>
      <c r="AR228" s="205">
        <f t="shared" si="169"/>
        <v>18</v>
      </c>
      <c r="AS228" s="551"/>
      <c r="AT228" s="205">
        <v>4</v>
      </c>
      <c r="AU228" s="211">
        <v>2845.8612376105007</v>
      </c>
      <c r="AV228" s="208">
        <f t="shared" si="162"/>
        <v>711.46530940262517</v>
      </c>
      <c r="AW228" s="205">
        <f t="shared" si="170"/>
        <v>19</v>
      </c>
      <c r="AX228" s="551"/>
    </row>
    <row r="229" spans="2:50" ht="14.25" hidden="1" customHeight="1" outlineLevel="1">
      <c r="B229" s="494"/>
      <c r="C229" s="203">
        <v>13</v>
      </c>
      <c r="D229" s="206" t="s">
        <v>624</v>
      </c>
      <c r="E229" s="207">
        <v>4</v>
      </c>
      <c r="F229" s="203">
        <v>3300</v>
      </c>
      <c r="G229" s="208">
        <f t="shared" si="155"/>
        <v>825</v>
      </c>
      <c r="H229" s="558"/>
      <c r="I229" s="209">
        <f t="shared" si="163"/>
        <v>4</v>
      </c>
      <c r="J229" s="209">
        <f t="shared" si="163"/>
        <v>2848.7444992705246</v>
      </c>
      <c r="K229" s="210">
        <f t="shared" si="163"/>
        <v>712.18612481763114</v>
      </c>
      <c r="L229" s="561"/>
      <c r="M229" s="209">
        <f>RANK(K229, K$217:$K$249)</f>
        <v>15</v>
      </c>
      <c r="N229" s="573"/>
      <c r="O229" s="556"/>
      <c r="P229" s="205">
        <v>4</v>
      </c>
      <c r="Q229" s="211">
        <v>2837.3684210526294</v>
      </c>
      <c r="R229" s="208">
        <f t="shared" si="156"/>
        <v>709.34210526315735</v>
      </c>
      <c r="S229" s="205">
        <f t="shared" si="164"/>
        <v>18</v>
      </c>
      <c r="T229" s="551"/>
      <c r="U229" s="205">
        <v>4</v>
      </c>
      <c r="V229" s="211">
        <v>2846.8186892042736</v>
      </c>
      <c r="W229" s="208">
        <f t="shared" si="157"/>
        <v>711.7046723010684</v>
      </c>
      <c r="X229" s="205">
        <f t="shared" si="165"/>
        <v>16</v>
      </c>
      <c r="Y229" s="551"/>
      <c r="Z229" s="205">
        <v>4</v>
      </c>
      <c r="AA229" s="211">
        <v>2847.3719676549854</v>
      </c>
      <c r="AB229" s="208">
        <f t="shared" si="158"/>
        <v>711.84299191374635</v>
      </c>
      <c r="AC229" s="205">
        <f t="shared" si="166"/>
        <v>16</v>
      </c>
      <c r="AD229" s="551"/>
      <c r="AE229" s="205">
        <v>4</v>
      </c>
      <c r="AF229" s="211">
        <v>2847.5984422327988</v>
      </c>
      <c r="AG229" s="208">
        <f t="shared" si="159"/>
        <v>711.8996105581997</v>
      </c>
      <c r="AH229" s="205">
        <f t="shared" si="167"/>
        <v>16</v>
      </c>
      <c r="AI229" s="551"/>
      <c r="AJ229" s="205">
        <v>4</v>
      </c>
      <c r="AK229" s="211">
        <v>2853.4601664684906</v>
      </c>
      <c r="AL229" s="208">
        <f t="shared" si="160"/>
        <v>713.36504161712264</v>
      </c>
      <c r="AM229" s="205">
        <f t="shared" si="168"/>
        <v>15</v>
      </c>
      <c r="AN229" s="551"/>
      <c r="AO229" s="205">
        <v>4</v>
      </c>
      <c r="AP229" s="211">
        <v>2854.2857142857147</v>
      </c>
      <c r="AQ229" s="208">
        <f t="shared" si="161"/>
        <v>713.57142857142867</v>
      </c>
      <c r="AR229" s="205">
        <f t="shared" si="169"/>
        <v>15</v>
      </c>
      <c r="AS229" s="551"/>
      <c r="AT229" s="205">
        <v>4</v>
      </c>
      <c r="AU229" s="211">
        <v>2854.3080939947786</v>
      </c>
      <c r="AV229" s="208">
        <f t="shared" si="162"/>
        <v>713.57702349869464</v>
      </c>
      <c r="AW229" s="205">
        <f t="shared" si="170"/>
        <v>15</v>
      </c>
      <c r="AX229" s="551"/>
    </row>
    <row r="230" spans="2:50" ht="14.25" hidden="1" customHeight="1" outlineLevel="1">
      <c r="B230" s="494"/>
      <c r="C230" s="203">
        <v>14</v>
      </c>
      <c r="D230" s="206" t="s">
        <v>538</v>
      </c>
      <c r="E230" s="207">
        <v>4</v>
      </c>
      <c r="F230" s="203">
        <v>3300</v>
      </c>
      <c r="G230" s="208">
        <f t="shared" si="155"/>
        <v>825</v>
      </c>
      <c r="H230" s="558"/>
      <c r="I230" s="209">
        <f t="shared" si="163"/>
        <v>4</v>
      </c>
      <c r="J230" s="209">
        <f t="shared" si="163"/>
        <v>2845.1559955646958</v>
      </c>
      <c r="K230" s="210">
        <f t="shared" si="163"/>
        <v>711.28899889117395</v>
      </c>
      <c r="L230" s="561"/>
      <c r="M230" s="209">
        <f>RANK(K230, K$217:$K$249)</f>
        <v>17</v>
      </c>
      <c r="N230" s="573"/>
      <c r="O230" s="556"/>
      <c r="P230" s="205">
        <v>4</v>
      </c>
      <c r="Q230" s="211">
        <v>2838.9473684210511</v>
      </c>
      <c r="R230" s="208">
        <f t="shared" si="156"/>
        <v>709.73684210526278</v>
      </c>
      <c r="S230" s="205">
        <f t="shared" si="164"/>
        <v>17</v>
      </c>
      <c r="T230" s="551"/>
      <c r="U230" s="205">
        <v>4</v>
      </c>
      <c r="V230" s="211">
        <v>2844.0653357531755</v>
      </c>
      <c r="W230" s="208">
        <f t="shared" si="157"/>
        <v>711.01633393829388</v>
      </c>
      <c r="X230" s="205">
        <f t="shared" si="165"/>
        <v>17</v>
      </c>
      <c r="Y230" s="551"/>
      <c r="Z230" s="205">
        <v>4</v>
      </c>
      <c r="AA230" s="211">
        <v>2844.9011857707501</v>
      </c>
      <c r="AB230" s="208">
        <f t="shared" si="158"/>
        <v>711.22529644268752</v>
      </c>
      <c r="AC230" s="205">
        <f t="shared" si="166"/>
        <v>17</v>
      </c>
      <c r="AD230" s="551"/>
      <c r="AE230" s="205">
        <v>4</v>
      </c>
      <c r="AF230" s="211">
        <v>2844.9039881831613</v>
      </c>
      <c r="AG230" s="208">
        <f t="shared" si="159"/>
        <v>711.22599704579034</v>
      </c>
      <c r="AH230" s="205">
        <f t="shared" si="167"/>
        <v>18</v>
      </c>
      <c r="AI230" s="551"/>
      <c r="AJ230" s="205">
        <v>4</v>
      </c>
      <c r="AK230" s="211">
        <v>2846.0134867116199</v>
      </c>
      <c r="AL230" s="208">
        <f t="shared" si="160"/>
        <v>711.50337167790497</v>
      </c>
      <c r="AM230" s="205">
        <f t="shared" si="168"/>
        <v>18</v>
      </c>
      <c r="AN230" s="551"/>
      <c r="AO230" s="205">
        <v>4</v>
      </c>
      <c r="AP230" s="211">
        <v>2846.8750000000009</v>
      </c>
      <c r="AQ230" s="208">
        <f t="shared" si="161"/>
        <v>711.71875000000023</v>
      </c>
      <c r="AR230" s="205">
        <f t="shared" si="169"/>
        <v>17</v>
      </c>
      <c r="AS230" s="551"/>
      <c r="AT230" s="205">
        <v>4</v>
      </c>
      <c r="AU230" s="211">
        <v>2850.3856041131107</v>
      </c>
      <c r="AV230" s="208">
        <f t="shared" si="162"/>
        <v>712.59640102827768</v>
      </c>
      <c r="AW230" s="205">
        <f t="shared" si="170"/>
        <v>17</v>
      </c>
      <c r="AX230" s="551"/>
    </row>
    <row r="231" spans="2:50" ht="14.25" hidden="1" customHeight="1" outlineLevel="1">
      <c r="B231" s="494"/>
      <c r="C231" s="203">
        <v>15</v>
      </c>
      <c r="D231" s="206" t="s">
        <v>639</v>
      </c>
      <c r="E231" s="207">
        <v>4</v>
      </c>
      <c r="F231" s="203">
        <v>3300</v>
      </c>
      <c r="G231" s="208">
        <f t="shared" si="155"/>
        <v>825</v>
      </c>
      <c r="H231" s="558"/>
      <c r="I231" s="209">
        <f t="shared" si="163"/>
        <v>4</v>
      </c>
      <c r="J231" s="209">
        <f t="shared" si="163"/>
        <v>2803.7851207821586</v>
      </c>
      <c r="K231" s="210">
        <f t="shared" si="163"/>
        <v>700.94628019553966</v>
      </c>
      <c r="L231" s="561"/>
      <c r="M231" s="209">
        <f>RANK(K231, K$217:$K$249)</f>
        <v>21</v>
      </c>
      <c r="N231" s="573"/>
      <c r="O231" s="556"/>
      <c r="P231" s="205">
        <v>4</v>
      </c>
      <c r="Q231" s="211">
        <v>2704.683866681431</v>
      </c>
      <c r="R231" s="208">
        <f t="shared" si="156"/>
        <v>676.17096667035776</v>
      </c>
      <c r="S231" s="205">
        <f t="shared" si="164"/>
        <v>21</v>
      </c>
      <c r="T231" s="551"/>
      <c r="U231" s="205">
        <v>4</v>
      </c>
      <c r="V231" s="211">
        <v>2744.2622950819673</v>
      </c>
      <c r="W231" s="208">
        <f t="shared" si="157"/>
        <v>686.06557377049182</v>
      </c>
      <c r="X231" s="205">
        <f t="shared" si="165"/>
        <v>21</v>
      </c>
      <c r="Y231" s="551"/>
      <c r="Z231" s="205">
        <v>4</v>
      </c>
      <c r="AA231" s="211">
        <v>2788.1975967957278</v>
      </c>
      <c r="AB231" s="208">
        <f t="shared" si="158"/>
        <v>697.04939919893195</v>
      </c>
      <c r="AC231" s="205">
        <f t="shared" si="166"/>
        <v>21</v>
      </c>
      <c r="AD231" s="551"/>
      <c r="AE231" s="205">
        <v>4</v>
      </c>
      <c r="AF231" s="211">
        <v>2819.9999999999973</v>
      </c>
      <c r="AG231" s="208">
        <f t="shared" si="159"/>
        <v>704.99999999999932</v>
      </c>
      <c r="AH231" s="205">
        <f t="shared" si="167"/>
        <v>21</v>
      </c>
      <c r="AI231" s="551"/>
      <c r="AJ231" s="205">
        <v>4</v>
      </c>
      <c r="AK231" s="211">
        <v>2853.4368932038819</v>
      </c>
      <c r="AL231" s="208">
        <f t="shared" si="160"/>
        <v>713.35922330097048</v>
      </c>
      <c r="AM231" s="205">
        <f t="shared" si="168"/>
        <v>16</v>
      </c>
      <c r="AN231" s="551"/>
      <c r="AO231" s="205">
        <v>4</v>
      </c>
      <c r="AP231" s="211">
        <v>2857.5700934579445</v>
      </c>
      <c r="AQ231" s="208">
        <f t="shared" si="161"/>
        <v>714.39252336448612</v>
      </c>
      <c r="AR231" s="205">
        <f t="shared" si="169"/>
        <v>14</v>
      </c>
      <c r="AS231" s="551"/>
      <c r="AT231" s="205">
        <v>4</v>
      </c>
      <c r="AU231" s="211">
        <v>2858.3451002541642</v>
      </c>
      <c r="AV231" s="208">
        <f t="shared" si="162"/>
        <v>714.58627506354105</v>
      </c>
      <c r="AW231" s="205">
        <f t="shared" si="170"/>
        <v>14</v>
      </c>
      <c r="AX231" s="551"/>
    </row>
    <row r="232" spans="2:50" ht="14.25" hidden="1" customHeight="1" outlineLevel="1">
      <c r="B232" s="494"/>
      <c r="C232" s="203">
        <v>16</v>
      </c>
      <c r="D232" s="206" t="s">
        <v>554</v>
      </c>
      <c r="E232" s="207">
        <v>4</v>
      </c>
      <c r="F232" s="203">
        <v>3300</v>
      </c>
      <c r="G232" s="208">
        <f t="shared" si="155"/>
        <v>825</v>
      </c>
      <c r="H232" s="558"/>
      <c r="I232" s="209">
        <f t="shared" si="163"/>
        <v>4</v>
      </c>
      <c r="J232" s="209">
        <f t="shared" si="163"/>
        <v>2869.9436994837929</v>
      </c>
      <c r="K232" s="210">
        <f t="shared" si="163"/>
        <v>717.48592487094822</v>
      </c>
      <c r="L232" s="561"/>
      <c r="M232" s="209">
        <f>RANK(K232, K$217:$K$249)</f>
        <v>11</v>
      </c>
      <c r="N232" s="573"/>
      <c r="O232" s="556"/>
      <c r="P232" s="205">
        <v>4</v>
      </c>
      <c r="Q232" s="211">
        <v>2861.3884924529812</v>
      </c>
      <c r="R232" s="208">
        <f t="shared" si="156"/>
        <v>715.34712311324529</v>
      </c>
      <c r="S232" s="205">
        <f t="shared" si="164"/>
        <v>12</v>
      </c>
      <c r="T232" s="551"/>
      <c r="U232" s="205">
        <v>4</v>
      </c>
      <c r="V232" s="211">
        <v>2872.9338842975199</v>
      </c>
      <c r="W232" s="208">
        <f t="shared" si="157"/>
        <v>718.23347107437996</v>
      </c>
      <c r="X232" s="205">
        <f t="shared" si="165"/>
        <v>11</v>
      </c>
      <c r="Y232" s="551"/>
      <c r="Z232" s="205">
        <v>4</v>
      </c>
      <c r="AA232" s="211">
        <v>2874.3920972644396</v>
      </c>
      <c r="AB232" s="208">
        <f t="shared" si="158"/>
        <v>718.5980243161099</v>
      </c>
      <c r="AC232" s="205">
        <f t="shared" si="166"/>
        <v>11</v>
      </c>
      <c r="AD232" s="551"/>
      <c r="AE232" s="205">
        <v>4</v>
      </c>
      <c r="AF232" s="211">
        <v>2874.3565300285995</v>
      </c>
      <c r="AG232" s="208">
        <f t="shared" si="159"/>
        <v>718.58913250714988</v>
      </c>
      <c r="AH232" s="205">
        <f t="shared" si="167"/>
        <v>11</v>
      </c>
      <c r="AI232" s="551"/>
      <c r="AJ232" s="205">
        <v>4</v>
      </c>
      <c r="AK232" s="211">
        <v>2874.7755102040801</v>
      </c>
      <c r="AL232" s="208">
        <f t="shared" si="160"/>
        <v>718.69387755102002</v>
      </c>
      <c r="AM232" s="205">
        <f t="shared" si="168"/>
        <v>11</v>
      </c>
      <c r="AN232" s="551"/>
      <c r="AO232" s="205">
        <v>4</v>
      </c>
      <c r="AP232" s="211">
        <v>2864.6391670132107</v>
      </c>
      <c r="AQ232" s="208">
        <f t="shared" si="161"/>
        <v>716.15979175330267</v>
      </c>
      <c r="AR232" s="205">
        <f t="shared" si="169"/>
        <v>13</v>
      </c>
      <c r="AS232" s="551"/>
      <c r="AT232" s="205">
        <v>4</v>
      </c>
      <c r="AU232" s="211">
        <v>2867.1202151257185</v>
      </c>
      <c r="AV232" s="208">
        <f t="shared" si="162"/>
        <v>716.78005378142961</v>
      </c>
      <c r="AW232" s="205">
        <f t="shared" si="170"/>
        <v>12</v>
      </c>
      <c r="AX232" s="551"/>
    </row>
    <row r="233" spans="2:50" ht="14.25" hidden="1" customHeight="1" outlineLevel="1">
      <c r="B233" s="494"/>
      <c r="C233" s="203">
        <v>17</v>
      </c>
      <c r="D233" s="206" t="s">
        <v>553</v>
      </c>
      <c r="E233" s="207">
        <v>3</v>
      </c>
      <c r="F233" s="203">
        <v>3600</v>
      </c>
      <c r="G233" s="208">
        <f t="shared" si="155"/>
        <v>1200</v>
      </c>
      <c r="H233" s="558"/>
      <c r="I233" s="209">
        <f t="shared" si="163"/>
        <v>3</v>
      </c>
      <c r="J233" s="209">
        <f t="shared" si="163"/>
        <v>3024.1122850919523</v>
      </c>
      <c r="K233" s="210">
        <f t="shared" si="163"/>
        <v>1008.0374283639842</v>
      </c>
      <c r="L233" s="561"/>
      <c r="M233" s="209">
        <f>RANK(K233, K$217:$K$249)</f>
        <v>3</v>
      </c>
      <c r="N233" s="573"/>
      <c r="O233" s="556"/>
      <c r="P233" s="205">
        <v>3</v>
      </c>
      <c r="Q233" s="211">
        <v>3020.9894236488544</v>
      </c>
      <c r="R233" s="208">
        <f t="shared" si="156"/>
        <v>1006.9964745496181</v>
      </c>
      <c r="S233" s="205">
        <f t="shared" si="164"/>
        <v>3</v>
      </c>
      <c r="T233" s="551"/>
      <c r="U233" s="205">
        <v>3</v>
      </c>
      <c r="V233" s="211">
        <v>3020.5299448619198</v>
      </c>
      <c r="W233" s="208">
        <f t="shared" si="157"/>
        <v>1006.8433149539733</v>
      </c>
      <c r="X233" s="205">
        <f t="shared" si="165"/>
        <v>3</v>
      </c>
      <c r="Y233" s="551"/>
      <c r="Z233" s="205">
        <v>3</v>
      </c>
      <c r="AA233" s="211">
        <v>3022.7987947330039</v>
      </c>
      <c r="AB233" s="208">
        <f t="shared" si="158"/>
        <v>1007.5995982443346</v>
      </c>
      <c r="AC233" s="205">
        <f t="shared" si="166"/>
        <v>3</v>
      </c>
      <c r="AD233" s="551"/>
      <c r="AE233" s="205">
        <v>3</v>
      </c>
      <c r="AF233" s="211">
        <v>3030.4823151125424</v>
      </c>
      <c r="AG233" s="208">
        <f t="shared" si="159"/>
        <v>1010.1607717041808</v>
      </c>
      <c r="AH233" s="205">
        <f t="shared" si="167"/>
        <v>1</v>
      </c>
      <c r="AI233" s="551"/>
      <c r="AJ233" s="205">
        <v>3</v>
      </c>
      <c r="AK233" s="211">
        <v>3022.725707094125</v>
      </c>
      <c r="AL233" s="208">
        <f t="shared" si="160"/>
        <v>1007.5752356980416</v>
      </c>
      <c r="AM233" s="205">
        <f t="shared" si="168"/>
        <v>3</v>
      </c>
      <c r="AN233" s="551"/>
      <c r="AO233" s="205">
        <v>3</v>
      </c>
      <c r="AP233" s="211">
        <v>3024.6349744769441</v>
      </c>
      <c r="AQ233" s="208">
        <f t="shared" si="161"/>
        <v>1008.2116581589813</v>
      </c>
      <c r="AR233" s="205">
        <f t="shared" si="169"/>
        <v>3</v>
      </c>
      <c r="AS233" s="551"/>
      <c r="AT233" s="205">
        <v>3</v>
      </c>
      <c r="AU233" s="211">
        <v>3026.6248357162776</v>
      </c>
      <c r="AV233" s="208">
        <f t="shared" si="162"/>
        <v>1008.8749452387592</v>
      </c>
      <c r="AW233" s="205">
        <f t="shared" si="170"/>
        <v>3</v>
      </c>
      <c r="AX233" s="551"/>
    </row>
    <row r="234" spans="2:50" ht="14.25" hidden="1" customHeight="1" outlineLevel="1">
      <c r="B234" s="494"/>
      <c r="C234" s="203">
        <v>18</v>
      </c>
      <c r="D234" s="206" t="s">
        <v>388</v>
      </c>
      <c r="E234" s="207">
        <v>4</v>
      </c>
      <c r="F234" s="203">
        <v>2700</v>
      </c>
      <c r="G234" s="208">
        <f t="shared" si="155"/>
        <v>675</v>
      </c>
      <c r="H234" s="558"/>
      <c r="I234" s="209">
        <f t="shared" si="163"/>
        <v>4</v>
      </c>
      <c r="J234" s="209">
        <f t="shared" si="163"/>
        <v>2405.009791908747</v>
      </c>
      <c r="K234" s="210">
        <f t="shared" si="163"/>
        <v>601.25244797718676</v>
      </c>
      <c r="L234" s="561"/>
      <c r="M234" s="209">
        <f>RANK(K234, K$217:$K$249)</f>
        <v>26</v>
      </c>
      <c r="N234" s="573"/>
      <c r="O234" s="556"/>
      <c r="P234" s="205">
        <v>4</v>
      </c>
      <c r="Q234" s="211">
        <v>2404.6184472461855</v>
      </c>
      <c r="R234" s="208">
        <f t="shared" si="156"/>
        <v>601.15461181154637</v>
      </c>
      <c r="S234" s="205">
        <f t="shared" si="164"/>
        <v>26</v>
      </c>
      <c r="T234" s="551"/>
      <c r="U234" s="205">
        <v>4</v>
      </c>
      <c r="V234" s="211">
        <v>2404.743083003953</v>
      </c>
      <c r="W234" s="208">
        <f t="shared" si="157"/>
        <v>601.18577075098824</v>
      </c>
      <c r="X234" s="205">
        <f t="shared" si="165"/>
        <v>26</v>
      </c>
      <c r="Y234" s="551"/>
      <c r="Z234" s="205">
        <v>4</v>
      </c>
      <c r="AA234" s="211">
        <v>2404.757709251101</v>
      </c>
      <c r="AB234" s="208">
        <f t="shared" si="158"/>
        <v>601.18942731277525</v>
      </c>
      <c r="AC234" s="205">
        <f t="shared" si="166"/>
        <v>26</v>
      </c>
      <c r="AD234" s="551"/>
      <c r="AE234" s="205">
        <v>4</v>
      </c>
      <c r="AF234" s="211">
        <v>2404.7824318828789</v>
      </c>
      <c r="AG234" s="208">
        <f t="shared" si="159"/>
        <v>601.19560797071972</v>
      </c>
      <c r="AH234" s="205">
        <f t="shared" si="167"/>
        <v>26</v>
      </c>
      <c r="AI234" s="551"/>
      <c r="AJ234" s="205">
        <v>4</v>
      </c>
      <c r="AK234" s="211">
        <v>2405.1120088138073</v>
      </c>
      <c r="AL234" s="208">
        <f t="shared" si="160"/>
        <v>601.27800220345182</v>
      </c>
      <c r="AM234" s="205">
        <f t="shared" si="168"/>
        <v>26</v>
      </c>
      <c r="AN234" s="551"/>
      <c r="AO234" s="205">
        <v>4</v>
      </c>
      <c r="AP234" s="211">
        <v>2405.4734678144673</v>
      </c>
      <c r="AQ234" s="208">
        <f t="shared" si="161"/>
        <v>601.36836695361683</v>
      </c>
      <c r="AR234" s="205">
        <f t="shared" si="169"/>
        <v>26</v>
      </c>
      <c r="AS234" s="551"/>
      <c r="AT234" s="205">
        <v>4</v>
      </c>
      <c r="AU234" s="211">
        <v>2405.5813953488368</v>
      </c>
      <c r="AV234" s="208">
        <f t="shared" si="162"/>
        <v>601.39534883720921</v>
      </c>
      <c r="AW234" s="205">
        <f t="shared" si="170"/>
        <v>26</v>
      </c>
      <c r="AX234" s="551"/>
    </row>
    <row r="235" spans="2:50" ht="14.25" hidden="1" customHeight="1" outlineLevel="1">
      <c r="B235" s="494"/>
      <c r="C235" s="203">
        <v>19</v>
      </c>
      <c r="D235" s="206" t="s">
        <v>555</v>
      </c>
      <c r="E235" s="207">
        <v>4</v>
      </c>
      <c r="F235" s="203">
        <v>3300</v>
      </c>
      <c r="G235" s="208">
        <f t="shared" si="155"/>
        <v>825</v>
      </c>
      <c r="H235" s="558"/>
      <c r="I235" s="209">
        <f t="shared" si="163"/>
        <v>4</v>
      </c>
      <c r="J235" s="209">
        <f t="shared" si="163"/>
        <v>2852.3871296146867</v>
      </c>
      <c r="K235" s="210">
        <f t="shared" si="163"/>
        <v>713.09678240367168</v>
      </c>
      <c r="L235" s="561"/>
      <c r="M235" s="209">
        <f>RANK(K235, K$217:$K$249)</f>
        <v>14</v>
      </c>
      <c r="N235" s="573"/>
      <c r="O235" s="556"/>
      <c r="P235" s="205">
        <v>4</v>
      </c>
      <c r="Q235" s="211">
        <v>2842.5458544791236</v>
      </c>
      <c r="R235" s="208">
        <f t="shared" si="156"/>
        <v>710.6364636197809</v>
      </c>
      <c r="S235" s="205">
        <f t="shared" si="164"/>
        <v>15</v>
      </c>
      <c r="T235" s="551"/>
      <c r="U235" s="205">
        <v>4</v>
      </c>
      <c r="V235" s="211">
        <v>2855.8163662300603</v>
      </c>
      <c r="W235" s="208">
        <f t="shared" si="157"/>
        <v>713.95409155751508</v>
      </c>
      <c r="X235" s="205">
        <f t="shared" si="165"/>
        <v>14</v>
      </c>
      <c r="Y235" s="551"/>
      <c r="Z235" s="205">
        <v>4</v>
      </c>
      <c r="AA235" s="211">
        <v>2856.9395017793604</v>
      </c>
      <c r="AB235" s="208">
        <f t="shared" si="158"/>
        <v>714.2348754448401</v>
      </c>
      <c r="AC235" s="205">
        <f t="shared" si="166"/>
        <v>14</v>
      </c>
      <c r="AD235" s="551"/>
      <c r="AE235" s="205">
        <v>4</v>
      </c>
      <c r="AF235" s="211">
        <v>2856.2977099236623</v>
      </c>
      <c r="AG235" s="208">
        <f t="shared" si="159"/>
        <v>714.07442748091557</v>
      </c>
      <c r="AH235" s="205">
        <f t="shared" si="167"/>
        <v>14</v>
      </c>
      <c r="AI235" s="551"/>
      <c r="AJ235" s="205">
        <v>4</v>
      </c>
      <c r="AK235" s="211">
        <v>2857.8044357650988</v>
      </c>
      <c r="AL235" s="208">
        <f t="shared" si="160"/>
        <v>714.4511089412747</v>
      </c>
      <c r="AM235" s="205">
        <f t="shared" si="168"/>
        <v>14</v>
      </c>
      <c r="AN235" s="551"/>
      <c r="AO235" s="205">
        <v>4</v>
      </c>
      <c r="AP235" s="211">
        <v>2843.6890298641456</v>
      </c>
      <c r="AQ235" s="208">
        <f t="shared" si="161"/>
        <v>710.9222574660364</v>
      </c>
      <c r="AR235" s="205">
        <f t="shared" si="169"/>
        <v>19</v>
      </c>
      <c r="AS235" s="551"/>
      <c r="AT235" s="205">
        <v>4</v>
      </c>
      <c r="AU235" s="211">
        <v>2853.6170092613575</v>
      </c>
      <c r="AV235" s="208">
        <f t="shared" si="162"/>
        <v>713.40425231533936</v>
      </c>
      <c r="AW235" s="205">
        <f t="shared" si="170"/>
        <v>16</v>
      </c>
      <c r="AX235" s="551"/>
    </row>
    <row r="236" spans="2:50" ht="14.25" hidden="1" customHeight="1" outlineLevel="1">
      <c r="B236" s="494"/>
      <c r="C236" s="203">
        <v>20</v>
      </c>
      <c r="D236" s="206" t="s">
        <v>387</v>
      </c>
      <c r="E236" s="207">
        <v>5</v>
      </c>
      <c r="F236" s="203">
        <v>3300</v>
      </c>
      <c r="G236" s="208">
        <f t="shared" si="155"/>
        <v>660</v>
      </c>
      <c r="H236" s="558"/>
      <c r="I236" s="209">
        <f t="shared" si="163"/>
        <v>5</v>
      </c>
      <c r="J236" s="209">
        <f t="shared" si="163"/>
        <v>2851.6811282485573</v>
      </c>
      <c r="K236" s="210">
        <f t="shared" si="163"/>
        <v>570.33622564971154</v>
      </c>
      <c r="L236" s="561"/>
      <c r="M236" s="209">
        <f>RANK(K236, K$217:$K$249)</f>
        <v>28</v>
      </c>
      <c r="N236" s="573"/>
      <c r="O236" s="556"/>
      <c r="P236" s="205">
        <v>5</v>
      </c>
      <c r="Q236" s="211">
        <v>2838.5412667946248</v>
      </c>
      <c r="R236" s="208">
        <f t="shared" si="156"/>
        <v>567.70825335892494</v>
      </c>
      <c r="S236" s="205">
        <f t="shared" si="164"/>
        <v>29</v>
      </c>
      <c r="T236" s="551"/>
      <c r="U236" s="205">
        <v>5</v>
      </c>
      <c r="V236" s="211">
        <v>2852.4279510461911</v>
      </c>
      <c r="W236" s="208">
        <f t="shared" si="157"/>
        <v>570.48559020923824</v>
      </c>
      <c r="X236" s="205">
        <f t="shared" si="165"/>
        <v>28</v>
      </c>
      <c r="Y236" s="551"/>
      <c r="Z236" s="205">
        <v>5</v>
      </c>
      <c r="AA236" s="211">
        <v>2852.8870292887</v>
      </c>
      <c r="AB236" s="208">
        <f t="shared" si="158"/>
        <v>570.57740585774002</v>
      </c>
      <c r="AC236" s="205">
        <f t="shared" si="166"/>
        <v>28</v>
      </c>
      <c r="AD236" s="551"/>
      <c r="AE236" s="205">
        <v>5</v>
      </c>
      <c r="AF236" s="211">
        <v>2853.3576975788028</v>
      </c>
      <c r="AG236" s="208">
        <f t="shared" si="159"/>
        <v>570.67153951576051</v>
      </c>
      <c r="AH236" s="205">
        <f t="shared" si="167"/>
        <v>28</v>
      </c>
      <c r="AI236" s="551"/>
      <c r="AJ236" s="205">
        <v>5</v>
      </c>
      <c r="AK236" s="211">
        <v>2854.1598694942836</v>
      </c>
      <c r="AL236" s="208">
        <f t="shared" si="160"/>
        <v>570.83197389885675</v>
      </c>
      <c r="AM236" s="205">
        <f t="shared" si="168"/>
        <v>28</v>
      </c>
      <c r="AN236" s="551"/>
      <c r="AO236" s="205">
        <v>5</v>
      </c>
      <c r="AP236" s="211">
        <v>2854.8931383577105</v>
      </c>
      <c r="AQ236" s="208">
        <f t="shared" si="161"/>
        <v>570.97862767154209</v>
      </c>
      <c r="AR236" s="205">
        <f t="shared" si="169"/>
        <v>28</v>
      </c>
      <c r="AS236" s="551"/>
      <c r="AT236" s="205">
        <v>5</v>
      </c>
      <c r="AU236" s="211">
        <v>2855.50094517959</v>
      </c>
      <c r="AV236" s="208">
        <f t="shared" si="162"/>
        <v>571.10018903591799</v>
      </c>
      <c r="AW236" s="205">
        <f t="shared" si="170"/>
        <v>28</v>
      </c>
      <c r="AX236" s="551"/>
    </row>
    <row r="237" spans="2:50" ht="14.25" hidden="1" customHeight="1" outlineLevel="1">
      <c r="B237" s="494"/>
      <c r="C237" s="203">
        <v>21</v>
      </c>
      <c r="D237" s="206" t="s">
        <v>548</v>
      </c>
      <c r="E237" s="207">
        <v>3</v>
      </c>
      <c r="F237" s="203">
        <v>3600</v>
      </c>
      <c r="G237" s="208">
        <f t="shared" si="155"/>
        <v>1200</v>
      </c>
      <c r="H237" s="558"/>
      <c r="I237" s="209">
        <f t="shared" si="163"/>
        <v>3</v>
      </c>
      <c r="J237" s="209">
        <f t="shared" si="163"/>
        <v>3025.5930015935455</v>
      </c>
      <c r="K237" s="210">
        <f t="shared" si="163"/>
        <v>1008.531000531182</v>
      </c>
      <c r="L237" s="561"/>
      <c r="M237" s="209">
        <f>RANK(K237, K$217:$K$249)</f>
        <v>2</v>
      </c>
      <c r="N237" s="573"/>
      <c r="O237" s="556"/>
      <c r="P237" s="205">
        <v>3</v>
      </c>
      <c r="Q237" s="211">
        <v>3023.2667450058798</v>
      </c>
      <c r="R237" s="208">
        <f t="shared" si="156"/>
        <v>1007.7555816686266</v>
      </c>
      <c r="S237" s="205">
        <f t="shared" si="164"/>
        <v>2</v>
      </c>
      <c r="T237" s="551"/>
      <c r="U237" s="205">
        <v>3</v>
      </c>
      <c r="V237" s="211">
        <v>3024.2871385842468</v>
      </c>
      <c r="W237" s="208">
        <f t="shared" si="157"/>
        <v>1008.0957128614156</v>
      </c>
      <c r="X237" s="205">
        <f t="shared" si="165"/>
        <v>2</v>
      </c>
      <c r="Y237" s="551"/>
      <c r="Z237" s="205">
        <v>3</v>
      </c>
      <c r="AA237" s="211">
        <v>3025.3632760898217</v>
      </c>
      <c r="AB237" s="208">
        <f t="shared" si="158"/>
        <v>1008.4544253632739</v>
      </c>
      <c r="AC237" s="205">
        <f t="shared" si="166"/>
        <v>2</v>
      </c>
      <c r="AD237" s="551"/>
      <c r="AE237" s="205">
        <v>3</v>
      </c>
      <c r="AF237" s="211">
        <v>3024.9757986447235</v>
      </c>
      <c r="AG237" s="208">
        <f t="shared" si="159"/>
        <v>1008.3252662149079</v>
      </c>
      <c r="AH237" s="205">
        <f t="shared" si="167"/>
        <v>3</v>
      </c>
      <c r="AI237" s="551"/>
      <c r="AJ237" s="205">
        <v>3</v>
      </c>
      <c r="AK237" s="211">
        <v>3025.9978655282835</v>
      </c>
      <c r="AL237" s="208">
        <f t="shared" si="160"/>
        <v>1008.6659551760945</v>
      </c>
      <c r="AM237" s="205">
        <f t="shared" si="168"/>
        <v>2</v>
      </c>
      <c r="AN237" s="551"/>
      <c r="AO237" s="205">
        <v>3</v>
      </c>
      <c r="AP237" s="211">
        <v>3027.0085470085428</v>
      </c>
      <c r="AQ237" s="208">
        <f t="shared" si="161"/>
        <v>1009.0028490028476</v>
      </c>
      <c r="AR237" s="205">
        <f t="shared" si="169"/>
        <v>2</v>
      </c>
      <c r="AS237" s="551"/>
      <c r="AT237" s="205">
        <v>3</v>
      </c>
      <c r="AU237" s="211">
        <v>3028.2516402933225</v>
      </c>
      <c r="AV237" s="208">
        <f t="shared" si="162"/>
        <v>1009.4172134311075</v>
      </c>
      <c r="AW237" s="205">
        <f t="shared" si="170"/>
        <v>2</v>
      </c>
      <c r="AX237" s="551"/>
    </row>
    <row r="238" spans="2:50" ht="14.25" hidden="1" customHeight="1" outlineLevel="1">
      <c r="B238" s="494"/>
      <c r="C238" s="203">
        <v>22</v>
      </c>
      <c r="D238" s="206" t="s">
        <v>552</v>
      </c>
      <c r="E238" s="207">
        <v>3</v>
      </c>
      <c r="F238" s="203">
        <v>3600</v>
      </c>
      <c r="G238" s="208">
        <f t="shared" si="155"/>
        <v>1200</v>
      </c>
      <c r="H238" s="558"/>
      <c r="I238" s="209">
        <f t="shared" si="163"/>
        <v>3</v>
      </c>
      <c r="J238" s="209">
        <f t="shared" si="163"/>
        <v>3017.705271329186</v>
      </c>
      <c r="K238" s="210">
        <f t="shared" si="163"/>
        <v>1005.9017571097286</v>
      </c>
      <c r="L238" s="561"/>
      <c r="M238" s="209">
        <f>RANK(K238, K$217:$K$249)</f>
        <v>6</v>
      </c>
      <c r="N238" s="573"/>
      <c r="O238" s="556"/>
      <c r="P238" s="205">
        <v>3</v>
      </c>
      <c r="Q238" s="211">
        <v>3015.5027932960893</v>
      </c>
      <c r="R238" s="208">
        <f t="shared" si="156"/>
        <v>1005.1675977653631</v>
      </c>
      <c r="S238" s="205">
        <f t="shared" si="164"/>
        <v>6</v>
      </c>
      <c r="T238" s="551"/>
      <c r="U238" s="205">
        <v>3</v>
      </c>
      <c r="V238" s="211">
        <v>3016.7088607595001</v>
      </c>
      <c r="W238" s="208">
        <f t="shared" si="157"/>
        <v>1005.5696202531667</v>
      </c>
      <c r="X238" s="205">
        <f t="shared" si="165"/>
        <v>6</v>
      </c>
      <c r="Y238" s="551"/>
      <c r="Z238" s="205">
        <v>3</v>
      </c>
      <c r="AA238" s="211">
        <v>3016.6007905138354</v>
      </c>
      <c r="AB238" s="208">
        <f t="shared" si="158"/>
        <v>1005.5335968379451</v>
      </c>
      <c r="AC238" s="205">
        <f t="shared" si="166"/>
        <v>6</v>
      </c>
      <c r="AD238" s="551"/>
      <c r="AE238" s="205">
        <v>3</v>
      </c>
      <c r="AF238" s="211">
        <v>3016.2988115449907</v>
      </c>
      <c r="AG238" s="208">
        <f t="shared" si="159"/>
        <v>1005.4329371816635</v>
      </c>
      <c r="AH238" s="205">
        <f t="shared" si="167"/>
        <v>6</v>
      </c>
      <c r="AI238" s="551"/>
      <c r="AJ238" s="205">
        <v>3</v>
      </c>
      <c r="AK238" s="211">
        <v>3016.325009317924</v>
      </c>
      <c r="AL238" s="208">
        <f t="shared" si="160"/>
        <v>1005.4416697726414</v>
      </c>
      <c r="AM238" s="205">
        <f t="shared" si="168"/>
        <v>6</v>
      </c>
      <c r="AN238" s="551"/>
      <c r="AO238" s="205">
        <v>3</v>
      </c>
      <c r="AP238" s="211">
        <v>3017.2484599589257</v>
      </c>
      <c r="AQ238" s="208">
        <f t="shared" si="161"/>
        <v>1005.7494866529752</v>
      </c>
      <c r="AR238" s="205">
        <f>RANK(AQ238, AQ$217:AQ$249)</f>
        <v>6</v>
      </c>
      <c r="AS238" s="551"/>
      <c r="AT238" s="205">
        <v>3</v>
      </c>
      <c r="AU238" s="211">
        <v>3025.252173913038</v>
      </c>
      <c r="AV238" s="208">
        <f t="shared" si="162"/>
        <v>1008.417391304346</v>
      </c>
      <c r="AW238" s="205">
        <f t="shared" si="170"/>
        <v>4</v>
      </c>
      <c r="AX238" s="551"/>
    </row>
    <row r="239" spans="2:50" ht="14.25" hidden="1" customHeight="1" outlineLevel="1">
      <c r="B239" s="494"/>
      <c r="C239" s="203">
        <v>23</v>
      </c>
      <c r="D239" s="206" t="s">
        <v>604</v>
      </c>
      <c r="E239" s="207">
        <v>3</v>
      </c>
      <c r="F239" s="203">
        <v>3300</v>
      </c>
      <c r="G239" s="208">
        <f t="shared" si="155"/>
        <v>1100</v>
      </c>
      <c r="H239" s="558"/>
      <c r="I239" s="209">
        <f t="shared" si="163"/>
        <v>3</v>
      </c>
      <c r="J239" s="209">
        <f t="shared" si="163"/>
        <v>2854.7825019424467</v>
      </c>
      <c r="K239" s="210">
        <f t="shared" si="163"/>
        <v>951.59416731414899</v>
      </c>
      <c r="L239" s="561"/>
      <c r="M239" s="209">
        <f>RANK(K239, K$217:$K$249)</f>
        <v>8</v>
      </c>
      <c r="N239" s="573"/>
      <c r="O239" s="556"/>
      <c r="P239" s="205">
        <v>3</v>
      </c>
      <c r="Q239" s="211">
        <v>2851.5021459227446</v>
      </c>
      <c r="R239" s="208">
        <f t="shared" si="156"/>
        <v>950.50071530758157</v>
      </c>
      <c r="S239" s="205">
        <f t="shared" si="164"/>
        <v>8</v>
      </c>
      <c r="T239" s="551"/>
      <c r="U239" s="205">
        <v>3</v>
      </c>
      <c r="V239" s="211">
        <v>2852.5311812179038</v>
      </c>
      <c r="W239" s="208">
        <f t="shared" si="157"/>
        <v>950.84372707263458</v>
      </c>
      <c r="X239" s="205">
        <f t="shared" si="165"/>
        <v>8</v>
      </c>
      <c r="Y239" s="551"/>
      <c r="Z239" s="205">
        <v>3</v>
      </c>
      <c r="AA239" s="211">
        <v>2853.2327586206889</v>
      </c>
      <c r="AB239" s="208">
        <f t="shared" si="158"/>
        <v>951.07758620689629</v>
      </c>
      <c r="AC239" s="205">
        <f t="shared" si="166"/>
        <v>8</v>
      </c>
      <c r="AD239" s="551"/>
      <c r="AE239" s="205">
        <v>3</v>
      </c>
      <c r="AF239" s="211">
        <v>2853.2637075717998</v>
      </c>
      <c r="AG239" s="208">
        <f t="shared" si="159"/>
        <v>951.08790252393328</v>
      </c>
      <c r="AH239" s="205">
        <f t="shared" si="167"/>
        <v>8</v>
      </c>
      <c r="AI239" s="551"/>
      <c r="AJ239" s="205">
        <v>3</v>
      </c>
      <c r="AK239" s="211">
        <v>2853.938312515937</v>
      </c>
      <c r="AL239" s="208">
        <f t="shared" si="160"/>
        <v>951.31277083864563</v>
      </c>
      <c r="AM239" s="205">
        <f t="shared" si="168"/>
        <v>8</v>
      </c>
      <c r="AN239" s="551"/>
      <c r="AO239" s="205">
        <v>3</v>
      </c>
      <c r="AP239" s="211">
        <v>2854.5118000925509</v>
      </c>
      <c r="AQ239" s="208">
        <f t="shared" si="161"/>
        <v>951.50393336418358</v>
      </c>
      <c r="AR239" s="205">
        <f t="shared" si="169"/>
        <v>8</v>
      </c>
      <c r="AS239" s="551"/>
      <c r="AT239" s="205">
        <v>3</v>
      </c>
      <c r="AU239" s="211">
        <v>2864.497607655504</v>
      </c>
      <c r="AV239" s="208">
        <f t="shared" si="162"/>
        <v>954.832535885168</v>
      </c>
      <c r="AW239" s="205">
        <f t="shared" si="170"/>
        <v>8</v>
      </c>
      <c r="AX239" s="551"/>
    </row>
    <row r="240" spans="2:50" ht="14.25" hidden="1" customHeight="1" outlineLevel="1">
      <c r="B240" s="494"/>
      <c r="C240" s="203">
        <v>24</v>
      </c>
      <c r="D240" s="206" t="s">
        <v>551</v>
      </c>
      <c r="E240" s="207">
        <v>4</v>
      </c>
      <c r="F240" s="203">
        <v>3300</v>
      </c>
      <c r="G240" s="208">
        <f t="shared" si="155"/>
        <v>825</v>
      </c>
      <c r="H240" s="558"/>
      <c r="I240" s="209">
        <f t="shared" si="163"/>
        <v>4</v>
      </c>
      <c r="J240" s="209">
        <f t="shared" si="163"/>
        <v>2836.965782425415</v>
      </c>
      <c r="K240" s="210">
        <f t="shared" si="163"/>
        <v>709.24144560635375</v>
      </c>
      <c r="L240" s="561"/>
      <c r="M240" s="209">
        <f>RANK(K240, K$217:$K$249)</f>
        <v>19</v>
      </c>
      <c r="N240" s="573"/>
      <c r="O240" s="556"/>
      <c r="P240" s="205">
        <v>4</v>
      </c>
      <c r="Q240" s="211">
        <v>2830.9138635037771</v>
      </c>
      <c r="R240" s="208">
        <f t="shared" si="156"/>
        <v>707.72846587594427</v>
      </c>
      <c r="S240" s="205">
        <f t="shared" si="164"/>
        <v>19</v>
      </c>
      <c r="T240" s="551"/>
      <c r="U240" s="205">
        <v>4</v>
      </c>
      <c r="V240" s="211">
        <v>2832.20630248618</v>
      </c>
      <c r="W240" s="208">
        <f t="shared" si="157"/>
        <v>708.051575621545</v>
      </c>
      <c r="X240" s="205">
        <f t="shared" si="165"/>
        <v>19</v>
      </c>
      <c r="Y240" s="551"/>
      <c r="Z240" s="205">
        <v>4</v>
      </c>
      <c r="AA240" s="211">
        <v>2831.4373303292541</v>
      </c>
      <c r="AB240" s="208">
        <f t="shared" si="158"/>
        <v>707.85933258231353</v>
      </c>
      <c r="AC240" s="205">
        <f t="shared" si="166"/>
        <v>19</v>
      </c>
      <c r="AD240" s="551"/>
      <c r="AE240" s="205">
        <v>4</v>
      </c>
      <c r="AF240" s="211">
        <v>2845.263157894723</v>
      </c>
      <c r="AG240" s="208">
        <f t="shared" si="159"/>
        <v>711.31578947368075</v>
      </c>
      <c r="AH240" s="205">
        <f t="shared" si="167"/>
        <v>17</v>
      </c>
      <c r="AI240" s="551"/>
      <c r="AJ240" s="205">
        <v>4</v>
      </c>
      <c r="AK240" s="211">
        <v>2838.8455460248078</v>
      </c>
      <c r="AL240" s="208">
        <f t="shared" si="160"/>
        <v>709.71138650620196</v>
      </c>
      <c r="AM240" s="205">
        <f t="shared" si="168"/>
        <v>20</v>
      </c>
      <c r="AN240" s="551"/>
      <c r="AO240" s="205">
        <v>4</v>
      </c>
      <c r="AP240" s="211">
        <v>2838.1991947719503</v>
      </c>
      <c r="AQ240" s="208">
        <f t="shared" si="161"/>
        <v>709.54979869298757</v>
      </c>
      <c r="AR240" s="205">
        <f t="shared" si="169"/>
        <v>21</v>
      </c>
      <c r="AS240" s="551"/>
      <c r="AT240" s="205">
        <v>4</v>
      </c>
      <c r="AU240" s="211">
        <v>2841.8950819672136</v>
      </c>
      <c r="AV240" s="208">
        <f t="shared" si="162"/>
        <v>710.47377049180341</v>
      </c>
      <c r="AW240" s="205">
        <f t="shared" si="170"/>
        <v>21</v>
      </c>
      <c r="AX240" s="551"/>
    </row>
    <row r="241" spans="1:50" ht="14.25" hidden="1" customHeight="1" outlineLevel="1">
      <c r="B241" s="494"/>
      <c r="C241" s="203">
        <v>25</v>
      </c>
      <c r="D241" s="206" t="s">
        <v>547</v>
      </c>
      <c r="E241" s="207">
        <v>4</v>
      </c>
      <c r="F241" s="203">
        <v>3300</v>
      </c>
      <c r="G241" s="208">
        <f t="shared" si="155"/>
        <v>825</v>
      </c>
      <c r="H241" s="558"/>
      <c r="I241" s="209">
        <f t="shared" si="163"/>
        <v>4</v>
      </c>
      <c r="J241" s="209">
        <f t="shared" si="163"/>
        <v>2833.4920685762736</v>
      </c>
      <c r="K241" s="210">
        <f t="shared" si="163"/>
        <v>708.3730171440684</v>
      </c>
      <c r="L241" s="561"/>
      <c r="M241" s="209">
        <f>RANK(K241, K$217:$K$249)</f>
        <v>20</v>
      </c>
      <c r="N241" s="573"/>
      <c r="O241" s="556"/>
      <c r="P241" s="205">
        <v>4</v>
      </c>
      <c r="Q241" s="211">
        <v>2828.6020129366916</v>
      </c>
      <c r="R241" s="208">
        <f t="shared" si="156"/>
        <v>707.1505032341729</v>
      </c>
      <c r="S241" s="205">
        <f t="shared" si="164"/>
        <v>20</v>
      </c>
      <c r="T241" s="551"/>
      <c r="U241" s="205">
        <v>4</v>
      </c>
      <c r="V241" s="211">
        <v>2830.6308745685938</v>
      </c>
      <c r="W241" s="208">
        <f t="shared" si="157"/>
        <v>707.65771864214844</v>
      </c>
      <c r="X241" s="205">
        <f t="shared" si="165"/>
        <v>20</v>
      </c>
      <c r="Y241" s="551"/>
      <c r="Z241" s="205">
        <v>4</v>
      </c>
      <c r="AA241" s="211">
        <v>2826.8658566823815</v>
      </c>
      <c r="AB241" s="208">
        <f t="shared" si="158"/>
        <v>706.71646417059537</v>
      </c>
      <c r="AC241" s="205">
        <f t="shared" si="166"/>
        <v>20</v>
      </c>
      <c r="AD241" s="551"/>
      <c r="AE241" s="205">
        <v>4</v>
      </c>
      <c r="AF241" s="211">
        <v>2826.3239199298873</v>
      </c>
      <c r="AG241" s="208">
        <f t="shared" si="159"/>
        <v>706.58097998247183</v>
      </c>
      <c r="AH241" s="205">
        <f t="shared" si="167"/>
        <v>20</v>
      </c>
      <c r="AI241" s="551"/>
      <c r="AJ241" s="205">
        <v>4</v>
      </c>
      <c r="AK241" s="211">
        <v>2838.5463082584747</v>
      </c>
      <c r="AL241" s="208">
        <f t="shared" si="160"/>
        <v>709.63657706461868</v>
      </c>
      <c r="AM241" s="205">
        <f t="shared" si="168"/>
        <v>21</v>
      </c>
      <c r="AN241" s="551"/>
      <c r="AO241" s="205">
        <v>4</v>
      </c>
      <c r="AP241" s="211">
        <v>2839.7515600510087</v>
      </c>
      <c r="AQ241" s="208">
        <f t="shared" si="161"/>
        <v>709.93789001275218</v>
      </c>
      <c r="AR241" s="205">
        <f t="shared" si="169"/>
        <v>20</v>
      </c>
      <c r="AS241" s="551"/>
      <c r="AT241" s="205">
        <v>4</v>
      </c>
      <c r="AU241" s="211">
        <v>2843.7239476068744</v>
      </c>
      <c r="AV241" s="208">
        <f t="shared" si="162"/>
        <v>710.9309869017186</v>
      </c>
      <c r="AW241" s="205">
        <f t="shared" si="170"/>
        <v>20</v>
      </c>
      <c r="AX241" s="551"/>
    </row>
    <row r="242" spans="1:50" ht="14.25" hidden="1" customHeight="1" outlineLevel="1">
      <c r="B242" s="494"/>
      <c r="C242" s="203">
        <v>26</v>
      </c>
      <c r="D242" s="206" t="s">
        <v>550</v>
      </c>
      <c r="E242" s="207">
        <v>4</v>
      </c>
      <c r="F242" s="203">
        <v>3000</v>
      </c>
      <c r="G242" s="208">
        <f t="shared" si="155"/>
        <v>750</v>
      </c>
      <c r="H242" s="558"/>
      <c r="I242" s="209">
        <f t="shared" si="163"/>
        <v>4</v>
      </c>
      <c r="J242" s="209">
        <f t="shared" si="163"/>
        <v>2607.2130513618354</v>
      </c>
      <c r="K242" s="210">
        <f t="shared" si="163"/>
        <v>651.80326284045884</v>
      </c>
      <c r="L242" s="561"/>
      <c r="M242" s="209">
        <f>RANK(K242, K$217:$K$249)</f>
        <v>23</v>
      </c>
      <c r="N242" s="573"/>
      <c r="O242" s="556"/>
      <c r="P242" s="205">
        <v>4</v>
      </c>
      <c r="Q242" s="211">
        <v>2601.2015292189922</v>
      </c>
      <c r="R242" s="208">
        <f t="shared" si="156"/>
        <v>650.30038230474804</v>
      </c>
      <c r="S242" s="205">
        <f t="shared" si="164"/>
        <v>22</v>
      </c>
      <c r="T242" s="551"/>
      <c r="U242" s="205">
        <v>4</v>
      </c>
      <c r="V242" s="211">
        <v>2606.759002770073</v>
      </c>
      <c r="W242" s="208">
        <f t="shared" si="157"/>
        <v>651.68975069251826</v>
      </c>
      <c r="X242" s="205">
        <f t="shared" si="165"/>
        <v>22</v>
      </c>
      <c r="Y242" s="551"/>
      <c r="Z242" s="205">
        <v>4</v>
      </c>
      <c r="AA242" s="211">
        <v>2606.9718096392839</v>
      </c>
      <c r="AB242" s="208">
        <f t="shared" si="158"/>
        <v>651.74295240982099</v>
      </c>
      <c r="AC242" s="205">
        <f t="shared" si="166"/>
        <v>22</v>
      </c>
      <c r="AD242" s="551"/>
      <c r="AE242" s="205">
        <v>4</v>
      </c>
      <c r="AF242" s="211">
        <v>2606.8136272545112</v>
      </c>
      <c r="AG242" s="208">
        <f t="shared" si="159"/>
        <v>651.70340681362779</v>
      </c>
      <c r="AH242" s="205">
        <f t="shared" si="167"/>
        <v>22</v>
      </c>
      <c r="AI242" s="551"/>
      <c r="AJ242" s="205">
        <v>4</v>
      </c>
      <c r="AK242" s="211">
        <v>2607.7997671711241</v>
      </c>
      <c r="AL242" s="208">
        <f t="shared" si="160"/>
        <v>651.94994179278103</v>
      </c>
      <c r="AM242" s="205">
        <f t="shared" si="168"/>
        <v>23</v>
      </c>
      <c r="AN242" s="551"/>
      <c r="AO242" s="205">
        <v>4</v>
      </c>
      <c r="AP242" s="211">
        <v>2609.977881543377</v>
      </c>
      <c r="AQ242" s="208">
        <f t="shared" si="161"/>
        <v>652.49447038584424</v>
      </c>
      <c r="AR242" s="205">
        <f t="shared" si="169"/>
        <v>23</v>
      </c>
      <c r="AS242" s="551"/>
      <c r="AT242" s="205">
        <v>4</v>
      </c>
      <c r="AU242" s="211">
        <v>2610.9677419354866</v>
      </c>
      <c r="AV242" s="208">
        <f t="shared" si="162"/>
        <v>652.74193548387166</v>
      </c>
      <c r="AW242" s="205">
        <f t="shared" si="170"/>
        <v>23</v>
      </c>
      <c r="AX242" s="551"/>
    </row>
    <row r="243" spans="1:50" ht="14.25" hidden="1" customHeight="1" outlineLevel="1">
      <c r="B243" s="494"/>
      <c r="C243" s="203">
        <v>27</v>
      </c>
      <c r="D243" s="206" t="s">
        <v>386</v>
      </c>
      <c r="E243" s="207">
        <v>13</v>
      </c>
      <c r="F243" s="203">
        <v>3600</v>
      </c>
      <c r="G243" s="208">
        <f t="shared" si="155"/>
        <v>276.92307692307691</v>
      </c>
      <c r="H243" s="558"/>
      <c r="I243" s="209">
        <f t="shared" si="163"/>
        <v>13</v>
      </c>
      <c r="J243" s="209">
        <f t="shared" si="163"/>
        <v>3070.1093971105925</v>
      </c>
      <c r="K243" s="210">
        <f t="shared" si="163"/>
        <v>236.16226131619942</v>
      </c>
      <c r="L243" s="561"/>
      <c r="M243" s="209">
        <f>RANK(K243, K$217:$K$249)</f>
        <v>31</v>
      </c>
      <c r="N243" s="573"/>
      <c r="O243" s="556"/>
      <c r="P243" s="205">
        <v>13</v>
      </c>
      <c r="Q243" s="211">
        <v>3070.4282115868918</v>
      </c>
      <c r="R243" s="208">
        <f t="shared" si="156"/>
        <v>236.18678550668398</v>
      </c>
      <c r="S243" s="205">
        <f t="shared" si="164"/>
        <v>30</v>
      </c>
      <c r="T243" s="551"/>
      <c r="U243" s="205">
        <v>13</v>
      </c>
      <c r="V243" s="211">
        <v>3072.0250521920734</v>
      </c>
      <c r="W243" s="208">
        <f t="shared" si="157"/>
        <v>236.30961939939027</v>
      </c>
      <c r="X243" s="205">
        <f t="shared" si="165"/>
        <v>30</v>
      </c>
      <c r="Y243" s="551"/>
      <c r="Z243" s="205">
        <v>13</v>
      </c>
      <c r="AA243" s="211">
        <v>3071.8066743383201</v>
      </c>
      <c r="AB243" s="208">
        <f t="shared" si="158"/>
        <v>236.2928211029477</v>
      </c>
      <c r="AC243" s="205">
        <f t="shared" si="166"/>
        <v>30</v>
      </c>
      <c r="AD243" s="551"/>
      <c r="AE243" s="205">
        <v>13</v>
      </c>
      <c r="AF243" s="211">
        <v>3072.2052535125231</v>
      </c>
      <c r="AG243" s="208">
        <f t="shared" si="159"/>
        <v>236.32348103942485</v>
      </c>
      <c r="AH243" s="205">
        <f t="shared" si="167"/>
        <v>30</v>
      </c>
      <c r="AI243" s="551"/>
      <c r="AJ243" s="205">
        <v>13</v>
      </c>
      <c r="AK243" s="211">
        <v>3072.2814498933863</v>
      </c>
      <c r="AL243" s="208">
        <f t="shared" si="160"/>
        <v>236.32934229949126</v>
      </c>
      <c r="AM243" s="205">
        <f t="shared" si="168"/>
        <v>30</v>
      </c>
      <c r="AN243" s="551"/>
      <c r="AO243" s="205">
        <v>13</v>
      </c>
      <c r="AP243" s="211">
        <v>3073.7657308809289</v>
      </c>
      <c r="AQ243" s="208">
        <f t="shared" si="161"/>
        <v>236.44351776007144</v>
      </c>
      <c r="AR243" s="205">
        <f t="shared" si="169"/>
        <v>30</v>
      </c>
      <c r="AS243" s="551"/>
      <c r="AT243" s="205">
        <v>13</v>
      </c>
      <c r="AU243" s="211">
        <v>3058.253407370024</v>
      </c>
      <c r="AV243" s="208">
        <f t="shared" si="162"/>
        <v>235.25026210538647</v>
      </c>
      <c r="AW243" s="205">
        <f t="shared" si="170"/>
        <v>31</v>
      </c>
      <c r="AX243" s="551"/>
    </row>
    <row r="244" spans="1:50" ht="14.25" hidden="1" customHeight="1" outlineLevel="1">
      <c r="B244" s="494"/>
      <c r="C244" s="203">
        <v>28</v>
      </c>
      <c r="D244" s="206" t="s">
        <v>385</v>
      </c>
      <c r="E244" s="203">
        <v>4</v>
      </c>
      <c r="F244" s="203">
        <v>3000</v>
      </c>
      <c r="G244" s="208">
        <f t="shared" si="155"/>
        <v>750</v>
      </c>
      <c r="H244" s="558"/>
      <c r="I244" s="209">
        <f t="shared" si="163"/>
        <v>4</v>
      </c>
      <c r="J244" s="209">
        <f t="shared" si="163"/>
        <v>2546.1624810429353</v>
      </c>
      <c r="K244" s="210">
        <f t="shared" si="163"/>
        <v>636.54062026073382</v>
      </c>
      <c r="L244" s="561"/>
      <c r="M244" s="209">
        <f>RANK(K244, K$217:$K$249)</f>
        <v>25</v>
      </c>
      <c r="N244" s="573"/>
      <c r="O244" s="556"/>
      <c r="P244" s="205">
        <v>4</v>
      </c>
      <c r="Q244" s="211">
        <v>2541.051388068528</v>
      </c>
      <c r="R244" s="208">
        <f t="shared" si="156"/>
        <v>635.262847017132</v>
      </c>
      <c r="S244" s="205">
        <f t="shared" si="164"/>
        <v>25</v>
      </c>
      <c r="T244" s="551"/>
      <c r="U244" s="205">
        <v>4</v>
      </c>
      <c r="V244" s="211">
        <v>2542.0858895705637</v>
      </c>
      <c r="W244" s="208">
        <f t="shared" si="157"/>
        <v>635.52147239264093</v>
      </c>
      <c r="X244" s="205">
        <f t="shared" si="165"/>
        <v>25</v>
      </c>
      <c r="Y244" s="551"/>
      <c r="Z244" s="205">
        <v>4</v>
      </c>
      <c r="AA244" s="211">
        <v>2542.0612813370517</v>
      </c>
      <c r="AB244" s="208">
        <f t="shared" si="158"/>
        <v>635.51532033426292</v>
      </c>
      <c r="AC244" s="205">
        <f t="shared" si="166"/>
        <v>25</v>
      </c>
      <c r="AD244" s="551"/>
      <c r="AE244" s="205">
        <v>4</v>
      </c>
      <c r="AF244" s="211">
        <v>2541.0094637223974</v>
      </c>
      <c r="AG244" s="208">
        <f t="shared" si="159"/>
        <v>635.25236593059935</v>
      </c>
      <c r="AH244" s="205">
        <f t="shared" si="167"/>
        <v>25</v>
      </c>
      <c r="AI244" s="551"/>
      <c r="AJ244" s="205">
        <v>4</v>
      </c>
      <c r="AK244" s="211">
        <v>2547.6190476190532</v>
      </c>
      <c r="AL244" s="208">
        <f t="shared" si="160"/>
        <v>636.90476190476329</v>
      </c>
      <c r="AM244" s="205">
        <f t="shared" si="168"/>
        <v>25</v>
      </c>
      <c r="AN244" s="551"/>
      <c r="AO244" s="205">
        <v>4</v>
      </c>
      <c r="AP244" s="211">
        <v>2551.1317469529927</v>
      </c>
      <c r="AQ244" s="208">
        <f t="shared" si="161"/>
        <v>637.78293673824817</v>
      </c>
      <c r="AR244" s="205">
        <f t="shared" si="169"/>
        <v>25</v>
      </c>
      <c r="AS244" s="551"/>
      <c r="AT244" s="205">
        <v>4</v>
      </c>
      <c r="AU244" s="211">
        <v>2558.1785500299598</v>
      </c>
      <c r="AV244" s="208">
        <f t="shared" si="162"/>
        <v>639.54463750748994</v>
      </c>
      <c r="AW244" s="205">
        <f t="shared" si="170"/>
        <v>25</v>
      </c>
      <c r="AX244" s="551"/>
    </row>
    <row r="245" spans="1:50" ht="14.25" hidden="1" customHeight="1" outlineLevel="1">
      <c r="B245" s="494"/>
      <c r="C245" s="203">
        <v>29</v>
      </c>
      <c r="D245" s="206" t="s">
        <v>377</v>
      </c>
      <c r="E245" s="203">
        <v>4</v>
      </c>
      <c r="F245" s="203">
        <v>3000</v>
      </c>
      <c r="G245" s="208">
        <f t="shared" si="155"/>
        <v>750</v>
      </c>
      <c r="H245" s="558"/>
      <c r="I245" s="209">
        <f t="shared" si="163"/>
        <v>4</v>
      </c>
      <c r="J245" s="209">
        <f t="shared" si="163"/>
        <v>2552.6628762669238</v>
      </c>
      <c r="K245" s="210">
        <f t="shared" si="163"/>
        <v>638.16571906673096</v>
      </c>
      <c r="L245" s="561"/>
      <c r="M245" s="209">
        <f>RANK(K245, K$217:$K$249)</f>
        <v>24</v>
      </c>
      <c r="N245" s="573"/>
      <c r="O245" s="556"/>
      <c r="P245" s="205">
        <v>4</v>
      </c>
      <c r="Q245" s="211">
        <v>2548.007590132831</v>
      </c>
      <c r="R245" s="208">
        <f t="shared" si="156"/>
        <v>637.00189753320774</v>
      </c>
      <c r="S245" s="205">
        <f t="shared" si="164"/>
        <v>24</v>
      </c>
      <c r="T245" s="551"/>
      <c r="U245" s="205">
        <v>4</v>
      </c>
      <c r="V245" s="211">
        <v>2548.593981253091</v>
      </c>
      <c r="W245" s="208">
        <f t="shared" si="157"/>
        <v>637.14849531327275</v>
      </c>
      <c r="X245" s="205">
        <f t="shared" si="165"/>
        <v>24</v>
      </c>
      <c r="Y245" s="551"/>
      <c r="Z245" s="205">
        <v>4</v>
      </c>
      <c r="AA245" s="211">
        <v>2549.1563554555778</v>
      </c>
      <c r="AB245" s="208">
        <f t="shared" si="158"/>
        <v>637.28908886389445</v>
      </c>
      <c r="AC245" s="205">
        <f t="shared" si="166"/>
        <v>24</v>
      </c>
      <c r="AD245" s="551"/>
      <c r="AE245" s="205">
        <v>4</v>
      </c>
      <c r="AF245" s="211">
        <v>2548.4610742305417</v>
      </c>
      <c r="AG245" s="208">
        <f t="shared" si="159"/>
        <v>637.11526855763543</v>
      </c>
      <c r="AH245" s="205">
        <f t="shared" si="167"/>
        <v>24</v>
      </c>
      <c r="AI245" s="551"/>
      <c r="AJ245" s="205">
        <v>4</v>
      </c>
      <c r="AK245" s="211">
        <v>2551.5789473684272</v>
      </c>
      <c r="AL245" s="208">
        <f t="shared" si="160"/>
        <v>637.89473684210679</v>
      </c>
      <c r="AM245" s="205">
        <f t="shared" si="168"/>
        <v>24</v>
      </c>
      <c r="AN245" s="551"/>
      <c r="AO245" s="205">
        <v>4</v>
      </c>
      <c r="AP245" s="211">
        <v>2557.5418994413412</v>
      </c>
      <c r="AQ245" s="208">
        <f t="shared" si="161"/>
        <v>639.38547486033531</v>
      </c>
      <c r="AR245" s="205">
        <f t="shared" si="169"/>
        <v>24</v>
      </c>
      <c r="AS245" s="551"/>
      <c r="AT245" s="205">
        <v>4</v>
      </c>
      <c r="AU245" s="211">
        <v>2565.300285986656</v>
      </c>
      <c r="AV245" s="208">
        <f t="shared" si="162"/>
        <v>641.32507149666401</v>
      </c>
      <c r="AW245" s="205">
        <f t="shared" si="170"/>
        <v>24</v>
      </c>
      <c r="AX245" s="551"/>
    </row>
    <row r="246" spans="1:50" ht="14.25" hidden="1" customHeight="1" outlineLevel="1">
      <c r="B246" s="494"/>
      <c r="C246" s="203">
        <v>30</v>
      </c>
      <c r="D246" s="206" t="s">
        <v>549</v>
      </c>
      <c r="E246" s="203">
        <v>4</v>
      </c>
      <c r="F246" s="203">
        <v>3300</v>
      </c>
      <c r="G246" s="208">
        <f t="shared" si="155"/>
        <v>825</v>
      </c>
      <c r="H246" s="558"/>
      <c r="I246" s="209">
        <f t="shared" si="163"/>
        <v>4</v>
      </c>
      <c r="J246" s="209">
        <f t="shared" si="163"/>
        <v>2848.5954910343062</v>
      </c>
      <c r="K246" s="210">
        <f t="shared" si="163"/>
        <v>712.14887275857654</v>
      </c>
      <c r="L246" s="561"/>
      <c r="M246" s="209">
        <f>RANK(K246, K$217:$K$249)</f>
        <v>16</v>
      </c>
      <c r="N246" s="573"/>
      <c r="O246" s="556"/>
      <c r="P246" s="205">
        <v>4</v>
      </c>
      <c r="Q246" s="211">
        <v>2847.6780185758535</v>
      </c>
      <c r="R246" s="208">
        <f>Q246/P246</f>
        <v>711.91950464396336</v>
      </c>
      <c r="S246" s="205">
        <f t="shared" si="164"/>
        <v>14</v>
      </c>
      <c r="T246" s="551"/>
      <c r="U246" s="205">
        <v>4</v>
      </c>
      <c r="V246" s="211">
        <v>2848.4945804897607</v>
      </c>
      <c r="W246" s="208">
        <f>V246/U246</f>
        <v>712.12364512244017</v>
      </c>
      <c r="X246" s="205">
        <f t="shared" si="165"/>
        <v>15</v>
      </c>
      <c r="Y246" s="551"/>
      <c r="Z246" s="205">
        <v>4</v>
      </c>
      <c r="AA246" s="211">
        <v>2848.6388384755087</v>
      </c>
      <c r="AB246" s="208">
        <f>AA246/Z246</f>
        <v>712.15970961887717</v>
      </c>
      <c r="AC246" s="205">
        <f t="shared" si="166"/>
        <v>15</v>
      </c>
      <c r="AD246" s="551"/>
      <c r="AE246" s="205">
        <v>4</v>
      </c>
      <c r="AF246" s="211">
        <v>2848.1352560915043</v>
      </c>
      <c r="AG246" s="208">
        <f>AF246/AE246</f>
        <v>712.03381402287607</v>
      </c>
      <c r="AH246" s="205">
        <f t="shared" si="167"/>
        <v>15</v>
      </c>
      <c r="AI246" s="551"/>
      <c r="AJ246" s="205">
        <v>4</v>
      </c>
      <c r="AK246" s="211">
        <v>2848.565488565494</v>
      </c>
      <c r="AL246" s="208">
        <f>AK246/AJ246</f>
        <v>712.14137214137349</v>
      </c>
      <c r="AM246" s="205">
        <f t="shared" si="168"/>
        <v>17</v>
      </c>
      <c r="AN246" s="551"/>
      <c r="AO246" s="205">
        <v>4</v>
      </c>
      <c r="AP246" s="211">
        <v>2849.1309385863246</v>
      </c>
      <c r="AQ246" s="208">
        <f>AP246/AO246</f>
        <v>712.28273464658116</v>
      </c>
      <c r="AR246" s="205">
        <f t="shared" si="169"/>
        <v>16</v>
      </c>
      <c r="AS246" s="551"/>
      <c r="AT246" s="205">
        <v>4</v>
      </c>
      <c r="AU246" s="211">
        <v>2849.5253164557012</v>
      </c>
      <c r="AV246" s="208">
        <f>AU246/AT246</f>
        <v>712.38132911392529</v>
      </c>
      <c r="AW246" s="205">
        <f t="shared" si="170"/>
        <v>18</v>
      </c>
      <c r="AX246" s="551"/>
    </row>
    <row r="247" spans="1:50" ht="14.25" hidden="1" customHeight="1" outlineLevel="1">
      <c r="B247" s="494"/>
      <c r="C247" s="203">
        <v>31</v>
      </c>
      <c r="D247" s="206" t="s">
        <v>640</v>
      </c>
      <c r="E247" s="203">
        <v>6</v>
      </c>
      <c r="F247" s="203">
        <v>3600</v>
      </c>
      <c r="G247" s="208">
        <f t="shared" si="155"/>
        <v>600</v>
      </c>
      <c r="H247" s="558"/>
      <c r="I247" s="209">
        <f t="shared" ref="I247:K247" si="171">AVERAGE(P247,U247,Z247,AE247,AJ247,AO247,AT247)</f>
        <v>6</v>
      </c>
      <c r="J247" s="209">
        <f t="shared" si="171"/>
        <v>2992.7426235335793</v>
      </c>
      <c r="K247" s="210">
        <f t="shared" si="171"/>
        <v>498.79043725559654</v>
      </c>
      <c r="L247" s="561"/>
      <c r="M247" s="209">
        <f>RANK(K247, K$217:$K$249)</f>
        <v>30</v>
      </c>
      <c r="N247" s="573"/>
      <c r="O247" s="556"/>
      <c r="P247" s="205"/>
      <c r="Q247" s="211"/>
      <c r="R247" s="208"/>
      <c r="S247" s="205"/>
      <c r="T247" s="551"/>
      <c r="U247" s="205"/>
      <c r="V247" s="205"/>
      <c r="W247" s="208"/>
      <c r="X247" s="205"/>
      <c r="Y247" s="551"/>
      <c r="Z247" s="205"/>
      <c r="AA247" s="205"/>
      <c r="AB247" s="208"/>
      <c r="AC247" s="205"/>
      <c r="AD247" s="551"/>
      <c r="AE247" s="205"/>
      <c r="AF247" s="205"/>
      <c r="AG247" s="208"/>
      <c r="AH247" s="205"/>
      <c r="AI247" s="551"/>
      <c r="AJ247" s="205"/>
      <c r="AK247" s="205"/>
      <c r="AL247" s="208"/>
      <c r="AM247" s="205"/>
      <c r="AN247" s="551"/>
      <c r="AO247" s="205"/>
      <c r="AP247" s="205"/>
      <c r="AQ247" s="208"/>
      <c r="AR247" s="205"/>
      <c r="AS247" s="551"/>
      <c r="AT247" s="205">
        <v>6</v>
      </c>
      <c r="AU247" s="211">
        <v>2992.7426235335793</v>
      </c>
      <c r="AV247" s="208">
        <f>AU247/AT247</f>
        <v>498.79043725559654</v>
      </c>
      <c r="AW247" s="205">
        <f t="shared" si="170"/>
        <v>30</v>
      </c>
      <c r="AX247" s="551"/>
    </row>
    <row r="248" spans="1:50" ht="14.25" hidden="1" customHeight="1" outlineLevel="1">
      <c r="B248" s="494"/>
      <c r="C248" s="203">
        <v>32</v>
      </c>
      <c r="D248" s="206"/>
      <c r="E248" s="203"/>
      <c r="F248" s="203"/>
      <c r="G248" s="208"/>
      <c r="H248" s="558"/>
      <c r="I248" s="209"/>
      <c r="J248" s="209"/>
      <c r="K248" s="210"/>
      <c r="L248" s="561"/>
      <c r="M248" s="209"/>
      <c r="N248" s="573"/>
      <c r="O248" s="556"/>
      <c r="P248" s="205"/>
      <c r="Q248" s="211"/>
      <c r="R248" s="208"/>
      <c r="S248" s="205"/>
      <c r="T248" s="551"/>
      <c r="U248" s="205"/>
      <c r="V248" s="205"/>
      <c r="W248" s="208"/>
      <c r="X248" s="205"/>
      <c r="Y248" s="551"/>
      <c r="Z248" s="205"/>
      <c r="AA248" s="205"/>
      <c r="AB248" s="208"/>
      <c r="AC248" s="205"/>
      <c r="AD248" s="551"/>
      <c r="AE248" s="205"/>
      <c r="AF248" s="205"/>
      <c r="AG248" s="208"/>
      <c r="AH248" s="205"/>
      <c r="AI248" s="551"/>
      <c r="AJ248" s="205"/>
      <c r="AK248" s="205"/>
      <c r="AL248" s="208"/>
      <c r="AM248" s="205"/>
      <c r="AN248" s="551"/>
      <c r="AO248" s="205"/>
      <c r="AP248" s="205"/>
      <c r="AQ248" s="208"/>
      <c r="AR248" s="205"/>
      <c r="AS248" s="551"/>
      <c r="AT248" s="205"/>
      <c r="AU248" s="205"/>
      <c r="AV248" s="208"/>
      <c r="AW248" s="205"/>
      <c r="AX248" s="551"/>
    </row>
    <row r="249" spans="1:50" ht="14.25" hidden="1" customHeight="1" outlineLevel="1">
      <c r="B249" s="494"/>
      <c r="C249" s="203">
        <v>33</v>
      </c>
      <c r="D249" s="206"/>
      <c r="E249" s="203"/>
      <c r="F249" s="203"/>
      <c r="G249" s="208"/>
      <c r="H249" s="559"/>
      <c r="I249" s="209"/>
      <c r="J249" s="209"/>
      <c r="K249" s="210"/>
      <c r="L249" s="562"/>
      <c r="M249" s="209"/>
      <c r="N249" s="574"/>
      <c r="O249" s="537"/>
      <c r="P249" s="205"/>
      <c r="Q249" s="211"/>
      <c r="R249" s="208"/>
      <c r="S249" s="205"/>
      <c r="T249" s="552"/>
      <c r="U249" s="205"/>
      <c r="V249" s="205"/>
      <c r="W249" s="208"/>
      <c r="X249" s="205"/>
      <c r="Y249" s="552"/>
      <c r="Z249" s="205"/>
      <c r="AA249" s="205"/>
      <c r="AB249" s="208"/>
      <c r="AC249" s="205"/>
      <c r="AD249" s="552"/>
      <c r="AE249" s="205"/>
      <c r="AF249" s="205"/>
      <c r="AG249" s="208"/>
      <c r="AH249" s="205"/>
      <c r="AI249" s="552"/>
      <c r="AJ249" s="205"/>
      <c r="AK249" s="205"/>
      <c r="AL249" s="208"/>
      <c r="AM249" s="205"/>
      <c r="AN249" s="552"/>
      <c r="AO249" s="205"/>
      <c r="AP249" s="205"/>
      <c r="AQ249" s="208"/>
      <c r="AR249" s="205"/>
      <c r="AS249" s="552"/>
      <c r="AT249" s="205"/>
      <c r="AU249" s="205"/>
      <c r="AV249" s="208"/>
      <c r="AW249" s="205"/>
      <c r="AX249" s="552"/>
    </row>
    <row r="250" spans="1:50" ht="14.25" hidden="1" customHeight="1" outlineLevel="1" collapsed="1">
      <c r="B250" s="532" t="s">
        <v>627</v>
      </c>
      <c r="C250" s="532"/>
      <c r="D250" s="532"/>
      <c r="E250" s="532"/>
      <c r="F250" s="532"/>
      <c r="G250" s="532"/>
      <c r="H250" s="532"/>
      <c r="I250" s="532"/>
      <c r="J250" s="532"/>
      <c r="K250" s="532"/>
      <c r="L250" s="532"/>
      <c r="M250" s="533"/>
      <c r="N250" s="536" t="s">
        <v>445</v>
      </c>
      <c r="O250" s="536" t="s">
        <v>105</v>
      </c>
      <c r="P250" s="538">
        <f>AT212+1</f>
        <v>45916</v>
      </c>
      <c r="Q250" s="539"/>
      <c r="R250" s="539"/>
      <c r="S250" s="539"/>
      <c r="T250" s="539"/>
      <c r="U250" s="540">
        <f>P250+1</f>
        <v>45917</v>
      </c>
      <c r="V250" s="541"/>
      <c r="W250" s="541"/>
      <c r="X250" s="541"/>
      <c r="Y250" s="541"/>
      <c r="Z250" s="538">
        <f t="shared" ref="Z250" si="172">U250+1</f>
        <v>45918</v>
      </c>
      <c r="AA250" s="539"/>
      <c r="AB250" s="539"/>
      <c r="AC250" s="539"/>
      <c r="AD250" s="539"/>
      <c r="AE250" s="540">
        <f t="shared" ref="AE250" si="173">Z250+1</f>
        <v>45919</v>
      </c>
      <c r="AF250" s="541"/>
      <c r="AG250" s="541"/>
      <c r="AH250" s="541"/>
      <c r="AI250" s="541"/>
      <c r="AJ250" s="542">
        <f t="shared" ref="AJ250" si="174">AE250+1</f>
        <v>45920</v>
      </c>
      <c r="AK250" s="543"/>
      <c r="AL250" s="543"/>
      <c r="AM250" s="543"/>
      <c r="AN250" s="544"/>
      <c r="AO250" s="540">
        <f t="shared" ref="AO250" si="175">AJ250+1</f>
        <v>45921</v>
      </c>
      <c r="AP250" s="541"/>
      <c r="AQ250" s="541"/>
      <c r="AR250" s="541"/>
      <c r="AS250" s="541"/>
      <c r="AT250" s="542">
        <f t="shared" ref="AT250" si="176">AO250+1</f>
        <v>45922</v>
      </c>
      <c r="AU250" s="543"/>
      <c r="AV250" s="543"/>
      <c r="AW250" s="543"/>
      <c r="AX250" s="544"/>
    </row>
    <row r="251" spans="1:50" ht="14.25" hidden="1" customHeight="1" outlineLevel="1">
      <c r="B251" s="534"/>
      <c r="C251" s="534"/>
      <c r="D251" s="534"/>
      <c r="E251" s="534"/>
      <c r="F251" s="534"/>
      <c r="G251" s="534"/>
      <c r="H251" s="534"/>
      <c r="I251" s="534"/>
      <c r="J251" s="534"/>
      <c r="K251" s="534"/>
      <c r="L251" s="534"/>
      <c r="M251" s="535"/>
      <c r="N251" s="537"/>
      <c r="O251" s="537"/>
      <c r="P251" s="545">
        <f>P250</f>
        <v>45916</v>
      </c>
      <c r="Q251" s="545"/>
      <c r="R251" s="545"/>
      <c r="S251" s="545"/>
      <c r="T251" s="545"/>
      <c r="U251" s="546">
        <f>U250</f>
        <v>45917</v>
      </c>
      <c r="V251" s="546"/>
      <c r="W251" s="546"/>
      <c r="X251" s="546"/>
      <c r="Y251" s="546"/>
      <c r="Z251" s="545">
        <f t="shared" ref="Z251" si="177">Z250</f>
        <v>45918</v>
      </c>
      <c r="AA251" s="545"/>
      <c r="AB251" s="545"/>
      <c r="AC251" s="545"/>
      <c r="AD251" s="545"/>
      <c r="AE251" s="546">
        <f t="shared" ref="AE251" si="178">AE250</f>
        <v>45919</v>
      </c>
      <c r="AF251" s="546"/>
      <c r="AG251" s="546"/>
      <c r="AH251" s="546"/>
      <c r="AI251" s="546"/>
      <c r="AJ251" s="547">
        <f t="shared" ref="AJ251" si="179">AJ250</f>
        <v>45920</v>
      </c>
      <c r="AK251" s="548"/>
      <c r="AL251" s="548"/>
      <c r="AM251" s="548"/>
      <c r="AN251" s="549"/>
      <c r="AO251" s="546">
        <f t="shared" ref="AO251" si="180">AO250</f>
        <v>45921</v>
      </c>
      <c r="AP251" s="546"/>
      <c r="AQ251" s="546"/>
      <c r="AR251" s="546"/>
      <c r="AS251" s="546"/>
      <c r="AT251" s="547">
        <f t="shared" ref="AT251" si="181">AT250</f>
        <v>45922</v>
      </c>
      <c r="AU251" s="548"/>
      <c r="AV251" s="548"/>
      <c r="AW251" s="548"/>
      <c r="AX251" s="549"/>
    </row>
    <row r="252" spans="1:50" ht="14.25" hidden="1" customHeight="1" outlineLevel="1">
      <c r="B252" s="575" t="s">
        <v>165</v>
      </c>
      <c r="C252" s="578" t="s">
        <v>160</v>
      </c>
      <c r="D252" s="579"/>
      <c r="E252" s="566" t="s">
        <v>161</v>
      </c>
      <c r="F252" s="567"/>
      <c r="G252" s="568"/>
      <c r="H252" s="575" t="s">
        <v>166</v>
      </c>
      <c r="I252" s="569" t="s">
        <v>446</v>
      </c>
      <c r="J252" s="570"/>
      <c r="K252" s="571"/>
      <c r="L252" s="553" t="s">
        <v>166</v>
      </c>
      <c r="M252" s="553" t="s">
        <v>168</v>
      </c>
      <c r="N252" s="572"/>
      <c r="O252" s="536" t="s">
        <v>167</v>
      </c>
      <c r="P252" s="563" t="s">
        <v>163</v>
      </c>
      <c r="Q252" s="564"/>
      <c r="R252" s="564"/>
      <c r="S252" s="565"/>
      <c r="T252" s="536" t="s">
        <v>166</v>
      </c>
      <c r="U252" s="563" t="s">
        <v>163</v>
      </c>
      <c r="V252" s="564"/>
      <c r="W252" s="564"/>
      <c r="X252" s="565"/>
      <c r="Y252" s="536" t="s">
        <v>166</v>
      </c>
      <c r="Z252" s="563" t="s">
        <v>163</v>
      </c>
      <c r="AA252" s="564"/>
      <c r="AB252" s="564"/>
      <c r="AC252" s="565"/>
      <c r="AD252" s="536" t="s">
        <v>166</v>
      </c>
      <c r="AE252" s="563" t="s">
        <v>163</v>
      </c>
      <c r="AF252" s="564"/>
      <c r="AG252" s="564"/>
      <c r="AH252" s="565"/>
      <c r="AI252" s="536" t="s">
        <v>166</v>
      </c>
      <c r="AJ252" s="563" t="s">
        <v>163</v>
      </c>
      <c r="AK252" s="564"/>
      <c r="AL252" s="564"/>
      <c r="AM252" s="565"/>
      <c r="AN252" s="536" t="s">
        <v>166</v>
      </c>
      <c r="AO252" s="563" t="s">
        <v>163</v>
      </c>
      <c r="AP252" s="564"/>
      <c r="AQ252" s="564"/>
      <c r="AR252" s="565"/>
      <c r="AS252" s="536" t="s">
        <v>166</v>
      </c>
      <c r="AT252" s="563" t="s">
        <v>163</v>
      </c>
      <c r="AU252" s="564"/>
      <c r="AV252" s="564"/>
      <c r="AW252" s="565"/>
      <c r="AX252" s="536" t="s">
        <v>166</v>
      </c>
    </row>
    <row r="253" spans="1:50" ht="14.25" hidden="1" customHeight="1" outlineLevel="1">
      <c r="B253" s="576"/>
      <c r="C253" s="580"/>
      <c r="D253" s="581"/>
      <c r="E253" s="566" t="s">
        <v>447</v>
      </c>
      <c r="F253" s="567"/>
      <c r="G253" s="568"/>
      <c r="H253" s="576"/>
      <c r="I253" s="569" t="s">
        <v>447</v>
      </c>
      <c r="J253" s="570"/>
      <c r="K253" s="571"/>
      <c r="L253" s="554"/>
      <c r="M253" s="554"/>
      <c r="N253" s="573"/>
      <c r="O253" s="556"/>
      <c r="P253" s="563" t="s">
        <v>448</v>
      </c>
      <c r="Q253" s="564"/>
      <c r="R253" s="564"/>
      <c r="S253" s="565"/>
      <c r="T253" s="556"/>
      <c r="U253" s="563" t="s">
        <v>448</v>
      </c>
      <c r="V253" s="564"/>
      <c r="W253" s="564"/>
      <c r="X253" s="565"/>
      <c r="Y253" s="556"/>
      <c r="Z253" s="563" t="s">
        <v>448</v>
      </c>
      <c r="AA253" s="564"/>
      <c r="AB253" s="564"/>
      <c r="AC253" s="565"/>
      <c r="AD253" s="556"/>
      <c r="AE253" s="563" t="s">
        <v>448</v>
      </c>
      <c r="AF253" s="564"/>
      <c r="AG253" s="564"/>
      <c r="AH253" s="565"/>
      <c r="AI253" s="556"/>
      <c r="AJ253" s="563" t="s">
        <v>448</v>
      </c>
      <c r="AK253" s="564"/>
      <c r="AL253" s="564"/>
      <c r="AM253" s="565"/>
      <c r="AN253" s="556"/>
      <c r="AO253" s="563" t="s">
        <v>448</v>
      </c>
      <c r="AP253" s="564"/>
      <c r="AQ253" s="564"/>
      <c r="AR253" s="565"/>
      <c r="AS253" s="556"/>
      <c r="AT253" s="563" t="s">
        <v>448</v>
      </c>
      <c r="AU253" s="564"/>
      <c r="AV253" s="564"/>
      <c r="AW253" s="565"/>
      <c r="AX253" s="556"/>
    </row>
    <row r="254" spans="1:50" ht="14.25" hidden="1" customHeight="1" outlineLevel="1">
      <c r="A254" s="200"/>
      <c r="B254" s="577"/>
      <c r="C254" s="582"/>
      <c r="D254" s="583"/>
      <c r="E254" s="203" t="s">
        <v>162</v>
      </c>
      <c r="F254" s="203" t="s">
        <v>449</v>
      </c>
      <c r="G254" s="203" t="s">
        <v>164</v>
      </c>
      <c r="H254" s="577"/>
      <c r="I254" s="204" t="s">
        <v>162</v>
      </c>
      <c r="J254" s="204" t="s">
        <v>449</v>
      </c>
      <c r="K254" s="204" t="s">
        <v>164</v>
      </c>
      <c r="L254" s="555"/>
      <c r="M254" s="555"/>
      <c r="N254" s="573"/>
      <c r="O254" s="556"/>
      <c r="P254" s="205" t="s">
        <v>162</v>
      </c>
      <c r="Q254" s="205" t="s">
        <v>449</v>
      </c>
      <c r="R254" s="205" t="s">
        <v>164</v>
      </c>
      <c r="S254" s="205" t="s">
        <v>168</v>
      </c>
      <c r="T254" s="537"/>
      <c r="U254" s="205" t="s">
        <v>162</v>
      </c>
      <c r="V254" s="205" t="s">
        <v>449</v>
      </c>
      <c r="W254" s="205" t="s">
        <v>164</v>
      </c>
      <c r="X254" s="205" t="s">
        <v>168</v>
      </c>
      <c r="Y254" s="537"/>
      <c r="Z254" s="205" t="s">
        <v>162</v>
      </c>
      <c r="AA254" s="205" t="s">
        <v>449</v>
      </c>
      <c r="AB254" s="205" t="s">
        <v>164</v>
      </c>
      <c r="AC254" s="205" t="s">
        <v>168</v>
      </c>
      <c r="AD254" s="537"/>
      <c r="AE254" s="205" t="s">
        <v>162</v>
      </c>
      <c r="AF254" s="205" t="s">
        <v>449</v>
      </c>
      <c r="AG254" s="205" t="s">
        <v>164</v>
      </c>
      <c r="AH254" s="205" t="s">
        <v>168</v>
      </c>
      <c r="AI254" s="537"/>
      <c r="AJ254" s="205" t="s">
        <v>162</v>
      </c>
      <c r="AK254" s="205" t="s">
        <v>449</v>
      </c>
      <c r="AL254" s="205" t="s">
        <v>164</v>
      </c>
      <c r="AM254" s="205" t="s">
        <v>168</v>
      </c>
      <c r="AN254" s="537"/>
      <c r="AO254" s="205" t="s">
        <v>162</v>
      </c>
      <c r="AP254" s="205" t="s">
        <v>449</v>
      </c>
      <c r="AQ254" s="205" t="s">
        <v>164</v>
      </c>
      <c r="AR254" s="205" t="s">
        <v>168</v>
      </c>
      <c r="AS254" s="537"/>
      <c r="AT254" s="205" t="s">
        <v>162</v>
      </c>
      <c r="AU254" s="205" t="s">
        <v>449</v>
      </c>
      <c r="AV254" s="205" t="s">
        <v>164</v>
      </c>
      <c r="AW254" s="205" t="s">
        <v>168</v>
      </c>
      <c r="AX254" s="537"/>
    </row>
    <row r="255" spans="1:50" ht="14.25" hidden="1" customHeight="1" outlineLevel="1">
      <c r="B255" s="494" t="s">
        <v>450</v>
      </c>
      <c r="C255" s="203">
        <v>1</v>
      </c>
      <c r="D255" s="206" t="s">
        <v>545</v>
      </c>
      <c r="E255" s="207">
        <v>4</v>
      </c>
      <c r="F255" s="203">
        <v>3300</v>
      </c>
      <c r="G255" s="208">
        <f t="shared" ref="G255:G286" si="182">F255/E255</f>
        <v>825</v>
      </c>
      <c r="H255" s="557">
        <f>AVERAGE(G255:G287)</f>
        <v>873.34134615384619</v>
      </c>
      <c r="I255" s="209">
        <f>AVERAGE(P255,U255,Z255,AE255,AJ255,AO255,AT255)</f>
        <v>4</v>
      </c>
      <c r="J255" s="209">
        <f>AVERAGE(Q255,V255,AA255,AF255,AK255,AP255,AU255)</f>
        <v>2868.936492869459</v>
      </c>
      <c r="K255" s="210">
        <f>AVERAGE(R255,W255,AB255,AG255,AL255,AQ255,AV255)</f>
        <v>717.23412321736475</v>
      </c>
      <c r="L255" s="560">
        <f>IFERROR(AVERAGE(K255:K287),"-")</f>
        <v>752.11270484615727</v>
      </c>
      <c r="M255" s="209">
        <f>RANK(K255, K$255:$K$287)</f>
        <v>14</v>
      </c>
      <c r="N255" s="573"/>
      <c r="O255" s="556"/>
      <c r="P255" s="211">
        <v>4</v>
      </c>
      <c r="Q255" s="211">
        <v>2867.0707070707094</v>
      </c>
      <c r="R255" s="208">
        <f t="shared" ref="R255:R283" si="183">Q255/P255</f>
        <v>716.76767676767736</v>
      </c>
      <c r="S255" s="205">
        <f>RANK(R255, R$255:R$287)</f>
        <v>13</v>
      </c>
      <c r="T255" s="550">
        <f>AVERAGE(R255:R287)</f>
        <v>750.11277115805422</v>
      </c>
      <c r="U255" s="211">
        <v>4</v>
      </c>
      <c r="V255" s="211">
        <v>2867.4418604651178</v>
      </c>
      <c r="W255" s="208">
        <f t="shared" ref="W255:W283" si="184">V255/U255</f>
        <v>716.86046511627944</v>
      </c>
      <c r="X255" s="205">
        <f>RANK(W255, W$255:W$287)</f>
        <v>14</v>
      </c>
      <c r="Y255" s="550">
        <f>AVERAGE(W255:W287)</f>
        <v>751.3466067432804</v>
      </c>
      <c r="Z255" s="211">
        <v>4</v>
      </c>
      <c r="AA255" s="211">
        <v>2868.0000000000009</v>
      </c>
      <c r="AB255" s="208">
        <f t="shared" ref="AB255:AB283" si="185">AA255/Z255</f>
        <v>717.00000000000023</v>
      </c>
      <c r="AC255" s="205">
        <f>RANK(AB255, AB$255:AB$287)</f>
        <v>14</v>
      </c>
      <c r="AD255" s="550">
        <f>AVERAGE(AB255:AB287)</f>
        <v>752.00704303104146</v>
      </c>
      <c r="AE255" s="211">
        <v>4</v>
      </c>
      <c r="AF255" s="211">
        <v>2869.4117647058833</v>
      </c>
      <c r="AG255" s="208">
        <f t="shared" ref="AG255:AG283" si="186">AF255/AE255</f>
        <v>717.35294117647084</v>
      </c>
      <c r="AH255" s="205">
        <f>RANK(AG255, AG$255:AG$287)</f>
        <v>14</v>
      </c>
      <c r="AI255" s="550">
        <f>AVERAGE(AG255:AG287)</f>
        <v>752.78900308272284</v>
      </c>
      <c r="AJ255" s="211">
        <v>4</v>
      </c>
      <c r="AK255" s="211">
        <v>2869.7995853489979</v>
      </c>
      <c r="AL255" s="208">
        <f t="shared" ref="AL255:AL283" si="187">AK255/AJ255</f>
        <v>717.44989633724947</v>
      </c>
      <c r="AM255" s="205">
        <f>RANK(AL255, AL$255:AL$287)</f>
        <v>14</v>
      </c>
      <c r="AN255" s="550">
        <f>AVERAGE(AL255:AL287)</f>
        <v>752.80094061058912</v>
      </c>
      <c r="AO255" s="211">
        <v>4</v>
      </c>
      <c r="AP255" s="211">
        <v>2870.3030303030296</v>
      </c>
      <c r="AQ255" s="208">
        <f t="shared" ref="AQ255:AQ283" si="188">AP255/AO255</f>
        <v>717.57575757575739</v>
      </c>
      <c r="AR255" s="205">
        <f>RANK(AQ255, AQ$255:AQ$287)</f>
        <v>14</v>
      </c>
      <c r="AS255" s="550">
        <f>AVERAGE(AQ255:AQ287)</f>
        <v>752.81218878407594</v>
      </c>
      <c r="AT255" s="211">
        <v>4</v>
      </c>
      <c r="AU255" s="211">
        <v>2870.5285021924747</v>
      </c>
      <c r="AV255" s="208">
        <f t="shared" ref="AV255:AV283" si="189">AU255/AT255</f>
        <v>717.63212554811867</v>
      </c>
      <c r="AW255" s="205">
        <f>RANK(AV255, AV$255:AV$287)</f>
        <v>14</v>
      </c>
      <c r="AX255" s="550">
        <f>AVERAGE(AV255:AV287)</f>
        <v>752.92038051333668</v>
      </c>
    </row>
    <row r="256" spans="1:50" ht="14.25" hidden="1" customHeight="1" outlineLevel="1">
      <c r="B256" s="494"/>
      <c r="C256" s="203">
        <v>2</v>
      </c>
      <c r="D256" s="206" t="s">
        <v>543</v>
      </c>
      <c r="E256" s="207">
        <v>3</v>
      </c>
      <c r="F256" s="203">
        <v>3600</v>
      </c>
      <c r="G256" s="208">
        <f t="shared" si="182"/>
        <v>1200</v>
      </c>
      <c r="H256" s="558"/>
      <c r="I256" s="209">
        <f t="shared" ref="I256:K286" si="190">AVERAGE(P256,U256,Z256,AE256,AJ256,AO256,AT256)</f>
        <v>3</v>
      </c>
      <c r="J256" s="209">
        <f t="shared" si="190"/>
        <v>3033.8885411711276</v>
      </c>
      <c r="K256" s="210">
        <f t="shared" si="190"/>
        <v>1011.2961803903761</v>
      </c>
      <c r="L256" s="561"/>
      <c r="M256" s="209">
        <f>RANK(K256, K$255:$K$287)</f>
        <v>1</v>
      </c>
      <c r="N256" s="573"/>
      <c r="O256" s="556"/>
      <c r="P256" s="211">
        <v>3</v>
      </c>
      <c r="Q256" s="211">
        <v>3032.8282244071711</v>
      </c>
      <c r="R256" s="208">
        <f t="shared" si="183"/>
        <v>1010.9427414690571</v>
      </c>
      <c r="S256" s="205">
        <f t="shared" ref="S256:S286" si="191">RANK(R256, R$255:R$287)</f>
        <v>1</v>
      </c>
      <c r="T256" s="551"/>
      <c r="U256" s="211">
        <v>3</v>
      </c>
      <c r="V256" s="211">
        <v>3033.1735827001762</v>
      </c>
      <c r="W256" s="208">
        <f t="shared" si="184"/>
        <v>1011.0578609000587</v>
      </c>
      <c r="X256" s="205">
        <f t="shared" ref="X256:X286" si="192">RANK(W256, W$255:W$287)</f>
        <v>1</v>
      </c>
      <c r="Y256" s="551"/>
      <c r="Z256" s="211">
        <v>3</v>
      </c>
      <c r="AA256" s="211">
        <v>3033.7612477504504</v>
      </c>
      <c r="AB256" s="208">
        <f t="shared" si="185"/>
        <v>1011.2537492501501</v>
      </c>
      <c r="AC256" s="205">
        <f t="shared" ref="AC256:AC286" si="193">RANK(AB256, AB$255:AB$287)</f>
        <v>1</v>
      </c>
      <c r="AD256" s="551"/>
      <c r="AE256" s="211">
        <v>3</v>
      </c>
      <c r="AF256" s="211">
        <v>3034.0126734029832</v>
      </c>
      <c r="AG256" s="208">
        <f t="shared" si="186"/>
        <v>1011.3375578009944</v>
      </c>
      <c r="AH256" s="205">
        <f t="shared" ref="AH256:AH286" si="194">RANK(AG256, AG$255:AG$287)</f>
        <v>2</v>
      </c>
      <c r="AI256" s="551"/>
      <c r="AJ256" s="211">
        <v>3</v>
      </c>
      <c r="AK256" s="211">
        <v>3034.0048954999047</v>
      </c>
      <c r="AL256" s="208">
        <f t="shared" si="187"/>
        <v>1011.3349651666349</v>
      </c>
      <c r="AM256" s="205">
        <f t="shared" ref="AM256:AM286" si="195">RANK(AL256, AL$255:AL$287)</f>
        <v>1</v>
      </c>
      <c r="AN256" s="551"/>
      <c r="AO256" s="211">
        <v>3</v>
      </c>
      <c r="AP256" s="211">
        <v>3034.6934017253457</v>
      </c>
      <c r="AQ256" s="208">
        <f t="shared" si="188"/>
        <v>1011.5644672417819</v>
      </c>
      <c r="AR256" s="205">
        <f t="shared" ref="AR256:AR286" si="196">RANK(AQ256, AQ$255:AQ$287)</f>
        <v>1</v>
      </c>
      <c r="AS256" s="551"/>
      <c r="AT256" s="211">
        <v>3</v>
      </c>
      <c r="AU256" s="211">
        <v>3034.7457627118624</v>
      </c>
      <c r="AV256" s="208">
        <f t="shared" si="189"/>
        <v>1011.5819209039541</v>
      </c>
      <c r="AW256" s="205">
        <f t="shared" ref="AW256:AW286" si="197">RANK(AV256, AV$255:AV$287)</f>
        <v>1</v>
      </c>
      <c r="AX256" s="551"/>
    </row>
    <row r="257" spans="2:50" ht="14.25" hidden="1" customHeight="1" outlineLevel="1">
      <c r="B257" s="494"/>
      <c r="C257" s="203">
        <v>3</v>
      </c>
      <c r="D257" s="206" t="s">
        <v>232</v>
      </c>
      <c r="E257" s="207">
        <v>4</v>
      </c>
      <c r="F257" s="203">
        <v>2700</v>
      </c>
      <c r="G257" s="208">
        <f t="shared" si="182"/>
        <v>675</v>
      </c>
      <c r="H257" s="558"/>
      <c r="I257" s="209">
        <f t="shared" si="190"/>
        <v>4</v>
      </c>
      <c r="J257" s="209">
        <f t="shared" si="190"/>
        <v>2388.1844178461674</v>
      </c>
      <c r="K257" s="210">
        <f t="shared" si="190"/>
        <v>597.04610446154186</v>
      </c>
      <c r="L257" s="561"/>
      <c r="M257" s="209">
        <f>RANK(K257, K$255:$K$287)</f>
        <v>28</v>
      </c>
      <c r="N257" s="573"/>
      <c r="O257" s="556"/>
      <c r="P257" s="211">
        <v>4</v>
      </c>
      <c r="Q257" s="211">
        <v>2386.8608037274307</v>
      </c>
      <c r="R257" s="208">
        <f t="shared" si="183"/>
        <v>596.71520093185768</v>
      </c>
      <c r="S257" s="205">
        <f t="shared" si="191"/>
        <v>28</v>
      </c>
      <c r="T257" s="551"/>
      <c r="U257" s="211">
        <v>4</v>
      </c>
      <c r="V257" s="211">
        <v>2387.6476780910048</v>
      </c>
      <c r="W257" s="208">
        <f t="shared" si="184"/>
        <v>596.91191952275119</v>
      </c>
      <c r="X257" s="205">
        <f t="shared" si="192"/>
        <v>28</v>
      </c>
      <c r="Y257" s="551"/>
      <c r="Z257" s="211">
        <v>4</v>
      </c>
      <c r="AA257" s="211">
        <v>2387.688593844297</v>
      </c>
      <c r="AB257" s="208">
        <f t="shared" si="185"/>
        <v>596.92214846107424</v>
      </c>
      <c r="AC257" s="205">
        <f t="shared" si="193"/>
        <v>28</v>
      </c>
      <c r="AD257" s="551"/>
      <c r="AE257" s="211">
        <v>4</v>
      </c>
      <c r="AF257" s="211">
        <v>2388.4970900376588</v>
      </c>
      <c r="AG257" s="208">
        <f t="shared" si="186"/>
        <v>597.12427250941471</v>
      </c>
      <c r="AH257" s="205">
        <f t="shared" si="194"/>
        <v>28</v>
      </c>
      <c r="AI257" s="551"/>
      <c r="AJ257" s="211">
        <v>4</v>
      </c>
      <c r="AK257" s="211">
        <v>2388.5061705654825</v>
      </c>
      <c r="AL257" s="208">
        <f t="shared" si="187"/>
        <v>597.12654264137063</v>
      </c>
      <c r="AM257" s="205">
        <f t="shared" si="195"/>
        <v>28</v>
      </c>
      <c r="AN257" s="551"/>
      <c r="AO257" s="211">
        <v>4</v>
      </c>
      <c r="AP257" s="211">
        <v>2388.942027294996</v>
      </c>
      <c r="AQ257" s="208">
        <f t="shared" si="188"/>
        <v>597.23550682374901</v>
      </c>
      <c r="AR257" s="205">
        <f t="shared" si="196"/>
        <v>28</v>
      </c>
      <c r="AS257" s="551"/>
      <c r="AT257" s="211">
        <v>4</v>
      </c>
      <c r="AU257" s="211">
        <v>2389.1485613623022</v>
      </c>
      <c r="AV257" s="208">
        <f t="shared" si="189"/>
        <v>597.28714034057555</v>
      </c>
      <c r="AW257" s="205">
        <f t="shared" si="197"/>
        <v>28</v>
      </c>
      <c r="AX257" s="551"/>
    </row>
    <row r="258" spans="2:50" ht="14.25" hidden="1" customHeight="1" outlineLevel="1">
      <c r="B258" s="494"/>
      <c r="C258" s="203">
        <v>4</v>
      </c>
      <c r="D258" s="206" t="s">
        <v>544</v>
      </c>
      <c r="E258" s="207">
        <v>4</v>
      </c>
      <c r="F258" s="203">
        <v>3300</v>
      </c>
      <c r="G258" s="208">
        <f t="shared" si="182"/>
        <v>825</v>
      </c>
      <c r="H258" s="558"/>
      <c r="I258" s="209">
        <f t="shared" si="190"/>
        <v>4</v>
      </c>
      <c r="J258" s="209">
        <f t="shared" si="190"/>
        <v>2883.9212589420436</v>
      </c>
      <c r="K258" s="210">
        <f t="shared" si="190"/>
        <v>720.98031473551089</v>
      </c>
      <c r="L258" s="561"/>
      <c r="M258" s="209">
        <f>RANK(K258, K$255:$K$287)</f>
        <v>11</v>
      </c>
      <c r="N258" s="573"/>
      <c r="O258" s="556"/>
      <c r="P258" s="211">
        <v>4</v>
      </c>
      <c r="Q258" s="211">
        <v>2873.8748627881455</v>
      </c>
      <c r="R258" s="208">
        <f t="shared" si="183"/>
        <v>718.46871569703637</v>
      </c>
      <c r="S258" s="205">
        <f t="shared" si="191"/>
        <v>12</v>
      </c>
      <c r="T258" s="551"/>
      <c r="U258" s="211">
        <v>4</v>
      </c>
      <c r="V258" s="211">
        <v>2884.4628099173542</v>
      </c>
      <c r="W258" s="208">
        <f t="shared" si="184"/>
        <v>721.11570247933855</v>
      </c>
      <c r="X258" s="205">
        <f t="shared" si="192"/>
        <v>11</v>
      </c>
      <c r="Y258" s="551"/>
      <c r="Z258" s="211">
        <v>4</v>
      </c>
      <c r="AA258" s="211">
        <v>2884.5892351274779</v>
      </c>
      <c r="AB258" s="208">
        <f t="shared" si="185"/>
        <v>721.14730878186947</v>
      </c>
      <c r="AC258" s="205">
        <f t="shared" si="193"/>
        <v>12</v>
      </c>
      <c r="AD258" s="551"/>
      <c r="AE258" s="211">
        <v>4</v>
      </c>
      <c r="AF258" s="211">
        <v>2884.9417637271176</v>
      </c>
      <c r="AG258" s="208">
        <f t="shared" si="186"/>
        <v>721.23544093177941</v>
      </c>
      <c r="AH258" s="205">
        <f t="shared" si="194"/>
        <v>12</v>
      </c>
      <c r="AI258" s="551"/>
      <c r="AJ258" s="211">
        <v>4</v>
      </c>
      <c r="AK258" s="211">
        <v>2885.7142857142862</v>
      </c>
      <c r="AL258" s="208">
        <f t="shared" si="187"/>
        <v>721.42857142857156</v>
      </c>
      <c r="AM258" s="205">
        <f t="shared" si="195"/>
        <v>12</v>
      </c>
      <c r="AN258" s="551"/>
      <c r="AO258" s="211">
        <v>4</v>
      </c>
      <c r="AP258" s="211">
        <v>2886.8852459016402</v>
      </c>
      <c r="AQ258" s="208">
        <f t="shared" si="188"/>
        <v>721.72131147541006</v>
      </c>
      <c r="AR258" s="205">
        <f t="shared" si="196"/>
        <v>11</v>
      </c>
      <c r="AS258" s="551"/>
      <c r="AT258" s="211">
        <v>4</v>
      </c>
      <c r="AU258" s="211">
        <v>2886.9806094182809</v>
      </c>
      <c r="AV258" s="208">
        <f t="shared" si="189"/>
        <v>721.74515235457022</v>
      </c>
      <c r="AW258" s="205">
        <f t="shared" si="197"/>
        <v>11</v>
      </c>
      <c r="AX258" s="551"/>
    </row>
    <row r="259" spans="2:50" ht="14.25" hidden="1" customHeight="1" outlineLevel="1">
      <c r="B259" s="494"/>
      <c r="C259" s="203">
        <v>5</v>
      </c>
      <c r="D259" s="206" t="s">
        <v>233</v>
      </c>
      <c r="E259" s="207">
        <v>5</v>
      </c>
      <c r="F259" s="203">
        <v>3300</v>
      </c>
      <c r="G259" s="208">
        <f t="shared" si="182"/>
        <v>660</v>
      </c>
      <c r="H259" s="558"/>
      <c r="I259" s="209">
        <f t="shared" si="190"/>
        <v>5</v>
      </c>
      <c r="J259" s="209">
        <f t="shared" si="190"/>
        <v>2859.5395368396612</v>
      </c>
      <c r="K259" s="210">
        <f t="shared" si="190"/>
        <v>571.90790736793235</v>
      </c>
      <c r="L259" s="561"/>
      <c r="M259" s="209">
        <f>RANK(K259, K$255:$K$287)</f>
        <v>30</v>
      </c>
      <c r="N259" s="573"/>
      <c r="O259" s="556"/>
      <c r="P259" s="211">
        <v>5</v>
      </c>
      <c r="Q259" s="211">
        <v>2857.8947368421127</v>
      </c>
      <c r="R259" s="208">
        <f t="shared" si="183"/>
        <v>571.57894736842252</v>
      </c>
      <c r="S259" s="205">
        <f t="shared" si="191"/>
        <v>29</v>
      </c>
      <c r="T259" s="551"/>
      <c r="U259" s="211">
        <v>5</v>
      </c>
      <c r="V259" s="211">
        <v>2858.0675868633962</v>
      </c>
      <c r="W259" s="208">
        <f t="shared" si="184"/>
        <v>571.61351737267921</v>
      </c>
      <c r="X259" s="205">
        <f t="shared" si="192"/>
        <v>30</v>
      </c>
      <c r="Y259" s="551"/>
      <c r="Z259" s="211">
        <v>5</v>
      </c>
      <c r="AA259" s="211">
        <v>2858.7697000508369</v>
      </c>
      <c r="AB259" s="208">
        <f t="shared" si="185"/>
        <v>571.75394001016741</v>
      </c>
      <c r="AC259" s="205">
        <f t="shared" si="193"/>
        <v>30</v>
      </c>
      <c r="AD259" s="551"/>
      <c r="AE259" s="211">
        <v>5</v>
      </c>
      <c r="AF259" s="211">
        <v>2859.7894736842154</v>
      </c>
      <c r="AG259" s="208">
        <f t="shared" si="186"/>
        <v>571.95789473684306</v>
      </c>
      <c r="AH259" s="205">
        <f t="shared" si="194"/>
        <v>30</v>
      </c>
      <c r="AI259" s="551"/>
      <c r="AJ259" s="211">
        <v>5</v>
      </c>
      <c r="AK259" s="211">
        <v>2860.3124999999959</v>
      </c>
      <c r="AL259" s="208">
        <f t="shared" si="187"/>
        <v>572.0624999999992</v>
      </c>
      <c r="AM259" s="205">
        <f t="shared" si="195"/>
        <v>30</v>
      </c>
      <c r="AN259" s="551"/>
      <c r="AO259" s="211">
        <v>5</v>
      </c>
      <c r="AP259" s="211">
        <v>2860.8232445520543</v>
      </c>
      <c r="AQ259" s="208">
        <f t="shared" si="188"/>
        <v>572.16464891041085</v>
      </c>
      <c r="AR259" s="205">
        <f t="shared" si="196"/>
        <v>30</v>
      </c>
      <c r="AS259" s="551"/>
      <c r="AT259" s="211">
        <v>5</v>
      </c>
      <c r="AU259" s="211">
        <v>2861.1195158850178</v>
      </c>
      <c r="AV259" s="208">
        <f t="shared" si="189"/>
        <v>572.22390317700354</v>
      </c>
      <c r="AW259" s="205">
        <f t="shared" si="197"/>
        <v>30</v>
      </c>
      <c r="AX259" s="551"/>
    </row>
    <row r="260" spans="2:50" ht="14.25" hidden="1" customHeight="1" outlineLevel="1">
      <c r="B260" s="494"/>
      <c r="C260" s="203">
        <v>6</v>
      </c>
      <c r="D260" s="206" t="s">
        <v>539</v>
      </c>
      <c r="E260" s="207">
        <v>3</v>
      </c>
      <c r="F260" s="203">
        <v>3600</v>
      </c>
      <c r="G260" s="208">
        <f t="shared" si="182"/>
        <v>1200</v>
      </c>
      <c r="H260" s="558"/>
      <c r="I260" s="209">
        <f t="shared" si="190"/>
        <v>3</v>
      </c>
      <c r="J260" s="209">
        <f t="shared" si="190"/>
        <v>3026.5603343664034</v>
      </c>
      <c r="K260" s="210">
        <f t="shared" si="190"/>
        <v>1008.8534447888011</v>
      </c>
      <c r="L260" s="561"/>
      <c r="M260" s="209">
        <f>RANK(K260, K$255:$K$287)</f>
        <v>5</v>
      </c>
      <c r="N260" s="573"/>
      <c r="O260" s="556"/>
      <c r="P260" s="211">
        <v>3</v>
      </c>
      <c r="Q260" s="211">
        <v>3024.6998284734136</v>
      </c>
      <c r="R260" s="208">
        <f t="shared" si="183"/>
        <v>1008.2332761578045</v>
      </c>
      <c r="S260" s="205">
        <f t="shared" si="191"/>
        <v>6</v>
      </c>
      <c r="T260" s="551"/>
      <c r="U260" s="211">
        <v>3</v>
      </c>
      <c r="V260" s="211">
        <v>3025.5319148936169</v>
      </c>
      <c r="W260" s="208">
        <f t="shared" si="184"/>
        <v>1008.5106382978723</v>
      </c>
      <c r="X260" s="205">
        <f t="shared" si="192"/>
        <v>5</v>
      </c>
      <c r="Y260" s="551"/>
      <c r="Z260" s="211">
        <v>3</v>
      </c>
      <c r="AA260" s="211">
        <v>3026.2101534828817</v>
      </c>
      <c r="AB260" s="208">
        <f t="shared" si="185"/>
        <v>1008.7367178276272</v>
      </c>
      <c r="AC260" s="205">
        <f t="shared" si="193"/>
        <v>5</v>
      </c>
      <c r="AD260" s="551"/>
      <c r="AE260" s="211">
        <v>3</v>
      </c>
      <c r="AF260" s="211">
        <v>3026.6129032258095</v>
      </c>
      <c r="AG260" s="208">
        <f t="shared" si="186"/>
        <v>1008.8709677419365</v>
      </c>
      <c r="AH260" s="205">
        <f t="shared" si="194"/>
        <v>5</v>
      </c>
      <c r="AI260" s="551"/>
      <c r="AJ260" s="211">
        <v>3</v>
      </c>
      <c r="AK260" s="211">
        <v>3026.7123287671188</v>
      </c>
      <c r="AL260" s="208">
        <f t="shared" si="187"/>
        <v>1008.9041095890396</v>
      </c>
      <c r="AM260" s="205">
        <f t="shared" si="195"/>
        <v>5</v>
      </c>
      <c r="AN260" s="551"/>
      <c r="AO260" s="211">
        <v>3</v>
      </c>
      <c r="AP260" s="211">
        <v>3027.8829604130829</v>
      </c>
      <c r="AQ260" s="208">
        <f t="shared" si="188"/>
        <v>1009.2943201376943</v>
      </c>
      <c r="AR260" s="205">
        <f t="shared" si="196"/>
        <v>5</v>
      </c>
      <c r="AS260" s="551"/>
      <c r="AT260" s="211">
        <v>3</v>
      </c>
      <c r="AU260" s="211">
        <v>3028.2722513089002</v>
      </c>
      <c r="AV260" s="208">
        <f t="shared" si="189"/>
        <v>1009.4240837696334</v>
      </c>
      <c r="AW260" s="205">
        <f t="shared" si="197"/>
        <v>5</v>
      </c>
      <c r="AX260" s="551"/>
    </row>
    <row r="261" spans="2:50" ht="14.25" hidden="1" customHeight="1" outlineLevel="1">
      <c r="B261" s="494"/>
      <c r="C261" s="203">
        <v>7</v>
      </c>
      <c r="D261" s="206" t="s">
        <v>370</v>
      </c>
      <c r="E261" s="207">
        <v>3</v>
      </c>
      <c r="F261" s="203">
        <v>3000</v>
      </c>
      <c r="G261" s="208">
        <f t="shared" si="182"/>
        <v>1000</v>
      </c>
      <c r="H261" s="558"/>
      <c r="I261" s="209">
        <f t="shared" si="190"/>
        <v>3</v>
      </c>
      <c r="J261" s="209">
        <f t="shared" si="190"/>
        <v>2635.7638394000974</v>
      </c>
      <c r="K261" s="210">
        <f t="shared" si="190"/>
        <v>878.58794646669901</v>
      </c>
      <c r="L261" s="561"/>
      <c r="M261" s="209">
        <f>RANK(K261, K$255:$K$287)</f>
        <v>10</v>
      </c>
      <c r="N261" s="573"/>
      <c r="O261" s="556"/>
      <c r="P261" s="211">
        <v>3</v>
      </c>
      <c r="Q261" s="211">
        <v>2623.9290989660258</v>
      </c>
      <c r="R261" s="208">
        <f t="shared" si="183"/>
        <v>874.64303298867526</v>
      </c>
      <c r="S261" s="205">
        <f t="shared" si="191"/>
        <v>10</v>
      </c>
      <c r="T261" s="551"/>
      <c r="U261" s="211">
        <v>3</v>
      </c>
      <c r="V261" s="211">
        <v>2636.8211920529798</v>
      </c>
      <c r="W261" s="208">
        <f t="shared" si="184"/>
        <v>878.94039735099329</v>
      </c>
      <c r="X261" s="205">
        <f t="shared" si="192"/>
        <v>10</v>
      </c>
      <c r="Y261" s="551"/>
      <c r="Z261" s="211">
        <v>3</v>
      </c>
      <c r="AA261" s="211">
        <v>2637.5677092434034</v>
      </c>
      <c r="AB261" s="208">
        <f t="shared" si="185"/>
        <v>879.18923641446781</v>
      </c>
      <c r="AC261" s="205">
        <f t="shared" si="193"/>
        <v>10</v>
      </c>
      <c r="AD261" s="551"/>
      <c r="AE261" s="211">
        <v>3</v>
      </c>
      <c r="AF261" s="211">
        <v>2637.7470355731248</v>
      </c>
      <c r="AG261" s="208">
        <f t="shared" si="186"/>
        <v>879.2490118577083</v>
      </c>
      <c r="AH261" s="205">
        <f t="shared" si="194"/>
        <v>10</v>
      </c>
      <c r="AI261" s="551"/>
      <c r="AJ261" s="211">
        <v>3</v>
      </c>
      <c r="AK261" s="211">
        <v>2637.818181818182</v>
      </c>
      <c r="AL261" s="208">
        <f t="shared" si="187"/>
        <v>879.27272727272737</v>
      </c>
      <c r="AM261" s="205">
        <f t="shared" si="195"/>
        <v>10</v>
      </c>
      <c r="AN261" s="551"/>
      <c r="AO261" s="211">
        <v>3</v>
      </c>
      <c r="AP261" s="211">
        <v>2638.1250000000009</v>
      </c>
      <c r="AQ261" s="208">
        <f t="shared" si="188"/>
        <v>879.37500000000034</v>
      </c>
      <c r="AR261" s="205">
        <f t="shared" si="196"/>
        <v>10</v>
      </c>
      <c r="AS261" s="551"/>
      <c r="AT261" s="211">
        <v>3</v>
      </c>
      <c r="AU261" s="211">
        <v>2638.3386581469636</v>
      </c>
      <c r="AV261" s="208">
        <f t="shared" si="189"/>
        <v>879.44621938232115</v>
      </c>
      <c r="AW261" s="205">
        <f t="shared" si="197"/>
        <v>10</v>
      </c>
      <c r="AX261" s="551"/>
    </row>
    <row r="262" spans="2:50" ht="14.25" hidden="1" customHeight="1" outlineLevel="1">
      <c r="B262" s="494"/>
      <c r="C262" s="203">
        <v>8</v>
      </c>
      <c r="D262" s="206" t="s">
        <v>537</v>
      </c>
      <c r="E262" s="207">
        <v>3</v>
      </c>
      <c r="F262" s="203">
        <v>3300</v>
      </c>
      <c r="G262" s="208">
        <f t="shared" si="182"/>
        <v>1100</v>
      </c>
      <c r="H262" s="558"/>
      <c r="I262" s="209">
        <f t="shared" si="190"/>
        <v>3</v>
      </c>
      <c r="J262" s="209">
        <f t="shared" si="190"/>
        <v>2850.5216317916811</v>
      </c>
      <c r="K262" s="210">
        <f t="shared" si="190"/>
        <v>950.1738772638937</v>
      </c>
      <c r="L262" s="561"/>
      <c r="M262" s="209">
        <f>RANK(K262, K$255:$K$287)</f>
        <v>9</v>
      </c>
      <c r="N262" s="573"/>
      <c r="O262" s="556"/>
      <c r="P262" s="211">
        <v>3</v>
      </c>
      <c r="Q262" s="211">
        <v>2848.8603156049089</v>
      </c>
      <c r="R262" s="208">
        <f t="shared" si="183"/>
        <v>949.62010520163631</v>
      </c>
      <c r="S262" s="205">
        <f t="shared" si="191"/>
        <v>9</v>
      </c>
      <c r="T262" s="551"/>
      <c r="U262" s="211">
        <v>3</v>
      </c>
      <c r="V262" s="211">
        <v>2850.1750291715266</v>
      </c>
      <c r="W262" s="208">
        <f t="shared" si="184"/>
        <v>950.05834305717553</v>
      </c>
      <c r="X262" s="205">
        <f t="shared" si="192"/>
        <v>9</v>
      </c>
      <c r="Y262" s="551"/>
      <c r="Z262" s="211">
        <v>3</v>
      </c>
      <c r="AA262" s="211">
        <v>2850.8538899430737</v>
      </c>
      <c r="AB262" s="208">
        <f t="shared" si="185"/>
        <v>950.28462998102452</v>
      </c>
      <c r="AC262" s="205">
        <f t="shared" si="193"/>
        <v>9</v>
      </c>
      <c r="AD262" s="551"/>
      <c r="AE262" s="211">
        <v>3</v>
      </c>
      <c r="AF262" s="211">
        <v>2853.1722054380616</v>
      </c>
      <c r="AG262" s="208">
        <f t="shared" si="186"/>
        <v>951.0574018126872</v>
      </c>
      <c r="AH262" s="205">
        <f t="shared" si="194"/>
        <v>9</v>
      </c>
      <c r="AI262" s="551"/>
      <c r="AJ262" s="211">
        <v>3</v>
      </c>
      <c r="AK262" s="211">
        <v>2848.6956521739185</v>
      </c>
      <c r="AL262" s="208">
        <f t="shared" si="187"/>
        <v>949.56521739130619</v>
      </c>
      <c r="AM262" s="205">
        <f t="shared" si="195"/>
        <v>9</v>
      </c>
      <c r="AN262" s="551"/>
      <c r="AO262" s="211">
        <v>3</v>
      </c>
      <c r="AP262" s="211">
        <v>2850.2732240437181</v>
      </c>
      <c r="AQ262" s="208">
        <f t="shared" si="188"/>
        <v>950.09107468123932</v>
      </c>
      <c r="AR262" s="205">
        <f t="shared" si="196"/>
        <v>9</v>
      </c>
      <c r="AS262" s="551"/>
      <c r="AT262" s="211">
        <v>3</v>
      </c>
      <c r="AU262" s="211">
        <v>2851.6211061665599</v>
      </c>
      <c r="AV262" s="208">
        <f t="shared" si="189"/>
        <v>950.5403687221866</v>
      </c>
      <c r="AW262" s="205">
        <f t="shared" si="197"/>
        <v>9</v>
      </c>
      <c r="AX262" s="551"/>
    </row>
    <row r="263" spans="2:50" ht="14.25" hidden="1" customHeight="1" outlineLevel="1">
      <c r="B263" s="494"/>
      <c r="C263" s="203">
        <v>9</v>
      </c>
      <c r="D263" s="206" t="s">
        <v>542</v>
      </c>
      <c r="E263" s="207">
        <v>3</v>
      </c>
      <c r="F263" s="203">
        <v>3600</v>
      </c>
      <c r="G263" s="208">
        <f t="shared" si="182"/>
        <v>1200</v>
      </c>
      <c r="H263" s="558"/>
      <c r="I263" s="209">
        <f t="shared" si="190"/>
        <v>3</v>
      </c>
      <c r="J263" s="209">
        <f t="shared" si="190"/>
        <v>3029.3401528974073</v>
      </c>
      <c r="K263" s="210">
        <f t="shared" si="190"/>
        <v>1009.7800509658024</v>
      </c>
      <c r="L263" s="561"/>
      <c r="M263" s="209">
        <f>RANK(K263, K$255:$K$287)</f>
        <v>4</v>
      </c>
      <c r="N263" s="573"/>
      <c r="O263" s="556"/>
      <c r="P263" s="211">
        <v>3</v>
      </c>
      <c r="Q263" s="211">
        <v>3026.7123287671207</v>
      </c>
      <c r="R263" s="208">
        <f t="shared" si="183"/>
        <v>1008.9041095890402</v>
      </c>
      <c r="S263" s="205">
        <f t="shared" si="191"/>
        <v>3</v>
      </c>
      <c r="T263" s="551"/>
      <c r="U263" s="211">
        <v>3</v>
      </c>
      <c r="V263" s="211">
        <v>3027.4402730375423</v>
      </c>
      <c r="W263" s="208">
        <f t="shared" si="184"/>
        <v>1009.1467576791807</v>
      </c>
      <c r="X263" s="205">
        <f t="shared" si="192"/>
        <v>4</v>
      </c>
      <c r="Y263" s="551"/>
      <c r="Z263" s="211">
        <v>3</v>
      </c>
      <c r="AA263" s="211">
        <v>3028.2813633067426</v>
      </c>
      <c r="AB263" s="208">
        <f t="shared" si="185"/>
        <v>1009.4271211022475</v>
      </c>
      <c r="AC263" s="205">
        <f t="shared" si="193"/>
        <v>3</v>
      </c>
      <c r="AD263" s="551"/>
      <c r="AE263" s="211">
        <v>3</v>
      </c>
      <c r="AF263" s="211">
        <v>3028.7109375000041</v>
      </c>
      <c r="AG263" s="208">
        <f t="shared" si="186"/>
        <v>1009.5703125000014</v>
      </c>
      <c r="AH263" s="205">
        <f t="shared" si="194"/>
        <v>4</v>
      </c>
      <c r="AI263" s="551"/>
      <c r="AJ263" s="211">
        <v>3</v>
      </c>
      <c r="AK263" s="211">
        <v>3030.6122448979499</v>
      </c>
      <c r="AL263" s="208">
        <f t="shared" si="187"/>
        <v>1010.2040816326499</v>
      </c>
      <c r="AM263" s="205">
        <f t="shared" si="195"/>
        <v>3</v>
      </c>
      <c r="AN263" s="551"/>
      <c r="AO263" s="211">
        <v>3</v>
      </c>
      <c r="AP263" s="211">
        <v>3031.5789473684176</v>
      </c>
      <c r="AQ263" s="208">
        <f t="shared" si="188"/>
        <v>1010.5263157894725</v>
      </c>
      <c r="AR263" s="205">
        <f t="shared" si="196"/>
        <v>3</v>
      </c>
      <c r="AS263" s="551"/>
      <c r="AT263" s="211">
        <v>3</v>
      </c>
      <c r="AU263" s="211">
        <v>3032.0449754040737</v>
      </c>
      <c r="AV263" s="208">
        <f t="shared" si="189"/>
        <v>1010.6816584680246</v>
      </c>
      <c r="AW263" s="205">
        <f t="shared" si="197"/>
        <v>2</v>
      </c>
      <c r="AX263" s="551"/>
    </row>
    <row r="264" spans="2:50" ht="14.25" hidden="1" customHeight="1" outlineLevel="1">
      <c r="B264" s="494"/>
      <c r="C264" s="203">
        <v>10</v>
      </c>
      <c r="D264" s="206" t="s">
        <v>623</v>
      </c>
      <c r="E264" s="207">
        <v>4</v>
      </c>
      <c r="F264" s="203">
        <v>3000</v>
      </c>
      <c r="G264" s="208">
        <f t="shared" si="182"/>
        <v>750</v>
      </c>
      <c r="H264" s="558"/>
      <c r="I264" s="209">
        <f t="shared" si="190"/>
        <v>4</v>
      </c>
      <c r="J264" s="209">
        <f t="shared" si="190"/>
        <v>2641.1708793594116</v>
      </c>
      <c r="K264" s="210">
        <f t="shared" si="190"/>
        <v>660.29271983985291</v>
      </c>
      <c r="L264" s="561"/>
      <c r="M264" s="209">
        <f>RANK(K264, K$255:$K$287)</f>
        <v>23</v>
      </c>
      <c r="N264" s="573"/>
      <c r="O264" s="556"/>
      <c r="P264" s="211">
        <v>4</v>
      </c>
      <c r="Q264" s="211">
        <v>2628.7283236994217</v>
      </c>
      <c r="R264" s="208">
        <f t="shared" si="183"/>
        <v>657.18208092485543</v>
      </c>
      <c r="S264" s="205">
        <f t="shared" si="191"/>
        <v>23</v>
      </c>
      <c r="T264" s="551"/>
      <c r="U264" s="211">
        <v>4</v>
      </c>
      <c r="V264" s="211">
        <v>2641.5652173913045</v>
      </c>
      <c r="W264" s="208">
        <f t="shared" si="184"/>
        <v>660.39130434782612</v>
      </c>
      <c r="X264" s="205">
        <f t="shared" si="192"/>
        <v>23</v>
      </c>
      <c r="Y264" s="551"/>
      <c r="Z264" s="211">
        <v>4</v>
      </c>
      <c r="AA264" s="211">
        <v>2641.9958419958439</v>
      </c>
      <c r="AB264" s="208">
        <f t="shared" si="185"/>
        <v>660.49896049896097</v>
      </c>
      <c r="AC264" s="205">
        <f t="shared" si="193"/>
        <v>23</v>
      </c>
      <c r="AD264" s="551"/>
      <c r="AE264" s="211">
        <v>4</v>
      </c>
      <c r="AF264" s="211">
        <v>2642.8710937500005</v>
      </c>
      <c r="AG264" s="208">
        <f t="shared" si="186"/>
        <v>660.71777343750011</v>
      </c>
      <c r="AH264" s="205">
        <f t="shared" si="194"/>
        <v>23</v>
      </c>
      <c r="AI264" s="551"/>
      <c r="AJ264" s="211">
        <v>4</v>
      </c>
      <c r="AK264" s="211">
        <v>2643.7354085603124</v>
      </c>
      <c r="AL264" s="208">
        <f t="shared" si="187"/>
        <v>660.9338521400781</v>
      </c>
      <c r="AM264" s="205">
        <f t="shared" si="195"/>
        <v>23</v>
      </c>
      <c r="AN264" s="551"/>
      <c r="AO264" s="211">
        <v>4</v>
      </c>
      <c r="AP264" s="211">
        <v>2644.4562334217499</v>
      </c>
      <c r="AQ264" s="208">
        <f t="shared" si="188"/>
        <v>661.11405835543746</v>
      </c>
      <c r="AR264" s="205">
        <f t="shared" si="196"/>
        <v>23</v>
      </c>
      <c r="AS264" s="551"/>
      <c r="AT264" s="211">
        <v>4</v>
      </c>
      <c r="AU264" s="211">
        <v>2644.8440366972472</v>
      </c>
      <c r="AV264" s="208">
        <f t="shared" si="189"/>
        <v>661.21100917431181</v>
      </c>
      <c r="AW264" s="205">
        <f t="shared" si="197"/>
        <v>23</v>
      </c>
      <c r="AX264" s="551"/>
    </row>
    <row r="265" spans="2:50" ht="14.25" hidden="1" customHeight="1" outlineLevel="1">
      <c r="B265" s="494"/>
      <c r="C265" s="203">
        <v>11</v>
      </c>
      <c r="D265" s="206" t="s">
        <v>613</v>
      </c>
      <c r="E265" s="207">
        <v>3</v>
      </c>
      <c r="F265" s="203">
        <v>3300</v>
      </c>
      <c r="G265" s="208">
        <f t="shared" si="182"/>
        <v>1100</v>
      </c>
      <c r="H265" s="558"/>
      <c r="I265" s="209">
        <f t="shared" si="190"/>
        <v>3</v>
      </c>
      <c r="J265" s="209">
        <f t="shared" si="190"/>
        <v>2871.6930730491699</v>
      </c>
      <c r="K265" s="210">
        <f t="shared" si="190"/>
        <v>957.23102434972338</v>
      </c>
      <c r="L265" s="561"/>
      <c r="M265" s="209">
        <f>RANK(K265, K$255:$K$287)</f>
        <v>7</v>
      </c>
      <c r="N265" s="573"/>
      <c r="O265" s="556"/>
      <c r="P265" s="211">
        <v>3</v>
      </c>
      <c r="Q265" s="211">
        <v>2865.9752087022512</v>
      </c>
      <c r="R265" s="208">
        <f t="shared" si="183"/>
        <v>955.32506956741702</v>
      </c>
      <c r="S265" s="205">
        <f t="shared" si="191"/>
        <v>7</v>
      </c>
      <c r="T265" s="551"/>
      <c r="U265" s="211">
        <v>3</v>
      </c>
      <c r="V265" s="211">
        <v>2870.1938187532737</v>
      </c>
      <c r="W265" s="208">
        <f t="shared" si="184"/>
        <v>956.73127291775791</v>
      </c>
      <c r="X265" s="205">
        <f t="shared" si="192"/>
        <v>8</v>
      </c>
      <c r="Y265" s="551"/>
      <c r="Z265" s="211">
        <v>3</v>
      </c>
      <c r="AA265" s="211">
        <v>2870.5685618729085</v>
      </c>
      <c r="AB265" s="208">
        <f t="shared" si="185"/>
        <v>956.8561872909695</v>
      </c>
      <c r="AC265" s="205">
        <f t="shared" si="193"/>
        <v>8</v>
      </c>
      <c r="AD265" s="551"/>
      <c r="AE265" s="211">
        <v>3</v>
      </c>
      <c r="AF265" s="211">
        <v>2872.0030639601659</v>
      </c>
      <c r="AG265" s="208">
        <f t="shared" si="186"/>
        <v>957.33435465338869</v>
      </c>
      <c r="AH265" s="205">
        <f t="shared" si="194"/>
        <v>8</v>
      </c>
      <c r="AI265" s="551"/>
      <c r="AJ265" s="211">
        <v>3</v>
      </c>
      <c r="AK265" s="211">
        <v>2874.0495867768618</v>
      </c>
      <c r="AL265" s="208">
        <f t="shared" si="187"/>
        <v>958.01652892562061</v>
      </c>
      <c r="AM265" s="205">
        <f t="shared" si="195"/>
        <v>7</v>
      </c>
      <c r="AN265" s="551"/>
      <c r="AO265" s="211">
        <v>3</v>
      </c>
      <c r="AP265" s="211">
        <v>2874.0821917808235</v>
      </c>
      <c r="AQ265" s="208">
        <f t="shared" si="188"/>
        <v>958.02739726027448</v>
      </c>
      <c r="AR265" s="205">
        <f t="shared" si="196"/>
        <v>7</v>
      </c>
      <c r="AS265" s="551"/>
      <c r="AT265" s="211">
        <v>3</v>
      </c>
      <c r="AU265" s="211">
        <v>2874.9790794979067</v>
      </c>
      <c r="AV265" s="208">
        <f t="shared" si="189"/>
        <v>958.3263598326356</v>
      </c>
      <c r="AW265" s="205">
        <f t="shared" si="197"/>
        <v>7</v>
      </c>
      <c r="AX265" s="551"/>
    </row>
    <row r="266" spans="2:50" ht="14.25" hidden="1" customHeight="1" outlineLevel="1">
      <c r="B266" s="494"/>
      <c r="C266" s="203">
        <v>12</v>
      </c>
      <c r="D266" s="206" t="s">
        <v>541</v>
      </c>
      <c r="E266" s="207">
        <v>4</v>
      </c>
      <c r="F266" s="203">
        <v>3300</v>
      </c>
      <c r="G266" s="208">
        <f t="shared" si="182"/>
        <v>825</v>
      </c>
      <c r="H266" s="558"/>
      <c r="I266" s="209">
        <f t="shared" si="190"/>
        <v>4</v>
      </c>
      <c r="J266" s="209">
        <f t="shared" si="190"/>
        <v>2853.5981058438292</v>
      </c>
      <c r="K266" s="210">
        <f t="shared" si="190"/>
        <v>713.3995264609573</v>
      </c>
      <c r="L266" s="561"/>
      <c r="M266" s="209">
        <f>RANK(K266, K$255:$K$287)</f>
        <v>19</v>
      </c>
      <c r="N266" s="573"/>
      <c r="O266" s="556"/>
      <c r="P266" s="211">
        <v>4</v>
      </c>
      <c r="Q266" s="211">
        <v>2846.9942355201756</v>
      </c>
      <c r="R266" s="208">
        <f t="shared" si="183"/>
        <v>711.7485588800439</v>
      </c>
      <c r="S266" s="205">
        <f t="shared" si="191"/>
        <v>19</v>
      </c>
      <c r="T266" s="551"/>
      <c r="U266" s="211">
        <v>4</v>
      </c>
      <c r="V266" s="211">
        <v>2853.7067545304772</v>
      </c>
      <c r="W266" s="208">
        <f t="shared" si="184"/>
        <v>713.42668863261929</v>
      </c>
      <c r="X266" s="205">
        <f t="shared" si="192"/>
        <v>19</v>
      </c>
      <c r="Y266" s="551"/>
      <c r="Z266" s="211">
        <v>4</v>
      </c>
      <c r="AA266" s="211">
        <v>2854.0348802837721</v>
      </c>
      <c r="AB266" s="208">
        <f t="shared" si="185"/>
        <v>713.50872007094301</v>
      </c>
      <c r="AC266" s="205">
        <f t="shared" si="193"/>
        <v>20</v>
      </c>
      <c r="AD266" s="551"/>
      <c r="AE266" s="211">
        <v>4</v>
      </c>
      <c r="AF266" s="211">
        <v>2854.0962288686596</v>
      </c>
      <c r="AG266" s="208">
        <f t="shared" si="186"/>
        <v>713.52405721716491</v>
      </c>
      <c r="AH266" s="205">
        <f t="shared" si="194"/>
        <v>20</v>
      </c>
      <c r="AI266" s="551"/>
      <c r="AJ266" s="211">
        <v>4</v>
      </c>
      <c r="AK266" s="211">
        <v>2854.4680851063831</v>
      </c>
      <c r="AL266" s="208">
        <f t="shared" si="187"/>
        <v>713.61702127659578</v>
      </c>
      <c r="AM266" s="205">
        <f>RANK(AL266, AL$255:AL$287)</f>
        <v>20</v>
      </c>
      <c r="AN266" s="551"/>
      <c r="AO266" s="211">
        <v>4</v>
      </c>
      <c r="AP266" s="211">
        <v>2855.5329654371171</v>
      </c>
      <c r="AQ266" s="208">
        <f t="shared" si="188"/>
        <v>713.88324135927928</v>
      </c>
      <c r="AR266" s="205">
        <f>RANK(AQ266, AQ$255:AQ$287)</f>
        <v>19</v>
      </c>
      <c r="AS266" s="551"/>
      <c r="AT266" s="211">
        <v>4</v>
      </c>
      <c r="AU266" s="211">
        <v>2856.3535911602207</v>
      </c>
      <c r="AV266" s="208">
        <f t="shared" si="189"/>
        <v>714.08839779005518</v>
      </c>
      <c r="AW266" s="205">
        <f>RANK(AV266, AV$255:AV$287)</f>
        <v>19</v>
      </c>
      <c r="AX266" s="551"/>
    </row>
    <row r="267" spans="2:50" ht="14.25" hidden="1" customHeight="1" outlineLevel="1">
      <c r="B267" s="494"/>
      <c r="C267" s="203">
        <v>13</v>
      </c>
      <c r="D267" s="206" t="s">
        <v>624</v>
      </c>
      <c r="E267" s="207">
        <v>4</v>
      </c>
      <c r="F267" s="203">
        <v>3300</v>
      </c>
      <c r="G267" s="208">
        <f t="shared" si="182"/>
        <v>825</v>
      </c>
      <c r="H267" s="558"/>
      <c r="I267" s="209">
        <f t="shared" si="190"/>
        <v>4</v>
      </c>
      <c r="J267" s="209">
        <f t="shared" si="190"/>
        <v>2865.8079773264039</v>
      </c>
      <c r="K267" s="210">
        <f t="shared" si="190"/>
        <v>716.45199433160099</v>
      </c>
      <c r="L267" s="561"/>
      <c r="M267" s="209">
        <f>RANK(K267, K$255:$K$287)</f>
        <v>15</v>
      </c>
      <c r="N267" s="573"/>
      <c r="O267" s="556"/>
      <c r="P267" s="211">
        <v>4</v>
      </c>
      <c r="Q267" s="211">
        <v>2864.5452833741292</v>
      </c>
      <c r="R267" s="208">
        <f t="shared" si="183"/>
        <v>716.1363208435323</v>
      </c>
      <c r="S267" s="205">
        <f t="shared" si="191"/>
        <v>15</v>
      </c>
      <c r="T267" s="551"/>
      <c r="U267" s="211">
        <v>4</v>
      </c>
      <c r="V267" s="211">
        <v>2864.8750946252835</v>
      </c>
      <c r="W267" s="208">
        <f t="shared" si="184"/>
        <v>716.21877365632088</v>
      </c>
      <c r="X267" s="205">
        <f t="shared" si="192"/>
        <v>15</v>
      </c>
      <c r="Y267" s="551"/>
      <c r="Z267" s="211">
        <v>4</v>
      </c>
      <c r="AA267" s="211">
        <v>2865.0034332799278</v>
      </c>
      <c r="AB267" s="208">
        <f t="shared" si="185"/>
        <v>716.25085831998194</v>
      </c>
      <c r="AC267" s="205">
        <f t="shared" si="193"/>
        <v>15</v>
      </c>
      <c r="AD267" s="551"/>
      <c r="AE267" s="211">
        <v>4</v>
      </c>
      <c r="AF267" s="211">
        <v>2866.1316211878016</v>
      </c>
      <c r="AG267" s="208">
        <f t="shared" si="186"/>
        <v>716.53290529695039</v>
      </c>
      <c r="AH267" s="205">
        <f t="shared" si="194"/>
        <v>15</v>
      </c>
      <c r="AI267" s="551"/>
      <c r="AJ267" s="211">
        <v>4</v>
      </c>
      <c r="AK267" s="211">
        <v>2866.1395668614668</v>
      </c>
      <c r="AL267" s="208">
        <f t="shared" si="187"/>
        <v>716.53489171536671</v>
      </c>
      <c r="AM267" s="205">
        <f t="shared" si="195"/>
        <v>15</v>
      </c>
      <c r="AN267" s="551"/>
      <c r="AO267" s="211">
        <v>4</v>
      </c>
      <c r="AP267" s="211">
        <v>2866.8211306765529</v>
      </c>
      <c r="AQ267" s="208">
        <f t="shared" si="188"/>
        <v>716.70528266913823</v>
      </c>
      <c r="AR267" s="205">
        <f t="shared" si="196"/>
        <v>15</v>
      </c>
      <c r="AS267" s="551"/>
      <c r="AT267" s="211">
        <v>4</v>
      </c>
      <c r="AU267" s="211">
        <v>2867.1397112796667</v>
      </c>
      <c r="AV267" s="208">
        <f t="shared" si="189"/>
        <v>716.78492781991667</v>
      </c>
      <c r="AW267" s="205">
        <f t="shared" si="197"/>
        <v>15</v>
      </c>
      <c r="AX267" s="551"/>
    </row>
    <row r="268" spans="2:50" ht="14.25" hidden="1" customHeight="1" outlineLevel="1">
      <c r="B268" s="494"/>
      <c r="C268" s="203">
        <v>14</v>
      </c>
      <c r="D268" s="206" t="s">
        <v>538</v>
      </c>
      <c r="E268" s="207">
        <v>4</v>
      </c>
      <c r="F268" s="203">
        <v>3300</v>
      </c>
      <c r="G268" s="208">
        <f t="shared" si="182"/>
        <v>825</v>
      </c>
      <c r="H268" s="558"/>
      <c r="I268" s="209">
        <f t="shared" si="190"/>
        <v>4</v>
      </c>
      <c r="J268" s="209">
        <f t="shared" si="190"/>
        <v>2857.3763884230439</v>
      </c>
      <c r="K268" s="210">
        <f t="shared" si="190"/>
        <v>714.34409710576097</v>
      </c>
      <c r="L268" s="561"/>
      <c r="M268" s="209">
        <f>RANK(K268, K$255:$K$287)</f>
        <v>18</v>
      </c>
      <c r="N268" s="573"/>
      <c r="O268" s="556"/>
      <c r="P268" s="211">
        <v>4</v>
      </c>
      <c r="Q268" s="211">
        <v>2853.1491712707179</v>
      </c>
      <c r="R268" s="208">
        <f t="shared" si="183"/>
        <v>713.28729281767949</v>
      </c>
      <c r="S268" s="205">
        <f t="shared" si="191"/>
        <v>18</v>
      </c>
      <c r="T268" s="551"/>
      <c r="U268" s="211">
        <v>4</v>
      </c>
      <c r="V268" s="211">
        <v>2856.6684520621307</v>
      </c>
      <c r="W268" s="208">
        <f t="shared" si="184"/>
        <v>714.16711301553266</v>
      </c>
      <c r="X268" s="205">
        <f t="shared" si="192"/>
        <v>18</v>
      </c>
      <c r="Y268" s="551"/>
      <c r="Z268" s="211">
        <v>4</v>
      </c>
      <c r="AA268" s="211">
        <v>2857.3898012100271</v>
      </c>
      <c r="AB268" s="208">
        <f t="shared" si="185"/>
        <v>714.34745030250679</v>
      </c>
      <c r="AC268" s="205">
        <f t="shared" si="193"/>
        <v>18</v>
      </c>
      <c r="AD268" s="551"/>
      <c r="AE268" s="211">
        <v>4</v>
      </c>
      <c r="AF268" s="211">
        <v>2857.6433121019099</v>
      </c>
      <c r="AG268" s="208">
        <f t="shared" si="186"/>
        <v>714.41082802547749</v>
      </c>
      <c r="AH268" s="205">
        <f t="shared" si="194"/>
        <v>18</v>
      </c>
      <c r="AI268" s="551"/>
      <c r="AJ268" s="211">
        <v>4</v>
      </c>
      <c r="AK268" s="211">
        <v>2857.9083837510757</v>
      </c>
      <c r="AL268" s="208">
        <f t="shared" si="187"/>
        <v>714.47709593776892</v>
      </c>
      <c r="AM268" s="205">
        <f t="shared" si="195"/>
        <v>19</v>
      </c>
      <c r="AN268" s="551"/>
      <c r="AO268" s="211">
        <v>4</v>
      </c>
      <c r="AP268" s="211">
        <v>2859.0330788804063</v>
      </c>
      <c r="AQ268" s="208">
        <f t="shared" si="188"/>
        <v>714.75826972010157</v>
      </c>
      <c r="AR268" s="205">
        <f t="shared" si="196"/>
        <v>18</v>
      </c>
      <c r="AS268" s="551"/>
      <c r="AT268" s="211">
        <v>4</v>
      </c>
      <c r="AU268" s="211">
        <v>2859.8425196850385</v>
      </c>
      <c r="AV268" s="208">
        <f t="shared" si="189"/>
        <v>714.96062992125962</v>
      </c>
      <c r="AW268" s="205">
        <f t="shared" si="197"/>
        <v>18</v>
      </c>
      <c r="AX268" s="551"/>
    </row>
    <row r="269" spans="2:50" ht="14.25" hidden="1" customHeight="1" outlineLevel="1">
      <c r="B269" s="494"/>
      <c r="C269" s="203">
        <v>15</v>
      </c>
      <c r="D269" s="206" t="s">
        <v>639</v>
      </c>
      <c r="E269" s="207">
        <v>4</v>
      </c>
      <c r="F269" s="203">
        <v>3300</v>
      </c>
      <c r="G269" s="208">
        <f t="shared" si="182"/>
        <v>825</v>
      </c>
      <c r="H269" s="558"/>
      <c r="I269" s="209">
        <f t="shared" si="190"/>
        <v>4</v>
      </c>
      <c r="J269" s="209">
        <f t="shared" si="190"/>
        <v>2860.1112987014649</v>
      </c>
      <c r="K269" s="210">
        <f t="shared" si="190"/>
        <v>715.02782467536622</v>
      </c>
      <c r="L269" s="561"/>
      <c r="M269" s="209">
        <f>RANK(K269, K$255:$K$287)</f>
        <v>16</v>
      </c>
      <c r="N269" s="573"/>
      <c r="O269" s="556"/>
      <c r="P269" s="211">
        <v>4</v>
      </c>
      <c r="Q269" s="211">
        <v>2858.3759733036713</v>
      </c>
      <c r="R269" s="208">
        <f t="shared" si="183"/>
        <v>714.59399332591784</v>
      </c>
      <c r="S269" s="205">
        <f t="shared" si="191"/>
        <v>17</v>
      </c>
      <c r="T269" s="551"/>
      <c r="U269" s="211">
        <v>4</v>
      </c>
      <c r="V269" s="211">
        <v>2858.992477775244</v>
      </c>
      <c r="W269" s="208">
        <f t="shared" si="184"/>
        <v>714.74811944381099</v>
      </c>
      <c r="X269" s="205">
        <f t="shared" si="192"/>
        <v>17</v>
      </c>
      <c r="Y269" s="551"/>
      <c r="Z269" s="211">
        <v>4</v>
      </c>
      <c r="AA269" s="211">
        <v>2859.5375722543376</v>
      </c>
      <c r="AB269" s="208">
        <f t="shared" si="185"/>
        <v>714.88439306358441</v>
      </c>
      <c r="AC269" s="205">
        <f t="shared" si="193"/>
        <v>16</v>
      </c>
      <c r="AD269" s="551"/>
      <c r="AE269" s="211">
        <v>4</v>
      </c>
      <c r="AF269" s="211">
        <v>2860.1226993865048</v>
      </c>
      <c r="AG269" s="208">
        <f t="shared" si="186"/>
        <v>715.0306748466262</v>
      </c>
      <c r="AH269" s="205">
        <f t="shared" si="194"/>
        <v>16</v>
      </c>
      <c r="AI269" s="551"/>
      <c r="AJ269" s="211">
        <v>4</v>
      </c>
      <c r="AK269" s="211">
        <v>2860.8365019011435</v>
      </c>
      <c r="AL269" s="208">
        <f t="shared" si="187"/>
        <v>715.20912547528587</v>
      </c>
      <c r="AM269" s="205">
        <f t="shared" si="195"/>
        <v>16</v>
      </c>
      <c r="AN269" s="551"/>
      <c r="AO269" s="211">
        <v>4</v>
      </c>
      <c r="AP269" s="211">
        <v>2861.3229571984448</v>
      </c>
      <c r="AQ269" s="208">
        <f t="shared" si="188"/>
        <v>715.3307392996112</v>
      </c>
      <c r="AR269" s="205">
        <f t="shared" si="196"/>
        <v>16</v>
      </c>
      <c r="AS269" s="551"/>
      <c r="AT269" s="211">
        <v>4</v>
      </c>
      <c r="AU269" s="211">
        <v>2861.590909090909</v>
      </c>
      <c r="AV269" s="208">
        <f t="shared" si="189"/>
        <v>715.39772727272725</v>
      </c>
      <c r="AW269" s="205">
        <f t="shared" si="197"/>
        <v>16</v>
      </c>
      <c r="AX269" s="551"/>
    </row>
    <row r="270" spans="2:50" ht="14.25" hidden="1" customHeight="1" outlineLevel="1">
      <c r="B270" s="494"/>
      <c r="C270" s="203">
        <v>16</v>
      </c>
      <c r="D270" s="206" t="s">
        <v>642</v>
      </c>
      <c r="E270" s="207">
        <v>4</v>
      </c>
      <c r="F270" s="203">
        <v>3300</v>
      </c>
      <c r="G270" s="208">
        <f t="shared" si="182"/>
        <v>825</v>
      </c>
      <c r="H270" s="558"/>
      <c r="I270" s="209">
        <f t="shared" si="190"/>
        <v>4</v>
      </c>
      <c r="J270" s="209">
        <f t="shared" si="190"/>
        <v>2802.2530286071137</v>
      </c>
      <c r="K270" s="210">
        <f t="shared" si="190"/>
        <v>700.56325715177843</v>
      </c>
      <c r="L270" s="561"/>
      <c r="M270" s="209">
        <f>RANK(K270, K$255:$K$287)</f>
        <v>22</v>
      </c>
      <c r="N270" s="573"/>
      <c r="O270" s="556"/>
      <c r="P270" s="211">
        <v>4</v>
      </c>
      <c r="Q270" s="211">
        <v>2719.0909090909076</v>
      </c>
      <c r="R270" s="208">
        <f t="shared" si="183"/>
        <v>679.77272727272691</v>
      </c>
      <c r="S270" s="205">
        <f t="shared" si="191"/>
        <v>22</v>
      </c>
      <c r="T270" s="551"/>
      <c r="U270" s="211">
        <v>4</v>
      </c>
      <c r="V270" s="211">
        <v>2763.6585365853671</v>
      </c>
      <c r="W270" s="208">
        <f t="shared" si="184"/>
        <v>690.91463414634177</v>
      </c>
      <c r="X270" s="205">
        <f t="shared" si="192"/>
        <v>22</v>
      </c>
      <c r="Y270" s="551"/>
      <c r="Z270" s="211">
        <v>4</v>
      </c>
      <c r="AA270" s="211">
        <v>2796.3176064441891</v>
      </c>
      <c r="AB270" s="208">
        <f t="shared" si="185"/>
        <v>699.07940161104727</v>
      </c>
      <c r="AC270" s="205">
        <f t="shared" si="193"/>
        <v>22</v>
      </c>
      <c r="AD270" s="551"/>
      <c r="AE270" s="211">
        <v>4</v>
      </c>
      <c r="AF270" s="211">
        <v>2833.8352224665878</v>
      </c>
      <c r="AG270" s="208">
        <f t="shared" si="186"/>
        <v>708.45880561664694</v>
      </c>
      <c r="AH270" s="205">
        <f t="shared" si="194"/>
        <v>22</v>
      </c>
      <c r="AI270" s="551"/>
      <c r="AJ270" s="211">
        <v>4</v>
      </c>
      <c r="AK270" s="211">
        <v>2834.0965128566404</v>
      </c>
      <c r="AL270" s="208">
        <f t="shared" si="187"/>
        <v>708.5241282141601</v>
      </c>
      <c r="AM270" s="205">
        <f t="shared" si="195"/>
        <v>22</v>
      </c>
      <c r="AN270" s="551"/>
      <c r="AO270" s="211">
        <v>4</v>
      </c>
      <c r="AP270" s="211">
        <v>2834.2172797262606</v>
      </c>
      <c r="AQ270" s="208">
        <f t="shared" si="188"/>
        <v>708.55431993156515</v>
      </c>
      <c r="AR270" s="205">
        <f t="shared" si="196"/>
        <v>22</v>
      </c>
      <c r="AS270" s="551"/>
      <c r="AT270" s="211">
        <v>4</v>
      </c>
      <c r="AU270" s="211">
        <v>2834.555133079848</v>
      </c>
      <c r="AV270" s="208">
        <f t="shared" si="189"/>
        <v>708.638783269962</v>
      </c>
      <c r="AW270" s="205">
        <f t="shared" si="197"/>
        <v>22</v>
      </c>
      <c r="AX270" s="551"/>
    </row>
    <row r="271" spans="2:50" ht="14.25" hidden="1" customHeight="1" outlineLevel="1">
      <c r="B271" s="494"/>
      <c r="C271" s="203">
        <v>17</v>
      </c>
      <c r="D271" s="206" t="s">
        <v>554</v>
      </c>
      <c r="E271" s="207">
        <v>4</v>
      </c>
      <c r="F271" s="203">
        <v>3300</v>
      </c>
      <c r="G271" s="208">
        <f t="shared" si="182"/>
        <v>825</v>
      </c>
      <c r="H271" s="558"/>
      <c r="I271" s="209">
        <f t="shared" si="190"/>
        <v>4</v>
      </c>
      <c r="J271" s="209">
        <f t="shared" si="190"/>
        <v>2880.8276954400712</v>
      </c>
      <c r="K271" s="210">
        <f t="shared" si="190"/>
        <v>720.20692386001781</v>
      </c>
      <c r="L271" s="561"/>
      <c r="M271" s="209">
        <f>RANK(K271, K$255:$K$287)</f>
        <v>13</v>
      </c>
      <c r="N271" s="573"/>
      <c r="O271" s="556"/>
      <c r="P271" s="211">
        <v>4</v>
      </c>
      <c r="Q271" s="211">
        <v>2865.8392717123606</v>
      </c>
      <c r="R271" s="208">
        <f t="shared" si="183"/>
        <v>716.45981792809016</v>
      </c>
      <c r="S271" s="205">
        <f t="shared" si="191"/>
        <v>14</v>
      </c>
      <c r="T271" s="551"/>
      <c r="U271" s="211">
        <v>4</v>
      </c>
      <c r="V271" s="211">
        <v>2875.970813500081</v>
      </c>
      <c r="W271" s="208">
        <f t="shared" si="184"/>
        <v>718.99270337502026</v>
      </c>
      <c r="X271" s="205">
        <f t="shared" si="192"/>
        <v>13</v>
      </c>
      <c r="Y271" s="551"/>
      <c r="Z271" s="211">
        <v>4</v>
      </c>
      <c r="AA271" s="211">
        <v>2887.2483221476527</v>
      </c>
      <c r="AB271" s="208">
        <f t="shared" si="185"/>
        <v>721.81208053691319</v>
      </c>
      <c r="AC271" s="205">
        <f t="shared" si="193"/>
        <v>11</v>
      </c>
      <c r="AD271" s="551"/>
      <c r="AE271" s="211">
        <v>4</v>
      </c>
      <c r="AF271" s="211">
        <v>2888.014697935806</v>
      </c>
      <c r="AG271" s="208">
        <f t="shared" si="186"/>
        <v>722.0036744839515</v>
      </c>
      <c r="AH271" s="205">
        <f t="shared" si="194"/>
        <v>11</v>
      </c>
      <c r="AI271" s="551"/>
      <c r="AJ271" s="211">
        <v>4</v>
      </c>
      <c r="AK271" s="211">
        <v>2890.0200171575607</v>
      </c>
      <c r="AL271" s="208">
        <f t="shared" si="187"/>
        <v>722.50500428939017</v>
      </c>
      <c r="AM271" s="205">
        <f t="shared" si="195"/>
        <v>11</v>
      </c>
      <c r="AN271" s="551"/>
      <c r="AO271" s="211">
        <v>4</v>
      </c>
      <c r="AP271" s="211">
        <v>2878.9824215482868</v>
      </c>
      <c r="AQ271" s="208">
        <f t="shared" si="188"/>
        <v>719.74560538707169</v>
      </c>
      <c r="AR271" s="205">
        <f t="shared" si="196"/>
        <v>13</v>
      </c>
      <c r="AS271" s="551"/>
      <c r="AT271" s="211">
        <v>4</v>
      </c>
      <c r="AU271" s="211">
        <v>2879.7183240787499</v>
      </c>
      <c r="AV271" s="208">
        <f t="shared" si="189"/>
        <v>719.92958101968748</v>
      </c>
      <c r="AW271" s="205">
        <f t="shared" si="197"/>
        <v>13</v>
      </c>
      <c r="AX271" s="551"/>
    </row>
    <row r="272" spans="2:50" ht="14.25" hidden="1" customHeight="1" outlineLevel="1">
      <c r="B272" s="494"/>
      <c r="C272" s="203">
        <v>18</v>
      </c>
      <c r="D272" s="206" t="s">
        <v>553</v>
      </c>
      <c r="E272" s="207">
        <v>3</v>
      </c>
      <c r="F272" s="203">
        <v>3600</v>
      </c>
      <c r="G272" s="208">
        <f t="shared" si="182"/>
        <v>1200</v>
      </c>
      <c r="H272" s="558"/>
      <c r="I272" s="209">
        <f t="shared" si="190"/>
        <v>3</v>
      </c>
      <c r="J272" s="209">
        <f t="shared" si="190"/>
        <v>3029.8318288275891</v>
      </c>
      <c r="K272" s="210">
        <f t="shared" si="190"/>
        <v>1009.9439429425299</v>
      </c>
      <c r="L272" s="561"/>
      <c r="M272" s="209">
        <f>RANK(K272, K$255:$K$287)</f>
        <v>3</v>
      </c>
      <c r="N272" s="573"/>
      <c r="O272" s="556"/>
      <c r="P272" s="211">
        <v>3</v>
      </c>
      <c r="Q272" s="211">
        <v>3026.035183446822</v>
      </c>
      <c r="R272" s="208">
        <f t="shared" si="183"/>
        <v>1008.678394482274</v>
      </c>
      <c r="S272" s="205">
        <f t="shared" si="191"/>
        <v>4</v>
      </c>
      <c r="T272" s="551"/>
      <c r="U272" s="211">
        <v>3</v>
      </c>
      <c r="V272" s="211">
        <v>3027.5464189637605</v>
      </c>
      <c r="W272" s="208">
        <f t="shared" si="184"/>
        <v>1009.1821396545869</v>
      </c>
      <c r="X272" s="205">
        <f t="shared" si="192"/>
        <v>3</v>
      </c>
      <c r="Y272" s="551"/>
      <c r="Z272" s="211">
        <v>3</v>
      </c>
      <c r="AA272" s="211">
        <v>3027.273112543161</v>
      </c>
      <c r="AB272" s="208">
        <f t="shared" si="185"/>
        <v>1009.091037514387</v>
      </c>
      <c r="AC272" s="205">
        <f t="shared" si="193"/>
        <v>4</v>
      </c>
      <c r="AD272" s="551"/>
      <c r="AE272" s="211">
        <v>3</v>
      </c>
      <c r="AF272" s="211">
        <v>3036.8210936774667</v>
      </c>
      <c r="AG272" s="208">
        <f t="shared" si="186"/>
        <v>1012.2736978924889</v>
      </c>
      <c r="AH272" s="205">
        <f t="shared" si="194"/>
        <v>1</v>
      </c>
      <c r="AI272" s="551"/>
      <c r="AJ272" s="211">
        <v>3</v>
      </c>
      <c r="AK272" s="211">
        <v>3028.7913774880744</v>
      </c>
      <c r="AL272" s="208">
        <f t="shared" si="187"/>
        <v>1009.5971258293581</v>
      </c>
      <c r="AM272" s="205">
        <f t="shared" si="195"/>
        <v>4</v>
      </c>
      <c r="AN272" s="551"/>
      <c r="AO272" s="211">
        <v>3</v>
      </c>
      <c r="AP272" s="211">
        <v>3031.3028242411528</v>
      </c>
      <c r="AQ272" s="208">
        <f t="shared" si="188"/>
        <v>1010.4342747470509</v>
      </c>
      <c r="AR272" s="205">
        <f t="shared" si="196"/>
        <v>4</v>
      </c>
      <c r="AS272" s="551"/>
      <c r="AT272" s="211">
        <v>3</v>
      </c>
      <c r="AU272" s="211">
        <v>3031.0527914326894</v>
      </c>
      <c r="AV272" s="208">
        <f t="shared" si="189"/>
        <v>1010.3509304775631</v>
      </c>
      <c r="AW272" s="205">
        <f t="shared" si="197"/>
        <v>4</v>
      </c>
      <c r="AX272" s="551"/>
    </row>
    <row r="273" spans="2:50" ht="14.25" hidden="1" customHeight="1" outlineLevel="1">
      <c r="B273" s="494"/>
      <c r="C273" s="203">
        <v>19</v>
      </c>
      <c r="D273" s="206" t="s">
        <v>388</v>
      </c>
      <c r="E273" s="207">
        <v>4</v>
      </c>
      <c r="F273" s="203">
        <v>2700</v>
      </c>
      <c r="G273" s="208">
        <f t="shared" si="182"/>
        <v>675</v>
      </c>
      <c r="H273" s="558"/>
      <c r="I273" s="209">
        <f t="shared" si="190"/>
        <v>4</v>
      </c>
      <c r="J273" s="209">
        <f t="shared" si="190"/>
        <v>2407.2204565004531</v>
      </c>
      <c r="K273" s="210">
        <f t="shared" si="190"/>
        <v>601.80511412511328</v>
      </c>
      <c r="L273" s="561"/>
      <c r="M273" s="209">
        <f>RANK(K273, K$255:$K$287)</f>
        <v>27</v>
      </c>
      <c r="N273" s="573"/>
      <c r="O273" s="556"/>
      <c r="P273" s="211">
        <v>4</v>
      </c>
      <c r="Q273" s="211">
        <v>2406.428571428572</v>
      </c>
      <c r="R273" s="208">
        <f t="shared" si="183"/>
        <v>601.607142857143</v>
      </c>
      <c r="S273" s="205">
        <f t="shared" si="191"/>
        <v>27</v>
      </c>
      <c r="T273" s="551"/>
      <c r="U273" s="211">
        <v>4</v>
      </c>
      <c r="V273" s="211">
        <v>2406.8640646029612</v>
      </c>
      <c r="W273" s="208">
        <f t="shared" si="184"/>
        <v>601.7160161507403</v>
      </c>
      <c r="X273" s="205">
        <f t="shared" si="192"/>
        <v>27</v>
      </c>
      <c r="Y273" s="551"/>
      <c r="Z273" s="211">
        <v>4</v>
      </c>
      <c r="AA273" s="211">
        <v>2407.0536370315945</v>
      </c>
      <c r="AB273" s="208">
        <f t="shared" si="185"/>
        <v>601.76340925789862</v>
      </c>
      <c r="AC273" s="205">
        <f t="shared" si="193"/>
        <v>27</v>
      </c>
      <c r="AD273" s="551"/>
      <c r="AE273" s="211">
        <v>4</v>
      </c>
      <c r="AF273" s="211">
        <v>2407.138069705094</v>
      </c>
      <c r="AG273" s="208">
        <f t="shared" si="186"/>
        <v>601.78451742627351</v>
      </c>
      <c r="AH273" s="205">
        <f t="shared" si="194"/>
        <v>27</v>
      </c>
      <c r="AI273" s="551"/>
      <c r="AJ273" s="211">
        <v>4</v>
      </c>
      <c r="AK273" s="211">
        <v>2407.2596907909492</v>
      </c>
      <c r="AL273" s="208">
        <f t="shared" si="187"/>
        <v>601.8149226977373</v>
      </c>
      <c r="AM273" s="205">
        <f t="shared" si="195"/>
        <v>27</v>
      </c>
      <c r="AN273" s="551"/>
      <c r="AO273" s="211">
        <v>4</v>
      </c>
      <c r="AP273" s="211">
        <v>2407.8364788088566</v>
      </c>
      <c r="AQ273" s="208">
        <f t="shared" si="188"/>
        <v>601.95911970221414</v>
      </c>
      <c r="AR273" s="205">
        <f t="shared" si="196"/>
        <v>27</v>
      </c>
      <c r="AS273" s="551"/>
      <c r="AT273" s="211">
        <v>4</v>
      </c>
      <c r="AU273" s="211">
        <v>2407.9626831351434</v>
      </c>
      <c r="AV273" s="208">
        <f t="shared" si="189"/>
        <v>601.99067078378584</v>
      </c>
      <c r="AW273" s="205">
        <f t="shared" si="197"/>
        <v>27</v>
      </c>
      <c r="AX273" s="551"/>
    </row>
    <row r="274" spans="2:50" ht="14.25" hidden="1" customHeight="1" outlineLevel="1">
      <c r="B274" s="494"/>
      <c r="C274" s="203">
        <v>20</v>
      </c>
      <c r="D274" s="206" t="s">
        <v>555</v>
      </c>
      <c r="E274" s="207">
        <v>4</v>
      </c>
      <c r="F274" s="203">
        <v>3300</v>
      </c>
      <c r="G274" s="208">
        <f t="shared" si="182"/>
        <v>825</v>
      </c>
      <c r="H274" s="558"/>
      <c r="I274" s="209">
        <f t="shared" si="190"/>
        <v>4</v>
      </c>
      <c r="J274" s="209">
        <f t="shared" si="190"/>
        <v>2882.477742090191</v>
      </c>
      <c r="K274" s="210">
        <f t="shared" si="190"/>
        <v>720.61943552254775</v>
      </c>
      <c r="L274" s="561"/>
      <c r="M274" s="209">
        <f>RANK(K274, K$255:$K$287)</f>
        <v>12</v>
      </c>
      <c r="N274" s="573"/>
      <c r="O274" s="556"/>
      <c r="P274" s="211">
        <v>4</v>
      </c>
      <c r="Q274" s="211">
        <v>2876.3358778625952</v>
      </c>
      <c r="R274" s="208">
        <f t="shared" si="183"/>
        <v>719.08396946564881</v>
      </c>
      <c r="S274" s="205">
        <f t="shared" si="191"/>
        <v>11</v>
      </c>
      <c r="T274" s="551"/>
      <c r="U274" s="211">
        <v>4</v>
      </c>
      <c r="V274" s="211">
        <v>2881.3863928112955</v>
      </c>
      <c r="W274" s="208">
        <f t="shared" si="184"/>
        <v>720.34659820282388</v>
      </c>
      <c r="X274" s="205">
        <f t="shared" si="192"/>
        <v>12</v>
      </c>
      <c r="Y274" s="551"/>
      <c r="Z274" s="211">
        <v>4</v>
      </c>
      <c r="AA274" s="211">
        <v>2881.8506354419542</v>
      </c>
      <c r="AB274" s="208">
        <f t="shared" si="185"/>
        <v>720.46265886048855</v>
      </c>
      <c r="AC274" s="205">
        <f t="shared" si="193"/>
        <v>13</v>
      </c>
      <c r="AD274" s="551"/>
      <c r="AE274" s="211">
        <v>4</v>
      </c>
      <c r="AF274" s="211">
        <v>2881.5764779480724</v>
      </c>
      <c r="AG274" s="208">
        <f t="shared" si="186"/>
        <v>720.39411948701809</v>
      </c>
      <c r="AH274" s="205">
        <f t="shared" si="194"/>
        <v>13</v>
      </c>
      <c r="AI274" s="551"/>
      <c r="AJ274" s="211">
        <v>4</v>
      </c>
      <c r="AK274" s="211">
        <v>2884.1054882394828</v>
      </c>
      <c r="AL274" s="208">
        <f t="shared" si="187"/>
        <v>721.02637205987071</v>
      </c>
      <c r="AM274" s="205">
        <f t="shared" si="195"/>
        <v>13</v>
      </c>
      <c r="AN274" s="551"/>
      <c r="AO274" s="211">
        <v>4</v>
      </c>
      <c r="AP274" s="211">
        <v>2885.8942065491192</v>
      </c>
      <c r="AQ274" s="208">
        <f t="shared" si="188"/>
        <v>721.4735516372798</v>
      </c>
      <c r="AR274" s="205">
        <f t="shared" si="196"/>
        <v>12</v>
      </c>
      <c r="AS274" s="551"/>
      <c r="AT274" s="211">
        <v>4</v>
      </c>
      <c r="AU274" s="211">
        <v>2886.1951157788162</v>
      </c>
      <c r="AV274" s="208">
        <f t="shared" si="189"/>
        <v>721.54877894470405</v>
      </c>
      <c r="AW274" s="205">
        <f t="shared" si="197"/>
        <v>12</v>
      </c>
      <c r="AX274" s="551"/>
    </row>
    <row r="275" spans="2:50" ht="14.25" hidden="1" customHeight="1" outlineLevel="1">
      <c r="B275" s="494"/>
      <c r="C275" s="203">
        <v>21</v>
      </c>
      <c r="D275" s="206" t="s">
        <v>387</v>
      </c>
      <c r="E275" s="207">
        <v>5</v>
      </c>
      <c r="F275" s="203">
        <v>3300</v>
      </c>
      <c r="G275" s="208">
        <f t="shared" si="182"/>
        <v>660</v>
      </c>
      <c r="H275" s="558"/>
      <c r="I275" s="209">
        <f t="shared" si="190"/>
        <v>5</v>
      </c>
      <c r="J275" s="209">
        <f t="shared" si="190"/>
        <v>2861.7256894294019</v>
      </c>
      <c r="K275" s="210">
        <f t="shared" si="190"/>
        <v>572.34513788588038</v>
      </c>
      <c r="L275" s="561"/>
      <c r="M275" s="209">
        <f>RANK(K275, K$255:$K$287)</f>
        <v>29</v>
      </c>
      <c r="N275" s="573"/>
      <c r="O275" s="556"/>
      <c r="P275" s="211">
        <v>5</v>
      </c>
      <c r="Q275" s="211">
        <v>2856.0538116591865</v>
      </c>
      <c r="R275" s="208">
        <f t="shared" si="183"/>
        <v>571.21076233183726</v>
      </c>
      <c r="S275" s="205">
        <f t="shared" si="191"/>
        <v>30</v>
      </c>
      <c r="T275" s="551"/>
      <c r="U275" s="211">
        <v>5</v>
      </c>
      <c r="V275" s="211">
        <v>2861.2915552158929</v>
      </c>
      <c r="W275" s="208">
        <f t="shared" si="184"/>
        <v>572.25831104317854</v>
      </c>
      <c r="X275" s="205">
        <f t="shared" si="192"/>
        <v>29</v>
      </c>
      <c r="Y275" s="551"/>
      <c r="Z275" s="211">
        <v>5</v>
      </c>
      <c r="AA275" s="211">
        <v>2861.4617940199382</v>
      </c>
      <c r="AB275" s="208">
        <f t="shared" si="185"/>
        <v>572.29235880398767</v>
      </c>
      <c r="AC275" s="205">
        <f t="shared" si="193"/>
        <v>29</v>
      </c>
      <c r="AD275" s="551"/>
      <c r="AE275" s="211">
        <v>5</v>
      </c>
      <c r="AF275" s="211">
        <v>2862.2390891840651</v>
      </c>
      <c r="AG275" s="208">
        <f t="shared" si="186"/>
        <v>572.44781783681299</v>
      </c>
      <c r="AH275" s="205">
        <f t="shared" si="194"/>
        <v>29</v>
      </c>
      <c r="AI275" s="551"/>
      <c r="AJ275" s="211">
        <v>5</v>
      </c>
      <c r="AK275" s="211">
        <v>2862.8992628992537</v>
      </c>
      <c r="AL275" s="208">
        <f t="shared" si="187"/>
        <v>572.57985257985069</v>
      </c>
      <c r="AM275" s="205">
        <f t="shared" si="195"/>
        <v>29</v>
      </c>
      <c r="AN275" s="551"/>
      <c r="AO275" s="211">
        <v>5</v>
      </c>
      <c r="AP275" s="211">
        <v>2863.940520446095</v>
      </c>
      <c r="AQ275" s="208">
        <f t="shared" si="188"/>
        <v>572.78810408921902</v>
      </c>
      <c r="AR275" s="205">
        <f t="shared" si="196"/>
        <v>29</v>
      </c>
      <c r="AS275" s="551"/>
      <c r="AT275" s="211">
        <v>5</v>
      </c>
      <c r="AU275" s="211">
        <v>2864.1937925813845</v>
      </c>
      <c r="AV275" s="208">
        <f t="shared" si="189"/>
        <v>572.83875851627693</v>
      </c>
      <c r="AW275" s="205">
        <f t="shared" si="197"/>
        <v>29</v>
      </c>
      <c r="AX275" s="551"/>
    </row>
    <row r="276" spans="2:50" ht="14.25" hidden="1" customHeight="1" outlineLevel="1">
      <c r="B276" s="494"/>
      <c r="C276" s="203">
        <v>22</v>
      </c>
      <c r="D276" s="206" t="s">
        <v>548</v>
      </c>
      <c r="E276" s="207">
        <v>3</v>
      </c>
      <c r="F276" s="203">
        <v>3600</v>
      </c>
      <c r="G276" s="208">
        <f t="shared" si="182"/>
        <v>1200</v>
      </c>
      <c r="H276" s="558"/>
      <c r="I276" s="209">
        <f t="shared" si="190"/>
        <v>3</v>
      </c>
      <c r="J276" s="209">
        <f t="shared" si="190"/>
        <v>3030.6063217929322</v>
      </c>
      <c r="K276" s="210">
        <f t="shared" si="190"/>
        <v>1010.2021072643105</v>
      </c>
      <c r="L276" s="561"/>
      <c r="M276" s="209">
        <f>RANK(K276, K$255:$K$287)</f>
        <v>2</v>
      </c>
      <c r="N276" s="573"/>
      <c r="O276" s="556"/>
      <c r="P276" s="211">
        <v>3</v>
      </c>
      <c r="Q276" s="211">
        <v>3028.9113622843593</v>
      </c>
      <c r="R276" s="208">
        <f t="shared" si="183"/>
        <v>1009.637120761453</v>
      </c>
      <c r="S276" s="205">
        <f t="shared" si="191"/>
        <v>2</v>
      </c>
      <c r="T276" s="551"/>
      <c r="U276" s="211">
        <v>3</v>
      </c>
      <c r="V276" s="211">
        <v>3029.7889447236139</v>
      </c>
      <c r="W276" s="208">
        <f t="shared" si="184"/>
        <v>1009.9296482412046</v>
      </c>
      <c r="X276" s="205">
        <f t="shared" si="192"/>
        <v>2</v>
      </c>
      <c r="Y276" s="551"/>
      <c r="Z276" s="211">
        <v>3</v>
      </c>
      <c r="AA276" s="211">
        <v>3030.3138215001077</v>
      </c>
      <c r="AB276" s="208">
        <f t="shared" si="185"/>
        <v>1010.1046071667025</v>
      </c>
      <c r="AC276" s="205">
        <f t="shared" si="193"/>
        <v>2</v>
      </c>
      <c r="AD276" s="551"/>
      <c r="AE276" s="211">
        <v>3</v>
      </c>
      <c r="AF276" s="211">
        <v>3030.5034550839137</v>
      </c>
      <c r="AG276" s="208">
        <f t="shared" si="186"/>
        <v>1010.1678183613045</v>
      </c>
      <c r="AH276" s="205">
        <f t="shared" si="194"/>
        <v>3</v>
      </c>
      <c r="AI276" s="551"/>
      <c r="AJ276" s="211">
        <v>3</v>
      </c>
      <c r="AK276" s="211">
        <v>3031.1227839789922</v>
      </c>
      <c r="AL276" s="208">
        <f t="shared" si="187"/>
        <v>1010.3742613263307</v>
      </c>
      <c r="AM276" s="205">
        <f t="shared" si="195"/>
        <v>2</v>
      </c>
      <c r="AN276" s="551"/>
      <c r="AO276" s="211">
        <v>3</v>
      </c>
      <c r="AP276" s="211">
        <v>3031.7613089509146</v>
      </c>
      <c r="AQ276" s="208">
        <f t="shared" si="188"/>
        <v>1010.5871029836381</v>
      </c>
      <c r="AR276" s="205">
        <f t="shared" si="196"/>
        <v>2</v>
      </c>
      <c r="AS276" s="551"/>
      <c r="AT276" s="211">
        <v>3</v>
      </c>
      <c r="AU276" s="211">
        <v>3031.8425760286227</v>
      </c>
      <c r="AV276" s="208">
        <f t="shared" si="189"/>
        <v>1010.6141920095409</v>
      </c>
      <c r="AW276" s="205">
        <f t="shared" si="197"/>
        <v>3</v>
      </c>
      <c r="AX276" s="551"/>
    </row>
    <row r="277" spans="2:50" ht="14.25" hidden="1" customHeight="1" outlineLevel="1">
      <c r="B277" s="494"/>
      <c r="C277" s="203">
        <v>23</v>
      </c>
      <c r="D277" s="206" t="s">
        <v>552</v>
      </c>
      <c r="E277" s="207">
        <v>3</v>
      </c>
      <c r="F277" s="203">
        <v>3600</v>
      </c>
      <c r="G277" s="208">
        <f t="shared" si="182"/>
        <v>1200</v>
      </c>
      <c r="H277" s="558"/>
      <c r="I277" s="209">
        <f t="shared" si="190"/>
        <v>3</v>
      </c>
      <c r="J277" s="209">
        <f t="shared" si="190"/>
        <v>3024.6469477915912</v>
      </c>
      <c r="K277" s="210">
        <f t="shared" si="190"/>
        <v>1008.2156492638638</v>
      </c>
      <c r="L277" s="561"/>
      <c r="M277" s="209">
        <f>RANK(K277, K$255:$K$287)</f>
        <v>6</v>
      </c>
      <c r="N277" s="573"/>
      <c r="O277" s="556"/>
      <c r="P277" s="211">
        <v>3</v>
      </c>
      <c r="Q277" s="211">
        <v>3025.0453720508108</v>
      </c>
      <c r="R277" s="208">
        <f t="shared" si="183"/>
        <v>1008.3484573502702</v>
      </c>
      <c r="S277" s="205">
        <f t="shared" si="191"/>
        <v>5</v>
      </c>
      <c r="T277" s="551"/>
      <c r="U277" s="211">
        <v>3</v>
      </c>
      <c r="V277" s="211">
        <v>3025.165562913915</v>
      </c>
      <c r="W277" s="208">
        <f t="shared" si="184"/>
        <v>1008.388520971305</v>
      </c>
      <c r="X277" s="205">
        <f t="shared" si="192"/>
        <v>6</v>
      </c>
      <c r="Y277" s="551"/>
      <c r="Z277" s="211">
        <v>3</v>
      </c>
      <c r="AA277" s="211">
        <v>3024.6507806080485</v>
      </c>
      <c r="AB277" s="208">
        <f t="shared" si="185"/>
        <v>1008.2169268693495</v>
      </c>
      <c r="AC277" s="205">
        <f t="shared" si="193"/>
        <v>6</v>
      </c>
      <c r="AD277" s="551"/>
      <c r="AE277" s="211">
        <v>3</v>
      </c>
      <c r="AF277" s="211">
        <v>3024.1286863270852</v>
      </c>
      <c r="AG277" s="208">
        <f t="shared" si="186"/>
        <v>1008.0428954423618</v>
      </c>
      <c r="AH277" s="205">
        <f t="shared" si="194"/>
        <v>6</v>
      </c>
      <c r="AI277" s="551"/>
      <c r="AJ277" s="211">
        <v>3</v>
      </c>
      <c r="AK277" s="211">
        <v>3024.167312161122</v>
      </c>
      <c r="AL277" s="208">
        <f t="shared" si="187"/>
        <v>1008.055770720374</v>
      </c>
      <c r="AM277" s="205">
        <f t="shared" si="195"/>
        <v>6</v>
      </c>
      <c r="AN277" s="551"/>
      <c r="AO277" s="211">
        <v>3</v>
      </c>
      <c r="AP277" s="211">
        <v>3024.5492371705996</v>
      </c>
      <c r="AQ277" s="208">
        <f t="shared" si="188"/>
        <v>1008.1830790568665</v>
      </c>
      <c r="AR277" s="205">
        <f t="shared" si="196"/>
        <v>6</v>
      </c>
      <c r="AS277" s="551"/>
      <c r="AT277" s="211">
        <v>3</v>
      </c>
      <c r="AU277" s="211">
        <v>3024.8216833095576</v>
      </c>
      <c r="AV277" s="208">
        <f t="shared" si="189"/>
        <v>1008.2738944365192</v>
      </c>
      <c r="AW277" s="205">
        <f t="shared" si="197"/>
        <v>6</v>
      </c>
      <c r="AX277" s="551"/>
    </row>
    <row r="278" spans="2:50" ht="14.25" hidden="1" customHeight="1" outlineLevel="1">
      <c r="B278" s="494"/>
      <c r="C278" s="203">
        <v>24</v>
      </c>
      <c r="D278" s="206" t="s">
        <v>604</v>
      </c>
      <c r="E278" s="207">
        <v>3</v>
      </c>
      <c r="F278" s="203">
        <v>3300</v>
      </c>
      <c r="G278" s="208">
        <f t="shared" si="182"/>
        <v>1100</v>
      </c>
      <c r="H278" s="558"/>
      <c r="I278" s="209">
        <f t="shared" si="190"/>
        <v>3</v>
      </c>
      <c r="J278" s="209">
        <f t="shared" si="190"/>
        <v>2871.6168002815571</v>
      </c>
      <c r="K278" s="210">
        <f t="shared" si="190"/>
        <v>957.20560009385258</v>
      </c>
      <c r="L278" s="561"/>
      <c r="M278" s="209">
        <f>RANK(K278, K$255:$K$287)</f>
        <v>8</v>
      </c>
      <c r="N278" s="573"/>
      <c r="O278" s="556"/>
      <c r="P278" s="211">
        <v>3</v>
      </c>
      <c r="Q278" s="211">
        <v>2865.048786589944</v>
      </c>
      <c r="R278" s="208">
        <f t="shared" si="183"/>
        <v>955.01626219664797</v>
      </c>
      <c r="S278" s="205">
        <f t="shared" si="191"/>
        <v>8</v>
      </c>
      <c r="T278" s="551"/>
      <c r="U278" s="211">
        <v>3</v>
      </c>
      <c r="V278" s="211">
        <v>2870.4926358557609</v>
      </c>
      <c r="W278" s="208">
        <f t="shared" si="184"/>
        <v>956.83087861858701</v>
      </c>
      <c r="X278" s="205">
        <f t="shared" si="192"/>
        <v>7</v>
      </c>
      <c r="Y278" s="551"/>
      <c r="Z278" s="211">
        <v>3</v>
      </c>
      <c r="AA278" s="211">
        <v>2871.2296983758715</v>
      </c>
      <c r="AB278" s="208">
        <f t="shared" si="185"/>
        <v>957.07656612529047</v>
      </c>
      <c r="AC278" s="205">
        <f t="shared" si="193"/>
        <v>7</v>
      </c>
      <c r="AD278" s="551"/>
      <c r="AE278" s="211">
        <v>3</v>
      </c>
      <c r="AF278" s="211">
        <v>2872.4738675958174</v>
      </c>
      <c r="AG278" s="208">
        <f t="shared" si="186"/>
        <v>957.49128919860584</v>
      </c>
      <c r="AH278" s="205">
        <f t="shared" si="194"/>
        <v>7</v>
      </c>
      <c r="AI278" s="551"/>
      <c r="AJ278" s="211">
        <v>3</v>
      </c>
      <c r="AK278" s="211">
        <v>2873.5606484069262</v>
      </c>
      <c r="AL278" s="208">
        <f t="shared" si="187"/>
        <v>957.85354946897542</v>
      </c>
      <c r="AM278" s="205">
        <f t="shared" si="195"/>
        <v>8</v>
      </c>
      <c r="AN278" s="551"/>
      <c r="AO278" s="211">
        <v>3</v>
      </c>
      <c r="AP278" s="211">
        <v>2873.7700865265788</v>
      </c>
      <c r="AQ278" s="208">
        <f t="shared" si="188"/>
        <v>957.92336217552622</v>
      </c>
      <c r="AR278" s="205">
        <f t="shared" si="196"/>
        <v>8</v>
      </c>
      <c r="AS278" s="551"/>
      <c r="AT278" s="211">
        <v>3</v>
      </c>
      <c r="AU278" s="211">
        <v>2874.7418786200014</v>
      </c>
      <c r="AV278" s="208">
        <f t="shared" si="189"/>
        <v>958.24729287333378</v>
      </c>
      <c r="AW278" s="205">
        <f t="shared" si="197"/>
        <v>8</v>
      </c>
      <c r="AX278" s="551"/>
    </row>
    <row r="279" spans="2:50" ht="14.25" hidden="1" customHeight="1" outlineLevel="1">
      <c r="B279" s="494"/>
      <c r="C279" s="203">
        <v>25</v>
      </c>
      <c r="D279" s="206" t="s">
        <v>551</v>
      </c>
      <c r="E279" s="207">
        <v>4</v>
      </c>
      <c r="F279" s="203">
        <v>3300</v>
      </c>
      <c r="G279" s="208">
        <f t="shared" si="182"/>
        <v>825</v>
      </c>
      <c r="H279" s="558"/>
      <c r="I279" s="209">
        <f t="shared" si="190"/>
        <v>4</v>
      </c>
      <c r="J279" s="209">
        <f t="shared" si="190"/>
        <v>2849.4358721031494</v>
      </c>
      <c r="K279" s="210">
        <f t="shared" si="190"/>
        <v>712.35896802578736</v>
      </c>
      <c r="L279" s="561"/>
      <c r="M279" s="209">
        <f>RANK(K279, K$255:$K$287)</f>
        <v>20</v>
      </c>
      <c r="N279" s="573"/>
      <c r="O279" s="556"/>
      <c r="P279" s="211">
        <v>4</v>
      </c>
      <c r="Q279" s="211">
        <v>2841.618543151852</v>
      </c>
      <c r="R279" s="208">
        <f t="shared" si="183"/>
        <v>710.404635787963</v>
      </c>
      <c r="S279" s="205">
        <f t="shared" si="191"/>
        <v>21</v>
      </c>
      <c r="T279" s="551"/>
      <c r="U279" s="211">
        <v>4</v>
      </c>
      <c r="V279" s="211">
        <v>2845.7359699255485</v>
      </c>
      <c r="W279" s="208">
        <f t="shared" si="184"/>
        <v>711.43399248138712</v>
      </c>
      <c r="X279" s="205">
        <f t="shared" si="192"/>
        <v>21</v>
      </c>
      <c r="Y279" s="551"/>
      <c r="Z279" s="211">
        <v>4</v>
      </c>
      <c r="AA279" s="211">
        <v>2854.3209876543183</v>
      </c>
      <c r="AB279" s="208">
        <f t="shared" si="185"/>
        <v>713.58024691357957</v>
      </c>
      <c r="AC279" s="205">
        <f t="shared" si="193"/>
        <v>19</v>
      </c>
      <c r="AD279" s="551"/>
      <c r="AE279" s="211">
        <v>4</v>
      </c>
      <c r="AF279" s="211">
        <v>2855.3230209281182</v>
      </c>
      <c r="AG279" s="208">
        <f t="shared" si="186"/>
        <v>713.83075523202956</v>
      </c>
      <c r="AH279" s="205">
        <f t="shared" si="194"/>
        <v>19</v>
      </c>
      <c r="AI279" s="551"/>
      <c r="AJ279" s="211">
        <v>4</v>
      </c>
      <c r="AK279" s="211">
        <v>2858.4196185286069</v>
      </c>
      <c r="AL279" s="208">
        <f t="shared" si="187"/>
        <v>714.60490463215172</v>
      </c>
      <c r="AM279" s="205">
        <f t="shared" si="195"/>
        <v>18</v>
      </c>
      <c r="AN279" s="551"/>
      <c r="AO279" s="211">
        <v>4</v>
      </c>
      <c r="AP279" s="211">
        <v>2845.6351802748031</v>
      </c>
      <c r="AQ279" s="208">
        <f t="shared" si="188"/>
        <v>711.40879506870078</v>
      </c>
      <c r="AR279" s="205">
        <f t="shared" si="196"/>
        <v>21</v>
      </c>
      <c r="AS279" s="551"/>
      <c r="AT279" s="211">
        <v>4</v>
      </c>
      <c r="AU279" s="211">
        <v>2844.9977842588005</v>
      </c>
      <c r="AV279" s="208">
        <f t="shared" si="189"/>
        <v>711.24944606470012</v>
      </c>
      <c r="AW279" s="205">
        <f t="shared" si="197"/>
        <v>21</v>
      </c>
      <c r="AX279" s="551"/>
    </row>
    <row r="280" spans="2:50" ht="14.25" hidden="1" customHeight="1" outlineLevel="1">
      <c r="B280" s="494"/>
      <c r="C280" s="203">
        <v>26</v>
      </c>
      <c r="D280" s="206" t="s">
        <v>547</v>
      </c>
      <c r="E280" s="207">
        <v>4</v>
      </c>
      <c r="F280" s="203">
        <v>3300</v>
      </c>
      <c r="G280" s="208">
        <f t="shared" si="182"/>
        <v>825</v>
      </c>
      <c r="H280" s="558"/>
      <c r="I280" s="209">
        <f t="shared" si="190"/>
        <v>4</v>
      </c>
      <c r="J280" s="209">
        <f t="shared" si="190"/>
        <v>2845.4545432471305</v>
      </c>
      <c r="K280" s="210">
        <f t="shared" si="190"/>
        <v>711.36363581178261</v>
      </c>
      <c r="L280" s="561"/>
      <c r="M280" s="209">
        <f>RANK(K280, K$255:$K$287)</f>
        <v>21</v>
      </c>
      <c r="N280" s="573"/>
      <c r="O280" s="556"/>
      <c r="P280" s="211">
        <v>4</v>
      </c>
      <c r="Q280" s="211">
        <v>2843.6487195545078</v>
      </c>
      <c r="R280" s="208">
        <f t="shared" si="183"/>
        <v>710.91217988862695</v>
      </c>
      <c r="S280" s="205">
        <f t="shared" si="191"/>
        <v>20</v>
      </c>
      <c r="T280" s="551"/>
      <c r="U280" s="211">
        <v>4</v>
      </c>
      <c r="V280" s="211">
        <v>2846.2538269865327</v>
      </c>
      <c r="W280" s="208">
        <f t="shared" si="184"/>
        <v>711.56345674663316</v>
      </c>
      <c r="X280" s="205">
        <f t="shared" si="192"/>
        <v>20</v>
      </c>
      <c r="Y280" s="551"/>
      <c r="Z280" s="211">
        <v>4</v>
      </c>
      <c r="AA280" s="211">
        <v>2843.3576890399454</v>
      </c>
      <c r="AB280" s="208">
        <f t="shared" si="185"/>
        <v>710.83942225998635</v>
      </c>
      <c r="AC280" s="205">
        <f t="shared" si="193"/>
        <v>21</v>
      </c>
      <c r="AD280" s="551"/>
      <c r="AE280" s="211">
        <v>4</v>
      </c>
      <c r="AF280" s="211">
        <v>2845.0452306738148</v>
      </c>
      <c r="AG280" s="208">
        <f t="shared" si="186"/>
        <v>711.2613076684537</v>
      </c>
      <c r="AH280" s="205">
        <f t="shared" si="194"/>
        <v>21</v>
      </c>
      <c r="AI280" s="551"/>
      <c r="AJ280" s="211">
        <v>4</v>
      </c>
      <c r="AK280" s="211">
        <v>2843.0904815372019</v>
      </c>
      <c r="AL280" s="208">
        <f t="shared" si="187"/>
        <v>710.77262038430047</v>
      </c>
      <c r="AM280" s="205">
        <f t="shared" si="195"/>
        <v>21</v>
      </c>
      <c r="AN280" s="551"/>
      <c r="AO280" s="211">
        <v>4</v>
      </c>
      <c r="AP280" s="211">
        <v>2847.7185708706329</v>
      </c>
      <c r="AQ280" s="208">
        <f t="shared" si="188"/>
        <v>711.92964271765823</v>
      </c>
      <c r="AR280" s="205">
        <f t="shared" si="196"/>
        <v>20</v>
      </c>
      <c r="AS280" s="551"/>
      <c r="AT280" s="211">
        <v>4</v>
      </c>
      <c r="AU280" s="211">
        <v>2849.0672840672751</v>
      </c>
      <c r="AV280" s="208">
        <f t="shared" si="189"/>
        <v>712.26682101681877</v>
      </c>
      <c r="AW280" s="205">
        <f t="shared" si="197"/>
        <v>20</v>
      </c>
      <c r="AX280" s="551"/>
    </row>
    <row r="281" spans="2:50" ht="14.25" hidden="1" customHeight="1" outlineLevel="1">
      <c r="B281" s="494"/>
      <c r="C281" s="203">
        <v>27</v>
      </c>
      <c r="D281" s="206" t="s">
        <v>550</v>
      </c>
      <c r="E281" s="207">
        <v>4</v>
      </c>
      <c r="F281" s="203">
        <v>3000</v>
      </c>
      <c r="G281" s="208">
        <f t="shared" si="182"/>
        <v>750</v>
      </c>
      <c r="H281" s="558"/>
      <c r="I281" s="209">
        <f t="shared" si="190"/>
        <v>4</v>
      </c>
      <c r="J281" s="209">
        <f t="shared" si="190"/>
        <v>2625.5441676896394</v>
      </c>
      <c r="K281" s="210">
        <f t="shared" si="190"/>
        <v>656.38604192240985</v>
      </c>
      <c r="L281" s="561"/>
      <c r="M281" s="209">
        <f>RANK(K281, K$255:$K$287)</f>
        <v>24</v>
      </c>
      <c r="N281" s="573"/>
      <c r="O281" s="556"/>
      <c r="P281" s="211">
        <v>4</v>
      </c>
      <c r="Q281" s="211">
        <v>2615.1305274374008</v>
      </c>
      <c r="R281" s="208">
        <f t="shared" si="183"/>
        <v>653.7826318593502</v>
      </c>
      <c r="S281" s="205">
        <f t="shared" si="191"/>
        <v>24</v>
      </c>
      <c r="T281" s="551"/>
      <c r="U281" s="211">
        <v>4</v>
      </c>
      <c r="V281" s="211">
        <v>2626.2857142857147</v>
      </c>
      <c r="W281" s="208">
        <f t="shared" si="184"/>
        <v>656.57142857142867</v>
      </c>
      <c r="X281" s="205">
        <f t="shared" si="192"/>
        <v>24</v>
      </c>
      <c r="Y281" s="551"/>
      <c r="Z281" s="211">
        <v>4</v>
      </c>
      <c r="AA281" s="211">
        <v>2626.4487369985054</v>
      </c>
      <c r="AB281" s="208">
        <f t="shared" si="185"/>
        <v>656.61218424962635</v>
      </c>
      <c r="AC281" s="205">
        <f t="shared" si="193"/>
        <v>24</v>
      </c>
      <c r="AD281" s="551"/>
      <c r="AE281" s="211">
        <v>4</v>
      </c>
      <c r="AF281" s="211">
        <v>2626.1970280682453</v>
      </c>
      <c r="AG281" s="208">
        <f t="shared" si="186"/>
        <v>656.54925701706134</v>
      </c>
      <c r="AH281" s="205">
        <f t="shared" si="194"/>
        <v>24</v>
      </c>
      <c r="AI281" s="551"/>
      <c r="AJ281" s="211">
        <v>4</v>
      </c>
      <c r="AK281" s="211">
        <v>2627.4579273693448</v>
      </c>
      <c r="AL281" s="208">
        <f t="shared" si="187"/>
        <v>656.8644818423362</v>
      </c>
      <c r="AM281" s="205">
        <f t="shared" si="195"/>
        <v>24</v>
      </c>
      <c r="AN281" s="551"/>
      <c r="AO281" s="211">
        <v>4</v>
      </c>
      <c r="AP281" s="211">
        <v>2628.4064058807994</v>
      </c>
      <c r="AQ281" s="208">
        <f t="shared" si="188"/>
        <v>657.10160147019985</v>
      </c>
      <c r="AR281" s="205">
        <f t="shared" si="196"/>
        <v>24</v>
      </c>
      <c r="AS281" s="551"/>
      <c r="AT281" s="211">
        <v>4</v>
      </c>
      <c r="AU281" s="211">
        <v>2628.8828337874625</v>
      </c>
      <c r="AV281" s="208">
        <f t="shared" si="189"/>
        <v>657.22070844686561</v>
      </c>
      <c r="AW281" s="205">
        <f t="shared" si="197"/>
        <v>24</v>
      </c>
      <c r="AX281" s="551"/>
    </row>
    <row r="282" spans="2:50" ht="14.25" hidden="1" customHeight="1" outlineLevel="1">
      <c r="B282" s="494"/>
      <c r="C282" s="203">
        <v>28</v>
      </c>
      <c r="D282" s="206" t="s">
        <v>386</v>
      </c>
      <c r="E282" s="203">
        <v>13</v>
      </c>
      <c r="F282" s="203">
        <v>3600</v>
      </c>
      <c r="G282" s="208">
        <f t="shared" si="182"/>
        <v>276.92307692307691</v>
      </c>
      <c r="H282" s="558"/>
      <c r="I282" s="209">
        <f t="shared" si="190"/>
        <v>13</v>
      </c>
      <c r="J282" s="209">
        <f t="shared" si="190"/>
        <v>3072.8169579626046</v>
      </c>
      <c r="K282" s="210">
        <f t="shared" si="190"/>
        <v>236.37053522789262</v>
      </c>
      <c r="L282" s="561"/>
      <c r="M282" s="209">
        <f>RANK(K282, K$255:$K$287)</f>
        <v>32</v>
      </c>
      <c r="N282" s="573"/>
      <c r="O282" s="556"/>
      <c r="P282" s="211">
        <v>13</v>
      </c>
      <c r="Q282" s="211">
        <v>3062.8254119133971</v>
      </c>
      <c r="R282" s="208">
        <f t="shared" si="183"/>
        <v>235.60195476256902</v>
      </c>
      <c r="S282" s="205">
        <f t="shared" si="191"/>
        <v>32</v>
      </c>
      <c r="T282" s="551"/>
      <c r="U282" s="211">
        <v>13</v>
      </c>
      <c r="V282" s="211">
        <v>3061.3879367812206</v>
      </c>
      <c r="W282" s="208">
        <f t="shared" si="184"/>
        <v>235.49137975240157</v>
      </c>
      <c r="X282" s="205">
        <f t="shared" si="192"/>
        <v>32</v>
      </c>
      <c r="Y282" s="551"/>
      <c r="Z282" s="211">
        <v>13</v>
      </c>
      <c r="AA282" s="211">
        <v>3079.6709753231426</v>
      </c>
      <c r="AB282" s="208">
        <f t="shared" si="185"/>
        <v>236.89776733254942</v>
      </c>
      <c r="AC282" s="205">
        <f t="shared" si="193"/>
        <v>32</v>
      </c>
      <c r="AD282" s="551"/>
      <c r="AE282" s="211">
        <v>13</v>
      </c>
      <c r="AF282" s="211">
        <v>3075.751503006024</v>
      </c>
      <c r="AG282" s="208">
        <f t="shared" si="186"/>
        <v>236.59626946200186</v>
      </c>
      <c r="AH282" s="205">
        <f t="shared" si="194"/>
        <v>32</v>
      </c>
      <c r="AI282" s="551"/>
      <c r="AJ282" s="211">
        <v>13</v>
      </c>
      <c r="AK282" s="211">
        <v>3075.4285714285852</v>
      </c>
      <c r="AL282" s="208">
        <f t="shared" si="187"/>
        <v>236.57142857142964</v>
      </c>
      <c r="AM282" s="205">
        <f t="shared" si="195"/>
        <v>32</v>
      </c>
      <c r="AN282" s="551"/>
      <c r="AO282" s="211">
        <v>13</v>
      </c>
      <c r="AP282" s="211">
        <v>3076.6917293233005</v>
      </c>
      <c r="AQ282" s="208">
        <f t="shared" si="188"/>
        <v>236.6685945633308</v>
      </c>
      <c r="AR282" s="205">
        <f t="shared" si="196"/>
        <v>32</v>
      </c>
      <c r="AS282" s="551"/>
      <c r="AT282" s="211">
        <v>13</v>
      </c>
      <c r="AU282" s="211">
        <v>3077.9625779625621</v>
      </c>
      <c r="AV282" s="208">
        <f t="shared" si="189"/>
        <v>236.76635215096633</v>
      </c>
      <c r="AW282" s="205">
        <f t="shared" si="197"/>
        <v>32</v>
      </c>
      <c r="AX282" s="551"/>
    </row>
    <row r="283" spans="2:50" ht="14.25" hidden="1" customHeight="1" outlineLevel="1">
      <c r="B283" s="494"/>
      <c r="C283" s="203">
        <v>29</v>
      </c>
      <c r="D283" s="206" t="s">
        <v>385</v>
      </c>
      <c r="E283" s="203">
        <v>4</v>
      </c>
      <c r="F283" s="203">
        <v>3000</v>
      </c>
      <c r="G283" s="208">
        <f t="shared" si="182"/>
        <v>750</v>
      </c>
      <c r="H283" s="558"/>
      <c r="I283" s="209">
        <f t="shared" si="190"/>
        <v>4</v>
      </c>
      <c r="J283" s="209">
        <f t="shared" si="190"/>
        <v>2560.7895955366985</v>
      </c>
      <c r="K283" s="210">
        <f t="shared" si="190"/>
        <v>640.19739888417462</v>
      </c>
      <c r="L283" s="561"/>
      <c r="M283" s="209">
        <f>RANK(K283, K$255:$K$287)</f>
        <v>26</v>
      </c>
      <c r="N283" s="573"/>
      <c r="O283" s="556"/>
      <c r="P283" s="211">
        <v>4</v>
      </c>
      <c r="Q283" s="211">
        <v>2558.8338192419783</v>
      </c>
      <c r="R283" s="208">
        <f t="shared" si="183"/>
        <v>639.70845481049457</v>
      </c>
      <c r="S283" s="205">
        <f t="shared" si="191"/>
        <v>26</v>
      </c>
      <c r="T283" s="551"/>
      <c r="U283" s="211">
        <v>4</v>
      </c>
      <c r="V283" s="211">
        <v>2560.2888086642588</v>
      </c>
      <c r="W283" s="208">
        <f t="shared" si="184"/>
        <v>640.0722021660647</v>
      </c>
      <c r="X283" s="205">
        <f t="shared" si="192"/>
        <v>26</v>
      </c>
      <c r="Y283" s="551"/>
      <c r="Z283" s="211">
        <v>4</v>
      </c>
      <c r="AA283" s="211">
        <v>2560.9033168666238</v>
      </c>
      <c r="AB283" s="208">
        <f t="shared" si="185"/>
        <v>640.22582921665594</v>
      </c>
      <c r="AC283" s="205">
        <f t="shared" si="193"/>
        <v>26</v>
      </c>
      <c r="AD283" s="551"/>
      <c r="AE283" s="211">
        <v>4</v>
      </c>
      <c r="AF283" s="211">
        <v>2560.9507640067804</v>
      </c>
      <c r="AG283" s="208">
        <f t="shared" si="186"/>
        <v>640.23769100169511</v>
      </c>
      <c r="AH283" s="205">
        <f t="shared" si="194"/>
        <v>26</v>
      </c>
      <c r="AI283" s="551"/>
      <c r="AJ283" s="211">
        <v>4</v>
      </c>
      <c r="AK283" s="211">
        <v>2561.2551159618138</v>
      </c>
      <c r="AL283" s="208">
        <f t="shared" si="187"/>
        <v>640.31377899045344</v>
      </c>
      <c r="AM283" s="205">
        <f t="shared" si="195"/>
        <v>26</v>
      </c>
      <c r="AN283" s="551"/>
      <c r="AO283" s="211">
        <v>4</v>
      </c>
      <c r="AP283" s="211">
        <v>2560.8028335301074</v>
      </c>
      <c r="AQ283" s="208">
        <f t="shared" si="188"/>
        <v>640.20070838252684</v>
      </c>
      <c r="AR283" s="205">
        <f t="shared" si="196"/>
        <v>26</v>
      </c>
      <c r="AS283" s="551"/>
      <c r="AT283" s="211">
        <v>4</v>
      </c>
      <c r="AU283" s="211">
        <v>2562.4925104853228</v>
      </c>
      <c r="AV283" s="208">
        <f t="shared" si="189"/>
        <v>640.6231276213307</v>
      </c>
      <c r="AW283" s="205">
        <f t="shared" si="197"/>
        <v>26</v>
      </c>
      <c r="AX283" s="551"/>
    </row>
    <row r="284" spans="2:50" ht="14.25" hidden="1" customHeight="1" outlineLevel="1">
      <c r="B284" s="494"/>
      <c r="C284" s="203">
        <v>30</v>
      </c>
      <c r="D284" s="206" t="s">
        <v>377</v>
      </c>
      <c r="E284" s="203">
        <v>4</v>
      </c>
      <c r="F284" s="203">
        <v>3000</v>
      </c>
      <c r="G284" s="208">
        <f t="shared" si="182"/>
        <v>750</v>
      </c>
      <c r="H284" s="558"/>
      <c r="I284" s="209">
        <f t="shared" si="190"/>
        <v>4</v>
      </c>
      <c r="J284" s="209">
        <f t="shared" si="190"/>
        <v>2566.8806443244312</v>
      </c>
      <c r="K284" s="210">
        <f t="shared" si="190"/>
        <v>641.72016108110779</v>
      </c>
      <c r="L284" s="561"/>
      <c r="M284" s="209">
        <f>RANK(K284, K$255:$K$287)</f>
        <v>25</v>
      </c>
      <c r="N284" s="573"/>
      <c r="O284" s="556"/>
      <c r="P284" s="211">
        <v>4</v>
      </c>
      <c r="Q284" s="211">
        <v>2565.6146961846448</v>
      </c>
      <c r="R284" s="208">
        <f>Q284/P284</f>
        <v>641.4036740461612</v>
      </c>
      <c r="S284" s="205">
        <f t="shared" si="191"/>
        <v>25</v>
      </c>
      <c r="T284" s="551"/>
      <c r="U284" s="211">
        <v>4</v>
      </c>
      <c r="V284" s="211">
        <v>2565.9574468085179</v>
      </c>
      <c r="W284" s="208">
        <f>V284/U284</f>
        <v>641.48936170212949</v>
      </c>
      <c r="X284" s="205">
        <f t="shared" si="192"/>
        <v>25</v>
      </c>
      <c r="Y284" s="551"/>
      <c r="Z284" s="211">
        <v>4</v>
      </c>
      <c r="AA284" s="211">
        <v>2566.4383561643899</v>
      </c>
      <c r="AB284" s="208">
        <f>AA284/Z284</f>
        <v>641.60958904109748</v>
      </c>
      <c r="AC284" s="205">
        <f t="shared" si="193"/>
        <v>25</v>
      </c>
      <c r="AD284" s="551"/>
      <c r="AE284" s="211">
        <v>4</v>
      </c>
      <c r="AF284" s="211">
        <v>2566.5995975855249</v>
      </c>
      <c r="AG284" s="208">
        <f>AF284/AE284</f>
        <v>641.64989939638122</v>
      </c>
      <c r="AH284" s="205">
        <f t="shared" si="194"/>
        <v>25</v>
      </c>
      <c r="AI284" s="551"/>
      <c r="AJ284" s="211">
        <v>4</v>
      </c>
      <c r="AK284" s="211">
        <v>2567.5176534492211</v>
      </c>
      <c r="AL284" s="208">
        <f>AK284/AJ284</f>
        <v>641.87941336230529</v>
      </c>
      <c r="AM284" s="205">
        <f t="shared" si="195"/>
        <v>25</v>
      </c>
      <c r="AN284" s="551"/>
      <c r="AO284" s="211">
        <v>4</v>
      </c>
      <c r="AP284" s="211">
        <v>2567.5852405418118</v>
      </c>
      <c r="AQ284" s="208">
        <f>AP284/AO284</f>
        <v>641.89631013545295</v>
      </c>
      <c r="AR284" s="205">
        <f t="shared" si="196"/>
        <v>25</v>
      </c>
      <c r="AS284" s="551"/>
      <c r="AT284" s="211">
        <v>4</v>
      </c>
      <c r="AU284" s="211">
        <v>2568.4515195369054</v>
      </c>
      <c r="AV284" s="208">
        <f>AU284/AT284</f>
        <v>642.11287988422634</v>
      </c>
      <c r="AW284" s="205">
        <f t="shared" si="197"/>
        <v>25</v>
      </c>
      <c r="AX284" s="551"/>
    </row>
    <row r="285" spans="2:50" ht="14.25" hidden="1" customHeight="1" outlineLevel="1">
      <c r="B285" s="494"/>
      <c r="C285" s="203">
        <v>31</v>
      </c>
      <c r="D285" s="206" t="s">
        <v>549</v>
      </c>
      <c r="E285" s="203">
        <v>4</v>
      </c>
      <c r="F285" s="203">
        <v>3300</v>
      </c>
      <c r="G285" s="208">
        <f t="shared" si="182"/>
        <v>825</v>
      </c>
      <c r="H285" s="558"/>
      <c r="I285" s="209">
        <f t="shared" si="190"/>
        <v>4</v>
      </c>
      <c r="J285" s="209">
        <f t="shared" si="190"/>
        <v>2859.9997738075467</v>
      </c>
      <c r="K285" s="210">
        <f t="shared" si="190"/>
        <v>714.99994345188668</v>
      </c>
      <c r="L285" s="561"/>
      <c r="M285" s="209">
        <f>RANK(K285, K$255:$K$287)</f>
        <v>17</v>
      </c>
      <c r="N285" s="573"/>
      <c r="O285" s="556"/>
      <c r="P285" s="211">
        <v>4</v>
      </c>
      <c r="Q285" s="211">
        <v>2859.046815689579</v>
      </c>
      <c r="R285" s="208">
        <f t="shared" ref="R285:R286" si="198">Q285/P285</f>
        <v>714.76170392239476</v>
      </c>
      <c r="S285" s="205">
        <f t="shared" si="191"/>
        <v>16</v>
      </c>
      <c r="T285" s="551"/>
      <c r="U285" s="211">
        <v>4</v>
      </c>
      <c r="V285" s="211">
        <v>2859.5963933018393</v>
      </c>
      <c r="W285" s="208">
        <f t="shared" ref="W285:W286" si="199">V285/U285</f>
        <v>714.89909832545982</v>
      </c>
      <c r="X285" s="205">
        <f t="shared" si="192"/>
        <v>16</v>
      </c>
      <c r="Y285" s="551"/>
      <c r="Z285" s="211">
        <v>4</v>
      </c>
      <c r="AA285" s="211">
        <v>2859.3471810089031</v>
      </c>
      <c r="AB285" s="208">
        <f t="shared" ref="AB285:AB286" si="200">AA285/Z285</f>
        <v>714.83679525222578</v>
      </c>
      <c r="AC285" s="205">
        <f t="shared" si="193"/>
        <v>17</v>
      </c>
      <c r="AD285" s="551"/>
      <c r="AE285" s="211">
        <v>4</v>
      </c>
      <c r="AF285" s="211">
        <v>2859.7402597402579</v>
      </c>
      <c r="AG285" s="208">
        <f t="shared" ref="AG285:AG286" si="201">AF285/AE285</f>
        <v>714.93506493506447</v>
      </c>
      <c r="AH285" s="205">
        <f t="shared" si="194"/>
        <v>17</v>
      </c>
      <c r="AI285" s="551"/>
      <c r="AJ285" s="211">
        <v>4</v>
      </c>
      <c r="AK285" s="211">
        <v>2860.6115928799591</v>
      </c>
      <c r="AL285" s="208">
        <f t="shared" ref="AL285:AL286" si="202">AK285/AJ285</f>
        <v>715.15289821998977</v>
      </c>
      <c r="AM285" s="205">
        <f t="shared" si="195"/>
        <v>17</v>
      </c>
      <c r="AN285" s="551"/>
      <c r="AO285" s="211">
        <v>4</v>
      </c>
      <c r="AP285" s="211">
        <v>2860.8196721311429</v>
      </c>
      <c r="AQ285" s="208">
        <f t="shared" ref="AQ285:AQ286" si="203">AP285/AO285</f>
        <v>715.20491803278571</v>
      </c>
      <c r="AR285" s="205">
        <f t="shared" si="196"/>
        <v>17</v>
      </c>
      <c r="AS285" s="551"/>
      <c r="AT285" s="211">
        <v>4</v>
      </c>
      <c r="AU285" s="211">
        <v>2860.8365019011458</v>
      </c>
      <c r="AV285" s="208">
        <f t="shared" ref="AV285:AV286" si="204">AU285/AT285</f>
        <v>715.20912547528644</v>
      </c>
      <c r="AW285" s="205">
        <f t="shared" si="197"/>
        <v>17</v>
      </c>
      <c r="AX285" s="551"/>
    </row>
    <row r="286" spans="2:50" ht="14.25" hidden="1" customHeight="1" outlineLevel="1">
      <c r="B286" s="494"/>
      <c r="C286" s="203">
        <v>32</v>
      </c>
      <c r="D286" s="206" t="s">
        <v>640</v>
      </c>
      <c r="E286" s="203">
        <v>6</v>
      </c>
      <c r="F286" s="203">
        <v>3600</v>
      </c>
      <c r="G286" s="208">
        <f t="shared" si="182"/>
        <v>600</v>
      </c>
      <c r="H286" s="558"/>
      <c r="I286" s="209">
        <f t="shared" si="190"/>
        <v>6</v>
      </c>
      <c r="J286" s="209">
        <f t="shared" si="190"/>
        <v>3062.9733968454816</v>
      </c>
      <c r="K286" s="210">
        <f t="shared" si="190"/>
        <v>510.49556614091364</v>
      </c>
      <c r="L286" s="561"/>
      <c r="M286" s="209">
        <f>RANK(K286, K$255:$K$287)</f>
        <v>31</v>
      </c>
      <c r="N286" s="573"/>
      <c r="O286" s="556"/>
      <c r="P286" s="211">
        <v>6</v>
      </c>
      <c r="Q286" s="211">
        <v>3018.4299888205733</v>
      </c>
      <c r="R286" s="208">
        <f t="shared" si="198"/>
        <v>503.07166480342886</v>
      </c>
      <c r="S286" s="205">
        <f t="shared" si="191"/>
        <v>31</v>
      </c>
      <c r="T286" s="551"/>
      <c r="U286" s="211">
        <v>6</v>
      </c>
      <c r="V286" s="211">
        <v>3018.6730310728817</v>
      </c>
      <c r="W286" s="208">
        <f t="shared" si="199"/>
        <v>503.1121718454803</v>
      </c>
      <c r="X286" s="205">
        <f t="shared" si="192"/>
        <v>31</v>
      </c>
      <c r="Y286" s="551"/>
      <c r="Z286" s="211">
        <v>6</v>
      </c>
      <c r="AA286" s="211">
        <v>3045.9784476358273</v>
      </c>
      <c r="AB286" s="208">
        <f t="shared" si="200"/>
        <v>507.66307460597119</v>
      </c>
      <c r="AC286" s="205">
        <f t="shared" si="193"/>
        <v>31</v>
      </c>
      <c r="AD286" s="551"/>
      <c r="AE286" s="211">
        <v>6</v>
      </c>
      <c r="AF286" s="211">
        <v>3094.9009418642336</v>
      </c>
      <c r="AG286" s="208">
        <f t="shared" si="201"/>
        <v>515.81682364403889</v>
      </c>
      <c r="AH286" s="205">
        <f t="shared" si="194"/>
        <v>31</v>
      </c>
      <c r="AI286" s="551"/>
      <c r="AJ286" s="211">
        <v>6</v>
      </c>
      <c r="AK286" s="211">
        <v>3090.0147565174698</v>
      </c>
      <c r="AL286" s="208">
        <f t="shared" si="202"/>
        <v>515.00245941957826</v>
      </c>
      <c r="AM286" s="205">
        <f t="shared" si="195"/>
        <v>31</v>
      </c>
      <c r="AN286" s="551"/>
      <c r="AO286" s="211">
        <v>6</v>
      </c>
      <c r="AP286" s="211">
        <v>3087.3813582598973</v>
      </c>
      <c r="AQ286" s="208">
        <f t="shared" si="203"/>
        <v>514.56355970998288</v>
      </c>
      <c r="AR286" s="205">
        <f t="shared" si="196"/>
        <v>31</v>
      </c>
      <c r="AS286" s="551"/>
      <c r="AT286" s="211">
        <v>6</v>
      </c>
      <c r="AU286" s="211">
        <v>3085.4352537474888</v>
      </c>
      <c r="AV286" s="208">
        <f t="shared" si="204"/>
        <v>514.2392089579148</v>
      </c>
      <c r="AW286" s="205">
        <f t="shared" si="197"/>
        <v>31</v>
      </c>
      <c r="AX286" s="551"/>
    </row>
    <row r="287" spans="2:50" ht="14.25" hidden="1" customHeight="1" outlineLevel="1">
      <c r="B287" s="494"/>
      <c r="C287" s="203">
        <v>33</v>
      </c>
      <c r="D287" s="206"/>
      <c r="E287" s="203"/>
      <c r="F287" s="203"/>
      <c r="G287" s="208"/>
      <c r="H287" s="559"/>
      <c r="I287" s="209"/>
      <c r="J287" s="209"/>
      <c r="K287" s="210"/>
      <c r="L287" s="562"/>
      <c r="M287" s="209"/>
      <c r="N287" s="574"/>
      <c r="O287" s="537"/>
      <c r="P287" s="205"/>
      <c r="Q287" s="211"/>
      <c r="R287" s="208"/>
      <c r="S287" s="205"/>
      <c r="T287" s="552"/>
      <c r="U287" s="205"/>
      <c r="V287" s="211"/>
      <c r="W287" s="208"/>
      <c r="X287" s="205"/>
      <c r="Y287" s="552"/>
      <c r="Z287" s="205"/>
      <c r="AA287" s="211"/>
      <c r="AB287" s="208"/>
      <c r="AC287" s="205"/>
      <c r="AD287" s="552"/>
      <c r="AE287" s="205"/>
      <c r="AF287" s="211"/>
      <c r="AG287" s="208"/>
      <c r="AH287" s="205"/>
      <c r="AI287" s="552"/>
      <c r="AJ287" s="205"/>
      <c r="AK287" s="211"/>
      <c r="AL287" s="208"/>
      <c r="AM287" s="205"/>
      <c r="AN287" s="552"/>
      <c r="AO287" s="205"/>
      <c r="AP287" s="211"/>
      <c r="AQ287" s="208"/>
      <c r="AR287" s="205"/>
      <c r="AS287" s="552"/>
      <c r="AT287" s="205"/>
      <c r="AU287" s="211"/>
      <c r="AV287" s="208"/>
      <c r="AW287" s="205"/>
      <c r="AX287" s="552"/>
    </row>
    <row r="288" spans="2:50" ht="14.25" hidden="1" customHeight="1" outlineLevel="1" collapsed="1">
      <c r="B288" s="532" t="s">
        <v>628</v>
      </c>
      <c r="C288" s="532"/>
      <c r="D288" s="532"/>
      <c r="E288" s="532"/>
      <c r="F288" s="532"/>
      <c r="G288" s="532"/>
      <c r="H288" s="532"/>
      <c r="I288" s="532"/>
      <c r="J288" s="532"/>
      <c r="K288" s="532"/>
      <c r="L288" s="532"/>
      <c r="M288" s="533"/>
      <c r="N288" s="536" t="s">
        <v>445</v>
      </c>
      <c r="O288" s="536" t="s">
        <v>105</v>
      </c>
      <c r="P288" s="538">
        <f>AT250+1</f>
        <v>45923</v>
      </c>
      <c r="Q288" s="539"/>
      <c r="R288" s="539"/>
      <c r="S288" s="539"/>
      <c r="T288" s="539"/>
      <c r="U288" s="540">
        <f>P288+1</f>
        <v>45924</v>
      </c>
      <c r="V288" s="541"/>
      <c r="W288" s="541"/>
      <c r="X288" s="541"/>
      <c r="Y288" s="541"/>
      <c r="Z288" s="538">
        <f t="shared" ref="Z288" si="205">U288+1</f>
        <v>45925</v>
      </c>
      <c r="AA288" s="539"/>
      <c r="AB288" s="539"/>
      <c r="AC288" s="539"/>
      <c r="AD288" s="539"/>
      <c r="AE288" s="540">
        <f t="shared" ref="AE288" si="206">Z288+1</f>
        <v>45926</v>
      </c>
      <c r="AF288" s="541"/>
      <c r="AG288" s="541"/>
      <c r="AH288" s="541"/>
      <c r="AI288" s="541"/>
      <c r="AJ288" s="542">
        <f t="shared" ref="AJ288" si="207">AE288+1</f>
        <v>45927</v>
      </c>
      <c r="AK288" s="543"/>
      <c r="AL288" s="543"/>
      <c r="AM288" s="543"/>
      <c r="AN288" s="544"/>
      <c r="AO288" s="540">
        <f t="shared" ref="AO288" si="208">AJ288+1</f>
        <v>45928</v>
      </c>
      <c r="AP288" s="541"/>
      <c r="AQ288" s="541"/>
      <c r="AR288" s="541"/>
      <c r="AS288" s="541"/>
      <c r="AT288" s="542">
        <f t="shared" ref="AT288" si="209">AO288+1</f>
        <v>45929</v>
      </c>
      <c r="AU288" s="543"/>
      <c r="AV288" s="543"/>
      <c r="AW288" s="543"/>
      <c r="AX288" s="544"/>
    </row>
    <row r="289" spans="1:50" ht="14.25" hidden="1" customHeight="1" outlineLevel="1">
      <c r="B289" s="534"/>
      <c r="C289" s="534"/>
      <c r="D289" s="534"/>
      <c r="E289" s="534"/>
      <c r="F289" s="534"/>
      <c r="G289" s="534"/>
      <c r="H289" s="534"/>
      <c r="I289" s="534"/>
      <c r="J289" s="534"/>
      <c r="K289" s="534"/>
      <c r="L289" s="534"/>
      <c r="M289" s="535"/>
      <c r="N289" s="537"/>
      <c r="O289" s="537"/>
      <c r="P289" s="545">
        <f>P288</f>
        <v>45923</v>
      </c>
      <c r="Q289" s="545"/>
      <c r="R289" s="545"/>
      <c r="S289" s="545"/>
      <c r="T289" s="545"/>
      <c r="U289" s="546">
        <f>U288</f>
        <v>45924</v>
      </c>
      <c r="V289" s="546"/>
      <c r="W289" s="546"/>
      <c r="X289" s="546"/>
      <c r="Y289" s="546"/>
      <c r="Z289" s="545">
        <f t="shared" ref="Z289" si="210">Z288</f>
        <v>45925</v>
      </c>
      <c r="AA289" s="545"/>
      <c r="AB289" s="545"/>
      <c r="AC289" s="545"/>
      <c r="AD289" s="545"/>
      <c r="AE289" s="546">
        <f t="shared" ref="AE289" si="211">AE288</f>
        <v>45926</v>
      </c>
      <c r="AF289" s="546"/>
      <c r="AG289" s="546"/>
      <c r="AH289" s="546"/>
      <c r="AI289" s="546"/>
      <c r="AJ289" s="547">
        <f t="shared" ref="AJ289" si="212">AJ288</f>
        <v>45927</v>
      </c>
      <c r="AK289" s="548"/>
      <c r="AL289" s="548"/>
      <c r="AM289" s="548"/>
      <c r="AN289" s="549"/>
      <c r="AO289" s="546">
        <f t="shared" ref="AO289" si="213">AO288</f>
        <v>45928</v>
      </c>
      <c r="AP289" s="546"/>
      <c r="AQ289" s="546"/>
      <c r="AR289" s="546"/>
      <c r="AS289" s="546"/>
      <c r="AT289" s="547">
        <f t="shared" ref="AT289" si="214">AT288</f>
        <v>45929</v>
      </c>
      <c r="AU289" s="548"/>
      <c r="AV289" s="548"/>
      <c r="AW289" s="548"/>
      <c r="AX289" s="549"/>
    </row>
    <row r="290" spans="1:50" ht="14.25" hidden="1" customHeight="1" outlineLevel="1">
      <c r="B290" s="494" t="s">
        <v>165</v>
      </c>
      <c r="C290" s="494" t="s">
        <v>160</v>
      </c>
      <c r="D290" s="494"/>
      <c r="E290" s="494" t="s">
        <v>161</v>
      </c>
      <c r="F290" s="494"/>
      <c r="G290" s="494"/>
      <c r="H290" s="494" t="s">
        <v>166</v>
      </c>
      <c r="I290" s="527" t="s">
        <v>446</v>
      </c>
      <c r="J290" s="527"/>
      <c r="K290" s="527"/>
      <c r="L290" s="527" t="s">
        <v>166</v>
      </c>
      <c r="M290" s="527" t="s">
        <v>168</v>
      </c>
      <c r="N290" s="528"/>
      <c r="O290" s="526" t="s">
        <v>167</v>
      </c>
      <c r="P290" s="526" t="s">
        <v>163</v>
      </c>
      <c r="Q290" s="526"/>
      <c r="R290" s="526"/>
      <c r="S290" s="526"/>
      <c r="T290" s="526" t="s">
        <v>166</v>
      </c>
      <c r="U290" s="526" t="s">
        <v>163</v>
      </c>
      <c r="V290" s="526"/>
      <c r="W290" s="526"/>
      <c r="X290" s="526"/>
      <c r="Y290" s="526" t="s">
        <v>166</v>
      </c>
      <c r="Z290" s="526" t="s">
        <v>163</v>
      </c>
      <c r="AA290" s="526"/>
      <c r="AB290" s="526"/>
      <c r="AC290" s="526"/>
      <c r="AD290" s="526" t="s">
        <v>166</v>
      </c>
      <c r="AE290" s="526" t="s">
        <v>163</v>
      </c>
      <c r="AF290" s="526"/>
      <c r="AG290" s="526"/>
      <c r="AH290" s="526"/>
      <c r="AI290" s="526" t="s">
        <v>166</v>
      </c>
      <c r="AJ290" s="526" t="s">
        <v>163</v>
      </c>
      <c r="AK290" s="526"/>
      <c r="AL290" s="526"/>
      <c r="AM290" s="526"/>
      <c r="AN290" s="526" t="s">
        <v>166</v>
      </c>
      <c r="AO290" s="526" t="s">
        <v>163</v>
      </c>
      <c r="AP290" s="526"/>
      <c r="AQ290" s="526"/>
      <c r="AR290" s="526"/>
      <c r="AS290" s="526" t="s">
        <v>166</v>
      </c>
      <c r="AT290" s="526" t="s">
        <v>163</v>
      </c>
      <c r="AU290" s="526"/>
      <c r="AV290" s="526"/>
      <c r="AW290" s="526"/>
      <c r="AX290" s="526" t="s">
        <v>166</v>
      </c>
    </row>
    <row r="291" spans="1:50" ht="14.25" hidden="1" customHeight="1" outlineLevel="1">
      <c r="B291" s="494"/>
      <c r="C291" s="494"/>
      <c r="D291" s="494"/>
      <c r="E291" s="494" t="s">
        <v>447</v>
      </c>
      <c r="F291" s="494"/>
      <c r="G291" s="494"/>
      <c r="H291" s="494"/>
      <c r="I291" s="527" t="s">
        <v>447</v>
      </c>
      <c r="J291" s="527"/>
      <c r="K291" s="527"/>
      <c r="L291" s="527"/>
      <c r="M291" s="527"/>
      <c r="N291" s="528"/>
      <c r="O291" s="526"/>
      <c r="P291" s="526" t="s">
        <v>448</v>
      </c>
      <c r="Q291" s="526"/>
      <c r="R291" s="526"/>
      <c r="S291" s="526"/>
      <c r="T291" s="526"/>
      <c r="U291" s="526" t="s">
        <v>448</v>
      </c>
      <c r="V291" s="526"/>
      <c r="W291" s="526"/>
      <c r="X291" s="526"/>
      <c r="Y291" s="526"/>
      <c r="Z291" s="526" t="s">
        <v>448</v>
      </c>
      <c r="AA291" s="526"/>
      <c r="AB291" s="526"/>
      <c r="AC291" s="526"/>
      <c r="AD291" s="526"/>
      <c r="AE291" s="526" t="s">
        <v>448</v>
      </c>
      <c r="AF291" s="526"/>
      <c r="AG291" s="526"/>
      <c r="AH291" s="526"/>
      <c r="AI291" s="526"/>
      <c r="AJ291" s="526" t="s">
        <v>448</v>
      </c>
      <c r="AK291" s="526"/>
      <c r="AL291" s="526"/>
      <c r="AM291" s="526"/>
      <c r="AN291" s="526"/>
      <c r="AO291" s="526" t="s">
        <v>448</v>
      </c>
      <c r="AP291" s="526"/>
      <c r="AQ291" s="526"/>
      <c r="AR291" s="526"/>
      <c r="AS291" s="526"/>
      <c r="AT291" s="526" t="s">
        <v>448</v>
      </c>
      <c r="AU291" s="526"/>
      <c r="AV291" s="526"/>
      <c r="AW291" s="526"/>
      <c r="AX291" s="526"/>
    </row>
    <row r="292" spans="1:50" ht="14.25" hidden="1" customHeight="1" outlineLevel="1">
      <c r="A292" s="200"/>
      <c r="B292" s="494"/>
      <c r="C292" s="494"/>
      <c r="D292" s="494"/>
      <c r="E292" s="203" t="s">
        <v>162</v>
      </c>
      <c r="F292" s="203" t="s">
        <v>449</v>
      </c>
      <c r="G292" s="203" t="s">
        <v>164</v>
      </c>
      <c r="H292" s="494"/>
      <c r="I292" s="204" t="s">
        <v>162</v>
      </c>
      <c r="J292" s="204" t="s">
        <v>449</v>
      </c>
      <c r="K292" s="204" t="s">
        <v>164</v>
      </c>
      <c r="L292" s="527"/>
      <c r="M292" s="527"/>
      <c r="N292" s="528"/>
      <c r="O292" s="526"/>
      <c r="P292" s="205" t="s">
        <v>162</v>
      </c>
      <c r="Q292" s="205" t="s">
        <v>449</v>
      </c>
      <c r="R292" s="205" t="s">
        <v>164</v>
      </c>
      <c r="S292" s="205" t="s">
        <v>168</v>
      </c>
      <c r="T292" s="526"/>
      <c r="U292" s="205" t="s">
        <v>162</v>
      </c>
      <c r="V292" s="205" t="s">
        <v>449</v>
      </c>
      <c r="W292" s="205" t="s">
        <v>164</v>
      </c>
      <c r="X292" s="205" t="s">
        <v>168</v>
      </c>
      <c r="Y292" s="526"/>
      <c r="Z292" s="205" t="s">
        <v>162</v>
      </c>
      <c r="AA292" s="205" t="s">
        <v>449</v>
      </c>
      <c r="AB292" s="205" t="s">
        <v>164</v>
      </c>
      <c r="AC292" s="205" t="s">
        <v>168</v>
      </c>
      <c r="AD292" s="526"/>
      <c r="AE292" s="205" t="s">
        <v>162</v>
      </c>
      <c r="AF292" s="205" t="s">
        <v>449</v>
      </c>
      <c r="AG292" s="205" t="s">
        <v>164</v>
      </c>
      <c r="AH292" s="205" t="s">
        <v>168</v>
      </c>
      <c r="AI292" s="526"/>
      <c r="AJ292" s="205" t="s">
        <v>162</v>
      </c>
      <c r="AK292" s="205" t="s">
        <v>449</v>
      </c>
      <c r="AL292" s="205" t="s">
        <v>164</v>
      </c>
      <c r="AM292" s="205" t="s">
        <v>168</v>
      </c>
      <c r="AN292" s="526"/>
      <c r="AO292" s="205" t="s">
        <v>162</v>
      </c>
      <c r="AP292" s="205" t="s">
        <v>449</v>
      </c>
      <c r="AQ292" s="205" t="s">
        <v>164</v>
      </c>
      <c r="AR292" s="205" t="s">
        <v>168</v>
      </c>
      <c r="AS292" s="526"/>
      <c r="AT292" s="205" t="s">
        <v>162</v>
      </c>
      <c r="AU292" s="205" t="s">
        <v>449</v>
      </c>
      <c r="AV292" s="205" t="s">
        <v>164</v>
      </c>
      <c r="AW292" s="205" t="s">
        <v>168</v>
      </c>
      <c r="AX292" s="526"/>
    </row>
    <row r="293" spans="1:50" ht="14.25" hidden="1" customHeight="1" outlineLevel="1">
      <c r="B293" s="494" t="s">
        <v>450</v>
      </c>
      <c r="C293" s="203">
        <v>1</v>
      </c>
      <c r="D293" s="206" t="s">
        <v>545</v>
      </c>
      <c r="E293" s="207">
        <v>4</v>
      </c>
      <c r="F293" s="203">
        <v>3300</v>
      </c>
      <c r="G293" s="208">
        <f>F293/E293</f>
        <v>825</v>
      </c>
      <c r="H293" s="529">
        <f>AVERAGE(G293:G325)</f>
        <v>871.87645687645693</v>
      </c>
      <c r="I293" s="209">
        <f>AVERAGE(P293,U293,Z293,AE293,AJ293,AO293,AT293)</f>
        <v>4</v>
      </c>
      <c r="J293" s="209">
        <f>AVERAGE(Q293,V293,AA293,AF293,AK293,AP293,AU293)</f>
        <v>2883.2491849369712</v>
      </c>
      <c r="K293" s="210">
        <f>AVERAGE(R293,W293,AB293,AG293,AL293,AQ293,AV293)</f>
        <v>720.81229623424281</v>
      </c>
      <c r="L293" s="530">
        <f>IFERROR(AVERAGE(K293:K325),"-")</f>
        <v>750.91812341420689</v>
      </c>
      <c r="M293" s="209">
        <f>RANK(K293, K$293:$K$325)</f>
        <v>14</v>
      </c>
      <c r="N293" s="528"/>
      <c r="O293" s="526"/>
      <c r="P293" s="211">
        <v>4</v>
      </c>
      <c r="Q293" s="211">
        <v>2879.1569086651034</v>
      </c>
      <c r="R293" s="208">
        <f t="shared" ref="R293:R324" si="215">Q293/P293</f>
        <v>719.78922716627585</v>
      </c>
      <c r="S293" s="205">
        <f t="shared" ref="S293:S311" si="216">RANK(R293, R$293:R$325)</f>
        <v>14</v>
      </c>
      <c r="T293" s="525">
        <f>AVERAGE(R293:R325)</f>
        <v>753.73002829453389</v>
      </c>
      <c r="U293" s="211">
        <v>4</v>
      </c>
      <c r="V293" s="211">
        <v>2880.1701725360458</v>
      </c>
      <c r="W293" s="208">
        <f t="shared" ref="W293:W324" si="217">V293/U293</f>
        <v>720.04254313401145</v>
      </c>
      <c r="X293" s="205">
        <f t="shared" ref="X293:X311" si="218">RANK(W293, W$293:W$325)</f>
        <v>14</v>
      </c>
      <c r="Y293" s="525">
        <f>AVERAGE(W293:W325)</f>
        <v>753.85765722965152</v>
      </c>
      <c r="Z293" s="211">
        <v>4</v>
      </c>
      <c r="AA293" s="211">
        <v>2880.711286737464</v>
      </c>
      <c r="AB293" s="208">
        <f t="shared" ref="AB293:AB324" si="219">AA293/Z293</f>
        <v>720.17782168436599</v>
      </c>
      <c r="AC293" s="205">
        <f t="shared" ref="AC293:AC311" si="220">RANK(AB293, AB$293:AB$325)</f>
        <v>14</v>
      </c>
      <c r="AD293" s="525">
        <f>AVERAGE(AB293:AB325)</f>
        <v>754.24130891024129</v>
      </c>
      <c r="AE293" s="211">
        <v>4</v>
      </c>
      <c r="AF293" s="211">
        <v>2881.3432835820859</v>
      </c>
      <c r="AG293" s="208">
        <f t="shared" ref="AG293:AG324" si="221">AF293/AE293</f>
        <v>720.33582089552146</v>
      </c>
      <c r="AH293" s="205">
        <f t="shared" ref="AH293:AH311" si="222">RANK(AG293, AG$293:AG$325)</f>
        <v>14</v>
      </c>
      <c r="AI293" s="525">
        <f>AVERAGE(AG293:AG325)</f>
        <v>754.37481009263399</v>
      </c>
      <c r="AJ293" s="211">
        <v>4</v>
      </c>
      <c r="AK293" s="211">
        <v>2881.4007782101198</v>
      </c>
      <c r="AL293" s="208">
        <f t="shared" ref="AL293:AL324" si="223">AK293/AJ293</f>
        <v>720.35019455252996</v>
      </c>
      <c r="AM293" s="205">
        <f t="shared" ref="AM293:AM311" si="224">RANK(AL293, AL$293:AL$325)</f>
        <v>14</v>
      </c>
      <c r="AN293" s="525">
        <f>AVERAGE(AL293:AL325)</f>
        <v>754.40019826309322</v>
      </c>
      <c r="AO293" s="211">
        <v>4</v>
      </c>
      <c r="AP293" s="211">
        <v>2882.4008892182255</v>
      </c>
      <c r="AQ293" s="208">
        <f t="shared" ref="AQ293:AQ324" si="225">AP293/AO293</f>
        <v>720.60022230455638</v>
      </c>
      <c r="AR293" s="205">
        <f t="shared" ref="AR293:AR311" si="226">RANK(AQ293, AQ$293:AQ$325)</f>
        <v>15</v>
      </c>
      <c r="AS293" s="525">
        <f>AVERAGE(AQ293:AQ325)</f>
        <v>755.17837320453873</v>
      </c>
      <c r="AT293" s="211">
        <v>4</v>
      </c>
      <c r="AU293" s="211">
        <v>2897.5609756097551</v>
      </c>
      <c r="AV293" s="208">
        <f t="shared" ref="AV293:AV324" si="227">AU293/AT293</f>
        <v>724.39024390243878</v>
      </c>
      <c r="AW293" s="205">
        <f t="shared" ref="AW293:AW310" si="228">RANK(AV293, AV$293:AV$325)</f>
        <v>15</v>
      </c>
      <c r="AX293" s="525">
        <f>AVERAGE(AV293:AV325)</f>
        <v>757.06159312972488</v>
      </c>
    </row>
    <row r="294" spans="1:50" ht="14.25" hidden="1" customHeight="1" outlineLevel="1">
      <c r="B294" s="494"/>
      <c r="C294" s="203">
        <v>2</v>
      </c>
      <c r="D294" s="206" t="s">
        <v>543</v>
      </c>
      <c r="E294" s="207">
        <v>3</v>
      </c>
      <c r="F294" s="203">
        <v>3600</v>
      </c>
      <c r="G294" s="208">
        <f t="shared" ref="G294:G325" si="229">F294/E294</f>
        <v>1200</v>
      </c>
      <c r="H294" s="529"/>
      <c r="I294" s="209">
        <f t="shared" ref="I294:K325" si="230">AVERAGE(P294,U294,Z294,AE294,AJ294,AO294,AT294)</f>
        <v>3</v>
      </c>
      <c r="J294" s="209">
        <f t="shared" si="230"/>
        <v>3036.6590599569354</v>
      </c>
      <c r="K294" s="210">
        <f t="shared" si="230"/>
        <v>1012.2196866523117</v>
      </c>
      <c r="L294" s="530"/>
      <c r="M294" s="209">
        <f>RANK(K294, K$293:$K$325)</f>
        <v>2</v>
      </c>
      <c r="N294" s="528"/>
      <c r="O294" s="526"/>
      <c r="P294" s="211">
        <v>3</v>
      </c>
      <c r="Q294" s="211">
        <v>3035.6407185628773</v>
      </c>
      <c r="R294" s="208">
        <f t="shared" si="215"/>
        <v>1011.8802395209591</v>
      </c>
      <c r="S294" s="205">
        <f t="shared" si="216"/>
        <v>1</v>
      </c>
      <c r="T294" s="525"/>
      <c r="U294" s="211">
        <v>3</v>
      </c>
      <c r="V294" s="211">
        <v>3036.521739130435</v>
      </c>
      <c r="W294" s="208">
        <f t="shared" si="217"/>
        <v>1012.1739130434784</v>
      </c>
      <c r="X294" s="205">
        <f t="shared" si="218"/>
        <v>1</v>
      </c>
      <c r="Y294" s="525"/>
      <c r="Z294" s="211">
        <v>3</v>
      </c>
      <c r="AA294" s="211">
        <v>3036.5455236165617</v>
      </c>
      <c r="AB294" s="208">
        <f t="shared" si="219"/>
        <v>1012.1818412055205</v>
      </c>
      <c r="AC294" s="205">
        <f t="shared" si="220"/>
        <v>2</v>
      </c>
      <c r="AD294" s="525"/>
      <c r="AE294" s="211">
        <v>3</v>
      </c>
      <c r="AF294" s="211">
        <v>3036.4587525150887</v>
      </c>
      <c r="AG294" s="208">
        <f t="shared" si="221"/>
        <v>1012.1529175050296</v>
      </c>
      <c r="AH294" s="205">
        <f t="shared" si="222"/>
        <v>2</v>
      </c>
      <c r="AI294" s="525"/>
      <c r="AJ294" s="211">
        <v>3</v>
      </c>
      <c r="AK294" s="211">
        <v>3036.5217391304341</v>
      </c>
      <c r="AL294" s="208">
        <f t="shared" si="223"/>
        <v>1012.173913043478</v>
      </c>
      <c r="AM294" s="205">
        <f t="shared" si="224"/>
        <v>3</v>
      </c>
      <c r="AN294" s="525"/>
      <c r="AO294" s="211">
        <v>3</v>
      </c>
      <c r="AP294" s="211">
        <v>3037.2513562386976</v>
      </c>
      <c r="AQ294" s="208">
        <f t="shared" si="225"/>
        <v>1012.4171187462325</v>
      </c>
      <c r="AR294" s="205">
        <f t="shared" si="226"/>
        <v>4</v>
      </c>
      <c r="AS294" s="525"/>
      <c r="AT294" s="211">
        <v>3</v>
      </c>
      <c r="AU294" s="211">
        <v>3037.6735905044511</v>
      </c>
      <c r="AV294" s="208">
        <f t="shared" si="227"/>
        <v>1012.5578635014837</v>
      </c>
      <c r="AW294" s="205">
        <f t="shared" si="228"/>
        <v>3</v>
      </c>
      <c r="AX294" s="525"/>
    </row>
    <row r="295" spans="1:50" ht="14.25" hidden="1" customHeight="1" outlineLevel="1">
      <c r="B295" s="494"/>
      <c r="C295" s="203">
        <v>3</v>
      </c>
      <c r="D295" s="206" t="s">
        <v>232</v>
      </c>
      <c r="E295" s="207">
        <v>4</v>
      </c>
      <c r="F295" s="203">
        <v>2700</v>
      </c>
      <c r="G295" s="208">
        <f t="shared" si="229"/>
        <v>675</v>
      </c>
      <c r="H295" s="529"/>
      <c r="I295" s="209">
        <f t="shared" si="230"/>
        <v>4</v>
      </c>
      <c r="J295" s="209">
        <f t="shared" si="230"/>
        <v>2391.766662552458</v>
      </c>
      <c r="K295" s="210">
        <f t="shared" si="230"/>
        <v>597.9416656381145</v>
      </c>
      <c r="L295" s="530"/>
      <c r="M295" s="209">
        <f>RANK(K295, K$293:$K$325)</f>
        <v>29</v>
      </c>
      <c r="N295" s="528"/>
      <c r="O295" s="526"/>
      <c r="P295" s="211">
        <v>4</v>
      </c>
      <c r="Q295" s="211">
        <v>2389.4147097389446</v>
      </c>
      <c r="R295" s="208">
        <f t="shared" si="215"/>
        <v>597.35367743473614</v>
      </c>
      <c r="S295" s="205">
        <f t="shared" si="216"/>
        <v>28</v>
      </c>
      <c r="T295" s="525"/>
      <c r="U295" s="211">
        <v>4</v>
      </c>
      <c r="V295" s="211">
        <v>2390.239164744446</v>
      </c>
      <c r="W295" s="208">
        <f t="shared" si="217"/>
        <v>597.55979118611151</v>
      </c>
      <c r="X295" s="205">
        <f t="shared" si="218"/>
        <v>28</v>
      </c>
      <c r="Y295" s="525"/>
      <c r="Z295" s="211">
        <v>4</v>
      </c>
      <c r="AA295" s="211">
        <v>2390.4725897920612</v>
      </c>
      <c r="AB295" s="208">
        <f t="shared" si="219"/>
        <v>597.61814744801529</v>
      </c>
      <c r="AC295" s="205">
        <f t="shared" si="220"/>
        <v>28</v>
      </c>
      <c r="AD295" s="525"/>
      <c r="AE295" s="211">
        <v>4</v>
      </c>
      <c r="AF295" s="211">
        <v>2391.1128435002911</v>
      </c>
      <c r="AG295" s="208">
        <f t="shared" si="221"/>
        <v>597.77821087507277</v>
      </c>
      <c r="AH295" s="205">
        <f t="shared" si="222"/>
        <v>28</v>
      </c>
      <c r="AI295" s="525"/>
      <c r="AJ295" s="211">
        <v>4</v>
      </c>
      <c r="AK295" s="211">
        <v>2391.1298838437156</v>
      </c>
      <c r="AL295" s="208">
        <f t="shared" si="223"/>
        <v>597.78247096092889</v>
      </c>
      <c r="AM295" s="205">
        <f t="shared" si="224"/>
        <v>28</v>
      </c>
      <c r="AN295" s="525"/>
      <c r="AO295" s="211">
        <v>4</v>
      </c>
      <c r="AP295" s="211">
        <v>2391.2924102765251</v>
      </c>
      <c r="AQ295" s="208">
        <f t="shared" si="225"/>
        <v>597.82310256913127</v>
      </c>
      <c r="AR295" s="205">
        <f t="shared" si="226"/>
        <v>28</v>
      </c>
      <c r="AS295" s="525"/>
      <c r="AT295" s="211">
        <v>4</v>
      </c>
      <c r="AU295" s="211">
        <v>2398.705035971223</v>
      </c>
      <c r="AV295" s="208">
        <f t="shared" si="227"/>
        <v>599.67625899280574</v>
      </c>
      <c r="AW295" s="205">
        <f t="shared" si="228"/>
        <v>28</v>
      </c>
      <c r="AX295" s="525"/>
    </row>
    <row r="296" spans="1:50" ht="14.25" hidden="1" customHeight="1" outlineLevel="1">
      <c r="B296" s="494"/>
      <c r="C296" s="203">
        <v>4</v>
      </c>
      <c r="D296" s="206" t="s">
        <v>544</v>
      </c>
      <c r="E296" s="207">
        <v>4</v>
      </c>
      <c r="F296" s="203">
        <v>3300</v>
      </c>
      <c r="G296" s="208">
        <f t="shared" si="229"/>
        <v>825</v>
      </c>
      <c r="H296" s="529"/>
      <c r="I296" s="209">
        <f t="shared" si="230"/>
        <v>4</v>
      </c>
      <c r="J296" s="209">
        <f t="shared" si="230"/>
        <v>2896.2569794304986</v>
      </c>
      <c r="K296" s="210">
        <f t="shared" si="230"/>
        <v>724.06424485762466</v>
      </c>
      <c r="L296" s="530"/>
      <c r="M296" s="209">
        <f>RANK(K296, K$293:$K$325)</f>
        <v>12</v>
      </c>
      <c r="N296" s="528"/>
      <c r="O296" s="526"/>
      <c r="P296" s="211">
        <v>4</v>
      </c>
      <c r="Q296" s="211">
        <v>2890.7082152974513</v>
      </c>
      <c r="R296" s="208">
        <f t="shared" si="215"/>
        <v>722.67705382436282</v>
      </c>
      <c r="S296" s="205">
        <f t="shared" si="216"/>
        <v>12</v>
      </c>
      <c r="T296" s="525"/>
      <c r="U296" s="211">
        <v>4</v>
      </c>
      <c r="V296" s="211">
        <v>2892.9766843083962</v>
      </c>
      <c r="W296" s="208">
        <f t="shared" si="217"/>
        <v>723.24417107709905</v>
      </c>
      <c r="X296" s="205">
        <f t="shared" si="218"/>
        <v>12</v>
      </c>
      <c r="Y296" s="525"/>
      <c r="Z296" s="211">
        <v>4</v>
      </c>
      <c r="AA296" s="211">
        <v>2893.7902139757584</v>
      </c>
      <c r="AB296" s="208">
        <f t="shared" si="219"/>
        <v>723.44755349393961</v>
      </c>
      <c r="AC296" s="205">
        <f t="shared" si="220"/>
        <v>12</v>
      </c>
      <c r="AD296" s="525"/>
      <c r="AE296" s="211">
        <v>4</v>
      </c>
      <c r="AF296" s="211">
        <v>2893.6272160996632</v>
      </c>
      <c r="AG296" s="208">
        <f t="shared" si="221"/>
        <v>723.4068040249158</v>
      </c>
      <c r="AH296" s="205">
        <f t="shared" si="222"/>
        <v>12</v>
      </c>
      <c r="AI296" s="525"/>
      <c r="AJ296" s="211">
        <v>4</v>
      </c>
      <c r="AK296" s="211">
        <v>2894.0813175501798</v>
      </c>
      <c r="AL296" s="208">
        <f t="shared" si="223"/>
        <v>723.52032938754496</v>
      </c>
      <c r="AM296" s="205">
        <f t="shared" si="224"/>
        <v>12</v>
      </c>
      <c r="AN296" s="525"/>
      <c r="AO296" s="211">
        <v>4</v>
      </c>
      <c r="AP296" s="211">
        <v>2896.0268070847301</v>
      </c>
      <c r="AQ296" s="208">
        <f t="shared" si="225"/>
        <v>724.00670177118252</v>
      </c>
      <c r="AR296" s="205">
        <f t="shared" si="226"/>
        <v>13</v>
      </c>
      <c r="AS296" s="525"/>
      <c r="AT296" s="211">
        <v>4</v>
      </c>
      <c r="AU296" s="211">
        <v>2912.5884016973123</v>
      </c>
      <c r="AV296" s="208">
        <f t="shared" si="227"/>
        <v>728.14710042432807</v>
      </c>
      <c r="AW296" s="205">
        <f t="shared" si="228"/>
        <v>11</v>
      </c>
      <c r="AX296" s="525"/>
    </row>
    <row r="297" spans="1:50" ht="14.25" hidden="1" customHeight="1" outlineLevel="1">
      <c r="B297" s="494"/>
      <c r="C297" s="203">
        <v>5</v>
      </c>
      <c r="D297" s="206" t="s">
        <v>233</v>
      </c>
      <c r="E297" s="207">
        <v>5</v>
      </c>
      <c r="F297" s="203">
        <v>3300</v>
      </c>
      <c r="G297" s="208">
        <f t="shared" si="229"/>
        <v>660</v>
      </c>
      <c r="H297" s="529"/>
      <c r="I297" s="209">
        <f t="shared" si="230"/>
        <v>5</v>
      </c>
      <c r="J297" s="209">
        <f t="shared" si="230"/>
        <v>2860.8764090919672</v>
      </c>
      <c r="K297" s="210">
        <f t="shared" si="230"/>
        <v>572.1752818183935</v>
      </c>
      <c r="L297" s="530"/>
      <c r="M297" s="209">
        <f>RANK(K297, K$293:$K$325)</f>
        <v>31</v>
      </c>
      <c r="N297" s="528"/>
      <c r="O297" s="526"/>
      <c r="P297" s="211">
        <v>5</v>
      </c>
      <c r="Q297" s="211">
        <v>2862.0187304890792</v>
      </c>
      <c r="R297" s="208">
        <f t="shared" si="215"/>
        <v>572.40374609781588</v>
      </c>
      <c r="S297" s="205">
        <f t="shared" si="216"/>
        <v>30</v>
      </c>
      <c r="T297" s="525"/>
      <c r="U297" s="211">
        <v>5</v>
      </c>
      <c r="V297" s="211">
        <v>2862.7410109432017</v>
      </c>
      <c r="W297" s="208">
        <f t="shared" si="217"/>
        <v>572.54820218864029</v>
      </c>
      <c r="X297" s="205">
        <f t="shared" si="218"/>
        <v>30</v>
      </c>
      <c r="Y297" s="525"/>
      <c r="Z297" s="211">
        <v>5</v>
      </c>
      <c r="AA297" s="211">
        <v>2864.4721906923928</v>
      </c>
      <c r="AB297" s="208">
        <f t="shared" si="219"/>
        <v>572.89443813847856</v>
      </c>
      <c r="AC297" s="205">
        <f t="shared" si="220"/>
        <v>30</v>
      </c>
      <c r="AD297" s="525"/>
      <c r="AE297" s="211">
        <v>5</v>
      </c>
      <c r="AF297" s="211">
        <v>2866.1417322834495</v>
      </c>
      <c r="AG297" s="208">
        <f t="shared" si="221"/>
        <v>573.22834645668991</v>
      </c>
      <c r="AH297" s="205">
        <f t="shared" si="222"/>
        <v>30</v>
      </c>
      <c r="AI297" s="525"/>
      <c r="AJ297" s="211">
        <v>5</v>
      </c>
      <c r="AK297" s="211">
        <v>2856.4485981308471</v>
      </c>
      <c r="AL297" s="208">
        <f t="shared" si="223"/>
        <v>571.28971962616947</v>
      </c>
      <c r="AM297" s="205">
        <f t="shared" si="224"/>
        <v>30</v>
      </c>
      <c r="AN297" s="525"/>
      <c r="AO297" s="211">
        <v>5</v>
      </c>
      <c r="AP297" s="211">
        <v>2856.8364611260122</v>
      </c>
      <c r="AQ297" s="208">
        <f t="shared" si="225"/>
        <v>571.36729222520239</v>
      </c>
      <c r="AR297" s="205">
        <f t="shared" si="226"/>
        <v>30</v>
      </c>
      <c r="AS297" s="525"/>
      <c r="AT297" s="211">
        <v>5</v>
      </c>
      <c r="AU297" s="211">
        <v>2857.4761399787867</v>
      </c>
      <c r="AV297" s="208">
        <f t="shared" si="227"/>
        <v>571.49522799575732</v>
      </c>
      <c r="AW297" s="205">
        <f t="shared" si="228"/>
        <v>30</v>
      </c>
      <c r="AX297" s="525"/>
    </row>
    <row r="298" spans="1:50" ht="14.25" hidden="1" customHeight="1" outlineLevel="1">
      <c r="B298" s="494"/>
      <c r="C298" s="203">
        <v>6</v>
      </c>
      <c r="D298" s="206" t="s">
        <v>539</v>
      </c>
      <c r="E298" s="207">
        <v>3</v>
      </c>
      <c r="F298" s="203">
        <v>3600</v>
      </c>
      <c r="G298" s="208">
        <f t="shared" si="229"/>
        <v>1200</v>
      </c>
      <c r="H298" s="529"/>
      <c r="I298" s="209">
        <f t="shared" si="230"/>
        <v>3</v>
      </c>
      <c r="J298" s="209">
        <f t="shared" si="230"/>
        <v>3031.5227817560303</v>
      </c>
      <c r="K298" s="210">
        <f t="shared" si="230"/>
        <v>1010.5075939186765</v>
      </c>
      <c r="L298" s="530"/>
      <c r="M298" s="209">
        <f>RANK(K298, K$293:$K$325)</f>
        <v>5</v>
      </c>
      <c r="N298" s="528"/>
      <c r="O298" s="526"/>
      <c r="P298" s="211">
        <v>3</v>
      </c>
      <c r="Q298" s="211">
        <v>3028.8304623753452</v>
      </c>
      <c r="R298" s="208">
        <f t="shared" si="215"/>
        <v>1009.6101541251151</v>
      </c>
      <c r="S298" s="205">
        <f t="shared" si="216"/>
        <v>5</v>
      </c>
      <c r="T298" s="525"/>
      <c r="U298" s="211">
        <v>3</v>
      </c>
      <c r="V298" s="211">
        <v>3029.6813353566022</v>
      </c>
      <c r="W298" s="208">
        <f t="shared" si="217"/>
        <v>1009.8937784522008</v>
      </c>
      <c r="X298" s="205">
        <f t="shared" si="218"/>
        <v>5</v>
      </c>
      <c r="Y298" s="525"/>
      <c r="Z298" s="211">
        <v>3</v>
      </c>
      <c r="AA298" s="211">
        <v>3030.1247201790843</v>
      </c>
      <c r="AB298" s="208">
        <f t="shared" si="219"/>
        <v>1010.0415733930281</v>
      </c>
      <c r="AC298" s="205">
        <f t="shared" si="220"/>
        <v>5</v>
      </c>
      <c r="AD298" s="525"/>
      <c r="AE298" s="211">
        <v>3</v>
      </c>
      <c r="AF298" s="211">
        <v>3031.7580340264626</v>
      </c>
      <c r="AG298" s="208">
        <f t="shared" si="221"/>
        <v>1010.5860113421542</v>
      </c>
      <c r="AH298" s="205">
        <f t="shared" si="222"/>
        <v>4</v>
      </c>
      <c r="AI298" s="525"/>
      <c r="AJ298" s="211">
        <v>3</v>
      </c>
      <c r="AK298" s="211">
        <v>3032.5991189427341</v>
      </c>
      <c r="AL298" s="208">
        <f t="shared" si="223"/>
        <v>1010.8663729809114</v>
      </c>
      <c r="AM298" s="205">
        <f t="shared" si="224"/>
        <v>4</v>
      </c>
      <c r="AN298" s="525"/>
      <c r="AO298" s="211">
        <v>3</v>
      </c>
      <c r="AP298" s="211">
        <v>3033.4261838440093</v>
      </c>
      <c r="AQ298" s="208">
        <f t="shared" si="225"/>
        <v>1011.1420612813364</v>
      </c>
      <c r="AR298" s="205">
        <f t="shared" si="226"/>
        <v>5</v>
      </c>
      <c r="AS298" s="525"/>
      <c r="AT298" s="211">
        <v>3</v>
      </c>
      <c r="AU298" s="211">
        <v>3034.2396175679723</v>
      </c>
      <c r="AV298" s="208">
        <f t="shared" si="227"/>
        <v>1011.4132058559908</v>
      </c>
      <c r="AW298" s="205">
        <f t="shared" si="228"/>
        <v>4</v>
      </c>
      <c r="AX298" s="525"/>
    </row>
    <row r="299" spans="1:50" ht="14.25" hidden="1" customHeight="1" outlineLevel="1">
      <c r="B299" s="494"/>
      <c r="C299" s="203">
        <v>7</v>
      </c>
      <c r="D299" s="206" t="s">
        <v>370</v>
      </c>
      <c r="E299" s="207">
        <v>3</v>
      </c>
      <c r="F299" s="203">
        <v>3000</v>
      </c>
      <c r="G299" s="208">
        <f t="shared" si="229"/>
        <v>1000</v>
      </c>
      <c r="H299" s="529"/>
      <c r="I299" s="209">
        <f t="shared" si="230"/>
        <v>3</v>
      </c>
      <c r="J299" s="209">
        <f t="shared" si="230"/>
        <v>2651.0142903775095</v>
      </c>
      <c r="K299" s="210">
        <f t="shared" si="230"/>
        <v>883.67143012583642</v>
      </c>
      <c r="L299" s="530"/>
      <c r="M299" s="209">
        <f>RANK(K299, K$293:$K$325)</f>
        <v>10</v>
      </c>
      <c r="N299" s="528"/>
      <c r="O299" s="526"/>
      <c r="P299" s="211">
        <v>3</v>
      </c>
      <c r="Q299" s="211">
        <v>2648.3823529411752</v>
      </c>
      <c r="R299" s="208">
        <f t="shared" si="215"/>
        <v>882.79411764705844</v>
      </c>
      <c r="S299" s="205">
        <f t="shared" si="216"/>
        <v>10</v>
      </c>
      <c r="T299" s="525"/>
      <c r="U299" s="211">
        <v>3</v>
      </c>
      <c r="V299" s="211">
        <v>2648.7591240875927</v>
      </c>
      <c r="W299" s="208">
        <f t="shared" si="217"/>
        <v>882.91970802919752</v>
      </c>
      <c r="X299" s="205">
        <f t="shared" si="218"/>
        <v>10</v>
      </c>
      <c r="Y299" s="525"/>
      <c r="Z299" s="211">
        <v>3</v>
      </c>
      <c r="AA299" s="211">
        <v>2649.0699040532609</v>
      </c>
      <c r="AB299" s="208">
        <f t="shared" si="219"/>
        <v>883.02330135108696</v>
      </c>
      <c r="AC299" s="205">
        <f t="shared" si="220"/>
        <v>10</v>
      </c>
      <c r="AD299" s="525"/>
      <c r="AE299" s="211">
        <v>3</v>
      </c>
      <c r="AF299" s="211">
        <v>2649.1764705882383</v>
      </c>
      <c r="AG299" s="208">
        <f t="shared" si="221"/>
        <v>883.05882352941273</v>
      </c>
      <c r="AH299" s="205">
        <f t="shared" si="222"/>
        <v>10</v>
      </c>
      <c r="AI299" s="525"/>
      <c r="AJ299" s="211">
        <v>3</v>
      </c>
      <c r="AK299" s="211">
        <v>2650.0311915159114</v>
      </c>
      <c r="AL299" s="208">
        <f t="shared" si="223"/>
        <v>883.34373050530382</v>
      </c>
      <c r="AM299" s="205">
        <f t="shared" si="224"/>
        <v>10</v>
      </c>
      <c r="AN299" s="525"/>
      <c r="AO299" s="211">
        <v>3</v>
      </c>
      <c r="AP299" s="211">
        <v>2650.3725782414322</v>
      </c>
      <c r="AQ299" s="208">
        <f t="shared" si="225"/>
        <v>883.45752608047735</v>
      </c>
      <c r="AR299" s="205">
        <f t="shared" si="226"/>
        <v>10</v>
      </c>
      <c r="AS299" s="525"/>
      <c r="AT299" s="211">
        <v>3</v>
      </c>
      <c r="AU299" s="211">
        <v>2661.3084112149563</v>
      </c>
      <c r="AV299" s="208">
        <f t="shared" si="227"/>
        <v>887.10280373831881</v>
      </c>
      <c r="AW299" s="205">
        <f t="shared" si="228"/>
        <v>10</v>
      </c>
      <c r="AX299" s="525"/>
    </row>
    <row r="300" spans="1:50" ht="14.25" hidden="1" customHeight="1" outlineLevel="1">
      <c r="B300" s="494"/>
      <c r="C300" s="203">
        <v>8</v>
      </c>
      <c r="D300" s="206" t="s">
        <v>537</v>
      </c>
      <c r="E300" s="207">
        <v>3</v>
      </c>
      <c r="F300" s="203">
        <v>3300</v>
      </c>
      <c r="G300" s="208">
        <f t="shared" si="229"/>
        <v>1100</v>
      </c>
      <c r="H300" s="529"/>
      <c r="I300" s="209">
        <f t="shared" si="230"/>
        <v>3</v>
      </c>
      <c r="J300" s="209">
        <f t="shared" si="230"/>
        <v>2851.3232367720911</v>
      </c>
      <c r="K300" s="210">
        <f t="shared" si="230"/>
        <v>950.44107892403042</v>
      </c>
      <c r="L300" s="530"/>
      <c r="M300" s="209">
        <f>RANK(K300, K$293:$K$325)</f>
        <v>9</v>
      </c>
      <c r="N300" s="528"/>
      <c r="O300" s="526"/>
      <c r="P300" s="211">
        <v>3</v>
      </c>
      <c r="Q300" s="211">
        <v>2852.552756977535</v>
      </c>
      <c r="R300" s="208">
        <f t="shared" si="215"/>
        <v>950.85091899251165</v>
      </c>
      <c r="S300" s="205">
        <f t="shared" si="216"/>
        <v>9</v>
      </c>
      <c r="T300" s="525"/>
      <c r="U300" s="211">
        <v>3</v>
      </c>
      <c r="V300" s="211">
        <v>2854.0760869565206</v>
      </c>
      <c r="W300" s="208">
        <f t="shared" si="217"/>
        <v>951.35869565217354</v>
      </c>
      <c r="X300" s="205">
        <f t="shared" si="218"/>
        <v>9</v>
      </c>
      <c r="Y300" s="525"/>
      <c r="Z300" s="211">
        <v>3</v>
      </c>
      <c r="AA300" s="211">
        <v>2855.4484803558175</v>
      </c>
      <c r="AB300" s="208">
        <f t="shared" si="219"/>
        <v>951.81616011860581</v>
      </c>
      <c r="AC300" s="205">
        <f t="shared" si="220"/>
        <v>9</v>
      </c>
      <c r="AD300" s="525"/>
      <c r="AE300" s="211">
        <v>3</v>
      </c>
      <c r="AF300" s="211">
        <v>2856.808199121524</v>
      </c>
      <c r="AG300" s="208">
        <f t="shared" si="221"/>
        <v>952.26939970717467</v>
      </c>
      <c r="AH300" s="205">
        <f t="shared" si="222"/>
        <v>9</v>
      </c>
      <c r="AI300" s="525"/>
      <c r="AJ300" s="211">
        <v>3</v>
      </c>
      <c r="AK300" s="211">
        <v>2844.6428571428592</v>
      </c>
      <c r="AL300" s="208">
        <f t="shared" si="223"/>
        <v>948.21428571428635</v>
      </c>
      <c r="AM300" s="205">
        <f t="shared" si="224"/>
        <v>9</v>
      </c>
      <c r="AN300" s="525"/>
      <c r="AO300" s="211">
        <v>3</v>
      </c>
      <c r="AP300" s="211">
        <v>2847.1281296023471</v>
      </c>
      <c r="AQ300" s="208">
        <f t="shared" si="225"/>
        <v>949.04270986744905</v>
      </c>
      <c r="AR300" s="205">
        <f t="shared" si="226"/>
        <v>9</v>
      </c>
      <c r="AS300" s="525"/>
      <c r="AT300" s="211">
        <v>3</v>
      </c>
      <c r="AU300" s="211">
        <v>2848.6061472480351</v>
      </c>
      <c r="AV300" s="208">
        <f t="shared" si="227"/>
        <v>949.53538241601166</v>
      </c>
      <c r="AW300" s="205">
        <f t="shared" si="228"/>
        <v>9</v>
      </c>
      <c r="AX300" s="525"/>
    </row>
    <row r="301" spans="1:50" ht="14.25" hidden="1" customHeight="1" outlineLevel="1">
      <c r="B301" s="494"/>
      <c r="C301" s="203">
        <v>9</v>
      </c>
      <c r="D301" s="206" t="s">
        <v>542</v>
      </c>
      <c r="E301" s="207">
        <v>3</v>
      </c>
      <c r="F301" s="203">
        <v>3600</v>
      </c>
      <c r="G301" s="208">
        <f t="shared" si="229"/>
        <v>1200</v>
      </c>
      <c r="H301" s="529"/>
      <c r="I301" s="209">
        <f t="shared" si="230"/>
        <v>3</v>
      </c>
      <c r="J301" s="209">
        <f t="shared" si="230"/>
        <v>3032.5804740906392</v>
      </c>
      <c r="K301" s="210">
        <f t="shared" si="230"/>
        <v>1010.860158030213</v>
      </c>
      <c r="L301" s="530"/>
      <c r="M301" s="209">
        <f>RANK(K301, K$293:$K$325)</f>
        <v>4</v>
      </c>
      <c r="N301" s="528"/>
      <c r="O301" s="526"/>
      <c r="P301" s="211">
        <v>3</v>
      </c>
      <c r="Q301" s="211">
        <v>3032.8314359162723</v>
      </c>
      <c r="R301" s="208">
        <f t="shared" si="215"/>
        <v>1010.9438119720908</v>
      </c>
      <c r="S301" s="205">
        <f t="shared" si="216"/>
        <v>3</v>
      </c>
      <c r="T301" s="525"/>
      <c r="U301" s="211">
        <v>3</v>
      </c>
      <c r="V301" s="211">
        <v>3034.1356673960649</v>
      </c>
      <c r="W301" s="208">
        <f t="shared" si="217"/>
        <v>1011.3785557986884</v>
      </c>
      <c r="X301" s="205">
        <f t="shared" si="218"/>
        <v>2</v>
      </c>
      <c r="Y301" s="525"/>
      <c r="Z301" s="211">
        <v>3</v>
      </c>
      <c r="AA301" s="211">
        <v>3034.940223679137</v>
      </c>
      <c r="AB301" s="208">
        <f t="shared" si="219"/>
        <v>1011.646741226379</v>
      </c>
      <c r="AC301" s="205">
        <f t="shared" si="220"/>
        <v>3</v>
      </c>
      <c r="AD301" s="525"/>
      <c r="AE301" s="211">
        <v>3</v>
      </c>
      <c r="AF301" s="211">
        <v>3035.7568533969011</v>
      </c>
      <c r="AG301" s="208">
        <f t="shared" si="221"/>
        <v>1011.9189511323003</v>
      </c>
      <c r="AH301" s="205">
        <f t="shared" si="222"/>
        <v>3</v>
      </c>
      <c r="AI301" s="525"/>
      <c r="AJ301" s="211">
        <v>3</v>
      </c>
      <c r="AK301" s="211">
        <v>3037.2208436724577</v>
      </c>
      <c r="AL301" s="208">
        <f t="shared" si="223"/>
        <v>1012.4069478908192</v>
      </c>
      <c r="AM301" s="205">
        <f t="shared" si="224"/>
        <v>2</v>
      </c>
      <c r="AN301" s="525"/>
      <c r="AO301" s="211">
        <v>3</v>
      </c>
      <c r="AP301" s="211">
        <v>3026.5116279069734</v>
      </c>
      <c r="AQ301" s="208">
        <f t="shared" si="225"/>
        <v>1008.8372093023245</v>
      </c>
      <c r="AR301" s="205">
        <f t="shared" si="226"/>
        <v>6</v>
      </c>
      <c r="AS301" s="525"/>
      <c r="AT301" s="211">
        <v>3</v>
      </c>
      <c r="AU301" s="211">
        <v>3026.6666666666665</v>
      </c>
      <c r="AV301" s="208">
        <f t="shared" si="227"/>
        <v>1008.8888888888888</v>
      </c>
      <c r="AW301" s="205">
        <f t="shared" si="228"/>
        <v>6</v>
      </c>
      <c r="AX301" s="525"/>
    </row>
    <row r="302" spans="1:50" ht="14.25" hidden="1" customHeight="1" outlineLevel="1">
      <c r="B302" s="494"/>
      <c r="C302" s="203">
        <v>10</v>
      </c>
      <c r="D302" s="206" t="s">
        <v>623</v>
      </c>
      <c r="E302" s="207">
        <v>4</v>
      </c>
      <c r="F302" s="203">
        <v>3000</v>
      </c>
      <c r="G302" s="208">
        <f t="shared" si="229"/>
        <v>750</v>
      </c>
      <c r="H302" s="529"/>
      <c r="I302" s="209">
        <f t="shared" si="230"/>
        <v>4</v>
      </c>
      <c r="J302" s="209">
        <f t="shared" si="230"/>
        <v>2648.0448304298307</v>
      </c>
      <c r="K302" s="210">
        <f t="shared" si="230"/>
        <v>662.01120760745766</v>
      </c>
      <c r="L302" s="530"/>
      <c r="M302" s="209">
        <f>RANK(K302, K$293:$K$325)</f>
        <v>23</v>
      </c>
      <c r="N302" s="528"/>
      <c r="O302" s="526"/>
      <c r="P302" s="211">
        <v>4</v>
      </c>
      <c r="Q302" s="211">
        <v>2645.4760031471274</v>
      </c>
      <c r="R302" s="208">
        <f t="shared" si="215"/>
        <v>661.36900078678184</v>
      </c>
      <c r="S302" s="205">
        <f t="shared" si="216"/>
        <v>23</v>
      </c>
      <c r="T302" s="525"/>
      <c r="U302" s="211">
        <v>4</v>
      </c>
      <c r="V302" s="211">
        <v>2646.1173681090695</v>
      </c>
      <c r="W302" s="208">
        <f t="shared" si="217"/>
        <v>661.52934202726738</v>
      </c>
      <c r="X302" s="205">
        <f t="shared" si="218"/>
        <v>23</v>
      </c>
      <c r="Y302" s="525"/>
      <c r="Z302" s="211">
        <v>4</v>
      </c>
      <c r="AA302" s="211">
        <v>2646.1470523294347</v>
      </c>
      <c r="AB302" s="208">
        <f t="shared" si="219"/>
        <v>661.53676308235868</v>
      </c>
      <c r="AC302" s="205">
        <f t="shared" si="220"/>
        <v>23</v>
      </c>
      <c r="AD302" s="525"/>
      <c r="AE302" s="211">
        <v>4</v>
      </c>
      <c r="AF302" s="211">
        <v>2646.2176165803094</v>
      </c>
      <c r="AG302" s="208">
        <f t="shared" si="221"/>
        <v>661.55440414507734</v>
      </c>
      <c r="AH302" s="205">
        <f t="shared" si="222"/>
        <v>23</v>
      </c>
      <c r="AI302" s="525"/>
      <c r="AJ302" s="211">
        <v>4</v>
      </c>
      <c r="AK302" s="211">
        <v>2647.1760797342226</v>
      </c>
      <c r="AL302" s="208">
        <f t="shared" si="223"/>
        <v>661.79401993355566</v>
      </c>
      <c r="AM302" s="205">
        <f t="shared" si="224"/>
        <v>23</v>
      </c>
      <c r="AN302" s="525"/>
      <c r="AO302" s="211">
        <v>4</v>
      </c>
      <c r="AP302" s="211">
        <v>2647.7664438972943</v>
      </c>
      <c r="AQ302" s="208">
        <f t="shared" si="225"/>
        <v>661.94161097432357</v>
      </c>
      <c r="AR302" s="205">
        <f t="shared" si="226"/>
        <v>24</v>
      </c>
      <c r="AS302" s="525"/>
      <c r="AT302" s="211">
        <v>4</v>
      </c>
      <c r="AU302" s="211">
        <v>2657.4132492113567</v>
      </c>
      <c r="AV302" s="208">
        <f t="shared" si="227"/>
        <v>664.35331230283919</v>
      </c>
      <c r="AW302" s="205">
        <f t="shared" si="228"/>
        <v>23</v>
      </c>
      <c r="AX302" s="525"/>
    </row>
    <row r="303" spans="1:50" ht="14.25" hidden="1" customHeight="1" outlineLevel="1">
      <c r="B303" s="494"/>
      <c r="C303" s="203">
        <v>11</v>
      </c>
      <c r="D303" s="206" t="s">
        <v>613</v>
      </c>
      <c r="E303" s="207">
        <v>3</v>
      </c>
      <c r="F303" s="203">
        <v>3300</v>
      </c>
      <c r="G303" s="208">
        <f t="shared" si="229"/>
        <v>1100</v>
      </c>
      <c r="H303" s="529"/>
      <c r="I303" s="209">
        <f t="shared" si="230"/>
        <v>3</v>
      </c>
      <c r="J303" s="209">
        <f t="shared" si="230"/>
        <v>2877.161755195863</v>
      </c>
      <c r="K303" s="210">
        <f t="shared" si="230"/>
        <v>959.05391839862091</v>
      </c>
      <c r="L303" s="530"/>
      <c r="M303" s="209">
        <f>RANK(K303, K$293:$K$325)</f>
        <v>8</v>
      </c>
      <c r="N303" s="528"/>
      <c r="O303" s="526"/>
      <c r="P303" s="211">
        <v>3</v>
      </c>
      <c r="Q303" s="211">
        <v>2875.5646817248462</v>
      </c>
      <c r="R303" s="208">
        <f t="shared" si="215"/>
        <v>958.52156057494869</v>
      </c>
      <c r="S303" s="205">
        <f t="shared" si="216"/>
        <v>8</v>
      </c>
      <c r="T303" s="525"/>
      <c r="U303" s="211">
        <v>3</v>
      </c>
      <c r="V303" s="211">
        <v>2875.6626506024081</v>
      </c>
      <c r="W303" s="208">
        <f t="shared" si="217"/>
        <v>958.55421686746934</v>
      </c>
      <c r="X303" s="205">
        <f t="shared" si="218"/>
        <v>8</v>
      </c>
      <c r="Y303" s="525"/>
      <c r="Z303" s="211">
        <v>3</v>
      </c>
      <c r="AA303" s="211">
        <v>2877.4849158463012</v>
      </c>
      <c r="AB303" s="208">
        <f t="shared" si="219"/>
        <v>959.16163861543373</v>
      </c>
      <c r="AC303" s="205">
        <f t="shared" si="220"/>
        <v>8</v>
      </c>
      <c r="AD303" s="525"/>
      <c r="AE303" s="211">
        <v>3</v>
      </c>
      <c r="AF303" s="211">
        <v>2877.2353263850714</v>
      </c>
      <c r="AG303" s="208">
        <f t="shared" si="221"/>
        <v>959.0784421283571</v>
      </c>
      <c r="AH303" s="205">
        <f t="shared" si="222"/>
        <v>8</v>
      </c>
      <c r="AI303" s="525"/>
      <c r="AJ303" s="211">
        <v>3</v>
      </c>
      <c r="AK303" s="211">
        <v>2877.4941995359641</v>
      </c>
      <c r="AL303" s="208">
        <f t="shared" si="223"/>
        <v>959.16473317865473</v>
      </c>
      <c r="AM303" s="205">
        <f t="shared" si="224"/>
        <v>8</v>
      </c>
      <c r="AN303" s="525"/>
      <c r="AO303" s="211">
        <v>3</v>
      </c>
      <c r="AP303" s="211">
        <v>2878.0000000000027</v>
      </c>
      <c r="AQ303" s="208">
        <f t="shared" si="225"/>
        <v>959.33333333333428</v>
      </c>
      <c r="AR303" s="205">
        <f t="shared" si="226"/>
        <v>8</v>
      </c>
      <c r="AS303" s="525"/>
      <c r="AT303" s="211">
        <v>3</v>
      </c>
      <c r="AU303" s="211">
        <v>2878.690512276447</v>
      </c>
      <c r="AV303" s="208">
        <f t="shared" si="227"/>
        <v>959.56350409214895</v>
      </c>
      <c r="AW303" s="205">
        <f t="shared" si="228"/>
        <v>8</v>
      </c>
      <c r="AX303" s="525"/>
    </row>
    <row r="304" spans="1:50" ht="14.25" hidden="1" customHeight="1" outlineLevel="1">
      <c r="B304" s="494"/>
      <c r="C304" s="203">
        <v>12</v>
      </c>
      <c r="D304" s="206" t="s">
        <v>541</v>
      </c>
      <c r="E304" s="207">
        <v>4</v>
      </c>
      <c r="F304" s="203">
        <v>3300</v>
      </c>
      <c r="G304" s="208">
        <f t="shared" si="229"/>
        <v>825</v>
      </c>
      <c r="H304" s="529"/>
      <c r="I304" s="209">
        <f t="shared" si="230"/>
        <v>4</v>
      </c>
      <c r="J304" s="209">
        <f t="shared" si="230"/>
        <v>2858.2471838044462</v>
      </c>
      <c r="K304" s="210">
        <f t="shared" si="230"/>
        <v>714.56179595111155</v>
      </c>
      <c r="L304" s="530"/>
      <c r="M304" s="209">
        <f>RANK(K304, K$293:$K$325)</f>
        <v>20</v>
      </c>
      <c r="N304" s="528"/>
      <c r="O304" s="526"/>
      <c r="P304" s="211">
        <v>4</v>
      </c>
      <c r="Q304" s="211">
        <v>2856.931608133088</v>
      </c>
      <c r="R304" s="208">
        <f t="shared" si="215"/>
        <v>714.23290203327201</v>
      </c>
      <c r="S304" s="205">
        <f t="shared" si="216"/>
        <v>19</v>
      </c>
      <c r="T304" s="525"/>
      <c r="U304" s="211">
        <v>4</v>
      </c>
      <c r="V304" s="211">
        <v>2857.3228346456704</v>
      </c>
      <c r="W304" s="208">
        <f t="shared" si="217"/>
        <v>714.33070866141759</v>
      </c>
      <c r="X304" s="205">
        <f t="shared" si="218"/>
        <v>19</v>
      </c>
      <c r="Y304" s="525"/>
      <c r="Z304" s="211">
        <v>4</v>
      </c>
      <c r="AA304" s="211">
        <v>2857.8461538461524</v>
      </c>
      <c r="AB304" s="208">
        <f t="shared" si="219"/>
        <v>714.46153846153811</v>
      </c>
      <c r="AC304" s="205">
        <f t="shared" si="220"/>
        <v>20</v>
      </c>
      <c r="AD304" s="525"/>
      <c r="AE304" s="211">
        <v>4</v>
      </c>
      <c r="AF304" s="211">
        <v>2857.8151260504264</v>
      </c>
      <c r="AG304" s="208">
        <f t="shared" si="221"/>
        <v>714.45378151260661</v>
      </c>
      <c r="AH304" s="205">
        <f t="shared" si="222"/>
        <v>20</v>
      </c>
      <c r="AI304" s="525"/>
      <c r="AJ304" s="211">
        <v>4</v>
      </c>
      <c r="AK304" s="211">
        <v>2859.0163934426255</v>
      </c>
      <c r="AL304" s="208">
        <f t="shared" si="223"/>
        <v>714.75409836065637</v>
      </c>
      <c r="AM304" s="205">
        <f t="shared" si="224"/>
        <v>20</v>
      </c>
      <c r="AN304" s="525"/>
      <c r="AO304" s="211">
        <v>4</v>
      </c>
      <c r="AP304" s="211">
        <v>2859.0604026845695</v>
      </c>
      <c r="AQ304" s="208">
        <f t="shared" si="225"/>
        <v>714.76510067114236</v>
      </c>
      <c r="AR304" s="205">
        <f t="shared" si="226"/>
        <v>20</v>
      </c>
      <c r="AS304" s="525"/>
      <c r="AT304" s="211">
        <v>4</v>
      </c>
      <c r="AU304" s="211">
        <v>2859.7377678285884</v>
      </c>
      <c r="AV304" s="208">
        <f t="shared" si="227"/>
        <v>714.9344419571471</v>
      </c>
      <c r="AW304" s="205">
        <f t="shared" si="228"/>
        <v>20</v>
      </c>
      <c r="AX304" s="525"/>
    </row>
    <row r="305" spans="2:50" ht="14.25" hidden="1" customHeight="1" outlineLevel="1">
      <c r="B305" s="494"/>
      <c r="C305" s="203">
        <v>13</v>
      </c>
      <c r="D305" s="206" t="s">
        <v>624</v>
      </c>
      <c r="E305" s="207">
        <v>4</v>
      </c>
      <c r="F305" s="203">
        <v>3300</v>
      </c>
      <c r="G305" s="208">
        <f t="shared" si="229"/>
        <v>825</v>
      </c>
      <c r="H305" s="529"/>
      <c r="I305" s="209">
        <f t="shared" si="230"/>
        <v>4</v>
      </c>
      <c r="J305" s="209">
        <f t="shared" si="230"/>
        <v>2870.0104080698952</v>
      </c>
      <c r="K305" s="210">
        <f t="shared" si="230"/>
        <v>717.50260201747381</v>
      </c>
      <c r="L305" s="530"/>
      <c r="M305" s="209">
        <f>RANK(K305, K$293:$K$325)</f>
        <v>15</v>
      </c>
      <c r="N305" s="528"/>
      <c r="O305" s="526"/>
      <c r="P305" s="211">
        <v>4</v>
      </c>
      <c r="Q305" s="211">
        <v>2868.0342768112168</v>
      </c>
      <c r="R305" s="208">
        <f t="shared" si="215"/>
        <v>717.00856920280421</v>
      </c>
      <c r="S305" s="205">
        <f t="shared" si="216"/>
        <v>15</v>
      </c>
      <c r="T305" s="525"/>
      <c r="U305" s="211">
        <v>4</v>
      </c>
      <c r="V305" s="211">
        <v>2868.5714285714275</v>
      </c>
      <c r="W305" s="208">
        <f t="shared" si="217"/>
        <v>717.14285714285688</v>
      </c>
      <c r="X305" s="205">
        <f t="shared" si="218"/>
        <v>15</v>
      </c>
      <c r="Y305" s="525"/>
      <c r="Z305" s="211">
        <v>4</v>
      </c>
      <c r="AA305" s="211">
        <v>2869.6253602305483</v>
      </c>
      <c r="AB305" s="208">
        <f t="shared" si="219"/>
        <v>717.40634005763707</v>
      </c>
      <c r="AC305" s="205">
        <f t="shared" si="220"/>
        <v>15</v>
      </c>
      <c r="AD305" s="525"/>
      <c r="AE305" s="211">
        <v>4</v>
      </c>
      <c r="AF305" s="211">
        <v>2870.0542673902273</v>
      </c>
      <c r="AG305" s="208">
        <f t="shared" si="221"/>
        <v>717.51356684755683</v>
      </c>
      <c r="AH305" s="205">
        <f t="shared" si="222"/>
        <v>15</v>
      </c>
      <c r="AI305" s="525"/>
      <c r="AJ305" s="211">
        <v>4</v>
      </c>
      <c r="AK305" s="211">
        <v>2870.562534134353</v>
      </c>
      <c r="AL305" s="208">
        <f t="shared" si="223"/>
        <v>717.64063353358824</v>
      </c>
      <c r="AM305" s="205">
        <f t="shared" si="224"/>
        <v>15</v>
      </c>
      <c r="AN305" s="525"/>
      <c r="AO305" s="211">
        <v>4</v>
      </c>
      <c r="AP305" s="211">
        <v>2871.1774107618553</v>
      </c>
      <c r="AQ305" s="208">
        <f t="shared" si="225"/>
        <v>717.79435269046382</v>
      </c>
      <c r="AR305" s="205">
        <f t="shared" si="226"/>
        <v>18</v>
      </c>
      <c r="AS305" s="525"/>
      <c r="AT305" s="211">
        <v>4</v>
      </c>
      <c r="AU305" s="211">
        <v>2872.0475785896365</v>
      </c>
      <c r="AV305" s="208">
        <f t="shared" si="227"/>
        <v>718.01189464740912</v>
      </c>
      <c r="AW305" s="205">
        <f t="shared" si="228"/>
        <v>17</v>
      </c>
      <c r="AX305" s="525"/>
    </row>
    <row r="306" spans="2:50" ht="14.25" hidden="1" customHeight="1" outlineLevel="1">
      <c r="B306" s="494"/>
      <c r="C306" s="203">
        <v>14</v>
      </c>
      <c r="D306" s="206" t="s">
        <v>538</v>
      </c>
      <c r="E306" s="207">
        <v>4</v>
      </c>
      <c r="F306" s="203">
        <v>3300</v>
      </c>
      <c r="G306" s="208">
        <f t="shared" si="229"/>
        <v>825</v>
      </c>
      <c r="H306" s="529"/>
      <c r="I306" s="209">
        <f t="shared" si="230"/>
        <v>4</v>
      </c>
      <c r="J306" s="209">
        <f t="shared" si="230"/>
        <v>2862.7553764186478</v>
      </c>
      <c r="K306" s="210">
        <f t="shared" si="230"/>
        <v>715.68884410466194</v>
      </c>
      <c r="L306" s="530"/>
      <c r="M306" s="209">
        <f>RANK(K306, K$293:$K$325)</f>
        <v>18</v>
      </c>
      <c r="N306" s="528"/>
      <c r="O306" s="526"/>
      <c r="P306" s="211">
        <v>4</v>
      </c>
      <c r="Q306" s="211">
        <v>2860.2163110201705</v>
      </c>
      <c r="R306" s="208">
        <f t="shared" si="215"/>
        <v>715.05407775504261</v>
      </c>
      <c r="S306" s="205">
        <f t="shared" si="216"/>
        <v>18</v>
      </c>
      <c r="T306" s="525"/>
      <c r="U306" s="211">
        <v>4</v>
      </c>
      <c r="V306" s="211">
        <v>2860.9198903441979</v>
      </c>
      <c r="W306" s="208">
        <f t="shared" si="217"/>
        <v>715.22997258604948</v>
      </c>
      <c r="X306" s="205">
        <f t="shared" si="218"/>
        <v>18</v>
      </c>
      <c r="Y306" s="525"/>
      <c r="Z306" s="211">
        <v>4</v>
      </c>
      <c r="AA306" s="211">
        <v>2861.9771863117876</v>
      </c>
      <c r="AB306" s="208">
        <f t="shared" si="219"/>
        <v>715.4942965779469</v>
      </c>
      <c r="AC306" s="205">
        <f t="shared" si="220"/>
        <v>18</v>
      </c>
      <c r="AD306" s="525"/>
      <c r="AE306" s="211">
        <v>4</v>
      </c>
      <c r="AF306" s="211">
        <v>2862.874870734232</v>
      </c>
      <c r="AG306" s="208">
        <f t="shared" si="221"/>
        <v>715.718717683558</v>
      </c>
      <c r="AH306" s="205">
        <f t="shared" si="222"/>
        <v>17</v>
      </c>
      <c r="AI306" s="525"/>
      <c r="AJ306" s="211">
        <v>4</v>
      </c>
      <c r="AK306" s="211">
        <v>2863.4573304157552</v>
      </c>
      <c r="AL306" s="208">
        <f t="shared" si="223"/>
        <v>715.86433260393881</v>
      </c>
      <c r="AM306" s="205">
        <f t="shared" si="224"/>
        <v>18</v>
      </c>
      <c r="AN306" s="525"/>
      <c r="AO306" s="211">
        <v>4</v>
      </c>
      <c r="AP306" s="211">
        <v>2864.3312101910797</v>
      </c>
      <c r="AQ306" s="208">
        <f t="shared" si="225"/>
        <v>716.08280254776992</v>
      </c>
      <c r="AR306" s="205">
        <f t="shared" si="226"/>
        <v>19</v>
      </c>
      <c r="AS306" s="525"/>
      <c r="AT306" s="211">
        <v>4</v>
      </c>
      <c r="AU306" s="211">
        <v>2865.5108359133133</v>
      </c>
      <c r="AV306" s="208">
        <f t="shared" si="227"/>
        <v>716.37770897832831</v>
      </c>
      <c r="AW306" s="205">
        <f t="shared" si="228"/>
        <v>18</v>
      </c>
      <c r="AX306" s="525"/>
    </row>
    <row r="307" spans="2:50" ht="14.25" hidden="1" customHeight="1" outlineLevel="1">
      <c r="B307" s="494"/>
      <c r="C307" s="203">
        <v>15</v>
      </c>
      <c r="D307" s="206" t="s">
        <v>639</v>
      </c>
      <c r="E307" s="207">
        <v>4</v>
      </c>
      <c r="F307" s="203">
        <v>3300</v>
      </c>
      <c r="G307" s="208">
        <f t="shared" si="229"/>
        <v>825</v>
      </c>
      <c r="H307" s="529"/>
      <c r="I307" s="209">
        <f t="shared" si="230"/>
        <v>4</v>
      </c>
      <c r="J307" s="209">
        <f t="shared" si="230"/>
        <v>2855.4965020250997</v>
      </c>
      <c r="K307" s="210">
        <f t="shared" si="230"/>
        <v>713.87412550627494</v>
      </c>
      <c r="L307" s="530"/>
      <c r="M307" s="209">
        <f>RANK(K307, K$293:$K$325)</f>
        <v>21</v>
      </c>
      <c r="N307" s="528"/>
      <c r="O307" s="526"/>
      <c r="P307" s="211">
        <v>4</v>
      </c>
      <c r="Q307" s="211">
        <v>2861.6560509554179</v>
      </c>
      <c r="R307" s="208">
        <f t="shared" si="215"/>
        <v>715.41401273885447</v>
      </c>
      <c r="S307" s="205">
        <f t="shared" si="216"/>
        <v>17</v>
      </c>
      <c r="T307" s="525"/>
      <c r="U307" s="211">
        <v>4</v>
      </c>
      <c r="V307" s="211">
        <v>2861.69701133631</v>
      </c>
      <c r="W307" s="208">
        <f t="shared" si="217"/>
        <v>715.42425283407749</v>
      </c>
      <c r="X307" s="205">
        <f t="shared" si="218"/>
        <v>17</v>
      </c>
      <c r="Y307" s="525"/>
      <c r="Z307" s="211">
        <v>4</v>
      </c>
      <c r="AA307" s="211">
        <v>2862.354359180395</v>
      </c>
      <c r="AB307" s="208">
        <f t="shared" si="219"/>
        <v>715.58858979509876</v>
      </c>
      <c r="AC307" s="205">
        <f t="shared" si="220"/>
        <v>17</v>
      </c>
      <c r="AD307" s="525"/>
      <c r="AE307" s="211">
        <v>4</v>
      </c>
      <c r="AF307" s="211">
        <v>2861.8075801749201</v>
      </c>
      <c r="AG307" s="208">
        <f t="shared" si="221"/>
        <v>715.45189504373002</v>
      </c>
      <c r="AH307" s="205">
        <f t="shared" si="222"/>
        <v>18</v>
      </c>
      <c r="AI307" s="525"/>
      <c r="AJ307" s="211">
        <v>4</v>
      </c>
      <c r="AK307" s="211">
        <v>2864.0186915887812</v>
      </c>
      <c r="AL307" s="208">
        <f t="shared" si="223"/>
        <v>716.00467289719529</v>
      </c>
      <c r="AM307" s="205">
        <f t="shared" si="224"/>
        <v>16</v>
      </c>
      <c r="AN307" s="525"/>
      <c r="AO307" s="211">
        <v>4</v>
      </c>
      <c r="AP307" s="211">
        <v>2838.3073496659299</v>
      </c>
      <c r="AQ307" s="208">
        <f t="shared" si="225"/>
        <v>709.57683741648248</v>
      </c>
      <c r="AR307" s="205">
        <f t="shared" si="226"/>
        <v>22</v>
      </c>
      <c r="AS307" s="525"/>
      <c r="AT307" s="211">
        <v>4</v>
      </c>
      <c r="AU307" s="211">
        <v>2838.6344712739447</v>
      </c>
      <c r="AV307" s="208">
        <f t="shared" si="227"/>
        <v>709.65861781848616</v>
      </c>
      <c r="AW307" s="205">
        <f t="shared" si="228"/>
        <v>22</v>
      </c>
      <c r="AX307" s="525"/>
    </row>
    <row r="308" spans="2:50" ht="14.25" hidden="1" customHeight="1" outlineLevel="1">
      <c r="B308" s="494"/>
      <c r="C308" s="203">
        <v>16</v>
      </c>
      <c r="D308" s="206" t="s">
        <v>642</v>
      </c>
      <c r="E308" s="207">
        <v>4</v>
      </c>
      <c r="F308" s="203">
        <v>3300</v>
      </c>
      <c r="G308" s="208">
        <f t="shared" si="229"/>
        <v>825</v>
      </c>
      <c r="H308" s="529"/>
      <c r="I308" s="209">
        <f t="shared" si="230"/>
        <v>4</v>
      </c>
      <c r="J308" s="209">
        <f t="shared" si="230"/>
        <v>2866.419898013196</v>
      </c>
      <c r="K308" s="210">
        <f t="shared" si="230"/>
        <v>716.60497450329899</v>
      </c>
      <c r="L308" s="530"/>
      <c r="M308" s="209">
        <f>RANK(K308, K$293:$K$325)</f>
        <v>16</v>
      </c>
      <c r="N308" s="528"/>
      <c r="O308" s="526"/>
      <c r="P308" s="211">
        <v>4</v>
      </c>
      <c r="Q308" s="211">
        <v>2852.5113440776076</v>
      </c>
      <c r="R308" s="208">
        <f t="shared" si="215"/>
        <v>713.12783601940191</v>
      </c>
      <c r="S308" s="205">
        <f t="shared" si="216"/>
        <v>20</v>
      </c>
      <c r="T308" s="525"/>
      <c r="U308" s="211">
        <v>4</v>
      </c>
      <c r="V308" s="211">
        <v>2852.5769854132905</v>
      </c>
      <c r="W308" s="208">
        <f t="shared" si="217"/>
        <v>713.14424635332261</v>
      </c>
      <c r="X308" s="205">
        <f t="shared" si="218"/>
        <v>21</v>
      </c>
      <c r="Y308" s="525"/>
      <c r="Z308" s="211">
        <v>4</v>
      </c>
      <c r="AA308" s="211">
        <v>2853.4822831209649</v>
      </c>
      <c r="AB308" s="208">
        <f t="shared" si="219"/>
        <v>713.37057078024122</v>
      </c>
      <c r="AC308" s="205">
        <f t="shared" si="220"/>
        <v>22</v>
      </c>
      <c r="AD308" s="525"/>
      <c r="AE308" s="211">
        <v>4</v>
      </c>
      <c r="AF308" s="211">
        <v>2853.7604456824497</v>
      </c>
      <c r="AG308" s="208">
        <f t="shared" si="221"/>
        <v>713.44011142061242</v>
      </c>
      <c r="AH308" s="205">
        <f t="shared" si="222"/>
        <v>22</v>
      </c>
      <c r="AI308" s="525"/>
      <c r="AJ308" s="211">
        <v>4</v>
      </c>
      <c r="AK308" s="211">
        <v>2854.0856031128415</v>
      </c>
      <c r="AL308" s="208">
        <f t="shared" si="223"/>
        <v>713.52140077821036</v>
      </c>
      <c r="AM308" s="205">
        <f t="shared" si="224"/>
        <v>22</v>
      </c>
      <c r="AN308" s="525"/>
      <c r="AO308" s="211">
        <v>4</v>
      </c>
      <c r="AP308" s="211">
        <v>2889.3964110929846</v>
      </c>
      <c r="AQ308" s="208">
        <f t="shared" si="225"/>
        <v>722.34910277324616</v>
      </c>
      <c r="AR308" s="205">
        <f t="shared" si="226"/>
        <v>14</v>
      </c>
      <c r="AS308" s="525"/>
      <c r="AT308" s="211">
        <v>4</v>
      </c>
      <c r="AU308" s="211">
        <v>2909.1262135922343</v>
      </c>
      <c r="AV308" s="208">
        <f t="shared" si="227"/>
        <v>727.28155339805858</v>
      </c>
      <c r="AW308" s="205">
        <f t="shared" si="228"/>
        <v>13</v>
      </c>
      <c r="AX308" s="525"/>
    </row>
    <row r="309" spans="2:50" ht="14.25" hidden="1" customHeight="1" outlineLevel="1">
      <c r="B309" s="494"/>
      <c r="C309" s="203">
        <v>17</v>
      </c>
      <c r="D309" s="206" t="s">
        <v>554</v>
      </c>
      <c r="E309" s="207">
        <v>4</v>
      </c>
      <c r="F309" s="203">
        <v>3300</v>
      </c>
      <c r="G309" s="208">
        <f t="shared" si="229"/>
        <v>825</v>
      </c>
      <c r="H309" s="529"/>
      <c r="I309" s="209">
        <f t="shared" si="230"/>
        <v>4</v>
      </c>
      <c r="J309" s="209">
        <f t="shared" si="230"/>
        <v>2909.3405045913105</v>
      </c>
      <c r="K309" s="210">
        <f t="shared" si="230"/>
        <v>727.33512614782762</v>
      </c>
      <c r="L309" s="530"/>
      <c r="M309" s="209">
        <f>RANK(K309, K$293:$K$325)</f>
        <v>11</v>
      </c>
      <c r="N309" s="528"/>
      <c r="O309" s="526"/>
      <c r="P309" s="211">
        <v>4</v>
      </c>
      <c r="Q309" s="211">
        <v>2906.9072164948461</v>
      </c>
      <c r="R309" s="208">
        <f t="shared" si="215"/>
        <v>726.72680412371153</v>
      </c>
      <c r="S309" s="205">
        <f t="shared" si="216"/>
        <v>11</v>
      </c>
      <c r="T309" s="525"/>
      <c r="U309" s="211">
        <v>4</v>
      </c>
      <c r="V309" s="211">
        <v>2907.7168141592933</v>
      </c>
      <c r="W309" s="208">
        <f t="shared" si="217"/>
        <v>726.92920353982333</v>
      </c>
      <c r="X309" s="205">
        <f t="shared" si="218"/>
        <v>11</v>
      </c>
      <c r="Y309" s="525"/>
      <c r="Z309" s="211">
        <v>4</v>
      </c>
      <c r="AA309" s="211">
        <v>2907.7934272300467</v>
      </c>
      <c r="AB309" s="208">
        <f t="shared" si="219"/>
        <v>726.94835680751169</v>
      </c>
      <c r="AC309" s="205">
        <f t="shared" si="220"/>
        <v>11</v>
      </c>
      <c r="AD309" s="525"/>
      <c r="AE309" s="211">
        <v>4</v>
      </c>
      <c r="AF309" s="211">
        <v>2908.4895259095952</v>
      </c>
      <c r="AG309" s="208">
        <f t="shared" si="221"/>
        <v>727.12238147739879</v>
      </c>
      <c r="AH309" s="205">
        <f t="shared" si="222"/>
        <v>11</v>
      </c>
      <c r="AI309" s="525"/>
      <c r="AJ309" s="211">
        <v>4</v>
      </c>
      <c r="AK309" s="211">
        <v>2910.4829509443571</v>
      </c>
      <c r="AL309" s="208">
        <f t="shared" si="223"/>
        <v>727.62073773608927</v>
      </c>
      <c r="AM309" s="205">
        <f t="shared" si="224"/>
        <v>11</v>
      </c>
      <c r="AN309" s="525"/>
      <c r="AO309" s="211">
        <v>4</v>
      </c>
      <c r="AP309" s="211">
        <v>2915.465539278342</v>
      </c>
      <c r="AQ309" s="208">
        <f t="shared" si="225"/>
        <v>728.86638481958551</v>
      </c>
      <c r="AR309" s="205">
        <f t="shared" si="226"/>
        <v>11</v>
      </c>
      <c r="AS309" s="525"/>
      <c r="AT309" s="211">
        <v>4</v>
      </c>
      <c r="AU309" s="211">
        <v>2908.5280581226953</v>
      </c>
      <c r="AV309" s="208">
        <f t="shared" si="227"/>
        <v>727.13201453067381</v>
      </c>
      <c r="AW309" s="205">
        <f t="shared" si="228"/>
        <v>14</v>
      </c>
      <c r="AX309" s="525"/>
    </row>
    <row r="310" spans="2:50" ht="14.25" hidden="1" customHeight="1" outlineLevel="1">
      <c r="B310" s="494"/>
      <c r="C310" s="203">
        <v>18</v>
      </c>
      <c r="D310" s="206" t="s">
        <v>553</v>
      </c>
      <c r="E310" s="207">
        <v>3</v>
      </c>
      <c r="F310" s="203">
        <v>3600</v>
      </c>
      <c r="G310" s="208">
        <f t="shared" si="229"/>
        <v>1200</v>
      </c>
      <c r="H310" s="529"/>
      <c r="I310" s="209">
        <f t="shared" si="230"/>
        <v>3</v>
      </c>
      <c r="J310" s="209">
        <f t="shared" si="230"/>
        <v>3040.7900500633996</v>
      </c>
      <c r="K310" s="210">
        <f t="shared" si="230"/>
        <v>1013.5966833544666</v>
      </c>
      <c r="L310" s="530"/>
      <c r="M310" s="209">
        <f>RANK(K310, K$293:$K$325)</f>
        <v>1</v>
      </c>
      <c r="N310" s="528"/>
      <c r="O310" s="526"/>
      <c r="P310" s="211">
        <v>3</v>
      </c>
      <c r="Q310" s="211">
        <v>3033.2644304517107</v>
      </c>
      <c r="R310" s="208">
        <f t="shared" si="215"/>
        <v>1011.0881434839035</v>
      </c>
      <c r="S310" s="205">
        <f t="shared" si="216"/>
        <v>2</v>
      </c>
      <c r="T310" s="525"/>
      <c r="U310" s="211">
        <v>3</v>
      </c>
      <c r="V310" s="211">
        <v>3033.5696941226297</v>
      </c>
      <c r="W310" s="208">
        <f t="shared" si="217"/>
        <v>1011.1898980408765</v>
      </c>
      <c r="X310" s="205">
        <f t="shared" si="218"/>
        <v>3</v>
      </c>
      <c r="Y310" s="525"/>
      <c r="Z310" s="211">
        <v>3</v>
      </c>
      <c r="AA310" s="211">
        <v>3047.3015873015879</v>
      </c>
      <c r="AB310" s="208">
        <f t="shared" si="219"/>
        <v>1015.767195767196</v>
      </c>
      <c r="AC310" s="205">
        <f t="shared" si="220"/>
        <v>1</v>
      </c>
      <c r="AD310" s="525"/>
      <c r="AE310" s="211">
        <v>3</v>
      </c>
      <c r="AF310" s="211">
        <v>3047.5414970247416</v>
      </c>
      <c r="AG310" s="208">
        <f t="shared" si="221"/>
        <v>1015.8471656749139</v>
      </c>
      <c r="AH310" s="205">
        <f t="shared" si="222"/>
        <v>1</v>
      </c>
      <c r="AI310" s="525"/>
      <c r="AJ310" s="211">
        <v>3</v>
      </c>
      <c r="AK310" s="211">
        <v>3047.9481641468678</v>
      </c>
      <c r="AL310" s="208">
        <f t="shared" si="223"/>
        <v>1015.9827213822892</v>
      </c>
      <c r="AM310" s="205">
        <f t="shared" si="224"/>
        <v>1</v>
      </c>
      <c r="AN310" s="525"/>
      <c r="AO310" s="211">
        <v>3</v>
      </c>
      <c r="AP310" s="211">
        <v>3037.3398851169241</v>
      </c>
      <c r="AQ310" s="208">
        <f t="shared" si="225"/>
        <v>1012.4466283723081</v>
      </c>
      <c r="AR310" s="205">
        <f t="shared" si="226"/>
        <v>3</v>
      </c>
      <c r="AS310" s="525"/>
      <c r="AT310" s="211">
        <v>3</v>
      </c>
      <c r="AU310" s="211">
        <v>3038.5650922793375</v>
      </c>
      <c r="AV310" s="208">
        <f t="shared" si="227"/>
        <v>1012.8550307597792</v>
      </c>
      <c r="AW310" s="205">
        <f t="shared" si="228"/>
        <v>1</v>
      </c>
      <c r="AX310" s="525"/>
    </row>
    <row r="311" spans="2:50" ht="14.25" hidden="1" customHeight="1" outlineLevel="1">
      <c r="B311" s="494"/>
      <c r="C311" s="203">
        <v>19</v>
      </c>
      <c r="D311" s="206" t="s">
        <v>388</v>
      </c>
      <c r="E311" s="207">
        <v>4</v>
      </c>
      <c r="F311" s="203">
        <v>2700</v>
      </c>
      <c r="G311" s="208">
        <f t="shared" si="229"/>
        <v>675</v>
      </c>
      <c r="H311" s="529"/>
      <c r="I311" s="209">
        <f t="shared" si="230"/>
        <v>4</v>
      </c>
      <c r="J311" s="209">
        <f t="shared" si="230"/>
        <v>2409.9482007667543</v>
      </c>
      <c r="K311" s="210">
        <f t="shared" si="230"/>
        <v>602.48705019168858</v>
      </c>
      <c r="L311" s="530"/>
      <c r="M311" s="209">
        <f>RANK(K311, K$293:$K$325)</f>
        <v>28</v>
      </c>
      <c r="N311" s="528"/>
      <c r="O311" s="526"/>
      <c r="P311" s="211">
        <v>4</v>
      </c>
      <c r="Q311" s="211">
        <v>2408.6746987951801</v>
      </c>
      <c r="R311" s="208">
        <f t="shared" si="215"/>
        <v>602.16867469879503</v>
      </c>
      <c r="S311" s="205">
        <f t="shared" si="216"/>
        <v>27</v>
      </c>
      <c r="T311" s="525"/>
      <c r="U311" s="211">
        <v>4</v>
      </c>
      <c r="V311" s="211">
        <v>2408.7836913394453</v>
      </c>
      <c r="W311" s="208">
        <f t="shared" si="217"/>
        <v>602.19592283486134</v>
      </c>
      <c r="X311" s="205">
        <f t="shared" si="218"/>
        <v>27</v>
      </c>
      <c r="Y311" s="525"/>
      <c r="Z311" s="211">
        <v>4</v>
      </c>
      <c r="AA311" s="211">
        <v>2408.9447938504545</v>
      </c>
      <c r="AB311" s="208">
        <f t="shared" si="219"/>
        <v>602.23619846261363</v>
      </c>
      <c r="AC311" s="205">
        <f t="shared" si="220"/>
        <v>27</v>
      </c>
      <c r="AD311" s="525"/>
      <c r="AE311" s="211">
        <v>4</v>
      </c>
      <c r="AF311" s="211">
        <v>2409.652979141335</v>
      </c>
      <c r="AG311" s="208">
        <f t="shared" si="221"/>
        <v>602.41324478533375</v>
      </c>
      <c r="AH311" s="205">
        <f t="shared" si="222"/>
        <v>27</v>
      </c>
      <c r="AI311" s="525"/>
      <c r="AJ311" s="211">
        <v>4</v>
      </c>
      <c r="AK311" s="211">
        <v>2410.7549926936204</v>
      </c>
      <c r="AL311" s="208">
        <f t="shared" si="223"/>
        <v>602.68874817340509</v>
      </c>
      <c r="AM311" s="205">
        <f t="shared" si="224"/>
        <v>27</v>
      </c>
      <c r="AN311" s="525"/>
      <c r="AO311" s="211">
        <v>4</v>
      </c>
      <c r="AP311" s="211">
        <v>2412.8780487804902</v>
      </c>
      <c r="AQ311" s="208">
        <f t="shared" si="225"/>
        <v>603.21951219512255</v>
      </c>
      <c r="AR311" s="205">
        <f t="shared" si="226"/>
        <v>27</v>
      </c>
      <c r="AS311" s="525"/>
      <c r="AT311" s="211"/>
      <c r="AU311" s="211"/>
      <c r="AV311" s="208"/>
      <c r="AW311" s="205"/>
      <c r="AX311" s="525"/>
    </row>
    <row r="312" spans="2:50" ht="14.25" hidden="1" customHeight="1" outlineLevel="1">
      <c r="B312" s="494"/>
      <c r="C312" s="203">
        <v>20</v>
      </c>
      <c r="D312" s="206" t="s">
        <v>654</v>
      </c>
      <c r="E312" s="207">
        <v>4</v>
      </c>
      <c r="F312" s="203">
        <v>3300</v>
      </c>
      <c r="G312" s="208">
        <f t="shared" si="229"/>
        <v>825</v>
      </c>
      <c r="H312" s="529"/>
      <c r="I312" s="209">
        <f t="shared" si="230"/>
        <v>4</v>
      </c>
      <c r="J312" s="209">
        <f t="shared" si="230"/>
        <v>2539.0616310058758</v>
      </c>
      <c r="K312" s="210">
        <f t="shared" si="230"/>
        <v>634.76540775146896</v>
      </c>
      <c r="L312" s="530"/>
      <c r="M312" s="209">
        <f>RANK(K312, K$293:$K$325)</f>
        <v>27</v>
      </c>
      <c r="N312" s="528"/>
      <c r="O312" s="526"/>
      <c r="P312" s="211"/>
      <c r="Q312" s="211"/>
      <c r="R312" s="208"/>
      <c r="S312" s="205"/>
      <c r="T312" s="525"/>
      <c r="U312" s="211"/>
      <c r="V312" s="211"/>
      <c r="W312" s="208"/>
      <c r="X312" s="205"/>
      <c r="Y312" s="525"/>
      <c r="Z312" s="211"/>
      <c r="AA312" s="211"/>
      <c r="AB312" s="208"/>
      <c r="AC312" s="205"/>
      <c r="AD312" s="525"/>
      <c r="AE312" s="211"/>
      <c r="AF312" s="211"/>
      <c r="AG312" s="208"/>
      <c r="AH312" s="205"/>
      <c r="AI312" s="525"/>
      <c r="AJ312" s="211"/>
      <c r="AK312" s="211"/>
      <c r="AL312" s="208"/>
      <c r="AM312" s="205"/>
      <c r="AN312" s="525"/>
      <c r="AO312" s="211"/>
      <c r="AP312" s="211"/>
      <c r="AQ312" s="208"/>
      <c r="AR312" s="205"/>
      <c r="AS312" s="525"/>
      <c r="AT312" s="211">
        <v>4</v>
      </c>
      <c r="AU312" s="211">
        <v>2539.0616310058758</v>
      </c>
      <c r="AV312" s="208">
        <f t="shared" ref="AV312" si="231">AU312/AT312</f>
        <v>634.76540775146896</v>
      </c>
      <c r="AW312" s="205">
        <f t="shared" ref="AW312:AW322" si="232">RANK(AV312, AV$293:AV$325)</f>
        <v>27</v>
      </c>
      <c r="AX312" s="525"/>
    </row>
    <row r="313" spans="2:50" ht="14.25" hidden="1" customHeight="1" outlineLevel="1">
      <c r="B313" s="494"/>
      <c r="C313" s="203">
        <v>21</v>
      </c>
      <c r="D313" s="206" t="s">
        <v>555</v>
      </c>
      <c r="E313" s="207">
        <v>4</v>
      </c>
      <c r="F313" s="203">
        <v>3300</v>
      </c>
      <c r="G313" s="208">
        <f t="shared" si="229"/>
        <v>825</v>
      </c>
      <c r="H313" s="529"/>
      <c r="I313" s="209">
        <f t="shared" si="230"/>
        <v>4</v>
      </c>
      <c r="J313" s="209">
        <f t="shared" si="230"/>
        <v>2893.9433927862378</v>
      </c>
      <c r="K313" s="210">
        <f t="shared" si="230"/>
        <v>723.48584819655946</v>
      </c>
      <c r="L313" s="530"/>
      <c r="M313" s="209">
        <f>RANK(K313, K$293:$K$325)</f>
        <v>13</v>
      </c>
      <c r="N313" s="528"/>
      <c r="O313" s="526"/>
      <c r="P313" s="211">
        <v>4</v>
      </c>
      <c r="Q313" s="211">
        <v>2886.3766605886922</v>
      </c>
      <c r="R313" s="208">
        <f t="shared" si="215"/>
        <v>721.59416514717304</v>
      </c>
      <c r="S313" s="205">
        <f>RANK(R313, R$293:R$325)</f>
        <v>13</v>
      </c>
      <c r="T313" s="525"/>
      <c r="U313" s="211">
        <v>4</v>
      </c>
      <c r="V313" s="211">
        <v>2887.3390557939947</v>
      </c>
      <c r="W313" s="208">
        <f t="shared" si="217"/>
        <v>721.83476394849868</v>
      </c>
      <c r="X313" s="205">
        <f>RANK(W313, W$293:W$325)</f>
        <v>13</v>
      </c>
      <c r="Y313" s="525"/>
      <c r="Z313" s="211">
        <v>4</v>
      </c>
      <c r="AA313" s="211">
        <v>2887.7637130801677</v>
      </c>
      <c r="AB313" s="208">
        <f t="shared" si="219"/>
        <v>721.94092827004192</v>
      </c>
      <c r="AC313" s="205">
        <f>RANK(AB313, AB$293:AB$325)</f>
        <v>13</v>
      </c>
      <c r="AD313" s="525"/>
      <c r="AE313" s="211">
        <v>4</v>
      </c>
      <c r="AF313" s="211">
        <v>2888.6746987951828</v>
      </c>
      <c r="AG313" s="208">
        <f t="shared" si="221"/>
        <v>722.16867469879571</v>
      </c>
      <c r="AH313" s="205">
        <f t="shared" ref="AH313:AH323" si="233">RANK(AG313, AG$293:AG$325)</f>
        <v>13</v>
      </c>
      <c r="AI313" s="525"/>
      <c r="AJ313" s="211">
        <v>4</v>
      </c>
      <c r="AK313" s="211">
        <v>2893.0783938814479</v>
      </c>
      <c r="AL313" s="208">
        <f t="shared" si="223"/>
        <v>723.26959847036198</v>
      </c>
      <c r="AM313" s="205">
        <f t="shared" ref="AM313:AM322" si="234">RANK(AL313, AL$293:AL$325)</f>
        <v>13</v>
      </c>
      <c r="AN313" s="525"/>
      <c r="AO313" s="211">
        <v>4</v>
      </c>
      <c r="AP313" s="211">
        <v>2902.4999999999977</v>
      </c>
      <c r="AQ313" s="208">
        <f t="shared" si="225"/>
        <v>725.62499999999943</v>
      </c>
      <c r="AR313" s="205">
        <f>RANK(AQ313, AQ$293:AQ$325)</f>
        <v>12</v>
      </c>
      <c r="AS313" s="525"/>
      <c r="AT313" s="211">
        <v>4</v>
      </c>
      <c r="AU313" s="211">
        <v>2911.871227364185</v>
      </c>
      <c r="AV313" s="208">
        <f t="shared" si="227"/>
        <v>727.96780684104624</v>
      </c>
      <c r="AW313" s="205">
        <f t="shared" si="232"/>
        <v>12</v>
      </c>
      <c r="AX313" s="525"/>
    </row>
    <row r="314" spans="2:50" ht="14.25" hidden="1" customHeight="1" outlineLevel="1">
      <c r="B314" s="494"/>
      <c r="C314" s="203">
        <v>22</v>
      </c>
      <c r="D314" s="206" t="s">
        <v>387</v>
      </c>
      <c r="E314" s="207">
        <v>5</v>
      </c>
      <c r="F314" s="203">
        <v>3300</v>
      </c>
      <c r="G314" s="208">
        <f t="shared" si="229"/>
        <v>660</v>
      </c>
      <c r="H314" s="529"/>
      <c r="I314" s="209">
        <f t="shared" si="230"/>
        <v>5</v>
      </c>
      <c r="J314" s="209">
        <f t="shared" si="230"/>
        <v>2870.1213302468359</v>
      </c>
      <c r="K314" s="210">
        <f t="shared" si="230"/>
        <v>574.02426604936738</v>
      </c>
      <c r="L314" s="530"/>
      <c r="M314" s="209">
        <f>RANK(K314, K$293:$K$325)</f>
        <v>30</v>
      </c>
      <c r="N314" s="528"/>
      <c r="O314" s="526"/>
      <c r="P314" s="211">
        <v>5</v>
      </c>
      <c r="Q314" s="211">
        <v>2864.8691514670954</v>
      </c>
      <c r="R314" s="208">
        <f t="shared" si="215"/>
        <v>572.97383029341904</v>
      </c>
      <c r="S314" s="205">
        <f>RANK(R314, R$293:R$325)</f>
        <v>29</v>
      </c>
      <c r="T314" s="525"/>
      <c r="U314" s="211">
        <v>5</v>
      </c>
      <c r="V314" s="211">
        <v>2865.3061224489816</v>
      </c>
      <c r="W314" s="208">
        <f t="shared" si="217"/>
        <v>573.06122448979636</v>
      </c>
      <c r="X314" s="205">
        <f>RANK(W314, W$293:W$325)</f>
        <v>29</v>
      </c>
      <c r="Y314" s="525"/>
      <c r="Z314" s="211">
        <v>5</v>
      </c>
      <c r="AA314" s="211">
        <v>2866.3091175036602</v>
      </c>
      <c r="AB314" s="208">
        <f t="shared" si="219"/>
        <v>573.26182350073202</v>
      </c>
      <c r="AC314" s="205">
        <f>RANK(AB314, AB$293:AB$325)</f>
        <v>29</v>
      </c>
      <c r="AD314" s="525"/>
      <c r="AE314" s="211">
        <v>5</v>
      </c>
      <c r="AF314" s="211">
        <v>2867.418263810604</v>
      </c>
      <c r="AG314" s="208">
        <f t="shared" si="221"/>
        <v>573.48365276212076</v>
      </c>
      <c r="AH314" s="205">
        <f t="shared" si="233"/>
        <v>29</v>
      </c>
      <c r="AI314" s="525"/>
      <c r="AJ314" s="211">
        <v>5</v>
      </c>
      <c r="AK314" s="211">
        <v>2868.533772652394</v>
      </c>
      <c r="AL314" s="208">
        <f t="shared" si="223"/>
        <v>573.70675453047875</v>
      </c>
      <c r="AM314" s="205">
        <f t="shared" si="234"/>
        <v>29</v>
      </c>
      <c r="AN314" s="525"/>
      <c r="AO314" s="211">
        <v>5</v>
      </c>
      <c r="AP314" s="211">
        <v>2871.9642857142876</v>
      </c>
      <c r="AQ314" s="208">
        <f t="shared" si="225"/>
        <v>574.39285714285757</v>
      </c>
      <c r="AR314" s="205">
        <f>RANK(AQ314, AQ$293:AQ$325)</f>
        <v>29</v>
      </c>
      <c r="AS314" s="525"/>
      <c r="AT314" s="211">
        <v>5</v>
      </c>
      <c r="AU314" s="211">
        <v>2886.4485981308317</v>
      </c>
      <c r="AV314" s="208">
        <f t="shared" si="227"/>
        <v>577.28971962616629</v>
      </c>
      <c r="AW314" s="205">
        <f t="shared" si="232"/>
        <v>29</v>
      </c>
      <c r="AX314" s="525"/>
    </row>
    <row r="315" spans="2:50" ht="14.25" hidden="1" customHeight="1" outlineLevel="1">
      <c r="B315" s="494"/>
      <c r="C315" s="203">
        <v>23</v>
      </c>
      <c r="D315" s="206" t="s">
        <v>548</v>
      </c>
      <c r="E315" s="207">
        <v>3</v>
      </c>
      <c r="F315" s="203">
        <v>3600</v>
      </c>
      <c r="G315" s="208">
        <f t="shared" si="229"/>
        <v>1200</v>
      </c>
      <c r="H315" s="529"/>
      <c r="I315" s="209">
        <f t="shared" si="230"/>
        <v>3</v>
      </c>
      <c r="J315" s="209">
        <f t="shared" si="230"/>
        <v>3032.87982824252</v>
      </c>
      <c r="K315" s="210">
        <f t="shared" si="230"/>
        <v>1010.9599427475065</v>
      </c>
      <c r="L315" s="530"/>
      <c r="M315" s="209">
        <f>RANK(K315, K$293:$K$325)</f>
        <v>3</v>
      </c>
      <c r="N315" s="528"/>
      <c r="O315" s="526"/>
      <c r="P315" s="211">
        <v>3</v>
      </c>
      <c r="Q315" s="211">
        <v>3032.47232472325</v>
      </c>
      <c r="R315" s="208">
        <f t="shared" si="215"/>
        <v>1010.8241082410833</v>
      </c>
      <c r="S315" s="205">
        <f>RANK(R315, R$293:R$325)</f>
        <v>4</v>
      </c>
      <c r="T315" s="525"/>
      <c r="U315" s="211">
        <v>3</v>
      </c>
      <c r="V315" s="211">
        <v>3033.0471204188534</v>
      </c>
      <c r="W315" s="208">
        <f t="shared" si="217"/>
        <v>1011.0157068062845</v>
      </c>
      <c r="X315" s="205">
        <f>RANK(W315, W$293:W$325)</f>
        <v>4</v>
      </c>
      <c r="Y315" s="525"/>
      <c r="Z315" s="211">
        <v>3</v>
      </c>
      <c r="AA315" s="211">
        <v>3031.4002828854304</v>
      </c>
      <c r="AB315" s="208">
        <f t="shared" si="219"/>
        <v>1010.4667609618101</v>
      </c>
      <c r="AC315" s="205">
        <f>RANK(AB315, AB$293:AB$325)</f>
        <v>4</v>
      </c>
      <c r="AD315" s="525"/>
      <c r="AE315" s="211">
        <v>3</v>
      </c>
      <c r="AF315" s="211">
        <v>3031.6784869976354</v>
      </c>
      <c r="AG315" s="208">
        <f t="shared" si="221"/>
        <v>1010.5594956658784</v>
      </c>
      <c r="AH315" s="205">
        <f t="shared" si="233"/>
        <v>5</v>
      </c>
      <c r="AI315" s="525"/>
      <c r="AJ315" s="211">
        <v>3</v>
      </c>
      <c r="AK315" s="211">
        <v>3032.5878594249184</v>
      </c>
      <c r="AL315" s="208">
        <f t="shared" si="223"/>
        <v>1010.8626198083061</v>
      </c>
      <c r="AM315" s="205">
        <f t="shared" si="234"/>
        <v>5</v>
      </c>
      <c r="AN315" s="525"/>
      <c r="AO315" s="211">
        <v>3</v>
      </c>
      <c r="AP315" s="211">
        <v>3039.9124726477016</v>
      </c>
      <c r="AQ315" s="208">
        <f t="shared" si="225"/>
        <v>1013.3041575492339</v>
      </c>
      <c r="AR315" s="205">
        <f>RANK(AQ315, AQ$293:AQ$325)</f>
        <v>1</v>
      </c>
      <c r="AS315" s="525"/>
      <c r="AT315" s="211">
        <v>3</v>
      </c>
      <c r="AU315" s="211">
        <v>3029.060250599849</v>
      </c>
      <c r="AV315" s="208">
        <f t="shared" si="227"/>
        <v>1009.6867501999496</v>
      </c>
      <c r="AW315" s="205">
        <f t="shared" si="232"/>
        <v>5</v>
      </c>
      <c r="AX315" s="525"/>
    </row>
    <row r="316" spans="2:50" ht="14.25" hidden="1" customHeight="1" outlineLevel="1">
      <c r="B316" s="494"/>
      <c r="C316" s="203">
        <v>24</v>
      </c>
      <c r="D316" s="206" t="s">
        <v>552</v>
      </c>
      <c r="E316" s="207">
        <v>3</v>
      </c>
      <c r="F316" s="203">
        <v>3600</v>
      </c>
      <c r="G316" s="208">
        <f t="shared" si="229"/>
        <v>1200</v>
      </c>
      <c r="H316" s="529"/>
      <c r="I316" s="209">
        <f t="shared" si="230"/>
        <v>3</v>
      </c>
      <c r="J316" s="209">
        <f t="shared" si="230"/>
        <v>3030.8079876142911</v>
      </c>
      <c r="K316" s="210">
        <f t="shared" si="230"/>
        <v>1010.2693292047635</v>
      </c>
      <c r="L316" s="530"/>
      <c r="M316" s="209">
        <f>RANK(K316, K$293:$K$325)</f>
        <v>6</v>
      </c>
      <c r="N316" s="528"/>
      <c r="O316" s="526"/>
      <c r="P316" s="211">
        <v>3</v>
      </c>
      <c r="Q316" s="211">
        <v>3026.2416604892446</v>
      </c>
      <c r="R316" s="208">
        <f t="shared" si="215"/>
        <v>1008.7472201630816</v>
      </c>
      <c r="S316" s="205">
        <f>RANK(R316, R$293:R$325)</f>
        <v>6</v>
      </c>
      <c r="T316" s="525"/>
      <c r="U316" s="211">
        <v>3</v>
      </c>
      <c r="V316" s="211">
        <v>3027.3668072058281</v>
      </c>
      <c r="W316" s="208">
        <f t="shared" si="217"/>
        <v>1009.1222690686094</v>
      </c>
      <c r="X316" s="205">
        <f>RANK(W316, W$293:W$325)</f>
        <v>6</v>
      </c>
      <c r="Y316" s="525"/>
      <c r="Z316" s="211">
        <v>3</v>
      </c>
      <c r="AA316" s="211">
        <v>3028.1702501096916</v>
      </c>
      <c r="AB316" s="208">
        <f t="shared" si="219"/>
        <v>1009.3900833698972</v>
      </c>
      <c r="AC316" s="205">
        <f>RANK(AB316, AB$293:AB$325)</f>
        <v>6</v>
      </c>
      <c r="AD316" s="525"/>
      <c r="AE316" s="211">
        <v>3</v>
      </c>
      <c r="AF316" s="211">
        <v>3028.7067740407424</v>
      </c>
      <c r="AG316" s="208">
        <f t="shared" si="221"/>
        <v>1009.5689246802475</v>
      </c>
      <c r="AH316" s="205">
        <f t="shared" si="233"/>
        <v>6</v>
      </c>
      <c r="AI316" s="525"/>
      <c r="AJ316" s="211">
        <v>3</v>
      </c>
      <c r="AK316" s="211">
        <v>3028.7373004354181</v>
      </c>
      <c r="AL316" s="208">
        <f t="shared" si="223"/>
        <v>1009.5791001451394</v>
      </c>
      <c r="AM316" s="205">
        <f t="shared" si="234"/>
        <v>6</v>
      </c>
      <c r="AN316" s="525"/>
      <c r="AO316" s="211">
        <v>3</v>
      </c>
      <c r="AP316" s="211">
        <v>3038.2165605095474</v>
      </c>
      <c r="AQ316" s="208">
        <f t="shared" si="225"/>
        <v>1012.7388535031824</v>
      </c>
      <c r="AR316" s="205">
        <f>RANK(AQ316, AQ$293:AQ$325)</f>
        <v>2</v>
      </c>
      <c r="AS316" s="525"/>
      <c r="AT316" s="211">
        <v>3</v>
      </c>
      <c r="AU316" s="211">
        <v>3038.2165605095638</v>
      </c>
      <c r="AV316" s="208">
        <f t="shared" si="227"/>
        <v>1012.7388535031879</v>
      </c>
      <c r="AW316" s="205">
        <f t="shared" si="232"/>
        <v>2</v>
      </c>
      <c r="AX316" s="525"/>
    </row>
    <row r="317" spans="2:50" ht="14.25" hidden="1" customHeight="1" outlineLevel="1">
      <c r="B317" s="494"/>
      <c r="C317" s="203">
        <v>25</v>
      </c>
      <c r="D317" s="206" t="s">
        <v>604</v>
      </c>
      <c r="E317" s="207">
        <v>3</v>
      </c>
      <c r="F317" s="203">
        <v>3300</v>
      </c>
      <c r="G317" s="208">
        <f t="shared" si="229"/>
        <v>1100</v>
      </c>
      <c r="H317" s="529"/>
      <c r="I317" s="209">
        <f t="shared" si="230"/>
        <v>3</v>
      </c>
      <c r="J317" s="209">
        <f t="shared" si="230"/>
        <v>2883.6757102301412</v>
      </c>
      <c r="K317" s="210">
        <f t="shared" si="230"/>
        <v>961.22523674338015</v>
      </c>
      <c r="L317" s="530"/>
      <c r="M317" s="209">
        <f>RANK(K317, K$293:$K$325)</f>
        <v>7</v>
      </c>
      <c r="N317" s="528"/>
      <c r="O317" s="526"/>
      <c r="P317" s="211">
        <v>3</v>
      </c>
      <c r="Q317" s="211">
        <v>2878.0876494023878</v>
      </c>
      <c r="R317" s="208">
        <f t="shared" si="215"/>
        <v>959.36254980079593</v>
      </c>
      <c r="S317" s="205">
        <f t="shared" ref="S317:S323" si="235">RANK(R317, R$293:R$325)</f>
        <v>7</v>
      </c>
      <c r="T317" s="525"/>
      <c r="U317" s="211">
        <v>3</v>
      </c>
      <c r="V317" s="211">
        <v>2878.620312072263</v>
      </c>
      <c r="W317" s="208">
        <f t="shared" si="217"/>
        <v>959.54010402408767</v>
      </c>
      <c r="X317" s="205">
        <f t="shared" ref="X317:X323" si="236">RANK(W317, W$293:W$325)</f>
        <v>7</v>
      </c>
      <c r="Y317" s="525"/>
      <c r="Z317" s="211">
        <v>3</v>
      </c>
      <c r="AA317" s="211">
        <v>2878.8099173553724</v>
      </c>
      <c r="AB317" s="208">
        <f t="shared" si="219"/>
        <v>959.60330578512412</v>
      </c>
      <c r="AC317" s="205">
        <f>RANK(AB317, AB$293:AB$325)</f>
        <v>7</v>
      </c>
      <c r="AD317" s="525"/>
      <c r="AE317" s="211">
        <v>3</v>
      </c>
      <c r="AF317" s="211">
        <v>2878.8643533123027</v>
      </c>
      <c r="AG317" s="208">
        <f t="shared" si="221"/>
        <v>959.62145110410086</v>
      </c>
      <c r="AH317" s="205">
        <f t="shared" si="233"/>
        <v>7</v>
      </c>
      <c r="AI317" s="525"/>
      <c r="AJ317" s="211">
        <v>3</v>
      </c>
      <c r="AK317" s="211">
        <v>2879.4337396775381</v>
      </c>
      <c r="AL317" s="208">
        <f t="shared" si="223"/>
        <v>959.81124655917938</v>
      </c>
      <c r="AM317" s="205">
        <f t="shared" si="234"/>
        <v>7</v>
      </c>
      <c r="AN317" s="525"/>
      <c r="AO317" s="211">
        <v>3</v>
      </c>
      <c r="AP317" s="211">
        <v>2889.7885196374655</v>
      </c>
      <c r="AQ317" s="208">
        <f t="shared" si="225"/>
        <v>963.26283987915519</v>
      </c>
      <c r="AR317" s="205">
        <f>RANK(AQ317, AQ$293:AQ$325)</f>
        <v>7</v>
      </c>
      <c r="AS317" s="525"/>
      <c r="AT317" s="211">
        <v>3</v>
      </c>
      <c r="AU317" s="211">
        <v>2902.1254801536561</v>
      </c>
      <c r="AV317" s="208">
        <f t="shared" si="227"/>
        <v>967.3751600512187</v>
      </c>
      <c r="AW317" s="205">
        <f t="shared" si="232"/>
        <v>7</v>
      </c>
      <c r="AX317" s="525"/>
    </row>
    <row r="318" spans="2:50" ht="14.25" hidden="1" customHeight="1" outlineLevel="1">
      <c r="B318" s="494"/>
      <c r="C318" s="203">
        <v>26</v>
      </c>
      <c r="D318" s="206" t="s">
        <v>551</v>
      </c>
      <c r="E318" s="207">
        <v>4</v>
      </c>
      <c r="F318" s="203">
        <v>3300</v>
      </c>
      <c r="G318" s="208">
        <f t="shared" si="229"/>
        <v>825</v>
      </c>
      <c r="H318" s="529"/>
      <c r="I318" s="209">
        <f t="shared" si="230"/>
        <v>4</v>
      </c>
      <c r="J318" s="209">
        <f t="shared" si="230"/>
        <v>2860.7184823289499</v>
      </c>
      <c r="K318" s="210">
        <f t="shared" si="230"/>
        <v>715.17962058223748</v>
      </c>
      <c r="L318" s="530"/>
      <c r="M318" s="209">
        <f>RANK(K318, K$293:$K$325)</f>
        <v>19</v>
      </c>
      <c r="N318" s="528"/>
      <c r="O318" s="526"/>
      <c r="P318" s="211">
        <v>4</v>
      </c>
      <c r="Q318" s="211">
        <v>2849.1063717487241</v>
      </c>
      <c r="R318" s="208">
        <f t="shared" si="215"/>
        <v>712.27659293718102</v>
      </c>
      <c r="S318" s="205">
        <f t="shared" si="235"/>
        <v>22</v>
      </c>
      <c r="T318" s="525"/>
      <c r="U318" s="211">
        <v>4</v>
      </c>
      <c r="V318" s="211">
        <v>2856.7618031475099</v>
      </c>
      <c r="W318" s="208">
        <f t="shared" si="217"/>
        <v>714.19045078687748</v>
      </c>
      <c r="X318" s="205">
        <f t="shared" si="236"/>
        <v>20</v>
      </c>
      <c r="Y318" s="525"/>
      <c r="Z318" s="211">
        <v>4</v>
      </c>
      <c r="AA318" s="211">
        <v>2859.5576097722046</v>
      </c>
      <c r="AB318" s="208">
        <f t="shared" si="219"/>
        <v>714.88940244305115</v>
      </c>
      <c r="AC318" s="205">
        <f t="shared" ref="AC318:AC323" si="237">RANK(AB318, AB$293:AB$325)</f>
        <v>19</v>
      </c>
      <c r="AD318" s="525"/>
      <c r="AE318" s="211">
        <v>4</v>
      </c>
      <c r="AF318" s="211">
        <v>2860.3924709651542</v>
      </c>
      <c r="AG318" s="208">
        <f t="shared" si="221"/>
        <v>715.09811774128855</v>
      </c>
      <c r="AH318" s="205">
        <f t="shared" si="233"/>
        <v>19</v>
      </c>
      <c r="AI318" s="525"/>
      <c r="AJ318" s="211">
        <v>4</v>
      </c>
      <c r="AK318" s="211">
        <v>2860.8309802339645</v>
      </c>
      <c r="AL318" s="208">
        <f t="shared" si="223"/>
        <v>715.20774505849113</v>
      </c>
      <c r="AM318" s="205">
        <f t="shared" si="234"/>
        <v>19</v>
      </c>
      <c r="AN318" s="525"/>
      <c r="AO318" s="211">
        <v>4</v>
      </c>
      <c r="AP318" s="211">
        <v>2875.6495468277808</v>
      </c>
      <c r="AQ318" s="208">
        <f t="shared" si="225"/>
        <v>718.9123867069452</v>
      </c>
      <c r="AR318" s="205">
        <f t="shared" ref="AR318:AR323" si="238">RANK(AQ318, AQ$293:AQ$325)</f>
        <v>16</v>
      </c>
      <c r="AS318" s="525"/>
      <c r="AT318" s="211">
        <v>4</v>
      </c>
      <c r="AU318" s="211">
        <v>2862.7305936073117</v>
      </c>
      <c r="AV318" s="208">
        <f t="shared" si="227"/>
        <v>715.68264840182792</v>
      </c>
      <c r="AW318" s="205">
        <f t="shared" si="232"/>
        <v>19</v>
      </c>
      <c r="AX318" s="525"/>
    </row>
    <row r="319" spans="2:50" ht="14.25" hidden="1" customHeight="1" outlineLevel="1">
      <c r="B319" s="494"/>
      <c r="C319" s="203">
        <v>27</v>
      </c>
      <c r="D319" s="206" t="s">
        <v>547</v>
      </c>
      <c r="E319" s="207">
        <v>4</v>
      </c>
      <c r="F319" s="203">
        <v>3300</v>
      </c>
      <c r="G319" s="208">
        <f t="shared" si="229"/>
        <v>825</v>
      </c>
      <c r="H319" s="529"/>
      <c r="I319" s="209">
        <f t="shared" si="230"/>
        <v>4</v>
      </c>
      <c r="J319" s="209">
        <f t="shared" si="230"/>
        <v>2850.14892456387</v>
      </c>
      <c r="K319" s="210">
        <f t="shared" si="230"/>
        <v>712.53723114096749</v>
      </c>
      <c r="L319" s="530"/>
      <c r="M319" s="209">
        <f>RANK(K319, K$293:$K$325)</f>
        <v>22</v>
      </c>
      <c r="N319" s="528"/>
      <c r="O319" s="526"/>
      <c r="P319" s="211">
        <v>4</v>
      </c>
      <c r="Q319" s="211">
        <v>2849.3027582302043</v>
      </c>
      <c r="R319" s="208">
        <f t="shared" si="215"/>
        <v>712.32568955755107</v>
      </c>
      <c r="S319" s="205">
        <f t="shared" si="235"/>
        <v>21</v>
      </c>
      <c r="T319" s="525"/>
      <c r="U319" s="211">
        <v>4</v>
      </c>
      <c r="V319" s="211">
        <v>2842.5280967702424</v>
      </c>
      <c r="W319" s="208">
        <f t="shared" si="217"/>
        <v>710.63202419256061</v>
      </c>
      <c r="X319" s="205">
        <f t="shared" si="236"/>
        <v>22</v>
      </c>
      <c r="Y319" s="525"/>
      <c r="Z319" s="211">
        <v>4</v>
      </c>
      <c r="AA319" s="211">
        <v>2853.999999999995</v>
      </c>
      <c r="AB319" s="208">
        <f t="shared" si="219"/>
        <v>713.49999999999875</v>
      </c>
      <c r="AC319" s="205">
        <f t="shared" si="237"/>
        <v>21</v>
      </c>
      <c r="AD319" s="525"/>
      <c r="AE319" s="211">
        <v>4</v>
      </c>
      <c r="AF319" s="211">
        <v>2854.294375210502</v>
      </c>
      <c r="AG319" s="208">
        <f t="shared" si="221"/>
        <v>713.57359380262551</v>
      </c>
      <c r="AH319" s="205">
        <f t="shared" si="233"/>
        <v>21</v>
      </c>
      <c r="AI319" s="525"/>
      <c r="AJ319" s="211">
        <v>4</v>
      </c>
      <c r="AK319" s="211">
        <v>2854.4891640866836</v>
      </c>
      <c r="AL319" s="208">
        <f t="shared" si="223"/>
        <v>713.62229102167089</v>
      </c>
      <c r="AM319" s="205">
        <f t="shared" si="234"/>
        <v>21</v>
      </c>
      <c r="AN319" s="525"/>
      <c r="AO319" s="211">
        <v>4</v>
      </c>
      <c r="AP319" s="211">
        <v>2846.8407216855835</v>
      </c>
      <c r="AQ319" s="208">
        <f t="shared" si="225"/>
        <v>711.71018042139588</v>
      </c>
      <c r="AR319" s="205">
        <f t="shared" si="238"/>
        <v>21</v>
      </c>
      <c r="AS319" s="525"/>
      <c r="AT319" s="211">
        <v>4</v>
      </c>
      <c r="AU319" s="211">
        <v>2849.5873559638767</v>
      </c>
      <c r="AV319" s="208">
        <f t="shared" si="227"/>
        <v>712.39683899096917</v>
      </c>
      <c r="AW319" s="205">
        <f t="shared" si="232"/>
        <v>21</v>
      </c>
      <c r="AX319" s="525"/>
    </row>
    <row r="320" spans="2:50" ht="14.25" hidden="1" customHeight="1" outlineLevel="1">
      <c r="B320" s="494"/>
      <c r="C320" s="203">
        <v>28</v>
      </c>
      <c r="D320" s="206" t="s">
        <v>550</v>
      </c>
      <c r="E320" s="207">
        <v>4</v>
      </c>
      <c r="F320" s="203">
        <v>3000</v>
      </c>
      <c r="G320" s="208">
        <f t="shared" si="229"/>
        <v>750</v>
      </c>
      <c r="H320" s="529"/>
      <c r="I320" s="209">
        <f t="shared" si="230"/>
        <v>4</v>
      </c>
      <c r="J320" s="209">
        <f t="shared" si="230"/>
        <v>2636.4685592387432</v>
      </c>
      <c r="K320" s="210">
        <f>AVERAGE(R320,W320,AB320,AG320,AL320,AQ320,AV320)</f>
        <v>659.1171398096858</v>
      </c>
      <c r="L320" s="530"/>
      <c r="M320" s="209">
        <f>RANK(K320, K$293:$K$325)</f>
        <v>24</v>
      </c>
      <c r="N320" s="528"/>
      <c r="O320" s="526"/>
      <c r="P320" s="211">
        <v>4</v>
      </c>
      <c r="Q320" s="211">
        <v>2629.5652173913063</v>
      </c>
      <c r="R320" s="208">
        <f t="shared" si="215"/>
        <v>657.39130434782658</v>
      </c>
      <c r="S320" s="205">
        <f t="shared" si="235"/>
        <v>24</v>
      </c>
      <c r="T320" s="525"/>
      <c r="U320" s="211">
        <v>4</v>
      </c>
      <c r="V320" s="211">
        <v>2630.324276950038</v>
      </c>
      <c r="W320" s="208">
        <f t="shared" si="217"/>
        <v>657.5810692375095</v>
      </c>
      <c r="X320" s="205">
        <f t="shared" si="236"/>
        <v>24</v>
      </c>
      <c r="Y320" s="525"/>
      <c r="Z320" s="211">
        <v>4</v>
      </c>
      <c r="AA320" s="211">
        <v>2630.8165357020835</v>
      </c>
      <c r="AB320" s="208">
        <f t="shared" si="219"/>
        <v>657.70413392552086</v>
      </c>
      <c r="AC320" s="205">
        <f t="shared" si="237"/>
        <v>24</v>
      </c>
      <c r="AD320" s="525"/>
      <c r="AE320" s="211">
        <v>4</v>
      </c>
      <c r="AF320" s="211">
        <v>2631.1969111969129</v>
      </c>
      <c r="AG320" s="208">
        <f t="shared" si="221"/>
        <v>657.79922779922822</v>
      </c>
      <c r="AH320" s="205">
        <f t="shared" si="233"/>
        <v>24</v>
      </c>
      <c r="AI320" s="525"/>
      <c r="AJ320" s="211">
        <v>4</v>
      </c>
      <c r="AK320" s="211">
        <v>2632.0754716981082</v>
      </c>
      <c r="AL320" s="208">
        <f t="shared" si="223"/>
        <v>658.01886792452706</v>
      </c>
      <c r="AM320" s="205">
        <f t="shared" si="234"/>
        <v>24</v>
      </c>
      <c r="AN320" s="525"/>
      <c r="AO320" s="211">
        <v>4</v>
      </c>
      <c r="AP320" s="211">
        <v>2649.0566037735784</v>
      </c>
      <c r="AQ320" s="208">
        <f t="shared" si="225"/>
        <v>662.26415094339461</v>
      </c>
      <c r="AR320" s="205">
        <f t="shared" si="238"/>
        <v>23</v>
      </c>
      <c r="AS320" s="525"/>
      <c r="AT320" s="211">
        <v>4</v>
      </c>
      <c r="AU320" s="211">
        <v>2652.2448979591759</v>
      </c>
      <c r="AV320" s="208">
        <f t="shared" si="227"/>
        <v>663.06122448979397</v>
      </c>
      <c r="AW320" s="205">
        <f t="shared" si="232"/>
        <v>24</v>
      </c>
      <c r="AX320" s="525"/>
    </row>
    <row r="321" spans="1:50" ht="14.25" hidden="1" customHeight="1" outlineLevel="1">
      <c r="B321" s="494"/>
      <c r="C321" s="203">
        <v>29</v>
      </c>
      <c r="D321" s="206" t="s">
        <v>386</v>
      </c>
      <c r="E321" s="207">
        <v>13</v>
      </c>
      <c r="F321" s="203">
        <v>3600</v>
      </c>
      <c r="G321" s="208">
        <f t="shared" si="229"/>
        <v>276.92307692307691</v>
      </c>
      <c r="H321" s="529"/>
      <c r="I321" s="209">
        <f t="shared" si="230"/>
        <v>13</v>
      </c>
      <c r="J321" s="209">
        <f t="shared" si="230"/>
        <v>3085.0478982462691</v>
      </c>
      <c r="K321" s="210">
        <f t="shared" si="230"/>
        <v>237.31137678817453</v>
      </c>
      <c r="L321" s="530"/>
      <c r="M321" s="209">
        <f>RANK(K321, K$293:$K$325)</f>
        <v>33</v>
      </c>
      <c r="N321" s="528"/>
      <c r="O321" s="526"/>
      <c r="P321" s="211">
        <v>13</v>
      </c>
      <c r="Q321" s="211">
        <v>3078.8418708240602</v>
      </c>
      <c r="R321" s="208">
        <f t="shared" si="215"/>
        <v>236.83399006338925</v>
      </c>
      <c r="S321" s="205">
        <f t="shared" si="235"/>
        <v>32</v>
      </c>
      <c r="T321" s="525"/>
      <c r="U321" s="211">
        <v>13</v>
      </c>
      <c r="V321" s="211">
        <v>3076.4774044032479</v>
      </c>
      <c r="W321" s="208">
        <f t="shared" si="217"/>
        <v>236.65210803101905</v>
      </c>
      <c r="X321" s="205">
        <f t="shared" si="236"/>
        <v>32</v>
      </c>
      <c r="Y321" s="525"/>
      <c r="Z321" s="211">
        <v>13</v>
      </c>
      <c r="AA321" s="211">
        <v>3077.148567621583</v>
      </c>
      <c r="AB321" s="208">
        <f t="shared" si="219"/>
        <v>236.70373597089099</v>
      </c>
      <c r="AC321" s="205">
        <f t="shared" si="237"/>
        <v>32</v>
      </c>
      <c r="AD321" s="525"/>
      <c r="AE321" s="211">
        <v>13</v>
      </c>
      <c r="AF321" s="211">
        <v>3077.3371104815792</v>
      </c>
      <c r="AG321" s="208">
        <f t="shared" si="221"/>
        <v>236.71823926781377</v>
      </c>
      <c r="AH321" s="205">
        <f t="shared" si="233"/>
        <v>32</v>
      </c>
      <c r="AI321" s="525"/>
      <c r="AJ321" s="211">
        <v>13</v>
      </c>
      <c r="AK321" s="211">
        <v>3079.4871794871819</v>
      </c>
      <c r="AL321" s="208">
        <f t="shared" si="223"/>
        <v>236.88362919132169</v>
      </c>
      <c r="AM321" s="205">
        <f t="shared" si="234"/>
        <v>32</v>
      </c>
      <c r="AN321" s="525"/>
      <c r="AO321" s="211">
        <v>13</v>
      </c>
      <c r="AP321" s="211">
        <v>3102.9102167182668</v>
      </c>
      <c r="AQ321" s="208">
        <f t="shared" si="225"/>
        <v>238.68540128602052</v>
      </c>
      <c r="AR321" s="205">
        <f t="shared" si="238"/>
        <v>32</v>
      </c>
      <c r="AS321" s="525"/>
      <c r="AT321" s="211">
        <v>13</v>
      </c>
      <c r="AU321" s="211">
        <v>3103.1329381879618</v>
      </c>
      <c r="AV321" s="208">
        <f t="shared" si="227"/>
        <v>238.7025337067663</v>
      </c>
      <c r="AW321" s="205">
        <f t="shared" si="232"/>
        <v>32</v>
      </c>
      <c r="AX321" s="525"/>
    </row>
    <row r="322" spans="1:50" ht="14.25" hidden="1" customHeight="1" outlineLevel="1">
      <c r="B322" s="494"/>
      <c r="C322" s="203">
        <v>30</v>
      </c>
      <c r="D322" s="206" t="s">
        <v>385</v>
      </c>
      <c r="E322" s="207">
        <v>4</v>
      </c>
      <c r="F322" s="203">
        <v>3000</v>
      </c>
      <c r="G322" s="208">
        <f t="shared" si="229"/>
        <v>750</v>
      </c>
      <c r="H322" s="529"/>
      <c r="I322" s="209">
        <f t="shared" si="230"/>
        <v>4</v>
      </c>
      <c r="J322" s="209">
        <f t="shared" si="230"/>
        <v>2565.1595330535374</v>
      </c>
      <c r="K322" s="210">
        <f t="shared" si="230"/>
        <v>641.28988326338435</v>
      </c>
      <c r="L322" s="530"/>
      <c r="M322" s="209">
        <f>RANK(K322, K$293:$K$325)</f>
        <v>26</v>
      </c>
      <c r="N322" s="528"/>
      <c r="O322" s="526"/>
      <c r="P322" s="211">
        <v>4</v>
      </c>
      <c r="Q322" s="211">
        <v>2563.4241245136168</v>
      </c>
      <c r="R322" s="208">
        <f t="shared" si="215"/>
        <v>640.8560311284042</v>
      </c>
      <c r="S322" s="205">
        <f t="shared" si="235"/>
        <v>26</v>
      </c>
      <c r="T322" s="525"/>
      <c r="U322" s="211">
        <v>4</v>
      </c>
      <c r="V322" s="211">
        <v>2564.1164522681152</v>
      </c>
      <c r="W322" s="208">
        <f t="shared" si="217"/>
        <v>641.02911306702879</v>
      </c>
      <c r="X322" s="205">
        <f t="shared" si="236"/>
        <v>26</v>
      </c>
      <c r="Y322" s="525"/>
      <c r="Z322" s="211">
        <v>4</v>
      </c>
      <c r="AA322" s="211">
        <v>2564.0287769784095</v>
      </c>
      <c r="AB322" s="208">
        <f t="shared" si="219"/>
        <v>641.00719424460237</v>
      </c>
      <c r="AC322" s="205">
        <f t="shared" si="237"/>
        <v>26</v>
      </c>
      <c r="AD322" s="525"/>
      <c r="AE322" s="211">
        <v>4</v>
      </c>
      <c r="AF322" s="211">
        <v>2563.7883008356421</v>
      </c>
      <c r="AG322" s="208">
        <f t="shared" si="221"/>
        <v>640.94707520891052</v>
      </c>
      <c r="AH322" s="205">
        <f t="shared" si="233"/>
        <v>26</v>
      </c>
      <c r="AI322" s="525"/>
      <c r="AJ322" s="211">
        <v>4</v>
      </c>
      <c r="AK322" s="211">
        <v>2565.127238454274</v>
      </c>
      <c r="AL322" s="208">
        <f t="shared" si="223"/>
        <v>641.2818096135685</v>
      </c>
      <c r="AM322" s="205">
        <f t="shared" si="234"/>
        <v>26</v>
      </c>
      <c r="AN322" s="525"/>
      <c r="AO322" s="211">
        <v>4</v>
      </c>
      <c r="AP322" s="211">
        <v>2566.468842729977</v>
      </c>
      <c r="AQ322" s="208">
        <f t="shared" si="225"/>
        <v>641.61721068249426</v>
      </c>
      <c r="AR322" s="205">
        <f t="shared" si="238"/>
        <v>26</v>
      </c>
      <c r="AS322" s="525"/>
      <c r="AT322" s="211">
        <v>4</v>
      </c>
      <c r="AU322" s="211">
        <v>2569.1629955947255</v>
      </c>
      <c r="AV322" s="208">
        <f t="shared" si="227"/>
        <v>642.29074889868139</v>
      </c>
      <c r="AW322" s="205">
        <f t="shared" si="232"/>
        <v>26</v>
      </c>
      <c r="AX322" s="525"/>
    </row>
    <row r="323" spans="1:50" ht="14.25" hidden="1" customHeight="1" outlineLevel="1">
      <c r="B323" s="494"/>
      <c r="C323" s="203">
        <v>31</v>
      </c>
      <c r="D323" s="206" t="s">
        <v>377</v>
      </c>
      <c r="E323" s="203">
        <v>4</v>
      </c>
      <c r="F323" s="203">
        <v>3000</v>
      </c>
      <c r="G323" s="208">
        <f t="shared" si="229"/>
        <v>750</v>
      </c>
      <c r="H323" s="529"/>
      <c r="I323" s="209">
        <f t="shared" si="230"/>
        <v>4</v>
      </c>
      <c r="J323" s="209">
        <f t="shared" si="230"/>
        <v>2571.6354146934923</v>
      </c>
      <c r="K323" s="210">
        <f t="shared" si="230"/>
        <v>642.90885367337307</v>
      </c>
      <c r="L323" s="530"/>
      <c r="M323" s="209">
        <f>RANK(K323, K$293:$K$325)</f>
        <v>25</v>
      </c>
      <c r="N323" s="528"/>
      <c r="O323" s="526"/>
      <c r="P323" s="211">
        <v>4</v>
      </c>
      <c r="Q323" s="211">
        <v>2568.7203791469201</v>
      </c>
      <c r="R323" s="208">
        <f t="shared" si="215"/>
        <v>642.18009478673002</v>
      </c>
      <c r="S323" s="205">
        <f t="shared" si="235"/>
        <v>25</v>
      </c>
      <c r="T323" s="525"/>
      <c r="U323" s="211">
        <v>4</v>
      </c>
      <c r="V323" s="211">
        <v>2569.7237569060753</v>
      </c>
      <c r="W323" s="208">
        <f t="shared" si="217"/>
        <v>642.43093922651883</v>
      </c>
      <c r="X323" s="205">
        <f t="shared" si="236"/>
        <v>25</v>
      </c>
      <c r="Y323" s="525"/>
      <c r="Z323" s="211">
        <v>4</v>
      </c>
      <c r="AA323" s="211">
        <v>2570.4234527687404</v>
      </c>
      <c r="AB323" s="208">
        <f t="shared" si="219"/>
        <v>642.6058631921851</v>
      </c>
      <c r="AC323" s="205">
        <f t="shared" si="237"/>
        <v>25</v>
      </c>
      <c r="AD323" s="525"/>
      <c r="AE323" s="211">
        <v>4</v>
      </c>
      <c r="AF323" s="211">
        <v>2570.6626954579442</v>
      </c>
      <c r="AG323" s="208">
        <f t="shared" si="221"/>
        <v>642.66567386448605</v>
      </c>
      <c r="AH323" s="205">
        <f t="shared" si="233"/>
        <v>25</v>
      </c>
      <c r="AI323" s="525"/>
      <c r="AJ323" s="211">
        <v>4</v>
      </c>
      <c r="AK323" s="211">
        <v>2571.428571428577</v>
      </c>
      <c r="AL323" s="208">
        <f t="shared" si="223"/>
        <v>642.85714285714425</v>
      </c>
      <c r="AM323" s="205">
        <f>RANK(AL323, AL$293:AL$325)</f>
        <v>25</v>
      </c>
      <c r="AN323" s="525"/>
      <c r="AO323" s="211">
        <v>4</v>
      </c>
      <c r="AP323" s="211">
        <v>2572.6670680313155</v>
      </c>
      <c r="AQ323" s="208">
        <f t="shared" si="225"/>
        <v>643.16676700782887</v>
      </c>
      <c r="AR323" s="205">
        <f t="shared" si="238"/>
        <v>25</v>
      </c>
      <c r="AS323" s="525"/>
      <c r="AT323" s="211">
        <v>4</v>
      </c>
      <c r="AU323" s="211">
        <v>2577.8219791148749</v>
      </c>
      <c r="AV323" s="208">
        <f t="shared" si="227"/>
        <v>644.45549477871873</v>
      </c>
      <c r="AW323" s="205">
        <f>RANK(AV323, AV$293:AV$325)</f>
        <v>25</v>
      </c>
      <c r="AX323" s="525"/>
    </row>
    <row r="324" spans="1:50" ht="14.25" hidden="1" customHeight="1" outlineLevel="1">
      <c r="B324" s="494"/>
      <c r="C324" s="203">
        <v>32</v>
      </c>
      <c r="D324" s="206" t="s">
        <v>549</v>
      </c>
      <c r="E324" s="203">
        <v>4</v>
      </c>
      <c r="F324" s="203">
        <v>3300</v>
      </c>
      <c r="G324" s="208">
        <f t="shared" si="229"/>
        <v>825</v>
      </c>
      <c r="H324" s="529"/>
      <c r="I324" s="209">
        <f t="shared" si="230"/>
        <v>4</v>
      </c>
      <c r="J324" s="209">
        <f t="shared" si="230"/>
        <v>2865.9349691877956</v>
      </c>
      <c r="K324" s="210">
        <f t="shared" si="230"/>
        <v>716.48374229694889</v>
      </c>
      <c r="L324" s="530"/>
      <c r="M324" s="209">
        <f>RANK(K324, K$293:$K$325)</f>
        <v>17</v>
      </c>
      <c r="N324" s="528"/>
      <c r="O324" s="526"/>
      <c r="P324" s="211">
        <v>4</v>
      </c>
      <c r="Q324" s="211">
        <v>2862.0320855615023</v>
      </c>
      <c r="R324" s="208">
        <f t="shared" si="215"/>
        <v>715.50802139037557</v>
      </c>
      <c r="S324" s="205">
        <f>RANK(R324, R$293:R$325)</f>
        <v>16</v>
      </c>
      <c r="T324" s="525"/>
      <c r="U324" s="211">
        <v>4</v>
      </c>
      <c r="V324" s="211">
        <v>2862.2522957950691</v>
      </c>
      <c r="W324" s="208">
        <f t="shared" si="217"/>
        <v>715.56307394876728</v>
      </c>
      <c r="X324" s="205">
        <f>RANK(W324, W$293:W$325)</f>
        <v>16</v>
      </c>
      <c r="Y324" s="525"/>
      <c r="Z324" s="211">
        <v>4</v>
      </c>
      <c r="AA324" s="211">
        <v>2862.4390243902426</v>
      </c>
      <c r="AB324" s="208">
        <f t="shared" si="219"/>
        <v>715.60975609756065</v>
      </c>
      <c r="AC324" s="205">
        <f>RANK(AB324, AB$293:AB$325)</f>
        <v>16</v>
      </c>
      <c r="AD324" s="525"/>
      <c r="AE324" s="211">
        <v>4</v>
      </c>
      <c r="AF324" s="211">
        <v>2863.2864996945796</v>
      </c>
      <c r="AG324" s="208">
        <f t="shared" si="221"/>
        <v>715.82162492364489</v>
      </c>
      <c r="AH324" s="205">
        <f>RANK(AG324, AG$293:AG$325)</f>
        <v>16</v>
      </c>
      <c r="AI324" s="525"/>
      <c r="AJ324" s="211">
        <v>4</v>
      </c>
      <c r="AK324" s="211">
        <v>2863.8403990025031</v>
      </c>
      <c r="AL324" s="208">
        <f t="shared" si="223"/>
        <v>715.96009975062577</v>
      </c>
      <c r="AM324" s="205">
        <f>RANK(AL324, AL$293:AL$325)</f>
        <v>17</v>
      </c>
      <c r="AN324" s="525"/>
      <c r="AO324" s="211">
        <v>4</v>
      </c>
      <c r="AP324" s="211">
        <v>2873.411286222683</v>
      </c>
      <c r="AQ324" s="208">
        <f t="shared" si="225"/>
        <v>718.35282155567074</v>
      </c>
      <c r="AR324" s="205">
        <f>RANK(AQ324, AQ$293:AQ$325)</f>
        <v>17</v>
      </c>
      <c r="AS324" s="525"/>
      <c r="AT324" s="211">
        <v>4</v>
      </c>
      <c r="AU324" s="211">
        <v>2874.2831936479897</v>
      </c>
      <c r="AV324" s="208">
        <f t="shared" si="227"/>
        <v>718.57079841199743</v>
      </c>
      <c r="AW324" s="205">
        <f>RANK(AV324, AV$293:AV$325)</f>
        <v>16</v>
      </c>
      <c r="AX324" s="525"/>
    </row>
    <row r="325" spans="1:50" ht="14.25" hidden="1" customHeight="1" outlineLevel="1">
      <c r="B325" s="494"/>
      <c r="C325" s="203">
        <v>33</v>
      </c>
      <c r="D325" s="206" t="s">
        <v>640</v>
      </c>
      <c r="E325" s="203">
        <v>6</v>
      </c>
      <c r="F325" s="203">
        <v>3600</v>
      </c>
      <c r="G325" s="208">
        <f t="shared" si="229"/>
        <v>600</v>
      </c>
      <c r="H325" s="529"/>
      <c r="I325" s="209">
        <f t="shared" si="230"/>
        <v>6</v>
      </c>
      <c r="J325" s="209">
        <f t="shared" si="230"/>
        <v>3091.9825826321562</v>
      </c>
      <c r="K325" s="210">
        <f t="shared" si="230"/>
        <v>515.33043043869259</v>
      </c>
      <c r="L325" s="530"/>
      <c r="M325" s="209">
        <f>RANK(K325, K$293:$K$325)</f>
        <v>32</v>
      </c>
      <c r="N325" s="528"/>
      <c r="O325" s="526"/>
      <c r="P325" s="211">
        <v>6</v>
      </c>
      <c r="Q325" s="211">
        <v>3092.836676217777</v>
      </c>
      <c r="R325" s="208">
        <f>Q325/P325</f>
        <v>515.47277936962951</v>
      </c>
      <c r="S325" s="205">
        <f>RANK(R325, R$293:R$325)</f>
        <v>31</v>
      </c>
      <c r="T325" s="525"/>
      <c r="U325" s="211">
        <v>6</v>
      </c>
      <c r="V325" s="211">
        <v>3084.0132304299905</v>
      </c>
      <c r="W325" s="208">
        <f>V325/U325</f>
        <v>514.00220507166512</v>
      </c>
      <c r="X325" s="205">
        <f>RANK(W325, W$293:W$325)</f>
        <v>31</v>
      </c>
      <c r="Y325" s="525"/>
      <c r="Z325" s="211">
        <v>6</v>
      </c>
      <c r="AA325" s="211">
        <v>3085.3189853958597</v>
      </c>
      <c r="AB325" s="208">
        <f>AA325/Z325</f>
        <v>514.21983089930995</v>
      </c>
      <c r="AC325" s="205">
        <f>RANK(AB325, AB$293:AB$325)</f>
        <v>31</v>
      </c>
      <c r="AD325" s="525"/>
      <c r="AE325" s="211">
        <v>6</v>
      </c>
      <c r="AF325" s="211">
        <v>3087.8350515464076</v>
      </c>
      <c r="AG325" s="208">
        <f>AF325/AE325</f>
        <v>514.63917525773456</v>
      </c>
      <c r="AH325" s="205">
        <f>RANK(AG325, AG$293:AG$325)</f>
        <v>31</v>
      </c>
      <c r="AI325" s="525"/>
      <c r="AJ325" s="211">
        <v>6</v>
      </c>
      <c r="AK325" s="211">
        <v>3088.5682574916973</v>
      </c>
      <c r="AL325" s="208">
        <f>AK325/AJ325</f>
        <v>514.76137624861622</v>
      </c>
      <c r="AM325" s="205">
        <f>RANK(AL325, AL$293:AL$325)</f>
        <v>31</v>
      </c>
      <c r="AN325" s="525"/>
      <c r="AO325" s="211">
        <v>6</v>
      </c>
      <c r="AP325" s="211">
        <v>3099.6342355523129</v>
      </c>
      <c r="AQ325" s="208">
        <f>AP325/AO325</f>
        <v>516.60570592538545</v>
      </c>
      <c r="AR325" s="205">
        <f>RANK(AQ325, AQ$293:AQ$325)</f>
        <v>31</v>
      </c>
      <c r="AS325" s="525"/>
      <c r="AT325" s="211">
        <v>6</v>
      </c>
      <c r="AU325" s="211">
        <v>3105.6716417910452</v>
      </c>
      <c r="AV325" s="208">
        <f>AU325/AT325</f>
        <v>517.61194029850753</v>
      </c>
      <c r="AW325" s="205">
        <f>RANK(AV325, AV$293:AV$325)</f>
        <v>31</v>
      </c>
      <c r="AX325" s="525"/>
    </row>
    <row r="326" spans="1:50" ht="14.25" hidden="1" customHeight="1" outlineLevel="1" collapsed="1">
      <c r="B326" s="532" t="s">
        <v>629</v>
      </c>
      <c r="C326" s="532"/>
      <c r="D326" s="532"/>
      <c r="E326" s="532"/>
      <c r="F326" s="532"/>
      <c r="G326" s="532"/>
      <c r="H326" s="532"/>
      <c r="I326" s="532"/>
      <c r="J326" s="532"/>
      <c r="K326" s="532"/>
      <c r="L326" s="532"/>
      <c r="M326" s="533"/>
      <c r="N326" s="536" t="s">
        <v>445</v>
      </c>
      <c r="O326" s="536" t="s">
        <v>105</v>
      </c>
      <c r="P326" s="538">
        <f>AT288+1</f>
        <v>45930</v>
      </c>
      <c r="Q326" s="539"/>
      <c r="R326" s="539"/>
      <c r="S326" s="539"/>
      <c r="T326" s="539"/>
      <c r="U326" s="540">
        <f>P326+1</f>
        <v>45931</v>
      </c>
      <c r="V326" s="541"/>
      <c r="W326" s="541"/>
      <c r="X326" s="541"/>
      <c r="Y326" s="541"/>
      <c r="Z326" s="538">
        <f t="shared" ref="Z326" si="239">U326+1</f>
        <v>45932</v>
      </c>
      <c r="AA326" s="539"/>
      <c r="AB326" s="539"/>
      <c r="AC326" s="539"/>
      <c r="AD326" s="539"/>
      <c r="AE326" s="540">
        <f t="shared" ref="AE326" si="240">Z326+1</f>
        <v>45933</v>
      </c>
      <c r="AF326" s="541"/>
      <c r="AG326" s="541"/>
      <c r="AH326" s="541"/>
      <c r="AI326" s="541"/>
      <c r="AJ326" s="542">
        <f t="shared" ref="AJ326" si="241">AE326+1</f>
        <v>45934</v>
      </c>
      <c r="AK326" s="543"/>
      <c r="AL326" s="543"/>
      <c r="AM326" s="543"/>
      <c r="AN326" s="544"/>
      <c r="AO326" s="540">
        <f t="shared" ref="AO326" si="242">AJ326+1</f>
        <v>45935</v>
      </c>
      <c r="AP326" s="541"/>
      <c r="AQ326" s="541"/>
      <c r="AR326" s="541"/>
      <c r="AS326" s="541"/>
      <c r="AT326" s="542">
        <f t="shared" ref="AT326" si="243">AO326+1</f>
        <v>45936</v>
      </c>
      <c r="AU326" s="543"/>
      <c r="AV326" s="543"/>
      <c r="AW326" s="543"/>
      <c r="AX326" s="544"/>
    </row>
    <row r="327" spans="1:50" ht="14.25" hidden="1" customHeight="1" outlineLevel="1">
      <c r="B327" s="534"/>
      <c r="C327" s="534"/>
      <c r="D327" s="534"/>
      <c r="E327" s="534"/>
      <c r="F327" s="534"/>
      <c r="G327" s="534"/>
      <c r="H327" s="534"/>
      <c r="I327" s="534"/>
      <c r="J327" s="534"/>
      <c r="K327" s="534"/>
      <c r="L327" s="534"/>
      <c r="M327" s="535"/>
      <c r="N327" s="537"/>
      <c r="O327" s="537"/>
      <c r="P327" s="545">
        <f>P326</f>
        <v>45930</v>
      </c>
      <c r="Q327" s="545"/>
      <c r="R327" s="545"/>
      <c r="S327" s="545"/>
      <c r="T327" s="545"/>
      <c r="U327" s="546">
        <f>U326</f>
        <v>45931</v>
      </c>
      <c r="V327" s="546"/>
      <c r="W327" s="546"/>
      <c r="X327" s="546"/>
      <c r="Y327" s="546"/>
      <c r="Z327" s="545">
        <f t="shared" ref="Z327" si="244">Z326</f>
        <v>45932</v>
      </c>
      <c r="AA327" s="545"/>
      <c r="AB327" s="545"/>
      <c r="AC327" s="545"/>
      <c r="AD327" s="545"/>
      <c r="AE327" s="546">
        <f t="shared" ref="AE327" si="245">AE326</f>
        <v>45933</v>
      </c>
      <c r="AF327" s="546"/>
      <c r="AG327" s="546"/>
      <c r="AH327" s="546"/>
      <c r="AI327" s="546"/>
      <c r="AJ327" s="547">
        <f t="shared" ref="AJ327" si="246">AJ326</f>
        <v>45934</v>
      </c>
      <c r="AK327" s="548"/>
      <c r="AL327" s="548"/>
      <c r="AM327" s="548"/>
      <c r="AN327" s="549"/>
      <c r="AO327" s="546">
        <f t="shared" ref="AO327" si="247">AO326</f>
        <v>45935</v>
      </c>
      <c r="AP327" s="546"/>
      <c r="AQ327" s="546"/>
      <c r="AR327" s="546"/>
      <c r="AS327" s="546"/>
      <c r="AT327" s="547">
        <f t="shared" ref="AT327" si="248">AT326</f>
        <v>45936</v>
      </c>
      <c r="AU327" s="548"/>
      <c r="AV327" s="548"/>
      <c r="AW327" s="548"/>
      <c r="AX327" s="549"/>
    </row>
    <row r="328" spans="1:50" ht="14.25" hidden="1" customHeight="1" outlineLevel="1">
      <c r="B328" s="494" t="s">
        <v>165</v>
      </c>
      <c r="C328" s="494" t="s">
        <v>160</v>
      </c>
      <c r="D328" s="494"/>
      <c r="E328" s="494" t="s">
        <v>161</v>
      </c>
      <c r="F328" s="494"/>
      <c r="G328" s="494"/>
      <c r="H328" s="494" t="s">
        <v>166</v>
      </c>
      <c r="I328" s="527" t="s">
        <v>446</v>
      </c>
      <c r="J328" s="527"/>
      <c r="K328" s="527"/>
      <c r="L328" s="527" t="s">
        <v>166</v>
      </c>
      <c r="M328" s="527" t="s">
        <v>168</v>
      </c>
      <c r="N328" s="528"/>
      <c r="O328" s="526" t="s">
        <v>167</v>
      </c>
      <c r="P328" s="526" t="s">
        <v>163</v>
      </c>
      <c r="Q328" s="526"/>
      <c r="R328" s="526"/>
      <c r="S328" s="526"/>
      <c r="T328" s="526" t="s">
        <v>166</v>
      </c>
      <c r="U328" s="526" t="s">
        <v>163</v>
      </c>
      <c r="V328" s="526"/>
      <c r="W328" s="526"/>
      <c r="X328" s="526"/>
      <c r="Y328" s="526" t="s">
        <v>166</v>
      </c>
      <c r="Z328" s="526" t="s">
        <v>163</v>
      </c>
      <c r="AA328" s="526"/>
      <c r="AB328" s="526"/>
      <c r="AC328" s="526"/>
      <c r="AD328" s="526" t="s">
        <v>166</v>
      </c>
      <c r="AE328" s="526" t="s">
        <v>163</v>
      </c>
      <c r="AF328" s="526"/>
      <c r="AG328" s="526"/>
      <c r="AH328" s="526"/>
      <c r="AI328" s="526" t="s">
        <v>166</v>
      </c>
      <c r="AJ328" s="526" t="s">
        <v>163</v>
      </c>
      <c r="AK328" s="526"/>
      <c r="AL328" s="526"/>
      <c r="AM328" s="526"/>
      <c r="AN328" s="526" t="s">
        <v>166</v>
      </c>
      <c r="AO328" s="526" t="s">
        <v>163</v>
      </c>
      <c r="AP328" s="526"/>
      <c r="AQ328" s="526"/>
      <c r="AR328" s="526"/>
      <c r="AS328" s="526" t="s">
        <v>166</v>
      </c>
      <c r="AT328" s="526" t="s">
        <v>163</v>
      </c>
      <c r="AU328" s="526"/>
      <c r="AV328" s="526"/>
      <c r="AW328" s="526"/>
      <c r="AX328" s="526" t="s">
        <v>166</v>
      </c>
    </row>
    <row r="329" spans="1:50" ht="14.25" hidden="1" customHeight="1" outlineLevel="1">
      <c r="B329" s="494"/>
      <c r="C329" s="494"/>
      <c r="D329" s="494"/>
      <c r="E329" s="494" t="s">
        <v>447</v>
      </c>
      <c r="F329" s="494"/>
      <c r="G329" s="494"/>
      <c r="H329" s="494"/>
      <c r="I329" s="527" t="s">
        <v>447</v>
      </c>
      <c r="J329" s="527"/>
      <c r="K329" s="527"/>
      <c r="L329" s="527"/>
      <c r="M329" s="527"/>
      <c r="N329" s="528"/>
      <c r="O329" s="526"/>
      <c r="P329" s="526" t="s">
        <v>448</v>
      </c>
      <c r="Q329" s="526"/>
      <c r="R329" s="526"/>
      <c r="S329" s="526"/>
      <c r="T329" s="526"/>
      <c r="U329" s="526" t="s">
        <v>448</v>
      </c>
      <c r="V329" s="526"/>
      <c r="W329" s="526"/>
      <c r="X329" s="526"/>
      <c r="Y329" s="526"/>
      <c r="Z329" s="526" t="s">
        <v>448</v>
      </c>
      <c r="AA329" s="526"/>
      <c r="AB329" s="526"/>
      <c r="AC329" s="526"/>
      <c r="AD329" s="526"/>
      <c r="AE329" s="526" t="s">
        <v>448</v>
      </c>
      <c r="AF329" s="526"/>
      <c r="AG329" s="526"/>
      <c r="AH329" s="526"/>
      <c r="AI329" s="526"/>
      <c r="AJ329" s="526" t="s">
        <v>448</v>
      </c>
      <c r="AK329" s="526"/>
      <c r="AL329" s="526"/>
      <c r="AM329" s="526"/>
      <c r="AN329" s="526"/>
      <c r="AO329" s="526" t="s">
        <v>448</v>
      </c>
      <c r="AP329" s="526"/>
      <c r="AQ329" s="526"/>
      <c r="AR329" s="526"/>
      <c r="AS329" s="526"/>
      <c r="AT329" s="526" t="s">
        <v>448</v>
      </c>
      <c r="AU329" s="526"/>
      <c r="AV329" s="526"/>
      <c r="AW329" s="526"/>
      <c r="AX329" s="526"/>
    </row>
    <row r="330" spans="1:50" ht="14.25" hidden="1" customHeight="1" outlineLevel="1">
      <c r="A330" s="200"/>
      <c r="B330" s="494"/>
      <c r="C330" s="494"/>
      <c r="D330" s="494"/>
      <c r="E330" s="203" t="s">
        <v>162</v>
      </c>
      <c r="F330" s="203" t="s">
        <v>449</v>
      </c>
      <c r="G330" s="203" t="s">
        <v>164</v>
      </c>
      <c r="H330" s="494"/>
      <c r="I330" s="204" t="s">
        <v>162</v>
      </c>
      <c r="J330" s="204" t="s">
        <v>449</v>
      </c>
      <c r="K330" s="204" t="s">
        <v>164</v>
      </c>
      <c r="L330" s="527"/>
      <c r="M330" s="527"/>
      <c r="N330" s="528"/>
      <c r="O330" s="526"/>
      <c r="P330" s="205" t="s">
        <v>162</v>
      </c>
      <c r="Q330" s="205" t="s">
        <v>449</v>
      </c>
      <c r="R330" s="205" t="s">
        <v>164</v>
      </c>
      <c r="S330" s="205" t="s">
        <v>168</v>
      </c>
      <c r="T330" s="526"/>
      <c r="U330" s="205" t="s">
        <v>162</v>
      </c>
      <c r="V330" s="205" t="s">
        <v>449</v>
      </c>
      <c r="W330" s="205" t="s">
        <v>164</v>
      </c>
      <c r="X330" s="205" t="s">
        <v>168</v>
      </c>
      <c r="Y330" s="526"/>
      <c r="Z330" s="205" t="s">
        <v>162</v>
      </c>
      <c r="AA330" s="205" t="s">
        <v>449</v>
      </c>
      <c r="AB330" s="205" t="s">
        <v>164</v>
      </c>
      <c r="AC330" s="205" t="s">
        <v>168</v>
      </c>
      <c r="AD330" s="526"/>
      <c r="AE330" s="205" t="s">
        <v>162</v>
      </c>
      <c r="AF330" s="205" t="s">
        <v>449</v>
      </c>
      <c r="AG330" s="205" t="s">
        <v>164</v>
      </c>
      <c r="AH330" s="205" t="s">
        <v>168</v>
      </c>
      <c r="AI330" s="526"/>
      <c r="AJ330" s="205" t="s">
        <v>162</v>
      </c>
      <c r="AK330" s="205" t="s">
        <v>449</v>
      </c>
      <c r="AL330" s="205" t="s">
        <v>164</v>
      </c>
      <c r="AM330" s="205" t="s">
        <v>168</v>
      </c>
      <c r="AN330" s="526"/>
      <c r="AO330" s="205" t="s">
        <v>162</v>
      </c>
      <c r="AP330" s="205" t="s">
        <v>449</v>
      </c>
      <c r="AQ330" s="205" t="s">
        <v>164</v>
      </c>
      <c r="AR330" s="205" t="s">
        <v>168</v>
      </c>
      <c r="AS330" s="526"/>
      <c r="AT330" s="205" t="s">
        <v>162</v>
      </c>
      <c r="AU330" s="205" t="s">
        <v>449</v>
      </c>
      <c r="AV330" s="205" t="s">
        <v>164</v>
      </c>
      <c r="AW330" s="205" t="s">
        <v>168</v>
      </c>
      <c r="AX330" s="526"/>
    </row>
    <row r="331" spans="1:50" ht="14.25" hidden="1" customHeight="1" outlineLevel="1">
      <c r="B331" s="494" t="s">
        <v>450</v>
      </c>
      <c r="C331" s="203">
        <v>1</v>
      </c>
      <c r="D331" s="206" t="s">
        <v>545</v>
      </c>
      <c r="E331" s="207">
        <v>4</v>
      </c>
      <c r="F331" s="203">
        <v>3300</v>
      </c>
      <c r="G331" s="208">
        <f>F331/E331</f>
        <v>825</v>
      </c>
      <c r="H331" s="529">
        <f>AVERAGE(G331:G363)</f>
        <v>919.375</v>
      </c>
      <c r="I331" s="209">
        <f>AVERAGE(P331,U331,Z331,AE331,AJ331,AO331,AT331)</f>
        <v>4</v>
      </c>
      <c r="J331" s="209">
        <f>AVERAGE(Q331,V331,AA331,AF331,AK331,AP331,AU331)</f>
        <v>2906.6004778237466</v>
      </c>
      <c r="K331" s="210">
        <f>AVERAGE(R331,W331,AB331,AG331,AL331,AQ331,AV331)</f>
        <v>726.65011945593665</v>
      </c>
      <c r="L331" s="530">
        <f>IFERROR(AVERAGE(K331:K363),"-")</f>
        <v>790.12343084479471</v>
      </c>
      <c r="M331" s="209">
        <f>RANK(K331, K$331:$K$363)</f>
        <v>18</v>
      </c>
      <c r="N331" s="528"/>
      <c r="O331" s="526"/>
      <c r="P331" s="211">
        <v>4</v>
      </c>
      <c r="Q331" s="211">
        <v>2905.1364365971112</v>
      </c>
      <c r="R331" s="208">
        <f t="shared" ref="R331:R362" si="249">Q331/P331</f>
        <v>726.28410914927781</v>
      </c>
      <c r="S331" s="205">
        <f t="shared" ref="S331:S358" si="250">RANK(R331, R$331:R$363)</f>
        <v>15</v>
      </c>
      <c r="T331" s="525">
        <f>AVERAGE(R331:R363)</f>
        <v>775.90555518976032</v>
      </c>
      <c r="U331" s="211">
        <v>4</v>
      </c>
      <c r="V331" s="211">
        <v>2905.7202895166929</v>
      </c>
      <c r="W331" s="208">
        <f t="shared" ref="W331:W362" si="251">V331/U331</f>
        <v>726.43007237917323</v>
      </c>
      <c r="X331" s="205">
        <f t="shared" ref="X331:X355" si="252">RANK(W331, W$331:W$363)</f>
        <v>15</v>
      </c>
      <c r="Y331" s="525">
        <f>AVERAGE(W331:W363)</f>
        <v>776.43769048919546</v>
      </c>
      <c r="Z331" s="211">
        <v>4</v>
      </c>
      <c r="AA331" s="211">
        <v>2906.045156591405</v>
      </c>
      <c r="AB331" s="208">
        <f t="shared" ref="AB331:AB362" si="253">AA331/Z331</f>
        <v>726.51128914785124</v>
      </c>
      <c r="AC331" s="205">
        <f t="shared" ref="AC331:AC355" si="254">RANK(AB331, AB$331:AB$363)</f>
        <v>15</v>
      </c>
      <c r="AD331" s="525">
        <f>AVERAGE(AB331:AB363)</f>
        <v>776.95611106468755</v>
      </c>
      <c r="AE331" s="211">
        <v>4</v>
      </c>
      <c r="AF331" s="211">
        <v>2907.0360918702163</v>
      </c>
      <c r="AG331" s="208">
        <f t="shared" ref="AG331:AG362" si="255">AF331/AE331</f>
        <v>726.75902296755407</v>
      </c>
      <c r="AH331" s="205">
        <f t="shared" ref="AH331:AH357" si="256">RANK(AG331, AG$331:AG$363)</f>
        <v>17</v>
      </c>
      <c r="AI331" s="525">
        <f>AVERAGE(AG331:AG363)</f>
        <v>792.29130252162474</v>
      </c>
      <c r="AJ331" s="211">
        <v>4</v>
      </c>
      <c r="AK331" s="211">
        <v>2907.0615034168568</v>
      </c>
      <c r="AL331" s="208">
        <f t="shared" ref="AL331:AL362" si="257">AK331/AJ331</f>
        <v>726.7653758542142</v>
      </c>
      <c r="AM331" s="205">
        <f t="shared" ref="AM331:AM357" si="258">RANK(AL331, AL$331:AL$363)</f>
        <v>17</v>
      </c>
      <c r="AN331" s="525">
        <f>AVERAGE(AL331:AL363)</f>
        <v>793.85267324456913</v>
      </c>
      <c r="AO331" s="211">
        <v>4</v>
      </c>
      <c r="AP331" s="211">
        <v>2907.5437969252798</v>
      </c>
      <c r="AQ331" s="208">
        <f t="shared" ref="AQ331:AQ362" si="259">AP331/AO331</f>
        <v>726.88594923131996</v>
      </c>
      <c r="AR331" s="205">
        <f t="shared" ref="AR331:AR356" si="260">RANK(AQ331, AQ$331:AQ$363)</f>
        <v>17</v>
      </c>
      <c r="AS331" s="525">
        <f>AVERAGE(AQ331:AQ363)</f>
        <v>795.02300703771505</v>
      </c>
      <c r="AT331" s="211">
        <v>4</v>
      </c>
      <c r="AU331" s="211">
        <v>2907.6600698486627</v>
      </c>
      <c r="AV331" s="208">
        <f t="shared" ref="AV331:AV362" si="261">AU331/AT331</f>
        <v>726.91501746216568</v>
      </c>
      <c r="AW331" s="205">
        <f t="shared" ref="AW331:AW362" si="262">RANK(AV331, AV$331:AV$363)</f>
        <v>18</v>
      </c>
      <c r="AX331" s="525">
        <f>AVERAGE(AV331:AV363)</f>
        <v>798.86686547005615</v>
      </c>
    </row>
    <row r="332" spans="1:50" ht="14.25" hidden="1" customHeight="1" outlineLevel="1">
      <c r="B332" s="494"/>
      <c r="C332" s="203">
        <v>2</v>
      </c>
      <c r="D332" s="206" t="s">
        <v>543</v>
      </c>
      <c r="E332" s="207">
        <v>3</v>
      </c>
      <c r="F332" s="203">
        <v>3600</v>
      </c>
      <c r="G332" s="208">
        <f t="shared" ref="G332:G362" si="263">F332/E332</f>
        <v>1200</v>
      </c>
      <c r="H332" s="529"/>
      <c r="I332" s="209">
        <f t="shared" ref="I332:K362" si="264">AVERAGE(P332,U332,Z332,AE332,AJ332,AO332,AT332)</f>
        <v>3</v>
      </c>
      <c r="J332" s="209">
        <f t="shared" si="264"/>
        <v>3050.3008376671155</v>
      </c>
      <c r="K332" s="210">
        <f t="shared" si="264"/>
        <v>1016.7669458890384</v>
      </c>
      <c r="L332" s="530"/>
      <c r="M332" s="209">
        <f>RANK(K332, K$331:$K$363)</f>
        <v>1</v>
      </c>
      <c r="N332" s="528"/>
      <c r="O332" s="526"/>
      <c r="P332" s="211">
        <v>3</v>
      </c>
      <c r="Q332" s="211">
        <v>3038.3828775267548</v>
      </c>
      <c r="R332" s="208">
        <f t="shared" si="249"/>
        <v>1012.7942925089183</v>
      </c>
      <c r="S332" s="205">
        <f t="shared" si="250"/>
        <v>3</v>
      </c>
      <c r="T332" s="525"/>
      <c r="U332" s="211">
        <v>3</v>
      </c>
      <c r="V332" s="211">
        <v>3038.99461400359</v>
      </c>
      <c r="W332" s="208">
        <f t="shared" si="251"/>
        <v>1012.9982046678633</v>
      </c>
      <c r="X332" s="205">
        <f t="shared" si="252"/>
        <v>3</v>
      </c>
      <c r="Y332" s="525"/>
      <c r="Z332" s="211">
        <v>3</v>
      </c>
      <c r="AA332" s="211">
        <v>3040.650000000001</v>
      </c>
      <c r="AB332" s="208">
        <f t="shared" si="253"/>
        <v>1013.5500000000003</v>
      </c>
      <c r="AC332" s="205">
        <f t="shared" si="254"/>
        <v>2</v>
      </c>
      <c r="AD332" s="525"/>
      <c r="AE332" s="211">
        <v>3</v>
      </c>
      <c r="AF332" s="211">
        <v>3046.2622309197686</v>
      </c>
      <c r="AG332" s="208">
        <f t="shared" si="255"/>
        <v>1015.4207436399229</v>
      </c>
      <c r="AH332" s="205">
        <f t="shared" si="256"/>
        <v>1</v>
      </c>
      <c r="AI332" s="525"/>
      <c r="AJ332" s="211">
        <v>3</v>
      </c>
      <c r="AK332" s="211">
        <v>3052.4369747899195</v>
      </c>
      <c r="AL332" s="208">
        <f t="shared" si="257"/>
        <v>1017.4789915966398</v>
      </c>
      <c r="AM332" s="205">
        <f t="shared" si="258"/>
        <v>3</v>
      </c>
      <c r="AN332" s="525"/>
      <c r="AO332" s="211">
        <v>3</v>
      </c>
      <c r="AP332" s="211">
        <v>3067.4263261296674</v>
      </c>
      <c r="AQ332" s="208">
        <f t="shared" si="259"/>
        <v>1022.4754420432224</v>
      </c>
      <c r="AR332" s="205">
        <f t="shared" si="260"/>
        <v>1</v>
      </c>
      <c r="AS332" s="525"/>
      <c r="AT332" s="211">
        <v>3</v>
      </c>
      <c r="AU332" s="211">
        <v>3067.9528403001059</v>
      </c>
      <c r="AV332" s="208">
        <f t="shared" si="261"/>
        <v>1022.650946766702</v>
      </c>
      <c r="AW332" s="205">
        <f t="shared" si="262"/>
        <v>2</v>
      </c>
      <c r="AX332" s="525"/>
    </row>
    <row r="333" spans="1:50" ht="14.25" hidden="1" customHeight="1" outlineLevel="1">
      <c r="B333" s="494"/>
      <c r="C333" s="203">
        <v>3</v>
      </c>
      <c r="D333" s="206" t="s">
        <v>544</v>
      </c>
      <c r="E333" s="207">
        <v>4</v>
      </c>
      <c r="F333" s="203">
        <v>3300</v>
      </c>
      <c r="G333" s="208">
        <f t="shared" si="263"/>
        <v>825</v>
      </c>
      <c r="H333" s="529"/>
      <c r="I333" s="209">
        <f t="shared" si="264"/>
        <v>4</v>
      </c>
      <c r="J333" s="209">
        <f t="shared" si="264"/>
        <v>2915.0516882444849</v>
      </c>
      <c r="K333" s="210">
        <f t="shared" si="264"/>
        <v>728.76292206112123</v>
      </c>
      <c r="L333" s="530"/>
      <c r="M333" s="209">
        <f>RANK(K333, K$331:$K$363)</f>
        <v>15</v>
      </c>
      <c r="N333" s="528"/>
      <c r="O333" s="526"/>
      <c r="P333" s="211">
        <v>4</v>
      </c>
      <c r="Q333" s="211">
        <v>2913.3570919458307</v>
      </c>
      <c r="R333" s="208">
        <f t="shared" si="249"/>
        <v>728.33927298645767</v>
      </c>
      <c r="S333" s="205">
        <f t="shared" si="250"/>
        <v>12</v>
      </c>
      <c r="T333" s="525"/>
      <c r="U333" s="211">
        <v>4</v>
      </c>
      <c r="V333" s="211">
        <v>2913.9407875826387</v>
      </c>
      <c r="W333" s="208">
        <f t="shared" si="251"/>
        <v>728.48519689565967</v>
      </c>
      <c r="X333" s="205">
        <f t="shared" si="252"/>
        <v>12</v>
      </c>
      <c r="Y333" s="525"/>
      <c r="Z333" s="211">
        <v>4</v>
      </c>
      <c r="AA333" s="211">
        <v>2914.6739130434762</v>
      </c>
      <c r="AB333" s="208">
        <f t="shared" si="253"/>
        <v>728.66847826086905</v>
      </c>
      <c r="AC333" s="205">
        <f t="shared" si="254"/>
        <v>12</v>
      </c>
      <c r="AD333" s="525"/>
      <c r="AE333" s="211">
        <v>4</v>
      </c>
      <c r="AF333" s="211">
        <v>2915.4639175257721</v>
      </c>
      <c r="AG333" s="208">
        <f t="shared" si="255"/>
        <v>728.86597938144303</v>
      </c>
      <c r="AH333" s="205">
        <f t="shared" si="256"/>
        <v>14</v>
      </c>
      <c r="AI333" s="525"/>
      <c r="AJ333" s="211">
        <v>4</v>
      </c>
      <c r="AK333" s="211">
        <v>2915.702479338845</v>
      </c>
      <c r="AL333" s="208">
        <f t="shared" si="257"/>
        <v>728.92561983471126</v>
      </c>
      <c r="AM333" s="205">
        <f t="shared" si="258"/>
        <v>14</v>
      </c>
      <c r="AN333" s="525"/>
      <c r="AO333" s="211">
        <v>4</v>
      </c>
      <c r="AP333" s="211">
        <v>2915.7093425605462</v>
      </c>
      <c r="AQ333" s="208">
        <f t="shared" si="259"/>
        <v>728.92733564013656</v>
      </c>
      <c r="AR333" s="205">
        <f t="shared" si="260"/>
        <v>15</v>
      </c>
      <c r="AS333" s="525"/>
      <c r="AT333" s="211">
        <v>4</v>
      </c>
      <c r="AU333" s="211">
        <v>2916.5142857142851</v>
      </c>
      <c r="AV333" s="208">
        <f t="shared" si="261"/>
        <v>729.12857142857126</v>
      </c>
      <c r="AW333" s="205">
        <f t="shared" si="262"/>
        <v>16</v>
      </c>
      <c r="AX333" s="525"/>
    </row>
    <row r="334" spans="1:50" ht="14.25" hidden="1" customHeight="1" outlineLevel="1">
      <c r="B334" s="494"/>
      <c r="C334" s="203">
        <v>4</v>
      </c>
      <c r="D334" s="206" t="s">
        <v>233</v>
      </c>
      <c r="E334" s="207">
        <v>5</v>
      </c>
      <c r="F334" s="203">
        <v>3300</v>
      </c>
      <c r="G334" s="208">
        <f t="shared" si="263"/>
        <v>660</v>
      </c>
      <c r="H334" s="529"/>
      <c r="I334" s="209">
        <f t="shared" si="264"/>
        <v>5</v>
      </c>
      <c r="J334" s="209">
        <f t="shared" si="264"/>
        <v>2874.6912786273047</v>
      </c>
      <c r="K334" s="210">
        <f t="shared" si="264"/>
        <v>574.93825572546098</v>
      </c>
      <c r="L334" s="530"/>
      <c r="M334" s="209">
        <f>RANK(K334, K$331:$K$363)</f>
        <v>31</v>
      </c>
      <c r="N334" s="528"/>
      <c r="O334" s="526"/>
      <c r="P334" s="211">
        <v>5</v>
      </c>
      <c r="Q334" s="211">
        <v>2858.101730466703</v>
      </c>
      <c r="R334" s="208">
        <f t="shared" si="249"/>
        <v>571.62034609334057</v>
      </c>
      <c r="S334" s="205">
        <f t="shared" si="250"/>
        <v>30</v>
      </c>
      <c r="T334" s="525"/>
      <c r="U334" s="211">
        <v>5</v>
      </c>
      <c r="V334" s="211">
        <v>2858.6612161471635</v>
      </c>
      <c r="W334" s="208">
        <f t="shared" si="251"/>
        <v>571.7322432294327</v>
      </c>
      <c r="X334" s="205">
        <f t="shared" si="252"/>
        <v>30</v>
      </c>
      <c r="Y334" s="525"/>
      <c r="Z334" s="211">
        <v>5</v>
      </c>
      <c r="AA334" s="211">
        <v>2858.7646076794649</v>
      </c>
      <c r="AB334" s="208">
        <f t="shared" si="253"/>
        <v>571.75292153589294</v>
      </c>
      <c r="AC334" s="205">
        <f t="shared" si="254"/>
        <v>30</v>
      </c>
      <c r="AD334" s="525"/>
      <c r="AE334" s="211">
        <v>5</v>
      </c>
      <c r="AF334" s="211">
        <v>2871.0875331565003</v>
      </c>
      <c r="AG334" s="208">
        <f t="shared" si="255"/>
        <v>574.21750663130001</v>
      </c>
      <c r="AH334" s="205">
        <f t="shared" si="256"/>
        <v>30</v>
      </c>
      <c r="AI334" s="525"/>
      <c r="AJ334" s="211">
        <v>5</v>
      </c>
      <c r="AK334" s="211">
        <v>2891.1196911196762</v>
      </c>
      <c r="AL334" s="208">
        <f t="shared" si="257"/>
        <v>578.22393822393519</v>
      </c>
      <c r="AM334" s="205">
        <f t="shared" si="258"/>
        <v>29</v>
      </c>
      <c r="AN334" s="525"/>
      <c r="AO334" s="211">
        <v>5</v>
      </c>
      <c r="AP334" s="211">
        <v>2892.5619834710551</v>
      </c>
      <c r="AQ334" s="208">
        <f t="shared" si="259"/>
        <v>578.51239669421102</v>
      </c>
      <c r="AR334" s="205">
        <f t="shared" si="260"/>
        <v>30</v>
      </c>
      <c r="AS334" s="525"/>
      <c r="AT334" s="211">
        <v>5</v>
      </c>
      <c r="AU334" s="211">
        <v>2892.5421883505701</v>
      </c>
      <c r="AV334" s="208">
        <f t="shared" si="261"/>
        <v>578.50843767011406</v>
      </c>
      <c r="AW334" s="205">
        <f t="shared" si="262"/>
        <v>31</v>
      </c>
      <c r="AX334" s="525"/>
    </row>
    <row r="335" spans="1:50" ht="14.25" hidden="1" customHeight="1" outlineLevel="1">
      <c r="B335" s="494"/>
      <c r="C335" s="203">
        <v>5</v>
      </c>
      <c r="D335" s="206" t="s">
        <v>539</v>
      </c>
      <c r="E335" s="207">
        <v>3</v>
      </c>
      <c r="F335" s="203">
        <v>3600</v>
      </c>
      <c r="G335" s="208">
        <f t="shared" si="263"/>
        <v>1200</v>
      </c>
      <c r="H335" s="529"/>
      <c r="I335" s="209">
        <f t="shared" si="264"/>
        <v>3</v>
      </c>
      <c r="J335" s="209">
        <f t="shared" si="264"/>
        <v>3045.3432927928557</v>
      </c>
      <c r="K335" s="210">
        <f t="shared" si="264"/>
        <v>1015.1144309309518</v>
      </c>
      <c r="L335" s="530"/>
      <c r="M335" s="209">
        <f>RANK(K335, K$331:$K$363)</f>
        <v>4</v>
      </c>
      <c r="N335" s="528"/>
      <c r="O335" s="526"/>
      <c r="P335" s="211">
        <v>3</v>
      </c>
      <c r="Q335" s="211">
        <v>3035.0404312668447</v>
      </c>
      <c r="R335" s="208">
        <f t="shared" si="249"/>
        <v>1011.6801437556149</v>
      </c>
      <c r="S335" s="205">
        <f t="shared" si="250"/>
        <v>4</v>
      </c>
      <c r="T335" s="525"/>
      <c r="U335" s="211">
        <v>3</v>
      </c>
      <c r="V335" s="211">
        <v>3035.9346642468231</v>
      </c>
      <c r="W335" s="208">
        <f t="shared" si="251"/>
        <v>1011.9782214156077</v>
      </c>
      <c r="X335" s="205">
        <f t="shared" si="252"/>
        <v>4</v>
      </c>
      <c r="Y335" s="525"/>
      <c r="Z335" s="211">
        <v>3</v>
      </c>
      <c r="AA335" s="211">
        <v>3036.8203497615268</v>
      </c>
      <c r="AB335" s="208">
        <f t="shared" si="253"/>
        <v>1012.2734499205089</v>
      </c>
      <c r="AC335" s="205">
        <f t="shared" si="254"/>
        <v>4</v>
      </c>
      <c r="AD335" s="525"/>
      <c r="AE335" s="211">
        <v>3</v>
      </c>
      <c r="AF335" s="211">
        <v>3040.9335727109496</v>
      </c>
      <c r="AG335" s="208">
        <f t="shared" si="255"/>
        <v>1013.6445242369832</v>
      </c>
      <c r="AH335" s="205">
        <f t="shared" si="256"/>
        <v>4</v>
      </c>
      <c r="AI335" s="525"/>
      <c r="AJ335" s="211">
        <v>3</v>
      </c>
      <c r="AK335" s="211">
        <v>3047.9999999999968</v>
      </c>
      <c r="AL335" s="208">
        <f t="shared" si="257"/>
        <v>1015.999999999999</v>
      </c>
      <c r="AM335" s="205">
        <f t="shared" si="258"/>
        <v>6</v>
      </c>
      <c r="AN335" s="525"/>
      <c r="AO335" s="211">
        <v>3</v>
      </c>
      <c r="AP335" s="211">
        <v>3059.576470588238</v>
      </c>
      <c r="AQ335" s="208">
        <f t="shared" si="259"/>
        <v>1019.8588235294127</v>
      </c>
      <c r="AR335" s="205">
        <f t="shared" si="260"/>
        <v>6</v>
      </c>
      <c r="AS335" s="525"/>
      <c r="AT335" s="211">
        <v>3</v>
      </c>
      <c r="AU335" s="211">
        <v>3061.0975609756088</v>
      </c>
      <c r="AV335" s="208">
        <f t="shared" si="261"/>
        <v>1020.3658536585363</v>
      </c>
      <c r="AW335" s="205">
        <f t="shared" si="262"/>
        <v>6</v>
      </c>
      <c r="AX335" s="525"/>
    </row>
    <row r="336" spans="1:50" ht="14.25" hidden="1" customHeight="1" outlineLevel="1">
      <c r="B336" s="494"/>
      <c r="C336" s="203">
        <v>6</v>
      </c>
      <c r="D336" s="206" t="s">
        <v>370</v>
      </c>
      <c r="E336" s="207">
        <v>3</v>
      </c>
      <c r="F336" s="203">
        <v>3000</v>
      </c>
      <c r="G336" s="208">
        <f t="shared" si="263"/>
        <v>1000</v>
      </c>
      <c r="H336" s="529"/>
      <c r="I336" s="209">
        <f t="shared" si="264"/>
        <v>3</v>
      </c>
      <c r="J336" s="209">
        <f t="shared" si="264"/>
        <v>2664.9380982554089</v>
      </c>
      <c r="K336" s="210">
        <f t="shared" si="264"/>
        <v>888.31269941846961</v>
      </c>
      <c r="L336" s="530"/>
      <c r="M336" s="209">
        <f>RANK(K336, K$331:$K$363)</f>
        <v>11</v>
      </c>
      <c r="N336" s="528"/>
      <c r="O336" s="526"/>
      <c r="P336" s="211">
        <v>3</v>
      </c>
      <c r="Q336" s="211">
        <v>2661.6113744075851</v>
      </c>
      <c r="R336" s="208">
        <f t="shared" si="249"/>
        <v>887.20379146919504</v>
      </c>
      <c r="S336" s="205">
        <f t="shared" si="250"/>
        <v>10</v>
      </c>
      <c r="T336" s="525"/>
      <c r="U336" s="211">
        <v>3</v>
      </c>
      <c r="V336" s="211">
        <v>2661.9092806984245</v>
      </c>
      <c r="W336" s="208">
        <f t="shared" si="251"/>
        <v>887.30309356614146</v>
      </c>
      <c r="X336" s="205">
        <f t="shared" si="252"/>
        <v>10</v>
      </c>
      <c r="Y336" s="525"/>
      <c r="Z336" s="211">
        <v>3</v>
      </c>
      <c r="AA336" s="211">
        <v>2664.2914979757093</v>
      </c>
      <c r="AB336" s="208">
        <f t="shared" si="253"/>
        <v>888.09716599190313</v>
      </c>
      <c r="AC336" s="205">
        <f t="shared" si="254"/>
        <v>10</v>
      </c>
      <c r="AD336" s="525"/>
      <c r="AE336" s="211">
        <v>3</v>
      </c>
      <c r="AF336" s="211">
        <v>2665.0077760497647</v>
      </c>
      <c r="AG336" s="208">
        <f t="shared" si="255"/>
        <v>888.33592534992158</v>
      </c>
      <c r="AH336" s="205">
        <f t="shared" si="256"/>
        <v>10</v>
      </c>
      <c r="AI336" s="525"/>
      <c r="AJ336" s="211">
        <v>3</v>
      </c>
      <c r="AK336" s="211">
        <v>2666.5384615384628</v>
      </c>
      <c r="AL336" s="208">
        <f t="shared" si="257"/>
        <v>888.84615384615427</v>
      </c>
      <c r="AM336" s="205">
        <f t="shared" si="258"/>
        <v>10</v>
      </c>
      <c r="AN336" s="525"/>
      <c r="AO336" s="211">
        <v>3</v>
      </c>
      <c r="AP336" s="211">
        <v>2667.029972752041</v>
      </c>
      <c r="AQ336" s="208">
        <f t="shared" si="259"/>
        <v>889.00999091734695</v>
      </c>
      <c r="AR336" s="205">
        <f t="shared" si="260"/>
        <v>10</v>
      </c>
      <c r="AS336" s="525"/>
      <c r="AT336" s="211">
        <v>3</v>
      </c>
      <c r="AU336" s="211">
        <v>2668.1783243658738</v>
      </c>
      <c r="AV336" s="208">
        <f t="shared" si="261"/>
        <v>889.39277478862459</v>
      </c>
      <c r="AW336" s="205">
        <f t="shared" si="262"/>
        <v>11</v>
      </c>
      <c r="AX336" s="525"/>
    </row>
    <row r="337" spans="2:50" ht="14.25" hidden="1" customHeight="1" outlineLevel="1">
      <c r="B337" s="494"/>
      <c r="C337" s="203">
        <v>7</v>
      </c>
      <c r="D337" s="206" t="s">
        <v>537</v>
      </c>
      <c r="E337" s="207">
        <v>3</v>
      </c>
      <c r="F337" s="203">
        <v>3300</v>
      </c>
      <c r="G337" s="208">
        <f t="shared" si="263"/>
        <v>1100</v>
      </c>
      <c r="H337" s="529"/>
      <c r="I337" s="209">
        <f t="shared" si="264"/>
        <v>3</v>
      </c>
      <c r="J337" s="209">
        <f t="shared" si="264"/>
        <v>2862.9116502520333</v>
      </c>
      <c r="K337" s="210">
        <f t="shared" si="264"/>
        <v>954.30388341734431</v>
      </c>
      <c r="L337" s="530"/>
      <c r="M337" s="209">
        <f>RANK(K337, K$331:$K$363)</f>
        <v>9</v>
      </c>
      <c r="N337" s="528"/>
      <c r="O337" s="526"/>
      <c r="P337" s="211">
        <v>3</v>
      </c>
      <c r="Q337" s="211">
        <v>2848.9795918367331</v>
      </c>
      <c r="R337" s="208">
        <f t="shared" si="249"/>
        <v>949.65986394557774</v>
      </c>
      <c r="S337" s="205">
        <f t="shared" si="250"/>
        <v>9</v>
      </c>
      <c r="T337" s="525"/>
      <c r="U337" s="211">
        <v>3</v>
      </c>
      <c r="V337" s="211">
        <v>2849.8879761015687</v>
      </c>
      <c r="W337" s="208">
        <f t="shared" si="251"/>
        <v>949.96265870052287</v>
      </c>
      <c r="X337" s="205">
        <f t="shared" si="252"/>
        <v>9</v>
      </c>
      <c r="Y337" s="525"/>
      <c r="Z337" s="211">
        <v>3</v>
      </c>
      <c r="AA337" s="211">
        <v>2841.4814814814808</v>
      </c>
      <c r="AB337" s="208">
        <f t="shared" si="253"/>
        <v>947.16049382716028</v>
      </c>
      <c r="AC337" s="205">
        <f t="shared" si="254"/>
        <v>9</v>
      </c>
      <c r="AD337" s="525"/>
      <c r="AE337" s="211">
        <v>3</v>
      </c>
      <c r="AF337" s="211">
        <v>2861.2557427258816</v>
      </c>
      <c r="AG337" s="208">
        <f t="shared" si="255"/>
        <v>953.75191424196055</v>
      </c>
      <c r="AH337" s="205">
        <f t="shared" si="256"/>
        <v>9</v>
      </c>
      <c r="AI337" s="525"/>
      <c r="AJ337" s="211">
        <v>3</v>
      </c>
      <c r="AK337" s="211">
        <v>2874.0495867768509</v>
      </c>
      <c r="AL337" s="208">
        <f t="shared" si="257"/>
        <v>958.01652892561697</v>
      </c>
      <c r="AM337" s="205">
        <f t="shared" si="258"/>
        <v>9</v>
      </c>
      <c r="AN337" s="525"/>
      <c r="AO337" s="211">
        <v>3</v>
      </c>
      <c r="AP337" s="211">
        <v>2882.4120603015203</v>
      </c>
      <c r="AQ337" s="208">
        <f t="shared" si="259"/>
        <v>960.80402010050682</v>
      </c>
      <c r="AR337" s="205">
        <f t="shared" si="260"/>
        <v>9</v>
      </c>
      <c r="AS337" s="525"/>
      <c r="AT337" s="211">
        <v>3</v>
      </c>
      <c r="AU337" s="211">
        <v>2882.3151125401964</v>
      </c>
      <c r="AV337" s="208">
        <f t="shared" si="261"/>
        <v>960.77170418006551</v>
      </c>
      <c r="AW337" s="205">
        <f t="shared" si="262"/>
        <v>9</v>
      </c>
      <c r="AX337" s="525"/>
    </row>
    <row r="338" spans="2:50" ht="14.25" hidden="1" customHeight="1" outlineLevel="1">
      <c r="B338" s="494"/>
      <c r="C338" s="203">
        <v>8</v>
      </c>
      <c r="D338" s="206" t="s">
        <v>542</v>
      </c>
      <c r="E338" s="207">
        <v>3</v>
      </c>
      <c r="F338" s="203">
        <v>3600</v>
      </c>
      <c r="G338" s="208">
        <f t="shared" si="263"/>
        <v>1200</v>
      </c>
      <c r="H338" s="529"/>
      <c r="I338" s="209">
        <f t="shared" si="264"/>
        <v>3</v>
      </c>
      <c r="J338" s="209">
        <f t="shared" si="264"/>
        <v>3042.0911828196995</v>
      </c>
      <c r="K338" s="210">
        <f t="shared" si="264"/>
        <v>1014.0303942732334</v>
      </c>
      <c r="L338" s="530"/>
      <c r="M338" s="209">
        <f>RANK(K338, K$331:$K$363)</f>
        <v>6</v>
      </c>
      <c r="N338" s="528"/>
      <c r="O338" s="526"/>
      <c r="P338" s="211">
        <v>3</v>
      </c>
      <c r="Q338" s="211">
        <v>3027.6497695852513</v>
      </c>
      <c r="R338" s="208">
        <f t="shared" si="249"/>
        <v>1009.2165898617504</v>
      </c>
      <c r="S338" s="205">
        <f t="shared" si="250"/>
        <v>6</v>
      </c>
      <c r="T338" s="525"/>
      <c r="U338" s="211">
        <v>3</v>
      </c>
      <c r="V338" s="211">
        <v>3028.5067873303169</v>
      </c>
      <c r="W338" s="208">
        <f t="shared" si="251"/>
        <v>1009.502262443439</v>
      </c>
      <c r="X338" s="205">
        <f t="shared" si="252"/>
        <v>6</v>
      </c>
      <c r="Y338" s="525"/>
      <c r="Z338" s="211">
        <v>3</v>
      </c>
      <c r="AA338" s="211">
        <v>3028.8951841359758</v>
      </c>
      <c r="AB338" s="208">
        <f t="shared" si="253"/>
        <v>1009.6317280453253</v>
      </c>
      <c r="AC338" s="205">
        <f t="shared" si="254"/>
        <v>5</v>
      </c>
      <c r="AD338" s="525"/>
      <c r="AE338" s="211">
        <v>3</v>
      </c>
      <c r="AF338" s="211">
        <v>3032.9203539822984</v>
      </c>
      <c r="AG338" s="208">
        <f t="shared" si="255"/>
        <v>1010.9734513274328</v>
      </c>
      <c r="AH338" s="205">
        <f t="shared" si="256"/>
        <v>6</v>
      </c>
      <c r="AI338" s="525"/>
      <c r="AJ338" s="211">
        <v>3</v>
      </c>
      <c r="AK338" s="211">
        <v>3053.5104364326417</v>
      </c>
      <c r="AL338" s="208">
        <f t="shared" si="257"/>
        <v>1017.8368121442139</v>
      </c>
      <c r="AM338" s="205">
        <f t="shared" si="258"/>
        <v>1</v>
      </c>
      <c r="AN338" s="525"/>
      <c r="AO338" s="211">
        <v>3</v>
      </c>
      <c r="AP338" s="211">
        <v>3061.1180124223592</v>
      </c>
      <c r="AQ338" s="208">
        <f t="shared" si="259"/>
        <v>1020.3726708074531</v>
      </c>
      <c r="AR338" s="205">
        <f t="shared" si="260"/>
        <v>4</v>
      </c>
      <c r="AS338" s="525"/>
      <c r="AT338" s="211">
        <v>3</v>
      </c>
      <c r="AU338" s="211">
        <v>3062.0377358490555</v>
      </c>
      <c r="AV338" s="208">
        <f t="shared" si="261"/>
        <v>1020.6792452830185</v>
      </c>
      <c r="AW338" s="205">
        <f t="shared" si="262"/>
        <v>5</v>
      </c>
      <c r="AX338" s="525"/>
    </row>
    <row r="339" spans="2:50" ht="14.25" hidden="1" customHeight="1" outlineLevel="1">
      <c r="B339" s="494"/>
      <c r="C339" s="203">
        <v>9</v>
      </c>
      <c r="D339" s="206" t="s">
        <v>623</v>
      </c>
      <c r="E339" s="207">
        <v>4</v>
      </c>
      <c r="F339" s="203">
        <v>3000</v>
      </c>
      <c r="G339" s="208">
        <f t="shared" si="263"/>
        <v>750</v>
      </c>
      <c r="H339" s="529"/>
      <c r="I339" s="209">
        <f t="shared" si="264"/>
        <v>4</v>
      </c>
      <c r="J339" s="209">
        <f t="shared" si="264"/>
        <v>2659.1121418449916</v>
      </c>
      <c r="K339" s="210">
        <f t="shared" si="264"/>
        <v>664.7780354612479</v>
      </c>
      <c r="L339" s="530"/>
      <c r="M339" s="209">
        <f>RANK(K339, K$331:$K$363)</f>
        <v>26</v>
      </c>
      <c r="N339" s="528"/>
      <c r="O339" s="526"/>
      <c r="P339" s="211">
        <v>4</v>
      </c>
      <c r="Q339" s="211">
        <v>2657.6166261330973</v>
      </c>
      <c r="R339" s="208">
        <f t="shared" si="249"/>
        <v>664.40415653327432</v>
      </c>
      <c r="S339" s="205">
        <f t="shared" si="250"/>
        <v>23</v>
      </c>
      <c r="T339" s="525"/>
      <c r="U339" s="211">
        <v>4</v>
      </c>
      <c r="V339" s="211">
        <v>2658.0269058295935</v>
      </c>
      <c r="W339" s="208">
        <f t="shared" si="251"/>
        <v>664.50672645739837</v>
      </c>
      <c r="X339" s="205">
        <f t="shared" si="252"/>
        <v>23</v>
      </c>
      <c r="Y339" s="525"/>
      <c r="Z339" s="211">
        <v>4</v>
      </c>
      <c r="AA339" s="211">
        <v>2658.2462958464916</v>
      </c>
      <c r="AB339" s="208">
        <f t="shared" si="253"/>
        <v>664.56157396162291</v>
      </c>
      <c r="AC339" s="205">
        <f t="shared" si="254"/>
        <v>23</v>
      </c>
      <c r="AD339" s="525"/>
      <c r="AE339" s="211">
        <v>4</v>
      </c>
      <c r="AF339" s="211">
        <v>2658.5458698134789</v>
      </c>
      <c r="AG339" s="208">
        <f t="shared" si="255"/>
        <v>664.63646745336973</v>
      </c>
      <c r="AH339" s="205">
        <f t="shared" si="256"/>
        <v>25</v>
      </c>
      <c r="AI339" s="525"/>
      <c r="AJ339" s="211">
        <v>4</v>
      </c>
      <c r="AK339" s="211">
        <v>2659.818253654681</v>
      </c>
      <c r="AL339" s="208">
        <f t="shared" si="257"/>
        <v>664.95456341367026</v>
      </c>
      <c r="AM339" s="205">
        <f t="shared" si="258"/>
        <v>25</v>
      </c>
      <c r="AN339" s="525"/>
      <c r="AO339" s="211">
        <v>4</v>
      </c>
      <c r="AP339" s="211">
        <v>2660.3296282100387</v>
      </c>
      <c r="AQ339" s="208">
        <f t="shared" si="259"/>
        <v>665.08240705250967</v>
      </c>
      <c r="AR339" s="205">
        <f t="shared" si="260"/>
        <v>25</v>
      </c>
      <c r="AS339" s="525"/>
      <c r="AT339" s="211">
        <v>4</v>
      </c>
      <c r="AU339" s="211">
        <v>2661.2014134275605</v>
      </c>
      <c r="AV339" s="208">
        <f t="shared" si="261"/>
        <v>665.30035335689013</v>
      </c>
      <c r="AW339" s="205">
        <f t="shared" si="262"/>
        <v>26</v>
      </c>
      <c r="AX339" s="525"/>
    </row>
    <row r="340" spans="2:50" ht="14.25" hidden="1" customHeight="1" outlineLevel="1">
      <c r="B340" s="494"/>
      <c r="C340" s="203">
        <v>10</v>
      </c>
      <c r="D340" s="206" t="s">
        <v>613</v>
      </c>
      <c r="E340" s="207">
        <v>3</v>
      </c>
      <c r="F340" s="203">
        <v>3300</v>
      </c>
      <c r="G340" s="208">
        <f t="shared" si="263"/>
        <v>1100</v>
      </c>
      <c r="H340" s="529"/>
      <c r="I340" s="209">
        <f t="shared" si="264"/>
        <v>3</v>
      </c>
      <c r="J340" s="209">
        <f t="shared" si="264"/>
        <v>2895.9154404143142</v>
      </c>
      <c r="K340" s="210">
        <f t="shared" si="264"/>
        <v>965.30514680477143</v>
      </c>
      <c r="L340" s="530"/>
      <c r="M340" s="209">
        <f>RANK(K340, K$331:$K$363)</f>
        <v>8</v>
      </c>
      <c r="N340" s="528"/>
      <c r="O340" s="526"/>
      <c r="P340" s="211">
        <v>3</v>
      </c>
      <c r="Q340" s="211">
        <v>2887.0834655664871</v>
      </c>
      <c r="R340" s="208">
        <f t="shared" si="249"/>
        <v>962.361155188829</v>
      </c>
      <c r="S340" s="205">
        <f t="shared" si="250"/>
        <v>8</v>
      </c>
      <c r="T340" s="525"/>
      <c r="U340" s="211">
        <v>3</v>
      </c>
      <c r="V340" s="211">
        <v>2887.3445967484863</v>
      </c>
      <c r="W340" s="208">
        <f t="shared" si="251"/>
        <v>962.44819891616214</v>
      </c>
      <c r="X340" s="205">
        <f t="shared" si="252"/>
        <v>8</v>
      </c>
      <c r="Y340" s="525"/>
      <c r="Z340" s="211">
        <v>3</v>
      </c>
      <c r="AA340" s="211">
        <v>2887.5892553553226</v>
      </c>
      <c r="AB340" s="208">
        <f t="shared" si="253"/>
        <v>962.52975178510758</v>
      </c>
      <c r="AC340" s="205">
        <f t="shared" si="254"/>
        <v>8</v>
      </c>
      <c r="AD340" s="525"/>
      <c r="AE340" s="211">
        <v>3</v>
      </c>
      <c r="AF340" s="211">
        <v>2888.5529157667411</v>
      </c>
      <c r="AG340" s="208">
        <f t="shared" si="255"/>
        <v>962.85097192224703</v>
      </c>
      <c r="AH340" s="205">
        <f t="shared" si="256"/>
        <v>8</v>
      </c>
      <c r="AI340" s="525"/>
      <c r="AJ340" s="211">
        <v>3</v>
      </c>
      <c r="AK340" s="211">
        <v>2906.8194842406829</v>
      </c>
      <c r="AL340" s="208">
        <f t="shared" si="257"/>
        <v>968.93982808022758</v>
      </c>
      <c r="AM340" s="205">
        <f t="shared" si="258"/>
        <v>7</v>
      </c>
      <c r="AN340" s="525"/>
      <c r="AO340" s="211">
        <v>3</v>
      </c>
      <c r="AP340" s="211">
        <v>2906.9306930693051</v>
      </c>
      <c r="AQ340" s="208">
        <f t="shared" si="259"/>
        <v>968.97689768976841</v>
      </c>
      <c r="AR340" s="205">
        <f t="shared" si="260"/>
        <v>8</v>
      </c>
      <c r="AS340" s="525"/>
      <c r="AT340" s="211">
        <v>3</v>
      </c>
      <c r="AU340" s="211">
        <v>2907.0876721531754</v>
      </c>
      <c r="AV340" s="208">
        <f t="shared" si="261"/>
        <v>969.02922405105846</v>
      </c>
      <c r="AW340" s="205">
        <f t="shared" si="262"/>
        <v>8</v>
      </c>
      <c r="AX340" s="525"/>
    </row>
    <row r="341" spans="2:50" ht="14.25" hidden="1" customHeight="1" outlineLevel="1">
      <c r="B341" s="494"/>
      <c r="C341" s="203">
        <v>11</v>
      </c>
      <c r="D341" s="206" t="s">
        <v>541</v>
      </c>
      <c r="E341" s="207">
        <v>4</v>
      </c>
      <c r="F341" s="203">
        <v>3300</v>
      </c>
      <c r="G341" s="208">
        <f t="shared" si="263"/>
        <v>825</v>
      </c>
      <c r="H341" s="529"/>
      <c r="I341" s="209">
        <f t="shared" si="264"/>
        <v>4</v>
      </c>
      <c r="J341" s="209">
        <f t="shared" si="264"/>
        <v>2862.9954633089073</v>
      </c>
      <c r="K341" s="210">
        <f t="shared" si="264"/>
        <v>715.74886582722684</v>
      </c>
      <c r="L341" s="530"/>
      <c r="M341" s="209">
        <f>RANK(K341, K$331:$K$363)</f>
        <v>23</v>
      </c>
      <c r="N341" s="528"/>
      <c r="O341" s="526"/>
      <c r="P341" s="211">
        <v>4</v>
      </c>
      <c r="Q341" s="211">
        <v>2860.5661619486496</v>
      </c>
      <c r="R341" s="208">
        <f t="shared" si="249"/>
        <v>715.14154048716239</v>
      </c>
      <c r="S341" s="205">
        <f t="shared" si="250"/>
        <v>20</v>
      </c>
      <c r="T341" s="525"/>
      <c r="U341" s="211">
        <v>4</v>
      </c>
      <c r="V341" s="211">
        <v>2861.1670020120714</v>
      </c>
      <c r="W341" s="208">
        <f t="shared" si="251"/>
        <v>715.29175050301785</v>
      </c>
      <c r="X341" s="205">
        <f t="shared" si="252"/>
        <v>20</v>
      </c>
      <c r="Y341" s="525"/>
      <c r="Z341" s="211">
        <v>4</v>
      </c>
      <c r="AA341" s="211">
        <v>2861.8378378378384</v>
      </c>
      <c r="AB341" s="208">
        <f t="shared" si="253"/>
        <v>715.45945945945959</v>
      </c>
      <c r="AC341" s="205">
        <f t="shared" si="254"/>
        <v>20</v>
      </c>
      <c r="AD341" s="525"/>
      <c r="AE341" s="211">
        <v>4</v>
      </c>
      <c r="AF341" s="211">
        <v>2862.9080118694396</v>
      </c>
      <c r="AG341" s="208">
        <f t="shared" si="255"/>
        <v>715.72700296735991</v>
      </c>
      <c r="AH341" s="205">
        <f t="shared" si="256"/>
        <v>23</v>
      </c>
      <c r="AI341" s="525"/>
      <c r="AJ341" s="211">
        <v>4</v>
      </c>
      <c r="AK341" s="211">
        <v>2864.2990654205669</v>
      </c>
      <c r="AL341" s="208">
        <f t="shared" si="257"/>
        <v>716.07476635514172</v>
      </c>
      <c r="AM341" s="205">
        <f t="shared" si="258"/>
        <v>22</v>
      </c>
      <c r="AN341" s="525"/>
      <c r="AO341" s="211">
        <v>4</v>
      </c>
      <c r="AP341" s="211">
        <v>2864.3761301989143</v>
      </c>
      <c r="AQ341" s="208">
        <f t="shared" si="259"/>
        <v>716.09403254972858</v>
      </c>
      <c r="AR341" s="205">
        <f t="shared" si="260"/>
        <v>23</v>
      </c>
      <c r="AS341" s="525"/>
      <c r="AT341" s="211">
        <v>4</v>
      </c>
      <c r="AU341" s="211">
        <v>2865.8140338748699</v>
      </c>
      <c r="AV341" s="208">
        <f t="shared" si="261"/>
        <v>716.45350846871747</v>
      </c>
      <c r="AW341" s="205">
        <f t="shared" si="262"/>
        <v>24</v>
      </c>
      <c r="AX341" s="525"/>
    </row>
    <row r="342" spans="2:50" ht="14.25" hidden="1" customHeight="1" outlineLevel="1">
      <c r="B342" s="494"/>
      <c r="C342" s="203">
        <v>12</v>
      </c>
      <c r="D342" s="206" t="s">
        <v>624</v>
      </c>
      <c r="E342" s="207">
        <v>4</v>
      </c>
      <c r="F342" s="203">
        <v>3300</v>
      </c>
      <c r="G342" s="208">
        <f t="shared" si="263"/>
        <v>825</v>
      </c>
      <c r="H342" s="529"/>
      <c r="I342" s="209">
        <f t="shared" si="264"/>
        <v>4</v>
      </c>
      <c r="J342" s="209">
        <f t="shared" si="264"/>
        <v>2873.8663180623744</v>
      </c>
      <c r="K342" s="210">
        <f t="shared" si="264"/>
        <v>718.46657951559359</v>
      </c>
      <c r="L342" s="530"/>
      <c r="M342" s="209">
        <f>RANK(K342, K$331:$K$363)</f>
        <v>21</v>
      </c>
      <c r="N342" s="528"/>
      <c r="O342" s="526"/>
      <c r="P342" s="211">
        <v>4</v>
      </c>
      <c r="Q342" s="211">
        <v>2872.1668177697193</v>
      </c>
      <c r="R342" s="208">
        <f t="shared" si="249"/>
        <v>718.04170444242982</v>
      </c>
      <c r="S342" s="205">
        <f t="shared" si="250"/>
        <v>17</v>
      </c>
      <c r="T342" s="525"/>
      <c r="U342" s="211">
        <v>4</v>
      </c>
      <c r="V342" s="211">
        <v>2872.504592774033</v>
      </c>
      <c r="W342" s="208">
        <f t="shared" si="251"/>
        <v>718.12614819350824</v>
      </c>
      <c r="X342" s="205">
        <f t="shared" si="252"/>
        <v>17</v>
      </c>
      <c r="Y342" s="525"/>
      <c r="Z342" s="211">
        <v>4</v>
      </c>
      <c r="AA342" s="211">
        <v>2872.7900552486176</v>
      </c>
      <c r="AB342" s="208">
        <f t="shared" si="253"/>
        <v>718.1975138121544</v>
      </c>
      <c r="AC342" s="205">
        <f t="shared" si="254"/>
        <v>18</v>
      </c>
      <c r="AD342" s="525"/>
      <c r="AE342" s="211">
        <v>4</v>
      </c>
      <c r="AF342" s="211">
        <v>2874.2102240091899</v>
      </c>
      <c r="AG342" s="208">
        <f t="shared" si="255"/>
        <v>718.55255600229748</v>
      </c>
      <c r="AH342" s="205">
        <f t="shared" si="256"/>
        <v>20</v>
      </c>
      <c r="AI342" s="525"/>
      <c r="AJ342" s="211">
        <v>4</v>
      </c>
      <c r="AK342" s="211">
        <v>2874.6101060511578</v>
      </c>
      <c r="AL342" s="208">
        <f t="shared" si="257"/>
        <v>718.65252651278945</v>
      </c>
      <c r="AM342" s="205">
        <f t="shared" si="258"/>
        <v>20</v>
      </c>
      <c r="AN342" s="525"/>
      <c r="AO342" s="211">
        <v>4</v>
      </c>
      <c r="AP342" s="211">
        <v>2874.9414519906322</v>
      </c>
      <c r="AQ342" s="208">
        <f t="shared" si="259"/>
        <v>718.73536299765806</v>
      </c>
      <c r="AR342" s="205">
        <f t="shared" si="260"/>
        <v>20</v>
      </c>
      <c r="AS342" s="525"/>
      <c r="AT342" s="211">
        <v>4</v>
      </c>
      <c r="AU342" s="211">
        <v>2875.8409785932722</v>
      </c>
      <c r="AV342" s="208">
        <f t="shared" si="261"/>
        <v>718.96024464831805</v>
      </c>
      <c r="AW342" s="205">
        <f t="shared" si="262"/>
        <v>21</v>
      </c>
      <c r="AX342" s="525"/>
    </row>
    <row r="343" spans="2:50" ht="14.25" hidden="1" customHeight="1" outlineLevel="1">
      <c r="B343" s="494"/>
      <c r="C343" s="203">
        <v>13</v>
      </c>
      <c r="D343" s="206" t="s">
        <v>538</v>
      </c>
      <c r="E343" s="207">
        <v>4</v>
      </c>
      <c r="F343" s="203">
        <v>3300</v>
      </c>
      <c r="G343" s="208">
        <f t="shared" si="263"/>
        <v>825</v>
      </c>
      <c r="H343" s="529"/>
      <c r="I343" s="209">
        <f t="shared" si="264"/>
        <v>4</v>
      </c>
      <c r="J343" s="209">
        <f t="shared" si="264"/>
        <v>2870.3249557243821</v>
      </c>
      <c r="K343" s="210">
        <f t="shared" si="264"/>
        <v>717.58123893109553</v>
      </c>
      <c r="L343" s="530"/>
      <c r="M343" s="209">
        <f>RANK(K343, K$331:$K$363)</f>
        <v>22</v>
      </c>
      <c r="N343" s="528"/>
      <c r="O343" s="526"/>
      <c r="P343" s="211">
        <v>4</v>
      </c>
      <c r="Q343" s="211">
        <v>2866.3134933000924</v>
      </c>
      <c r="R343" s="208">
        <f t="shared" si="249"/>
        <v>716.57837332502311</v>
      </c>
      <c r="S343" s="205">
        <f t="shared" si="250"/>
        <v>18</v>
      </c>
      <c r="T343" s="525"/>
      <c r="U343" s="211">
        <v>4</v>
      </c>
      <c r="V343" s="211">
        <v>2866.8797953964167</v>
      </c>
      <c r="W343" s="208">
        <f t="shared" si="251"/>
        <v>716.71994884910418</v>
      </c>
      <c r="X343" s="205">
        <f t="shared" si="252"/>
        <v>18</v>
      </c>
      <c r="Y343" s="525"/>
      <c r="Z343" s="211">
        <v>4</v>
      </c>
      <c r="AA343" s="211">
        <v>2867.7342419080069</v>
      </c>
      <c r="AB343" s="208">
        <f t="shared" si="253"/>
        <v>716.93356047700172</v>
      </c>
      <c r="AC343" s="205">
        <f t="shared" si="254"/>
        <v>19</v>
      </c>
      <c r="AD343" s="525"/>
      <c r="AE343" s="211">
        <v>4</v>
      </c>
      <c r="AF343" s="211">
        <v>2871.2933753943216</v>
      </c>
      <c r="AG343" s="208">
        <f t="shared" si="255"/>
        <v>717.82334384858041</v>
      </c>
      <c r="AH343" s="205">
        <f t="shared" si="256"/>
        <v>21</v>
      </c>
      <c r="AI343" s="525"/>
      <c r="AJ343" s="211">
        <v>4</v>
      </c>
      <c r="AK343" s="211">
        <v>2872.5490196078445</v>
      </c>
      <c r="AL343" s="208">
        <f t="shared" si="257"/>
        <v>718.13725490196111</v>
      </c>
      <c r="AM343" s="205">
        <f t="shared" si="258"/>
        <v>21</v>
      </c>
      <c r="AN343" s="525"/>
      <c r="AO343" s="211">
        <v>4</v>
      </c>
      <c r="AP343" s="211">
        <v>2873.4650293646528</v>
      </c>
      <c r="AQ343" s="208">
        <f t="shared" si="259"/>
        <v>718.36625734116319</v>
      </c>
      <c r="AR343" s="205">
        <f t="shared" si="260"/>
        <v>21</v>
      </c>
      <c r="AS343" s="525"/>
      <c r="AT343" s="211">
        <v>4</v>
      </c>
      <c r="AU343" s="211">
        <v>2874.0397350993371</v>
      </c>
      <c r="AV343" s="208">
        <f t="shared" si="261"/>
        <v>718.50993377483428</v>
      </c>
      <c r="AW343" s="205">
        <f t="shared" si="262"/>
        <v>22</v>
      </c>
      <c r="AX343" s="525"/>
    </row>
    <row r="344" spans="2:50" ht="14.25" hidden="1" customHeight="1" outlineLevel="1">
      <c r="B344" s="494"/>
      <c r="C344" s="203">
        <v>14</v>
      </c>
      <c r="D344" s="206" t="s">
        <v>639</v>
      </c>
      <c r="E344" s="207">
        <v>4</v>
      </c>
      <c r="F344" s="203">
        <v>3300</v>
      </c>
      <c r="G344" s="208">
        <f t="shared" si="263"/>
        <v>825</v>
      </c>
      <c r="H344" s="529"/>
      <c r="I344" s="209">
        <f t="shared" si="264"/>
        <v>4</v>
      </c>
      <c r="J344" s="209">
        <f t="shared" si="264"/>
        <v>2854.9843979487196</v>
      </c>
      <c r="K344" s="210">
        <f t="shared" si="264"/>
        <v>713.74609948717989</v>
      </c>
      <c r="L344" s="530"/>
      <c r="M344" s="209">
        <f>RANK(K344, K$331:$K$363)</f>
        <v>25</v>
      </c>
      <c r="N344" s="528"/>
      <c r="O344" s="526"/>
      <c r="P344" s="211">
        <v>4</v>
      </c>
      <c r="Q344" s="211">
        <v>2840.020010005006</v>
      </c>
      <c r="R344" s="208">
        <f t="shared" si="249"/>
        <v>710.00500250125151</v>
      </c>
      <c r="S344" s="205">
        <f t="shared" si="250"/>
        <v>22</v>
      </c>
      <c r="T344" s="525"/>
      <c r="U344" s="211">
        <v>4</v>
      </c>
      <c r="V344" s="211">
        <v>2840.4736275565128</v>
      </c>
      <c r="W344" s="208">
        <f t="shared" si="251"/>
        <v>710.11840688912821</v>
      </c>
      <c r="X344" s="205">
        <f t="shared" si="252"/>
        <v>22</v>
      </c>
      <c r="Y344" s="525"/>
      <c r="Z344" s="211">
        <v>4</v>
      </c>
      <c r="AA344" s="211">
        <v>2841.7457305502799</v>
      </c>
      <c r="AB344" s="208">
        <f t="shared" si="253"/>
        <v>710.43643263756996</v>
      </c>
      <c r="AC344" s="205">
        <f t="shared" si="254"/>
        <v>22</v>
      </c>
      <c r="AD344" s="525"/>
      <c r="AE344" s="211">
        <v>4</v>
      </c>
      <c r="AF344" s="211">
        <v>2863.3846153846184</v>
      </c>
      <c r="AG344" s="208">
        <f t="shared" si="255"/>
        <v>715.84615384615461</v>
      </c>
      <c r="AH344" s="205">
        <f t="shared" si="256"/>
        <v>22</v>
      </c>
      <c r="AI344" s="525"/>
      <c r="AJ344" s="211">
        <v>4</v>
      </c>
      <c r="AK344" s="211">
        <v>2864.2335766423475</v>
      </c>
      <c r="AL344" s="208">
        <f t="shared" si="257"/>
        <v>716.05839416058689</v>
      </c>
      <c r="AM344" s="205">
        <f t="shared" si="258"/>
        <v>23</v>
      </c>
      <c r="AN344" s="525"/>
      <c r="AO344" s="211">
        <v>4</v>
      </c>
      <c r="AP344" s="211">
        <v>2867.1936758893239</v>
      </c>
      <c r="AQ344" s="208">
        <f t="shared" si="259"/>
        <v>716.79841897233098</v>
      </c>
      <c r="AR344" s="205">
        <f t="shared" si="260"/>
        <v>22</v>
      </c>
      <c r="AS344" s="525"/>
      <c r="AT344" s="211">
        <v>4</v>
      </c>
      <c r="AU344" s="211">
        <v>2867.8395496129492</v>
      </c>
      <c r="AV344" s="208">
        <f t="shared" si="261"/>
        <v>716.9598874032373</v>
      </c>
      <c r="AW344" s="205">
        <f t="shared" si="262"/>
        <v>23</v>
      </c>
      <c r="AX344" s="525"/>
    </row>
    <row r="345" spans="2:50" ht="14.25" hidden="1" customHeight="1" outlineLevel="1">
      <c r="B345" s="494"/>
      <c r="C345" s="203">
        <v>15</v>
      </c>
      <c r="D345" s="206" t="s">
        <v>642</v>
      </c>
      <c r="E345" s="207">
        <v>4</v>
      </c>
      <c r="F345" s="203">
        <v>3300</v>
      </c>
      <c r="G345" s="208">
        <f t="shared" si="263"/>
        <v>825</v>
      </c>
      <c r="H345" s="529"/>
      <c r="I345" s="209">
        <f t="shared" si="264"/>
        <v>4</v>
      </c>
      <c r="J345" s="209">
        <f t="shared" si="264"/>
        <v>2911.4114567898027</v>
      </c>
      <c r="K345" s="210">
        <f t="shared" si="264"/>
        <v>727.85286419745069</v>
      </c>
      <c r="L345" s="530"/>
      <c r="M345" s="209">
        <f>RANK(K345, K$331:$K$363)</f>
        <v>17</v>
      </c>
      <c r="N345" s="528"/>
      <c r="O345" s="526"/>
      <c r="P345" s="211">
        <v>4</v>
      </c>
      <c r="Q345" s="211">
        <v>2909.6143958868888</v>
      </c>
      <c r="R345" s="208">
        <f t="shared" si="249"/>
        <v>727.4035989717222</v>
      </c>
      <c r="S345" s="205">
        <f t="shared" si="250"/>
        <v>14</v>
      </c>
      <c r="T345" s="525"/>
      <c r="U345" s="211">
        <v>4</v>
      </c>
      <c r="V345" s="211">
        <v>2909.6397941680952</v>
      </c>
      <c r="W345" s="208">
        <f t="shared" si="251"/>
        <v>727.40994854202381</v>
      </c>
      <c r="X345" s="205">
        <f t="shared" si="252"/>
        <v>14</v>
      </c>
      <c r="Y345" s="525"/>
      <c r="Z345" s="211">
        <v>4</v>
      </c>
      <c r="AA345" s="211">
        <v>2910.3650860260173</v>
      </c>
      <c r="AB345" s="208">
        <f t="shared" si="253"/>
        <v>727.59127150650431</v>
      </c>
      <c r="AC345" s="205">
        <f t="shared" si="254"/>
        <v>14</v>
      </c>
      <c r="AD345" s="525"/>
      <c r="AE345" s="211">
        <v>4</v>
      </c>
      <c r="AF345" s="211">
        <v>2910.6611078022643</v>
      </c>
      <c r="AG345" s="208">
        <f t="shared" si="255"/>
        <v>727.66527695056607</v>
      </c>
      <c r="AH345" s="205">
        <f t="shared" si="256"/>
        <v>16</v>
      </c>
      <c r="AI345" s="525"/>
      <c r="AJ345" s="211">
        <v>4</v>
      </c>
      <c r="AK345" s="211">
        <v>2912.1506682867575</v>
      </c>
      <c r="AL345" s="208">
        <f t="shared" si="257"/>
        <v>728.03766707168938</v>
      </c>
      <c r="AM345" s="205">
        <f t="shared" si="258"/>
        <v>16</v>
      </c>
      <c r="AN345" s="525"/>
      <c r="AO345" s="211">
        <v>4</v>
      </c>
      <c r="AP345" s="211">
        <v>2913.6350364963455</v>
      </c>
      <c r="AQ345" s="208">
        <f t="shared" si="259"/>
        <v>728.40875912408637</v>
      </c>
      <c r="AR345" s="205">
        <f t="shared" si="260"/>
        <v>16</v>
      </c>
      <c r="AS345" s="525"/>
      <c r="AT345" s="211">
        <v>4</v>
      </c>
      <c r="AU345" s="211">
        <v>2913.8141088622515</v>
      </c>
      <c r="AV345" s="208">
        <f t="shared" si="261"/>
        <v>728.45352721556287</v>
      </c>
      <c r="AW345" s="205">
        <f t="shared" si="262"/>
        <v>17</v>
      </c>
      <c r="AX345" s="525"/>
    </row>
    <row r="346" spans="2:50" ht="14.25" hidden="1" customHeight="1" outlineLevel="1">
      <c r="B346" s="494"/>
      <c r="C346" s="203">
        <v>16</v>
      </c>
      <c r="D346" s="206" t="s">
        <v>232</v>
      </c>
      <c r="E346" s="207">
        <v>3</v>
      </c>
      <c r="F346" s="203">
        <v>3000</v>
      </c>
      <c r="G346" s="208">
        <f t="shared" si="263"/>
        <v>1000</v>
      </c>
      <c r="H346" s="529"/>
      <c r="I346" s="209">
        <f t="shared" si="264"/>
        <v>3.4285714285714284</v>
      </c>
      <c r="J346" s="209">
        <f t="shared" si="264"/>
        <v>2622.0094043651839</v>
      </c>
      <c r="K346" s="210">
        <f t="shared" si="264"/>
        <v>781.0098938092093</v>
      </c>
      <c r="L346" s="530"/>
      <c r="M346" s="209">
        <f>RANK(K346, K$331:$K$363)</f>
        <v>12</v>
      </c>
      <c r="N346" s="528"/>
      <c r="O346" s="526"/>
      <c r="P346" s="211">
        <v>4</v>
      </c>
      <c r="Q346" s="211">
        <v>2580.2526315789482</v>
      </c>
      <c r="R346" s="208">
        <f t="shared" si="249"/>
        <v>645.06315789473706</v>
      </c>
      <c r="S346" s="205">
        <f t="shared" si="250"/>
        <v>25</v>
      </c>
      <c r="T346" s="525"/>
      <c r="U346" s="211">
        <v>4</v>
      </c>
      <c r="V346" s="211">
        <v>2609.2830589484861</v>
      </c>
      <c r="W346" s="208">
        <f t="shared" si="251"/>
        <v>652.32076473712152</v>
      </c>
      <c r="X346" s="205">
        <f t="shared" si="252"/>
        <v>25</v>
      </c>
      <c r="Y346" s="525"/>
      <c r="Z346" s="211">
        <v>4</v>
      </c>
      <c r="AA346" s="211">
        <v>2621.89655172414</v>
      </c>
      <c r="AB346" s="208">
        <f t="shared" si="253"/>
        <v>655.47413793103499</v>
      </c>
      <c r="AC346" s="205">
        <f t="shared" si="254"/>
        <v>25</v>
      </c>
      <c r="AD346" s="525"/>
      <c r="AE346" s="211">
        <v>3</v>
      </c>
      <c r="AF346" s="211">
        <v>2625.3112033195052</v>
      </c>
      <c r="AG346" s="208">
        <f t="shared" si="255"/>
        <v>875.10373443983508</v>
      </c>
      <c r="AH346" s="205">
        <f t="shared" si="256"/>
        <v>11</v>
      </c>
      <c r="AI346" s="525"/>
      <c r="AJ346" s="211">
        <v>3</v>
      </c>
      <c r="AK346" s="211">
        <v>2633.319057815846</v>
      </c>
      <c r="AL346" s="208">
        <f t="shared" si="257"/>
        <v>877.77301927194867</v>
      </c>
      <c r="AM346" s="205">
        <f t="shared" si="258"/>
        <v>11</v>
      </c>
      <c r="AN346" s="525"/>
      <c r="AO346" s="211">
        <v>3</v>
      </c>
      <c r="AP346" s="211">
        <v>2639.1792065663476</v>
      </c>
      <c r="AQ346" s="208">
        <f t="shared" si="259"/>
        <v>879.72640218878257</v>
      </c>
      <c r="AR346" s="205">
        <f t="shared" si="260"/>
        <v>12</v>
      </c>
      <c r="AS346" s="525"/>
      <c r="AT346" s="211">
        <v>3</v>
      </c>
      <c r="AU346" s="211">
        <v>2644.8241206030139</v>
      </c>
      <c r="AV346" s="208">
        <f t="shared" si="261"/>
        <v>881.60804020100466</v>
      </c>
      <c r="AW346" s="205">
        <f t="shared" si="262"/>
        <v>13</v>
      </c>
      <c r="AX346" s="525"/>
    </row>
    <row r="347" spans="2:50" ht="14.25" hidden="1" customHeight="1" outlineLevel="1">
      <c r="B347" s="494"/>
      <c r="C347" s="203">
        <v>17</v>
      </c>
      <c r="D347" s="206" t="s">
        <v>554</v>
      </c>
      <c r="E347" s="207">
        <v>4</v>
      </c>
      <c r="F347" s="203">
        <v>3300</v>
      </c>
      <c r="G347" s="208">
        <f t="shared" si="263"/>
        <v>825</v>
      </c>
      <c r="H347" s="529"/>
      <c r="I347" s="209">
        <f t="shared" si="264"/>
        <v>4</v>
      </c>
      <c r="J347" s="209">
        <f t="shared" si="264"/>
        <v>2916.7640915549928</v>
      </c>
      <c r="K347" s="210">
        <f t="shared" si="264"/>
        <v>729.19102288874819</v>
      </c>
      <c r="L347" s="530"/>
      <c r="M347" s="209">
        <f>RANK(K347, K$331:$K$363)</f>
        <v>14</v>
      </c>
      <c r="N347" s="528"/>
      <c r="O347" s="526"/>
      <c r="P347" s="211">
        <v>4</v>
      </c>
      <c r="Q347" s="211">
        <v>2914.2715231788075</v>
      </c>
      <c r="R347" s="208">
        <f t="shared" si="249"/>
        <v>728.56788079470186</v>
      </c>
      <c r="S347" s="205">
        <f t="shared" si="250"/>
        <v>11</v>
      </c>
      <c r="T347" s="525"/>
      <c r="U347" s="211">
        <v>4</v>
      </c>
      <c r="V347" s="211">
        <v>2915.7254263433038</v>
      </c>
      <c r="W347" s="208">
        <f t="shared" si="251"/>
        <v>728.93135658582594</v>
      </c>
      <c r="X347" s="205">
        <f t="shared" si="252"/>
        <v>11</v>
      </c>
      <c r="Y347" s="525"/>
      <c r="Z347" s="211">
        <v>4</v>
      </c>
      <c r="AA347" s="211">
        <v>2916.1239547466816</v>
      </c>
      <c r="AB347" s="208">
        <f t="shared" si="253"/>
        <v>729.03098868667041</v>
      </c>
      <c r="AC347" s="205">
        <f t="shared" si="254"/>
        <v>11</v>
      </c>
      <c r="AD347" s="525"/>
      <c r="AE347" s="211">
        <v>4</v>
      </c>
      <c r="AF347" s="211">
        <v>2916.7220630372531</v>
      </c>
      <c r="AG347" s="208">
        <f t="shared" si="255"/>
        <v>729.18051575931327</v>
      </c>
      <c r="AH347" s="205">
        <f t="shared" si="256"/>
        <v>13</v>
      </c>
      <c r="AI347" s="525"/>
      <c r="AJ347" s="211">
        <v>4</v>
      </c>
      <c r="AK347" s="211">
        <v>2917.2264875239916</v>
      </c>
      <c r="AL347" s="208">
        <f t="shared" si="257"/>
        <v>729.30662188099791</v>
      </c>
      <c r="AM347" s="205">
        <f t="shared" si="258"/>
        <v>13</v>
      </c>
      <c r="AN347" s="525"/>
      <c r="AO347" s="211">
        <v>4</v>
      </c>
      <c r="AP347" s="211">
        <v>2917.856420626897</v>
      </c>
      <c r="AQ347" s="208">
        <f t="shared" si="259"/>
        <v>729.46410515672426</v>
      </c>
      <c r="AR347" s="205">
        <f t="shared" si="260"/>
        <v>13</v>
      </c>
      <c r="AS347" s="525"/>
      <c r="AT347" s="211">
        <v>4</v>
      </c>
      <c r="AU347" s="211">
        <v>2919.4227654280166</v>
      </c>
      <c r="AV347" s="208">
        <f t="shared" si="261"/>
        <v>729.85569135700416</v>
      </c>
      <c r="AW347" s="205">
        <f t="shared" si="262"/>
        <v>14</v>
      </c>
      <c r="AX347" s="525"/>
    </row>
    <row r="348" spans="2:50" ht="14.25" hidden="1" customHeight="1" outlineLevel="1">
      <c r="B348" s="494"/>
      <c r="C348" s="203">
        <v>18</v>
      </c>
      <c r="D348" s="206" t="s">
        <v>553</v>
      </c>
      <c r="E348" s="207">
        <v>3</v>
      </c>
      <c r="F348" s="203">
        <v>3600</v>
      </c>
      <c r="G348" s="208">
        <f t="shared" si="263"/>
        <v>1200</v>
      </c>
      <c r="H348" s="529"/>
      <c r="I348" s="209">
        <f t="shared" si="264"/>
        <v>3</v>
      </c>
      <c r="J348" s="209">
        <f t="shared" si="264"/>
        <v>3049.3058108471241</v>
      </c>
      <c r="K348" s="210">
        <f t="shared" si="264"/>
        <v>1016.4352702823747</v>
      </c>
      <c r="L348" s="530"/>
      <c r="M348" s="209">
        <f>RANK(K348, K$331:$K$363)</f>
        <v>2</v>
      </c>
      <c r="N348" s="528"/>
      <c r="O348" s="526"/>
      <c r="P348" s="211">
        <v>3</v>
      </c>
      <c r="Q348" s="211">
        <v>3041.1947331574111</v>
      </c>
      <c r="R348" s="208">
        <f t="shared" si="249"/>
        <v>1013.731577719137</v>
      </c>
      <c r="S348" s="205">
        <f t="shared" si="250"/>
        <v>1</v>
      </c>
      <c r="T348" s="525"/>
      <c r="U348" s="211">
        <v>3</v>
      </c>
      <c r="V348" s="211">
        <v>3039.5731784385471</v>
      </c>
      <c r="W348" s="208">
        <f t="shared" si="251"/>
        <v>1013.1910594795157</v>
      </c>
      <c r="X348" s="205">
        <f t="shared" si="252"/>
        <v>2</v>
      </c>
      <c r="Y348" s="525"/>
      <c r="Z348" s="211">
        <v>3</v>
      </c>
      <c r="AA348" s="211">
        <v>3038.1320087518352</v>
      </c>
      <c r="AB348" s="208">
        <f t="shared" si="253"/>
        <v>1012.7106695839451</v>
      </c>
      <c r="AC348" s="205">
        <f t="shared" si="254"/>
        <v>3</v>
      </c>
      <c r="AD348" s="525"/>
      <c r="AE348" s="211">
        <v>3</v>
      </c>
      <c r="AF348" s="211">
        <v>3041.0801498181872</v>
      </c>
      <c r="AG348" s="208">
        <f t="shared" si="255"/>
        <v>1013.6933832727291</v>
      </c>
      <c r="AH348" s="205">
        <f t="shared" si="256"/>
        <v>3</v>
      </c>
      <c r="AI348" s="525"/>
      <c r="AJ348" s="211">
        <v>3</v>
      </c>
      <c r="AK348" s="211">
        <v>3053.2057989284613</v>
      </c>
      <c r="AL348" s="208">
        <f t="shared" si="257"/>
        <v>1017.7352663094871</v>
      </c>
      <c r="AM348" s="205">
        <f t="shared" si="258"/>
        <v>2</v>
      </c>
      <c r="AN348" s="525"/>
      <c r="AO348" s="211">
        <v>3</v>
      </c>
      <c r="AP348" s="211">
        <v>3063.0594698293039</v>
      </c>
      <c r="AQ348" s="208">
        <f t="shared" si="259"/>
        <v>1021.0198232764346</v>
      </c>
      <c r="AR348" s="205">
        <f t="shared" si="260"/>
        <v>2</v>
      </c>
      <c r="AS348" s="525"/>
      <c r="AT348" s="211">
        <v>3</v>
      </c>
      <c r="AU348" s="211">
        <v>3068.8953370061263</v>
      </c>
      <c r="AV348" s="208">
        <f t="shared" si="261"/>
        <v>1022.9651123353755</v>
      </c>
      <c r="AW348" s="205">
        <f t="shared" si="262"/>
        <v>1</v>
      </c>
      <c r="AX348" s="525"/>
    </row>
    <row r="349" spans="2:50" ht="14.25" hidden="1" customHeight="1" outlineLevel="1">
      <c r="B349" s="494"/>
      <c r="C349" s="203">
        <v>19</v>
      </c>
      <c r="D349" s="206" t="s">
        <v>555</v>
      </c>
      <c r="E349" s="207">
        <v>4</v>
      </c>
      <c r="F349" s="203">
        <v>3300</v>
      </c>
      <c r="G349" s="208">
        <f t="shared" si="263"/>
        <v>825</v>
      </c>
      <c r="H349" s="529"/>
      <c r="I349" s="209">
        <f t="shared" si="264"/>
        <v>4</v>
      </c>
      <c r="J349" s="209">
        <f t="shared" si="264"/>
        <v>2914.8768113711353</v>
      </c>
      <c r="K349" s="210">
        <f t="shared" si="264"/>
        <v>728.71920284278383</v>
      </c>
      <c r="L349" s="530"/>
      <c r="M349" s="209">
        <f>RANK(K349, K$331:$K$363)</f>
        <v>16</v>
      </c>
      <c r="N349" s="528"/>
      <c r="O349" s="526"/>
      <c r="P349" s="211">
        <v>4</v>
      </c>
      <c r="Q349" s="211">
        <v>2912.6829868372502</v>
      </c>
      <c r="R349" s="208">
        <f t="shared" si="249"/>
        <v>728.17074670931254</v>
      </c>
      <c r="S349" s="205">
        <f t="shared" si="250"/>
        <v>13</v>
      </c>
      <c r="T349" s="525"/>
      <c r="U349" s="211">
        <v>4</v>
      </c>
      <c r="V349" s="211">
        <v>2913.3193497640291</v>
      </c>
      <c r="W349" s="208">
        <f t="shared" si="251"/>
        <v>728.32983744100727</v>
      </c>
      <c r="X349" s="205">
        <f t="shared" si="252"/>
        <v>13</v>
      </c>
      <c r="Y349" s="525"/>
      <c r="Z349" s="211">
        <v>4</v>
      </c>
      <c r="AA349" s="211">
        <v>2913.7751303052864</v>
      </c>
      <c r="AB349" s="208">
        <f t="shared" si="253"/>
        <v>728.44378257632161</v>
      </c>
      <c r="AC349" s="205">
        <f t="shared" si="254"/>
        <v>13</v>
      </c>
      <c r="AD349" s="525"/>
      <c r="AE349" s="211">
        <v>4</v>
      </c>
      <c r="AF349" s="211">
        <v>2914.1665218147045</v>
      </c>
      <c r="AG349" s="208">
        <f t="shared" si="255"/>
        <v>728.54163045367613</v>
      </c>
      <c r="AH349" s="205">
        <f t="shared" si="256"/>
        <v>15</v>
      </c>
      <c r="AI349" s="525"/>
      <c r="AJ349" s="211">
        <v>4</v>
      </c>
      <c r="AK349" s="211">
        <v>2914.9691917361388</v>
      </c>
      <c r="AL349" s="208">
        <f t="shared" si="257"/>
        <v>728.7422979340347</v>
      </c>
      <c r="AM349" s="205">
        <f t="shared" si="258"/>
        <v>15</v>
      </c>
      <c r="AN349" s="525"/>
      <c r="AO349" s="211">
        <v>4</v>
      </c>
      <c r="AP349" s="211">
        <v>2915.9298666267032</v>
      </c>
      <c r="AQ349" s="208">
        <f t="shared" si="259"/>
        <v>728.9824666566758</v>
      </c>
      <c r="AR349" s="205">
        <f t="shared" si="260"/>
        <v>14</v>
      </c>
      <c r="AS349" s="525"/>
      <c r="AT349" s="211">
        <v>4</v>
      </c>
      <c r="AU349" s="211">
        <v>2919.2946325138373</v>
      </c>
      <c r="AV349" s="208">
        <f t="shared" si="261"/>
        <v>729.82365812845933</v>
      </c>
      <c r="AW349" s="205">
        <f t="shared" si="262"/>
        <v>15</v>
      </c>
      <c r="AX349" s="525"/>
    </row>
    <row r="350" spans="2:50" ht="14.25" hidden="1" customHeight="1" outlineLevel="1">
      <c r="B350" s="494"/>
      <c r="C350" s="203">
        <v>20</v>
      </c>
      <c r="D350" s="206" t="s">
        <v>387</v>
      </c>
      <c r="E350" s="207">
        <v>5</v>
      </c>
      <c r="F350" s="203">
        <v>3300</v>
      </c>
      <c r="G350" s="208">
        <f t="shared" si="263"/>
        <v>660</v>
      </c>
      <c r="H350" s="529"/>
      <c r="I350" s="209">
        <f t="shared" si="264"/>
        <v>5</v>
      </c>
      <c r="J350" s="209">
        <f t="shared" si="264"/>
        <v>2889.963316672478</v>
      </c>
      <c r="K350" s="210">
        <f t="shared" si="264"/>
        <v>577.99266333449566</v>
      </c>
      <c r="L350" s="530"/>
      <c r="M350" s="209">
        <f>RANK(K350, K$331:$K$363)</f>
        <v>30</v>
      </c>
      <c r="N350" s="528"/>
      <c r="O350" s="526"/>
      <c r="P350" s="211">
        <v>5</v>
      </c>
      <c r="Q350" s="211">
        <v>2886.5355521936485</v>
      </c>
      <c r="R350" s="208">
        <f t="shared" si="249"/>
        <v>577.30711043872975</v>
      </c>
      <c r="S350" s="205">
        <f t="shared" si="250"/>
        <v>29</v>
      </c>
      <c r="T350" s="525"/>
      <c r="U350" s="211">
        <v>5</v>
      </c>
      <c r="V350" s="211">
        <v>2887.4403815580249</v>
      </c>
      <c r="W350" s="208">
        <f t="shared" si="251"/>
        <v>577.48807631160503</v>
      </c>
      <c r="X350" s="205">
        <f t="shared" si="252"/>
        <v>29</v>
      </c>
      <c r="Y350" s="525"/>
      <c r="Z350" s="211">
        <v>5</v>
      </c>
      <c r="AA350" s="211">
        <v>2887.620800736308</v>
      </c>
      <c r="AB350" s="208">
        <f t="shared" si="253"/>
        <v>577.52416014726157</v>
      </c>
      <c r="AC350" s="205">
        <f t="shared" si="254"/>
        <v>29</v>
      </c>
      <c r="AD350" s="525"/>
      <c r="AE350" s="211">
        <v>5</v>
      </c>
      <c r="AF350" s="211">
        <v>2888.7417218543114</v>
      </c>
      <c r="AG350" s="208">
        <f t="shared" si="255"/>
        <v>577.74834437086224</v>
      </c>
      <c r="AH350" s="205">
        <f t="shared" si="256"/>
        <v>29</v>
      </c>
      <c r="AI350" s="525"/>
      <c r="AJ350" s="211">
        <v>5</v>
      </c>
      <c r="AK350" s="211">
        <v>2890.6695938529183</v>
      </c>
      <c r="AL350" s="208">
        <f t="shared" si="257"/>
        <v>578.1339187705837</v>
      </c>
      <c r="AM350" s="205">
        <f t="shared" si="258"/>
        <v>30</v>
      </c>
      <c r="AN350" s="525"/>
      <c r="AO350" s="211">
        <v>5</v>
      </c>
      <c r="AP350" s="211">
        <v>2893.4894613583256</v>
      </c>
      <c r="AQ350" s="208">
        <f t="shared" si="259"/>
        <v>578.69789227166507</v>
      </c>
      <c r="AR350" s="205">
        <f t="shared" si="260"/>
        <v>29</v>
      </c>
      <c r="AS350" s="525"/>
      <c r="AT350" s="211">
        <v>5</v>
      </c>
      <c r="AU350" s="211">
        <v>2895.2457051538104</v>
      </c>
      <c r="AV350" s="208">
        <f t="shared" si="261"/>
        <v>579.04914103076203</v>
      </c>
      <c r="AW350" s="205">
        <f t="shared" si="262"/>
        <v>30</v>
      </c>
      <c r="AX350" s="525"/>
    </row>
    <row r="351" spans="2:50" ht="14.25" hidden="1" customHeight="1" outlineLevel="1">
      <c r="B351" s="494"/>
      <c r="C351" s="203">
        <v>21</v>
      </c>
      <c r="D351" s="206" t="s">
        <v>548</v>
      </c>
      <c r="E351" s="207">
        <v>3</v>
      </c>
      <c r="F351" s="203">
        <v>3600</v>
      </c>
      <c r="G351" s="208">
        <f t="shared" si="263"/>
        <v>1200</v>
      </c>
      <c r="H351" s="529"/>
      <c r="I351" s="209">
        <f t="shared" si="264"/>
        <v>3</v>
      </c>
      <c r="J351" s="209">
        <f t="shared" si="264"/>
        <v>3042.2890257793115</v>
      </c>
      <c r="K351" s="210">
        <f t="shared" si="264"/>
        <v>1014.0963419264372</v>
      </c>
      <c r="L351" s="530"/>
      <c r="M351" s="209">
        <f>RANK(K351, K$331:$K$363)</f>
        <v>5</v>
      </c>
      <c r="N351" s="528"/>
      <c r="O351" s="526"/>
      <c r="P351" s="211">
        <v>3</v>
      </c>
      <c r="Q351" s="211">
        <v>3027.9667977734694</v>
      </c>
      <c r="R351" s="208">
        <f t="shared" si="249"/>
        <v>1009.3222659244898</v>
      </c>
      <c r="S351" s="205">
        <f t="shared" si="250"/>
        <v>5</v>
      </c>
      <c r="T351" s="525"/>
      <c r="U351" s="211">
        <v>3</v>
      </c>
      <c r="V351" s="211">
        <v>3028.6618828181736</v>
      </c>
      <c r="W351" s="208">
        <f t="shared" si="251"/>
        <v>1009.5539609393912</v>
      </c>
      <c r="X351" s="205">
        <f t="shared" si="252"/>
        <v>5</v>
      </c>
      <c r="Y351" s="525"/>
      <c r="Z351" s="211">
        <v>3</v>
      </c>
      <c r="AA351" s="211">
        <v>3028.666785134038</v>
      </c>
      <c r="AB351" s="208">
        <f t="shared" si="253"/>
        <v>1009.5555950446793</v>
      </c>
      <c r="AC351" s="205">
        <f t="shared" si="254"/>
        <v>6</v>
      </c>
      <c r="AD351" s="525"/>
      <c r="AE351" s="211">
        <v>3</v>
      </c>
      <c r="AF351" s="211">
        <v>3035.6287872134953</v>
      </c>
      <c r="AG351" s="208">
        <f t="shared" si="255"/>
        <v>1011.8762624044984</v>
      </c>
      <c r="AH351" s="205">
        <f t="shared" si="256"/>
        <v>5</v>
      </c>
      <c r="AI351" s="525"/>
      <c r="AJ351" s="211">
        <v>3</v>
      </c>
      <c r="AK351" s="211">
        <v>3048.6822704559254</v>
      </c>
      <c r="AL351" s="208">
        <f t="shared" si="257"/>
        <v>1016.2274234853085</v>
      </c>
      <c r="AM351" s="205">
        <f t="shared" si="258"/>
        <v>5</v>
      </c>
      <c r="AN351" s="525"/>
      <c r="AO351" s="211">
        <v>3</v>
      </c>
      <c r="AP351" s="211">
        <v>3059.979942286036</v>
      </c>
      <c r="AQ351" s="208">
        <f t="shared" si="259"/>
        <v>1019.9933140953453</v>
      </c>
      <c r="AR351" s="205">
        <f t="shared" si="260"/>
        <v>5</v>
      </c>
      <c r="AS351" s="525"/>
      <c r="AT351" s="211">
        <v>3</v>
      </c>
      <c r="AU351" s="211">
        <v>3066.4367147740404</v>
      </c>
      <c r="AV351" s="208">
        <f t="shared" si="261"/>
        <v>1022.1455715913468</v>
      </c>
      <c r="AW351" s="205">
        <f t="shared" si="262"/>
        <v>3</v>
      </c>
      <c r="AX351" s="525"/>
    </row>
    <row r="352" spans="2:50" ht="14.25" hidden="1" customHeight="1" outlineLevel="1">
      <c r="B352" s="494"/>
      <c r="C352" s="203">
        <v>22</v>
      </c>
      <c r="D352" s="206" t="s">
        <v>552</v>
      </c>
      <c r="E352" s="207">
        <v>3</v>
      </c>
      <c r="F352" s="203">
        <v>3600</v>
      </c>
      <c r="G352" s="208">
        <f t="shared" si="263"/>
        <v>1200</v>
      </c>
      <c r="H352" s="529"/>
      <c r="I352" s="209">
        <f t="shared" si="264"/>
        <v>3</v>
      </c>
      <c r="J352" s="209">
        <f t="shared" si="264"/>
        <v>3048.7054265712809</v>
      </c>
      <c r="K352" s="210">
        <f t="shared" si="264"/>
        <v>1016.2351421904269</v>
      </c>
      <c r="L352" s="530"/>
      <c r="M352" s="209">
        <f>RANK(K352, K$331:$K$363)</f>
        <v>3</v>
      </c>
      <c r="N352" s="528"/>
      <c r="O352" s="526"/>
      <c r="P352" s="211">
        <v>3</v>
      </c>
      <c r="Q352" s="211">
        <v>3038.6748289521111</v>
      </c>
      <c r="R352" s="208">
        <f t="shared" si="249"/>
        <v>1012.8916096507037</v>
      </c>
      <c r="S352" s="205">
        <f t="shared" si="250"/>
        <v>2</v>
      </c>
      <c r="T352" s="525"/>
      <c r="U352" s="211">
        <v>3</v>
      </c>
      <c r="V352" s="211">
        <v>3040.2108433734834</v>
      </c>
      <c r="W352" s="208">
        <f t="shared" si="251"/>
        <v>1013.4036144578278</v>
      </c>
      <c r="X352" s="205">
        <f t="shared" si="252"/>
        <v>1</v>
      </c>
      <c r="Y352" s="525"/>
      <c r="Z352" s="211">
        <v>3</v>
      </c>
      <c r="AA352" s="211">
        <v>3041.0034602076125</v>
      </c>
      <c r="AB352" s="208">
        <f t="shared" si="253"/>
        <v>1013.6678200692041</v>
      </c>
      <c r="AC352" s="205">
        <f t="shared" si="254"/>
        <v>1</v>
      </c>
      <c r="AD352" s="525"/>
      <c r="AE352" s="211">
        <v>3</v>
      </c>
      <c r="AF352" s="211">
        <v>3044.9567723342948</v>
      </c>
      <c r="AG352" s="208">
        <f t="shared" si="255"/>
        <v>1014.9855907780983</v>
      </c>
      <c r="AH352" s="205">
        <f t="shared" si="256"/>
        <v>2</v>
      </c>
      <c r="AI352" s="525"/>
      <c r="AJ352" s="211">
        <v>3</v>
      </c>
      <c r="AK352" s="211">
        <v>3051.0263929618723</v>
      </c>
      <c r="AL352" s="208">
        <f t="shared" si="257"/>
        <v>1017.0087976539575</v>
      </c>
      <c r="AM352" s="205">
        <f t="shared" si="258"/>
        <v>4</v>
      </c>
      <c r="AN352" s="525"/>
      <c r="AO352" s="211">
        <v>3</v>
      </c>
      <c r="AP352" s="211">
        <v>3062.3175965665323</v>
      </c>
      <c r="AQ352" s="208">
        <f t="shared" si="259"/>
        <v>1020.7725321888441</v>
      </c>
      <c r="AR352" s="205">
        <f t="shared" si="260"/>
        <v>3</v>
      </c>
      <c r="AS352" s="525"/>
      <c r="AT352" s="211">
        <v>3</v>
      </c>
      <c r="AU352" s="211">
        <v>3062.7480916030604</v>
      </c>
      <c r="AV352" s="208">
        <f t="shared" si="261"/>
        <v>1020.9160305343535</v>
      </c>
      <c r="AW352" s="205">
        <f t="shared" si="262"/>
        <v>4</v>
      </c>
      <c r="AX352" s="525"/>
    </row>
    <row r="353" spans="1:50" ht="14.25" hidden="1" customHeight="1" outlineLevel="1">
      <c r="B353" s="494"/>
      <c r="C353" s="203">
        <v>23</v>
      </c>
      <c r="D353" s="206" t="s">
        <v>604</v>
      </c>
      <c r="E353" s="207">
        <v>3</v>
      </c>
      <c r="F353" s="203">
        <v>3300</v>
      </c>
      <c r="G353" s="208">
        <f t="shared" si="263"/>
        <v>1100</v>
      </c>
      <c r="H353" s="529"/>
      <c r="I353" s="209">
        <f t="shared" si="264"/>
        <v>3</v>
      </c>
      <c r="J353" s="209">
        <f t="shared" si="264"/>
        <v>2905.4837335347765</v>
      </c>
      <c r="K353" s="210">
        <f t="shared" si="264"/>
        <v>968.49457784492552</v>
      </c>
      <c r="L353" s="530"/>
      <c r="M353" s="209">
        <f>RANK(K353, K$331:$K$363)</f>
        <v>7</v>
      </c>
      <c r="N353" s="528"/>
      <c r="O353" s="526"/>
      <c r="P353" s="211">
        <v>3</v>
      </c>
      <c r="Q353" s="211">
        <v>2902.9482071713123</v>
      </c>
      <c r="R353" s="208">
        <f t="shared" si="249"/>
        <v>967.64940239043744</v>
      </c>
      <c r="S353" s="205">
        <f t="shared" si="250"/>
        <v>7</v>
      </c>
      <c r="T353" s="525"/>
      <c r="U353" s="211">
        <v>3</v>
      </c>
      <c r="V353" s="211">
        <v>2903.353490929077</v>
      </c>
      <c r="W353" s="208">
        <f t="shared" si="251"/>
        <v>967.78449697635904</v>
      </c>
      <c r="X353" s="205">
        <f t="shared" si="252"/>
        <v>7</v>
      </c>
      <c r="Y353" s="525"/>
      <c r="Z353" s="211">
        <v>3</v>
      </c>
      <c r="AA353" s="211">
        <v>2904.1919999999977</v>
      </c>
      <c r="AB353" s="208">
        <f t="shared" si="253"/>
        <v>968.06399999999928</v>
      </c>
      <c r="AC353" s="205">
        <f t="shared" si="254"/>
        <v>7</v>
      </c>
      <c r="AD353" s="525"/>
      <c r="AE353" s="211">
        <v>3</v>
      </c>
      <c r="AF353" s="211">
        <v>2905.3333333333335</v>
      </c>
      <c r="AG353" s="208">
        <f t="shared" si="255"/>
        <v>968.44444444444446</v>
      </c>
      <c r="AH353" s="205">
        <f t="shared" si="256"/>
        <v>7</v>
      </c>
      <c r="AI353" s="525"/>
      <c r="AJ353" s="211">
        <v>3</v>
      </c>
      <c r="AK353" s="211">
        <v>2906.4220183486127</v>
      </c>
      <c r="AL353" s="208">
        <f t="shared" si="257"/>
        <v>968.80733944953761</v>
      </c>
      <c r="AM353" s="205">
        <f t="shared" si="258"/>
        <v>8</v>
      </c>
      <c r="AN353" s="525"/>
      <c r="AO353" s="211">
        <v>3</v>
      </c>
      <c r="AP353" s="211">
        <v>2907.560898449859</v>
      </c>
      <c r="AQ353" s="208">
        <f t="shared" si="259"/>
        <v>969.18696614995304</v>
      </c>
      <c r="AR353" s="205">
        <f t="shared" si="260"/>
        <v>7</v>
      </c>
      <c r="AS353" s="525"/>
      <c r="AT353" s="211">
        <v>3</v>
      </c>
      <c r="AU353" s="211">
        <v>2908.5761865112431</v>
      </c>
      <c r="AV353" s="208">
        <f t="shared" si="261"/>
        <v>969.52539550374775</v>
      </c>
      <c r="AW353" s="205">
        <f t="shared" si="262"/>
        <v>7</v>
      </c>
      <c r="AX353" s="525"/>
    </row>
    <row r="354" spans="1:50" ht="14.25" hidden="1" customHeight="1" outlineLevel="1">
      <c r="B354" s="494"/>
      <c r="C354" s="203">
        <v>24</v>
      </c>
      <c r="D354" s="206" t="s">
        <v>551</v>
      </c>
      <c r="E354" s="207">
        <v>4</v>
      </c>
      <c r="F354" s="203">
        <v>3300</v>
      </c>
      <c r="G354" s="208">
        <f t="shared" si="263"/>
        <v>825</v>
      </c>
      <c r="H354" s="529"/>
      <c r="I354" s="209">
        <f t="shared" si="264"/>
        <v>4</v>
      </c>
      <c r="J354" s="209">
        <f t="shared" si="264"/>
        <v>2878.3671665621355</v>
      </c>
      <c r="K354" s="210">
        <f t="shared" si="264"/>
        <v>719.59179164053387</v>
      </c>
      <c r="L354" s="530"/>
      <c r="M354" s="209">
        <f>RANK(K354, K$331:$K$363)</f>
        <v>19</v>
      </c>
      <c r="N354" s="528"/>
      <c r="O354" s="526"/>
      <c r="P354" s="211">
        <v>4</v>
      </c>
      <c r="Q354" s="211">
        <v>2864.3557219510999</v>
      </c>
      <c r="R354" s="208">
        <f t="shared" si="249"/>
        <v>716.08893048777497</v>
      </c>
      <c r="S354" s="205">
        <f t="shared" si="250"/>
        <v>19</v>
      </c>
      <c r="T354" s="525"/>
      <c r="U354" s="211">
        <v>4</v>
      </c>
      <c r="V354" s="211">
        <v>2864.5675249099272</v>
      </c>
      <c r="W354" s="208">
        <f t="shared" si="251"/>
        <v>716.1418812274818</v>
      </c>
      <c r="X354" s="205">
        <f t="shared" si="252"/>
        <v>19</v>
      </c>
      <c r="Y354" s="525"/>
      <c r="Z354" s="211">
        <v>4</v>
      </c>
      <c r="AA354" s="211">
        <v>2881.1999999999916</v>
      </c>
      <c r="AB354" s="208">
        <f t="shared" si="253"/>
        <v>720.29999999999791</v>
      </c>
      <c r="AC354" s="205">
        <f t="shared" si="254"/>
        <v>16</v>
      </c>
      <c r="AD354" s="525"/>
      <c r="AE354" s="211">
        <v>4</v>
      </c>
      <c r="AF354" s="211">
        <v>2882.3058446757404</v>
      </c>
      <c r="AG354" s="208">
        <f t="shared" si="255"/>
        <v>720.57646116893511</v>
      </c>
      <c r="AH354" s="205">
        <f t="shared" si="256"/>
        <v>18</v>
      </c>
      <c r="AI354" s="525"/>
      <c r="AJ354" s="211">
        <v>4</v>
      </c>
      <c r="AK354" s="211">
        <v>2884.0498192044897</v>
      </c>
      <c r="AL354" s="208">
        <f t="shared" si="257"/>
        <v>721.01245480112243</v>
      </c>
      <c r="AM354" s="205">
        <f t="shared" si="258"/>
        <v>18</v>
      </c>
      <c r="AN354" s="525"/>
      <c r="AO354" s="211">
        <v>4</v>
      </c>
      <c r="AP354" s="211">
        <v>2885.459940652815</v>
      </c>
      <c r="AQ354" s="208">
        <f t="shared" si="259"/>
        <v>721.36498516320376</v>
      </c>
      <c r="AR354" s="205">
        <f t="shared" si="260"/>
        <v>18</v>
      </c>
      <c r="AS354" s="525"/>
      <c r="AT354" s="211">
        <v>4</v>
      </c>
      <c r="AU354" s="211">
        <v>2886.6313145408872</v>
      </c>
      <c r="AV354" s="208">
        <f t="shared" si="261"/>
        <v>721.65782863522179</v>
      </c>
      <c r="AW354" s="205">
        <f t="shared" si="262"/>
        <v>19</v>
      </c>
      <c r="AX354" s="525"/>
    </row>
    <row r="355" spans="1:50" ht="14.25" hidden="1" customHeight="1" outlineLevel="1">
      <c r="B355" s="494"/>
      <c r="C355" s="203">
        <v>25</v>
      </c>
      <c r="D355" s="206" t="s">
        <v>547</v>
      </c>
      <c r="E355" s="207">
        <v>4</v>
      </c>
      <c r="F355" s="203">
        <v>3300</v>
      </c>
      <c r="G355" s="208">
        <f t="shared" si="263"/>
        <v>825</v>
      </c>
      <c r="H355" s="529"/>
      <c r="I355" s="209">
        <f t="shared" si="264"/>
        <v>4</v>
      </c>
      <c r="J355" s="209">
        <f t="shared" si="264"/>
        <v>2859.0754779423983</v>
      </c>
      <c r="K355" s="210">
        <f t="shared" si="264"/>
        <v>714.76886948559957</v>
      </c>
      <c r="L355" s="530"/>
      <c r="M355" s="209">
        <f>RANK(K355, K$331:$K$363)</f>
        <v>24</v>
      </c>
      <c r="N355" s="528"/>
      <c r="O355" s="526"/>
      <c r="P355" s="211">
        <v>4</v>
      </c>
      <c r="Q355" s="211">
        <v>2849.9134210561965</v>
      </c>
      <c r="R355" s="208">
        <f t="shared" si="249"/>
        <v>712.47835526404913</v>
      </c>
      <c r="S355" s="205">
        <f t="shared" si="250"/>
        <v>21</v>
      </c>
      <c r="T355" s="525"/>
      <c r="U355" s="211">
        <v>4</v>
      </c>
      <c r="V355" s="211">
        <v>2850.5251331444442</v>
      </c>
      <c r="W355" s="208">
        <f t="shared" si="251"/>
        <v>712.63128328611106</v>
      </c>
      <c r="X355" s="205">
        <f t="shared" si="252"/>
        <v>21</v>
      </c>
      <c r="Y355" s="525"/>
      <c r="Z355" s="211">
        <v>4</v>
      </c>
      <c r="AA355" s="211">
        <v>2861.0473256790829</v>
      </c>
      <c r="AB355" s="208">
        <f t="shared" si="253"/>
        <v>715.26183141977072</v>
      </c>
      <c r="AC355" s="205">
        <f t="shared" si="254"/>
        <v>21</v>
      </c>
      <c r="AD355" s="525"/>
      <c r="AE355" s="211">
        <v>4</v>
      </c>
      <c r="AF355" s="211">
        <v>2861.9883040935661</v>
      </c>
      <c r="AG355" s="208">
        <f t="shared" si="255"/>
        <v>715.49707602339151</v>
      </c>
      <c r="AH355" s="205">
        <f t="shared" si="256"/>
        <v>24</v>
      </c>
      <c r="AI355" s="525"/>
      <c r="AJ355" s="211">
        <v>4</v>
      </c>
      <c r="AK355" s="211">
        <v>2862.5787205833562</v>
      </c>
      <c r="AL355" s="208">
        <f t="shared" si="257"/>
        <v>715.64468014583906</v>
      </c>
      <c r="AM355" s="205">
        <f t="shared" si="258"/>
        <v>24</v>
      </c>
      <c r="AN355" s="525"/>
      <c r="AO355" s="211">
        <v>4</v>
      </c>
      <c r="AP355" s="211">
        <v>2863.4296940780214</v>
      </c>
      <c r="AQ355" s="208">
        <f t="shared" si="259"/>
        <v>715.85742351950535</v>
      </c>
      <c r="AR355" s="205">
        <f t="shared" si="260"/>
        <v>24</v>
      </c>
      <c r="AS355" s="525"/>
      <c r="AT355" s="211">
        <v>4</v>
      </c>
      <c r="AU355" s="211">
        <v>2864.0457469621201</v>
      </c>
      <c r="AV355" s="208">
        <f t="shared" si="261"/>
        <v>716.01143674053003</v>
      </c>
      <c r="AW355" s="205">
        <f t="shared" si="262"/>
        <v>25</v>
      </c>
      <c r="AX355" s="525"/>
    </row>
    <row r="356" spans="1:50" ht="14.25" hidden="1" customHeight="1" outlineLevel="1">
      <c r="B356" s="494"/>
      <c r="C356" s="203">
        <v>26</v>
      </c>
      <c r="D356" s="206" t="s">
        <v>550</v>
      </c>
      <c r="E356" s="207">
        <v>4</v>
      </c>
      <c r="F356" s="203">
        <v>3000</v>
      </c>
      <c r="G356" s="208">
        <f t="shared" si="263"/>
        <v>750</v>
      </c>
      <c r="H356" s="529"/>
      <c r="I356" s="209">
        <f t="shared" si="264"/>
        <v>4</v>
      </c>
      <c r="J356" s="209">
        <f t="shared" si="264"/>
        <v>2655.5657929072609</v>
      </c>
      <c r="K356" s="210">
        <f t="shared" si="264"/>
        <v>663.89144822681521</v>
      </c>
      <c r="L356" s="530"/>
      <c r="M356" s="209">
        <f>RANK(K356, K$331:$K$363)</f>
        <v>27</v>
      </c>
      <c r="N356" s="528"/>
      <c r="O356" s="526"/>
      <c r="P356" s="211">
        <v>4</v>
      </c>
      <c r="Q356" s="211">
        <v>2653.2436069986529</v>
      </c>
      <c r="R356" s="208">
        <f t="shared" si="249"/>
        <v>663.31090174966323</v>
      </c>
      <c r="S356" s="205">
        <f t="shared" si="250"/>
        <v>24</v>
      </c>
      <c r="T356" s="525"/>
      <c r="U356" s="211">
        <v>4</v>
      </c>
      <c r="V356" s="211">
        <v>2654.5043772945323</v>
      </c>
      <c r="W356" s="208">
        <f t="shared" si="251"/>
        <v>663.62609432363308</v>
      </c>
      <c r="X356" s="205">
        <f>RANK(W356, W$331:W$363)</f>
        <v>24</v>
      </c>
      <c r="Y356" s="525"/>
      <c r="Z356" s="211">
        <v>4</v>
      </c>
      <c r="AA356" s="211">
        <v>2655.2952202436727</v>
      </c>
      <c r="AB356" s="208">
        <f t="shared" si="253"/>
        <v>663.82380506091818</v>
      </c>
      <c r="AC356" s="205">
        <f>RANK(AB356, AB$331:AB$363)</f>
        <v>24</v>
      </c>
      <c r="AD356" s="525"/>
      <c r="AE356" s="211">
        <v>4</v>
      </c>
      <c r="AF356" s="211">
        <v>2655.6943423952971</v>
      </c>
      <c r="AG356" s="208">
        <f t="shared" si="255"/>
        <v>663.92358559882427</v>
      </c>
      <c r="AH356" s="205">
        <f t="shared" si="256"/>
        <v>26</v>
      </c>
      <c r="AI356" s="525"/>
      <c r="AJ356" s="211">
        <v>4</v>
      </c>
      <c r="AK356" s="211">
        <v>2656.164383561636</v>
      </c>
      <c r="AL356" s="208">
        <f t="shared" si="257"/>
        <v>664.041095890409</v>
      </c>
      <c r="AM356" s="205">
        <f t="shared" si="258"/>
        <v>26</v>
      </c>
      <c r="AN356" s="525"/>
      <c r="AO356" s="211">
        <v>4</v>
      </c>
      <c r="AP356" s="211">
        <v>2656.7222767419048</v>
      </c>
      <c r="AQ356" s="208">
        <f t="shared" si="259"/>
        <v>664.1805691854762</v>
      </c>
      <c r="AR356" s="205">
        <f t="shared" si="260"/>
        <v>26</v>
      </c>
      <c r="AS356" s="525"/>
      <c r="AT356" s="211">
        <v>4</v>
      </c>
      <c r="AU356" s="211">
        <v>2657.3363431151283</v>
      </c>
      <c r="AV356" s="208">
        <f t="shared" si="261"/>
        <v>664.33408577878208</v>
      </c>
      <c r="AW356" s="205">
        <f t="shared" si="262"/>
        <v>27</v>
      </c>
      <c r="AX356" s="525"/>
    </row>
    <row r="357" spans="1:50" ht="14.25" hidden="1" customHeight="1" outlineLevel="1">
      <c r="B357" s="494"/>
      <c r="C357" s="203">
        <v>27</v>
      </c>
      <c r="D357" s="206" t="s">
        <v>385</v>
      </c>
      <c r="E357" s="207">
        <v>4</v>
      </c>
      <c r="F357" s="203">
        <v>3000</v>
      </c>
      <c r="G357" s="208">
        <f t="shared" si="263"/>
        <v>750</v>
      </c>
      <c r="H357" s="529"/>
      <c r="I357" s="209">
        <f t="shared" si="264"/>
        <v>4</v>
      </c>
      <c r="J357" s="209">
        <f t="shared" si="264"/>
        <v>2580.9080614653203</v>
      </c>
      <c r="K357" s="210">
        <f t="shared" si="264"/>
        <v>645.22701536633008</v>
      </c>
      <c r="L357" s="530"/>
      <c r="M357" s="209">
        <f>RANK(K357, K$331:$K$363)</f>
        <v>29</v>
      </c>
      <c r="N357" s="528"/>
      <c r="O357" s="526"/>
      <c r="P357" s="211">
        <v>4</v>
      </c>
      <c r="Q357" s="211">
        <v>2570.1711491442647</v>
      </c>
      <c r="R357" s="208">
        <f t="shared" si="249"/>
        <v>642.54278728606619</v>
      </c>
      <c r="S357" s="205">
        <f t="shared" si="250"/>
        <v>28</v>
      </c>
      <c r="T357" s="525"/>
      <c r="U357" s="211">
        <v>4</v>
      </c>
      <c r="V357" s="211">
        <v>2570.423452768724</v>
      </c>
      <c r="W357" s="208">
        <f t="shared" si="251"/>
        <v>642.605863192181</v>
      </c>
      <c r="X357" s="205">
        <f>RANK(W357, W$331:W$363)</f>
        <v>28</v>
      </c>
      <c r="Y357" s="525"/>
      <c r="Z357" s="211">
        <v>4</v>
      </c>
      <c r="AA357" s="211">
        <v>2570.2763256161406</v>
      </c>
      <c r="AB357" s="208">
        <f t="shared" si="253"/>
        <v>642.56908140403516</v>
      </c>
      <c r="AC357" s="205">
        <f>RANK(AB357, AB$331:AB$363)</f>
        <v>28</v>
      </c>
      <c r="AD357" s="525"/>
      <c r="AE357" s="211">
        <v>4</v>
      </c>
      <c r="AF357" s="211">
        <v>2585.3281853281724</v>
      </c>
      <c r="AG357" s="208">
        <f t="shared" si="255"/>
        <v>646.33204633204309</v>
      </c>
      <c r="AH357" s="205">
        <f t="shared" si="256"/>
        <v>28</v>
      </c>
      <c r="AI357" s="525"/>
      <c r="AJ357" s="211">
        <v>4</v>
      </c>
      <c r="AK357" s="211">
        <v>2587.2958257713108</v>
      </c>
      <c r="AL357" s="208">
        <f t="shared" si="257"/>
        <v>646.82395644282769</v>
      </c>
      <c r="AM357" s="205">
        <f t="shared" si="258"/>
        <v>28</v>
      </c>
      <c r="AN357" s="525"/>
      <c r="AO357" s="211">
        <v>4</v>
      </c>
      <c r="AP357" s="211">
        <v>2588.8888888888864</v>
      </c>
      <c r="AQ357" s="208">
        <f t="shared" si="259"/>
        <v>647.2222222222216</v>
      </c>
      <c r="AR357" s="205">
        <f>RANK(AQ357, AQ$331:AQ$363)</f>
        <v>28</v>
      </c>
      <c r="AS357" s="525"/>
      <c r="AT357" s="211">
        <v>4</v>
      </c>
      <c r="AU357" s="211">
        <v>2593.972602739741</v>
      </c>
      <c r="AV357" s="208">
        <f t="shared" si="261"/>
        <v>648.49315068493524</v>
      </c>
      <c r="AW357" s="205">
        <f t="shared" si="262"/>
        <v>29</v>
      </c>
      <c r="AX357" s="525"/>
    </row>
    <row r="358" spans="1:50" ht="14.25" hidden="1" customHeight="1" outlineLevel="1">
      <c r="B358" s="494"/>
      <c r="C358" s="203">
        <v>28</v>
      </c>
      <c r="D358" s="206" t="s">
        <v>377</v>
      </c>
      <c r="E358" s="207">
        <v>4</v>
      </c>
      <c r="F358" s="203">
        <v>3000</v>
      </c>
      <c r="G358" s="208">
        <f t="shared" si="263"/>
        <v>750</v>
      </c>
      <c r="H358" s="529"/>
      <c r="I358" s="209">
        <f t="shared" si="264"/>
        <v>4</v>
      </c>
      <c r="J358" s="209">
        <f t="shared" si="264"/>
        <v>2589.7481495901352</v>
      </c>
      <c r="K358" s="210">
        <f t="shared" si="264"/>
        <v>647.4370373975338</v>
      </c>
      <c r="L358" s="530"/>
      <c r="M358" s="209">
        <f>RANK(K358, K$331:$K$363)</f>
        <v>28</v>
      </c>
      <c r="N358" s="528"/>
      <c r="O358" s="526"/>
      <c r="P358" s="211">
        <v>4</v>
      </c>
      <c r="Q358" s="211">
        <v>2578.3783783783892</v>
      </c>
      <c r="R358" s="208">
        <f t="shared" si="249"/>
        <v>644.59459459459731</v>
      </c>
      <c r="S358" s="205">
        <f t="shared" si="250"/>
        <v>26</v>
      </c>
      <c r="T358" s="525"/>
      <c r="U358" s="211">
        <v>4</v>
      </c>
      <c r="V358" s="211">
        <v>2579.0224032586643</v>
      </c>
      <c r="W358" s="208">
        <f t="shared" si="251"/>
        <v>644.75560081466608</v>
      </c>
      <c r="X358" s="205">
        <f>RANK(W358, W$331:W$363)</f>
        <v>27</v>
      </c>
      <c r="Y358" s="525"/>
      <c r="Z358" s="211">
        <v>4</v>
      </c>
      <c r="AA358" s="211">
        <v>2579.8903107861097</v>
      </c>
      <c r="AB358" s="208">
        <f t="shared" si="253"/>
        <v>644.97257769652742</v>
      </c>
      <c r="AC358" s="205">
        <f>RANK(AB358, AB$331:AB$363)</f>
        <v>27</v>
      </c>
      <c r="AD358" s="525"/>
      <c r="AE358" s="211">
        <v>4</v>
      </c>
      <c r="AF358" s="211">
        <v>2594.7169811320769</v>
      </c>
      <c r="AG358" s="208">
        <f t="shared" si="255"/>
        <v>648.67924528301921</v>
      </c>
      <c r="AH358" s="205">
        <f>RANK(AG358, AG$331:AG$363)</f>
        <v>27</v>
      </c>
      <c r="AI358" s="525"/>
      <c r="AJ358" s="211">
        <v>4</v>
      </c>
      <c r="AK358" s="211">
        <v>2596.2321024868256</v>
      </c>
      <c r="AL358" s="208">
        <f t="shared" si="257"/>
        <v>649.05802562170641</v>
      </c>
      <c r="AM358" s="205">
        <f>RANK(AL358, AL$331:AL$363)</f>
        <v>27</v>
      </c>
      <c r="AN358" s="525"/>
      <c r="AO358" s="211">
        <v>4</v>
      </c>
      <c r="AP358" s="211">
        <v>2597.4968710888706</v>
      </c>
      <c r="AQ358" s="208">
        <f t="shared" si="259"/>
        <v>649.37421777221766</v>
      </c>
      <c r="AR358" s="205">
        <f>RANK(AQ358, AQ$331:AQ$363)</f>
        <v>27</v>
      </c>
      <c r="AS358" s="525"/>
      <c r="AT358" s="211">
        <v>4</v>
      </c>
      <c r="AU358" s="211">
        <v>2602.5000000000095</v>
      </c>
      <c r="AV358" s="208">
        <f t="shared" si="261"/>
        <v>650.62500000000239</v>
      </c>
      <c r="AW358" s="205">
        <f t="shared" si="262"/>
        <v>28</v>
      </c>
      <c r="AX358" s="525"/>
    </row>
    <row r="359" spans="1:50" ht="14.25" hidden="1" customHeight="1" outlineLevel="1">
      <c r="B359" s="494"/>
      <c r="C359" s="203">
        <v>29</v>
      </c>
      <c r="D359" s="206" t="s">
        <v>549</v>
      </c>
      <c r="E359" s="207">
        <v>4</v>
      </c>
      <c r="F359" s="203">
        <v>3300</v>
      </c>
      <c r="G359" s="208">
        <f t="shared" si="263"/>
        <v>825</v>
      </c>
      <c r="H359" s="529"/>
      <c r="I359" s="209">
        <f t="shared" si="264"/>
        <v>4</v>
      </c>
      <c r="J359" s="209">
        <f t="shared" si="264"/>
        <v>2877.0597339852725</v>
      </c>
      <c r="K359" s="210">
        <f t="shared" si="264"/>
        <v>719.26493349631812</v>
      </c>
      <c r="L359" s="530"/>
      <c r="M359" s="209">
        <f>RANK(K359, K$331:$K$363)</f>
        <v>20</v>
      </c>
      <c r="N359" s="528"/>
      <c r="O359" s="526"/>
      <c r="P359" s="211">
        <v>4</v>
      </c>
      <c r="Q359" s="211">
        <v>2874.9650349650356</v>
      </c>
      <c r="R359" s="208">
        <f t="shared" si="249"/>
        <v>718.74125874125889</v>
      </c>
      <c r="S359" s="205">
        <f>RANK(R359, R$331:R$363)</f>
        <v>16</v>
      </c>
      <c r="T359" s="525"/>
      <c r="U359" s="211">
        <v>4</v>
      </c>
      <c r="V359" s="211">
        <v>2876.1441090555036</v>
      </c>
      <c r="W359" s="208">
        <f t="shared" si="251"/>
        <v>719.03602726387589</v>
      </c>
      <c r="X359" s="205">
        <f>RANK(W359, W$331:W$363)</f>
        <v>16</v>
      </c>
      <c r="Y359" s="525"/>
      <c r="Z359" s="211">
        <v>4</v>
      </c>
      <c r="AA359" s="211">
        <v>2876.2564991334457</v>
      </c>
      <c r="AB359" s="208">
        <f t="shared" si="253"/>
        <v>719.06412478336142</v>
      </c>
      <c r="AC359" s="205">
        <f>RANK(AB359, AB$331:AB$363)</f>
        <v>17</v>
      </c>
      <c r="AD359" s="525"/>
      <c r="AE359" s="211">
        <v>4</v>
      </c>
      <c r="AF359" s="211">
        <v>2877.1653543307116</v>
      </c>
      <c r="AG359" s="208">
        <f t="shared" si="255"/>
        <v>719.29133858267789</v>
      </c>
      <c r="AH359" s="205">
        <f>RANK(AG359, AG$331:AG$363)</f>
        <v>19</v>
      </c>
      <c r="AI359" s="525"/>
      <c r="AJ359" s="211">
        <v>4</v>
      </c>
      <c r="AK359" s="211">
        <v>2877.5675675675716</v>
      </c>
      <c r="AL359" s="208">
        <f t="shared" si="257"/>
        <v>719.3918918918929</v>
      </c>
      <c r="AM359" s="205">
        <f>RANK(AL359, AL$331:AL$363)</f>
        <v>19</v>
      </c>
      <c r="AN359" s="525"/>
      <c r="AO359" s="211">
        <v>4</v>
      </c>
      <c r="AP359" s="211">
        <v>2878.364565587739</v>
      </c>
      <c r="AQ359" s="208">
        <f t="shared" si="259"/>
        <v>719.59114139693474</v>
      </c>
      <c r="AR359" s="205">
        <f>RANK(AQ359, AQ$331:AQ$363)</f>
        <v>19</v>
      </c>
      <c r="AS359" s="525"/>
      <c r="AT359" s="211">
        <v>4</v>
      </c>
      <c r="AU359" s="211">
        <v>2878.9550072568986</v>
      </c>
      <c r="AV359" s="208">
        <f t="shared" si="261"/>
        <v>719.73875181422466</v>
      </c>
      <c r="AW359" s="205">
        <f t="shared" si="262"/>
        <v>20</v>
      </c>
      <c r="AX359" s="525"/>
    </row>
    <row r="360" spans="1:50" ht="14.25" hidden="1" customHeight="1" outlineLevel="1">
      <c r="B360" s="494"/>
      <c r="C360" s="203">
        <v>30</v>
      </c>
      <c r="D360" s="206" t="s">
        <v>668</v>
      </c>
      <c r="E360" s="207">
        <v>3</v>
      </c>
      <c r="F360" s="203">
        <v>3300</v>
      </c>
      <c r="G360" s="208">
        <f t="shared" si="263"/>
        <v>1100</v>
      </c>
      <c r="H360" s="529"/>
      <c r="I360" s="209">
        <f t="shared" si="264"/>
        <v>3</v>
      </c>
      <c r="J360" s="209">
        <f t="shared" si="264"/>
        <v>2699.7261441090532</v>
      </c>
      <c r="K360" s="210">
        <f t="shared" si="264"/>
        <v>899.90871470301772</v>
      </c>
      <c r="L360" s="530"/>
      <c r="M360" s="209">
        <f>RANK(K360, K$331:$K$363)</f>
        <v>10</v>
      </c>
      <c r="N360" s="528"/>
      <c r="O360" s="526"/>
      <c r="P360" s="211"/>
      <c r="Q360" s="211"/>
      <c r="R360" s="208"/>
      <c r="S360" s="205"/>
      <c r="T360" s="525"/>
      <c r="U360" s="211"/>
      <c r="V360" s="211"/>
      <c r="W360" s="208"/>
      <c r="X360" s="205"/>
      <c r="Y360" s="525"/>
      <c r="Z360" s="211"/>
      <c r="AA360" s="211"/>
      <c r="AB360" s="208"/>
      <c r="AC360" s="205"/>
      <c r="AD360" s="525"/>
      <c r="AE360" s="211"/>
      <c r="AF360" s="211"/>
      <c r="AG360" s="208"/>
      <c r="AH360" s="205"/>
      <c r="AI360" s="525"/>
      <c r="AJ360" s="211"/>
      <c r="AK360" s="211"/>
      <c r="AL360" s="208"/>
      <c r="AM360" s="205"/>
      <c r="AN360" s="525"/>
      <c r="AO360" s="211"/>
      <c r="AP360" s="211"/>
      <c r="AQ360" s="208"/>
      <c r="AR360" s="205"/>
      <c r="AS360" s="525"/>
      <c r="AT360" s="211">
        <v>3</v>
      </c>
      <c r="AU360" s="211">
        <v>2699.7261441090532</v>
      </c>
      <c r="AV360" s="208">
        <f t="shared" si="261"/>
        <v>899.90871470301772</v>
      </c>
      <c r="AW360" s="205">
        <f t="shared" si="262"/>
        <v>10</v>
      </c>
      <c r="AX360" s="525"/>
    </row>
    <row r="361" spans="1:50" ht="14.25" hidden="1" customHeight="1" outlineLevel="1">
      <c r="B361" s="494"/>
      <c r="C361" s="203">
        <v>31</v>
      </c>
      <c r="D361" s="206" t="s">
        <v>640</v>
      </c>
      <c r="E361" s="203">
        <v>6</v>
      </c>
      <c r="F361" s="203">
        <v>3600</v>
      </c>
      <c r="G361" s="208">
        <f t="shared" si="263"/>
        <v>600</v>
      </c>
      <c r="H361" s="529"/>
      <c r="I361" s="209">
        <f t="shared" si="264"/>
        <v>6</v>
      </c>
      <c r="J361" s="209">
        <f t="shared" si="264"/>
        <v>3116.6265128778009</v>
      </c>
      <c r="K361" s="210">
        <f t="shared" si="264"/>
        <v>519.43775214630034</v>
      </c>
      <c r="L361" s="530"/>
      <c r="M361" s="209">
        <f>RANK(K361, K$331:$K$363)</f>
        <v>32</v>
      </c>
      <c r="N361" s="528"/>
      <c r="O361" s="526"/>
      <c r="P361" s="211">
        <v>6</v>
      </c>
      <c r="Q361" s="211">
        <v>3107.3229291716721</v>
      </c>
      <c r="R361" s="208">
        <f t="shared" si="249"/>
        <v>517.88715486194531</v>
      </c>
      <c r="S361" s="205">
        <f>RANK(R361, R$331:R$363)</f>
        <v>31</v>
      </c>
      <c r="T361" s="525"/>
      <c r="U361" s="211">
        <v>6</v>
      </c>
      <c r="V361" s="211">
        <v>3108.270676691729</v>
      </c>
      <c r="W361" s="208">
        <f t="shared" si="251"/>
        <v>518.0451127819548</v>
      </c>
      <c r="X361" s="205">
        <f>RANK(W361, W$331:W$363)</f>
        <v>31</v>
      </c>
      <c r="Y361" s="525"/>
      <c r="Z361" s="211">
        <v>6</v>
      </c>
      <c r="AA361" s="211">
        <v>3109.8286744815309</v>
      </c>
      <c r="AB361" s="208">
        <f t="shared" si="253"/>
        <v>518.30477908025512</v>
      </c>
      <c r="AC361" s="205">
        <f>RANK(AB361, AB$331:AB$363)</f>
        <v>31</v>
      </c>
      <c r="AD361" s="525"/>
      <c r="AE361" s="211">
        <v>6</v>
      </c>
      <c r="AF361" s="211">
        <v>3112.5465838509394</v>
      </c>
      <c r="AG361" s="208">
        <f t="shared" si="255"/>
        <v>518.75776397515654</v>
      </c>
      <c r="AH361" s="205">
        <f>RANK(AG361, AG$331:AG$363)</f>
        <v>31</v>
      </c>
      <c r="AI361" s="525"/>
      <c r="AJ361" s="211">
        <v>6</v>
      </c>
      <c r="AK361" s="211">
        <v>3114.0783744557521</v>
      </c>
      <c r="AL361" s="208">
        <f t="shared" si="257"/>
        <v>519.01306240929205</v>
      </c>
      <c r="AM361" s="205">
        <f>RANK(AL361, AL$331:AL$363)</f>
        <v>31</v>
      </c>
      <c r="AN361" s="525"/>
      <c r="AO361" s="211">
        <v>6</v>
      </c>
      <c r="AP361" s="211">
        <v>3125.454545454545</v>
      </c>
      <c r="AQ361" s="208">
        <f t="shared" si="259"/>
        <v>520.90909090909088</v>
      </c>
      <c r="AR361" s="205">
        <f>RANK(AQ361, AQ$331:AQ$363)</f>
        <v>31</v>
      </c>
      <c r="AS361" s="525"/>
      <c r="AT361" s="211">
        <v>6</v>
      </c>
      <c r="AU361" s="211">
        <v>3138.883806038441</v>
      </c>
      <c r="AV361" s="208">
        <f t="shared" si="261"/>
        <v>523.14730100640679</v>
      </c>
      <c r="AW361" s="205">
        <f t="shared" si="262"/>
        <v>32</v>
      </c>
      <c r="AX361" s="525"/>
    </row>
    <row r="362" spans="1:50" ht="14.25" hidden="1" customHeight="1" outlineLevel="1">
      <c r="B362" s="494"/>
      <c r="C362" s="203">
        <v>32</v>
      </c>
      <c r="D362" s="206" t="s">
        <v>388</v>
      </c>
      <c r="E362" s="203">
        <v>3</v>
      </c>
      <c r="F362" s="203">
        <v>3000</v>
      </c>
      <c r="G362" s="208">
        <f t="shared" si="263"/>
        <v>1000</v>
      </c>
      <c r="H362" s="529"/>
      <c r="I362" s="209">
        <f t="shared" si="264"/>
        <v>3.4285714285714284</v>
      </c>
      <c r="J362" s="209">
        <f t="shared" si="264"/>
        <v>2617.7000024529289</v>
      </c>
      <c r="K362" s="210">
        <f t="shared" si="264"/>
        <v>779.88962805545918</v>
      </c>
      <c r="L362" s="530"/>
      <c r="M362" s="209">
        <f>RANK(K362, K$331:$K$363)</f>
        <v>13</v>
      </c>
      <c r="N362" s="528"/>
      <c r="O362" s="526"/>
      <c r="P362" s="211">
        <v>4</v>
      </c>
      <c r="Q362" s="211">
        <v>2575.9621406205542</v>
      </c>
      <c r="R362" s="208">
        <f t="shared" si="249"/>
        <v>643.99053515513856</v>
      </c>
      <c r="S362" s="205">
        <f>RANK(R362, R$331:R$363)</f>
        <v>27</v>
      </c>
      <c r="T362" s="525"/>
      <c r="U362" s="211">
        <v>4</v>
      </c>
      <c r="V362" s="211">
        <v>2594.841174793276</v>
      </c>
      <c r="W362" s="208">
        <f t="shared" si="251"/>
        <v>648.71029369831899</v>
      </c>
      <c r="X362" s="205">
        <f>RANK(W362, W$331:W$363)</f>
        <v>26</v>
      </c>
      <c r="Y362" s="525"/>
      <c r="Z362" s="211">
        <v>4</v>
      </c>
      <c r="AA362" s="211">
        <v>2614.0679966095904</v>
      </c>
      <c r="AB362" s="208">
        <f t="shared" si="253"/>
        <v>653.5169991523976</v>
      </c>
      <c r="AC362" s="205">
        <f>RANK(AB362, AB$331:AB$363)</f>
        <v>26</v>
      </c>
      <c r="AD362" s="525"/>
      <c r="AE362" s="211">
        <v>3</v>
      </c>
      <c r="AF362" s="211">
        <v>2619.984343547304</v>
      </c>
      <c r="AG362" s="208">
        <f t="shared" si="255"/>
        <v>873.32811451576799</v>
      </c>
      <c r="AH362" s="205">
        <f>RANK(AG362, AG$331:AG$363)</f>
        <v>12</v>
      </c>
      <c r="AI362" s="525"/>
      <c r="AJ362" s="211">
        <v>3</v>
      </c>
      <c r="AK362" s="211">
        <v>2633.2937931034458</v>
      </c>
      <c r="AL362" s="208">
        <f t="shared" si="257"/>
        <v>877.76459770114855</v>
      </c>
      <c r="AM362" s="205">
        <f>RANK(AL362, AL$331:AL$363)</f>
        <v>12</v>
      </c>
      <c r="AN362" s="525"/>
      <c r="AO362" s="211">
        <v>3</v>
      </c>
      <c r="AP362" s="211">
        <v>2640.1839039757315</v>
      </c>
      <c r="AQ362" s="208">
        <f t="shared" si="259"/>
        <v>880.06130132524379</v>
      </c>
      <c r="AR362" s="205">
        <f>RANK(AQ362, AQ$331:AQ$363)</f>
        <v>11</v>
      </c>
      <c r="AS362" s="525"/>
      <c r="AT362" s="211">
        <v>3</v>
      </c>
      <c r="AU362" s="211">
        <v>2645.5666645205965</v>
      </c>
      <c r="AV362" s="208">
        <f t="shared" si="261"/>
        <v>881.85555484019881</v>
      </c>
      <c r="AW362" s="205">
        <f t="shared" si="262"/>
        <v>12</v>
      </c>
      <c r="AX362" s="525"/>
    </row>
    <row r="363" spans="1:50" ht="14.25" hidden="1" customHeight="1" outlineLevel="1">
      <c r="B363" s="494"/>
      <c r="C363" s="203">
        <v>33</v>
      </c>
      <c r="D363" s="206"/>
      <c r="E363" s="203"/>
      <c r="F363" s="203"/>
      <c r="G363" s="208"/>
      <c r="H363" s="529"/>
      <c r="I363" s="209"/>
      <c r="J363" s="209"/>
      <c r="K363" s="210"/>
      <c r="L363" s="530"/>
      <c r="M363" s="209"/>
      <c r="N363" s="528"/>
      <c r="O363" s="526"/>
      <c r="P363" s="205"/>
      <c r="Q363" s="211"/>
      <c r="R363" s="208"/>
      <c r="S363" s="205"/>
      <c r="T363" s="525"/>
      <c r="U363" s="205"/>
      <c r="V363" s="211"/>
      <c r="W363" s="208"/>
      <c r="X363" s="205"/>
      <c r="Y363" s="525"/>
      <c r="Z363" s="205"/>
      <c r="AA363" s="211"/>
      <c r="AB363" s="208"/>
      <c r="AC363" s="205"/>
      <c r="AD363" s="525"/>
      <c r="AE363" s="205"/>
      <c r="AF363" s="211"/>
      <c r="AG363" s="208"/>
      <c r="AH363" s="205"/>
      <c r="AI363" s="525"/>
      <c r="AJ363" s="205"/>
      <c r="AK363" s="211"/>
      <c r="AL363" s="208"/>
      <c r="AM363" s="205"/>
      <c r="AN363" s="525"/>
      <c r="AO363" s="205"/>
      <c r="AP363" s="211"/>
      <c r="AQ363" s="208"/>
      <c r="AR363" s="205"/>
      <c r="AS363" s="525"/>
      <c r="AT363" s="205"/>
      <c r="AU363" s="211"/>
      <c r="AV363" s="208"/>
      <c r="AW363" s="205"/>
      <c r="AX363" s="525"/>
    </row>
    <row r="364" spans="1:50" ht="14.25" hidden="1" customHeight="1" outlineLevel="1" collapsed="1">
      <c r="B364" s="531" t="s">
        <v>695</v>
      </c>
      <c r="C364" s="532"/>
      <c r="D364" s="532"/>
      <c r="E364" s="532"/>
      <c r="F364" s="532"/>
      <c r="G364" s="532"/>
      <c r="H364" s="532"/>
      <c r="I364" s="532"/>
      <c r="J364" s="532"/>
      <c r="K364" s="532"/>
      <c r="L364" s="532"/>
      <c r="M364" s="533"/>
      <c r="N364" s="536" t="s">
        <v>445</v>
      </c>
      <c r="O364" s="536" t="s">
        <v>105</v>
      </c>
      <c r="P364" s="538">
        <f>AT326+1</f>
        <v>45937</v>
      </c>
      <c r="Q364" s="539"/>
      <c r="R364" s="539"/>
      <c r="S364" s="539"/>
      <c r="T364" s="539"/>
      <c r="U364" s="540">
        <f>P364+1</f>
        <v>45938</v>
      </c>
      <c r="V364" s="541"/>
      <c r="W364" s="541"/>
      <c r="X364" s="541"/>
      <c r="Y364" s="541"/>
      <c r="Z364" s="538">
        <f t="shared" ref="Z364" si="265">U364+1</f>
        <v>45939</v>
      </c>
      <c r="AA364" s="539"/>
      <c r="AB364" s="539"/>
      <c r="AC364" s="539"/>
      <c r="AD364" s="539"/>
      <c r="AE364" s="540">
        <f t="shared" ref="AE364" si="266">Z364+1</f>
        <v>45940</v>
      </c>
      <c r="AF364" s="541"/>
      <c r="AG364" s="541"/>
      <c r="AH364" s="541"/>
      <c r="AI364" s="541"/>
      <c r="AJ364" s="542">
        <f t="shared" ref="AJ364" si="267">AE364+1</f>
        <v>45941</v>
      </c>
      <c r="AK364" s="543"/>
      <c r="AL364" s="543"/>
      <c r="AM364" s="543"/>
      <c r="AN364" s="544"/>
      <c r="AO364" s="540">
        <f t="shared" ref="AO364" si="268">AJ364+1</f>
        <v>45942</v>
      </c>
      <c r="AP364" s="541"/>
      <c r="AQ364" s="541"/>
      <c r="AR364" s="541"/>
      <c r="AS364" s="541"/>
      <c r="AT364" s="542">
        <f t="shared" ref="AT364" si="269">AO364+1</f>
        <v>45943</v>
      </c>
      <c r="AU364" s="543"/>
      <c r="AV364" s="543"/>
      <c r="AW364" s="543"/>
      <c r="AX364" s="544"/>
    </row>
    <row r="365" spans="1:50" ht="14.25" hidden="1" customHeight="1" outlineLevel="1">
      <c r="B365" s="534"/>
      <c r="C365" s="534"/>
      <c r="D365" s="534"/>
      <c r="E365" s="534"/>
      <c r="F365" s="534"/>
      <c r="G365" s="534"/>
      <c r="H365" s="534"/>
      <c r="I365" s="534"/>
      <c r="J365" s="534"/>
      <c r="K365" s="534"/>
      <c r="L365" s="534"/>
      <c r="M365" s="535"/>
      <c r="N365" s="537"/>
      <c r="O365" s="537"/>
      <c r="P365" s="545">
        <f>P364</f>
        <v>45937</v>
      </c>
      <c r="Q365" s="545"/>
      <c r="R365" s="545"/>
      <c r="S365" s="545"/>
      <c r="T365" s="545"/>
      <c r="U365" s="546">
        <f>U364</f>
        <v>45938</v>
      </c>
      <c r="V365" s="546"/>
      <c r="W365" s="546"/>
      <c r="X365" s="546"/>
      <c r="Y365" s="546"/>
      <c r="Z365" s="545">
        <f t="shared" ref="Z365" si="270">Z364</f>
        <v>45939</v>
      </c>
      <c r="AA365" s="545"/>
      <c r="AB365" s="545"/>
      <c r="AC365" s="545"/>
      <c r="AD365" s="545"/>
      <c r="AE365" s="546">
        <f t="shared" ref="AE365" si="271">AE364</f>
        <v>45940</v>
      </c>
      <c r="AF365" s="546"/>
      <c r="AG365" s="546"/>
      <c r="AH365" s="546"/>
      <c r="AI365" s="546"/>
      <c r="AJ365" s="547">
        <f t="shared" ref="AJ365" si="272">AJ364</f>
        <v>45941</v>
      </c>
      <c r="AK365" s="548"/>
      <c r="AL365" s="548"/>
      <c r="AM365" s="548"/>
      <c r="AN365" s="549"/>
      <c r="AO365" s="546">
        <f t="shared" ref="AO365" si="273">AO364</f>
        <v>45942</v>
      </c>
      <c r="AP365" s="546"/>
      <c r="AQ365" s="546"/>
      <c r="AR365" s="546"/>
      <c r="AS365" s="546"/>
      <c r="AT365" s="547">
        <f t="shared" ref="AT365" si="274">AT364</f>
        <v>45943</v>
      </c>
      <c r="AU365" s="548"/>
      <c r="AV365" s="548"/>
      <c r="AW365" s="548"/>
      <c r="AX365" s="549"/>
    </row>
    <row r="366" spans="1:50" ht="14.25" hidden="1" customHeight="1" outlineLevel="1">
      <c r="B366" s="494" t="s">
        <v>165</v>
      </c>
      <c r="C366" s="494" t="s">
        <v>160</v>
      </c>
      <c r="D366" s="494"/>
      <c r="E366" s="494" t="s">
        <v>161</v>
      </c>
      <c r="F366" s="494"/>
      <c r="G366" s="494"/>
      <c r="H366" s="494" t="s">
        <v>166</v>
      </c>
      <c r="I366" s="527" t="s">
        <v>446</v>
      </c>
      <c r="J366" s="527"/>
      <c r="K366" s="527"/>
      <c r="L366" s="527" t="s">
        <v>166</v>
      </c>
      <c r="M366" s="527" t="s">
        <v>168</v>
      </c>
      <c r="N366" s="528"/>
      <c r="O366" s="526" t="s">
        <v>167</v>
      </c>
      <c r="P366" s="526" t="s">
        <v>163</v>
      </c>
      <c r="Q366" s="526"/>
      <c r="R366" s="526"/>
      <c r="S366" s="526"/>
      <c r="T366" s="526" t="s">
        <v>166</v>
      </c>
      <c r="U366" s="526" t="s">
        <v>163</v>
      </c>
      <c r="V366" s="526"/>
      <c r="W366" s="526"/>
      <c r="X366" s="526"/>
      <c r="Y366" s="526" t="s">
        <v>166</v>
      </c>
      <c r="Z366" s="526" t="s">
        <v>163</v>
      </c>
      <c r="AA366" s="526"/>
      <c r="AB366" s="526"/>
      <c r="AC366" s="526"/>
      <c r="AD366" s="526" t="s">
        <v>166</v>
      </c>
      <c r="AE366" s="526" t="s">
        <v>163</v>
      </c>
      <c r="AF366" s="526"/>
      <c r="AG366" s="526"/>
      <c r="AH366" s="526"/>
      <c r="AI366" s="526" t="s">
        <v>166</v>
      </c>
      <c r="AJ366" s="526" t="s">
        <v>163</v>
      </c>
      <c r="AK366" s="526"/>
      <c r="AL366" s="526"/>
      <c r="AM366" s="526"/>
      <c r="AN366" s="526" t="s">
        <v>166</v>
      </c>
      <c r="AO366" s="526" t="s">
        <v>163</v>
      </c>
      <c r="AP366" s="526"/>
      <c r="AQ366" s="526"/>
      <c r="AR366" s="526"/>
      <c r="AS366" s="526" t="s">
        <v>166</v>
      </c>
      <c r="AT366" s="526" t="s">
        <v>163</v>
      </c>
      <c r="AU366" s="526"/>
      <c r="AV366" s="526"/>
      <c r="AW366" s="526"/>
      <c r="AX366" s="526" t="s">
        <v>166</v>
      </c>
    </row>
    <row r="367" spans="1:50" ht="14.25" hidden="1" customHeight="1" outlineLevel="1">
      <c r="B367" s="494"/>
      <c r="C367" s="494"/>
      <c r="D367" s="494"/>
      <c r="E367" s="494" t="s">
        <v>447</v>
      </c>
      <c r="F367" s="494"/>
      <c r="G367" s="494"/>
      <c r="H367" s="494"/>
      <c r="I367" s="527" t="s">
        <v>447</v>
      </c>
      <c r="J367" s="527"/>
      <c r="K367" s="527"/>
      <c r="L367" s="527"/>
      <c r="M367" s="527"/>
      <c r="N367" s="528"/>
      <c r="O367" s="526"/>
      <c r="P367" s="526" t="s">
        <v>448</v>
      </c>
      <c r="Q367" s="526"/>
      <c r="R367" s="526"/>
      <c r="S367" s="526"/>
      <c r="T367" s="526"/>
      <c r="U367" s="526" t="s">
        <v>448</v>
      </c>
      <c r="V367" s="526"/>
      <c r="W367" s="526"/>
      <c r="X367" s="526"/>
      <c r="Y367" s="526"/>
      <c r="Z367" s="526" t="s">
        <v>448</v>
      </c>
      <c r="AA367" s="526"/>
      <c r="AB367" s="526"/>
      <c r="AC367" s="526"/>
      <c r="AD367" s="526"/>
      <c r="AE367" s="526" t="s">
        <v>448</v>
      </c>
      <c r="AF367" s="526"/>
      <c r="AG367" s="526"/>
      <c r="AH367" s="526"/>
      <c r="AI367" s="526"/>
      <c r="AJ367" s="526" t="s">
        <v>448</v>
      </c>
      <c r="AK367" s="526"/>
      <c r="AL367" s="526"/>
      <c r="AM367" s="526"/>
      <c r="AN367" s="526"/>
      <c r="AO367" s="526" t="s">
        <v>448</v>
      </c>
      <c r="AP367" s="526"/>
      <c r="AQ367" s="526"/>
      <c r="AR367" s="526"/>
      <c r="AS367" s="526"/>
      <c r="AT367" s="526" t="s">
        <v>448</v>
      </c>
      <c r="AU367" s="526"/>
      <c r="AV367" s="526"/>
      <c r="AW367" s="526"/>
      <c r="AX367" s="526"/>
    </row>
    <row r="368" spans="1:50" ht="14.25" hidden="1" customHeight="1" outlineLevel="1">
      <c r="A368" s="200"/>
      <c r="B368" s="494"/>
      <c r="C368" s="494"/>
      <c r="D368" s="494"/>
      <c r="E368" s="203" t="s">
        <v>162</v>
      </c>
      <c r="F368" s="203" t="s">
        <v>449</v>
      </c>
      <c r="G368" s="203" t="s">
        <v>164</v>
      </c>
      <c r="H368" s="494"/>
      <c r="I368" s="204" t="s">
        <v>162</v>
      </c>
      <c r="J368" s="204" t="s">
        <v>449</v>
      </c>
      <c r="K368" s="204" t="s">
        <v>164</v>
      </c>
      <c r="L368" s="527"/>
      <c r="M368" s="527"/>
      <c r="N368" s="528"/>
      <c r="O368" s="526"/>
      <c r="P368" s="205" t="s">
        <v>162</v>
      </c>
      <c r="Q368" s="205" t="s">
        <v>449</v>
      </c>
      <c r="R368" s="205" t="s">
        <v>164</v>
      </c>
      <c r="S368" s="205" t="s">
        <v>168</v>
      </c>
      <c r="T368" s="526"/>
      <c r="U368" s="205" t="s">
        <v>162</v>
      </c>
      <c r="V368" s="205" t="s">
        <v>449</v>
      </c>
      <c r="W368" s="205" t="s">
        <v>164</v>
      </c>
      <c r="X368" s="205" t="s">
        <v>168</v>
      </c>
      <c r="Y368" s="526"/>
      <c r="Z368" s="205" t="s">
        <v>162</v>
      </c>
      <c r="AA368" s="205" t="s">
        <v>449</v>
      </c>
      <c r="AB368" s="205" t="s">
        <v>164</v>
      </c>
      <c r="AC368" s="205" t="s">
        <v>168</v>
      </c>
      <c r="AD368" s="526"/>
      <c r="AE368" s="205" t="s">
        <v>162</v>
      </c>
      <c r="AF368" s="205" t="s">
        <v>449</v>
      </c>
      <c r="AG368" s="205" t="s">
        <v>164</v>
      </c>
      <c r="AH368" s="205" t="s">
        <v>168</v>
      </c>
      <c r="AI368" s="526"/>
      <c r="AJ368" s="205" t="s">
        <v>162</v>
      </c>
      <c r="AK368" s="205" t="s">
        <v>449</v>
      </c>
      <c r="AL368" s="205" t="s">
        <v>164</v>
      </c>
      <c r="AM368" s="205" t="s">
        <v>168</v>
      </c>
      <c r="AN368" s="526"/>
      <c r="AO368" s="205" t="s">
        <v>162</v>
      </c>
      <c r="AP368" s="205" t="s">
        <v>449</v>
      </c>
      <c r="AQ368" s="205" t="s">
        <v>164</v>
      </c>
      <c r="AR368" s="205" t="s">
        <v>168</v>
      </c>
      <c r="AS368" s="526"/>
      <c r="AT368" s="205" t="s">
        <v>162</v>
      </c>
      <c r="AU368" s="205" t="s">
        <v>449</v>
      </c>
      <c r="AV368" s="205" t="s">
        <v>164</v>
      </c>
      <c r="AW368" s="205" t="s">
        <v>168</v>
      </c>
      <c r="AX368" s="526"/>
    </row>
    <row r="369" spans="2:50" ht="14.25" hidden="1" customHeight="1" outlineLevel="1">
      <c r="B369" s="494" t="s">
        <v>450</v>
      </c>
      <c r="C369" s="203">
        <v>1</v>
      </c>
      <c r="D369" s="206" t="s">
        <v>545</v>
      </c>
      <c r="E369" s="207">
        <v>4</v>
      </c>
      <c r="F369" s="203">
        <v>3300</v>
      </c>
      <c r="G369" s="208">
        <f>F369/E369</f>
        <v>825</v>
      </c>
      <c r="H369" s="529">
        <f>AVERAGE(G369:G401)</f>
        <v>919.375</v>
      </c>
      <c r="I369" s="209">
        <f>AVERAGE(P369,U369,Z369,AE369,AJ369,AO369,AT369)</f>
        <v>4</v>
      </c>
      <c r="J369" s="209">
        <f>AVERAGE(Q369,V369,AA369,AF369,AK369,AP369,AU369)</f>
        <v>2919.9412774219863</v>
      </c>
      <c r="K369" s="210">
        <f>AVERAGE(R369,W369,AB369,AG369,AL369,AQ369,AV369)</f>
        <v>729.98531935549659</v>
      </c>
      <c r="L369" s="530">
        <f>IFERROR(AVERAGE(K369:K401),"-")</f>
        <v>804.12381712756383</v>
      </c>
      <c r="M369" s="209">
        <f>RANK(K369, K$369:$K$401)</f>
        <v>18</v>
      </c>
      <c r="N369" s="528"/>
      <c r="O369" s="526"/>
      <c r="P369" s="211">
        <v>4</v>
      </c>
      <c r="Q369" s="211">
        <v>2911.3411764705879</v>
      </c>
      <c r="R369" s="208">
        <f t="shared" ref="R369:R400" si="275">Q369/P369</f>
        <v>727.83529411764698</v>
      </c>
      <c r="S369" s="205">
        <f>RANK(R369, R$369:R$401)</f>
        <v>18</v>
      </c>
      <c r="T369" s="525">
        <f>AVERAGE(R369:R401)</f>
        <v>800.25055574882674</v>
      </c>
      <c r="U369" s="211">
        <v>4</v>
      </c>
      <c r="V369" s="211">
        <v>2913.3658536585403</v>
      </c>
      <c r="W369" s="208">
        <f t="shared" ref="W369:W400" si="276">V369/U369</f>
        <v>728.34146341463509</v>
      </c>
      <c r="X369" s="205">
        <f>RANK(W369, W$369:W$401)</f>
        <v>18</v>
      </c>
      <c r="Y369" s="525">
        <f>AVERAGE(W369:W401)</f>
        <v>800.76571386864714</v>
      </c>
      <c r="Z369" s="211">
        <v>4</v>
      </c>
      <c r="AA369" s="211">
        <v>2916.654545454549</v>
      </c>
      <c r="AB369" s="208">
        <f t="shared" ref="AB369:AB400" si="277">AA369/Z369</f>
        <v>729.16363636363724</v>
      </c>
      <c r="AC369" s="205">
        <f>RANK(AB369, AB$369:AB$401)</f>
        <v>17</v>
      </c>
      <c r="AD369" s="525">
        <f>AVERAGE(AB369:AB401)</f>
        <v>797.8411636482964</v>
      </c>
      <c r="AE369" s="211">
        <v>4</v>
      </c>
      <c r="AF369" s="211">
        <v>2917.9919384389855</v>
      </c>
      <c r="AG369" s="208">
        <f t="shared" ref="AG369:AG400" si="278">AF369/AE369</f>
        <v>729.49798460974637</v>
      </c>
      <c r="AH369" s="205">
        <f>RANK(AG369, AG$369:AG$401)</f>
        <v>17</v>
      </c>
      <c r="AI369" s="525">
        <f>AVERAGE(AG369:AG401)</f>
        <v>794.23504400309378</v>
      </c>
      <c r="AJ369" s="211">
        <v>4</v>
      </c>
      <c r="AK369" s="211">
        <v>2918.8489208633077</v>
      </c>
      <c r="AL369" s="208">
        <f t="shared" ref="AL369:AL400" si="279">AK369/AJ369</f>
        <v>729.71223021582693</v>
      </c>
      <c r="AM369" s="205">
        <f>RANK(AL369, AL$369:AL$401)</f>
        <v>17</v>
      </c>
      <c r="AN369" s="525">
        <f>AVERAGE(AL369:AL401)</f>
        <v>795.14923218767115</v>
      </c>
      <c r="AO369" s="211">
        <v>4</v>
      </c>
      <c r="AP369" s="211">
        <v>2930.383747178329</v>
      </c>
      <c r="AQ369" s="208">
        <f t="shared" ref="AQ369:AQ400" si="280">AP369/AO369</f>
        <v>732.59593679458226</v>
      </c>
      <c r="AR369" s="205">
        <f>RANK(AQ369, AQ$369:AQ$401)</f>
        <v>14</v>
      </c>
      <c r="AS369" s="525">
        <f>AVERAGE(AQ369:AQ401)</f>
        <v>795.59848367216773</v>
      </c>
      <c r="AT369" s="211">
        <v>4</v>
      </c>
      <c r="AU369" s="211">
        <v>2931.0027598896077</v>
      </c>
      <c r="AV369" s="208">
        <f t="shared" ref="AV369:AV400" si="281">AU369/AT369</f>
        <v>732.75068997240191</v>
      </c>
      <c r="AW369" s="205">
        <f>RANK(AV369, AV$369:AV$401)</f>
        <v>14</v>
      </c>
      <c r="AX369" s="525">
        <f>AVERAGE(AV369:AV401)</f>
        <v>795.95333387542894</v>
      </c>
    </row>
    <row r="370" spans="2:50" ht="14.25" hidden="1" customHeight="1" outlineLevel="1">
      <c r="B370" s="494"/>
      <c r="C370" s="203">
        <v>2</v>
      </c>
      <c r="D370" s="206" t="s">
        <v>543</v>
      </c>
      <c r="E370" s="207">
        <v>3</v>
      </c>
      <c r="F370" s="203">
        <v>3600</v>
      </c>
      <c r="G370" s="208">
        <f t="shared" ref="G370:G400" si="282">F370/E370</f>
        <v>1200</v>
      </c>
      <c r="H370" s="529"/>
      <c r="I370" s="209">
        <f t="shared" ref="I370:K400" si="283">AVERAGE(P370,U370,Z370,AE370,AJ370,AO370,AT370)</f>
        <v>3</v>
      </c>
      <c r="J370" s="209">
        <f t="shared" si="283"/>
        <v>3087.583120935587</v>
      </c>
      <c r="K370" s="210">
        <f t="shared" si="283"/>
        <v>1029.1943736451956</v>
      </c>
      <c r="L370" s="530"/>
      <c r="M370" s="209">
        <f>RANK(K370, K$369:$K$401)</f>
        <v>2</v>
      </c>
      <c r="N370" s="528"/>
      <c r="O370" s="526"/>
      <c r="P370" s="211">
        <v>3</v>
      </c>
      <c r="Q370" s="211">
        <v>3076.0730143068558</v>
      </c>
      <c r="R370" s="208">
        <f t="shared" si="275"/>
        <v>1025.3576714356186</v>
      </c>
      <c r="S370" s="205">
        <f t="shared" ref="S370:S399" si="284">RANK(R370, R$369:R$401)</f>
        <v>2</v>
      </c>
      <c r="T370" s="525"/>
      <c r="U370" s="211">
        <v>3</v>
      </c>
      <c r="V370" s="211">
        <v>3078.9172703011809</v>
      </c>
      <c r="W370" s="208">
        <f t="shared" si="276"/>
        <v>1026.3057567670603</v>
      </c>
      <c r="X370" s="205">
        <f t="shared" ref="X370:X399" si="285">RANK(W370, W$369:W$401)</f>
        <v>2</v>
      </c>
      <c r="Y370" s="525"/>
      <c r="Z370" s="211">
        <v>3</v>
      </c>
      <c r="AA370" s="211">
        <v>3082.5855513307997</v>
      </c>
      <c r="AB370" s="208">
        <f t="shared" si="277"/>
        <v>1027.5285171102666</v>
      </c>
      <c r="AC370" s="205">
        <f t="shared" ref="AC370:AC399" si="286">RANK(AB370, AB$369:AB$401)</f>
        <v>2</v>
      </c>
      <c r="AD370" s="525"/>
      <c r="AE370" s="211">
        <v>3</v>
      </c>
      <c r="AF370" s="211">
        <v>3090.505450941529</v>
      </c>
      <c r="AG370" s="208">
        <f t="shared" si="278"/>
        <v>1030.1684836471763</v>
      </c>
      <c r="AH370" s="205">
        <f t="shared" ref="AH370:AH399" si="287">RANK(AG370, AG$369:AG$401)</f>
        <v>2</v>
      </c>
      <c r="AI370" s="525"/>
      <c r="AJ370" s="211">
        <v>3</v>
      </c>
      <c r="AK370" s="211">
        <v>3094.2996742670998</v>
      </c>
      <c r="AL370" s="208">
        <f t="shared" si="279"/>
        <v>1031.4332247556999</v>
      </c>
      <c r="AM370" s="205">
        <f t="shared" ref="AM370:AM399" si="288">RANK(AL370, AL$369:AL$401)</f>
        <v>2</v>
      </c>
      <c r="AN370" s="525"/>
      <c r="AO370" s="211">
        <v>3</v>
      </c>
      <c r="AP370" s="211">
        <v>3095.2447552447561</v>
      </c>
      <c r="AQ370" s="208">
        <f t="shared" si="280"/>
        <v>1031.748251748252</v>
      </c>
      <c r="AR370" s="205">
        <f t="shared" ref="AR370:AR399" si="289">RANK(AQ370, AQ$369:AQ$401)</f>
        <v>2</v>
      </c>
      <c r="AS370" s="525"/>
      <c r="AT370" s="211">
        <v>3</v>
      </c>
      <c r="AU370" s="211">
        <v>3095.4561301568856</v>
      </c>
      <c r="AV370" s="208">
        <f t="shared" si="281"/>
        <v>1031.8187100522953</v>
      </c>
      <c r="AW370" s="205">
        <f t="shared" ref="AW370:AW399" si="290">RANK(AV370, AV$369:AV$401)</f>
        <v>2</v>
      </c>
      <c r="AX370" s="525"/>
    </row>
    <row r="371" spans="2:50" ht="14.25" hidden="1" customHeight="1" outlineLevel="1">
      <c r="B371" s="494"/>
      <c r="C371" s="203">
        <v>3</v>
      </c>
      <c r="D371" s="206" t="s">
        <v>544</v>
      </c>
      <c r="E371" s="207">
        <v>4</v>
      </c>
      <c r="F371" s="203">
        <v>3300</v>
      </c>
      <c r="G371" s="208">
        <f t="shared" si="282"/>
        <v>825</v>
      </c>
      <c r="H371" s="529"/>
      <c r="I371" s="209">
        <f t="shared" si="283"/>
        <v>4</v>
      </c>
      <c r="J371" s="209">
        <f t="shared" si="283"/>
        <v>2923.9094204197272</v>
      </c>
      <c r="K371" s="210">
        <f t="shared" si="283"/>
        <v>730.9773551049318</v>
      </c>
      <c r="L371" s="530"/>
      <c r="M371" s="209">
        <f>RANK(K371, K$369:$K$401)</f>
        <v>17</v>
      </c>
      <c r="N371" s="528"/>
      <c r="O371" s="526"/>
      <c r="P371" s="211">
        <v>4</v>
      </c>
      <c r="Q371" s="211">
        <v>2920.0763695109404</v>
      </c>
      <c r="R371" s="208">
        <f t="shared" si="275"/>
        <v>730.01909237773509</v>
      </c>
      <c r="S371" s="205">
        <f t="shared" si="284"/>
        <v>16</v>
      </c>
      <c r="T371" s="525"/>
      <c r="U371" s="211">
        <v>4</v>
      </c>
      <c r="V371" s="211">
        <v>2921.5805471124604</v>
      </c>
      <c r="W371" s="208">
        <f t="shared" si="276"/>
        <v>730.3951367781151</v>
      </c>
      <c r="X371" s="205">
        <f t="shared" si="285"/>
        <v>15</v>
      </c>
      <c r="Y371" s="525"/>
      <c r="Z371" s="211">
        <v>4</v>
      </c>
      <c r="AA371" s="211">
        <v>2922.1353584989938</v>
      </c>
      <c r="AB371" s="208">
        <f t="shared" si="277"/>
        <v>730.53383962474845</v>
      </c>
      <c r="AC371" s="205">
        <f t="shared" si="286"/>
        <v>16</v>
      </c>
      <c r="AD371" s="525"/>
      <c r="AE371" s="211">
        <v>4</v>
      </c>
      <c r="AF371" s="211">
        <v>2925.3089244851253</v>
      </c>
      <c r="AG371" s="208">
        <f t="shared" si="278"/>
        <v>731.32723112128133</v>
      </c>
      <c r="AH371" s="205">
        <f t="shared" si="287"/>
        <v>15</v>
      </c>
      <c r="AI371" s="525"/>
      <c r="AJ371" s="211">
        <v>4</v>
      </c>
      <c r="AK371" s="211">
        <v>2925.3648366921484</v>
      </c>
      <c r="AL371" s="208">
        <f t="shared" si="279"/>
        <v>731.3412091730371</v>
      </c>
      <c r="AM371" s="205">
        <f t="shared" si="288"/>
        <v>15</v>
      </c>
      <c r="AN371" s="525"/>
      <c r="AO371" s="211">
        <v>4</v>
      </c>
      <c r="AP371" s="211">
        <v>2926.3273425709972</v>
      </c>
      <c r="AQ371" s="208">
        <f t="shared" si="280"/>
        <v>731.5818356427493</v>
      </c>
      <c r="AR371" s="205">
        <f t="shared" si="289"/>
        <v>16</v>
      </c>
      <c r="AS371" s="525"/>
      <c r="AT371" s="211">
        <v>4</v>
      </c>
      <c r="AU371" s="211">
        <v>2926.5725640674245</v>
      </c>
      <c r="AV371" s="208">
        <f t="shared" si="281"/>
        <v>731.64314101685613</v>
      </c>
      <c r="AW371" s="205">
        <f t="shared" si="290"/>
        <v>17</v>
      </c>
      <c r="AX371" s="525"/>
    </row>
    <row r="372" spans="2:50" ht="14.25" hidden="1" customHeight="1" outlineLevel="1">
      <c r="B372" s="494"/>
      <c r="C372" s="203">
        <v>4</v>
      </c>
      <c r="D372" s="206" t="s">
        <v>233</v>
      </c>
      <c r="E372" s="207">
        <v>5</v>
      </c>
      <c r="F372" s="203">
        <v>3300</v>
      </c>
      <c r="G372" s="208">
        <f t="shared" si="282"/>
        <v>660</v>
      </c>
      <c r="H372" s="529"/>
      <c r="I372" s="209">
        <f t="shared" si="283"/>
        <v>5</v>
      </c>
      <c r="J372" s="209">
        <f t="shared" si="283"/>
        <v>2910.1983251289462</v>
      </c>
      <c r="K372" s="210">
        <f t="shared" si="283"/>
        <v>582.0396650257893</v>
      </c>
      <c r="L372" s="530"/>
      <c r="M372" s="209">
        <f>RANK(K372, K$369:$K$401)</f>
        <v>31</v>
      </c>
      <c r="N372" s="528"/>
      <c r="O372" s="526"/>
      <c r="P372" s="211">
        <v>5</v>
      </c>
      <c r="Q372" s="211">
        <v>2893.5698447893524</v>
      </c>
      <c r="R372" s="208">
        <f t="shared" si="275"/>
        <v>578.71396895787052</v>
      </c>
      <c r="S372" s="205">
        <f t="shared" si="284"/>
        <v>31</v>
      </c>
      <c r="T372" s="525"/>
      <c r="U372" s="211">
        <v>5</v>
      </c>
      <c r="V372" s="211">
        <v>2893.6316695352893</v>
      </c>
      <c r="W372" s="208">
        <f t="shared" si="276"/>
        <v>578.72633390705789</v>
      </c>
      <c r="X372" s="205">
        <f t="shared" si="285"/>
        <v>31</v>
      </c>
      <c r="Y372" s="525"/>
      <c r="Z372" s="211">
        <v>5</v>
      </c>
      <c r="AA372" s="211">
        <v>2894.665373423843</v>
      </c>
      <c r="AB372" s="208">
        <f t="shared" si="277"/>
        <v>578.9330746847686</v>
      </c>
      <c r="AC372" s="205">
        <f t="shared" si="286"/>
        <v>30</v>
      </c>
      <c r="AD372" s="525"/>
      <c r="AE372" s="211">
        <v>5</v>
      </c>
      <c r="AF372" s="211">
        <v>2920.3738317756934</v>
      </c>
      <c r="AG372" s="208">
        <f t="shared" si="278"/>
        <v>584.07476635513865</v>
      </c>
      <c r="AH372" s="205">
        <f t="shared" si="287"/>
        <v>28</v>
      </c>
      <c r="AI372" s="525"/>
      <c r="AJ372" s="211">
        <v>5</v>
      </c>
      <c r="AK372" s="211">
        <v>2922.2739981360719</v>
      </c>
      <c r="AL372" s="208">
        <f t="shared" si="279"/>
        <v>584.45479962721436</v>
      </c>
      <c r="AM372" s="205">
        <f t="shared" si="288"/>
        <v>28</v>
      </c>
      <c r="AN372" s="525"/>
      <c r="AO372" s="211">
        <v>5</v>
      </c>
      <c r="AP372" s="211">
        <v>2923.3972602739741</v>
      </c>
      <c r="AQ372" s="208">
        <f t="shared" si="280"/>
        <v>584.67945205479487</v>
      </c>
      <c r="AR372" s="205">
        <f t="shared" si="289"/>
        <v>29</v>
      </c>
      <c r="AS372" s="525"/>
      <c r="AT372" s="211">
        <v>5</v>
      </c>
      <c r="AU372" s="211">
        <v>2923.4762979683978</v>
      </c>
      <c r="AV372" s="208">
        <f t="shared" si="281"/>
        <v>584.69525959367957</v>
      </c>
      <c r="AW372" s="205">
        <f t="shared" si="290"/>
        <v>29</v>
      </c>
      <c r="AX372" s="525"/>
    </row>
    <row r="373" spans="2:50" ht="14.25" hidden="1" customHeight="1" outlineLevel="1">
      <c r="B373" s="494"/>
      <c r="C373" s="203">
        <v>5</v>
      </c>
      <c r="D373" s="206" t="s">
        <v>539</v>
      </c>
      <c r="E373" s="207">
        <v>3</v>
      </c>
      <c r="F373" s="203">
        <v>3600</v>
      </c>
      <c r="G373" s="208">
        <f t="shared" si="282"/>
        <v>1200</v>
      </c>
      <c r="H373" s="529"/>
      <c r="I373" s="209">
        <f t="shared" si="283"/>
        <v>3</v>
      </c>
      <c r="J373" s="209">
        <f t="shared" si="283"/>
        <v>3080.2557479601978</v>
      </c>
      <c r="K373" s="210">
        <f t="shared" si="283"/>
        <v>1026.7519159867327</v>
      </c>
      <c r="L373" s="530"/>
      <c r="M373" s="209">
        <f>RANK(K373, K$369:$K$401)</f>
        <v>6</v>
      </c>
      <c r="N373" s="528"/>
      <c r="O373" s="526"/>
      <c r="P373" s="211">
        <v>3</v>
      </c>
      <c r="Q373" s="211">
        <v>3069.8825769596951</v>
      </c>
      <c r="R373" s="208">
        <f t="shared" si="275"/>
        <v>1023.2941923198983</v>
      </c>
      <c r="S373" s="205">
        <f t="shared" si="284"/>
        <v>6</v>
      </c>
      <c r="T373" s="525"/>
      <c r="U373" s="211">
        <v>3</v>
      </c>
      <c r="V373" s="211">
        <v>3071.6129032258068</v>
      </c>
      <c r="W373" s="208">
        <f t="shared" si="276"/>
        <v>1023.8709677419356</v>
      </c>
      <c r="X373" s="205">
        <f t="shared" si="285"/>
        <v>6</v>
      </c>
      <c r="Y373" s="525"/>
      <c r="Z373" s="211">
        <v>3</v>
      </c>
      <c r="AA373" s="211">
        <v>3074.101382488479</v>
      </c>
      <c r="AB373" s="208">
        <f t="shared" si="277"/>
        <v>1024.7004608294931</v>
      </c>
      <c r="AC373" s="205">
        <f t="shared" si="286"/>
        <v>6</v>
      </c>
      <c r="AD373" s="525"/>
      <c r="AE373" s="211">
        <v>3</v>
      </c>
      <c r="AF373" s="211">
        <v>3082.8544949026832</v>
      </c>
      <c r="AG373" s="208">
        <f t="shared" si="278"/>
        <v>1027.6181649675611</v>
      </c>
      <c r="AH373" s="205">
        <f t="shared" si="287"/>
        <v>6</v>
      </c>
      <c r="AI373" s="525"/>
      <c r="AJ373" s="211">
        <v>3</v>
      </c>
      <c r="AK373" s="211">
        <v>3087.1508379888273</v>
      </c>
      <c r="AL373" s="208">
        <f t="shared" si="279"/>
        <v>1029.0502793296091</v>
      </c>
      <c r="AM373" s="205">
        <f t="shared" si="288"/>
        <v>6</v>
      </c>
      <c r="AN373" s="525"/>
      <c r="AO373" s="211">
        <v>3</v>
      </c>
      <c r="AP373" s="211">
        <v>3087.9952690715572</v>
      </c>
      <c r="AQ373" s="208">
        <f t="shared" si="280"/>
        <v>1029.3317563571857</v>
      </c>
      <c r="AR373" s="205">
        <f t="shared" si="289"/>
        <v>6</v>
      </c>
      <c r="AS373" s="525"/>
      <c r="AT373" s="211">
        <v>3</v>
      </c>
      <c r="AU373" s="211">
        <v>3088.1927710843379</v>
      </c>
      <c r="AV373" s="208">
        <f t="shared" si="281"/>
        <v>1029.397590361446</v>
      </c>
      <c r="AW373" s="205">
        <f t="shared" si="290"/>
        <v>6</v>
      </c>
      <c r="AX373" s="525"/>
    </row>
    <row r="374" spans="2:50" ht="14.25" hidden="1" customHeight="1" outlineLevel="1">
      <c r="B374" s="494"/>
      <c r="C374" s="203">
        <v>6</v>
      </c>
      <c r="D374" s="206" t="s">
        <v>370</v>
      </c>
      <c r="E374" s="207">
        <v>3</v>
      </c>
      <c r="F374" s="203">
        <v>3000</v>
      </c>
      <c r="G374" s="208">
        <f t="shared" si="282"/>
        <v>1000</v>
      </c>
      <c r="H374" s="529"/>
      <c r="I374" s="209">
        <f t="shared" si="283"/>
        <v>3</v>
      </c>
      <c r="J374" s="209">
        <f t="shared" si="283"/>
        <v>2671.726331357142</v>
      </c>
      <c r="K374" s="210">
        <f t="shared" si="283"/>
        <v>890.57544378571401</v>
      </c>
      <c r="L374" s="530"/>
      <c r="M374" s="209">
        <f>RANK(K374, K$369:$K$401)</f>
        <v>11</v>
      </c>
      <c r="N374" s="528"/>
      <c r="O374" s="526"/>
      <c r="P374" s="211">
        <v>3</v>
      </c>
      <c r="Q374" s="211">
        <v>2668.7340529931298</v>
      </c>
      <c r="R374" s="208">
        <f t="shared" si="275"/>
        <v>889.5780176643766</v>
      </c>
      <c r="S374" s="205">
        <f t="shared" si="284"/>
        <v>11</v>
      </c>
      <c r="T374" s="525"/>
      <c r="U374" s="211">
        <v>3</v>
      </c>
      <c r="V374" s="211">
        <v>2669.2152917505041</v>
      </c>
      <c r="W374" s="208">
        <f t="shared" si="276"/>
        <v>889.73843058350133</v>
      </c>
      <c r="X374" s="205">
        <f t="shared" si="285"/>
        <v>11</v>
      </c>
      <c r="Y374" s="525"/>
      <c r="Z374" s="211">
        <v>3</v>
      </c>
      <c r="AA374" s="211">
        <v>2671.3201820940831</v>
      </c>
      <c r="AB374" s="208">
        <f t="shared" si="277"/>
        <v>890.44006069802765</v>
      </c>
      <c r="AC374" s="205">
        <f t="shared" si="286"/>
        <v>10</v>
      </c>
      <c r="AD374" s="525"/>
      <c r="AE374" s="211">
        <v>3</v>
      </c>
      <c r="AF374" s="211">
        <v>2672.6235741444871</v>
      </c>
      <c r="AG374" s="208">
        <f t="shared" si="278"/>
        <v>890.87452471482902</v>
      </c>
      <c r="AH374" s="205">
        <f t="shared" si="287"/>
        <v>9</v>
      </c>
      <c r="AI374" s="525"/>
      <c r="AJ374" s="211">
        <v>3</v>
      </c>
      <c r="AK374" s="211">
        <v>2672.7782974742772</v>
      </c>
      <c r="AL374" s="208">
        <f t="shared" si="279"/>
        <v>890.92609915809237</v>
      </c>
      <c r="AM374" s="205">
        <f t="shared" si="288"/>
        <v>9</v>
      </c>
      <c r="AN374" s="525"/>
      <c r="AO374" s="211">
        <v>3</v>
      </c>
      <c r="AP374" s="211">
        <v>2673.559710034338</v>
      </c>
      <c r="AQ374" s="208">
        <f t="shared" si="280"/>
        <v>891.18657001144595</v>
      </c>
      <c r="AR374" s="205">
        <f t="shared" si="289"/>
        <v>9</v>
      </c>
      <c r="AS374" s="525"/>
      <c r="AT374" s="211">
        <v>3</v>
      </c>
      <c r="AU374" s="211">
        <v>2673.8532110091755</v>
      </c>
      <c r="AV374" s="208">
        <f t="shared" si="281"/>
        <v>891.28440366972518</v>
      </c>
      <c r="AW374" s="205">
        <f t="shared" si="290"/>
        <v>9</v>
      </c>
      <c r="AX374" s="525"/>
    </row>
    <row r="375" spans="2:50" ht="14.25" hidden="1" customHeight="1" outlineLevel="1">
      <c r="B375" s="494"/>
      <c r="C375" s="203">
        <v>7</v>
      </c>
      <c r="D375" s="206" t="s">
        <v>537</v>
      </c>
      <c r="E375" s="207">
        <v>3</v>
      </c>
      <c r="F375" s="203">
        <v>3300</v>
      </c>
      <c r="G375" s="208">
        <f t="shared" si="282"/>
        <v>1100</v>
      </c>
      <c r="H375" s="529"/>
      <c r="I375" s="209">
        <f t="shared" si="283"/>
        <v>3</v>
      </c>
      <c r="J375" s="209">
        <f t="shared" si="283"/>
        <v>2903.5524699884054</v>
      </c>
      <c r="K375" s="210">
        <f t="shared" si="283"/>
        <v>967.85082332946843</v>
      </c>
      <c r="L375" s="530"/>
      <c r="M375" s="209">
        <f>RANK(K375, K$369:$K$401)</f>
        <v>9</v>
      </c>
      <c r="N375" s="528"/>
      <c r="O375" s="526"/>
      <c r="P375" s="211">
        <v>3</v>
      </c>
      <c r="Q375" s="211">
        <v>2883.144104803494</v>
      </c>
      <c r="R375" s="208">
        <f t="shared" si="275"/>
        <v>961.04803493449799</v>
      </c>
      <c r="S375" s="205">
        <f t="shared" si="284"/>
        <v>9</v>
      </c>
      <c r="T375" s="525"/>
      <c r="U375" s="211">
        <v>3</v>
      </c>
      <c r="V375" s="211">
        <v>2885.8695652173915</v>
      </c>
      <c r="W375" s="208">
        <f t="shared" si="276"/>
        <v>961.95652173913049</v>
      </c>
      <c r="X375" s="205">
        <f t="shared" si="285"/>
        <v>9</v>
      </c>
      <c r="Y375" s="525"/>
      <c r="Z375" s="211">
        <v>3</v>
      </c>
      <c r="AA375" s="211">
        <v>2888.8888888888773</v>
      </c>
      <c r="AB375" s="208">
        <f t="shared" si="277"/>
        <v>962.96296296295907</v>
      </c>
      <c r="AC375" s="205">
        <f t="shared" si="286"/>
        <v>8</v>
      </c>
      <c r="AD375" s="525"/>
      <c r="AE375" s="211">
        <v>3</v>
      </c>
      <c r="AF375" s="211">
        <v>2915.7534246575415</v>
      </c>
      <c r="AG375" s="208">
        <f t="shared" si="278"/>
        <v>971.91780821918053</v>
      </c>
      <c r="AH375" s="205">
        <f t="shared" si="287"/>
        <v>7</v>
      </c>
      <c r="AI375" s="525"/>
      <c r="AJ375" s="211">
        <v>3</v>
      </c>
      <c r="AK375" s="211">
        <v>2914.5797598627946</v>
      </c>
      <c r="AL375" s="208">
        <f t="shared" si="279"/>
        <v>971.52658662093154</v>
      </c>
      <c r="AM375" s="205">
        <f t="shared" si="288"/>
        <v>7</v>
      </c>
      <c r="AN375" s="525"/>
      <c r="AO375" s="211">
        <v>3</v>
      </c>
      <c r="AP375" s="211">
        <v>2917.6262178919378</v>
      </c>
      <c r="AQ375" s="208">
        <f t="shared" si="280"/>
        <v>972.54207263064598</v>
      </c>
      <c r="AR375" s="205">
        <f t="shared" si="289"/>
        <v>7</v>
      </c>
      <c r="AS375" s="525"/>
      <c r="AT375" s="211">
        <v>3</v>
      </c>
      <c r="AU375" s="211">
        <v>2919.0053285968024</v>
      </c>
      <c r="AV375" s="208">
        <f t="shared" si="281"/>
        <v>973.00177619893418</v>
      </c>
      <c r="AW375" s="205">
        <f t="shared" si="290"/>
        <v>8</v>
      </c>
      <c r="AX375" s="525"/>
    </row>
    <row r="376" spans="2:50" ht="14.25" hidden="1" customHeight="1" outlineLevel="1">
      <c r="B376" s="494"/>
      <c r="C376" s="203">
        <v>8</v>
      </c>
      <c r="D376" s="206" t="s">
        <v>542</v>
      </c>
      <c r="E376" s="207">
        <v>3</v>
      </c>
      <c r="F376" s="203">
        <v>3600</v>
      </c>
      <c r="G376" s="208">
        <f t="shared" si="282"/>
        <v>1200</v>
      </c>
      <c r="H376" s="529"/>
      <c r="I376" s="209">
        <f t="shared" si="283"/>
        <v>3</v>
      </c>
      <c r="J376" s="209">
        <f t="shared" si="283"/>
        <v>3081.3885321142247</v>
      </c>
      <c r="K376" s="210">
        <f t="shared" si="283"/>
        <v>1027.1295107047415</v>
      </c>
      <c r="L376" s="530"/>
      <c r="M376" s="209">
        <f>RANK(K376, K$369:$K$401)</f>
        <v>4</v>
      </c>
      <c r="N376" s="528"/>
      <c r="O376" s="526"/>
      <c r="P376" s="211">
        <v>3</v>
      </c>
      <c r="Q376" s="211">
        <v>3070.4132231404956</v>
      </c>
      <c r="R376" s="208">
        <f t="shared" si="275"/>
        <v>1023.4710743801652</v>
      </c>
      <c r="S376" s="205">
        <f t="shared" si="284"/>
        <v>5</v>
      </c>
      <c r="T376" s="525"/>
      <c r="U376" s="211">
        <v>3</v>
      </c>
      <c r="V376" s="211">
        <v>3073.278688524591</v>
      </c>
      <c r="W376" s="208">
        <f t="shared" si="276"/>
        <v>1024.4262295081969</v>
      </c>
      <c r="X376" s="205">
        <f t="shared" si="285"/>
        <v>4</v>
      </c>
      <c r="Y376" s="525"/>
      <c r="Z376" s="211">
        <v>3</v>
      </c>
      <c r="AA376" s="211">
        <v>3074.7651847213583</v>
      </c>
      <c r="AB376" s="208">
        <f t="shared" si="277"/>
        <v>1024.9217282404527</v>
      </c>
      <c r="AC376" s="205">
        <f t="shared" si="286"/>
        <v>5</v>
      </c>
      <c r="AD376" s="525"/>
      <c r="AE376" s="211">
        <v>3</v>
      </c>
      <c r="AF376" s="211">
        <v>3083.1460674157283</v>
      </c>
      <c r="AG376" s="208">
        <f t="shared" si="278"/>
        <v>1027.7153558052428</v>
      </c>
      <c r="AH376" s="205">
        <f t="shared" si="287"/>
        <v>5</v>
      </c>
      <c r="AI376" s="525"/>
      <c r="AJ376" s="211">
        <v>3</v>
      </c>
      <c r="AK376" s="211">
        <v>3088.623507228157</v>
      </c>
      <c r="AL376" s="208">
        <f t="shared" si="279"/>
        <v>1029.5411690760523</v>
      </c>
      <c r="AM376" s="205">
        <f t="shared" si="288"/>
        <v>4</v>
      </c>
      <c r="AN376" s="525"/>
      <c r="AO376" s="211">
        <v>3</v>
      </c>
      <c r="AP376" s="211">
        <v>3089.6496173983082</v>
      </c>
      <c r="AQ376" s="208">
        <f t="shared" si="280"/>
        <v>1029.8832057994362</v>
      </c>
      <c r="AR376" s="205">
        <f t="shared" si="289"/>
        <v>4</v>
      </c>
      <c r="AS376" s="525"/>
      <c r="AT376" s="211">
        <v>3</v>
      </c>
      <c r="AU376" s="211">
        <v>3089.8434363709353</v>
      </c>
      <c r="AV376" s="208">
        <f t="shared" si="281"/>
        <v>1029.947812123645</v>
      </c>
      <c r="AW376" s="205">
        <f t="shared" si="290"/>
        <v>4</v>
      </c>
      <c r="AX376" s="525"/>
    </row>
    <row r="377" spans="2:50" ht="14.25" hidden="1" customHeight="1" outlineLevel="1">
      <c r="B377" s="494"/>
      <c r="C377" s="203">
        <v>9</v>
      </c>
      <c r="D377" s="206" t="s">
        <v>623</v>
      </c>
      <c r="E377" s="207">
        <v>4</v>
      </c>
      <c r="F377" s="203">
        <v>3000</v>
      </c>
      <c r="G377" s="208">
        <f t="shared" si="282"/>
        <v>750</v>
      </c>
      <c r="H377" s="529"/>
      <c r="I377" s="209">
        <f t="shared" si="283"/>
        <v>4</v>
      </c>
      <c r="J377" s="209">
        <f t="shared" si="283"/>
        <v>2666.286185464669</v>
      </c>
      <c r="K377" s="210">
        <f t="shared" si="283"/>
        <v>666.57154636616724</v>
      </c>
      <c r="L377" s="530"/>
      <c r="M377" s="209">
        <f>RANK(K377, K$369:$K$401)</f>
        <v>26</v>
      </c>
      <c r="N377" s="528"/>
      <c r="O377" s="526"/>
      <c r="P377" s="211">
        <v>4</v>
      </c>
      <c r="Q377" s="211">
        <v>2662.0588235294117</v>
      </c>
      <c r="R377" s="208">
        <f t="shared" si="275"/>
        <v>665.51470588235293</v>
      </c>
      <c r="S377" s="205">
        <f t="shared" si="284"/>
        <v>26</v>
      </c>
      <c r="T377" s="525"/>
      <c r="U377" s="211">
        <v>4</v>
      </c>
      <c r="V377" s="211">
        <v>2663.908045977013</v>
      </c>
      <c r="W377" s="208">
        <f t="shared" si="276"/>
        <v>665.97701149425325</v>
      </c>
      <c r="X377" s="205">
        <f t="shared" si="285"/>
        <v>26</v>
      </c>
      <c r="Y377" s="525"/>
      <c r="Z377" s="211">
        <v>4</v>
      </c>
      <c r="AA377" s="211">
        <v>2665.5935613682127</v>
      </c>
      <c r="AB377" s="208">
        <f t="shared" si="277"/>
        <v>666.39839034205318</v>
      </c>
      <c r="AC377" s="205">
        <f t="shared" si="286"/>
        <v>25</v>
      </c>
      <c r="AD377" s="525"/>
      <c r="AE377" s="211">
        <v>4</v>
      </c>
      <c r="AF377" s="211">
        <v>2666.8823291548729</v>
      </c>
      <c r="AG377" s="208">
        <f t="shared" si="278"/>
        <v>666.72058228871822</v>
      </c>
      <c r="AH377" s="205">
        <f t="shared" si="287"/>
        <v>24</v>
      </c>
      <c r="AI377" s="525"/>
      <c r="AJ377" s="211">
        <v>4</v>
      </c>
      <c r="AK377" s="211">
        <v>2667.6363636363653</v>
      </c>
      <c r="AL377" s="208">
        <f t="shared" si="279"/>
        <v>666.90909090909133</v>
      </c>
      <c r="AM377" s="205">
        <f t="shared" si="288"/>
        <v>24</v>
      </c>
      <c r="AN377" s="525"/>
      <c r="AO377" s="211">
        <v>4</v>
      </c>
      <c r="AP377" s="211">
        <v>2668.4401451027811</v>
      </c>
      <c r="AQ377" s="208">
        <f t="shared" si="280"/>
        <v>667.11003627569528</v>
      </c>
      <c r="AR377" s="205">
        <f t="shared" si="289"/>
        <v>24</v>
      </c>
      <c r="AS377" s="525"/>
      <c r="AT377" s="211">
        <v>4</v>
      </c>
      <c r="AU377" s="211">
        <v>2669.4840294840287</v>
      </c>
      <c r="AV377" s="208">
        <f t="shared" si="281"/>
        <v>667.37100737100718</v>
      </c>
      <c r="AW377" s="205">
        <f t="shared" si="290"/>
        <v>24</v>
      </c>
      <c r="AX377" s="525"/>
    </row>
    <row r="378" spans="2:50" ht="14.25" hidden="1" customHeight="1" outlineLevel="1">
      <c r="B378" s="494"/>
      <c r="C378" s="203">
        <v>10</v>
      </c>
      <c r="D378" s="206" t="s">
        <v>613</v>
      </c>
      <c r="E378" s="207">
        <v>3</v>
      </c>
      <c r="F378" s="203">
        <v>3300</v>
      </c>
      <c r="G378" s="208">
        <f t="shared" si="282"/>
        <v>1100</v>
      </c>
      <c r="H378" s="529"/>
      <c r="I378" s="209">
        <f t="shared" si="283"/>
        <v>3</v>
      </c>
      <c r="J378" s="209">
        <f t="shared" si="283"/>
        <v>2908.1427486846042</v>
      </c>
      <c r="K378" s="210">
        <f t="shared" si="283"/>
        <v>969.38091622820127</v>
      </c>
      <c r="L378" s="530"/>
      <c r="M378" s="209">
        <f>RANK(K378, K$369:$K$401)</f>
        <v>8</v>
      </c>
      <c r="N378" s="528"/>
      <c r="O378" s="526"/>
      <c r="P378" s="211">
        <v>3</v>
      </c>
      <c r="Q378" s="211">
        <v>2907.5958188153299</v>
      </c>
      <c r="R378" s="208">
        <f t="shared" si="275"/>
        <v>969.19860627177661</v>
      </c>
      <c r="S378" s="205">
        <f t="shared" si="284"/>
        <v>8</v>
      </c>
      <c r="T378" s="525"/>
      <c r="U378" s="211">
        <v>3</v>
      </c>
      <c r="V378" s="211">
        <v>2908.4380610412945</v>
      </c>
      <c r="W378" s="208">
        <f t="shared" si="276"/>
        <v>969.47935368043147</v>
      </c>
      <c r="X378" s="205">
        <f t="shared" si="285"/>
        <v>8</v>
      </c>
      <c r="Y378" s="525"/>
      <c r="Z378" s="211">
        <v>3</v>
      </c>
      <c r="AA378" s="211">
        <v>2908.3943661971871</v>
      </c>
      <c r="AB378" s="208">
        <f t="shared" si="277"/>
        <v>969.46478873239573</v>
      </c>
      <c r="AC378" s="205">
        <f t="shared" si="286"/>
        <v>7</v>
      </c>
      <c r="AD378" s="525"/>
      <c r="AE378" s="211"/>
      <c r="AF378" s="211"/>
      <c r="AG378" s="208"/>
      <c r="AH378" s="205"/>
      <c r="AI378" s="525"/>
      <c r="AJ378" s="211"/>
      <c r="AK378" s="211"/>
      <c r="AL378" s="208"/>
      <c r="AM378" s="205"/>
      <c r="AN378" s="525"/>
      <c r="AO378" s="211"/>
      <c r="AP378" s="211"/>
      <c r="AQ378" s="208"/>
      <c r="AR378" s="205"/>
      <c r="AS378" s="525"/>
      <c r="AT378" s="211"/>
      <c r="AU378" s="211"/>
      <c r="AV378" s="208"/>
      <c r="AW378" s="205"/>
      <c r="AX378" s="525"/>
    </row>
    <row r="379" spans="2:50" ht="14.25" hidden="1" customHeight="1" outlineLevel="1">
      <c r="B379" s="494"/>
      <c r="C379" s="203">
        <v>11</v>
      </c>
      <c r="D379" s="206" t="s">
        <v>541</v>
      </c>
      <c r="E379" s="207">
        <v>4</v>
      </c>
      <c r="F379" s="203">
        <v>3300</v>
      </c>
      <c r="G379" s="208">
        <f t="shared" si="282"/>
        <v>825</v>
      </c>
      <c r="H379" s="529"/>
      <c r="I379" s="209">
        <f t="shared" si="283"/>
        <v>4</v>
      </c>
      <c r="J379" s="209">
        <f t="shared" si="283"/>
        <v>2878.6995475628437</v>
      </c>
      <c r="K379" s="210">
        <f t="shared" si="283"/>
        <v>719.67488689071092</v>
      </c>
      <c r="L379" s="530"/>
      <c r="M379" s="209">
        <f>RANK(K379, K$369:$K$401)</f>
        <v>24</v>
      </c>
      <c r="N379" s="528"/>
      <c r="O379" s="526"/>
      <c r="P379" s="211">
        <v>4</v>
      </c>
      <c r="Q379" s="211">
        <v>2873.9601537923782</v>
      </c>
      <c r="R379" s="208">
        <f t="shared" si="275"/>
        <v>718.49003844809454</v>
      </c>
      <c r="S379" s="205">
        <f t="shared" si="284"/>
        <v>24</v>
      </c>
      <c r="T379" s="525"/>
      <c r="U379" s="211">
        <v>4</v>
      </c>
      <c r="V379" s="211">
        <v>2875.4800590841951</v>
      </c>
      <c r="W379" s="208">
        <f t="shared" si="276"/>
        <v>718.87001477104877</v>
      </c>
      <c r="X379" s="205">
        <f t="shared" si="285"/>
        <v>24</v>
      </c>
      <c r="Y379" s="525"/>
      <c r="Z379" s="211">
        <v>4</v>
      </c>
      <c r="AA379" s="211">
        <v>2876.8460575719673</v>
      </c>
      <c r="AB379" s="208">
        <f t="shared" si="277"/>
        <v>719.21151439299183</v>
      </c>
      <c r="AC379" s="205">
        <f t="shared" si="286"/>
        <v>23</v>
      </c>
      <c r="AD379" s="525"/>
      <c r="AE379" s="211">
        <v>4</v>
      </c>
      <c r="AF379" s="211">
        <v>2880.4497189256726</v>
      </c>
      <c r="AG379" s="208">
        <f t="shared" si="278"/>
        <v>720.11242973141816</v>
      </c>
      <c r="AH379" s="205">
        <f t="shared" si="287"/>
        <v>22</v>
      </c>
      <c r="AI379" s="525"/>
      <c r="AJ379" s="211">
        <v>4</v>
      </c>
      <c r="AK379" s="211">
        <v>2880.8905380333977</v>
      </c>
      <c r="AL379" s="208">
        <f t="shared" si="279"/>
        <v>720.22263450834942</v>
      </c>
      <c r="AM379" s="205">
        <f t="shared" si="288"/>
        <v>22</v>
      </c>
      <c r="AN379" s="525"/>
      <c r="AO379" s="211">
        <v>4</v>
      </c>
      <c r="AP379" s="211">
        <v>2881.2478336221825</v>
      </c>
      <c r="AQ379" s="208">
        <f t="shared" si="280"/>
        <v>720.31195840554562</v>
      </c>
      <c r="AR379" s="205">
        <f t="shared" si="289"/>
        <v>22</v>
      </c>
      <c r="AS379" s="525"/>
      <c r="AT379" s="211">
        <v>4</v>
      </c>
      <c r="AU379" s="211">
        <v>2882.0224719101116</v>
      </c>
      <c r="AV379" s="208">
        <f t="shared" si="281"/>
        <v>720.50561797752789</v>
      </c>
      <c r="AW379" s="205">
        <f t="shared" si="290"/>
        <v>22</v>
      </c>
      <c r="AX379" s="525"/>
    </row>
    <row r="380" spans="2:50" ht="14.25" hidden="1" customHeight="1" outlineLevel="1">
      <c r="B380" s="494"/>
      <c r="C380" s="203">
        <v>12</v>
      </c>
      <c r="D380" s="206" t="s">
        <v>624</v>
      </c>
      <c r="E380" s="207">
        <v>4</v>
      </c>
      <c r="F380" s="203">
        <v>3300</v>
      </c>
      <c r="G380" s="208">
        <f t="shared" si="282"/>
        <v>825</v>
      </c>
      <c r="H380" s="529"/>
      <c r="I380" s="209">
        <f t="shared" si="283"/>
        <v>4</v>
      </c>
      <c r="J380" s="209">
        <f t="shared" si="283"/>
        <v>2891.7289855173303</v>
      </c>
      <c r="K380" s="210">
        <f t="shared" si="283"/>
        <v>722.93224637933258</v>
      </c>
      <c r="L380" s="530"/>
      <c r="M380" s="209">
        <f>RANK(K380, K$369:$K$401)</f>
        <v>21</v>
      </c>
      <c r="N380" s="528"/>
      <c r="O380" s="526"/>
      <c r="P380" s="211">
        <v>4</v>
      </c>
      <c r="Q380" s="211">
        <v>2883.387622149834</v>
      </c>
      <c r="R380" s="208">
        <f t="shared" si="275"/>
        <v>720.8469055374585</v>
      </c>
      <c r="S380" s="205">
        <f t="shared" si="284"/>
        <v>20</v>
      </c>
      <c r="T380" s="525"/>
      <c r="U380" s="211">
        <v>4</v>
      </c>
      <c r="V380" s="211">
        <v>2889.1719745222899</v>
      </c>
      <c r="W380" s="208">
        <f t="shared" si="276"/>
        <v>722.29299363057248</v>
      </c>
      <c r="X380" s="205">
        <f t="shared" si="285"/>
        <v>20</v>
      </c>
      <c r="Y380" s="525"/>
      <c r="Z380" s="211">
        <v>4</v>
      </c>
      <c r="AA380" s="211">
        <v>2891.2043301759149</v>
      </c>
      <c r="AB380" s="208">
        <f t="shared" si="277"/>
        <v>722.80108254397874</v>
      </c>
      <c r="AC380" s="205">
        <f t="shared" si="286"/>
        <v>20</v>
      </c>
      <c r="AD380" s="525"/>
      <c r="AE380" s="211">
        <v>4</v>
      </c>
      <c r="AF380" s="211">
        <v>2893.4131736526947</v>
      </c>
      <c r="AG380" s="208">
        <f t="shared" si="278"/>
        <v>723.35329341317367</v>
      </c>
      <c r="AH380" s="205">
        <f t="shared" si="287"/>
        <v>19</v>
      </c>
      <c r="AI380" s="525"/>
      <c r="AJ380" s="211">
        <v>4</v>
      </c>
      <c r="AK380" s="211">
        <v>2894.3046357615935</v>
      </c>
      <c r="AL380" s="208">
        <f t="shared" si="279"/>
        <v>723.57615894039839</v>
      </c>
      <c r="AM380" s="205">
        <f t="shared" si="288"/>
        <v>20</v>
      </c>
      <c r="AN380" s="525"/>
      <c r="AO380" s="211">
        <v>4</v>
      </c>
      <c r="AP380" s="211">
        <v>2895.3191489361707</v>
      </c>
      <c r="AQ380" s="208">
        <f t="shared" si="280"/>
        <v>723.82978723404267</v>
      </c>
      <c r="AR380" s="205">
        <f t="shared" si="289"/>
        <v>20</v>
      </c>
      <c r="AS380" s="525"/>
      <c r="AT380" s="211">
        <v>4</v>
      </c>
      <c r="AU380" s="211">
        <v>2895.3020134228191</v>
      </c>
      <c r="AV380" s="208">
        <f t="shared" si="281"/>
        <v>723.82550335570477</v>
      </c>
      <c r="AW380" s="205">
        <f t="shared" si="290"/>
        <v>20</v>
      </c>
      <c r="AX380" s="525"/>
    </row>
    <row r="381" spans="2:50" ht="14.25" hidden="1" customHeight="1" outlineLevel="1">
      <c r="B381" s="494"/>
      <c r="C381" s="203">
        <v>13</v>
      </c>
      <c r="D381" s="206" t="s">
        <v>538</v>
      </c>
      <c r="E381" s="207">
        <v>4</v>
      </c>
      <c r="F381" s="203">
        <v>3300</v>
      </c>
      <c r="G381" s="208">
        <f t="shared" si="282"/>
        <v>825</v>
      </c>
      <c r="H381" s="529"/>
      <c r="I381" s="209">
        <f t="shared" si="283"/>
        <v>4</v>
      </c>
      <c r="J381" s="209">
        <f t="shared" si="283"/>
        <v>2887.5807165275437</v>
      </c>
      <c r="K381" s="210">
        <f t="shared" si="283"/>
        <v>721.89517913188593</v>
      </c>
      <c r="L381" s="530"/>
      <c r="M381" s="209">
        <f>RANK(K381, K$369:$K$401)</f>
        <v>23</v>
      </c>
      <c r="N381" s="528"/>
      <c r="O381" s="526"/>
      <c r="P381" s="211">
        <v>4</v>
      </c>
      <c r="Q381" s="211">
        <v>2882.408026755852</v>
      </c>
      <c r="R381" s="208">
        <f t="shared" si="275"/>
        <v>720.602006688963</v>
      </c>
      <c r="S381" s="205">
        <f t="shared" si="284"/>
        <v>21</v>
      </c>
      <c r="T381" s="525"/>
      <c r="U381" s="211">
        <v>4</v>
      </c>
      <c r="V381" s="211">
        <v>2882.5174825174799</v>
      </c>
      <c r="W381" s="208">
        <f t="shared" si="276"/>
        <v>720.62937062936999</v>
      </c>
      <c r="X381" s="205">
        <f t="shared" si="285"/>
        <v>21</v>
      </c>
      <c r="Y381" s="525"/>
      <c r="Z381" s="211">
        <v>4</v>
      </c>
      <c r="AA381" s="211">
        <v>2885.8221024258705</v>
      </c>
      <c r="AB381" s="208">
        <f t="shared" si="277"/>
        <v>721.45552560646763</v>
      </c>
      <c r="AC381" s="205">
        <f t="shared" si="286"/>
        <v>22</v>
      </c>
      <c r="AD381" s="525"/>
      <c r="AE381" s="211">
        <v>4</v>
      </c>
      <c r="AF381" s="211">
        <v>2889.0590809628093</v>
      </c>
      <c r="AG381" s="208">
        <f t="shared" si="278"/>
        <v>722.26477024070232</v>
      </c>
      <c r="AH381" s="205">
        <f t="shared" si="287"/>
        <v>20</v>
      </c>
      <c r="AI381" s="525"/>
      <c r="AJ381" s="211">
        <v>4</v>
      </c>
      <c r="AK381" s="211">
        <v>2890.4967602591814</v>
      </c>
      <c r="AL381" s="208">
        <f t="shared" si="279"/>
        <v>722.62419006479536</v>
      </c>
      <c r="AM381" s="205">
        <f t="shared" si="288"/>
        <v>21</v>
      </c>
      <c r="AN381" s="525"/>
      <c r="AO381" s="211">
        <v>4</v>
      </c>
      <c r="AP381" s="211">
        <v>2891.4134742404226</v>
      </c>
      <c r="AQ381" s="208">
        <f t="shared" si="280"/>
        <v>722.85336856010565</v>
      </c>
      <c r="AR381" s="205">
        <f t="shared" si="289"/>
        <v>21</v>
      </c>
      <c r="AS381" s="525"/>
      <c r="AT381" s="211">
        <v>4</v>
      </c>
      <c r="AU381" s="211">
        <v>2891.3480885311865</v>
      </c>
      <c r="AV381" s="208">
        <f t="shared" si="281"/>
        <v>722.83702213279662</v>
      </c>
      <c r="AW381" s="205">
        <f t="shared" si="290"/>
        <v>21</v>
      </c>
      <c r="AX381" s="525"/>
    </row>
    <row r="382" spans="2:50" ht="14.25" hidden="1" customHeight="1" outlineLevel="1">
      <c r="B382" s="494"/>
      <c r="C382" s="203">
        <v>14</v>
      </c>
      <c r="D382" s="206" t="s">
        <v>639</v>
      </c>
      <c r="E382" s="207">
        <v>4</v>
      </c>
      <c r="F382" s="203">
        <v>3300</v>
      </c>
      <c r="G382" s="208">
        <f t="shared" si="282"/>
        <v>825</v>
      </c>
      <c r="H382" s="529"/>
      <c r="I382" s="209">
        <f t="shared" si="283"/>
        <v>4</v>
      </c>
      <c r="J382" s="209">
        <f t="shared" si="283"/>
        <v>2888.5360692438799</v>
      </c>
      <c r="K382" s="210">
        <f t="shared" si="283"/>
        <v>722.13401731096997</v>
      </c>
      <c r="L382" s="530"/>
      <c r="M382" s="209">
        <f>RANK(K382, K$369:$K$401)</f>
        <v>22</v>
      </c>
      <c r="N382" s="528"/>
      <c r="O382" s="526"/>
      <c r="P382" s="211">
        <v>4</v>
      </c>
      <c r="Q382" s="211">
        <v>2876.1320030698407</v>
      </c>
      <c r="R382" s="208">
        <f t="shared" si="275"/>
        <v>719.03300076746018</v>
      </c>
      <c r="S382" s="205">
        <f t="shared" si="284"/>
        <v>23</v>
      </c>
      <c r="T382" s="525"/>
      <c r="U382" s="211">
        <v>4</v>
      </c>
      <c r="V382" s="211">
        <v>2878.2104391052235</v>
      </c>
      <c r="W382" s="208">
        <f t="shared" si="276"/>
        <v>719.55260977630587</v>
      </c>
      <c r="X382" s="205">
        <f t="shared" si="285"/>
        <v>23</v>
      </c>
      <c r="Y382" s="525"/>
      <c r="Z382" s="211">
        <v>4</v>
      </c>
      <c r="AA382" s="211">
        <v>2887.4035989717454</v>
      </c>
      <c r="AB382" s="208">
        <f t="shared" si="277"/>
        <v>721.85089974293635</v>
      </c>
      <c r="AC382" s="205">
        <f t="shared" si="286"/>
        <v>21</v>
      </c>
      <c r="AD382" s="525"/>
      <c r="AE382" s="211">
        <v>4</v>
      </c>
      <c r="AF382" s="211">
        <v>2888.9999999999873</v>
      </c>
      <c r="AG382" s="208">
        <f t="shared" si="278"/>
        <v>722.24999999999682</v>
      </c>
      <c r="AH382" s="205">
        <f t="shared" si="287"/>
        <v>21</v>
      </c>
      <c r="AI382" s="525"/>
      <c r="AJ382" s="211">
        <v>4</v>
      </c>
      <c r="AK382" s="211">
        <v>2895.0391644908564</v>
      </c>
      <c r="AL382" s="208">
        <f t="shared" si="279"/>
        <v>723.75979112271409</v>
      </c>
      <c r="AM382" s="205">
        <f t="shared" si="288"/>
        <v>19</v>
      </c>
      <c r="AN382" s="525"/>
      <c r="AO382" s="211">
        <v>4</v>
      </c>
      <c r="AP382" s="211">
        <v>2896.9258589511664</v>
      </c>
      <c r="AQ382" s="208">
        <f t="shared" si="280"/>
        <v>724.23146473779161</v>
      </c>
      <c r="AR382" s="205">
        <f t="shared" si="289"/>
        <v>19</v>
      </c>
      <c r="AS382" s="525"/>
      <c r="AT382" s="211">
        <v>4</v>
      </c>
      <c r="AU382" s="211">
        <v>2897.0414201183421</v>
      </c>
      <c r="AV382" s="208">
        <f t="shared" si="281"/>
        <v>724.26035502958553</v>
      </c>
      <c r="AW382" s="205">
        <f t="shared" si="290"/>
        <v>19</v>
      </c>
      <c r="AX382" s="525"/>
    </row>
    <row r="383" spans="2:50" ht="14.25" hidden="1" customHeight="1" outlineLevel="1">
      <c r="B383" s="494"/>
      <c r="C383" s="203">
        <v>15</v>
      </c>
      <c r="D383" s="206" t="s">
        <v>642</v>
      </c>
      <c r="E383" s="207">
        <v>4</v>
      </c>
      <c r="F383" s="203">
        <v>3300</v>
      </c>
      <c r="G383" s="208">
        <f t="shared" si="282"/>
        <v>825</v>
      </c>
      <c r="H383" s="529"/>
      <c r="I383" s="209">
        <f t="shared" si="283"/>
        <v>4</v>
      </c>
      <c r="J383" s="209">
        <f t="shared" si="283"/>
        <v>2944.4034152564877</v>
      </c>
      <c r="K383" s="210">
        <f t="shared" si="283"/>
        <v>736.10085381412193</v>
      </c>
      <c r="L383" s="530"/>
      <c r="M383" s="209">
        <f>RANK(K383, K$369:$K$401)</f>
        <v>14</v>
      </c>
      <c r="N383" s="528"/>
      <c r="O383" s="526"/>
      <c r="P383" s="211">
        <v>4</v>
      </c>
      <c r="Q383" s="211">
        <v>2916.5853658536575</v>
      </c>
      <c r="R383" s="208">
        <f t="shared" si="275"/>
        <v>729.14634146341439</v>
      </c>
      <c r="S383" s="205">
        <f t="shared" si="284"/>
        <v>17</v>
      </c>
      <c r="T383" s="525"/>
      <c r="U383" s="211">
        <v>4</v>
      </c>
      <c r="V383" s="211">
        <v>2918.9395546129394</v>
      </c>
      <c r="W383" s="208">
        <f t="shared" si="276"/>
        <v>729.73488865323486</v>
      </c>
      <c r="X383" s="205">
        <f t="shared" si="285"/>
        <v>17</v>
      </c>
      <c r="Y383" s="525"/>
      <c r="Z383" s="211">
        <v>4</v>
      </c>
      <c r="AA383" s="211">
        <v>2955.8490566037754</v>
      </c>
      <c r="AB383" s="208">
        <f t="shared" si="277"/>
        <v>738.96226415094384</v>
      </c>
      <c r="AC383" s="205">
        <f t="shared" si="286"/>
        <v>13</v>
      </c>
      <c r="AD383" s="525"/>
      <c r="AE383" s="211">
        <v>4</v>
      </c>
      <c r="AF383" s="211">
        <v>2955.3975436328369</v>
      </c>
      <c r="AG383" s="208">
        <f t="shared" si="278"/>
        <v>738.84938590820923</v>
      </c>
      <c r="AH383" s="205">
        <f t="shared" si="287"/>
        <v>12</v>
      </c>
      <c r="AI383" s="525"/>
      <c r="AJ383" s="211">
        <v>4</v>
      </c>
      <c r="AK383" s="211">
        <v>2955.5341674687215</v>
      </c>
      <c r="AL383" s="208">
        <f t="shared" si="279"/>
        <v>738.88354186718038</v>
      </c>
      <c r="AM383" s="205">
        <f t="shared" si="288"/>
        <v>12</v>
      </c>
      <c r="AN383" s="525"/>
      <c r="AO383" s="211">
        <v>4</v>
      </c>
      <c r="AP383" s="211">
        <v>2956.5182186234824</v>
      </c>
      <c r="AQ383" s="208">
        <f t="shared" si="280"/>
        <v>739.12955465587061</v>
      </c>
      <c r="AR383" s="205">
        <f t="shared" si="289"/>
        <v>12</v>
      </c>
      <c r="AS383" s="525"/>
      <c r="AT383" s="211">
        <v>4</v>
      </c>
      <c r="AU383" s="211">
        <v>2951.9999999999991</v>
      </c>
      <c r="AV383" s="208">
        <f t="shared" si="281"/>
        <v>737.99999999999977</v>
      </c>
      <c r="AW383" s="205">
        <f t="shared" si="290"/>
        <v>12</v>
      </c>
      <c r="AX383" s="525"/>
    </row>
    <row r="384" spans="2:50" ht="14.25" hidden="1" customHeight="1" outlineLevel="1">
      <c r="B384" s="494"/>
      <c r="C384" s="203">
        <v>16</v>
      </c>
      <c r="D384" s="206" t="s">
        <v>232</v>
      </c>
      <c r="E384" s="207">
        <v>3</v>
      </c>
      <c r="F384" s="203">
        <v>3000</v>
      </c>
      <c r="G384" s="208">
        <f t="shared" si="282"/>
        <v>1000</v>
      </c>
      <c r="H384" s="529"/>
      <c r="I384" s="209">
        <f t="shared" si="283"/>
        <v>3</v>
      </c>
      <c r="J384" s="209">
        <f t="shared" si="283"/>
        <v>2656.6976266881929</v>
      </c>
      <c r="K384" s="210">
        <f t="shared" si="283"/>
        <v>885.56587556273087</v>
      </c>
      <c r="L384" s="530"/>
      <c r="M384" s="209">
        <f>RANK(K384, K$369:$K$401)</f>
        <v>13</v>
      </c>
      <c r="N384" s="528"/>
      <c r="O384" s="526"/>
      <c r="P384" s="211">
        <v>3</v>
      </c>
      <c r="Q384" s="211">
        <v>2651.6417910447763</v>
      </c>
      <c r="R384" s="208">
        <f t="shared" si="275"/>
        <v>883.88059701492546</v>
      </c>
      <c r="S384" s="205">
        <f t="shared" si="284"/>
        <v>13</v>
      </c>
      <c r="T384" s="525"/>
      <c r="U384" s="211">
        <v>3</v>
      </c>
      <c r="V384" s="211">
        <v>2654.5000624141799</v>
      </c>
      <c r="W384" s="208">
        <f t="shared" si="276"/>
        <v>884.83335413805992</v>
      </c>
      <c r="X384" s="205">
        <f t="shared" si="285"/>
        <v>13</v>
      </c>
      <c r="Y384" s="525"/>
      <c r="Z384" s="211">
        <v>3</v>
      </c>
      <c r="AA384" s="211">
        <v>2656.4013840830471</v>
      </c>
      <c r="AB384" s="208">
        <f t="shared" si="277"/>
        <v>885.46712802768241</v>
      </c>
      <c r="AC384" s="205">
        <f t="shared" si="286"/>
        <v>12</v>
      </c>
      <c r="AD384" s="525"/>
      <c r="AE384" s="211">
        <v>3</v>
      </c>
      <c r="AF384" s="211">
        <v>2657.499547675051</v>
      </c>
      <c r="AG384" s="208">
        <f t="shared" si="278"/>
        <v>885.83318255835036</v>
      </c>
      <c r="AH384" s="205">
        <f t="shared" si="287"/>
        <v>11</v>
      </c>
      <c r="AI384" s="525"/>
      <c r="AJ384" s="211">
        <v>3</v>
      </c>
      <c r="AK384" s="211">
        <v>2657.8778135048269</v>
      </c>
      <c r="AL384" s="208">
        <f t="shared" si="279"/>
        <v>885.95927116827568</v>
      </c>
      <c r="AM384" s="205">
        <f t="shared" si="288"/>
        <v>11</v>
      </c>
      <c r="AN384" s="525"/>
      <c r="AO384" s="211">
        <v>3</v>
      </c>
      <c r="AP384" s="211">
        <v>2658.864265927979</v>
      </c>
      <c r="AQ384" s="208">
        <f t="shared" si="280"/>
        <v>886.28808864265966</v>
      </c>
      <c r="AR384" s="205">
        <f t="shared" si="289"/>
        <v>11</v>
      </c>
      <c r="AS384" s="525"/>
      <c r="AT384" s="211">
        <v>3</v>
      </c>
      <c r="AU384" s="211">
        <v>2660.0985221674891</v>
      </c>
      <c r="AV384" s="208">
        <f t="shared" si="281"/>
        <v>886.69950738916305</v>
      </c>
      <c r="AW384" s="205">
        <f t="shared" si="290"/>
        <v>11</v>
      </c>
      <c r="AX384" s="525"/>
    </row>
    <row r="385" spans="2:50" ht="14.25" hidden="1" customHeight="1" outlineLevel="1">
      <c r="B385" s="494"/>
      <c r="C385" s="203">
        <v>17</v>
      </c>
      <c r="D385" s="206" t="s">
        <v>554</v>
      </c>
      <c r="E385" s="207">
        <v>4</v>
      </c>
      <c r="F385" s="203">
        <v>3300</v>
      </c>
      <c r="G385" s="208">
        <f t="shared" si="282"/>
        <v>825</v>
      </c>
      <c r="H385" s="529"/>
      <c r="I385" s="209">
        <f t="shared" si="283"/>
        <v>4</v>
      </c>
      <c r="J385" s="209">
        <f t="shared" si="283"/>
        <v>2926.1424410061413</v>
      </c>
      <c r="K385" s="210">
        <f t="shared" si="283"/>
        <v>731.53561025153533</v>
      </c>
      <c r="L385" s="530"/>
      <c r="M385" s="209">
        <f>RANK(K385, K$369:$K$401)</f>
        <v>16</v>
      </c>
      <c r="N385" s="528"/>
      <c r="O385" s="526"/>
      <c r="P385" s="211">
        <v>4</v>
      </c>
      <c r="Q385" s="211">
        <v>2920.5593961493155</v>
      </c>
      <c r="R385" s="208">
        <f t="shared" si="275"/>
        <v>730.13984903732887</v>
      </c>
      <c r="S385" s="205">
        <f t="shared" si="284"/>
        <v>14</v>
      </c>
      <c r="T385" s="525"/>
      <c r="U385" s="211">
        <v>4</v>
      </c>
      <c r="V385" s="211">
        <v>2922.0876826722342</v>
      </c>
      <c r="W385" s="208">
        <f t="shared" si="276"/>
        <v>730.52192066805856</v>
      </c>
      <c r="X385" s="205">
        <f t="shared" si="285"/>
        <v>14</v>
      </c>
      <c r="Y385" s="525"/>
      <c r="Z385" s="211">
        <v>4</v>
      </c>
      <c r="AA385" s="211">
        <v>2925.4910970706483</v>
      </c>
      <c r="AB385" s="208">
        <f t="shared" si="277"/>
        <v>731.37277426766207</v>
      </c>
      <c r="AC385" s="205">
        <f t="shared" si="286"/>
        <v>15</v>
      </c>
      <c r="AD385" s="525"/>
      <c r="AE385" s="211">
        <v>4</v>
      </c>
      <c r="AF385" s="211">
        <v>2926.41040804258</v>
      </c>
      <c r="AG385" s="208">
        <f t="shared" si="278"/>
        <v>731.602602010645</v>
      </c>
      <c r="AH385" s="205">
        <f t="shared" si="287"/>
        <v>14</v>
      </c>
      <c r="AI385" s="525"/>
      <c r="AJ385" s="211">
        <v>4</v>
      </c>
      <c r="AK385" s="211">
        <v>2926.5646731571633</v>
      </c>
      <c r="AL385" s="208">
        <f t="shared" si="279"/>
        <v>731.64116828929082</v>
      </c>
      <c r="AM385" s="205">
        <f t="shared" si="288"/>
        <v>14</v>
      </c>
      <c r="AN385" s="525"/>
      <c r="AO385" s="211">
        <v>4</v>
      </c>
      <c r="AP385" s="211">
        <v>2930.4254793844134</v>
      </c>
      <c r="AQ385" s="208">
        <f t="shared" si="280"/>
        <v>732.60636984610335</v>
      </c>
      <c r="AR385" s="205">
        <f t="shared" si="289"/>
        <v>13</v>
      </c>
      <c r="AS385" s="525"/>
      <c r="AT385" s="211">
        <v>4</v>
      </c>
      <c r="AU385" s="211">
        <v>2931.4583505666324</v>
      </c>
      <c r="AV385" s="208">
        <f t="shared" si="281"/>
        <v>732.86458764165809</v>
      </c>
      <c r="AW385" s="205">
        <f t="shared" si="290"/>
        <v>13</v>
      </c>
      <c r="AX385" s="525"/>
    </row>
    <row r="386" spans="2:50" ht="14.25" hidden="1" customHeight="1" outlineLevel="1">
      <c r="B386" s="494"/>
      <c r="C386" s="203">
        <v>18</v>
      </c>
      <c r="D386" s="206" t="s">
        <v>553</v>
      </c>
      <c r="E386" s="207">
        <v>3</v>
      </c>
      <c r="F386" s="203">
        <v>3600</v>
      </c>
      <c r="G386" s="208">
        <f t="shared" si="282"/>
        <v>1200</v>
      </c>
      <c r="H386" s="529"/>
      <c r="I386" s="209">
        <f t="shared" si="283"/>
        <v>3</v>
      </c>
      <c r="J386" s="209">
        <f t="shared" si="283"/>
        <v>3089.0345550704587</v>
      </c>
      <c r="K386" s="210">
        <f t="shared" si="283"/>
        <v>1029.6781850234865</v>
      </c>
      <c r="L386" s="530"/>
      <c r="M386" s="209">
        <f>RANK(K386, K$369:$K$401)</f>
        <v>1</v>
      </c>
      <c r="N386" s="528"/>
      <c r="O386" s="526"/>
      <c r="P386" s="211">
        <v>3</v>
      </c>
      <c r="Q386" s="211">
        <v>3077.8470364107266</v>
      </c>
      <c r="R386" s="208">
        <f t="shared" si="275"/>
        <v>1025.9490121369088</v>
      </c>
      <c r="S386" s="205">
        <f t="shared" si="284"/>
        <v>1</v>
      </c>
      <c r="T386" s="525"/>
      <c r="U386" s="211">
        <v>3</v>
      </c>
      <c r="V386" s="211">
        <v>3080.0005728361039</v>
      </c>
      <c r="W386" s="208">
        <f t="shared" si="276"/>
        <v>1026.6668576120346</v>
      </c>
      <c r="X386" s="205">
        <f t="shared" si="285"/>
        <v>1</v>
      </c>
      <c r="Y386" s="525"/>
      <c r="Z386" s="211">
        <v>3</v>
      </c>
      <c r="AA386" s="211">
        <v>3082.5946501887083</v>
      </c>
      <c r="AB386" s="208">
        <f t="shared" si="277"/>
        <v>1027.5315500629029</v>
      </c>
      <c r="AC386" s="205">
        <f t="shared" si="286"/>
        <v>1</v>
      </c>
      <c r="AD386" s="525"/>
      <c r="AE386" s="211">
        <v>3</v>
      </c>
      <c r="AF386" s="211">
        <v>3091.2688849569349</v>
      </c>
      <c r="AG386" s="208">
        <f t="shared" si="278"/>
        <v>1030.4229616523116</v>
      </c>
      <c r="AH386" s="205">
        <f t="shared" si="287"/>
        <v>1</v>
      </c>
      <c r="AI386" s="525"/>
      <c r="AJ386" s="211">
        <v>3</v>
      </c>
      <c r="AK386" s="211">
        <v>3095.4771025996097</v>
      </c>
      <c r="AL386" s="208">
        <f t="shared" si="279"/>
        <v>1031.8257008665366</v>
      </c>
      <c r="AM386" s="205">
        <f t="shared" si="288"/>
        <v>1</v>
      </c>
      <c r="AN386" s="525"/>
      <c r="AO386" s="211">
        <v>3</v>
      </c>
      <c r="AP386" s="211">
        <v>3097.7212318576603</v>
      </c>
      <c r="AQ386" s="208">
        <f t="shared" si="280"/>
        <v>1032.5737439525535</v>
      </c>
      <c r="AR386" s="205">
        <f t="shared" si="289"/>
        <v>1</v>
      </c>
      <c r="AS386" s="525"/>
      <c r="AT386" s="211">
        <v>3</v>
      </c>
      <c r="AU386" s="211">
        <v>3098.3324066434702</v>
      </c>
      <c r="AV386" s="208">
        <f t="shared" si="281"/>
        <v>1032.7774688811567</v>
      </c>
      <c r="AW386" s="205">
        <f t="shared" si="290"/>
        <v>1</v>
      </c>
      <c r="AX386" s="525"/>
    </row>
    <row r="387" spans="2:50" ht="14.25" hidden="1" customHeight="1" outlineLevel="1">
      <c r="B387" s="494"/>
      <c r="C387" s="203">
        <v>19</v>
      </c>
      <c r="D387" s="206" t="s">
        <v>555</v>
      </c>
      <c r="E387" s="207">
        <v>4</v>
      </c>
      <c r="F387" s="203">
        <v>3300</v>
      </c>
      <c r="G387" s="208">
        <f t="shared" si="282"/>
        <v>825</v>
      </c>
      <c r="H387" s="529"/>
      <c r="I387" s="209">
        <f t="shared" si="283"/>
        <v>4</v>
      </c>
      <c r="J387" s="209">
        <f t="shared" si="283"/>
        <v>2926.7462780363744</v>
      </c>
      <c r="K387" s="210">
        <f t="shared" si="283"/>
        <v>731.6865695090936</v>
      </c>
      <c r="L387" s="530"/>
      <c r="M387" s="209">
        <f>RANK(K387, K$369:$K$401)</f>
        <v>15</v>
      </c>
      <c r="N387" s="528"/>
      <c r="O387" s="526"/>
      <c r="P387" s="211">
        <v>4</v>
      </c>
      <c r="Q387" s="211">
        <v>2920.246055094944</v>
      </c>
      <c r="R387" s="208">
        <f t="shared" si="275"/>
        <v>730.06151377373601</v>
      </c>
      <c r="S387" s="205">
        <f t="shared" si="284"/>
        <v>15</v>
      </c>
      <c r="T387" s="525"/>
      <c r="U387" s="211">
        <v>4</v>
      </c>
      <c r="V387" s="211">
        <v>2921.4511041009464</v>
      </c>
      <c r="W387" s="208">
        <f t="shared" si="276"/>
        <v>730.3627760252366</v>
      </c>
      <c r="X387" s="205">
        <f t="shared" si="285"/>
        <v>16</v>
      </c>
      <c r="Y387" s="525"/>
      <c r="Z387" s="211">
        <v>4</v>
      </c>
      <c r="AA387" s="211">
        <v>2927.1376749006704</v>
      </c>
      <c r="AB387" s="208">
        <f t="shared" si="277"/>
        <v>731.7844187251676</v>
      </c>
      <c r="AC387" s="205">
        <f t="shared" si="286"/>
        <v>14</v>
      </c>
      <c r="AD387" s="525"/>
      <c r="AE387" s="211">
        <v>4</v>
      </c>
      <c r="AF387" s="211">
        <v>2928.5378637267268</v>
      </c>
      <c r="AG387" s="208">
        <f t="shared" si="278"/>
        <v>732.13446593168169</v>
      </c>
      <c r="AH387" s="205">
        <f t="shared" si="287"/>
        <v>13</v>
      </c>
      <c r="AI387" s="525"/>
      <c r="AJ387" s="211">
        <v>4</v>
      </c>
      <c r="AK387" s="211">
        <v>2928.9781240635298</v>
      </c>
      <c r="AL387" s="208">
        <f t="shared" si="279"/>
        <v>732.24453101588244</v>
      </c>
      <c r="AM387" s="205">
        <f t="shared" si="288"/>
        <v>13</v>
      </c>
      <c r="AN387" s="525"/>
      <c r="AO387" s="211">
        <v>4</v>
      </c>
      <c r="AP387" s="211">
        <v>2930.1701651968719</v>
      </c>
      <c r="AQ387" s="208">
        <f t="shared" si="280"/>
        <v>732.54254129921799</v>
      </c>
      <c r="AR387" s="205">
        <f t="shared" si="289"/>
        <v>15</v>
      </c>
      <c r="AS387" s="525"/>
      <c r="AT387" s="211">
        <v>4</v>
      </c>
      <c r="AU387" s="211">
        <v>2930.7029591709334</v>
      </c>
      <c r="AV387" s="208">
        <f t="shared" si="281"/>
        <v>732.67573979273334</v>
      </c>
      <c r="AW387" s="205">
        <f t="shared" si="290"/>
        <v>15</v>
      </c>
      <c r="AX387" s="525"/>
    </row>
    <row r="388" spans="2:50" ht="14.25" hidden="1" customHeight="1" outlineLevel="1">
      <c r="B388" s="494"/>
      <c r="C388" s="203">
        <v>20</v>
      </c>
      <c r="D388" s="206" t="s">
        <v>387</v>
      </c>
      <c r="E388" s="207">
        <v>5</v>
      </c>
      <c r="F388" s="203">
        <v>3300</v>
      </c>
      <c r="G388" s="208">
        <f t="shared" si="282"/>
        <v>660</v>
      </c>
      <c r="H388" s="529"/>
      <c r="I388" s="209">
        <f t="shared" si="283"/>
        <v>5</v>
      </c>
      <c r="J388" s="209">
        <f t="shared" si="283"/>
        <v>2912.0159179200423</v>
      </c>
      <c r="K388" s="210">
        <f t="shared" si="283"/>
        <v>582.40318358400839</v>
      </c>
      <c r="L388" s="530"/>
      <c r="M388" s="209">
        <f>RANK(K388, K$369:$K$401)</f>
        <v>30</v>
      </c>
      <c r="N388" s="528"/>
      <c r="O388" s="526"/>
      <c r="P388" s="211">
        <v>5</v>
      </c>
      <c r="Q388" s="211">
        <v>2896.7581047381636</v>
      </c>
      <c r="R388" s="208">
        <f t="shared" si="275"/>
        <v>579.35162094763268</v>
      </c>
      <c r="S388" s="205">
        <f t="shared" si="284"/>
        <v>30</v>
      </c>
      <c r="T388" s="525"/>
      <c r="U388" s="211">
        <v>5</v>
      </c>
      <c r="V388" s="211">
        <v>2898.6547085201832</v>
      </c>
      <c r="W388" s="208">
        <f t="shared" si="276"/>
        <v>579.7309417040367</v>
      </c>
      <c r="X388" s="205">
        <f t="shared" si="285"/>
        <v>30</v>
      </c>
      <c r="Y388" s="525"/>
      <c r="Z388" s="211">
        <v>5</v>
      </c>
      <c r="AA388" s="211">
        <v>2901.5803814714013</v>
      </c>
      <c r="AB388" s="208">
        <f t="shared" si="277"/>
        <v>580.31607629428026</v>
      </c>
      <c r="AC388" s="205">
        <f t="shared" si="286"/>
        <v>29</v>
      </c>
      <c r="AD388" s="525"/>
      <c r="AE388" s="211">
        <v>5</v>
      </c>
      <c r="AF388" s="211">
        <v>2919.130434782614</v>
      </c>
      <c r="AG388" s="208">
        <f t="shared" si="278"/>
        <v>583.82608695652277</v>
      </c>
      <c r="AH388" s="205">
        <f t="shared" si="287"/>
        <v>29</v>
      </c>
      <c r="AI388" s="525"/>
      <c r="AJ388" s="211">
        <v>5</v>
      </c>
      <c r="AK388" s="211">
        <v>2919.8910081743884</v>
      </c>
      <c r="AL388" s="208">
        <f t="shared" si="279"/>
        <v>583.97820163487768</v>
      </c>
      <c r="AM388" s="205">
        <f t="shared" si="288"/>
        <v>29</v>
      </c>
      <c r="AN388" s="525"/>
      <c r="AO388" s="211">
        <v>5</v>
      </c>
      <c r="AP388" s="211">
        <v>2923.6451224407838</v>
      </c>
      <c r="AQ388" s="208">
        <f t="shared" si="280"/>
        <v>584.72902448815671</v>
      </c>
      <c r="AR388" s="205">
        <f t="shared" si="289"/>
        <v>28</v>
      </c>
      <c r="AS388" s="525"/>
      <c r="AT388" s="211">
        <v>5</v>
      </c>
      <c r="AU388" s="211">
        <v>2924.4516653127598</v>
      </c>
      <c r="AV388" s="208">
        <f t="shared" si="281"/>
        <v>584.89033306255192</v>
      </c>
      <c r="AW388" s="205">
        <f t="shared" si="290"/>
        <v>28</v>
      </c>
      <c r="AX388" s="525"/>
    </row>
    <row r="389" spans="2:50" ht="14.25" hidden="1" customHeight="1" outlineLevel="1">
      <c r="B389" s="494"/>
      <c r="C389" s="203">
        <v>21</v>
      </c>
      <c r="D389" s="206" t="s">
        <v>548</v>
      </c>
      <c r="E389" s="207">
        <v>3</v>
      </c>
      <c r="F389" s="203">
        <v>3600</v>
      </c>
      <c r="G389" s="208">
        <f t="shared" si="282"/>
        <v>1200</v>
      </c>
      <c r="H389" s="529"/>
      <c r="I389" s="209">
        <f t="shared" si="283"/>
        <v>3</v>
      </c>
      <c r="J389" s="209">
        <f t="shared" si="283"/>
        <v>3084.7664979266096</v>
      </c>
      <c r="K389" s="210">
        <f t="shared" si="283"/>
        <v>1028.25549930887</v>
      </c>
      <c r="L389" s="530"/>
      <c r="M389" s="209">
        <f>RANK(K389, K$369:$K$401)</f>
        <v>3</v>
      </c>
      <c r="N389" s="528"/>
      <c r="O389" s="526"/>
      <c r="P389" s="211">
        <v>3</v>
      </c>
      <c r="Q389" s="211">
        <v>3075.4609953988115</v>
      </c>
      <c r="R389" s="208">
        <f t="shared" si="275"/>
        <v>1025.1536651329372</v>
      </c>
      <c r="S389" s="205">
        <f t="shared" si="284"/>
        <v>3</v>
      </c>
      <c r="T389" s="525"/>
      <c r="U389" s="211">
        <v>3</v>
      </c>
      <c r="V389" s="211">
        <v>3076.5391368761839</v>
      </c>
      <c r="W389" s="208">
        <f t="shared" si="276"/>
        <v>1025.5130456253946</v>
      </c>
      <c r="X389" s="205">
        <f t="shared" si="285"/>
        <v>3</v>
      </c>
      <c r="Y389" s="525"/>
      <c r="Z389" s="211">
        <v>3</v>
      </c>
      <c r="AA389" s="211">
        <v>3079.817013365855</v>
      </c>
      <c r="AB389" s="208">
        <f t="shared" si="277"/>
        <v>1026.6056711219517</v>
      </c>
      <c r="AC389" s="205">
        <f t="shared" si="286"/>
        <v>3</v>
      </c>
      <c r="AD389" s="525"/>
      <c r="AE389" s="211">
        <v>3</v>
      </c>
      <c r="AF389" s="211">
        <v>3088.7208487828384</v>
      </c>
      <c r="AG389" s="208">
        <f t="shared" si="278"/>
        <v>1029.5736162609462</v>
      </c>
      <c r="AH389" s="205">
        <f t="shared" si="287"/>
        <v>3</v>
      </c>
      <c r="AI389" s="525"/>
      <c r="AJ389" s="211">
        <v>3</v>
      </c>
      <c r="AK389" s="211">
        <v>3091.7908954362133</v>
      </c>
      <c r="AL389" s="208">
        <f t="shared" si="279"/>
        <v>1030.5969651454045</v>
      </c>
      <c r="AM389" s="205">
        <f t="shared" si="288"/>
        <v>3</v>
      </c>
      <c r="AN389" s="525"/>
      <c r="AO389" s="211">
        <v>3</v>
      </c>
      <c r="AP389" s="211">
        <v>3090.6913042299047</v>
      </c>
      <c r="AQ389" s="208">
        <f t="shared" si="280"/>
        <v>1030.2304347433017</v>
      </c>
      <c r="AR389" s="205">
        <f t="shared" si="289"/>
        <v>3</v>
      </c>
      <c r="AS389" s="525"/>
      <c r="AT389" s="211">
        <v>3</v>
      </c>
      <c r="AU389" s="211">
        <v>3090.3452913964629</v>
      </c>
      <c r="AV389" s="208">
        <f t="shared" si="281"/>
        <v>1030.1150971321542</v>
      </c>
      <c r="AW389" s="205">
        <f t="shared" si="290"/>
        <v>3</v>
      </c>
      <c r="AX389" s="525"/>
    </row>
    <row r="390" spans="2:50" ht="14.25" hidden="1" customHeight="1" outlineLevel="1">
      <c r="B390" s="494"/>
      <c r="C390" s="203">
        <v>22</v>
      </c>
      <c r="D390" s="206" t="s">
        <v>552</v>
      </c>
      <c r="E390" s="207">
        <v>3</v>
      </c>
      <c r="F390" s="203">
        <v>3600</v>
      </c>
      <c r="G390" s="208">
        <f t="shared" si="282"/>
        <v>1200</v>
      </c>
      <c r="H390" s="529"/>
      <c r="I390" s="209">
        <f t="shared" si="283"/>
        <v>3</v>
      </c>
      <c r="J390" s="209">
        <f t="shared" si="283"/>
        <v>3080.7669182473369</v>
      </c>
      <c r="K390" s="210">
        <f t="shared" si="283"/>
        <v>1026.9223060824456</v>
      </c>
      <c r="L390" s="530"/>
      <c r="M390" s="209">
        <f>RANK(K390, K$369:$K$401)</f>
        <v>5</v>
      </c>
      <c r="N390" s="528"/>
      <c r="O390" s="526"/>
      <c r="P390" s="211">
        <v>3</v>
      </c>
      <c r="Q390" s="211">
        <v>3070.7957663661277</v>
      </c>
      <c r="R390" s="208">
        <f t="shared" si="275"/>
        <v>1023.5985887887092</v>
      </c>
      <c r="S390" s="205">
        <f t="shared" si="284"/>
        <v>4</v>
      </c>
      <c r="T390" s="525"/>
      <c r="U390" s="211">
        <v>3</v>
      </c>
      <c r="V390" s="211">
        <v>3072.356215213365</v>
      </c>
      <c r="W390" s="208">
        <f t="shared" si="276"/>
        <v>1024.1187384044549</v>
      </c>
      <c r="X390" s="205">
        <f t="shared" si="285"/>
        <v>5</v>
      </c>
      <c r="Y390" s="525"/>
      <c r="Z390" s="211">
        <v>3</v>
      </c>
      <c r="AA390" s="211">
        <v>3074.8453608247428</v>
      </c>
      <c r="AB390" s="208">
        <f t="shared" si="277"/>
        <v>1024.9484536082475</v>
      </c>
      <c r="AC390" s="205">
        <f t="shared" si="286"/>
        <v>4</v>
      </c>
      <c r="AD390" s="525"/>
      <c r="AE390" s="211">
        <v>3</v>
      </c>
      <c r="AF390" s="211">
        <v>3083.2351365827517</v>
      </c>
      <c r="AG390" s="208">
        <f t="shared" si="278"/>
        <v>1027.7450455275839</v>
      </c>
      <c r="AH390" s="205">
        <f t="shared" si="287"/>
        <v>4</v>
      </c>
      <c r="AI390" s="525"/>
      <c r="AJ390" s="211">
        <v>3</v>
      </c>
      <c r="AK390" s="211">
        <v>3087.4892148403778</v>
      </c>
      <c r="AL390" s="208">
        <f t="shared" si="279"/>
        <v>1029.1630716134594</v>
      </c>
      <c r="AM390" s="205">
        <f t="shared" si="288"/>
        <v>5</v>
      </c>
      <c r="AN390" s="525"/>
      <c r="AO390" s="211">
        <v>3</v>
      </c>
      <c r="AP390" s="211">
        <v>3088.0989180834567</v>
      </c>
      <c r="AQ390" s="208">
        <f t="shared" si="280"/>
        <v>1029.3663060278188</v>
      </c>
      <c r="AR390" s="205">
        <f t="shared" si="289"/>
        <v>5</v>
      </c>
      <c r="AS390" s="525"/>
      <c r="AT390" s="211">
        <v>3</v>
      </c>
      <c r="AU390" s="211">
        <v>3088.5478158205383</v>
      </c>
      <c r="AV390" s="208">
        <f t="shared" si="281"/>
        <v>1029.515938606846</v>
      </c>
      <c r="AW390" s="205">
        <f t="shared" si="290"/>
        <v>5</v>
      </c>
      <c r="AX390" s="525"/>
    </row>
    <row r="391" spans="2:50" ht="14.25" hidden="1" customHeight="1" outlineLevel="1">
      <c r="B391" s="494"/>
      <c r="C391" s="203">
        <v>23</v>
      </c>
      <c r="D391" s="206" t="s">
        <v>604</v>
      </c>
      <c r="E391" s="207">
        <v>3</v>
      </c>
      <c r="F391" s="203">
        <v>3300</v>
      </c>
      <c r="G391" s="208">
        <f t="shared" si="282"/>
        <v>1100</v>
      </c>
      <c r="H391" s="529"/>
      <c r="I391" s="209">
        <f t="shared" si="283"/>
        <v>3</v>
      </c>
      <c r="J391" s="209">
        <f t="shared" si="283"/>
        <v>2911.5191151925874</v>
      </c>
      <c r="K391" s="210">
        <f t="shared" si="283"/>
        <v>970.50637173086261</v>
      </c>
      <c r="L391" s="530"/>
      <c r="M391" s="209">
        <f>RANK(K391, K$369:$K$401)</f>
        <v>7</v>
      </c>
      <c r="N391" s="528"/>
      <c r="O391" s="526"/>
      <c r="P391" s="211">
        <v>3</v>
      </c>
      <c r="Q391" s="211">
        <v>2910.4373177842599</v>
      </c>
      <c r="R391" s="208">
        <f t="shared" si="275"/>
        <v>970.14577259475334</v>
      </c>
      <c r="S391" s="205">
        <f t="shared" si="284"/>
        <v>7</v>
      </c>
      <c r="T391" s="525"/>
      <c r="U391" s="211">
        <v>3</v>
      </c>
      <c r="V391" s="211">
        <v>2912.6009126009153</v>
      </c>
      <c r="W391" s="208">
        <f t="shared" si="276"/>
        <v>970.86697086697177</v>
      </c>
      <c r="X391" s="205">
        <f t="shared" si="285"/>
        <v>7</v>
      </c>
      <c r="Y391" s="525"/>
      <c r="Z391" s="211"/>
      <c r="AA391" s="211"/>
      <c r="AB391" s="208"/>
      <c r="AC391" s="205"/>
      <c r="AD391" s="525"/>
      <c r="AE391" s="211"/>
      <c r="AF391" s="211"/>
      <c r="AG391" s="208"/>
      <c r="AH391" s="205"/>
      <c r="AI391" s="525"/>
      <c r="AJ391" s="211"/>
      <c r="AK391" s="211"/>
      <c r="AL391" s="208"/>
      <c r="AM391" s="205"/>
      <c r="AN391" s="525"/>
      <c r="AO391" s="211"/>
      <c r="AP391" s="211"/>
      <c r="AQ391" s="208"/>
      <c r="AR391" s="205"/>
      <c r="AS391" s="525"/>
      <c r="AT391" s="211"/>
      <c r="AU391" s="211"/>
      <c r="AV391" s="208"/>
      <c r="AW391" s="205"/>
      <c r="AX391" s="525"/>
    </row>
    <row r="392" spans="2:50" ht="14.25" hidden="1" customHeight="1" outlineLevel="1">
      <c r="B392" s="494"/>
      <c r="C392" s="203">
        <v>24</v>
      </c>
      <c r="D392" s="206" t="s">
        <v>551</v>
      </c>
      <c r="E392" s="207">
        <v>4</v>
      </c>
      <c r="F392" s="203">
        <v>3300</v>
      </c>
      <c r="G392" s="208">
        <f t="shared" si="282"/>
        <v>825</v>
      </c>
      <c r="H392" s="529"/>
      <c r="I392" s="209">
        <f t="shared" si="283"/>
        <v>4</v>
      </c>
      <c r="J392" s="209">
        <f t="shared" si="283"/>
        <v>2900.9700778573265</v>
      </c>
      <c r="K392" s="210">
        <f t="shared" si="283"/>
        <v>725.24251946433162</v>
      </c>
      <c r="L392" s="530"/>
      <c r="M392" s="209">
        <f>RANK(K392, K$369:$K$401)</f>
        <v>20</v>
      </c>
      <c r="N392" s="528"/>
      <c r="O392" s="526"/>
      <c r="P392" s="211">
        <v>4</v>
      </c>
      <c r="Q392" s="211">
        <v>2894.5731886183698</v>
      </c>
      <c r="R392" s="208">
        <f t="shared" si="275"/>
        <v>723.64329715459246</v>
      </c>
      <c r="S392" s="205">
        <f t="shared" si="284"/>
        <v>19</v>
      </c>
      <c r="T392" s="525"/>
      <c r="U392" s="211">
        <v>4</v>
      </c>
      <c r="V392" s="211">
        <v>2896.0594795539018</v>
      </c>
      <c r="W392" s="208">
        <f t="shared" si="276"/>
        <v>724.01486988847546</v>
      </c>
      <c r="X392" s="205">
        <f t="shared" si="285"/>
        <v>19</v>
      </c>
      <c r="Y392" s="525"/>
      <c r="Z392" s="211">
        <v>4</v>
      </c>
      <c r="AA392" s="211">
        <v>2898.7612131567612</v>
      </c>
      <c r="AB392" s="208">
        <f t="shared" si="277"/>
        <v>724.6903032891903</v>
      </c>
      <c r="AC392" s="205">
        <f t="shared" si="286"/>
        <v>18</v>
      </c>
      <c r="AD392" s="525"/>
      <c r="AE392" s="211">
        <v>4</v>
      </c>
      <c r="AF392" s="211">
        <v>2903.1263383297678</v>
      </c>
      <c r="AG392" s="208">
        <f t="shared" si="278"/>
        <v>725.78158458244195</v>
      </c>
      <c r="AH392" s="205">
        <f t="shared" si="287"/>
        <v>18</v>
      </c>
      <c r="AI392" s="525"/>
      <c r="AJ392" s="211">
        <v>4</v>
      </c>
      <c r="AK392" s="211">
        <v>2903.6540395574903</v>
      </c>
      <c r="AL392" s="208">
        <f t="shared" si="279"/>
        <v>725.91350988937256</v>
      </c>
      <c r="AM392" s="205">
        <f t="shared" si="288"/>
        <v>18</v>
      </c>
      <c r="AN392" s="525"/>
      <c r="AO392" s="211">
        <v>4</v>
      </c>
      <c r="AP392" s="211">
        <v>2905.2454417952258</v>
      </c>
      <c r="AQ392" s="208">
        <f t="shared" si="280"/>
        <v>726.31136044880645</v>
      </c>
      <c r="AR392" s="205">
        <f t="shared" si="289"/>
        <v>18</v>
      </c>
      <c r="AS392" s="525"/>
      <c r="AT392" s="211">
        <v>4</v>
      </c>
      <c r="AU392" s="211">
        <v>2905.3708439897669</v>
      </c>
      <c r="AV392" s="208">
        <f t="shared" si="281"/>
        <v>726.34271099744171</v>
      </c>
      <c r="AW392" s="205">
        <f t="shared" si="290"/>
        <v>18</v>
      </c>
      <c r="AX392" s="525"/>
    </row>
    <row r="393" spans="2:50" ht="14.25" hidden="1" customHeight="1" outlineLevel="1">
      <c r="B393" s="494"/>
      <c r="C393" s="203">
        <v>25</v>
      </c>
      <c r="D393" s="206" t="s">
        <v>547</v>
      </c>
      <c r="E393" s="207">
        <v>4</v>
      </c>
      <c r="F393" s="203">
        <v>3300</v>
      </c>
      <c r="G393" s="208">
        <f t="shared" si="282"/>
        <v>825</v>
      </c>
      <c r="H393" s="529"/>
      <c r="I393" s="209">
        <f t="shared" si="283"/>
        <v>4</v>
      </c>
      <c r="J393" s="209">
        <f t="shared" si="283"/>
        <v>2876.3284925794264</v>
      </c>
      <c r="K393" s="210">
        <f t="shared" si="283"/>
        <v>719.08212314485661</v>
      </c>
      <c r="L393" s="530"/>
      <c r="M393" s="209">
        <f>RANK(K393, K$369:$K$401)</f>
        <v>25</v>
      </c>
      <c r="N393" s="528"/>
      <c r="O393" s="526"/>
      <c r="P393" s="211">
        <v>4</v>
      </c>
      <c r="Q393" s="211">
        <v>2872.3629852925837</v>
      </c>
      <c r="R393" s="208">
        <f t="shared" si="275"/>
        <v>718.09074632314594</v>
      </c>
      <c r="S393" s="205">
        <f t="shared" si="284"/>
        <v>25</v>
      </c>
      <c r="T393" s="525"/>
      <c r="U393" s="211">
        <v>4</v>
      </c>
      <c r="V393" s="211">
        <v>2872.2222222222235</v>
      </c>
      <c r="W393" s="208">
        <f t="shared" si="276"/>
        <v>718.05555555555588</v>
      </c>
      <c r="X393" s="205">
        <f t="shared" si="285"/>
        <v>25</v>
      </c>
      <c r="Y393" s="525"/>
      <c r="Z393" s="211">
        <v>4</v>
      </c>
      <c r="AA393" s="211">
        <v>2874.8023375730513</v>
      </c>
      <c r="AB393" s="208">
        <f t="shared" si="277"/>
        <v>718.70058439326283</v>
      </c>
      <c r="AC393" s="205">
        <f t="shared" si="286"/>
        <v>24</v>
      </c>
      <c r="AD393" s="525"/>
      <c r="AE393" s="211">
        <v>4</v>
      </c>
      <c r="AF393" s="211">
        <v>2878.2457361642869</v>
      </c>
      <c r="AG393" s="208">
        <f t="shared" si="278"/>
        <v>719.56143404107172</v>
      </c>
      <c r="AH393" s="205">
        <f t="shared" si="287"/>
        <v>23</v>
      </c>
      <c r="AI393" s="525"/>
      <c r="AJ393" s="211">
        <v>4</v>
      </c>
      <c r="AK393" s="211">
        <v>2878.5714285714325</v>
      </c>
      <c r="AL393" s="208">
        <f t="shared" si="279"/>
        <v>719.64285714285813</v>
      </c>
      <c r="AM393" s="205">
        <f t="shared" si="288"/>
        <v>23</v>
      </c>
      <c r="AN393" s="525"/>
      <c r="AO393" s="211">
        <v>4</v>
      </c>
      <c r="AP393" s="211">
        <v>2879.149940968121</v>
      </c>
      <c r="AQ393" s="208">
        <f t="shared" si="280"/>
        <v>719.78748524203024</v>
      </c>
      <c r="AR393" s="205">
        <f t="shared" si="289"/>
        <v>23</v>
      </c>
      <c r="AS393" s="525"/>
      <c r="AT393" s="211">
        <v>4</v>
      </c>
      <c r="AU393" s="211">
        <v>2878.9447972642884</v>
      </c>
      <c r="AV393" s="208">
        <f t="shared" si="281"/>
        <v>719.73619931607209</v>
      </c>
      <c r="AW393" s="205">
        <f t="shared" si="290"/>
        <v>23</v>
      </c>
      <c r="AX393" s="525"/>
    </row>
    <row r="394" spans="2:50" ht="14.25" hidden="1" customHeight="1" outlineLevel="1">
      <c r="B394" s="494"/>
      <c r="C394" s="203">
        <v>26</v>
      </c>
      <c r="D394" s="206" t="s">
        <v>550</v>
      </c>
      <c r="E394" s="207">
        <v>4</v>
      </c>
      <c r="F394" s="203">
        <v>3000</v>
      </c>
      <c r="G394" s="208">
        <f t="shared" si="282"/>
        <v>750</v>
      </c>
      <c r="H394" s="529"/>
      <c r="I394" s="209">
        <f t="shared" si="283"/>
        <v>4</v>
      </c>
      <c r="J394" s="209">
        <f t="shared" si="283"/>
        <v>2660.9911637197392</v>
      </c>
      <c r="K394" s="210">
        <f t="shared" si="283"/>
        <v>665.24779092993481</v>
      </c>
      <c r="L394" s="530"/>
      <c r="M394" s="209">
        <f>RANK(K394, K$369:$K$401)</f>
        <v>27</v>
      </c>
      <c r="N394" s="528"/>
      <c r="O394" s="526"/>
      <c r="P394" s="205">
        <v>4</v>
      </c>
      <c r="Q394" s="211">
        <v>2657.6470588235288</v>
      </c>
      <c r="R394" s="208">
        <f t="shared" si="275"/>
        <v>664.41176470588221</v>
      </c>
      <c r="S394" s="205">
        <f t="shared" si="284"/>
        <v>27</v>
      </c>
      <c r="T394" s="525"/>
      <c r="U394" s="205">
        <v>4</v>
      </c>
      <c r="V394" s="211">
        <v>2658.4428715874678</v>
      </c>
      <c r="W394" s="208">
        <f t="shared" si="276"/>
        <v>664.61071789686696</v>
      </c>
      <c r="X394" s="205">
        <f t="shared" si="285"/>
        <v>27</v>
      </c>
      <c r="Y394" s="525"/>
      <c r="Z394" s="211">
        <v>4</v>
      </c>
      <c r="AA394" s="211">
        <v>2659.6197718631161</v>
      </c>
      <c r="AB394" s="208">
        <f t="shared" si="277"/>
        <v>664.90494296577901</v>
      </c>
      <c r="AC394" s="205">
        <f t="shared" si="286"/>
        <v>26</v>
      </c>
      <c r="AD394" s="525"/>
      <c r="AE394" s="205">
        <v>4</v>
      </c>
      <c r="AF394" s="211">
        <v>2661.526717557248</v>
      </c>
      <c r="AG394" s="208">
        <f t="shared" si="278"/>
        <v>665.38167938931201</v>
      </c>
      <c r="AH394" s="205">
        <f t="shared" si="287"/>
        <v>25</v>
      </c>
      <c r="AI394" s="525"/>
      <c r="AJ394" s="205">
        <v>4</v>
      </c>
      <c r="AK394" s="211">
        <v>2661.6279069767406</v>
      </c>
      <c r="AL394" s="208">
        <f t="shared" si="279"/>
        <v>665.40697674418516</v>
      </c>
      <c r="AM394" s="205">
        <f t="shared" si="288"/>
        <v>25</v>
      </c>
      <c r="AN394" s="525"/>
      <c r="AO394" s="205">
        <v>4</v>
      </c>
      <c r="AP394" s="211">
        <v>2662.1507197290452</v>
      </c>
      <c r="AQ394" s="208">
        <f t="shared" si="280"/>
        <v>665.53767993226131</v>
      </c>
      <c r="AR394" s="205">
        <f t="shared" si="289"/>
        <v>25</v>
      </c>
      <c r="AS394" s="525"/>
      <c r="AT394" s="205">
        <v>4</v>
      </c>
      <c r="AU394" s="211">
        <v>2665.9230995010284</v>
      </c>
      <c r="AV394" s="208">
        <f t="shared" si="281"/>
        <v>666.48077487525711</v>
      </c>
      <c r="AW394" s="205">
        <f t="shared" si="290"/>
        <v>25</v>
      </c>
      <c r="AX394" s="525"/>
    </row>
    <row r="395" spans="2:50" ht="14.25" hidden="1" customHeight="1" outlineLevel="1">
      <c r="B395" s="494"/>
      <c r="C395" s="203">
        <v>27</v>
      </c>
      <c r="D395" s="206" t="s">
        <v>385</v>
      </c>
      <c r="E395" s="207">
        <v>4</v>
      </c>
      <c r="F395" s="203">
        <v>3000</v>
      </c>
      <c r="G395" s="208">
        <f t="shared" si="282"/>
        <v>750</v>
      </c>
      <c r="H395" s="529"/>
      <c r="I395" s="209">
        <f t="shared" si="283"/>
        <v>4</v>
      </c>
      <c r="J395" s="209">
        <f t="shared" si="283"/>
        <v>2614.6887991526505</v>
      </c>
      <c r="K395" s="210">
        <f t="shared" si="283"/>
        <v>653.67219978816263</v>
      </c>
      <c r="L395" s="530"/>
      <c r="M395" s="209">
        <f>RANK(K395, K$369:$K$401)</f>
        <v>29</v>
      </c>
      <c r="N395" s="528"/>
      <c r="O395" s="526"/>
      <c r="P395" s="205">
        <v>4</v>
      </c>
      <c r="Q395" s="211">
        <v>2601.422475106699</v>
      </c>
      <c r="R395" s="208">
        <f t="shared" si="275"/>
        <v>650.35561877667476</v>
      </c>
      <c r="S395" s="205">
        <f t="shared" si="284"/>
        <v>29</v>
      </c>
      <c r="T395" s="525"/>
      <c r="U395" s="205">
        <v>4</v>
      </c>
      <c r="V395" s="211">
        <v>2602.6809651474478</v>
      </c>
      <c r="W395" s="208">
        <f t="shared" si="276"/>
        <v>650.67024128686194</v>
      </c>
      <c r="X395" s="205">
        <f t="shared" si="285"/>
        <v>29</v>
      </c>
      <c r="Y395" s="525"/>
      <c r="Z395" s="211">
        <v>4</v>
      </c>
      <c r="AA395" s="211">
        <v>2613.3027522935622</v>
      </c>
      <c r="AB395" s="208">
        <f t="shared" si="277"/>
        <v>653.32568807339055</v>
      </c>
      <c r="AC395" s="205">
        <f t="shared" si="286"/>
        <v>28</v>
      </c>
      <c r="AD395" s="525"/>
      <c r="AE395" s="205">
        <v>4</v>
      </c>
      <c r="AF395" s="211">
        <v>2615.3513513513317</v>
      </c>
      <c r="AG395" s="208">
        <f t="shared" si="278"/>
        <v>653.83783783783292</v>
      </c>
      <c r="AH395" s="205">
        <f t="shared" si="287"/>
        <v>27</v>
      </c>
      <c r="AI395" s="525"/>
      <c r="AJ395" s="205">
        <v>4</v>
      </c>
      <c r="AK395" s="211">
        <v>2622.2967309304322</v>
      </c>
      <c r="AL395" s="208">
        <f t="shared" si="279"/>
        <v>655.57418273260805</v>
      </c>
      <c r="AM395" s="205">
        <f t="shared" si="288"/>
        <v>27</v>
      </c>
      <c r="AN395" s="525"/>
      <c r="AO395" s="205">
        <v>4</v>
      </c>
      <c r="AP395" s="211">
        <v>2621.7659137577034</v>
      </c>
      <c r="AQ395" s="208">
        <f t="shared" si="280"/>
        <v>655.44147843942585</v>
      </c>
      <c r="AR395" s="205">
        <f t="shared" si="289"/>
        <v>27</v>
      </c>
      <c r="AS395" s="525"/>
      <c r="AT395" s="205">
        <v>4</v>
      </c>
      <c r="AU395" s="211">
        <v>2626.0014054813801</v>
      </c>
      <c r="AV395" s="208">
        <f t="shared" si="281"/>
        <v>656.50035137034502</v>
      </c>
      <c r="AW395" s="205">
        <f t="shared" si="290"/>
        <v>27</v>
      </c>
      <c r="AX395" s="525"/>
    </row>
    <row r="396" spans="2:50" ht="14.25" hidden="1" customHeight="1" outlineLevel="1">
      <c r="B396" s="494"/>
      <c r="C396" s="203">
        <v>28</v>
      </c>
      <c r="D396" s="206" t="s">
        <v>377</v>
      </c>
      <c r="E396" s="207">
        <v>4</v>
      </c>
      <c r="F396" s="203">
        <v>3000</v>
      </c>
      <c r="G396" s="208">
        <f t="shared" si="282"/>
        <v>750</v>
      </c>
      <c r="H396" s="529"/>
      <c r="I396" s="209">
        <f t="shared" si="283"/>
        <v>4</v>
      </c>
      <c r="J396" s="209">
        <f t="shared" si="283"/>
        <v>2621.4142967156645</v>
      </c>
      <c r="K396" s="210">
        <f t="shared" si="283"/>
        <v>655.35357417891612</v>
      </c>
      <c r="L396" s="530"/>
      <c r="M396" s="209">
        <f>RANK(K396, K$369:$K$401)</f>
        <v>28</v>
      </c>
      <c r="N396" s="528"/>
      <c r="O396" s="526"/>
      <c r="P396" s="205">
        <v>4</v>
      </c>
      <c r="Q396" s="211">
        <v>2610.7479224376766</v>
      </c>
      <c r="R396" s="208">
        <f t="shared" si="275"/>
        <v>652.68698060941915</v>
      </c>
      <c r="S396" s="205">
        <f t="shared" si="284"/>
        <v>28</v>
      </c>
      <c r="T396" s="525"/>
      <c r="U396" s="205">
        <v>4</v>
      </c>
      <c r="V396" s="211">
        <v>2611.1587982832657</v>
      </c>
      <c r="W396" s="208">
        <f t="shared" si="276"/>
        <v>652.78969957081642</v>
      </c>
      <c r="X396" s="205">
        <f t="shared" si="285"/>
        <v>28</v>
      </c>
      <c r="Y396" s="525"/>
      <c r="Z396" s="211">
        <v>4</v>
      </c>
      <c r="AA396" s="211">
        <v>2621.1302211302232</v>
      </c>
      <c r="AB396" s="208">
        <f t="shared" si="277"/>
        <v>655.28255528255579</v>
      </c>
      <c r="AC396" s="205">
        <f t="shared" si="286"/>
        <v>27</v>
      </c>
      <c r="AD396" s="525"/>
      <c r="AE396" s="205">
        <v>4</v>
      </c>
      <c r="AF396" s="211">
        <v>2622.5563909774542</v>
      </c>
      <c r="AG396" s="208">
        <f t="shared" si="278"/>
        <v>655.63909774436354</v>
      </c>
      <c r="AH396" s="205">
        <f t="shared" si="287"/>
        <v>26</v>
      </c>
      <c r="AI396" s="525"/>
      <c r="AJ396" s="205">
        <v>4</v>
      </c>
      <c r="AK396" s="211">
        <v>2628.2485875706225</v>
      </c>
      <c r="AL396" s="208">
        <f t="shared" si="279"/>
        <v>657.06214689265562</v>
      </c>
      <c r="AM396" s="205">
        <f t="shared" si="288"/>
        <v>26</v>
      </c>
      <c r="AN396" s="525"/>
      <c r="AO396" s="205">
        <v>4</v>
      </c>
      <c r="AP396" s="211">
        <v>2628.0777537796994</v>
      </c>
      <c r="AQ396" s="208">
        <f t="shared" si="280"/>
        <v>657.01943844492484</v>
      </c>
      <c r="AR396" s="205">
        <f t="shared" si="289"/>
        <v>26</v>
      </c>
      <c r="AS396" s="525"/>
      <c r="AT396" s="205">
        <v>4</v>
      </c>
      <c r="AU396" s="211">
        <v>2627.9804028307076</v>
      </c>
      <c r="AV396" s="208">
        <f t="shared" si="281"/>
        <v>656.9951007076769</v>
      </c>
      <c r="AW396" s="205">
        <f t="shared" si="290"/>
        <v>26</v>
      </c>
      <c r="AX396" s="525"/>
    </row>
    <row r="397" spans="2:50" ht="14.25" hidden="1" customHeight="1" outlineLevel="1">
      <c r="B397" s="494"/>
      <c r="C397" s="203">
        <v>29</v>
      </c>
      <c r="D397" s="206" t="s">
        <v>549</v>
      </c>
      <c r="E397" s="207">
        <v>4</v>
      </c>
      <c r="F397" s="203">
        <v>3300</v>
      </c>
      <c r="G397" s="208">
        <f t="shared" si="282"/>
        <v>825</v>
      </c>
      <c r="H397" s="529"/>
      <c r="I397" s="209">
        <f t="shared" si="283"/>
        <v>4</v>
      </c>
      <c r="J397" s="209">
        <f t="shared" si="283"/>
        <v>2906.29865667895</v>
      </c>
      <c r="K397" s="210">
        <f t="shared" si="283"/>
        <v>726.5746641697375</v>
      </c>
      <c r="L397" s="530"/>
      <c r="M397" s="209">
        <f>RANK(K397, K$369:$K$401)</f>
        <v>19</v>
      </c>
      <c r="N397" s="528"/>
      <c r="O397" s="526"/>
      <c r="P397" s="205">
        <v>4</v>
      </c>
      <c r="Q397" s="211">
        <v>2880.3643724696276</v>
      </c>
      <c r="R397" s="208">
        <f t="shared" si="275"/>
        <v>720.0910931174069</v>
      </c>
      <c r="S397" s="205">
        <f t="shared" si="284"/>
        <v>22</v>
      </c>
      <c r="T397" s="525"/>
      <c r="U397" s="205">
        <v>4</v>
      </c>
      <c r="V397" s="211">
        <v>2881.8592640413185</v>
      </c>
      <c r="W397" s="208">
        <f t="shared" si="276"/>
        <v>720.46481601032963</v>
      </c>
      <c r="X397" s="205">
        <f t="shared" si="285"/>
        <v>22</v>
      </c>
      <c r="Y397" s="525"/>
      <c r="Z397" s="211">
        <v>4</v>
      </c>
      <c r="AA397" s="211">
        <v>2893.5849056603788</v>
      </c>
      <c r="AB397" s="208">
        <f t="shared" si="277"/>
        <v>723.3962264150947</v>
      </c>
      <c r="AC397" s="205">
        <f t="shared" si="286"/>
        <v>19</v>
      </c>
      <c r="AD397" s="525"/>
      <c r="AE397" s="205">
        <v>4</v>
      </c>
      <c r="AF397" s="211">
        <v>2919.7278911564717</v>
      </c>
      <c r="AG397" s="208">
        <f t="shared" si="278"/>
        <v>729.93197278911794</v>
      </c>
      <c r="AH397" s="205">
        <f t="shared" si="287"/>
        <v>16</v>
      </c>
      <c r="AI397" s="525"/>
      <c r="AJ397" s="205">
        <v>4</v>
      </c>
      <c r="AK397" s="211">
        <v>2919.8351971748198</v>
      </c>
      <c r="AL397" s="208">
        <f t="shared" si="279"/>
        <v>729.95879929370494</v>
      </c>
      <c r="AM397" s="205">
        <f t="shared" si="288"/>
        <v>16</v>
      </c>
      <c r="AN397" s="525"/>
      <c r="AO397" s="205">
        <v>4</v>
      </c>
      <c r="AP397" s="211">
        <v>2921.2669683258</v>
      </c>
      <c r="AQ397" s="208">
        <f t="shared" si="280"/>
        <v>730.31674208145</v>
      </c>
      <c r="AR397" s="205">
        <f t="shared" si="289"/>
        <v>17</v>
      </c>
      <c r="AS397" s="525"/>
      <c r="AT397" s="205">
        <v>4</v>
      </c>
      <c r="AU397" s="211">
        <v>2927.4519979242341</v>
      </c>
      <c r="AV397" s="208">
        <f t="shared" si="281"/>
        <v>731.86299948105852</v>
      </c>
      <c r="AW397" s="205">
        <f t="shared" si="290"/>
        <v>16</v>
      </c>
      <c r="AX397" s="525"/>
    </row>
    <row r="398" spans="2:50" ht="14.25" hidden="1" customHeight="1" outlineLevel="1">
      <c r="B398" s="494"/>
      <c r="C398" s="203">
        <v>30</v>
      </c>
      <c r="D398" s="206" t="s">
        <v>668</v>
      </c>
      <c r="E398" s="207">
        <v>3</v>
      </c>
      <c r="F398" s="203">
        <v>3300</v>
      </c>
      <c r="G398" s="208">
        <f t="shared" si="282"/>
        <v>1100</v>
      </c>
      <c r="H398" s="529"/>
      <c r="I398" s="209">
        <f t="shared" si="283"/>
        <v>3</v>
      </c>
      <c r="J398" s="209">
        <f t="shared" si="283"/>
        <v>2836.3600416891099</v>
      </c>
      <c r="K398" s="210">
        <f t="shared" si="283"/>
        <v>945.45334722970324</v>
      </c>
      <c r="L398" s="530"/>
      <c r="M398" s="209">
        <f>RANK(K398, K$369:$K$401)</f>
        <v>10</v>
      </c>
      <c r="N398" s="528"/>
      <c r="O398" s="526"/>
      <c r="P398" s="205">
        <v>3</v>
      </c>
      <c r="Q398" s="211">
        <v>2700.4903028982362</v>
      </c>
      <c r="R398" s="208">
        <f t="shared" si="275"/>
        <v>900.16343429941207</v>
      </c>
      <c r="S398" s="205">
        <f t="shared" si="284"/>
        <v>10</v>
      </c>
      <c r="T398" s="525"/>
      <c r="U398" s="205">
        <v>3</v>
      </c>
      <c r="V398" s="211">
        <v>2701.6569037656918</v>
      </c>
      <c r="W398" s="208">
        <f t="shared" si="276"/>
        <v>900.55230125523065</v>
      </c>
      <c r="X398" s="205">
        <f t="shared" si="285"/>
        <v>10</v>
      </c>
      <c r="Y398" s="525"/>
      <c r="Z398" s="211">
        <v>3</v>
      </c>
      <c r="AA398" s="211">
        <v>2832.5581395348836</v>
      </c>
      <c r="AB398" s="208">
        <f t="shared" si="277"/>
        <v>944.18604651162786</v>
      </c>
      <c r="AC398" s="205">
        <f t="shared" si="286"/>
        <v>9</v>
      </c>
      <c r="AD398" s="525"/>
      <c r="AE398" s="205">
        <v>3</v>
      </c>
      <c r="AF398" s="211">
        <v>2870.5786137804112</v>
      </c>
      <c r="AG398" s="208">
        <f t="shared" si="278"/>
        <v>956.85953792680368</v>
      </c>
      <c r="AH398" s="205">
        <f t="shared" si="287"/>
        <v>8</v>
      </c>
      <c r="AI398" s="525"/>
      <c r="AJ398" s="205">
        <v>3</v>
      </c>
      <c r="AK398" s="211">
        <v>2907.407407407406</v>
      </c>
      <c r="AL398" s="208">
        <f t="shared" si="279"/>
        <v>969.13580246913534</v>
      </c>
      <c r="AM398" s="205">
        <f t="shared" si="288"/>
        <v>8</v>
      </c>
      <c r="AN398" s="525"/>
      <c r="AO398" s="205">
        <v>3</v>
      </c>
      <c r="AP398" s="211">
        <v>2915.6750782832942</v>
      </c>
      <c r="AQ398" s="208">
        <f t="shared" si="280"/>
        <v>971.89169276109806</v>
      </c>
      <c r="AR398" s="205">
        <f t="shared" si="289"/>
        <v>8</v>
      </c>
      <c r="AS398" s="525"/>
      <c r="AT398" s="205">
        <v>3</v>
      </c>
      <c r="AU398" s="211">
        <v>2926.1538461538462</v>
      </c>
      <c r="AV398" s="208">
        <f t="shared" si="281"/>
        <v>975.38461538461536</v>
      </c>
      <c r="AW398" s="205">
        <f t="shared" si="290"/>
        <v>7</v>
      </c>
      <c r="AX398" s="525"/>
    </row>
    <row r="399" spans="2:50" ht="14.25" hidden="1" customHeight="1" outlineLevel="1">
      <c r="B399" s="494"/>
      <c r="C399" s="203">
        <v>31</v>
      </c>
      <c r="D399" s="206" t="s">
        <v>640</v>
      </c>
      <c r="E399" s="203">
        <v>6</v>
      </c>
      <c r="F399" s="203">
        <v>3600</v>
      </c>
      <c r="G399" s="208">
        <f t="shared" si="282"/>
        <v>600</v>
      </c>
      <c r="H399" s="529"/>
      <c r="I399" s="209">
        <f t="shared" si="283"/>
        <v>6</v>
      </c>
      <c r="J399" s="209">
        <f t="shared" si="283"/>
        <v>3151.0325409422644</v>
      </c>
      <c r="K399" s="210">
        <f t="shared" si="283"/>
        <v>525.17209015704418</v>
      </c>
      <c r="L399" s="530"/>
      <c r="M399" s="209">
        <f>RANK(K399, K$369:$K$401)</f>
        <v>32</v>
      </c>
      <c r="N399" s="528"/>
      <c r="O399" s="526"/>
      <c r="P399" s="205">
        <v>6</v>
      </c>
      <c r="Q399" s="211">
        <v>3139.8230088495702</v>
      </c>
      <c r="R399" s="208">
        <f t="shared" si="275"/>
        <v>523.30383480826174</v>
      </c>
      <c r="S399" s="205">
        <f t="shared" si="284"/>
        <v>32</v>
      </c>
      <c r="T399" s="525"/>
      <c r="U399" s="205">
        <v>6</v>
      </c>
      <c r="V399" s="211">
        <v>3148.0741797432343</v>
      </c>
      <c r="W399" s="208">
        <f t="shared" si="276"/>
        <v>524.67902995720567</v>
      </c>
      <c r="X399" s="205">
        <f t="shared" si="285"/>
        <v>32</v>
      </c>
      <c r="Y399" s="525"/>
      <c r="Z399" s="211">
        <v>6</v>
      </c>
      <c r="AA399" s="211">
        <v>3152.0361990950314</v>
      </c>
      <c r="AB399" s="208">
        <f t="shared" si="277"/>
        <v>525.33936651583861</v>
      </c>
      <c r="AC399" s="205">
        <f t="shared" si="286"/>
        <v>31</v>
      </c>
      <c r="AD399" s="525"/>
      <c r="AE399" s="205">
        <v>6</v>
      </c>
      <c r="AF399" s="211">
        <v>3153.3498759305039</v>
      </c>
      <c r="AG399" s="208">
        <f t="shared" si="278"/>
        <v>525.55831265508402</v>
      </c>
      <c r="AH399" s="205">
        <f t="shared" si="287"/>
        <v>30</v>
      </c>
      <c r="AI399" s="525"/>
      <c r="AJ399" s="205">
        <v>6</v>
      </c>
      <c r="AK399" s="211">
        <v>3153.2846715328542</v>
      </c>
      <c r="AL399" s="208">
        <f t="shared" si="279"/>
        <v>525.54744525547574</v>
      </c>
      <c r="AM399" s="205">
        <f t="shared" si="288"/>
        <v>30</v>
      </c>
      <c r="AN399" s="525"/>
      <c r="AO399" s="205">
        <v>6</v>
      </c>
      <c r="AP399" s="211">
        <v>3154.8156956004982</v>
      </c>
      <c r="AQ399" s="208">
        <f t="shared" si="280"/>
        <v>525.8026159334164</v>
      </c>
      <c r="AR399" s="205">
        <f t="shared" si="289"/>
        <v>30</v>
      </c>
      <c r="AS399" s="525"/>
      <c r="AT399" s="205">
        <v>6</v>
      </c>
      <c r="AU399" s="211">
        <v>3155.8441558441605</v>
      </c>
      <c r="AV399" s="208">
        <f t="shared" si="281"/>
        <v>525.97402597402674</v>
      </c>
      <c r="AW399" s="205">
        <f t="shared" si="290"/>
        <v>30</v>
      </c>
      <c r="AX399" s="525"/>
    </row>
    <row r="400" spans="2:50" ht="14.25" hidden="1" customHeight="1" outlineLevel="1">
      <c r="B400" s="494"/>
      <c r="C400" s="203">
        <v>32</v>
      </c>
      <c r="D400" s="206" t="s">
        <v>388</v>
      </c>
      <c r="E400" s="203">
        <v>3</v>
      </c>
      <c r="F400" s="203">
        <v>3000</v>
      </c>
      <c r="G400" s="208">
        <f t="shared" si="282"/>
        <v>1000</v>
      </c>
      <c r="H400" s="529"/>
      <c r="I400" s="209">
        <f t="shared" si="283"/>
        <v>3</v>
      </c>
      <c r="J400" s="209">
        <f t="shared" si="283"/>
        <v>2659.2485547205974</v>
      </c>
      <c r="K400" s="210">
        <f t="shared" si="283"/>
        <v>886.41618490686585</v>
      </c>
      <c r="L400" s="530"/>
      <c r="M400" s="209">
        <f>RANK(K400, K$369:$K$401)</f>
        <v>12</v>
      </c>
      <c r="N400" s="528"/>
      <c r="O400" s="526"/>
      <c r="P400" s="205">
        <v>3</v>
      </c>
      <c r="Q400" s="211">
        <v>2654.5243304801975</v>
      </c>
      <c r="R400" s="208">
        <f t="shared" si="275"/>
        <v>884.8414434933992</v>
      </c>
      <c r="S400" s="205">
        <f>RANK(R400, R$369:R$401)</f>
        <v>12</v>
      </c>
      <c r="T400" s="525"/>
      <c r="U400" s="205">
        <v>3</v>
      </c>
      <c r="V400" s="211">
        <v>2657.2617727688094</v>
      </c>
      <c r="W400" s="208">
        <f t="shared" si="276"/>
        <v>885.75392425626978</v>
      </c>
      <c r="X400" s="205">
        <f>RANK(W400, W$369:W$401)</f>
        <v>12</v>
      </c>
      <c r="Y400" s="525"/>
      <c r="Z400" s="211">
        <v>3</v>
      </c>
      <c r="AA400" s="211">
        <v>2657.6866245493015</v>
      </c>
      <c r="AB400" s="208">
        <f t="shared" si="277"/>
        <v>885.89554151643381</v>
      </c>
      <c r="AC400" s="205">
        <f>RANK(AB400, AB$369:AB$401)</f>
        <v>11</v>
      </c>
      <c r="AD400" s="525"/>
      <c r="AE400" s="205">
        <v>3</v>
      </c>
      <c r="AF400" s="211">
        <v>2659.8513636191119</v>
      </c>
      <c r="AG400" s="208">
        <f t="shared" si="278"/>
        <v>886.6171212063706</v>
      </c>
      <c r="AH400" s="205">
        <f>RANK(AG400, AG$369:AG$401)</f>
        <v>10</v>
      </c>
      <c r="AI400" s="525"/>
      <c r="AJ400" s="205">
        <v>3</v>
      </c>
      <c r="AK400" s="211">
        <v>2660.5959903222506</v>
      </c>
      <c r="AL400" s="208">
        <f t="shared" si="279"/>
        <v>886.86533010741687</v>
      </c>
      <c r="AM400" s="205">
        <f>RANK(AL400, AL$369:AL$401)</f>
        <v>10</v>
      </c>
      <c r="AN400" s="525"/>
      <c r="AO400" s="205">
        <v>3</v>
      </c>
      <c r="AP400" s="211">
        <v>2659.4827709210012</v>
      </c>
      <c r="AQ400" s="208">
        <f t="shared" si="280"/>
        <v>886.49425697366712</v>
      </c>
      <c r="AR400" s="205">
        <f>RANK(AQ400, AQ$369:AQ$401)</f>
        <v>10</v>
      </c>
      <c r="AS400" s="525"/>
      <c r="AT400" s="205">
        <v>3</v>
      </c>
      <c r="AU400" s="211">
        <v>2665.3370303835109</v>
      </c>
      <c r="AV400" s="208">
        <f t="shared" si="281"/>
        <v>888.44567679450358</v>
      </c>
      <c r="AW400" s="205">
        <f>RANK(AV400, AV$369:AV$401)</f>
        <v>10</v>
      </c>
      <c r="AX400" s="525"/>
    </row>
    <row r="401" spans="1:50" ht="14.25" hidden="1" customHeight="1" outlineLevel="1">
      <c r="B401" s="494"/>
      <c r="C401" s="203">
        <v>33</v>
      </c>
      <c r="D401" s="206"/>
      <c r="E401" s="203"/>
      <c r="F401" s="203"/>
      <c r="G401" s="208"/>
      <c r="H401" s="529"/>
      <c r="I401" s="209"/>
      <c r="J401" s="209"/>
      <c r="K401" s="210"/>
      <c r="L401" s="530"/>
      <c r="M401" s="209"/>
      <c r="N401" s="528"/>
      <c r="O401" s="526"/>
      <c r="P401" s="205"/>
      <c r="Q401" s="211"/>
      <c r="R401" s="208"/>
      <c r="S401" s="205"/>
      <c r="T401" s="525"/>
      <c r="U401" s="205"/>
      <c r="V401" s="211"/>
      <c r="W401" s="208"/>
      <c r="X401" s="205"/>
      <c r="Y401" s="525"/>
      <c r="Z401" s="205"/>
      <c r="AA401" s="211"/>
      <c r="AB401" s="208"/>
      <c r="AC401" s="205"/>
      <c r="AD401" s="525"/>
      <c r="AE401" s="205"/>
      <c r="AF401" s="211"/>
      <c r="AG401" s="208"/>
      <c r="AH401" s="205"/>
      <c r="AI401" s="525"/>
      <c r="AJ401" s="205"/>
      <c r="AK401" s="211"/>
      <c r="AL401" s="208"/>
      <c r="AM401" s="205"/>
      <c r="AN401" s="525"/>
      <c r="AO401" s="205"/>
      <c r="AP401" s="211"/>
      <c r="AQ401" s="208"/>
      <c r="AR401" s="205"/>
      <c r="AS401" s="525"/>
      <c r="AT401" s="205"/>
      <c r="AU401" s="211"/>
      <c r="AV401" s="208"/>
      <c r="AW401" s="205"/>
      <c r="AX401" s="525"/>
    </row>
    <row r="402" spans="1:50" ht="14.25" hidden="1" customHeight="1" outlineLevel="1" collapsed="1">
      <c r="B402" s="531" t="s">
        <v>696</v>
      </c>
      <c r="C402" s="532"/>
      <c r="D402" s="532"/>
      <c r="E402" s="532"/>
      <c r="F402" s="532"/>
      <c r="G402" s="532"/>
      <c r="H402" s="532"/>
      <c r="I402" s="532"/>
      <c r="J402" s="532"/>
      <c r="K402" s="532"/>
      <c r="L402" s="532"/>
      <c r="M402" s="533"/>
      <c r="N402" s="536" t="s">
        <v>445</v>
      </c>
      <c r="O402" s="536" t="s">
        <v>105</v>
      </c>
      <c r="P402" s="538">
        <f>AT364+1</f>
        <v>45944</v>
      </c>
      <c r="Q402" s="539"/>
      <c r="R402" s="539"/>
      <c r="S402" s="539"/>
      <c r="T402" s="539"/>
      <c r="U402" s="540">
        <f>P402+1</f>
        <v>45945</v>
      </c>
      <c r="V402" s="541"/>
      <c r="W402" s="541"/>
      <c r="X402" s="541"/>
      <c r="Y402" s="541"/>
      <c r="Z402" s="538">
        <f t="shared" ref="Z402" si="291">U402+1</f>
        <v>45946</v>
      </c>
      <c r="AA402" s="539"/>
      <c r="AB402" s="539"/>
      <c r="AC402" s="539"/>
      <c r="AD402" s="539"/>
      <c r="AE402" s="540">
        <f t="shared" ref="AE402" si="292">Z402+1</f>
        <v>45947</v>
      </c>
      <c r="AF402" s="541"/>
      <c r="AG402" s="541"/>
      <c r="AH402" s="541"/>
      <c r="AI402" s="541"/>
      <c r="AJ402" s="542">
        <f t="shared" ref="AJ402" si="293">AE402+1</f>
        <v>45948</v>
      </c>
      <c r="AK402" s="543"/>
      <c r="AL402" s="543"/>
      <c r="AM402" s="543"/>
      <c r="AN402" s="544"/>
      <c r="AO402" s="540">
        <f t="shared" ref="AO402" si="294">AJ402+1</f>
        <v>45949</v>
      </c>
      <c r="AP402" s="541"/>
      <c r="AQ402" s="541"/>
      <c r="AR402" s="541"/>
      <c r="AS402" s="541"/>
      <c r="AT402" s="542">
        <f t="shared" ref="AT402" si="295">AO402+1</f>
        <v>45950</v>
      </c>
      <c r="AU402" s="543"/>
      <c r="AV402" s="543"/>
      <c r="AW402" s="543"/>
      <c r="AX402" s="544"/>
    </row>
    <row r="403" spans="1:50" ht="14.25" hidden="1" customHeight="1" outlineLevel="1">
      <c r="B403" s="534"/>
      <c r="C403" s="534"/>
      <c r="D403" s="534"/>
      <c r="E403" s="534"/>
      <c r="F403" s="534"/>
      <c r="G403" s="534"/>
      <c r="H403" s="534"/>
      <c r="I403" s="534"/>
      <c r="J403" s="534"/>
      <c r="K403" s="534"/>
      <c r="L403" s="534"/>
      <c r="M403" s="535"/>
      <c r="N403" s="537"/>
      <c r="O403" s="537"/>
      <c r="P403" s="545">
        <f>P402</f>
        <v>45944</v>
      </c>
      <c r="Q403" s="545"/>
      <c r="R403" s="545"/>
      <c r="S403" s="545"/>
      <c r="T403" s="545"/>
      <c r="U403" s="546">
        <f>U402</f>
        <v>45945</v>
      </c>
      <c r="V403" s="546"/>
      <c r="W403" s="546"/>
      <c r="X403" s="546"/>
      <c r="Y403" s="546"/>
      <c r="Z403" s="545">
        <f t="shared" ref="Z403" si="296">Z402</f>
        <v>45946</v>
      </c>
      <c r="AA403" s="545"/>
      <c r="AB403" s="545"/>
      <c r="AC403" s="545"/>
      <c r="AD403" s="545"/>
      <c r="AE403" s="546">
        <f t="shared" ref="AE403" si="297">AE402</f>
        <v>45947</v>
      </c>
      <c r="AF403" s="546"/>
      <c r="AG403" s="546"/>
      <c r="AH403" s="546"/>
      <c r="AI403" s="546"/>
      <c r="AJ403" s="547">
        <f t="shared" ref="AJ403" si="298">AJ402</f>
        <v>45948</v>
      </c>
      <c r="AK403" s="548"/>
      <c r="AL403" s="548"/>
      <c r="AM403" s="548"/>
      <c r="AN403" s="549"/>
      <c r="AO403" s="546">
        <f t="shared" ref="AO403" si="299">AO402</f>
        <v>45949</v>
      </c>
      <c r="AP403" s="546"/>
      <c r="AQ403" s="546"/>
      <c r="AR403" s="546"/>
      <c r="AS403" s="546"/>
      <c r="AT403" s="547">
        <f t="shared" ref="AT403" si="300">AT402</f>
        <v>45950</v>
      </c>
      <c r="AU403" s="548"/>
      <c r="AV403" s="548"/>
      <c r="AW403" s="548"/>
      <c r="AX403" s="549"/>
    </row>
    <row r="404" spans="1:50" ht="14.25" hidden="1" customHeight="1" outlineLevel="1">
      <c r="B404" s="494" t="s">
        <v>165</v>
      </c>
      <c r="C404" s="494" t="s">
        <v>160</v>
      </c>
      <c r="D404" s="494"/>
      <c r="E404" s="494" t="s">
        <v>161</v>
      </c>
      <c r="F404" s="494"/>
      <c r="G404" s="494"/>
      <c r="H404" s="494" t="s">
        <v>166</v>
      </c>
      <c r="I404" s="527" t="s">
        <v>446</v>
      </c>
      <c r="J404" s="527"/>
      <c r="K404" s="527"/>
      <c r="L404" s="527" t="s">
        <v>166</v>
      </c>
      <c r="M404" s="527" t="s">
        <v>168</v>
      </c>
      <c r="N404" s="528"/>
      <c r="O404" s="526" t="s">
        <v>167</v>
      </c>
      <c r="P404" s="526" t="s">
        <v>163</v>
      </c>
      <c r="Q404" s="526"/>
      <c r="R404" s="526"/>
      <c r="S404" s="526"/>
      <c r="T404" s="526" t="s">
        <v>166</v>
      </c>
      <c r="U404" s="526" t="s">
        <v>163</v>
      </c>
      <c r="V404" s="526"/>
      <c r="W404" s="526"/>
      <c r="X404" s="526"/>
      <c r="Y404" s="526" t="s">
        <v>166</v>
      </c>
      <c r="Z404" s="526" t="s">
        <v>163</v>
      </c>
      <c r="AA404" s="526"/>
      <c r="AB404" s="526"/>
      <c r="AC404" s="526"/>
      <c r="AD404" s="526" t="s">
        <v>166</v>
      </c>
      <c r="AE404" s="526" t="s">
        <v>163</v>
      </c>
      <c r="AF404" s="526"/>
      <c r="AG404" s="526"/>
      <c r="AH404" s="526"/>
      <c r="AI404" s="526" t="s">
        <v>166</v>
      </c>
      <c r="AJ404" s="526" t="s">
        <v>163</v>
      </c>
      <c r="AK404" s="526"/>
      <c r="AL404" s="526"/>
      <c r="AM404" s="526"/>
      <c r="AN404" s="526" t="s">
        <v>166</v>
      </c>
      <c r="AO404" s="526" t="s">
        <v>163</v>
      </c>
      <c r="AP404" s="526"/>
      <c r="AQ404" s="526"/>
      <c r="AR404" s="526"/>
      <c r="AS404" s="526" t="s">
        <v>166</v>
      </c>
      <c r="AT404" s="526" t="s">
        <v>163</v>
      </c>
      <c r="AU404" s="526"/>
      <c r="AV404" s="526"/>
      <c r="AW404" s="526"/>
      <c r="AX404" s="526" t="s">
        <v>166</v>
      </c>
    </row>
    <row r="405" spans="1:50" ht="14.25" hidden="1" customHeight="1" outlineLevel="1">
      <c r="B405" s="494"/>
      <c r="C405" s="494"/>
      <c r="D405" s="494"/>
      <c r="E405" s="494" t="s">
        <v>447</v>
      </c>
      <c r="F405" s="494"/>
      <c r="G405" s="494"/>
      <c r="H405" s="494"/>
      <c r="I405" s="527" t="s">
        <v>447</v>
      </c>
      <c r="J405" s="527"/>
      <c r="K405" s="527"/>
      <c r="L405" s="527"/>
      <c r="M405" s="527"/>
      <c r="N405" s="528"/>
      <c r="O405" s="526"/>
      <c r="P405" s="526" t="s">
        <v>448</v>
      </c>
      <c r="Q405" s="526"/>
      <c r="R405" s="526"/>
      <c r="S405" s="526"/>
      <c r="T405" s="526"/>
      <c r="U405" s="526" t="s">
        <v>448</v>
      </c>
      <c r="V405" s="526"/>
      <c r="W405" s="526"/>
      <c r="X405" s="526"/>
      <c r="Y405" s="526"/>
      <c r="Z405" s="526" t="s">
        <v>448</v>
      </c>
      <c r="AA405" s="526"/>
      <c r="AB405" s="526"/>
      <c r="AC405" s="526"/>
      <c r="AD405" s="526"/>
      <c r="AE405" s="526" t="s">
        <v>448</v>
      </c>
      <c r="AF405" s="526"/>
      <c r="AG405" s="526"/>
      <c r="AH405" s="526"/>
      <c r="AI405" s="526"/>
      <c r="AJ405" s="526" t="s">
        <v>448</v>
      </c>
      <c r="AK405" s="526"/>
      <c r="AL405" s="526"/>
      <c r="AM405" s="526"/>
      <c r="AN405" s="526"/>
      <c r="AO405" s="526" t="s">
        <v>448</v>
      </c>
      <c r="AP405" s="526"/>
      <c r="AQ405" s="526"/>
      <c r="AR405" s="526"/>
      <c r="AS405" s="526"/>
      <c r="AT405" s="526" t="s">
        <v>448</v>
      </c>
      <c r="AU405" s="526"/>
      <c r="AV405" s="526"/>
      <c r="AW405" s="526"/>
      <c r="AX405" s="526"/>
    </row>
    <row r="406" spans="1:50" ht="14.25" hidden="1" customHeight="1" outlineLevel="1">
      <c r="A406" s="200"/>
      <c r="B406" s="494"/>
      <c r="C406" s="494"/>
      <c r="D406" s="494"/>
      <c r="E406" s="203" t="s">
        <v>162</v>
      </c>
      <c r="F406" s="203" t="s">
        <v>449</v>
      </c>
      <c r="G406" s="203" t="s">
        <v>164</v>
      </c>
      <c r="H406" s="494"/>
      <c r="I406" s="204" t="s">
        <v>162</v>
      </c>
      <c r="J406" s="204" t="s">
        <v>449</v>
      </c>
      <c r="K406" s="204" t="s">
        <v>164</v>
      </c>
      <c r="L406" s="527"/>
      <c r="M406" s="527"/>
      <c r="N406" s="528"/>
      <c r="O406" s="526"/>
      <c r="P406" s="205" t="s">
        <v>162</v>
      </c>
      <c r="Q406" s="205" t="s">
        <v>449</v>
      </c>
      <c r="R406" s="205" t="s">
        <v>164</v>
      </c>
      <c r="S406" s="205" t="s">
        <v>168</v>
      </c>
      <c r="T406" s="526"/>
      <c r="U406" s="205" t="s">
        <v>162</v>
      </c>
      <c r="V406" s="205" t="s">
        <v>449</v>
      </c>
      <c r="W406" s="205" t="s">
        <v>164</v>
      </c>
      <c r="X406" s="205" t="s">
        <v>168</v>
      </c>
      <c r="Y406" s="526"/>
      <c r="Z406" s="205" t="s">
        <v>162</v>
      </c>
      <c r="AA406" s="205" t="s">
        <v>449</v>
      </c>
      <c r="AB406" s="205" t="s">
        <v>164</v>
      </c>
      <c r="AC406" s="205" t="s">
        <v>168</v>
      </c>
      <c r="AD406" s="526"/>
      <c r="AE406" s="205" t="s">
        <v>162</v>
      </c>
      <c r="AF406" s="205" t="s">
        <v>449</v>
      </c>
      <c r="AG406" s="205" t="s">
        <v>164</v>
      </c>
      <c r="AH406" s="205" t="s">
        <v>168</v>
      </c>
      <c r="AI406" s="526"/>
      <c r="AJ406" s="205" t="s">
        <v>162</v>
      </c>
      <c r="AK406" s="205" t="s">
        <v>449</v>
      </c>
      <c r="AL406" s="205" t="s">
        <v>164</v>
      </c>
      <c r="AM406" s="205" t="s">
        <v>168</v>
      </c>
      <c r="AN406" s="526"/>
      <c r="AO406" s="205" t="s">
        <v>162</v>
      </c>
      <c r="AP406" s="205" t="s">
        <v>449</v>
      </c>
      <c r="AQ406" s="205" t="s">
        <v>164</v>
      </c>
      <c r="AR406" s="205" t="s">
        <v>168</v>
      </c>
      <c r="AS406" s="526"/>
      <c r="AT406" s="205" t="s">
        <v>162</v>
      </c>
      <c r="AU406" s="205" t="s">
        <v>449</v>
      </c>
      <c r="AV406" s="205" t="s">
        <v>164</v>
      </c>
      <c r="AW406" s="205" t="s">
        <v>168</v>
      </c>
      <c r="AX406" s="526"/>
    </row>
    <row r="407" spans="1:50" ht="14.25" hidden="1" customHeight="1" outlineLevel="1">
      <c r="B407" s="494" t="s">
        <v>450</v>
      </c>
      <c r="C407" s="203">
        <v>1</v>
      </c>
      <c r="D407" s="206" t="s">
        <v>545</v>
      </c>
      <c r="E407" s="207">
        <v>4</v>
      </c>
      <c r="F407" s="203">
        <v>3300</v>
      </c>
      <c r="G407" s="208">
        <f>F407/E407</f>
        <v>825</v>
      </c>
      <c r="H407" s="529">
        <f>AVERAGE(G407:G438)</f>
        <v>913.54838709677415</v>
      </c>
      <c r="I407" s="209">
        <f>AVERAGE(P407,U407,Z407,AE407,AJ407,AO407,AT407)</f>
        <v>4</v>
      </c>
      <c r="J407" s="209">
        <f>AVERAGE(Q407,V407,AA407,AF407,AK407,AP407,AU407)</f>
        <v>2932.4471540745881</v>
      </c>
      <c r="K407" s="210">
        <f>AVERAGE(R407,W407,AB407,AG407,AL407,AQ407,AV407)</f>
        <v>733.11178851864702</v>
      </c>
      <c r="L407" s="530">
        <f>IFERROR(AVERAGE(K407:K438),"-")</f>
        <v>801.3783451889517</v>
      </c>
      <c r="M407" s="209">
        <f>RANK(K407, K$407:$K$438)</f>
        <v>15</v>
      </c>
      <c r="N407" s="528"/>
      <c r="O407" s="526"/>
      <c r="P407" s="211">
        <v>4</v>
      </c>
      <c r="Q407" s="211">
        <v>2931.6455696202529</v>
      </c>
      <c r="R407" s="208">
        <f t="shared" ref="R407:R437" si="301">Q407/P407</f>
        <v>732.91139240506322</v>
      </c>
      <c r="S407" s="205">
        <f t="shared" ref="S407:S432" si="302">RANK(R407, R$407:R$438)</f>
        <v>15</v>
      </c>
      <c r="T407" s="525">
        <f>AVERAGE(R407:R438)</f>
        <v>799.21427355375658</v>
      </c>
      <c r="U407" s="211">
        <v>4</v>
      </c>
      <c r="V407" s="211">
        <v>2931.571627260083</v>
      </c>
      <c r="W407" s="208">
        <f t="shared" ref="W407:W437" si="303">V407/U407</f>
        <v>732.89290681502075</v>
      </c>
      <c r="X407" s="205">
        <f t="shared" ref="X407:X434" si="304">RANK(W407, W$407:W$438)</f>
        <v>15</v>
      </c>
      <c r="Y407" s="525">
        <f>AVERAGE(W407:W438)</f>
        <v>800.15162021308754</v>
      </c>
      <c r="Z407" s="211">
        <v>4</v>
      </c>
      <c r="AA407" s="211">
        <v>2931.6852864273815</v>
      </c>
      <c r="AB407" s="208">
        <f t="shared" ref="AB407:AB437" si="305">AA407/Z407</f>
        <v>732.92132160684537</v>
      </c>
      <c r="AC407" s="205">
        <f t="shared" ref="AC407:AC432" si="306">RANK(AB407, AB$407:AB$438)</f>
        <v>16</v>
      </c>
      <c r="AD407" s="525">
        <f>AVERAGE(AB407:AB438)</f>
        <v>800.41698528090421</v>
      </c>
      <c r="AE407" s="211">
        <v>4</v>
      </c>
      <c r="AF407" s="211">
        <v>2931.9948186528495</v>
      </c>
      <c r="AG407" s="208">
        <f t="shared" ref="AG407:AG437" si="307">AF407/AE407</f>
        <v>732.99870466321238</v>
      </c>
      <c r="AH407" s="205">
        <f t="shared" ref="AH407:AH433" si="308">RANK(AG407, AG$407:AG$438)</f>
        <v>16</v>
      </c>
      <c r="AI407" s="525">
        <f>AVERAGE(AG407:AG438)</f>
        <v>802.02580586672866</v>
      </c>
      <c r="AJ407" s="211">
        <v>4</v>
      </c>
      <c r="AK407" s="211">
        <v>2932.1100917431195</v>
      </c>
      <c r="AL407" s="208">
        <f t="shared" ref="AL407:AL437" si="309">AK407/AJ407</f>
        <v>733.02752293577987</v>
      </c>
      <c r="AM407" s="205">
        <f t="shared" ref="AM407:AM433" si="310">RANK(AL407, AL$407:AL$438)</f>
        <v>16</v>
      </c>
      <c r="AN407" s="525">
        <f>AVERAGE(AL407:AL438)</f>
        <v>802.43213962318725</v>
      </c>
      <c r="AO407" s="211">
        <v>4</v>
      </c>
      <c r="AP407" s="211">
        <v>2933.8926915433835</v>
      </c>
      <c r="AQ407" s="208">
        <f t="shared" ref="AQ407:AQ437" si="311">AP407/AO407</f>
        <v>733.47317288584588</v>
      </c>
      <c r="AR407" s="205">
        <f t="shared" ref="AR407:AR434" si="312">RANK(AQ407, AQ$407:AQ$438)</f>
        <v>15</v>
      </c>
      <c r="AS407" s="525">
        <f>AVERAGE(AQ407:AQ438)</f>
        <v>802.66686621028623</v>
      </c>
      <c r="AT407" s="211">
        <v>4</v>
      </c>
      <c r="AU407" s="211">
        <v>2934.2299932750489</v>
      </c>
      <c r="AV407" s="208">
        <f t="shared" ref="AV407:AV437" si="313">AU407/AT407</f>
        <v>733.55749831876221</v>
      </c>
      <c r="AW407" s="205">
        <f t="shared" ref="AW407:AW412" si="314">RANK(AV407, AV$407:AV$438)</f>
        <v>14</v>
      </c>
      <c r="AX407" s="525">
        <f>AVERAGE(AV407:AV438)</f>
        <v>797.04109591682379</v>
      </c>
    </row>
    <row r="408" spans="1:50" ht="14.25" hidden="1" customHeight="1" outlineLevel="1">
      <c r="B408" s="494"/>
      <c r="C408" s="203">
        <v>2</v>
      </c>
      <c r="D408" s="206" t="s">
        <v>543</v>
      </c>
      <c r="E408" s="207">
        <v>3</v>
      </c>
      <c r="F408" s="203">
        <v>3600</v>
      </c>
      <c r="G408" s="208">
        <f t="shared" ref="G408:G437" si="315">F408/E408</f>
        <v>1200</v>
      </c>
      <c r="H408" s="529"/>
      <c r="I408" s="209">
        <f t="shared" ref="I408:K437" si="316">AVERAGE(P408,U408,Z408,AE408,AJ408,AO408,AT408)</f>
        <v>3</v>
      </c>
      <c r="J408" s="209">
        <f t="shared" si="316"/>
        <v>3097.3243535927627</v>
      </c>
      <c r="K408" s="210">
        <f t="shared" si="316"/>
        <v>1032.4414511975876</v>
      </c>
      <c r="L408" s="530"/>
      <c r="M408" s="209">
        <f>RANK(K408, K$407:$K$438)</f>
        <v>2</v>
      </c>
      <c r="N408" s="528"/>
      <c r="O408" s="526"/>
      <c r="P408" s="211">
        <v>3</v>
      </c>
      <c r="Q408" s="211">
        <v>3095.7431629013067</v>
      </c>
      <c r="R408" s="208">
        <f t="shared" si="301"/>
        <v>1031.9143876337689</v>
      </c>
      <c r="S408" s="205">
        <f t="shared" si="302"/>
        <v>2</v>
      </c>
      <c r="T408" s="525"/>
      <c r="U408" s="211">
        <v>3</v>
      </c>
      <c r="V408" s="211">
        <v>3096.5094339622638</v>
      </c>
      <c r="W408" s="208">
        <f t="shared" si="303"/>
        <v>1032.1698113207547</v>
      </c>
      <c r="X408" s="205">
        <f t="shared" si="304"/>
        <v>2</v>
      </c>
      <c r="Y408" s="525"/>
      <c r="Z408" s="211">
        <v>3</v>
      </c>
      <c r="AA408" s="211">
        <v>3096.9682151589241</v>
      </c>
      <c r="AB408" s="208">
        <f t="shared" si="305"/>
        <v>1032.3227383863079</v>
      </c>
      <c r="AC408" s="205">
        <f t="shared" si="306"/>
        <v>2</v>
      </c>
      <c r="AD408" s="525"/>
      <c r="AE408" s="211">
        <v>3</v>
      </c>
      <c r="AF408" s="211">
        <v>3097.7037686240151</v>
      </c>
      <c r="AG408" s="208">
        <f t="shared" si="307"/>
        <v>1032.5679228746717</v>
      </c>
      <c r="AH408" s="205">
        <f t="shared" si="308"/>
        <v>2</v>
      </c>
      <c r="AI408" s="525"/>
      <c r="AJ408" s="211">
        <v>3</v>
      </c>
      <c r="AK408" s="211">
        <v>3098.1199006739976</v>
      </c>
      <c r="AL408" s="208">
        <f t="shared" si="309"/>
        <v>1032.7066335579991</v>
      </c>
      <c r="AM408" s="205">
        <f t="shared" si="310"/>
        <v>2</v>
      </c>
      <c r="AN408" s="525"/>
      <c r="AO408" s="211">
        <v>3</v>
      </c>
      <c r="AP408" s="211">
        <v>3098.117885720726</v>
      </c>
      <c r="AQ408" s="208">
        <f t="shared" si="311"/>
        <v>1032.7059619069087</v>
      </c>
      <c r="AR408" s="205">
        <f t="shared" si="312"/>
        <v>2</v>
      </c>
      <c r="AS408" s="525"/>
      <c r="AT408" s="211">
        <v>3</v>
      </c>
      <c r="AU408" s="211">
        <v>3098.1081081081074</v>
      </c>
      <c r="AV408" s="208">
        <f t="shared" si="313"/>
        <v>1032.7027027027025</v>
      </c>
      <c r="AW408" s="205">
        <f t="shared" si="314"/>
        <v>2</v>
      </c>
      <c r="AX408" s="525"/>
    </row>
    <row r="409" spans="1:50" ht="14.25" hidden="1" customHeight="1" outlineLevel="1">
      <c r="B409" s="494"/>
      <c r="C409" s="203">
        <v>3</v>
      </c>
      <c r="D409" s="206" t="s">
        <v>544</v>
      </c>
      <c r="E409" s="207">
        <v>4</v>
      </c>
      <c r="F409" s="203">
        <v>3300</v>
      </c>
      <c r="G409" s="208">
        <f t="shared" si="315"/>
        <v>825</v>
      </c>
      <c r="H409" s="529"/>
      <c r="I409" s="209">
        <f t="shared" si="316"/>
        <v>4</v>
      </c>
      <c r="J409" s="209">
        <f t="shared" si="316"/>
        <v>2927.8969320249112</v>
      </c>
      <c r="K409" s="210">
        <f t="shared" si="316"/>
        <v>731.97423300622779</v>
      </c>
      <c r="L409" s="530"/>
      <c r="M409" s="209">
        <f>RANK(K409, K$407:$K$438)</f>
        <v>18</v>
      </c>
      <c r="N409" s="528"/>
      <c r="O409" s="526"/>
      <c r="P409" s="211">
        <v>4</v>
      </c>
      <c r="Q409" s="211">
        <v>2926.738794435857</v>
      </c>
      <c r="R409" s="208">
        <f t="shared" si="301"/>
        <v>731.68469860896425</v>
      </c>
      <c r="S409" s="205">
        <f t="shared" si="302"/>
        <v>18</v>
      </c>
      <c r="T409" s="525"/>
      <c r="U409" s="211">
        <v>4</v>
      </c>
      <c r="V409" s="211">
        <v>2927.4057400112551</v>
      </c>
      <c r="W409" s="208">
        <f t="shared" si="303"/>
        <v>731.85143500281379</v>
      </c>
      <c r="X409" s="205">
        <f t="shared" si="304"/>
        <v>18</v>
      </c>
      <c r="Y409" s="525"/>
      <c r="Z409" s="211">
        <v>4</v>
      </c>
      <c r="AA409" s="211">
        <v>2927.5981524249401</v>
      </c>
      <c r="AB409" s="208">
        <f t="shared" si="305"/>
        <v>731.89953810623501</v>
      </c>
      <c r="AC409" s="205">
        <f t="shared" si="306"/>
        <v>18</v>
      </c>
      <c r="AD409" s="525"/>
      <c r="AE409" s="211">
        <v>4</v>
      </c>
      <c r="AF409" s="211">
        <v>2928.0195201301349</v>
      </c>
      <c r="AG409" s="208">
        <f t="shared" si="307"/>
        <v>732.00488003253372</v>
      </c>
      <c r="AH409" s="205">
        <f t="shared" si="308"/>
        <v>17</v>
      </c>
      <c r="AI409" s="525"/>
      <c r="AJ409" s="211">
        <v>4</v>
      </c>
      <c r="AK409" s="211">
        <v>2928.3081383309177</v>
      </c>
      <c r="AL409" s="208">
        <f t="shared" si="309"/>
        <v>732.07703458272942</v>
      </c>
      <c r="AM409" s="205">
        <f t="shared" si="310"/>
        <v>18</v>
      </c>
      <c r="AN409" s="525"/>
      <c r="AO409" s="211">
        <v>4</v>
      </c>
      <c r="AP409" s="211">
        <v>2928.3865856878806</v>
      </c>
      <c r="AQ409" s="208">
        <f t="shared" si="311"/>
        <v>732.09664642197015</v>
      </c>
      <c r="AR409" s="205">
        <f t="shared" si="312"/>
        <v>18</v>
      </c>
      <c r="AS409" s="525"/>
      <c r="AT409" s="211">
        <v>4</v>
      </c>
      <c r="AU409" s="211">
        <v>2928.8215931533919</v>
      </c>
      <c r="AV409" s="208">
        <f t="shared" si="313"/>
        <v>732.20539828834796</v>
      </c>
      <c r="AW409" s="205">
        <f t="shared" si="314"/>
        <v>16</v>
      </c>
      <c r="AX409" s="525"/>
    </row>
    <row r="410" spans="1:50" ht="14.25" hidden="1" customHeight="1" outlineLevel="1">
      <c r="B410" s="494"/>
      <c r="C410" s="203">
        <v>4</v>
      </c>
      <c r="D410" s="206" t="s">
        <v>233</v>
      </c>
      <c r="E410" s="207">
        <v>5</v>
      </c>
      <c r="F410" s="203">
        <v>3300</v>
      </c>
      <c r="G410" s="208">
        <f t="shared" si="315"/>
        <v>660</v>
      </c>
      <c r="H410" s="529"/>
      <c r="I410" s="209">
        <f t="shared" si="316"/>
        <v>5</v>
      </c>
      <c r="J410" s="209">
        <f t="shared" si="316"/>
        <v>2928.0772724425638</v>
      </c>
      <c r="K410" s="210">
        <f t="shared" si="316"/>
        <v>585.61545448851268</v>
      </c>
      <c r="L410" s="530"/>
      <c r="M410" s="209">
        <f>RANK(K410, K$407:$K$438)</f>
        <v>29</v>
      </c>
      <c r="N410" s="528"/>
      <c r="O410" s="526"/>
      <c r="P410" s="211">
        <v>5</v>
      </c>
      <c r="Q410" s="211">
        <v>2924.2458100558661</v>
      </c>
      <c r="R410" s="208">
        <f t="shared" si="301"/>
        <v>584.84916201117323</v>
      </c>
      <c r="S410" s="205">
        <f t="shared" si="302"/>
        <v>30</v>
      </c>
      <c r="T410" s="525"/>
      <c r="U410" s="211">
        <v>5</v>
      </c>
      <c r="V410" s="211">
        <v>2925.0000000000018</v>
      </c>
      <c r="W410" s="208">
        <f t="shared" si="303"/>
        <v>585.00000000000034</v>
      </c>
      <c r="X410" s="205">
        <f t="shared" si="304"/>
        <v>30</v>
      </c>
      <c r="Y410" s="525"/>
      <c r="Z410" s="211">
        <v>5</v>
      </c>
      <c r="AA410" s="211">
        <v>2925.383304940372</v>
      </c>
      <c r="AB410" s="208">
        <f t="shared" si="305"/>
        <v>585.07666098807442</v>
      </c>
      <c r="AC410" s="205">
        <f t="shared" si="306"/>
        <v>30</v>
      </c>
      <c r="AD410" s="525"/>
      <c r="AE410" s="211">
        <v>5</v>
      </c>
      <c r="AF410" s="211">
        <v>2931.4285714285597</v>
      </c>
      <c r="AG410" s="208">
        <f t="shared" si="307"/>
        <v>586.28571428571195</v>
      </c>
      <c r="AH410" s="205">
        <f t="shared" si="308"/>
        <v>29</v>
      </c>
      <c r="AI410" s="525"/>
      <c r="AJ410" s="211">
        <v>5</v>
      </c>
      <c r="AK410" s="211">
        <v>2930.1587301587306</v>
      </c>
      <c r="AL410" s="208">
        <f t="shared" si="309"/>
        <v>586.03174603174614</v>
      </c>
      <c r="AM410" s="205">
        <f t="shared" si="310"/>
        <v>29</v>
      </c>
      <c r="AN410" s="525"/>
      <c r="AO410" s="211">
        <v>5</v>
      </c>
      <c r="AP410" s="211">
        <v>2930.5057096247929</v>
      </c>
      <c r="AQ410" s="208">
        <f t="shared" si="311"/>
        <v>586.1011419249586</v>
      </c>
      <c r="AR410" s="205">
        <f t="shared" si="312"/>
        <v>29</v>
      </c>
      <c r="AS410" s="525"/>
      <c r="AT410" s="211">
        <v>5</v>
      </c>
      <c r="AU410" s="211">
        <v>2929.8187808896223</v>
      </c>
      <c r="AV410" s="208">
        <f t="shared" si="313"/>
        <v>585.96375617792444</v>
      </c>
      <c r="AW410" s="205">
        <f t="shared" si="314"/>
        <v>28</v>
      </c>
      <c r="AX410" s="525"/>
    </row>
    <row r="411" spans="1:50" ht="14.25" hidden="1" customHeight="1" outlineLevel="1">
      <c r="B411" s="494"/>
      <c r="C411" s="203">
        <v>5</v>
      </c>
      <c r="D411" s="206" t="s">
        <v>539</v>
      </c>
      <c r="E411" s="207">
        <v>3</v>
      </c>
      <c r="F411" s="203">
        <v>3600</v>
      </c>
      <c r="G411" s="208">
        <f t="shared" si="315"/>
        <v>1200</v>
      </c>
      <c r="H411" s="529"/>
      <c r="I411" s="209">
        <f t="shared" si="316"/>
        <v>3</v>
      </c>
      <c r="J411" s="209">
        <f t="shared" si="316"/>
        <v>3092.3272919314481</v>
      </c>
      <c r="K411" s="210">
        <f t="shared" si="316"/>
        <v>1030.7757639771492</v>
      </c>
      <c r="L411" s="530"/>
      <c r="M411" s="209">
        <f>RANK(K411, K$407:$K$438)</f>
        <v>3</v>
      </c>
      <c r="N411" s="528"/>
      <c r="O411" s="526"/>
      <c r="P411" s="211">
        <v>3</v>
      </c>
      <c r="Q411" s="211">
        <v>3088.2516188714121</v>
      </c>
      <c r="R411" s="208">
        <f t="shared" si="301"/>
        <v>1029.4172062904706</v>
      </c>
      <c r="S411" s="205">
        <f t="shared" si="302"/>
        <v>6</v>
      </c>
      <c r="T411" s="525"/>
      <c r="U411" s="211">
        <v>3</v>
      </c>
      <c r="V411" s="211">
        <v>3088.6861313868608</v>
      </c>
      <c r="W411" s="208">
        <f t="shared" si="303"/>
        <v>1029.5620437956202</v>
      </c>
      <c r="X411" s="205">
        <f t="shared" si="304"/>
        <v>6</v>
      </c>
      <c r="Y411" s="525"/>
      <c r="Z411" s="211">
        <v>3</v>
      </c>
      <c r="AA411" s="211">
        <v>3088.951841359773</v>
      </c>
      <c r="AB411" s="208">
        <f t="shared" si="305"/>
        <v>1029.6506137865911</v>
      </c>
      <c r="AC411" s="205">
        <f t="shared" si="306"/>
        <v>5</v>
      </c>
      <c r="AD411" s="525"/>
      <c r="AE411" s="211">
        <v>3</v>
      </c>
      <c r="AF411" s="211">
        <v>3094.5256999582139</v>
      </c>
      <c r="AG411" s="208">
        <f t="shared" si="307"/>
        <v>1031.508566652738</v>
      </c>
      <c r="AH411" s="205">
        <f t="shared" si="308"/>
        <v>3</v>
      </c>
      <c r="AI411" s="525"/>
      <c r="AJ411" s="211">
        <v>3</v>
      </c>
      <c r="AK411" s="211">
        <v>3095.1507208387966</v>
      </c>
      <c r="AL411" s="208">
        <f t="shared" si="309"/>
        <v>1031.7169069462655</v>
      </c>
      <c r="AM411" s="205">
        <f t="shared" si="310"/>
        <v>3</v>
      </c>
      <c r="AN411" s="525"/>
      <c r="AO411" s="211">
        <v>3</v>
      </c>
      <c r="AP411" s="211">
        <v>3095.2380952380936</v>
      </c>
      <c r="AQ411" s="208">
        <f t="shared" si="311"/>
        <v>1031.7460317460311</v>
      </c>
      <c r="AR411" s="205">
        <f t="shared" si="312"/>
        <v>3</v>
      </c>
      <c r="AS411" s="525"/>
      <c r="AT411" s="211">
        <v>3</v>
      </c>
      <c r="AU411" s="211">
        <v>3095.4869358669857</v>
      </c>
      <c r="AV411" s="208">
        <f t="shared" si="313"/>
        <v>1031.8289786223286</v>
      </c>
      <c r="AW411" s="205">
        <f t="shared" si="314"/>
        <v>3</v>
      </c>
      <c r="AX411" s="525"/>
    </row>
    <row r="412" spans="1:50" ht="14.25" hidden="1" customHeight="1" outlineLevel="1">
      <c r="B412" s="494"/>
      <c r="C412" s="203">
        <v>6</v>
      </c>
      <c r="D412" s="206" t="s">
        <v>370</v>
      </c>
      <c r="E412" s="207">
        <v>3</v>
      </c>
      <c r="F412" s="203">
        <v>3000</v>
      </c>
      <c r="G412" s="208">
        <f t="shared" si="315"/>
        <v>1000</v>
      </c>
      <c r="H412" s="529"/>
      <c r="I412" s="209">
        <f t="shared" si="316"/>
        <v>3</v>
      </c>
      <c r="J412" s="209">
        <f t="shared" si="316"/>
        <v>2674.809301209732</v>
      </c>
      <c r="K412" s="210">
        <f t="shared" si="316"/>
        <v>891.60310040324396</v>
      </c>
      <c r="L412" s="530"/>
      <c r="M412" s="209">
        <f>RANK(K412, K$407:$K$438)</f>
        <v>10</v>
      </c>
      <c r="N412" s="528"/>
      <c r="O412" s="526"/>
      <c r="P412" s="211">
        <v>3</v>
      </c>
      <c r="Q412" s="211">
        <v>2673.8738738738771</v>
      </c>
      <c r="R412" s="208">
        <f t="shared" si="301"/>
        <v>891.2912912912924</v>
      </c>
      <c r="S412" s="205">
        <f t="shared" si="302"/>
        <v>10</v>
      </c>
      <c r="T412" s="525"/>
      <c r="U412" s="211">
        <v>3</v>
      </c>
      <c r="V412" s="211">
        <v>2674.3059657412864</v>
      </c>
      <c r="W412" s="208">
        <f t="shared" si="303"/>
        <v>891.4353219137621</v>
      </c>
      <c r="X412" s="205">
        <f t="shared" si="304"/>
        <v>10</v>
      </c>
      <c r="Y412" s="525"/>
      <c r="Z412" s="211">
        <v>3</v>
      </c>
      <c r="AA412" s="211">
        <v>2674.5576571079923</v>
      </c>
      <c r="AB412" s="208">
        <f t="shared" si="305"/>
        <v>891.51921903599748</v>
      </c>
      <c r="AC412" s="205">
        <f t="shared" si="306"/>
        <v>10</v>
      </c>
      <c r="AD412" s="525"/>
      <c r="AE412" s="211">
        <v>3</v>
      </c>
      <c r="AF412" s="211">
        <v>2675.1464435146449</v>
      </c>
      <c r="AG412" s="208">
        <f t="shared" si="307"/>
        <v>891.71548117154828</v>
      </c>
      <c r="AH412" s="205">
        <f t="shared" si="308"/>
        <v>10</v>
      </c>
      <c r="AI412" s="525"/>
      <c r="AJ412" s="211">
        <v>3</v>
      </c>
      <c r="AK412" s="211">
        <v>2675.0214592274683</v>
      </c>
      <c r="AL412" s="208">
        <f t="shared" si="309"/>
        <v>891.6738197424894</v>
      </c>
      <c r="AM412" s="205">
        <f t="shared" si="310"/>
        <v>10</v>
      </c>
      <c r="AN412" s="525"/>
      <c r="AO412" s="211">
        <v>3</v>
      </c>
      <c r="AP412" s="211">
        <v>2675.3912879502204</v>
      </c>
      <c r="AQ412" s="208">
        <f t="shared" si="311"/>
        <v>891.79709598340685</v>
      </c>
      <c r="AR412" s="205">
        <f t="shared" si="312"/>
        <v>10</v>
      </c>
      <c r="AS412" s="525"/>
      <c r="AT412" s="211">
        <v>3</v>
      </c>
      <c r="AU412" s="211">
        <v>2675.3684210526367</v>
      </c>
      <c r="AV412" s="208">
        <f t="shared" si="313"/>
        <v>891.78947368421223</v>
      </c>
      <c r="AW412" s="205">
        <f t="shared" si="314"/>
        <v>9</v>
      </c>
      <c r="AX412" s="525"/>
    </row>
    <row r="413" spans="1:50" ht="14.25" hidden="1" customHeight="1" outlineLevel="1">
      <c r="B413" s="494"/>
      <c r="C413" s="203">
        <v>7</v>
      </c>
      <c r="D413" s="206" t="s">
        <v>537</v>
      </c>
      <c r="E413" s="207">
        <v>3</v>
      </c>
      <c r="F413" s="203">
        <v>3300</v>
      </c>
      <c r="G413" s="208">
        <f t="shared" si="315"/>
        <v>1100</v>
      </c>
      <c r="H413" s="529"/>
      <c r="I413" s="209">
        <f t="shared" si="316"/>
        <v>3</v>
      </c>
      <c r="J413" s="209">
        <f t="shared" si="316"/>
        <v>2921.1888459340626</v>
      </c>
      <c r="K413" s="210">
        <f t="shared" si="316"/>
        <v>973.72961531135422</v>
      </c>
      <c r="L413" s="530"/>
      <c r="M413" s="209">
        <f>RANK(K413, K$407:$K$438)</f>
        <v>8</v>
      </c>
      <c r="N413" s="528"/>
      <c r="O413" s="526"/>
      <c r="P413" s="211">
        <v>3</v>
      </c>
      <c r="Q413" s="211">
        <v>2920.8178438661744</v>
      </c>
      <c r="R413" s="208">
        <f t="shared" si="301"/>
        <v>973.60594795539146</v>
      </c>
      <c r="S413" s="205">
        <f t="shared" si="302"/>
        <v>8</v>
      </c>
      <c r="T413" s="525"/>
      <c r="U413" s="211">
        <v>3</v>
      </c>
      <c r="V413" s="211">
        <v>2919.7106690777618</v>
      </c>
      <c r="W413" s="208">
        <f t="shared" si="303"/>
        <v>973.23688969258728</v>
      </c>
      <c r="X413" s="205">
        <f t="shared" si="304"/>
        <v>8</v>
      </c>
      <c r="Y413" s="525"/>
      <c r="Z413" s="211">
        <v>3</v>
      </c>
      <c r="AA413" s="211">
        <v>2919.7674418604561</v>
      </c>
      <c r="AB413" s="208">
        <f t="shared" si="305"/>
        <v>973.25581395348536</v>
      </c>
      <c r="AC413" s="205">
        <f t="shared" si="306"/>
        <v>8</v>
      </c>
      <c r="AD413" s="525"/>
      <c r="AE413" s="211">
        <v>3</v>
      </c>
      <c r="AF413" s="211">
        <v>2921.4388489208773</v>
      </c>
      <c r="AG413" s="208">
        <f t="shared" si="307"/>
        <v>973.81294964029246</v>
      </c>
      <c r="AH413" s="205">
        <f t="shared" si="308"/>
        <v>8</v>
      </c>
      <c r="AI413" s="525"/>
      <c r="AJ413" s="211">
        <v>3</v>
      </c>
      <c r="AK413" s="211">
        <v>2921.8210361067481</v>
      </c>
      <c r="AL413" s="208">
        <f t="shared" si="309"/>
        <v>973.94034536891604</v>
      </c>
      <c r="AM413" s="205">
        <f t="shared" si="310"/>
        <v>8</v>
      </c>
      <c r="AN413" s="525"/>
      <c r="AO413" s="211">
        <v>3</v>
      </c>
      <c r="AP413" s="211">
        <v>2923.5772357723567</v>
      </c>
      <c r="AQ413" s="208">
        <f t="shared" si="311"/>
        <v>974.52574525745229</v>
      </c>
      <c r="AR413" s="205">
        <f t="shared" si="312"/>
        <v>9</v>
      </c>
      <c r="AS413" s="525"/>
      <c r="AT413" s="211"/>
      <c r="AU413" s="211"/>
      <c r="AV413" s="208"/>
      <c r="AW413" s="205"/>
      <c r="AX413" s="525"/>
    </row>
    <row r="414" spans="1:50" ht="14.25" hidden="1" customHeight="1" outlineLevel="1">
      <c r="B414" s="494"/>
      <c r="C414" s="203">
        <v>8</v>
      </c>
      <c r="D414" s="206" t="s">
        <v>542</v>
      </c>
      <c r="E414" s="207">
        <v>3</v>
      </c>
      <c r="F414" s="203">
        <v>3600</v>
      </c>
      <c r="G414" s="208">
        <f t="shared" si="315"/>
        <v>1200</v>
      </c>
      <c r="H414" s="529"/>
      <c r="I414" s="209">
        <f t="shared" si="316"/>
        <v>3</v>
      </c>
      <c r="J414" s="209">
        <f t="shared" si="316"/>
        <v>3091.1284645790161</v>
      </c>
      <c r="K414" s="210">
        <f t="shared" si="316"/>
        <v>1030.3761548596719</v>
      </c>
      <c r="L414" s="530"/>
      <c r="M414" s="209">
        <f>RANK(K414, K$407:$K$438)</f>
        <v>6</v>
      </c>
      <c r="N414" s="528"/>
      <c r="O414" s="526"/>
      <c r="P414" s="211">
        <v>3</v>
      </c>
      <c r="Q414" s="211">
        <v>3090.7460252751725</v>
      </c>
      <c r="R414" s="208">
        <f t="shared" si="301"/>
        <v>1030.2486750917242</v>
      </c>
      <c r="S414" s="205">
        <f t="shared" si="302"/>
        <v>4</v>
      </c>
      <c r="T414" s="525"/>
      <c r="U414" s="211">
        <v>3</v>
      </c>
      <c r="V414" s="211">
        <v>3091.4831740756113</v>
      </c>
      <c r="W414" s="208">
        <f t="shared" si="303"/>
        <v>1030.4943913585371</v>
      </c>
      <c r="X414" s="205">
        <f t="shared" si="304"/>
        <v>3</v>
      </c>
      <c r="Y414" s="525"/>
      <c r="Z414" s="211">
        <v>3</v>
      </c>
      <c r="AA414" s="211">
        <v>3091.1553110452801</v>
      </c>
      <c r="AB414" s="208">
        <f t="shared" si="305"/>
        <v>1030.38510368176</v>
      </c>
      <c r="AC414" s="205">
        <f t="shared" si="306"/>
        <v>3</v>
      </c>
      <c r="AD414" s="525"/>
      <c r="AE414" s="211">
        <v>3</v>
      </c>
      <c r="AF414" s="211">
        <v>3090.8240794856802</v>
      </c>
      <c r="AG414" s="208">
        <f t="shared" si="307"/>
        <v>1030.2746931618933</v>
      </c>
      <c r="AH414" s="205">
        <f t="shared" si="308"/>
        <v>6</v>
      </c>
      <c r="AI414" s="525"/>
      <c r="AJ414" s="211">
        <v>3</v>
      </c>
      <c r="AK414" s="211">
        <v>3090.6268656716425</v>
      </c>
      <c r="AL414" s="208">
        <f t="shared" si="309"/>
        <v>1030.2089552238808</v>
      </c>
      <c r="AM414" s="205">
        <f t="shared" si="310"/>
        <v>6</v>
      </c>
      <c r="AN414" s="525"/>
      <c r="AO414" s="211">
        <v>3</v>
      </c>
      <c r="AP414" s="211">
        <v>3091.3520097442124</v>
      </c>
      <c r="AQ414" s="208">
        <f t="shared" si="311"/>
        <v>1030.4506699147375</v>
      </c>
      <c r="AR414" s="205">
        <f t="shared" si="312"/>
        <v>6</v>
      </c>
      <c r="AS414" s="525"/>
      <c r="AT414" s="211">
        <v>3</v>
      </c>
      <c r="AU414" s="211">
        <v>3091.7117867555144</v>
      </c>
      <c r="AV414" s="208">
        <f t="shared" si="313"/>
        <v>1030.5705955851715</v>
      </c>
      <c r="AW414" s="205">
        <f t="shared" ref="AW414:AW434" si="317">RANK(AV414, AV$407:AV$438)</f>
        <v>6</v>
      </c>
      <c r="AX414" s="525"/>
    </row>
    <row r="415" spans="1:50" ht="14.25" hidden="1" customHeight="1" outlineLevel="1">
      <c r="B415" s="494"/>
      <c r="C415" s="203">
        <v>9</v>
      </c>
      <c r="D415" s="206" t="s">
        <v>623</v>
      </c>
      <c r="E415" s="207">
        <v>4</v>
      </c>
      <c r="F415" s="203">
        <v>3000</v>
      </c>
      <c r="G415" s="208">
        <f t="shared" si="315"/>
        <v>750</v>
      </c>
      <c r="H415" s="529"/>
      <c r="I415" s="209">
        <f t="shared" si="316"/>
        <v>4</v>
      </c>
      <c r="J415" s="209">
        <f t="shared" si="316"/>
        <v>2672.3601472487717</v>
      </c>
      <c r="K415" s="210">
        <f t="shared" si="316"/>
        <v>668.09003681219292</v>
      </c>
      <c r="L415" s="530"/>
      <c r="M415" s="209">
        <f>RANK(K415, K$407:$K$438)</f>
        <v>25</v>
      </c>
      <c r="N415" s="528"/>
      <c r="O415" s="526"/>
      <c r="P415" s="211">
        <v>4</v>
      </c>
      <c r="Q415" s="211">
        <v>2669.7262059973946</v>
      </c>
      <c r="R415" s="208">
        <f t="shared" si="301"/>
        <v>667.43155149934864</v>
      </c>
      <c r="S415" s="205">
        <f t="shared" si="302"/>
        <v>25</v>
      </c>
      <c r="T415" s="525"/>
      <c r="U415" s="211">
        <v>4</v>
      </c>
      <c r="V415" s="211">
        <v>2670.2730819245776</v>
      </c>
      <c r="W415" s="208">
        <f t="shared" si="303"/>
        <v>667.5682704811444</v>
      </c>
      <c r="X415" s="205">
        <f t="shared" si="304"/>
        <v>25</v>
      </c>
      <c r="Y415" s="525"/>
      <c r="Z415" s="211">
        <v>4</v>
      </c>
      <c r="AA415" s="211">
        <v>2670.8737864077675</v>
      </c>
      <c r="AB415" s="208">
        <f t="shared" si="305"/>
        <v>667.71844660194188</v>
      </c>
      <c r="AC415" s="205">
        <f t="shared" si="306"/>
        <v>25</v>
      </c>
      <c r="AD415" s="525"/>
      <c r="AE415" s="211">
        <v>4</v>
      </c>
      <c r="AF415" s="211">
        <v>2671.0907165548856</v>
      </c>
      <c r="AG415" s="208">
        <f t="shared" si="307"/>
        <v>667.7726791387214</v>
      </c>
      <c r="AH415" s="205">
        <f t="shared" si="308"/>
        <v>25</v>
      </c>
      <c r="AI415" s="525"/>
      <c r="AJ415" s="211">
        <v>4</v>
      </c>
      <c r="AK415" s="211">
        <v>2670.9230769230749</v>
      </c>
      <c r="AL415" s="208">
        <f t="shared" si="309"/>
        <v>667.73076923076871</v>
      </c>
      <c r="AM415" s="205">
        <f t="shared" si="310"/>
        <v>25</v>
      </c>
      <c r="AN415" s="525"/>
      <c r="AO415" s="211">
        <v>4</v>
      </c>
      <c r="AP415" s="211">
        <v>2676.6623876765107</v>
      </c>
      <c r="AQ415" s="208">
        <f t="shared" si="311"/>
        <v>669.16559691912767</v>
      </c>
      <c r="AR415" s="205">
        <f t="shared" si="312"/>
        <v>25</v>
      </c>
      <c r="AS415" s="525"/>
      <c r="AT415" s="211">
        <v>4</v>
      </c>
      <c r="AU415" s="211">
        <v>2676.9717752571937</v>
      </c>
      <c r="AV415" s="208">
        <f t="shared" si="313"/>
        <v>669.24294381429843</v>
      </c>
      <c r="AW415" s="205">
        <f t="shared" si="317"/>
        <v>24</v>
      </c>
      <c r="AX415" s="525"/>
    </row>
    <row r="416" spans="1:50" ht="14.25" hidden="1" customHeight="1" outlineLevel="1">
      <c r="B416" s="494"/>
      <c r="C416" s="203">
        <v>10</v>
      </c>
      <c r="D416" s="206" t="s">
        <v>541</v>
      </c>
      <c r="E416" s="207">
        <v>4</v>
      </c>
      <c r="F416" s="203">
        <v>3300</v>
      </c>
      <c r="G416" s="208">
        <f t="shared" si="315"/>
        <v>825</v>
      </c>
      <c r="H416" s="529"/>
      <c r="I416" s="209">
        <f t="shared" si="316"/>
        <v>4</v>
      </c>
      <c r="J416" s="209">
        <f t="shared" si="316"/>
        <v>2893.3566067708521</v>
      </c>
      <c r="K416" s="210">
        <f t="shared" si="316"/>
        <v>723.33915169271302</v>
      </c>
      <c r="L416" s="530"/>
      <c r="M416" s="209">
        <f>RANK(K416, K$407:$K$438)</f>
        <v>22</v>
      </c>
      <c r="N416" s="528"/>
      <c r="O416" s="526"/>
      <c r="P416" s="211">
        <v>4</v>
      </c>
      <c r="Q416" s="211">
        <v>2883.693660681568</v>
      </c>
      <c r="R416" s="208">
        <f t="shared" si="301"/>
        <v>720.92341517039199</v>
      </c>
      <c r="S416" s="205">
        <f t="shared" si="302"/>
        <v>23</v>
      </c>
      <c r="T416" s="525"/>
      <c r="U416" s="211">
        <v>4</v>
      </c>
      <c r="V416" s="211">
        <v>2883.7140751658067</v>
      </c>
      <c r="W416" s="208">
        <f t="shared" si="303"/>
        <v>720.92851879145167</v>
      </c>
      <c r="X416" s="205">
        <f t="shared" si="304"/>
        <v>24</v>
      </c>
      <c r="Y416" s="525"/>
      <c r="Z416" s="211">
        <v>4</v>
      </c>
      <c r="AA416" s="211">
        <v>2883.8709677419338</v>
      </c>
      <c r="AB416" s="208">
        <f t="shared" si="305"/>
        <v>720.96774193548345</v>
      </c>
      <c r="AC416" s="205">
        <f t="shared" si="306"/>
        <v>24</v>
      </c>
      <c r="AD416" s="525"/>
      <c r="AE416" s="211">
        <v>4</v>
      </c>
      <c r="AF416" s="211">
        <v>2899.5121951219576</v>
      </c>
      <c r="AG416" s="208">
        <f t="shared" si="307"/>
        <v>724.87804878048939</v>
      </c>
      <c r="AH416" s="205">
        <f t="shared" si="308"/>
        <v>21</v>
      </c>
      <c r="AI416" s="525"/>
      <c r="AJ416" s="211">
        <v>4</v>
      </c>
      <c r="AK416" s="211">
        <v>2900.1140250855201</v>
      </c>
      <c r="AL416" s="208">
        <f t="shared" si="309"/>
        <v>725.02850627138002</v>
      </c>
      <c r="AM416" s="205">
        <f t="shared" si="310"/>
        <v>22</v>
      </c>
      <c r="AN416" s="525"/>
      <c r="AO416" s="211">
        <v>4</v>
      </c>
      <c r="AP416" s="211">
        <v>2900.9836065573772</v>
      </c>
      <c r="AQ416" s="208">
        <f t="shared" si="311"/>
        <v>725.24590163934431</v>
      </c>
      <c r="AR416" s="205">
        <f t="shared" si="312"/>
        <v>21</v>
      </c>
      <c r="AS416" s="525"/>
      <c r="AT416" s="211">
        <v>4</v>
      </c>
      <c r="AU416" s="211">
        <v>2901.6077170417993</v>
      </c>
      <c r="AV416" s="208">
        <f t="shared" si="313"/>
        <v>725.40192926044983</v>
      </c>
      <c r="AW416" s="205">
        <f t="shared" si="317"/>
        <v>20</v>
      </c>
      <c r="AX416" s="525"/>
    </row>
    <row r="417" spans="2:50" ht="14.25" hidden="1" customHeight="1" outlineLevel="1">
      <c r="B417" s="494"/>
      <c r="C417" s="203">
        <v>11</v>
      </c>
      <c r="D417" s="206" t="s">
        <v>624</v>
      </c>
      <c r="E417" s="207">
        <v>4</v>
      </c>
      <c r="F417" s="203">
        <v>3300</v>
      </c>
      <c r="G417" s="208">
        <f t="shared" si="315"/>
        <v>825</v>
      </c>
      <c r="H417" s="529"/>
      <c r="I417" s="209">
        <f t="shared" si="316"/>
        <v>4</v>
      </c>
      <c r="J417" s="209">
        <f t="shared" si="316"/>
        <v>2899.5366293736183</v>
      </c>
      <c r="K417" s="210">
        <f t="shared" si="316"/>
        <v>724.88415734340458</v>
      </c>
      <c r="L417" s="530"/>
      <c r="M417" s="209">
        <f>RANK(K417, K$407:$K$438)</f>
        <v>21</v>
      </c>
      <c r="N417" s="528"/>
      <c r="O417" s="526"/>
      <c r="P417" s="211">
        <v>4</v>
      </c>
      <c r="Q417" s="211">
        <v>2895.6521739130408</v>
      </c>
      <c r="R417" s="208">
        <f t="shared" si="301"/>
        <v>723.91304347826019</v>
      </c>
      <c r="S417" s="205">
        <f t="shared" si="302"/>
        <v>21</v>
      </c>
      <c r="T417" s="525"/>
      <c r="U417" s="211">
        <v>4</v>
      </c>
      <c r="V417" s="211">
        <v>2896.2843295638095</v>
      </c>
      <c r="W417" s="208">
        <f t="shared" si="303"/>
        <v>724.07108239095237</v>
      </c>
      <c r="X417" s="205">
        <f t="shared" si="304"/>
        <v>21</v>
      </c>
      <c r="Y417" s="525"/>
      <c r="Z417" s="211">
        <v>4</v>
      </c>
      <c r="AA417" s="211">
        <v>2896.4815599830426</v>
      </c>
      <c r="AB417" s="208">
        <f t="shared" si="305"/>
        <v>724.12038999576066</v>
      </c>
      <c r="AC417" s="205">
        <f t="shared" si="306"/>
        <v>21</v>
      </c>
      <c r="AD417" s="525"/>
      <c r="AE417" s="211">
        <v>4</v>
      </c>
      <c r="AF417" s="211">
        <v>2902.3255813953515</v>
      </c>
      <c r="AG417" s="208">
        <f t="shared" si="307"/>
        <v>725.58139534883787</v>
      </c>
      <c r="AH417" s="205">
        <f t="shared" si="308"/>
        <v>20</v>
      </c>
      <c r="AI417" s="525"/>
      <c r="AJ417" s="211">
        <v>4</v>
      </c>
      <c r="AK417" s="211">
        <v>2901.6270337922429</v>
      </c>
      <c r="AL417" s="208">
        <f t="shared" si="309"/>
        <v>725.40675844806071</v>
      </c>
      <c r="AM417" s="205">
        <f t="shared" si="310"/>
        <v>20</v>
      </c>
      <c r="AN417" s="525"/>
      <c r="AO417" s="211">
        <v>4</v>
      </c>
      <c r="AP417" s="211">
        <v>2902.1897810218989</v>
      </c>
      <c r="AQ417" s="208">
        <f t="shared" si="311"/>
        <v>725.54744525547471</v>
      </c>
      <c r="AR417" s="205">
        <f t="shared" si="312"/>
        <v>20</v>
      </c>
      <c r="AS417" s="525"/>
      <c r="AT417" s="211">
        <v>4</v>
      </c>
      <c r="AU417" s="211">
        <v>2902.1959459459426</v>
      </c>
      <c r="AV417" s="208">
        <f t="shared" si="313"/>
        <v>725.54898648648566</v>
      </c>
      <c r="AW417" s="205">
        <f t="shared" si="317"/>
        <v>19</v>
      </c>
      <c r="AX417" s="525"/>
    </row>
    <row r="418" spans="2:50" ht="14.25" hidden="1" customHeight="1" outlineLevel="1">
      <c r="B418" s="494"/>
      <c r="C418" s="203">
        <v>12</v>
      </c>
      <c r="D418" s="206" t="s">
        <v>538</v>
      </c>
      <c r="E418" s="207">
        <v>4</v>
      </c>
      <c r="F418" s="203">
        <v>3300</v>
      </c>
      <c r="G418" s="208">
        <f t="shared" si="315"/>
        <v>825</v>
      </c>
      <c r="H418" s="529"/>
      <c r="I418" s="209">
        <f t="shared" si="316"/>
        <v>4</v>
      </c>
      <c r="J418" s="209">
        <f t="shared" si="316"/>
        <v>2892.7898992498776</v>
      </c>
      <c r="K418" s="210">
        <f t="shared" si="316"/>
        <v>723.19747481246941</v>
      </c>
      <c r="L418" s="530"/>
      <c r="M418" s="209">
        <f>RANK(K418, K$407:$K$438)</f>
        <v>23</v>
      </c>
      <c r="N418" s="528"/>
      <c r="O418" s="526"/>
      <c r="P418" s="211">
        <v>4</v>
      </c>
      <c r="Q418" s="211">
        <v>2891.8238993710725</v>
      </c>
      <c r="R418" s="208">
        <f t="shared" si="301"/>
        <v>722.95597484276811</v>
      </c>
      <c r="S418" s="205">
        <f t="shared" si="302"/>
        <v>22</v>
      </c>
      <c r="T418" s="525"/>
      <c r="U418" s="211">
        <v>4</v>
      </c>
      <c r="V418" s="211">
        <v>2891.8445922296141</v>
      </c>
      <c r="W418" s="208">
        <f t="shared" si="303"/>
        <v>722.96114805740353</v>
      </c>
      <c r="X418" s="205">
        <f t="shared" si="304"/>
        <v>22</v>
      </c>
      <c r="Y418" s="525"/>
      <c r="Z418" s="211">
        <v>4</v>
      </c>
      <c r="AA418" s="211">
        <v>2891.8032786885205</v>
      </c>
      <c r="AB418" s="208">
        <f t="shared" si="305"/>
        <v>722.95081967213014</v>
      </c>
      <c r="AC418" s="205">
        <f t="shared" si="306"/>
        <v>22</v>
      </c>
      <c r="AD418" s="525"/>
      <c r="AE418" s="211">
        <v>4</v>
      </c>
      <c r="AF418" s="211">
        <v>2892.7374301675982</v>
      </c>
      <c r="AG418" s="208">
        <f t="shared" si="307"/>
        <v>723.18435754189954</v>
      </c>
      <c r="AH418" s="205">
        <f t="shared" si="308"/>
        <v>23</v>
      </c>
      <c r="AI418" s="525"/>
      <c r="AJ418" s="211">
        <v>4</v>
      </c>
      <c r="AK418" s="211">
        <v>2893.2077342587995</v>
      </c>
      <c r="AL418" s="208">
        <f t="shared" si="309"/>
        <v>723.30193356469988</v>
      </c>
      <c r="AM418" s="205">
        <f t="shared" si="310"/>
        <v>23</v>
      </c>
      <c r="AN418" s="525"/>
      <c r="AO418" s="211">
        <v>4</v>
      </c>
      <c r="AP418" s="211">
        <v>2893.7024221453357</v>
      </c>
      <c r="AQ418" s="208">
        <f t="shared" si="311"/>
        <v>723.42560553633393</v>
      </c>
      <c r="AR418" s="205">
        <f t="shared" si="312"/>
        <v>23</v>
      </c>
      <c r="AS418" s="525"/>
      <c r="AT418" s="211">
        <v>4</v>
      </c>
      <c r="AU418" s="211">
        <v>2894.4099378881992</v>
      </c>
      <c r="AV418" s="208">
        <f t="shared" si="313"/>
        <v>723.60248447204981</v>
      </c>
      <c r="AW418" s="205">
        <f t="shared" si="317"/>
        <v>22</v>
      </c>
      <c r="AX418" s="525"/>
    </row>
    <row r="419" spans="2:50" ht="14.25" hidden="1" customHeight="1" outlineLevel="1">
      <c r="B419" s="494"/>
      <c r="C419" s="203">
        <v>13</v>
      </c>
      <c r="D419" s="206" t="s">
        <v>639</v>
      </c>
      <c r="E419" s="207">
        <v>4</v>
      </c>
      <c r="F419" s="203">
        <v>3300</v>
      </c>
      <c r="G419" s="208">
        <f t="shared" si="315"/>
        <v>825</v>
      </c>
      <c r="H419" s="529"/>
      <c r="I419" s="209">
        <f t="shared" si="316"/>
        <v>4</v>
      </c>
      <c r="J419" s="209">
        <f t="shared" si="316"/>
        <v>2899.6973191202519</v>
      </c>
      <c r="K419" s="210">
        <f t="shared" si="316"/>
        <v>724.92432978006298</v>
      </c>
      <c r="L419" s="530"/>
      <c r="M419" s="209">
        <f>RANK(K419, K$407:$K$438)</f>
        <v>20</v>
      </c>
      <c r="N419" s="528"/>
      <c r="O419" s="526"/>
      <c r="P419" s="211">
        <v>4</v>
      </c>
      <c r="Q419" s="211">
        <v>2899.5475113122097</v>
      </c>
      <c r="R419" s="208">
        <f t="shared" si="301"/>
        <v>724.88687782805243</v>
      </c>
      <c r="S419" s="205">
        <f t="shared" si="302"/>
        <v>20</v>
      </c>
      <c r="T419" s="525"/>
      <c r="U419" s="211">
        <v>4</v>
      </c>
      <c r="V419" s="211">
        <v>2900.809248554905</v>
      </c>
      <c r="W419" s="208">
        <f t="shared" si="303"/>
        <v>725.20231213872626</v>
      </c>
      <c r="X419" s="205">
        <f t="shared" si="304"/>
        <v>20</v>
      </c>
      <c r="Y419" s="525"/>
      <c r="Z419" s="211">
        <v>4</v>
      </c>
      <c r="AA419" s="211">
        <v>2900.5181347150351</v>
      </c>
      <c r="AB419" s="208">
        <f t="shared" si="305"/>
        <v>725.12953367875878</v>
      </c>
      <c r="AC419" s="205">
        <f t="shared" si="306"/>
        <v>20</v>
      </c>
      <c r="AD419" s="525"/>
      <c r="AE419" s="211">
        <v>4</v>
      </c>
      <c r="AF419" s="211">
        <v>2897.5609756097551</v>
      </c>
      <c r="AG419" s="208">
        <f t="shared" si="307"/>
        <v>724.39024390243878</v>
      </c>
      <c r="AH419" s="205">
        <f t="shared" si="308"/>
        <v>22</v>
      </c>
      <c r="AI419" s="525"/>
      <c r="AJ419" s="211">
        <v>4</v>
      </c>
      <c r="AK419" s="211">
        <v>2900.7194244604452</v>
      </c>
      <c r="AL419" s="208">
        <f t="shared" si="309"/>
        <v>725.17985611511131</v>
      </c>
      <c r="AM419" s="205">
        <f t="shared" si="310"/>
        <v>21</v>
      </c>
      <c r="AN419" s="525"/>
      <c r="AO419" s="211">
        <v>4</v>
      </c>
      <c r="AP419" s="211">
        <v>2899.1150442477797</v>
      </c>
      <c r="AQ419" s="208">
        <f t="shared" si="311"/>
        <v>724.77876106194492</v>
      </c>
      <c r="AR419" s="205">
        <f t="shared" si="312"/>
        <v>22</v>
      </c>
      <c r="AS419" s="525"/>
      <c r="AT419" s="211">
        <v>4</v>
      </c>
      <c r="AU419" s="211">
        <v>2899.6108949416321</v>
      </c>
      <c r="AV419" s="208">
        <f t="shared" si="313"/>
        <v>724.90272373540802</v>
      </c>
      <c r="AW419" s="205">
        <f t="shared" si="317"/>
        <v>21</v>
      </c>
      <c r="AX419" s="525"/>
    </row>
    <row r="420" spans="2:50" ht="14.25" hidden="1" customHeight="1" outlineLevel="1">
      <c r="B420" s="494"/>
      <c r="C420" s="203">
        <v>14</v>
      </c>
      <c r="D420" s="206" t="s">
        <v>642</v>
      </c>
      <c r="E420" s="207">
        <v>4</v>
      </c>
      <c r="F420" s="203">
        <v>3300</v>
      </c>
      <c r="G420" s="208">
        <f t="shared" si="315"/>
        <v>825</v>
      </c>
      <c r="H420" s="529"/>
      <c r="I420" s="209">
        <f t="shared" si="316"/>
        <v>4</v>
      </c>
      <c r="J420" s="209">
        <f t="shared" si="316"/>
        <v>2941.439967070608</v>
      </c>
      <c r="K420" s="210">
        <f t="shared" si="316"/>
        <v>735.35999176765199</v>
      </c>
      <c r="L420" s="530"/>
      <c r="M420" s="209">
        <f>RANK(K420, K$407:$K$438)</f>
        <v>13</v>
      </c>
      <c r="N420" s="528"/>
      <c r="O420" s="526"/>
      <c r="P420" s="211">
        <v>4</v>
      </c>
      <c r="Q420" s="211">
        <v>2945.4545454545469</v>
      </c>
      <c r="R420" s="208">
        <f t="shared" si="301"/>
        <v>736.36363636363672</v>
      </c>
      <c r="S420" s="205">
        <f t="shared" si="302"/>
        <v>13</v>
      </c>
      <c r="T420" s="525"/>
      <c r="U420" s="211">
        <v>4</v>
      </c>
      <c r="V420" s="211">
        <v>2940.2517111945235</v>
      </c>
      <c r="W420" s="208">
        <f t="shared" si="303"/>
        <v>735.06292779863088</v>
      </c>
      <c r="X420" s="205">
        <f t="shared" si="304"/>
        <v>13</v>
      </c>
      <c r="Y420" s="525"/>
      <c r="Z420" s="211">
        <v>4</v>
      </c>
      <c r="AA420" s="211">
        <v>2940.6439570695275</v>
      </c>
      <c r="AB420" s="208">
        <f t="shared" si="305"/>
        <v>735.16098926738186</v>
      </c>
      <c r="AC420" s="205">
        <f t="shared" si="306"/>
        <v>13</v>
      </c>
      <c r="AD420" s="525"/>
      <c r="AE420" s="211">
        <v>4</v>
      </c>
      <c r="AF420" s="211">
        <v>2941.0807669959345</v>
      </c>
      <c r="AG420" s="208">
        <f t="shared" si="307"/>
        <v>735.27019174898362</v>
      </c>
      <c r="AH420" s="205">
        <f t="shared" si="308"/>
        <v>13</v>
      </c>
      <c r="AI420" s="525"/>
      <c r="AJ420" s="211">
        <v>4</v>
      </c>
      <c r="AK420" s="211">
        <v>2940.8921933085535</v>
      </c>
      <c r="AL420" s="208">
        <f t="shared" si="309"/>
        <v>735.22304832713837</v>
      </c>
      <c r="AM420" s="205">
        <f t="shared" si="310"/>
        <v>13</v>
      </c>
      <c r="AN420" s="525"/>
      <c r="AO420" s="211">
        <v>4</v>
      </c>
      <c r="AP420" s="211">
        <v>2940.8886027044437</v>
      </c>
      <c r="AQ420" s="208">
        <f t="shared" si="311"/>
        <v>735.22215067611091</v>
      </c>
      <c r="AR420" s="205">
        <f t="shared" si="312"/>
        <v>13</v>
      </c>
      <c r="AS420" s="525"/>
      <c r="AT420" s="211">
        <v>4</v>
      </c>
      <c r="AU420" s="211">
        <v>2940.8679927667276</v>
      </c>
      <c r="AV420" s="208">
        <f t="shared" si="313"/>
        <v>735.21699819168191</v>
      </c>
      <c r="AW420" s="205">
        <f t="shared" si="317"/>
        <v>12</v>
      </c>
      <c r="AX420" s="525"/>
    </row>
    <row r="421" spans="2:50" ht="14.25" hidden="1" customHeight="1" outlineLevel="1">
      <c r="B421" s="494"/>
      <c r="C421" s="203">
        <v>15</v>
      </c>
      <c r="D421" s="206" t="s">
        <v>232</v>
      </c>
      <c r="E421" s="207">
        <v>3</v>
      </c>
      <c r="F421" s="203">
        <v>3000</v>
      </c>
      <c r="G421" s="208">
        <f t="shared" si="315"/>
        <v>1000</v>
      </c>
      <c r="H421" s="529"/>
      <c r="I421" s="209">
        <f t="shared" si="316"/>
        <v>3</v>
      </c>
      <c r="J421" s="209">
        <f t="shared" si="316"/>
        <v>2664.907632274289</v>
      </c>
      <c r="K421" s="210">
        <f t="shared" si="316"/>
        <v>888.30254409142981</v>
      </c>
      <c r="L421" s="530"/>
      <c r="M421" s="209">
        <f>RANK(K421, K$407:$K$438)</f>
        <v>12</v>
      </c>
      <c r="N421" s="528"/>
      <c r="O421" s="526"/>
      <c r="P421" s="211">
        <v>3</v>
      </c>
      <c r="Q421" s="211">
        <v>2664.0840140023338</v>
      </c>
      <c r="R421" s="208">
        <f t="shared" si="301"/>
        <v>888.02800466744463</v>
      </c>
      <c r="S421" s="205">
        <f t="shared" si="302"/>
        <v>12</v>
      </c>
      <c r="T421" s="525"/>
      <c r="U421" s="211">
        <v>3</v>
      </c>
      <c r="V421" s="211">
        <v>2664.2599277978338</v>
      </c>
      <c r="W421" s="208">
        <f t="shared" si="303"/>
        <v>888.08664259927798</v>
      </c>
      <c r="X421" s="205">
        <f t="shared" si="304"/>
        <v>12</v>
      </c>
      <c r="Y421" s="525"/>
      <c r="Z421" s="211">
        <v>3</v>
      </c>
      <c r="AA421" s="211">
        <v>2664.2647058823532</v>
      </c>
      <c r="AB421" s="208">
        <f t="shared" si="305"/>
        <v>888.08823529411768</v>
      </c>
      <c r="AC421" s="205">
        <f t="shared" si="306"/>
        <v>12</v>
      </c>
      <c r="AD421" s="525"/>
      <c r="AE421" s="211">
        <v>3</v>
      </c>
      <c r="AF421" s="211">
        <v>2665.1020408163272</v>
      </c>
      <c r="AG421" s="208">
        <f t="shared" si="307"/>
        <v>888.36734693877577</v>
      </c>
      <c r="AH421" s="205">
        <f t="shared" si="308"/>
        <v>12</v>
      </c>
      <c r="AI421" s="525"/>
      <c r="AJ421" s="211">
        <v>3</v>
      </c>
      <c r="AK421" s="211">
        <v>2665.4587382638783</v>
      </c>
      <c r="AL421" s="208">
        <f t="shared" si="309"/>
        <v>888.48624608795944</v>
      </c>
      <c r="AM421" s="205">
        <f t="shared" si="310"/>
        <v>12</v>
      </c>
      <c r="AN421" s="525"/>
      <c r="AO421" s="211">
        <v>3</v>
      </c>
      <c r="AP421" s="211">
        <v>2665.3846153846175</v>
      </c>
      <c r="AQ421" s="208">
        <f t="shared" si="311"/>
        <v>888.46153846153913</v>
      </c>
      <c r="AR421" s="205">
        <f t="shared" si="312"/>
        <v>12</v>
      </c>
      <c r="AS421" s="525"/>
      <c r="AT421" s="211">
        <v>3</v>
      </c>
      <c r="AU421" s="211">
        <v>2665.7993837726804</v>
      </c>
      <c r="AV421" s="208">
        <f t="shared" si="313"/>
        <v>888.59979459089345</v>
      </c>
      <c r="AW421" s="205">
        <f t="shared" si="317"/>
        <v>10</v>
      </c>
      <c r="AX421" s="525"/>
    </row>
    <row r="422" spans="2:50" ht="14.25" hidden="1" customHeight="1" outlineLevel="1">
      <c r="B422" s="494"/>
      <c r="C422" s="203">
        <v>16</v>
      </c>
      <c r="D422" s="206" t="s">
        <v>706</v>
      </c>
      <c r="E422" s="207">
        <v>3</v>
      </c>
      <c r="F422" s="203">
        <v>3300</v>
      </c>
      <c r="G422" s="208">
        <f t="shared" si="315"/>
        <v>1100</v>
      </c>
      <c r="H422" s="529"/>
      <c r="I422" s="209">
        <f t="shared" si="316"/>
        <v>3</v>
      </c>
      <c r="J422" s="209">
        <f t="shared" si="316"/>
        <v>2839.8272643258701</v>
      </c>
      <c r="K422" s="210">
        <f t="shared" si="316"/>
        <v>946.60908810862327</v>
      </c>
      <c r="L422" s="530"/>
      <c r="M422" s="209">
        <f>RANK(K422, K$407:$K$438)</f>
        <v>9</v>
      </c>
      <c r="N422" s="528"/>
      <c r="O422" s="526"/>
      <c r="P422" s="211">
        <v>3</v>
      </c>
      <c r="Q422" s="211">
        <v>2675.6249999999995</v>
      </c>
      <c r="R422" s="208">
        <f t="shared" si="301"/>
        <v>891.87499999999989</v>
      </c>
      <c r="S422" s="205">
        <f t="shared" si="302"/>
        <v>9</v>
      </c>
      <c r="T422" s="525"/>
      <c r="U422" s="211">
        <v>3</v>
      </c>
      <c r="V422" s="211">
        <v>2757.4468085106387</v>
      </c>
      <c r="W422" s="208">
        <f t="shared" si="303"/>
        <v>919.14893617021289</v>
      </c>
      <c r="X422" s="205">
        <f t="shared" si="304"/>
        <v>9</v>
      </c>
      <c r="Y422" s="525"/>
      <c r="Z422" s="211">
        <v>3</v>
      </c>
      <c r="AA422" s="211">
        <v>2775.9773371104825</v>
      </c>
      <c r="AB422" s="208">
        <f t="shared" si="305"/>
        <v>925.3257790368275</v>
      </c>
      <c r="AC422" s="205">
        <f t="shared" si="306"/>
        <v>9</v>
      </c>
      <c r="AD422" s="525"/>
      <c r="AE422" s="211">
        <v>3</v>
      </c>
      <c r="AF422" s="211">
        <v>2889.0731222019567</v>
      </c>
      <c r="AG422" s="208">
        <f t="shared" si="307"/>
        <v>963.02437406731894</v>
      </c>
      <c r="AH422" s="205">
        <f t="shared" si="308"/>
        <v>9</v>
      </c>
      <c r="AI422" s="525"/>
      <c r="AJ422" s="211">
        <v>3</v>
      </c>
      <c r="AK422" s="211">
        <v>2919.9999999999955</v>
      </c>
      <c r="AL422" s="208">
        <f t="shared" si="309"/>
        <v>973.33333333333178</v>
      </c>
      <c r="AM422" s="205">
        <f t="shared" si="310"/>
        <v>9</v>
      </c>
      <c r="AN422" s="525"/>
      <c r="AO422" s="211">
        <v>3</v>
      </c>
      <c r="AP422" s="211">
        <v>2930.2206405693937</v>
      </c>
      <c r="AQ422" s="208">
        <f t="shared" si="311"/>
        <v>976.74021352313127</v>
      </c>
      <c r="AR422" s="205">
        <f t="shared" si="312"/>
        <v>7</v>
      </c>
      <c r="AS422" s="525"/>
      <c r="AT422" s="211">
        <v>3</v>
      </c>
      <c r="AU422" s="211">
        <v>2930.4479418886222</v>
      </c>
      <c r="AV422" s="208">
        <f t="shared" si="313"/>
        <v>976.81598062954072</v>
      </c>
      <c r="AW422" s="205">
        <f t="shared" si="317"/>
        <v>7</v>
      </c>
      <c r="AX422" s="525"/>
    </row>
    <row r="423" spans="2:50" ht="14.25" hidden="1" customHeight="1" outlineLevel="1">
      <c r="B423" s="494"/>
      <c r="C423" s="203">
        <v>17</v>
      </c>
      <c r="D423" s="206" t="s">
        <v>554</v>
      </c>
      <c r="E423" s="207">
        <v>4</v>
      </c>
      <c r="F423" s="203">
        <v>3300</v>
      </c>
      <c r="G423" s="208">
        <f t="shared" si="315"/>
        <v>825</v>
      </c>
      <c r="H423" s="529"/>
      <c r="I423" s="209">
        <f t="shared" si="316"/>
        <v>4</v>
      </c>
      <c r="J423" s="209">
        <f t="shared" si="316"/>
        <v>2933.6599316595461</v>
      </c>
      <c r="K423" s="210">
        <f t="shared" si="316"/>
        <v>733.41498291488654</v>
      </c>
      <c r="L423" s="530"/>
      <c r="M423" s="209">
        <f>RANK(K423, K$407:$K$438)</f>
        <v>14</v>
      </c>
      <c r="N423" s="528"/>
      <c r="O423" s="526"/>
      <c r="P423" s="211">
        <v>4</v>
      </c>
      <c r="Q423" s="211">
        <v>2932.4623115577874</v>
      </c>
      <c r="R423" s="208">
        <f t="shared" si="301"/>
        <v>733.11557788944685</v>
      </c>
      <c r="S423" s="205">
        <f t="shared" si="302"/>
        <v>14</v>
      </c>
      <c r="T423" s="525"/>
      <c r="U423" s="211">
        <v>4</v>
      </c>
      <c r="V423" s="211">
        <v>2932.9092735185827</v>
      </c>
      <c r="W423" s="208">
        <f t="shared" si="303"/>
        <v>733.22731837964568</v>
      </c>
      <c r="X423" s="205">
        <f t="shared" si="304"/>
        <v>14</v>
      </c>
      <c r="Y423" s="525"/>
      <c r="Z423" s="211">
        <v>4</v>
      </c>
      <c r="AA423" s="211">
        <v>2933.4609128313091</v>
      </c>
      <c r="AB423" s="208">
        <f t="shared" si="305"/>
        <v>733.36522820782727</v>
      </c>
      <c r="AC423" s="205">
        <f t="shared" si="306"/>
        <v>14</v>
      </c>
      <c r="AD423" s="525"/>
      <c r="AE423" s="211">
        <v>4</v>
      </c>
      <c r="AF423" s="211">
        <v>2933.7996820349799</v>
      </c>
      <c r="AG423" s="208">
        <f t="shared" si="307"/>
        <v>733.44992050874498</v>
      </c>
      <c r="AH423" s="205">
        <f t="shared" si="308"/>
        <v>14</v>
      </c>
      <c r="AI423" s="525"/>
      <c r="AJ423" s="211">
        <v>4</v>
      </c>
      <c r="AK423" s="211">
        <v>2933.9718206096341</v>
      </c>
      <c r="AL423" s="208">
        <f t="shared" si="309"/>
        <v>733.49295515240851</v>
      </c>
      <c r="AM423" s="205">
        <f t="shared" si="310"/>
        <v>14</v>
      </c>
      <c r="AN423" s="525"/>
      <c r="AO423" s="211">
        <v>4</v>
      </c>
      <c r="AP423" s="211">
        <v>2934.5592897907441</v>
      </c>
      <c r="AQ423" s="208">
        <f t="shared" si="311"/>
        <v>733.63982244768602</v>
      </c>
      <c r="AR423" s="205">
        <f t="shared" si="312"/>
        <v>14</v>
      </c>
      <c r="AS423" s="525"/>
      <c r="AT423" s="211">
        <v>4</v>
      </c>
      <c r="AU423" s="211">
        <v>2934.4562312737871</v>
      </c>
      <c r="AV423" s="208">
        <f t="shared" si="313"/>
        <v>733.61405781844678</v>
      </c>
      <c r="AW423" s="205">
        <f t="shared" si="317"/>
        <v>13</v>
      </c>
      <c r="AX423" s="525"/>
    </row>
    <row r="424" spans="2:50" ht="14.25" hidden="1" customHeight="1" outlineLevel="1">
      <c r="B424" s="494"/>
      <c r="C424" s="203">
        <v>18</v>
      </c>
      <c r="D424" s="206" t="s">
        <v>553</v>
      </c>
      <c r="E424" s="207">
        <v>3</v>
      </c>
      <c r="F424" s="203">
        <v>3600</v>
      </c>
      <c r="G424" s="208">
        <f t="shared" si="315"/>
        <v>1200</v>
      </c>
      <c r="H424" s="529"/>
      <c r="I424" s="209">
        <f t="shared" si="316"/>
        <v>3</v>
      </c>
      <c r="J424" s="209">
        <f t="shared" si="316"/>
        <v>3099.4735863698265</v>
      </c>
      <c r="K424" s="210">
        <f t="shared" si="316"/>
        <v>1033.1578621232757</v>
      </c>
      <c r="L424" s="530"/>
      <c r="M424" s="209">
        <f>RANK(K424, K$407:$K$438)</f>
        <v>1</v>
      </c>
      <c r="N424" s="528"/>
      <c r="O424" s="526"/>
      <c r="P424" s="211">
        <v>3</v>
      </c>
      <c r="Q424" s="211">
        <v>3098.6735886925599</v>
      </c>
      <c r="R424" s="208">
        <f t="shared" si="301"/>
        <v>1032.8911962308532</v>
      </c>
      <c r="S424" s="205">
        <f t="shared" si="302"/>
        <v>1</v>
      </c>
      <c r="T424" s="525"/>
      <c r="U424" s="211">
        <v>3</v>
      </c>
      <c r="V424" s="211">
        <v>3098.7947770707597</v>
      </c>
      <c r="W424" s="208">
        <f t="shared" si="303"/>
        <v>1032.93159235692</v>
      </c>
      <c r="X424" s="205">
        <f t="shared" si="304"/>
        <v>1</v>
      </c>
      <c r="Y424" s="525"/>
      <c r="Z424" s="211">
        <v>3</v>
      </c>
      <c r="AA424" s="211">
        <v>3099.2265387142652</v>
      </c>
      <c r="AB424" s="208">
        <f t="shared" si="305"/>
        <v>1033.075512904755</v>
      </c>
      <c r="AC424" s="205">
        <f t="shared" si="306"/>
        <v>1</v>
      </c>
      <c r="AD424" s="525"/>
      <c r="AE424" s="211">
        <v>3</v>
      </c>
      <c r="AF424" s="211">
        <v>3099.7890495504389</v>
      </c>
      <c r="AG424" s="208">
        <f t="shared" si="307"/>
        <v>1033.263016516813</v>
      </c>
      <c r="AH424" s="205">
        <f t="shared" si="308"/>
        <v>1</v>
      </c>
      <c r="AI424" s="525"/>
      <c r="AJ424" s="211">
        <v>3</v>
      </c>
      <c r="AK424" s="211">
        <v>3099.5781862761996</v>
      </c>
      <c r="AL424" s="208">
        <f t="shared" si="309"/>
        <v>1033.1927287587332</v>
      </c>
      <c r="AM424" s="205">
        <f t="shared" si="310"/>
        <v>1</v>
      </c>
      <c r="AN424" s="525"/>
      <c r="AO424" s="211">
        <v>3</v>
      </c>
      <c r="AP424" s="211">
        <v>3099.5819348176319</v>
      </c>
      <c r="AQ424" s="208">
        <f t="shared" si="311"/>
        <v>1033.193978272544</v>
      </c>
      <c r="AR424" s="205">
        <f t="shared" si="312"/>
        <v>1</v>
      </c>
      <c r="AS424" s="525"/>
      <c r="AT424" s="211">
        <v>3</v>
      </c>
      <c r="AU424" s="211">
        <v>3100.6710294669338</v>
      </c>
      <c r="AV424" s="208">
        <f t="shared" si="313"/>
        <v>1033.5570098223113</v>
      </c>
      <c r="AW424" s="205">
        <f t="shared" si="317"/>
        <v>1</v>
      </c>
      <c r="AX424" s="525"/>
    </row>
    <row r="425" spans="2:50" ht="14.25" hidden="1" customHeight="1" outlineLevel="1">
      <c r="B425" s="494"/>
      <c r="C425" s="203">
        <v>19</v>
      </c>
      <c r="D425" s="206" t="s">
        <v>555</v>
      </c>
      <c r="E425" s="207">
        <v>4</v>
      </c>
      <c r="F425" s="203">
        <v>3300</v>
      </c>
      <c r="G425" s="208">
        <f t="shared" si="315"/>
        <v>825</v>
      </c>
      <c r="H425" s="529"/>
      <c r="I425" s="209">
        <f t="shared" si="316"/>
        <v>4</v>
      </c>
      <c r="J425" s="209">
        <f t="shared" si="316"/>
        <v>2932.1664217299599</v>
      </c>
      <c r="K425" s="210">
        <f t="shared" si="316"/>
        <v>733.04160543248997</v>
      </c>
      <c r="L425" s="530"/>
      <c r="M425" s="209">
        <f>RANK(K425, K$407:$K$438)</f>
        <v>16</v>
      </c>
      <c r="N425" s="528"/>
      <c r="O425" s="526"/>
      <c r="P425" s="211">
        <v>4</v>
      </c>
      <c r="Q425" s="211">
        <v>2930.7196155305419</v>
      </c>
      <c r="R425" s="208">
        <f t="shared" si="301"/>
        <v>732.67990388263547</v>
      </c>
      <c r="S425" s="205">
        <f t="shared" si="302"/>
        <v>16</v>
      </c>
      <c r="T425" s="525"/>
      <c r="U425" s="211">
        <v>4</v>
      </c>
      <c r="V425" s="211">
        <v>2930.9572301425646</v>
      </c>
      <c r="W425" s="208">
        <f t="shared" si="303"/>
        <v>732.73930753564116</v>
      </c>
      <c r="X425" s="205">
        <f t="shared" si="304"/>
        <v>16</v>
      </c>
      <c r="Y425" s="525"/>
      <c r="Z425" s="211">
        <v>4</v>
      </c>
      <c r="AA425" s="211">
        <v>2932.2540814926597</v>
      </c>
      <c r="AB425" s="208">
        <f t="shared" si="305"/>
        <v>733.06352037316492</v>
      </c>
      <c r="AC425" s="205">
        <f t="shared" si="306"/>
        <v>15</v>
      </c>
      <c r="AD425" s="525"/>
      <c r="AE425" s="211">
        <v>4</v>
      </c>
      <c r="AF425" s="211">
        <v>2932.3365675202808</v>
      </c>
      <c r="AG425" s="208">
        <f t="shared" si="307"/>
        <v>733.08414188007021</v>
      </c>
      <c r="AH425" s="205">
        <f t="shared" si="308"/>
        <v>15</v>
      </c>
      <c r="AI425" s="525"/>
      <c r="AJ425" s="211">
        <v>4</v>
      </c>
      <c r="AK425" s="211">
        <v>2932.4409448818888</v>
      </c>
      <c r="AL425" s="208">
        <f t="shared" si="309"/>
        <v>733.11023622047219</v>
      </c>
      <c r="AM425" s="205">
        <f t="shared" si="310"/>
        <v>15</v>
      </c>
      <c r="AN425" s="525"/>
      <c r="AO425" s="211">
        <v>4</v>
      </c>
      <c r="AP425" s="211">
        <v>2933.2536742741077</v>
      </c>
      <c r="AQ425" s="208">
        <f t="shared" si="311"/>
        <v>733.31341856852691</v>
      </c>
      <c r="AR425" s="205">
        <f t="shared" si="312"/>
        <v>16</v>
      </c>
      <c r="AS425" s="525"/>
      <c r="AT425" s="211">
        <v>4</v>
      </c>
      <c r="AU425" s="211">
        <v>2933.2028382676795</v>
      </c>
      <c r="AV425" s="208">
        <f t="shared" si="313"/>
        <v>733.30070956691986</v>
      </c>
      <c r="AW425" s="205">
        <f t="shared" si="317"/>
        <v>15</v>
      </c>
      <c r="AX425" s="525"/>
    </row>
    <row r="426" spans="2:50" ht="14.25" hidden="1" customHeight="1" outlineLevel="1">
      <c r="B426" s="494"/>
      <c r="C426" s="203">
        <v>20</v>
      </c>
      <c r="D426" s="206" t="s">
        <v>387</v>
      </c>
      <c r="E426" s="207">
        <v>5</v>
      </c>
      <c r="F426" s="203">
        <v>3300</v>
      </c>
      <c r="G426" s="208">
        <f t="shared" si="315"/>
        <v>660</v>
      </c>
      <c r="H426" s="529"/>
      <c r="I426" s="209">
        <f t="shared" si="316"/>
        <v>5</v>
      </c>
      <c r="J426" s="209">
        <f t="shared" si="316"/>
        <v>2926.6075234950399</v>
      </c>
      <c r="K426" s="210">
        <f t="shared" si="316"/>
        <v>585.32150469900807</v>
      </c>
      <c r="L426" s="530"/>
      <c r="M426" s="209">
        <f>RANK(K426, K$407:$K$438)</f>
        <v>30</v>
      </c>
      <c r="N426" s="528"/>
      <c r="O426" s="526"/>
      <c r="P426" s="211">
        <v>5</v>
      </c>
      <c r="Q426" s="211">
        <v>2925.177584846097</v>
      </c>
      <c r="R426" s="208">
        <f t="shared" si="301"/>
        <v>585.03551696921943</v>
      </c>
      <c r="S426" s="205">
        <f t="shared" si="302"/>
        <v>29</v>
      </c>
      <c r="T426" s="525"/>
      <c r="U426" s="211">
        <v>5</v>
      </c>
      <c r="V426" s="211">
        <v>2925.5335968379459</v>
      </c>
      <c r="W426" s="208">
        <f t="shared" si="303"/>
        <v>585.10671936758922</v>
      </c>
      <c r="X426" s="205">
        <f t="shared" si="304"/>
        <v>29</v>
      </c>
      <c r="Y426" s="525"/>
      <c r="Z426" s="211">
        <v>5</v>
      </c>
      <c r="AA426" s="211">
        <v>2926.5845070422451</v>
      </c>
      <c r="AB426" s="208">
        <f t="shared" si="305"/>
        <v>585.31690140844898</v>
      </c>
      <c r="AC426" s="205">
        <f t="shared" si="306"/>
        <v>29</v>
      </c>
      <c r="AD426" s="525"/>
      <c r="AE426" s="211">
        <v>5</v>
      </c>
      <c r="AF426" s="211">
        <v>2926.4178380998551</v>
      </c>
      <c r="AG426" s="208">
        <f t="shared" si="307"/>
        <v>585.283567619971</v>
      </c>
      <c r="AH426" s="205">
        <f t="shared" si="308"/>
        <v>30</v>
      </c>
      <c r="AI426" s="525"/>
      <c r="AJ426" s="211">
        <v>5</v>
      </c>
      <c r="AK426" s="211">
        <v>2927.1589486858566</v>
      </c>
      <c r="AL426" s="208">
        <f t="shared" si="309"/>
        <v>585.43178973717136</v>
      </c>
      <c r="AM426" s="205">
        <f t="shared" si="310"/>
        <v>30</v>
      </c>
      <c r="AN426" s="525"/>
      <c r="AO426" s="211">
        <v>5</v>
      </c>
      <c r="AP426" s="211">
        <v>2927.7108433734943</v>
      </c>
      <c r="AQ426" s="208">
        <f t="shared" si="311"/>
        <v>585.54216867469881</v>
      </c>
      <c r="AR426" s="205">
        <f t="shared" si="312"/>
        <v>30</v>
      </c>
      <c r="AS426" s="525"/>
      <c r="AT426" s="211">
        <v>5</v>
      </c>
      <c r="AU426" s="211">
        <v>2927.6693455797872</v>
      </c>
      <c r="AV426" s="208">
        <f t="shared" si="313"/>
        <v>585.53386911595749</v>
      </c>
      <c r="AW426" s="205">
        <f t="shared" si="317"/>
        <v>29</v>
      </c>
      <c r="AX426" s="525"/>
    </row>
    <row r="427" spans="2:50" ht="14.25" hidden="1" customHeight="1" outlineLevel="1">
      <c r="B427" s="494"/>
      <c r="C427" s="203">
        <v>21</v>
      </c>
      <c r="D427" s="206" t="s">
        <v>548</v>
      </c>
      <c r="E427" s="207">
        <v>3</v>
      </c>
      <c r="F427" s="203">
        <v>3600</v>
      </c>
      <c r="G427" s="208">
        <f t="shared" si="315"/>
        <v>1200</v>
      </c>
      <c r="H427" s="529"/>
      <c r="I427" s="209">
        <f t="shared" si="316"/>
        <v>3</v>
      </c>
      <c r="J427" s="209">
        <f t="shared" si="316"/>
        <v>3091.545185523185</v>
      </c>
      <c r="K427" s="210">
        <f t="shared" si="316"/>
        <v>1030.5150618410619</v>
      </c>
      <c r="L427" s="530"/>
      <c r="M427" s="209">
        <f>RANK(K427, K$407:$K$438)</f>
        <v>4</v>
      </c>
      <c r="N427" s="528"/>
      <c r="O427" s="526"/>
      <c r="P427" s="211">
        <v>3</v>
      </c>
      <c r="Q427" s="211">
        <v>3091.6966675089197</v>
      </c>
      <c r="R427" s="208">
        <f t="shared" si="301"/>
        <v>1030.5655558363067</v>
      </c>
      <c r="S427" s="205">
        <f t="shared" si="302"/>
        <v>3</v>
      </c>
      <c r="T427" s="525"/>
      <c r="U427" s="211">
        <v>3</v>
      </c>
      <c r="V427" s="211">
        <v>3090.6107897923284</v>
      </c>
      <c r="W427" s="208">
        <f t="shared" si="303"/>
        <v>1030.2035965974428</v>
      </c>
      <c r="X427" s="205">
        <f t="shared" si="304"/>
        <v>4</v>
      </c>
      <c r="Y427" s="525"/>
      <c r="Z427" s="211">
        <v>3</v>
      </c>
      <c r="AA427" s="211">
        <v>3088.8191632154426</v>
      </c>
      <c r="AB427" s="208">
        <f t="shared" si="305"/>
        <v>1029.6063877384809</v>
      </c>
      <c r="AC427" s="205">
        <f t="shared" si="306"/>
        <v>6</v>
      </c>
      <c r="AD427" s="525"/>
      <c r="AE427" s="211">
        <v>3</v>
      </c>
      <c r="AF427" s="211">
        <v>3090.9710702222264</v>
      </c>
      <c r="AG427" s="208">
        <f t="shared" si="307"/>
        <v>1030.3236900740756</v>
      </c>
      <c r="AH427" s="205">
        <f t="shared" si="308"/>
        <v>5</v>
      </c>
      <c r="AI427" s="525"/>
      <c r="AJ427" s="211">
        <v>3</v>
      </c>
      <c r="AK427" s="211">
        <v>3091.9249578008175</v>
      </c>
      <c r="AL427" s="208">
        <f t="shared" si="309"/>
        <v>1030.6416526002724</v>
      </c>
      <c r="AM427" s="205">
        <f t="shared" si="310"/>
        <v>4</v>
      </c>
      <c r="AN427" s="525"/>
      <c r="AO427" s="211">
        <v>3</v>
      </c>
      <c r="AP427" s="211">
        <v>3092.4155471922099</v>
      </c>
      <c r="AQ427" s="208">
        <f t="shared" si="311"/>
        <v>1030.8051823974033</v>
      </c>
      <c r="AR427" s="205">
        <f t="shared" si="312"/>
        <v>4</v>
      </c>
      <c r="AS427" s="525"/>
      <c r="AT427" s="211">
        <v>3</v>
      </c>
      <c r="AU427" s="211">
        <v>3094.3781029303527</v>
      </c>
      <c r="AV427" s="208">
        <f t="shared" si="313"/>
        <v>1031.4593676434508</v>
      </c>
      <c r="AW427" s="205">
        <f t="shared" si="317"/>
        <v>4</v>
      </c>
      <c r="AX427" s="525"/>
    </row>
    <row r="428" spans="2:50" ht="14.25" hidden="1" customHeight="1" outlineLevel="1">
      <c r="B428" s="494"/>
      <c r="C428" s="203">
        <v>22</v>
      </c>
      <c r="D428" s="206" t="s">
        <v>552</v>
      </c>
      <c r="E428" s="207">
        <v>3</v>
      </c>
      <c r="F428" s="203">
        <v>3600</v>
      </c>
      <c r="G428" s="208">
        <f t="shared" si="315"/>
        <v>1200</v>
      </c>
      <c r="H428" s="529"/>
      <c r="I428" s="209">
        <f t="shared" si="316"/>
        <v>3</v>
      </c>
      <c r="J428" s="209">
        <f t="shared" si="316"/>
        <v>3091.3277175169533</v>
      </c>
      <c r="K428" s="210">
        <f t="shared" si="316"/>
        <v>1030.4425725056508</v>
      </c>
      <c r="L428" s="530"/>
      <c r="M428" s="209">
        <f>RANK(K428, K$407:$K$438)</f>
        <v>5</v>
      </c>
      <c r="N428" s="528"/>
      <c r="O428" s="526"/>
      <c r="P428" s="211">
        <v>3</v>
      </c>
      <c r="Q428" s="211">
        <v>3089.1699604743098</v>
      </c>
      <c r="R428" s="208">
        <f t="shared" si="301"/>
        <v>1029.7233201581032</v>
      </c>
      <c r="S428" s="205">
        <f t="shared" si="302"/>
        <v>5</v>
      </c>
      <c r="T428" s="525"/>
      <c r="U428" s="211">
        <v>3</v>
      </c>
      <c r="V428" s="211">
        <v>3089.9262899262922</v>
      </c>
      <c r="W428" s="208">
        <f t="shared" si="303"/>
        <v>1029.9754299754306</v>
      </c>
      <c r="X428" s="205">
        <f t="shared" si="304"/>
        <v>5</v>
      </c>
      <c r="Y428" s="525"/>
      <c r="Z428" s="211">
        <v>3</v>
      </c>
      <c r="AA428" s="211">
        <v>3091.023339317765</v>
      </c>
      <c r="AB428" s="208">
        <f t="shared" si="305"/>
        <v>1030.3411131059217</v>
      </c>
      <c r="AC428" s="205">
        <f t="shared" si="306"/>
        <v>4</v>
      </c>
      <c r="AD428" s="525"/>
      <c r="AE428" s="211">
        <v>3</v>
      </c>
      <c r="AF428" s="211">
        <v>3091.2659470068711</v>
      </c>
      <c r="AG428" s="208">
        <f t="shared" si="307"/>
        <v>1030.4219823356236</v>
      </c>
      <c r="AH428" s="205">
        <f t="shared" si="308"/>
        <v>4</v>
      </c>
      <c r="AI428" s="525"/>
      <c r="AJ428" s="211">
        <v>3</v>
      </c>
      <c r="AK428" s="211">
        <v>3091.9104991394252</v>
      </c>
      <c r="AL428" s="208">
        <f t="shared" si="309"/>
        <v>1030.636833046475</v>
      </c>
      <c r="AM428" s="205">
        <f t="shared" si="310"/>
        <v>5</v>
      </c>
      <c r="AN428" s="525"/>
      <c r="AO428" s="211">
        <v>3</v>
      </c>
      <c r="AP428" s="211">
        <v>3091.8296892980384</v>
      </c>
      <c r="AQ428" s="208">
        <f t="shared" si="311"/>
        <v>1030.6098964326795</v>
      </c>
      <c r="AR428" s="205">
        <f t="shared" si="312"/>
        <v>5</v>
      </c>
      <c r="AS428" s="525"/>
      <c r="AT428" s="211">
        <v>3</v>
      </c>
      <c r="AU428" s="211">
        <v>3094.168297455969</v>
      </c>
      <c r="AV428" s="208">
        <f t="shared" si="313"/>
        <v>1031.3894324853229</v>
      </c>
      <c r="AW428" s="205">
        <f t="shared" si="317"/>
        <v>5</v>
      </c>
      <c r="AX428" s="525"/>
    </row>
    <row r="429" spans="2:50" ht="14.25" hidden="1" customHeight="1" outlineLevel="1">
      <c r="B429" s="494"/>
      <c r="C429" s="203">
        <v>23</v>
      </c>
      <c r="D429" s="206" t="s">
        <v>551</v>
      </c>
      <c r="E429" s="207">
        <v>4</v>
      </c>
      <c r="F429" s="203">
        <v>3300</v>
      </c>
      <c r="G429" s="208">
        <f t="shared" si="315"/>
        <v>825</v>
      </c>
      <c r="H429" s="529"/>
      <c r="I429" s="209">
        <f t="shared" si="316"/>
        <v>4</v>
      </c>
      <c r="J429" s="209">
        <f t="shared" si="316"/>
        <v>2902.9633157757003</v>
      </c>
      <c r="K429" s="210">
        <f t="shared" si="316"/>
        <v>725.74082894392507</v>
      </c>
      <c r="L429" s="530"/>
      <c r="M429" s="209">
        <f>RANK(K429, K$407:$K$438)</f>
        <v>19</v>
      </c>
      <c r="N429" s="528"/>
      <c r="O429" s="526"/>
      <c r="P429" s="211">
        <v>4</v>
      </c>
      <c r="Q429" s="211">
        <v>2906.2390670553891</v>
      </c>
      <c r="R429" s="208">
        <f t="shared" si="301"/>
        <v>726.55976676384728</v>
      </c>
      <c r="S429" s="205">
        <f t="shared" si="302"/>
        <v>19</v>
      </c>
      <c r="T429" s="525"/>
      <c r="U429" s="211">
        <v>4</v>
      </c>
      <c r="V429" s="211">
        <v>2901.1143695014589</v>
      </c>
      <c r="W429" s="208">
        <f t="shared" si="303"/>
        <v>725.27859237536472</v>
      </c>
      <c r="X429" s="205">
        <f t="shared" si="304"/>
        <v>19</v>
      </c>
      <c r="Y429" s="525"/>
      <c r="Z429" s="211">
        <v>4</v>
      </c>
      <c r="AA429" s="211">
        <v>2901.528239202642</v>
      </c>
      <c r="AB429" s="208">
        <f t="shared" si="305"/>
        <v>725.3820598006605</v>
      </c>
      <c r="AC429" s="205">
        <f t="shared" si="306"/>
        <v>19</v>
      </c>
      <c r="AD429" s="525"/>
      <c r="AE429" s="211">
        <v>4</v>
      </c>
      <c r="AF429" s="211">
        <v>2902.666666666667</v>
      </c>
      <c r="AG429" s="208">
        <f t="shared" si="307"/>
        <v>725.66666666666674</v>
      </c>
      <c r="AH429" s="205">
        <f t="shared" si="308"/>
        <v>19</v>
      </c>
      <c r="AI429" s="525"/>
      <c r="AJ429" s="211">
        <v>4</v>
      </c>
      <c r="AK429" s="211">
        <v>2903.1905195989007</v>
      </c>
      <c r="AL429" s="208">
        <f t="shared" si="309"/>
        <v>725.79762989972517</v>
      </c>
      <c r="AM429" s="205">
        <f t="shared" si="310"/>
        <v>19</v>
      </c>
      <c r="AN429" s="525"/>
      <c r="AO429" s="211">
        <v>4</v>
      </c>
      <c r="AP429" s="211">
        <v>2902.7785419532279</v>
      </c>
      <c r="AQ429" s="208">
        <f t="shared" si="311"/>
        <v>725.69463548830697</v>
      </c>
      <c r="AR429" s="205">
        <f t="shared" si="312"/>
        <v>19</v>
      </c>
      <c r="AS429" s="525"/>
      <c r="AT429" s="211">
        <v>4</v>
      </c>
      <c r="AU429" s="211">
        <v>2903.2258064516136</v>
      </c>
      <c r="AV429" s="208">
        <f t="shared" si="313"/>
        <v>725.8064516129034</v>
      </c>
      <c r="AW429" s="205">
        <f t="shared" si="317"/>
        <v>18</v>
      </c>
      <c r="AX429" s="525"/>
    </row>
    <row r="430" spans="2:50" ht="14.25" hidden="1" customHeight="1" outlineLevel="1">
      <c r="B430" s="494"/>
      <c r="C430" s="203">
        <v>24</v>
      </c>
      <c r="D430" s="206" t="s">
        <v>547</v>
      </c>
      <c r="E430" s="207">
        <v>4</v>
      </c>
      <c r="F430" s="203">
        <v>3300</v>
      </c>
      <c r="G430" s="208">
        <f t="shared" si="315"/>
        <v>825</v>
      </c>
      <c r="H430" s="529"/>
      <c r="I430" s="209">
        <f t="shared" si="316"/>
        <v>4</v>
      </c>
      <c r="J430" s="209">
        <f t="shared" si="316"/>
        <v>2889.1437353599454</v>
      </c>
      <c r="K430" s="210">
        <f t="shared" si="316"/>
        <v>722.28593383998634</v>
      </c>
      <c r="L430" s="530"/>
      <c r="M430" s="209">
        <f>RANK(K430, K$407:$K$438)</f>
        <v>24</v>
      </c>
      <c r="N430" s="528"/>
      <c r="O430" s="526"/>
      <c r="P430" s="211">
        <v>4</v>
      </c>
      <c r="Q430" s="211">
        <v>2879.1230207064518</v>
      </c>
      <c r="R430" s="208">
        <f t="shared" si="301"/>
        <v>719.78075517661296</v>
      </c>
      <c r="S430" s="205">
        <f t="shared" si="302"/>
        <v>24</v>
      </c>
      <c r="T430" s="525"/>
      <c r="U430" s="211">
        <v>4</v>
      </c>
      <c r="V430" s="211">
        <v>2887.2361809045206</v>
      </c>
      <c r="W430" s="208">
        <f t="shared" si="303"/>
        <v>721.80904522613014</v>
      </c>
      <c r="X430" s="205">
        <f t="shared" si="304"/>
        <v>23</v>
      </c>
      <c r="Y430" s="525"/>
      <c r="Z430" s="211">
        <v>4</v>
      </c>
      <c r="AA430" s="211">
        <v>2887.4268190688608</v>
      </c>
      <c r="AB430" s="208">
        <f t="shared" si="305"/>
        <v>721.85670476721521</v>
      </c>
      <c r="AC430" s="205">
        <f t="shared" si="306"/>
        <v>23</v>
      </c>
      <c r="AD430" s="525"/>
      <c r="AE430" s="211">
        <v>4</v>
      </c>
      <c r="AF430" s="211">
        <v>2892.0916030534377</v>
      </c>
      <c r="AG430" s="208">
        <f t="shared" si="307"/>
        <v>723.02290076335942</v>
      </c>
      <c r="AH430" s="205">
        <f t="shared" si="308"/>
        <v>24</v>
      </c>
      <c r="AI430" s="525"/>
      <c r="AJ430" s="211">
        <v>4</v>
      </c>
      <c r="AK430" s="211">
        <v>2892.2422954303961</v>
      </c>
      <c r="AL430" s="208">
        <f t="shared" si="309"/>
        <v>723.06057385759902</v>
      </c>
      <c r="AM430" s="205">
        <f t="shared" si="310"/>
        <v>24</v>
      </c>
      <c r="AN430" s="525"/>
      <c r="AO430" s="211">
        <v>4</v>
      </c>
      <c r="AP430" s="211">
        <v>2892.7038626609419</v>
      </c>
      <c r="AQ430" s="208">
        <f t="shared" si="311"/>
        <v>723.17596566523548</v>
      </c>
      <c r="AR430" s="205">
        <f t="shared" si="312"/>
        <v>24</v>
      </c>
      <c r="AS430" s="525"/>
      <c r="AT430" s="211">
        <v>4</v>
      </c>
      <c r="AU430" s="211">
        <v>2893.1823656950064</v>
      </c>
      <c r="AV430" s="208">
        <f t="shared" si="313"/>
        <v>723.2955914237516</v>
      </c>
      <c r="AW430" s="205">
        <f t="shared" si="317"/>
        <v>23</v>
      </c>
      <c r="AX430" s="525"/>
    </row>
    <row r="431" spans="2:50" ht="14.25" hidden="1" customHeight="1" outlineLevel="1">
      <c r="B431" s="494"/>
      <c r="C431" s="203">
        <v>25</v>
      </c>
      <c r="D431" s="206" t="s">
        <v>550</v>
      </c>
      <c r="E431" s="207">
        <v>4</v>
      </c>
      <c r="F431" s="203">
        <v>3000</v>
      </c>
      <c r="G431" s="208">
        <f t="shared" si="315"/>
        <v>750</v>
      </c>
      <c r="H431" s="529"/>
      <c r="I431" s="209">
        <f t="shared" si="316"/>
        <v>4</v>
      </c>
      <c r="J431" s="209">
        <f t="shared" si="316"/>
        <v>2667.0657668530798</v>
      </c>
      <c r="K431" s="210">
        <f t="shared" si="316"/>
        <v>666.76644171326996</v>
      </c>
      <c r="L431" s="530"/>
      <c r="M431" s="209">
        <f>RANK(K431, K$407:$K$438)</f>
        <v>26</v>
      </c>
      <c r="N431" s="528"/>
      <c r="O431" s="526"/>
      <c r="P431" s="211">
        <v>4</v>
      </c>
      <c r="Q431" s="211">
        <v>2665.9514398644828</v>
      </c>
      <c r="R431" s="208">
        <f t="shared" si="301"/>
        <v>666.48785996612071</v>
      </c>
      <c r="S431" s="205">
        <f t="shared" si="302"/>
        <v>26</v>
      </c>
      <c r="T431" s="525"/>
      <c r="U431" s="211">
        <v>4</v>
      </c>
      <c r="V431" s="211">
        <v>2666.2531716943936</v>
      </c>
      <c r="W431" s="208">
        <f t="shared" si="303"/>
        <v>666.5632929235984</v>
      </c>
      <c r="X431" s="205">
        <f t="shared" si="304"/>
        <v>26</v>
      </c>
      <c r="Y431" s="525"/>
      <c r="Z431" s="211">
        <v>4</v>
      </c>
      <c r="AA431" s="211">
        <v>2666.6666666666629</v>
      </c>
      <c r="AB431" s="208">
        <f t="shared" si="305"/>
        <v>666.66666666666572</v>
      </c>
      <c r="AC431" s="205">
        <f t="shared" si="306"/>
        <v>26</v>
      </c>
      <c r="AD431" s="525"/>
      <c r="AE431" s="211">
        <v>4</v>
      </c>
      <c r="AF431" s="211">
        <v>2667.3374056773296</v>
      </c>
      <c r="AG431" s="208">
        <f t="shared" si="307"/>
        <v>666.83435141933239</v>
      </c>
      <c r="AH431" s="205">
        <f t="shared" si="308"/>
        <v>26</v>
      </c>
      <c r="AI431" s="525"/>
      <c r="AJ431" s="211">
        <v>4</v>
      </c>
      <c r="AK431" s="211">
        <v>2667.867122011799</v>
      </c>
      <c r="AL431" s="208">
        <f t="shared" si="309"/>
        <v>666.96678050294975</v>
      </c>
      <c r="AM431" s="205">
        <f t="shared" si="310"/>
        <v>26</v>
      </c>
      <c r="AN431" s="525"/>
      <c r="AO431" s="211">
        <v>4</v>
      </c>
      <c r="AP431" s="211">
        <v>2667.6187860477917</v>
      </c>
      <c r="AQ431" s="208">
        <f t="shared" si="311"/>
        <v>666.90469651194792</v>
      </c>
      <c r="AR431" s="205">
        <f t="shared" si="312"/>
        <v>26</v>
      </c>
      <c r="AS431" s="525"/>
      <c r="AT431" s="211">
        <v>4</v>
      </c>
      <c r="AU431" s="211">
        <v>2667.7657760090983</v>
      </c>
      <c r="AV431" s="208">
        <f t="shared" si="313"/>
        <v>666.94144400227458</v>
      </c>
      <c r="AW431" s="205">
        <f t="shared" si="317"/>
        <v>25</v>
      </c>
      <c r="AX431" s="525"/>
    </row>
    <row r="432" spans="2:50" ht="14.25" hidden="1" customHeight="1" outlineLevel="1">
      <c r="B432" s="494"/>
      <c r="C432" s="203">
        <v>26</v>
      </c>
      <c r="D432" s="206" t="s">
        <v>385</v>
      </c>
      <c r="E432" s="207">
        <v>4</v>
      </c>
      <c r="F432" s="203">
        <v>3000</v>
      </c>
      <c r="G432" s="208">
        <f t="shared" si="315"/>
        <v>750</v>
      </c>
      <c r="H432" s="529"/>
      <c r="I432" s="209">
        <f t="shared" si="316"/>
        <v>4</v>
      </c>
      <c r="J432" s="209">
        <f t="shared" si="316"/>
        <v>2628.3797305715957</v>
      </c>
      <c r="K432" s="210">
        <f t="shared" si="316"/>
        <v>657.09493264289893</v>
      </c>
      <c r="L432" s="530"/>
      <c r="M432" s="209">
        <f>RANK(K432, K$407:$K$438)</f>
        <v>27</v>
      </c>
      <c r="N432" s="528"/>
      <c r="O432" s="526"/>
      <c r="P432" s="211">
        <v>4</v>
      </c>
      <c r="Q432" s="211">
        <v>2627.3363000635841</v>
      </c>
      <c r="R432" s="208">
        <f t="shared" si="301"/>
        <v>656.83407501589602</v>
      </c>
      <c r="S432" s="205">
        <f t="shared" si="302"/>
        <v>28</v>
      </c>
      <c r="T432" s="525"/>
      <c r="U432" s="211">
        <v>4</v>
      </c>
      <c r="V432" s="211">
        <v>2627.976577748866</v>
      </c>
      <c r="W432" s="208">
        <f t="shared" si="303"/>
        <v>656.99414443721651</v>
      </c>
      <c r="X432" s="205">
        <f t="shared" si="304"/>
        <v>27</v>
      </c>
      <c r="Y432" s="525"/>
      <c r="Z432" s="211">
        <v>4</v>
      </c>
      <c r="AA432" s="211">
        <v>2628.485757121457</v>
      </c>
      <c r="AB432" s="208">
        <f t="shared" si="305"/>
        <v>657.12143928036426</v>
      </c>
      <c r="AC432" s="205">
        <f t="shared" si="306"/>
        <v>27</v>
      </c>
      <c r="AD432" s="525"/>
      <c r="AE432" s="211">
        <v>4</v>
      </c>
      <c r="AF432" s="211">
        <v>2628.7292817679395</v>
      </c>
      <c r="AG432" s="208">
        <f t="shared" si="307"/>
        <v>657.18232044198487</v>
      </c>
      <c r="AH432" s="205">
        <f t="shared" si="308"/>
        <v>27</v>
      </c>
      <c r="AI432" s="525"/>
      <c r="AJ432" s="211">
        <v>4</v>
      </c>
      <c r="AK432" s="211">
        <v>2628.1567489114636</v>
      </c>
      <c r="AL432" s="208">
        <f t="shared" si="309"/>
        <v>657.03918722786591</v>
      </c>
      <c r="AM432" s="205">
        <f t="shared" si="310"/>
        <v>27</v>
      </c>
      <c r="AN432" s="525"/>
      <c r="AO432" s="211">
        <v>4</v>
      </c>
      <c r="AP432" s="211">
        <v>2629.2897548711567</v>
      </c>
      <c r="AQ432" s="208">
        <f t="shared" si="311"/>
        <v>657.32243871778917</v>
      </c>
      <c r="AR432" s="205">
        <f t="shared" si="312"/>
        <v>27</v>
      </c>
      <c r="AS432" s="525"/>
      <c r="AT432" s="211">
        <v>4</v>
      </c>
      <c r="AU432" s="211">
        <v>2628.6836935167012</v>
      </c>
      <c r="AV432" s="208">
        <f t="shared" si="313"/>
        <v>657.17092337917529</v>
      </c>
      <c r="AW432" s="205">
        <f t="shared" si="317"/>
        <v>26</v>
      </c>
      <c r="AX432" s="525"/>
    </row>
    <row r="433" spans="1:50" ht="14.25" hidden="1" customHeight="1" outlineLevel="1">
      <c r="B433" s="494"/>
      <c r="C433" s="203">
        <v>27</v>
      </c>
      <c r="D433" s="206" t="s">
        <v>377</v>
      </c>
      <c r="E433" s="207">
        <v>4</v>
      </c>
      <c r="F433" s="203">
        <v>3000</v>
      </c>
      <c r="G433" s="208">
        <f t="shared" si="315"/>
        <v>750</v>
      </c>
      <c r="H433" s="529"/>
      <c r="I433" s="209">
        <f t="shared" si="316"/>
        <v>4</v>
      </c>
      <c r="J433" s="209">
        <f t="shared" si="316"/>
        <v>2628.0062784426786</v>
      </c>
      <c r="K433" s="210">
        <f t="shared" si="316"/>
        <v>657.00156961066966</v>
      </c>
      <c r="L433" s="530"/>
      <c r="M433" s="209">
        <f>RANK(K433, K$407:$K$438)</f>
        <v>28</v>
      </c>
      <c r="N433" s="528"/>
      <c r="O433" s="526"/>
      <c r="P433" s="211">
        <v>4</v>
      </c>
      <c r="Q433" s="211">
        <v>2627.9814145585974</v>
      </c>
      <c r="R433" s="208">
        <f t="shared" si="301"/>
        <v>656.99535363964935</v>
      </c>
      <c r="S433" s="205">
        <f>RANK(R433, R$407:R$438)</f>
        <v>27</v>
      </c>
      <c r="T433" s="525"/>
      <c r="U433" s="211">
        <v>4</v>
      </c>
      <c r="V433" s="211">
        <v>2627.8644432490637</v>
      </c>
      <c r="W433" s="208">
        <f t="shared" si="303"/>
        <v>656.96611081226592</v>
      </c>
      <c r="X433" s="205">
        <f t="shared" si="304"/>
        <v>28</v>
      </c>
      <c r="Y433" s="525"/>
      <c r="Z433" s="211">
        <v>4</v>
      </c>
      <c r="AA433" s="211">
        <v>2628.3582089552206</v>
      </c>
      <c r="AB433" s="208">
        <f t="shared" si="305"/>
        <v>657.08955223880514</v>
      </c>
      <c r="AC433" s="205">
        <f>RANK(AB433, AB$407:AB$438)</f>
        <v>28</v>
      </c>
      <c r="AD433" s="525"/>
      <c r="AE433" s="211">
        <v>4</v>
      </c>
      <c r="AF433" s="211">
        <v>2628.0777537797044</v>
      </c>
      <c r="AG433" s="208">
        <f t="shared" si="307"/>
        <v>657.0194384449261</v>
      </c>
      <c r="AH433" s="205">
        <f t="shared" si="308"/>
        <v>28</v>
      </c>
      <c r="AI433" s="525"/>
      <c r="AJ433" s="211">
        <v>4</v>
      </c>
      <c r="AK433" s="211">
        <v>2627.7522935779803</v>
      </c>
      <c r="AL433" s="208">
        <f t="shared" si="309"/>
        <v>656.93807339449506</v>
      </c>
      <c r="AM433" s="205">
        <f t="shared" si="310"/>
        <v>28</v>
      </c>
      <c r="AN433" s="525"/>
      <c r="AO433" s="211">
        <v>4</v>
      </c>
      <c r="AP433" s="211">
        <v>2627.6827371695254</v>
      </c>
      <c r="AQ433" s="208">
        <f t="shared" si="311"/>
        <v>656.92068429238134</v>
      </c>
      <c r="AR433" s="205">
        <f t="shared" si="312"/>
        <v>28</v>
      </c>
      <c r="AS433" s="525"/>
      <c r="AT433" s="211">
        <v>4</v>
      </c>
      <c r="AU433" s="211">
        <v>2628.3270978086607</v>
      </c>
      <c r="AV433" s="208">
        <f t="shared" si="313"/>
        <v>657.08177445216518</v>
      </c>
      <c r="AW433" s="205">
        <f t="shared" si="317"/>
        <v>27</v>
      </c>
      <c r="AX433" s="525"/>
    </row>
    <row r="434" spans="1:50" ht="14.25" hidden="1" customHeight="1" outlineLevel="1">
      <c r="B434" s="494"/>
      <c r="C434" s="203">
        <v>28</v>
      </c>
      <c r="D434" s="206" t="s">
        <v>549</v>
      </c>
      <c r="E434" s="207">
        <v>4</v>
      </c>
      <c r="F434" s="203">
        <v>3300</v>
      </c>
      <c r="G434" s="208">
        <f t="shared" si="315"/>
        <v>825</v>
      </c>
      <c r="H434" s="529"/>
      <c r="I434" s="209">
        <f t="shared" si="316"/>
        <v>4</v>
      </c>
      <c r="J434" s="209">
        <f t="shared" si="316"/>
        <v>2928.4578340953781</v>
      </c>
      <c r="K434" s="210">
        <f t="shared" si="316"/>
        <v>732.11445852384452</v>
      </c>
      <c r="L434" s="530"/>
      <c r="M434" s="209">
        <f>RANK(K434, K$407:$K$438)</f>
        <v>17</v>
      </c>
      <c r="N434" s="528"/>
      <c r="O434" s="526"/>
      <c r="P434" s="211">
        <v>4</v>
      </c>
      <c r="Q434" s="211">
        <v>2928.4874398717288</v>
      </c>
      <c r="R434" s="208">
        <f t="shared" si="301"/>
        <v>732.12185996793221</v>
      </c>
      <c r="S434" s="205">
        <f>RANK(R434, R$407:R$438)</f>
        <v>17</v>
      </c>
      <c r="T434" s="525"/>
      <c r="U434" s="211">
        <v>4</v>
      </c>
      <c r="V434" s="211">
        <v>2929.1181364392774</v>
      </c>
      <c r="W434" s="208">
        <f t="shared" si="303"/>
        <v>732.27953410981934</v>
      </c>
      <c r="X434" s="205">
        <f t="shared" si="304"/>
        <v>17</v>
      </c>
      <c r="Y434" s="525"/>
      <c r="Z434" s="211">
        <v>4</v>
      </c>
      <c r="AA434" s="211">
        <v>2928.4263959390978</v>
      </c>
      <c r="AB434" s="208">
        <f t="shared" si="305"/>
        <v>732.10659898477445</v>
      </c>
      <c r="AC434" s="205">
        <f>RANK(AB434, AB$407:AB$438)</f>
        <v>17</v>
      </c>
      <c r="AD434" s="525"/>
      <c r="AE434" s="211">
        <v>4</v>
      </c>
      <c r="AF434" s="211">
        <v>2927.7701778385872</v>
      </c>
      <c r="AG434" s="208">
        <f t="shared" si="307"/>
        <v>731.9425444596468</v>
      </c>
      <c r="AH434" s="205">
        <f>RANK(AG434, AG$407:AG$438)</f>
        <v>18</v>
      </c>
      <c r="AI434" s="525"/>
      <c r="AJ434" s="211">
        <v>4</v>
      </c>
      <c r="AK434" s="211">
        <v>2928.3582089552287</v>
      </c>
      <c r="AL434" s="208">
        <f t="shared" si="309"/>
        <v>732.08955223880719</v>
      </c>
      <c r="AM434" s="205">
        <f>RANK(AL434, AL$407:AL$438)</f>
        <v>17</v>
      </c>
      <c r="AN434" s="525"/>
      <c r="AO434" s="211">
        <v>4</v>
      </c>
      <c r="AP434" s="211">
        <v>2928.4578696343438</v>
      </c>
      <c r="AQ434" s="208">
        <f t="shared" si="311"/>
        <v>732.11446740858594</v>
      </c>
      <c r="AR434" s="205">
        <f t="shared" si="312"/>
        <v>17</v>
      </c>
      <c r="AS434" s="525"/>
      <c r="AT434" s="211">
        <v>4</v>
      </c>
      <c r="AU434" s="211">
        <v>2928.5866099893829</v>
      </c>
      <c r="AV434" s="208">
        <f t="shared" si="313"/>
        <v>732.14665249734571</v>
      </c>
      <c r="AW434" s="205">
        <f t="shared" si="317"/>
        <v>17</v>
      </c>
      <c r="AX434" s="525"/>
    </row>
    <row r="435" spans="1:50" ht="14.25" hidden="1" customHeight="1" outlineLevel="1">
      <c r="B435" s="494"/>
      <c r="C435" s="203">
        <v>29</v>
      </c>
      <c r="D435" s="206" t="s">
        <v>668</v>
      </c>
      <c r="E435" s="207">
        <v>3</v>
      </c>
      <c r="F435" s="203">
        <v>3300</v>
      </c>
      <c r="G435" s="208">
        <f t="shared" si="315"/>
        <v>1100</v>
      </c>
      <c r="H435" s="529"/>
      <c r="I435" s="209">
        <f t="shared" si="316"/>
        <v>3</v>
      </c>
      <c r="J435" s="209">
        <f t="shared" si="316"/>
        <v>2929.3076292940045</v>
      </c>
      <c r="K435" s="210">
        <f t="shared" si="316"/>
        <v>976.43587643133469</v>
      </c>
      <c r="L435" s="530"/>
      <c r="M435" s="209">
        <f>RANK(K435, K$407:$K$438)</f>
        <v>7</v>
      </c>
      <c r="N435" s="528"/>
      <c r="O435" s="526"/>
      <c r="P435" s="211">
        <v>3</v>
      </c>
      <c r="Q435" s="211">
        <v>2928.2740836249827</v>
      </c>
      <c r="R435" s="208">
        <f t="shared" si="301"/>
        <v>976.09136120832761</v>
      </c>
      <c r="S435" s="205">
        <f>RANK(R435, R$407:R$438)</f>
        <v>7</v>
      </c>
      <c r="T435" s="525"/>
      <c r="U435" s="211">
        <v>3</v>
      </c>
      <c r="V435" s="211">
        <v>2928.3377710155951</v>
      </c>
      <c r="W435" s="208">
        <f t="shared" si="303"/>
        <v>976.11259033853173</v>
      </c>
      <c r="X435" s="205">
        <f>RANK(W435, W$407:W$438)</f>
        <v>7</v>
      </c>
      <c r="Y435" s="525"/>
      <c r="Z435" s="211">
        <v>3</v>
      </c>
      <c r="AA435" s="211">
        <v>2928.8784847839952</v>
      </c>
      <c r="AB435" s="208">
        <f t="shared" si="305"/>
        <v>976.29282826133169</v>
      </c>
      <c r="AC435" s="205">
        <f>RANK(AB435, AB$407:AB$438)</f>
        <v>7</v>
      </c>
      <c r="AD435" s="525"/>
      <c r="AE435" s="211">
        <v>3</v>
      </c>
      <c r="AF435" s="211">
        <v>2929.6261682242916</v>
      </c>
      <c r="AG435" s="208">
        <f t="shared" si="307"/>
        <v>976.54205607476388</v>
      </c>
      <c r="AH435" s="205">
        <f>RANK(AG435, AG$407:AG$438)</f>
        <v>7</v>
      </c>
      <c r="AI435" s="525"/>
      <c r="AJ435" s="211">
        <v>3</v>
      </c>
      <c r="AK435" s="211">
        <v>2929.9270072992686</v>
      </c>
      <c r="AL435" s="208">
        <f t="shared" si="309"/>
        <v>976.64233576642289</v>
      </c>
      <c r="AM435" s="205">
        <f>RANK(AL435, AL$407:AL$438)</f>
        <v>7</v>
      </c>
      <c r="AN435" s="525"/>
      <c r="AO435" s="211">
        <v>3</v>
      </c>
      <c r="AP435" s="211">
        <v>2930.1098901098899</v>
      </c>
      <c r="AQ435" s="208">
        <f t="shared" si="311"/>
        <v>976.70329670329659</v>
      </c>
      <c r="AR435" s="205">
        <f>RANK(AQ435, AQ$407:AQ$438)</f>
        <v>8</v>
      </c>
      <c r="AS435" s="525"/>
      <c r="AT435" s="211">
        <v>3</v>
      </c>
      <c r="AU435" s="211">
        <v>2930.0000000000055</v>
      </c>
      <c r="AV435" s="208">
        <f t="shared" si="313"/>
        <v>976.66666666666845</v>
      </c>
      <c r="AW435" s="205">
        <f>RANK(AV435, AV$407:AV$438)</f>
        <v>8</v>
      </c>
      <c r="AX435" s="525"/>
    </row>
    <row r="436" spans="1:50" ht="14.25" hidden="1" customHeight="1" outlineLevel="1">
      <c r="B436" s="494"/>
      <c r="C436" s="203">
        <v>30</v>
      </c>
      <c r="D436" s="206" t="s">
        <v>640</v>
      </c>
      <c r="E436" s="203">
        <v>6</v>
      </c>
      <c r="F436" s="203">
        <v>3600</v>
      </c>
      <c r="G436" s="208">
        <f t="shared" si="315"/>
        <v>600</v>
      </c>
      <c r="H436" s="529"/>
      <c r="I436" s="209">
        <f t="shared" si="316"/>
        <v>6</v>
      </c>
      <c r="J436" s="209">
        <f t="shared" si="316"/>
        <v>3159.8126148210213</v>
      </c>
      <c r="K436" s="210">
        <f t="shared" si="316"/>
        <v>526.63543580350347</v>
      </c>
      <c r="L436" s="530"/>
      <c r="M436" s="209">
        <f>RANK(K436, K$407:$K$438)</f>
        <v>31</v>
      </c>
      <c r="N436" s="528"/>
      <c r="O436" s="526"/>
      <c r="P436" s="211">
        <v>6</v>
      </c>
      <c r="Q436" s="211">
        <v>3157.7278731836195</v>
      </c>
      <c r="R436" s="208">
        <f t="shared" si="301"/>
        <v>526.28797886393659</v>
      </c>
      <c r="S436" s="205">
        <f>RANK(R436, R$407:R$438)</f>
        <v>31</v>
      </c>
      <c r="T436" s="525"/>
      <c r="U436" s="211">
        <v>6</v>
      </c>
      <c r="V436" s="211">
        <v>3158.8732394366239</v>
      </c>
      <c r="W436" s="208">
        <f t="shared" si="303"/>
        <v>526.47887323943735</v>
      </c>
      <c r="X436" s="205">
        <f>RANK(W436, W$407:W$438)</f>
        <v>31</v>
      </c>
      <c r="Y436" s="525"/>
      <c r="Z436" s="211">
        <v>6</v>
      </c>
      <c r="AA436" s="211">
        <v>3159.798994974888</v>
      </c>
      <c r="AB436" s="208">
        <f t="shared" si="305"/>
        <v>526.63316582914797</v>
      </c>
      <c r="AC436" s="205">
        <f>RANK(AB436, AB$407:AB$438)</f>
        <v>31</v>
      </c>
      <c r="AD436" s="525"/>
      <c r="AE436" s="211">
        <v>6</v>
      </c>
      <c r="AF436" s="211">
        <v>3159.7122302158423</v>
      </c>
      <c r="AG436" s="208">
        <f t="shared" si="307"/>
        <v>526.61870503597368</v>
      </c>
      <c r="AH436" s="205">
        <f>RANK(AG436, AG$407:AG$438)</f>
        <v>31</v>
      </c>
      <c r="AI436" s="525"/>
      <c r="AJ436" s="211">
        <v>6</v>
      </c>
      <c r="AK436" s="211">
        <v>3159.1836734693857</v>
      </c>
      <c r="AL436" s="208">
        <f t="shared" si="309"/>
        <v>526.53061224489761</v>
      </c>
      <c r="AM436" s="205">
        <f>RANK(AL436, AL$407:AL$438)</f>
        <v>31</v>
      </c>
      <c r="AN436" s="525"/>
      <c r="AO436" s="211">
        <v>6</v>
      </c>
      <c r="AP436" s="211">
        <v>3160.6635071090254</v>
      </c>
      <c r="AQ436" s="208">
        <f t="shared" si="311"/>
        <v>526.77725118483761</v>
      </c>
      <c r="AR436" s="205">
        <f>RANK(AQ436, AQ$407:AQ$438)</f>
        <v>31</v>
      </c>
      <c r="AS436" s="525"/>
      <c r="AT436" s="211">
        <v>6</v>
      </c>
      <c r="AU436" s="211">
        <v>3162.7287853577641</v>
      </c>
      <c r="AV436" s="208">
        <f t="shared" si="313"/>
        <v>527.12146422629405</v>
      </c>
      <c r="AW436" s="205">
        <f>RANK(AV436, AV$407:AV$438)</f>
        <v>30</v>
      </c>
      <c r="AX436" s="525"/>
    </row>
    <row r="437" spans="1:50" ht="14.25" hidden="1" customHeight="1" outlineLevel="1">
      <c r="B437" s="494"/>
      <c r="C437" s="203">
        <v>31</v>
      </c>
      <c r="D437" s="206" t="s">
        <v>388</v>
      </c>
      <c r="E437" s="203">
        <v>3</v>
      </c>
      <c r="F437" s="203">
        <v>3000</v>
      </c>
      <c r="G437" s="208">
        <f t="shared" si="315"/>
        <v>1000</v>
      </c>
      <c r="H437" s="529"/>
      <c r="I437" s="209">
        <f t="shared" si="316"/>
        <v>3</v>
      </c>
      <c r="J437" s="209">
        <f t="shared" si="316"/>
        <v>2665.2758929822703</v>
      </c>
      <c r="K437" s="210">
        <f t="shared" si="316"/>
        <v>888.42529766075688</v>
      </c>
      <c r="L437" s="530"/>
      <c r="M437" s="209">
        <f>RANK(K437, K$407:$K$438)</f>
        <v>11</v>
      </c>
      <c r="N437" s="528"/>
      <c r="O437" s="526"/>
      <c r="P437" s="211">
        <v>3</v>
      </c>
      <c r="Q437" s="211">
        <v>2664.5164003794553</v>
      </c>
      <c r="R437" s="208">
        <f t="shared" si="301"/>
        <v>888.17213345981838</v>
      </c>
      <c r="S437" s="205">
        <f>RANK(R437, R$407:R$438)</f>
        <v>11</v>
      </c>
      <c r="T437" s="525"/>
      <c r="U437" s="211">
        <v>3</v>
      </c>
      <c r="V437" s="211">
        <v>2665.0843218113382</v>
      </c>
      <c r="W437" s="208">
        <f t="shared" si="303"/>
        <v>888.36144060377944</v>
      </c>
      <c r="X437" s="205">
        <f>RANK(W437, W$407:W$438)</f>
        <v>11</v>
      </c>
      <c r="Y437" s="525"/>
      <c r="Z437" s="211">
        <v>3</v>
      </c>
      <c r="AA437" s="211">
        <v>2665.547757338305</v>
      </c>
      <c r="AB437" s="208">
        <f t="shared" si="305"/>
        <v>888.5159191127683</v>
      </c>
      <c r="AC437" s="205">
        <f>RANK(AB437, AB$407:AB$438)</f>
        <v>11</v>
      </c>
      <c r="AD437" s="525"/>
      <c r="AE437" s="211">
        <v>3</v>
      </c>
      <c r="AF437" s="211">
        <v>2665.5213890297164</v>
      </c>
      <c r="AG437" s="208">
        <f t="shared" si="307"/>
        <v>888.50712967657216</v>
      </c>
      <c r="AH437" s="205">
        <f>RANK(AG437, AG$407:AG$438)</f>
        <v>11</v>
      </c>
      <c r="AI437" s="525"/>
      <c r="AJ437" s="211">
        <v>3</v>
      </c>
      <c r="AK437" s="211">
        <v>2666.255915706759</v>
      </c>
      <c r="AL437" s="208">
        <f t="shared" si="309"/>
        <v>888.75197190225299</v>
      </c>
      <c r="AM437" s="205">
        <f>RANK(AL437, AL$407:AL$438)</f>
        <v>11</v>
      </c>
      <c r="AN437" s="525"/>
      <c r="AO437" s="211">
        <v>3</v>
      </c>
      <c r="AP437" s="211">
        <v>2665.4138119158924</v>
      </c>
      <c r="AQ437" s="208">
        <f t="shared" si="311"/>
        <v>888.47127063863081</v>
      </c>
      <c r="AR437" s="205">
        <f>RANK(AQ437, AQ$407:AQ$438)</f>
        <v>11</v>
      </c>
      <c r="AS437" s="525"/>
      <c r="AT437" s="211">
        <v>3</v>
      </c>
      <c r="AU437" s="211">
        <v>2664.5916546944263</v>
      </c>
      <c r="AV437" s="208">
        <f t="shared" si="313"/>
        <v>888.1972182314754</v>
      </c>
      <c r="AW437" s="205">
        <f>RANK(AV437, AV$407:AV$438)</f>
        <v>11</v>
      </c>
      <c r="AX437" s="525"/>
    </row>
    <row r="438" spans="1:50" ht="14.25" hidden="1" customHeight="1" outlineLevel="1">
      <c r="B438" s="494"/>
      <c r="C438" s="203">
        <v>32</v>
      </c>
      <c r="D438" s="206"/>
      <c r="E438" s="203"/>
      <c r="F438" s="203"/>
      <c r="G438" s="208"/>
      <c r="H438" s="529"/>
      <c r="I438" s="209"/>
      <c r="J438" s="209"/>
      <c r="K438" s="210"/>
      <c r="L438" s="530"/>
      <c r="M438" s="209"/>
      <c r="N438" s="528"/>
      <c r="O438" s="526"/>
      <c r="P438" s="205"/>
      <c r="Q438" s="211"/>
      <c r="R438" s="208"/>
      <c r="S438" s="205"/>
      <c r="T438" s="525"/>
      <c r="U438" s="205"/>
      <c r="V438" s="211"/>
      <c r="W438" s="208"/>
      <c r="X438" s="205"/>
      <c r="Y438" s="525"/>
      <c r="Z438" s="205"/>
      <c r="AA438" s="211"/>
      <c r="AB438" s="208"/>
      <c r="AC438" s="205"/>
      <c r="AD438" s="525"/>
      <c r="AE438" s="205"/>
      <c r="AF438" s="211"/>
      <c r="AG438" s="208"/>
      <c r="AH438" s="205"/>
      <c r="AI438" s="525"/>
      <c r="AJ438" s="205"/>
      <c r="AK438" s="211"/>
      <c r="AL438" s="208"/>
      <c r="AM438" s="205"/>
      <c r="AN438" s="525"/>
      <c r="AO438" s="205"/>
      <c r="AP438" s="211"/>
      <c r="AQ438" s="208"/>
      <c r="AR438" s="205"/>
      <c r="AS438" s="525"/>
      <c r="AT438" s="205"/>
      <c r="AU438" s="211"/>
      <c r="AV438" s="208"/>
      <c r="AW438" s="205"/>
      <c r="AX438" s="525"/>
    </row>
    <row r="439" spans="1:50" ht="14.25" hidden="1" customHeight="1" outlineLevel="1" collapsed="1">
      <c r="B439" s="531" t="s">
        <v>697</v>
      </c>
      <c r="C439" s="532"/>
      <c r="D439" s="532"/>
      <c r="E439" s="532"/>
      <c r="F439" s="532"/>
      <c r="G439" s="532"/>
      <c r="H439" s="532"/>
      <c r="I439" s="532"/>
      <c r="J439" s="532"/>
      <c r="K439" s="532"/>
      <c r="L439" s="532"/>
      <c r="M439" s="533"/>
      <c r="N439" s="536" t="s">
        <v>445</v>
      </c>
      <c r="O439" s="536" t="s">
        <v>105</v>
      </c>
      <c r="P439" s="538">
        <f>AT402+1</f>
        <v>45951</v>
      </c>
      <c r="Q439" s="539"/>
      <c r="R439" s="539"/>
      <c r="S439" s="539"/>
      <c r="T439" s="539"/>
      <c r="U439" s="540">
        <f>P439+1</f>
        <v>45952</v>
      </c>
      <c r="V439" s="541"/>
      <c r="W439" s="541"/>
      <c r="X439" s="541"/>
      <c r="Y439" s="541"/>
      <c r="Z439" s="538">
        <f t="shared" ref="Z439" si="318">U439+1</f>
        <v>45953</v>
      </c>
      <c r="AA439" s="539"/>
      <c r="AB439" s="539"/>
      <c r="AC439" s="539"/>
      <c r="AD439" s="539"/>
      <c r="AE439" s="540">
        <f t="shared" ref="AE439" si="319">Z439+1</f>
        <v>45954</v>
      </c>
      <c r="AF439" s="541"/>
      <c r="AG439" s="541"/>
      <c r="AH439" s="541"/>
      <c r="AI439" s="541"/>
      <c r="AJ439" s="542">
        <f t="shared" ref="AJ439" si="320">AE439+1</f>
        <v>45955</v>
      </c>
      <c r="AK439" s="543"/>
      <c r="AL439" s="543"/>
      <c r="AM439" s="543"/>
      <c r="AN439" s="544"/>
      <c r="AO439" s="540">
        <f t="shared" ref="AO439" si="321">AJ439+1</f>
        <v>45956</v>
      </c>
      <c r="AP439" s="541"/>
      <c r="AQ439" s="541"/>
      <c r="AR439" s="541"/>
      <c r="AS439" s="541"/>
      <c r="AT439" s="542">
        <f t="shared" ref="AT439" si="322">AO439+1</f>
        <v>45957</v>
      </c>
      <c r="AU439" s="543"/>
      <c r="AV439" s="543"/>
      <c r="AW439" s="543"/>
      <c r="AX439" s="544"/>
    </row>
    <row r="440" spans="1:50" ht="14.25" hidden="1" customHeight="1" outlineLevel="1">
      <c r="B440" s="534"/>
      <c r="C440" s="534"/>
      <c r="D440" s="534"/>
      <c r="E440" s="534"/>
      <c r="F440" s="534"/>
      <c r="G440" s="534"/>
      <c r="H440" s="534"/>
      <c r="I440" s="534"/>
      <c r="J440" s="534"/>
      <c r="K440" s="534"/>
      <c r="L440" s="534"/>
      <c r="M440" s="535"/>
      <c r="N440" s="537"/>
      <c r="O440" s="537"/>
      <c r="P440" s="545">
        <f>P439</f>
        <v>45951</v>
      </c>
      <c r="Q440" s="545"/>
      <c r="R440" s="545"/>
      <c r="S440" s="545"/>
      <c r="T440" s="545"/>
      <c r="U440" s="546">
        <f>U439</f>
        <v>45952</v>
      </c>
      <c r="V440" s="546"/>
      <c r="W440" s="546"/>
      <c r="X440" s="546"/>
      <c r="Y440" s="546"/>
      <c r="Z440" s="545">
        <f t="shared" ref="Z440" si="323">Z439</f>
        <v>45953</v>
      </c>
      <c r="AA440" s="545"/>
      <c r="AB440" s="545"/>
      <c r="AC440" s="545"/>
      <c r="AD440" s="545"/>
      <c r="AE440" s="546">
        <f t="shared" ref="AE440" si="324">AE439</f>
        <v>45954</v>
      </c>
      <c r="AF440" s="546"/>
      <c r="AG440" s="546"/>
      <c r="AH440" s="546"/>
      <c r="AI440" s="546"/>
      <c r="AJ440" s="547">
        <f t="shared" ref="AJ440" si="325">AJ439</f>
        <v>45955</v>
      </c>
      <c r="AK440" s="548"/>
      <c r="AL440" s="548"/>
      <c r="AM440" s="548"/>
      <c r="AN440" s="549"/>
      <c r="AO440" s="546">
        <f t="shared" ref="AO440" si="326">AO439</f>
        <v>45956</v>
      </c>
      <c r="AP440" s="546"/>
      <c r="AQ440" s="546"/>
      <c r="AR440" s="546"/>
      <c r="AS440" s="546"/>
      <c r="AT440" s="547">
        <f t="shared" ref="AT440" si="327">AT439</f>
        <v>45957</v>
      </c>
      <c r="AU440" s="548"/>
      <c r="AV440" s="548"/>
      <c r="AW440" s="548"/>
      <c r="AX440" s="549"/>
    </row>
    <row r="441" spans="1:50" ht="14.25" hidden="1" customHeight="1" outlineLevel="1">
      <c r="B441" s="494" t="s">
        <v>165</v>
      </c>
      <c r="C441" s="494" t="s">
        <v>160</v>
      </c>
      <c r="D441" s="494"/>
      <c r="E441" s="494" t="s">
        <v>161</v>
      </c>
      <c r="F441" s="494"/>
      <c r="G441" s="494"/>
      <c r="H441" s="494" t="s">
        <v>166</v>
      </c>
      <c r="I441" s="527" t="s">
        <v>446</v>
      </c>
      <c r="J441" s="527"/>
      <c r="K441" s="527"/>
      <c r="L441" s="527" t="s">
        <v>166</v>
      </c>
      <c r="M441" s="527" t="s">
        <v>168</v>
      </c>
      <c r="N441" s="528"/>
      <c r="O441" s="526" t="s">
        <v>167</v>
      </c>
      <c r="P441" s="526" t="s">
        <v>163</v>
      </c>
      <c r="Q441" s="526"/>
      <c r="R441" s="526"/>
      <c r="S441" s="526"/>
      <c r="T441" s="526" t="s">
        <v>166</v>
      </c>
      <c r="U441" s="526" t="s">
        <v>163</v>
      </c>
      <c r="V441" s="526"/>
      <c r="W441" s="526"/>
      <c r="X441" s="526"/>
      <c r="Y441" s="526" t="s">
        <v>166</v>
      </c>
      <c r="Z441" s="526" t="s">
        <v>163</v>
      </c>
      <c r="AA441" s="526"/>
      <c r="AB441" s="526"/>
      <c r="AC441" s="526"/>
      <c r="AD441" s="526" t="s">
        <v>166</v>
      </c>
      <c r="AE441" s="526" t="s">
        <v>163</v>
      </c>
      <c r="AF441" s="526"/>
      <c r="AG441" s="526"/>
      <c r="AH441" s="526"/>
      <c r="AI441" s="526" t="s">
        <v>166</v>
      </c>
      <c r="AJ441" s="526" t="s">
        <v>163</v>
      </c>
      <c r="AK441" s="526"/>
      <c r="AL441" s="526"/>
      <c r="AM441" s="526"/>
      <c r="AN441" s="526" t="s">
        <v>166</v>
      </c>
      <c r="AO441" s="526" t="s">
        <v>163</v>
      </c>
      <c r="AP441" s="526"/>
      <c r="AQ441" s="526"/>
      <c r="AR441" s="526"/>
      <c r="AS441" s="526" t="s">
        <v>166</v>
      </c>
      <c r="AT441" s="526" t="s">
        <v>163</v>
      </c>
      <c r="AU441" s="526"/>
      <c r="AV441" s="526"/>
      <c r="AW441" s="526"/>
      <c r="AX441" s="526" t="s">
        <v>166</v>
      </c>
    </row>
    <row r="442" spans="1:50" ht="14.25" hidden="1" customHeight="1" outlineLevel="1">
      <c r="B442" s="494"/>
      <c r="C442" s="494"/>
      <c r="D442" s="494"/>
      <c r="E442" s="494" t="s">
        <v>447</v>
      </c>
      <c r="F442" s="494"/>
      <c r="G442" s="494"/>
      <c r="H442" s="494"/>
      <c r="I442" s="527" t="s">
        <v>447</v>
      </c>
      <c r="J442" s="527"/>
      <c r="K442" s="527"/>
      <c r="L442" s="527"/>
      <c r="M442" s="527"/>
      <c r="N442" s="528"/>
      <c r="O442" s="526"/>
      <c r="P442" s="526" t="s">
        <v>448</v>
      </c>
      <c r="Q442" s="526"/>
      <c r="R442" s="526"/>
      <c r="S442" s="526"/>
      <c r="T442" s="526"/>
      <c r="U442" s="526" t="s">
        <v>448</v>
      </c>
      <c r="V442" s="526"/>
      <c r="W442" s="526"/>
      <c r="X442" s="526"/>
      <c r="Y442" s="526"/>
      <c r="Z442" s="526" t="s">
        <v>448</v>
      </c>
      <c r="AA442" s="526"/>
      <c r="AB442" s="526"/>
      <c r="AC442" s="526"/>
      <c r="AD442" s="526"/>
      <c r="AE442" s="526" t="s">
        <v>448</v>
      </c>
      <c r="AF442" s="526"/>
      <c r="AG442" s="526"/>
      <c r="AH442" s="526"/>
      <c r="AI442" s="526"/>
      <c r="AJ442" s="526" t="s">
        <v>448</v>
      </c>
      <c r="AK442" s="526"/>
      <c r="AL442" s="526"/>
      <c r="AM442" s="526"/>
      <c r="AN442" s="526"/>
      <c r="AO442" s="526" t="s">
        <v>448</v>
      </c>
      <c r="AP442" s="526"/>
      <c r="AQ442" s="526"/>
      <c r="AR442" s="526"/>
      <c r="AS442" s="526"/>
      <c r="AT442" s="526" t="s">
        <v>448</v>
      </c>
      <c r="AU442" s="526"/>
      <c r="AV442" s="526"/>
      <c r="AW442" s="526"/>
      <c r="AX442" s="526"/>
    </row>
    <row r="443" spans="1:50" ht="14.25" hidden="1" customHeight="1" outlineLevel="1">
      <c r="A443" s="200"/>
      <c r="B443" s="494"/>
      <c r="C443" s="494"/>
      <c r="D443" s="494"/>
      <c r="E443" s="203" t="s">
        <v>162</v>
      </c>
      <c r="F443" s="203" t="s">
        <v>449</v>
      </c>
      <c r="G443" s="203" t="s">
        <v>164</v>
      </c>
      <c r="H443" s="494"/>
      <c r="I443" s="204" t="s">
        <v>162</v>
      </c>
      <c r="J443" s="204" t="s">
        <v>449</v>
      </c>
      <c r="K443" s="204" t="s">
        <v>164</v>
      </c>
      <c r="L443" s="527"/>
      <c r="M443" s="527"/>
      <c r="N443" s="528"/>
      <c r="O443" s="526"/>
      <c r="P443" s="205" t="s">
        <v>162</v>
      </c>
      <c r="Q443" s="205" t="s">
        <v>449</v>
      </c>
      <c r="R443" s="205" t="s">
        <v>164</v>
      </c>
      <c r="S443" s="205" t="s">
        <v>168</v>
      </c>
      <c r="T443" s="526"/>
      <c r="U443" s="205" t="s">
        <v>162</v>
      </c>
      <c r="V443" s="205" t="s">
        <v>449</v>
      </c>
      <c r="W443" s="205" t="s">
        <v>164</v>
      </c>
      <c r="X443" s="205" t="s">
        <v>168</v>
      </c>
      <c r="Y443" s="526"/>
      <c r="Z443" s="205" t="s">
        <v>162</v>
      </c>
      <c r="AA443" s="205" t="s">
        <v>449</v>
      </c>
      <c r="AB443" s="205" t="s">
        <v>164</v>
      </c>
      <c r="AC443" s="205" t="s">
        <v>168</v>
      </c>
      <c r="AD443" s="526"/>
      <c r="AE443" s="205" t="s">
        <v>162</v>
      </c>
      <c r="AF443" s="205" t="s">
        <v>449</v>
      </c>
      <c r="AG443" s="205" t="s">
        <v>164</v>
      </c>
      <c r="AH443" s="205" t="s">
        <v>168</v>
      </c>
      <c r="AI443" s="526"/>
      <c r="AJ443" s="205" t="s">
        <v>162</v>
      </c>
      <c r="AK443" s="205" t="s">
        <v>449</v>
      </c>
      <c r="AL443" s="205" t="s">
        <v>164</v>
      </c>
      <c r="AM443" s="205" t="s">
        <v>168</v>
      </c>
      <c r="AN443" s="526"/>
      <c r="AO443" s="205" t="s">
        <v>162</v>
      </c>
      <c r="AP443" s="205" t="s">
        <v>449</v>
      </c>
      <c r="AQ443" s="205" t="s">
        <v>164</v>
      </c>
      <c r="AR443" s="205" t="s">
        <v>168</v>
      </c>
      <c r="AS443" s="526"/>
      <c r="AT443" s="205" t="s">
        <v>162</v>
      </c>
      <c r="AU443" s="205" t="s">
        <v>449</v>
      </c>
      <c r="AV443" s="205" t="s">
        <v>164</v>
      </c>
      <c r="AW443" s="205" t="s">
        <v>168</v>
      </c>
      <c r="AX443" s="526"/>
    </row>
    <row r="444" spans="1:50" ht="14.25" hidden="1" customHeight="1" outlineLevel="1">
      <c r="B444" s="494" t="s">
        <v>450</v>
      </c>
      <c r="C444" s="203">
        <v>1</v>
      </c>
      <c r="D444" s="206" t="s">
        <v>545</v>
      </c>
      <c r="E444" s="207">
        <v>4</v>
      </c>
      <c r="F444" s="203">
        <v>3300</v>
      </c>
      <c r="G444" s="208">
        <f>F444/E444</f>
        <v>825</v>
      </c>
      <c r="H444" s="529">
        <f>AVERAGE(G444:G476)</f>
        <v>883.4375</v>
      </c>
      <c r="I444" s="209">
        <f>AVERAGE(P444,U444,Z444,AE444,AJ444,AO444,AT444)</f>
        <v>4</v>
      </c>
      <c r="J444" s="209">
        <f>AVERAGE(Q444,V444,AA444,AF444,AK444,AP444,AU444)</f>
        <v>2935.4351761801313</v>
      </c>
      <c r="K444" s="210">
        <f>AVERAGE(R444,W444,AB444,AG444,AL444,AQ444,AV444)</f>
        <v>733.85879404503282</v>
      </c>
      <c r="L444" s="530">
        <f>IFERROR(AVERAGE(K444:K476),"-")</f>
        <v>774.24829388798651</v>
      </c>
      <c r="M444" s="209">
        <f>RANK(K444, K$444:$K$476)</f>
        <v>13</v>
      </c>
      <c r="N444" s="528"/>
      <c r="O444" s="526"/>
      <c r="P444" s="211">
        <v>4</v>
      </c>
      <c r="Q444" s="211">
        <v>2934.4954128440354</v>
      </c>
      <c r="R444" s="208">
        <f t="shared" ref="R444:R473" si="328">Q444/P444</f>
        <v>733.62385321100885</v>
      </c>
      <c r="S444" s="205">
        <f t="shared" ref="S444:S470" si="329">RANK(R444, R$444:R$476)</f>
        <v>13</v>
      </c>
      <c r="T444" s="525">
        <f>AVERAGE(R444:R476)</f>
        <v>797.12459888539195</v>
      </c>
      <c r="U444" s="211">
        <v>4</v>
      </c>
      <c r="V444" s="211">
        <v>2934.9880668257747</v>
      </c>
      <c r="W444" s="208">
        <f t="shared" ref="W444:W473" si="330">V444/U444</f>
        <v>733.74701670644367</v>
      </c>
      <c r="X444" s="205">
        <f t="shared" ref="X444:X470" si="331">RANK(W444, W$444:W$476)</f>
        <v>13</v>
      </c>
      <c r="Y444" s="525">
        <f>AVERAGE(W444:W476)</f>
        <v>797.19263192194967</v>
      </c>
      <c r="Z444" s="211">
        <v>4</v>
      </c>
      <c r="AA444" s="211">
        <v>2935.1521511017831</v>
      </c>
      <c r="AB444" s="208">
        <f t="shared" ref="AB444:AB473" si="332">AA444/Z444</f>
        <v>733.78803777544579</v>
      </c>
      <c r="AC444" s="205">
        <f t="shared" ref="AC444:AC470" si="333">RANK(AB444, AB$444:AB$476)</f>
        <v>13</v>
      </c>
      <c r="AD444" s="525">
        <f>AVERAGE(AB444:AB476)</f>
        <v>797.28121876724845</v>
      </c>
      <c r="AE444" s="211">
        <v>4</v>
      </c>
      <c r="AF444" s="211">
        <v>2935.1963746223564</v>
      </c>
      <c r="AG444" s="208">
        <f t="shared" ref="AG444:AG473" si="334">AF444/AE444</f>
        <v>733.7990936555891</v>
      </c>
      <c r="AH444" s="205">
        <f t="shared" ref="AH444:AH471" si="335">RANK(AG444, AG$444:AG$476)</f>
        <v>13</v>
      </c>
      <c r="AI444" s="525">
        <f>AVERAGE(AG444:AG476)</f>
        <v>797.3338228212358</v>
      </c>
      <c r="AJ444" s="211">
        <v>4</v>
      </c>
      <c r="AK444" s="211">
        <v>2935.909090909091</v>
      </c>
      <c r="AL444" s="208">
        <f t="shared" ref="AL444:AL473" si="336">AK444/AJ444</f>
        <v>733.97727272727275</v>
      </c>
      <c r="AM444" s="205">
        <f t="shared" ref="AM444:AM470" si="337">RANK(AL444, AL$444:AL$476)</f>
        <v>13</v>
      </c>
      <c r="AN444" s="525">
        <f>AVERAGE(AL444:AL476)</f>
        <v>797.50795231574</v>
      </c>
      <c r="AO444" s="211">
        <v>4</v>
      </c>
      <c r="AP444" s="211">
        <v>2936.0018194223335</v>
      </c>
      <c r="AQ444" s="208">
        <f t="shared" ref="AQ444:AQ473" si="338">AP444/AO444</f>
        <v>734.00045485558337</v>
      </c>
      <c r="AR444" s="205">
        <f t="shared" ref="AR444:AR470" si="339">RANK(AQ444, AQ$444:AQ$476)</f>
        <v>13</v>
      </c>
      <c r="AS444" s="525">
        <f>AVERAGE(AQ444:AQ476)</f>
        <v>797.56911855280509</v>
      </c>
      <c r="AT444" s="211">
        <v>4</v>
      </c>
      <c r="AU444" s="211">
        <v>2936.3033175355445</v>
      </c>
      <c r="AV444" s="208">
        <f t="shared" ref="AV444:AV475" si="340">AU444/AT444</f>
        <v>734.07582938388612</v>
      </c>
      <c r="AW444" s="205">
        <f t="shared" ref="AW444:AW475" si="341">RANK(AV444, AV$444:AV$476)</f>
        <v>13</v>
      </c>
      <c r="AX444" s="525">
        <f>AVERAGE(AV444:AV476)</f>
        <v>778.26988586555467</v>
      </c>
    </row>
    <row r="445" spans="1:50" ht="14.25" hidden="1" customHeight="1" outlineLevel="1">
      <c r="B445" s="494"/>
      <c r="C445" s="203">
        <v>2</v>
      </c>
      <c r="D445" s="206" t="s">
        <v>543</v>
      </c>
      <c r="E445" s="207">
        <v>3</v>
      </c>
      <c r="F445" s="203">
        <v>3600</v>
      </c>
      <c r="G445" s="208">
        <f t="shared" ref="G445:G475" si="342">F445/E445</f>
        <v>1200</v>
      </c>
      <c r="H445" s="529"/>
      <c r="I445" s="209">
        <f t="shared" ref="I445:K472" si="343">AVERAGE(P445,U445,Z445,AE445,AJ445,AO445,AT445)</f>
        <v>3</v>
      </c>
      <c r="J445" s="209">
        <f t="shared" si="343"/>
        <v>3099.6451458151796</v>
      </c>
      <c r="K445" s="210">
        <f t="shared" si="343"/>
        <v>1033.2150486050598</v>
      </c>
      <c r="L445" s="530"/>
      <c r="M445" s="209">
        <f>RANK(K445, K$444:$K$476)</f>
        <v>2</v>
      </c>
      <c r="N445" s="528"/>
      <c r="O445" s="526"/>
      <c r="P445" s="211">
        <v>3</v>
      </c>
      <c r="Q445" s="211">
        <v>3098.2254083911139</v>
      </c>
      <c r="R445" s="208">
        <f t="shared" si="328"/>
        <v>1032.741802797038</v>
      </c>
      <c r="S445" s="205">
        <f t="shared" si="329"/>
        <v>2</v>
      </c>
      <c r="T445" s="525"/>
      <c r="U445" s="211">
        <v>3</v>
      </c>
      <c r="V445" s="211">
        <v>3098.9423076923067</v>
      </c>
      <c r="W445" s="208">
        <f t="shared" si="330"/>
        <v>1032.9807692307688</v>
      </c>
      <c r="X445" s="205">
        <f t="shared" si="331"/>
        <v>2</v>
      </c>
      <c r="Y445" s="525"/>
      <c r="Z445" s="211">
        <v>3</v>
      </c>
      <c r="AA445" s="211">
        <v>3099.1418659850306</v>
      </c>
      <c r="AB445" s="208">
        <f t="shared" si="332"/>
        <v>1033.0472886616769</v>
      </c>
      <c r="AC445" s="205">
        <f t="shared" si="333"/>
        <v>2</v>
      </c>
      <c r="AD445" s="525"/>
      <c r="AE445" s="211">
        <v>3</v>
      </c>
      <c r="AF445" s="211">
        <v>3099.5775497887748</v>
      </c>
      <c r="AG445" s="208">
        <f t="shared" si="334"/>
        <v>1033.1925165962582</v>
      </c>
      <c r="AH445" s="205">
        <f t="shared" si="335"/>
        <v>2</v>
      </c>
      <c r="AI445" s="525"/>
      <c r="AJ445" s="211">
        <v>3</v>
      </c>
      <c r="AK445" s="211">
        <v>3099.8776009791927</v>
      </c>
      <c r="AL445" s="208">
        <f t="shared" si="336"/>
        <v>1033.2925336597309</v>
      </c>
      <c r="AM445" s="205">
        <f t="shared" si="337"/>
        <v>1</v>
      </c>
      <c r="AN445" s="525"/>
      <c r="AO445" s="211">
        <v>3</v>
      </c>
      <c r="AP445" s="211">
        <v>3100.8599363882668</v>
      </c>
      <c r="AQ445" s="208">
        <f t="shared" si="338"/>
        <v>1033.6199787960888</v>
      </c>
      <c r="AR445" s="205">
        <f t="shared" si="339"/>
        <v>1</v>
      </c>
      <c r="AS445" s="525"/>
      <c r="AT445" s="211">
        <v>3</v>
      </c>
      <c r="AU445" s="211">
        <v>3100.8913514815708</v>
      </c>
      <c r="AV445" s="208">
        <f t="shared" si="340"/>
        <v>1033.6304504938569</v>
      </c>
      <c r="AW445" s="205">
        <f t="shared" si="341"/>
        <v>1</v>
      </c>
      <c r="AX445" s="525"/>
    </row>
    <row r="446" spans="1:50" ht="14.25" hidden="1" customHeight="1" outlineLevel="1">
      <c r="B446" s="494"/>
      <c r="C446" s="203">
        <v>3</v>
      </c>
      <c r="D446" s="206" t="s">
        <v>544</v>
      </c>
      <c r="E446" s="207">
        <v>4</v>
      </c>
      <c r="F446" s="203">
        <v>3300</v>
      </c>
      <c r="G446" s="208">
        <f t="shared" si="342"/>
        <v>825</v>
      </c>
      <c r="H446" s="529"/>
      <c r="I446" s="209">
        <f t="shared" si="343"/>
        <v>4</v>
      </c>
      <c r="J446" s="209">
        <f t="shared" si="343"/>
        <v>2929.3438377455132</v>
      </c>
      <c r="K446" s="210">
        <f t="shared" si="343"/>
        <v>732.33595943637829</v>
      </c>
      <c r="L446" s="530"/>
      <c r="M446" s="209">
        <f>RANK(K446, K$444:$K$476)</f>
        <v>17</v>
      </c>
      <c r="N446" s="528"/>
      <c r="O446" s="526"/>
      <c r="P446" s="211">
        <v>4</v>
      </c>
      <c r="Q446" s="211">
        <v>2928.9242360820399</v>
      </c>
      <c r="R446" s="208">
        <f t="shared" si="328"/>
        <v>732.23105902050997</v>
      </c>
      <c r="S446" s="205">
        <f t="shared" si="329"/>
        <v>16</v>
      </c>
      <c r="T446" s="525"/>
      <c r="U446" s="211">
        <v>4</v>
      </c>
      <c r="V446" s="211">
        <v>2928.9879931389364</v>
      </c>
      <c r="W446" s="208">
        <f t="shared" si="330"/>
        <v>732.2469982847341</v>
      </c>
      <c r="X446" s="205">
        <f t="shared" si="331"/>
        <v>16</v>
      </c>
      <c r="Y446" s="525"/>
      <c r="Z446" s="211">
        <v>4</v>
      </c>
      <c r="AA446" s="211">
        <v>2928.9711579853574</v>
      </c>
      <c r="AB446" s="208">
        <f t="shared" si="332"/>
        <v>732.24278949633936</v>
      </c>
      <c r="AC446" s="205">
        <f t="shared" si="333"/>
        <v>17</v>
      </c>
      <c r="AD446" s="525"/>
      <c r="AE446" s="211">
        <v>4</v>
      </c>
      <c r="AF446" s="211">
        <v>2929.4862772695287</v>
      </c>
      <c r="AG446" s="208">
        <f t="shared" si="334"/>
        <v>732.37156931738218</v>
      </c>
      <c r="AH446" s="205">
        <f t="shared" si="335"/>
        <v>17</v>
      </c>
      <c r="AI446" s="525"/>
      <c r="AJ446" s="211">
        <v>4</v>
      </c>
      <c r="AK446" s="211">
        <v>2929.5546558704473</v>
      </c>
      <c r="AL446" s="208">
        <f t="shared" si="336"/>
        <v>732.38866396761182</v>
      </c>
      <c r="AM446" s="205">
        <f t="shared" si="337"/>
        <v>16</v>
      </c>
      <c r="AN446" s="525"/>
      <c r="AO446" s="211">
        <v>4</v>
      </c>
      <c r="AP446" s="211">
        <v>2929.6926454445666</v>
      </c>
      <c r="AQ446" s="208">
        <f t="shared" si="338"/>
        <v>732.42316136114164</v>
      </c>
      <c r="AR446" s="205">
        <f t="shared" si="339"/>
        <v>16</v>
      </c>
      <c r="AS446" s="525"/>
      <c r="AT446" s="211">
        <v>4</v>
      </c>
      <c r="AU446" s="211">
        <v>2929.7898984277167</v>
      </c>
      <c r="AV446" s="208">
        <f t="shared" si="340"/>
        <v>732.44747460692918</v>
      </c>
      <c r="AW446" s="205">
        <f t="shared" si="341"/>
        <v>17</v>
      </c>
      <c r="AX446" s="525"/>
    </row>
    <row r="447" spans="1:50" ht="14.25" hidden="1" customHeight="1" outlineLevel="1">
      <c r="B447" s="494"/>
      <c r="C447" s="203">
        <v>4</v>
      </c>
      <c r="D447" s="206" t="s">
        <v>233</v>
      </c>
      <c r="E447" s="207">
        <v>5</v>
      </c>
      <c r="F447" s="203">
        <v>3300</v>
      </c>
      <c r="G447" s="208">
        <f t="shared" si="342"/>
        <v>660</v>
      </c>
      <c r="H447" s="529"/>
      <c r="I447" s="209">
        <f t="shared" si="343"/>
        <v>5</v>
      </c>
      <c r="J447" s="209">
        <f t="shared" si="343"/>
        <v>2931.0219843271325</v>
      </c>
      <c r="K447" s="210">
        <f t="shared" si="343"/>
        <v>586.2043968654267</v>
      </c>
      <c r="L447" s="530"/>
      <c r="M447" s="209">
        <f>RANK(K447, K$444:$K$476)</f>
        <v>29</v>
      </c>
      <c r="N447" s="528"/>
      <c r="O447" s="526"/>
      <c r="P447" s="211">
        <v>5</v>
      </c>
      <c r="Q447" s="211">
        <v>2930.3754266211577</v>
      </c>
      <c r="R447" s="208">
        <f t="shared" si="328"/>
        <v>586.07508532423151</v>
      </c>
      <c r="S447" s="205">
        <f t="shared" si="329"/>
        <v>28</v>
      </c>
      <c r="T447" s="525"/>
      <c r="U447" s="211">
        <v>5</v>
      </c>
      <c r="V447" s="211">
        <v>2929.8969072164955</v>
      </c>
      <c r="W447" s="208">
        <f t="shared" si="330"/>
        <v>585.97938144329908</v>
      </c>
      <c r="X447" s="205">
        <f t="shared" si="331"/>
        <v>28</v>
      </c>
      <c r="Y447" s="525"/>
      <c r="Z447" s="211">
        <v>5</v>
      </c>
      <c r="AA447" s="211">
        <v>2930.2325581395335</v>
      </c>
      <c r="AB447" s="208">
        <f t="shared" si="332"/>
        <v>586.04651162790674</v>
      </c>
      <c r="AC447" s="205">
        <f t="shared" si="333"/>
        <v>28</v>
      </c>
      <c r="AD447" s="525"/>
      <c r="AE447" s="211">
        <v>5</v>
      </c>
      <c r="AF447" s="211">
        <v>2930.7912297426142</v>
      </c>
      <c r="AG447" s="208">
        <f t="shared" si="334"/>
        <v>586.15824594852279</v>
      </c>
      <c r="AH447" s="205">
        <f t="shared" si="335"/>
        <v>28</v>
      </c>
      <c r="AI447" s="525"/>
      <c r="AJ447" s="211">
        <v>5</v>
      </c>
      <c r="AK447" s="211">
        <v>2932.3392357875164</v>
      </c>
      <c r="AL447" s="208">
        <f t="shared" si="336"/>
        <v>586.46784715750323</v>
      </c>
      <c r="AM447" s="205">
        <f t="shared" si="337"/>
        <v>28</v>
      </c>
      <c r="AN447" s="525"/>
      <c r="AO447" s="211">
        <v>5</v>
      </c>
      <c r="AP447" s="211">
        <v>2931.5161839863722</v>
      </c>
      <c r="AQ447" s="208">
        <f t="shared" si="338"/>
        <v>586.30323679727439</v>
      </c>
      <c r="AR447" s="205">
        <f t="shared" si="339"/>
        <v>28</v>
      </c>
      <c r="AS447" s="525"/>
      <c r="AT447" s="211">
        <v>5</v>
      </c>
      <c r="AU447" s="211">
        <v>2932.0023487962408</v>
      </c>
      <c r="AV447" s="208">
        <f t="shared" si="340"/>
        <v>586.40046975924815</v>
      </c>
      <c r="AW447" s="205">
        <f t="shared" si="341"/>
        <v>28</v>
      </c>
      <c r="AX447" s="525"/>
    </row>
    <row r="448" spans="1:50" ht="14.25" hidden="1" customHeight="1" outlineLevel="1">
      <c r="B448" s="494"/>
      <c r="C448" s="203">
        <v>5</v>
      </c>
      <c r="D448" s="206" t="s">
        <v>539</v>
      </c>
      <c r="E448" s="207">
        <v>3</v>
      </c>
      <c r="F448" s="203">
        <v>3600</v>
      </c>
      <c r="G448" s="208">
        <f t="shared" si="342"/>
        <v>1200</v>
      </c>
      <c r="H448" s="529"/>
      <c r="I448" s="209">
        <f t="shared" si="343"/>
        <v>3</v>
      </c>
      <c r="J448" s="209">
        <f t="shared" si="343"/>
        <v>3097.4125496060251</v>
      </c>
      <c r="K448" s="210">
        <f t="shared" si="343"/>
        <v>1032.4708498686748</v>
      </c>
      <c r="L448" s="530"/>
      <c r="M448" s="209">
        <f>RANK(K448, K$444:$K$476)</f>
        <v>3</v>
      </c>
      <c r="N448" s="528"/>
      <c r="O448" s="526"/>
      <c r="P448" s="211">
        <v>3</v>
      </c>
      <c r="Q448" s="211">
        <v>3096.1775585696669</v>
      </c>
      <c r="R448" s="208">
        <f t="shared" si="328"/>
        <v>1032.059186189889</v>
      </c>
      <c r="S448" s="205">
        <f t="shared" si="329"/>
        <v>3</v>
      </c>
      <c r="T448" s="525"/>
      <c r="U448" s="211">
        <v>3</v>
      </c>
      <c r="V448" s="211">
        <v>3096.6292134831438</v>
      </c>
      <c r="W448" s="208">
        <f t="shared" si="330"/>
        <v>1032.2097378277147</v>
      </c>
      <c r="X448" s="205">
        <f t="shared" si="331"/>
        <v>3</v>
      </c>
      <c r="Y448" s="525"/>
      <c r="Z448" s="211">
        <v>3</v>
      </c>
      <c r="AA448" s="211">
        <v>3096.4920273348507</v>
      </c>
      <c r="AB448" s="208">
        <f t="shared" si="332"/>
        <v>1032.1640091116169</v>
      </c>
      <c r="AC448" s="205">
        <f t="shared" si="333"/>
        <v>3</v>
      </c>
      <c r="AD448" s="525"/>
      <c r="AE448" s="211">
        <v>3</v>
      </c>
      <c r="AF448" s="211">
        <v>3096.8299711815571</v>
      </c>
      <c r="AG448" s="208">
        <f t="shared" si="334"/>
        <v>1032.276657060519</v>
      </c>
      <c r="AH448" s="205">
        <f t="shared" si="335"/>
        <v>3</v>
      </c>
      <c r="AI448" s="525"/>
      <c r="AJ448" s="211">
        <v>3</v>
      </c>
      <c r="AK448" s="211">
        <v>3097.7142857142826</v>
      </c>
      <c r="AL448" s="208">
        <f t="shared" si="336"/>
        <v>1032.5714285714275</v>
      </c>
      <c r="AM448" s="205">
        <f t="shared" si="337"/>
        <v>3</v>
      </c>
      <c r="AN448" s="525"/>
      <c r="AO448" s="211">
        <v>3</v>
      </c>
      <c r="AP448" s="211">
        <v>3098.4221494492422</v>
      </c>
      <c r="AQ448" s="208">
        <f t="shared" si="338"/>
        <v>1032.8073831497475</v>
      </c>
      <c r="AR448" s="205">
        <f t="shared" si="339"/>
        <v>3</v>
      </c>
      <c r="AS448" s="525"/>
      <c r="AT448" s="211">
        <v>3</v>
      </c>
      <c r="AU448" s="211">
        <v>3099.6226415094307</v>
      </c>
      <c r="AV448" s="208">
        <f t="shared" si="340"/>
        <v>1033.2075471698101</v>
      </c>
      <c r="AW448" s="205">
        <f t="shared" si="341"/>
        <v>3</v>
      </c>
      <c r="AX448" s="525"/>
    </row>
    <row r="449" spans="2:50" ht="14.25" hidden="1" customHeight="1" outlineLevel="1">
      <c r="B449" s="494"/>
      <c r="C449" s="203">
        <v>6</v>
      </c>
      <c r="D449" s="206" t="s">
        <v>370</v>
      </c>
      <c r="E449" s="207">
        <v>3</v>
      </c>
      <c r="F449" s="203">
        <v>3000</v>
      </c>
      <c r="G449" s="208">
        <f t="shared" si="342"/>
        <v>1000</v>
      </c>
      <c r="H449" s="529"/>
      <c r="I449" s="209">
        <f t="shared" si="343"/>
        <v>3</v>
      </c>
      <c r="J449" s="209">
        <f t="shared" si="343"/>
        <v>2676.2466484108777</v>
      </c>
      <c r="K449" s="210">
        <f t="shared" si="343"/>
        <v>892.08221613695935</v>
      </c>
      <c r="L449" s="530"/>
      <c r="M449" s="209">
        <f>RANK(K449, K$444:$K$476)</f>
        <v>9</v>
      </c>
      <c r="N449" s="528"/>
      <c r="O449" s="526"/>
      <c r="P449" s="211">
        <v>3</v>
      </c>
      <c r="Q449" s="211">
        <v>2675.7807896287568</v>
      </c>
      <c r="R449" s="208">
        <f t="shared" si="328"/>
        <v>891.9269298762523</v>
      </c>
      <c r="S449" s="205">
        <f t="shared" si="329"/>
        <v>9</v>
      </c>
      <c r="T449" s="525"/>
      <c r="U449" s="211">
        <v>3</v>
      </c>
      <c r="V449" s="211">
        <v>2675.6952841596112</v>
      </c>
      <c r="W449" s="208">
        <f t="shared" si="330"/>
        <v>891.8984280532037</v>
      </c>
      <c r="X449" s="205">
        <f t="shared" si="331"/>
        <v>9</v>
      </c>
      <c r="Y449" s="525"/>
      <c r="Z449" s="211">
        <v>3</v>
      </c>
      <c r="AA449" s="211">
        <v>2675.6312747185893</v>
      </c>
      <c r="AB449" s="208">
        <f t="shared" si="332"/>
        <v>891.87709157286315</v>
      </c>
      <c r="AC449" s="205">
        <f t="shared" si="333"/>
        <v>9</v>
      </c>
      <c r="AD449" s="525"/>
      <c r="AE449" s="211">
        <v>3</v>
      </c>
      <c r="AF449" s="211">
        <v>2676.0118460019739</v>
      </c>
      <c r="AG449" s="208">
        <f t="shared" si="334"/>
        <v>892.00394866732461</v>
      </c>
      <c r="AH449" s="205">
        <f t="shared" si="335"/>
        <v>9</v>
      </c>
      <c r="AI449" s="525"/>
      <c r="AJ449" s="211">
        <v>3</v>
      </c>
      <c r="AK449" s="211">
        <v>2676.6869203709662</v>
      </c>
      <c r="AL449" s="208">
        <f t="shared" si="336"/>
        <v>892.22897345698868</v>
      </c>
      <c r="AM449" s="205">
        <f t="shared" si="337"/>
        <v>9</v>
      </c>
      <c r="AN449" s="525"/>
      <c r="AO449" s="211">
        <v>3</v>
      </c>
      <c r="AP449" s="211">
        <v>2676.9411304517894</v>
      </c>
      <c r="AQ449" s="208">
        <f t="shared" si="338"/>
        <v>892.31371015059642</v>
      </c>
      <c r="AR449" s="205">
        <f t="shared" si="339"/>
        <v>9</v>
      </c>
      <c r="AS449" s="525"/>
      <c r="AT449" s="211">
        <v>3</v>
      </c>
      <c r="AU449" s="211">
        <v>2676.9792935444589</v>
      </c>
      <c r="AV449" s="208">
        <f t="shared" si="340"/>
        <v>892.32643118148633</v>
      </c>
      <c r="AW449" s="205">
        <f t="shared" si="341"/>
        <v>9</v>
      </c>
      <c r="AX449" s="525"/>
    </row>
    <row r="450" spans="2:50" ht="14.25" hidden="1" customHeight="1" outlineLevel="1">
      <c r="B450" s="494"/>
      <c r="C450" s="203">
        <v>7</v>
      </c>
      <c r="D450" s="206" t="s">
        <v>542</v>
      </c>
      <c r="E450" s="207">
        <v>3</v>
      </c>
      <c r="F450" s="203">
        <v>3600</v>
      </c>
      <c r="G450" s="208">
        <f t="shared" si="342"/>
        <v>1200</v>
      </c>
      <c r="H450" s="529"/>
      <c r="I450" s="209">
        <f t="shared" si="343"/>
        <v>3</v>
      </c>
      <c r="J450" s="209">
        <f t="shared" si="343"/>
        <v>3096.1823361198881</v>
      </c>
      <c r="K450" s="210">
        <f t="shared" si="343"/>
        <v>1032.0607787066294</v>
      </c>
      <c r="L450" s="530"/>
      <c r="M450" s="209">
        <f>RANK(K450, K$444:$K$476)</f>
        <v>4</v>
      </c>
      <c r="N450" s="528"/>
      <c r="O450" s="526"/>
      <c r="P450" s="211">
        <v>3</v>
      </c>
      <c r="Q450" s="211">
        <v>3091.9104991394152</v>
      </c>
      <c r="R450" s="208">
        <f t="shared" si="328"/>
        <v>1030.6368330464718</v>
      </c>
      <c r="S450" s="205">
        <f t="shared" si="329"/>
        <v>6</v>
      </c>
      <c r="T450" s="525"/>
      <c r="U450" s="211">
        <v>3</v>
      </c>
      <c r="V450" s="211">
        <v>3095.5314533622559</v>
      </c>
      <c r="W450" s="208">
        <f t="shared" si="330"/>
        <v>1031.8438177874186</v>
      </c>
      <c r="X450" s="205">
        <f t="shared" si="331"/>
        <v>5</v>
      </c>
      <c r="Y450" s="525"/>
      <c r="Z450" s="211">
        <v>3</v>
      </c>
      <c r="AA450" s="211">
        <v>3095.135818066959</v>
      </c>
      <c r="AB450" s="208">
        <f t="shared" si="332"/>
        <v>1031.7119393556529</v>
      </c>
      <c r="AC450" s="205">
        <f t="shared" si="333"/>
        <v>6</v>
      </c>
      <c r="AD450" s="525"/>
      <c r="AE450" s="211">
        <v>3</v>
      </c>
      <c r="AF450" s="211">
        <v>3096.3473466574778</v>
      </c>
      <c r="AG450" s="208">
        <f t="shared" si="334"/>
        <v>1032.1157822191592</v>
      </c>
      <c r="AH450" s="205">
        <f t="shared" si="335"/>
        <v>6</v>
      </c>
      <c r="AI450" s="525"/>
      <c r="AJ450" s="211">
        <v>3</v>
      </c>
      <c r="AK450" s="211">
        <v>3097.5575715282589</v>
      </c>
      <c r="AL450" s="208">
        <f t="shared" si="336"/>
        <v>1032.5191905094196</v>
      </c>
      <c r="AM450" s="205">
        <f t="shared" si="337"/>
        <v>4</v>
      </c>
      <c r="AN450" s="525"/>
      <c r="AO450" s="211">
        <v>3</v>
      </c>
      <c r="AP450" s="211">
        <v>3098.0392156862727</v>
      </c>
      <c r="AQ450" s="208">
        <f t="shared" si="338"/>
        <v>1032.679738562091</v>
      </c>
      <c r="AR450" s="205">
        <f t="shared" si="339"/>
        <v>4</v>
      </c>
      <c r="AS450" s="525"/>
      <c r="AT450" s="211">
        <v>3</v>
      </c>
      <c r="AU450" s="211">
        <v>3098.7544483985757</v>
      </c>
      <c r="AV450" s="208">
        <f t="shared" si="340"/>
        <v>1032.9181494661918</v>
      </c>
      <c r="AW450" s="205">
        <f t="shared" si="341"/>
        <v>4</v>
      </c>
      <c r="AX450" s="525"/>
    </row>
    <row r="451" spans="2:50" ht="14.25" hidden="1" customHeight="1" outlineLevel="1">
      <c r="B451" s="494"/>
      <c r="C451" s="203">
        <v>8</v>
      </c>
      <c r="D451" s="206" t="s">
        <v>623</v>
      </c>
      <c r="E451" s="207">
        <v>4</v>
      </c>
      <c r="F451" s="203">
        <v>3000</v>
      </c>
      <c r="G451" s="208">
        <f t="shared" si="342"/>
        <v>750</v>
      </c>
      <c r="H451" s="529"/>
      <c r="I451" s="209">
        <f t="shared" si="343"/>
        <v>4</v>
      </c>
      <c r="J451" s="209">
        <f t="shared" si="343"/>
        <v>2678.1017220379649</v>
      </c>
      <c r="K451" s="210">
        <f t="shared" si="343"/>
        <v>669.52543050949123</v>
      </c>
      <c r="L451" s="530"/>
      <c r="M451" s="209">
        <f>RANK(K451, K$444:$K$476)</f>
        <v>24</v>
      </c>
      <c r="N451" s="528"/>
      <c r="O451" s="526"/>
      <c r="P451" s="211">
        <v>4</v>
      </c>
      <c r="Q451" s="211">
        <v>2677.1017699115041</v>
      </c>
      <c r="R451" s="208">
        <f t="shared" si="328"/>
        <v>669.27544247787603</v>
      </c>
      <c r="S451" s="205">
        <f t="shared" si="329"/>
        <v>24</v>
      </c>
      <c r="T451" s="525"/>
      <c r="U451" s="211">
        <v>4</v>
      </c>
      <c r="V451" s="211">
        <v>2677.4805867126825</v>
      </c>
      <c r="W451" s="208">
        <f t="shared" si="330"/>
        <v>669.37014667817061</v>
      </c>
      <c r="X451" s="205">
        <f t="shared" si="331"/>
        <v>24</v>
      </c>
      <c r="Y451" s="525"/>
      <c r="Z451" s="211">
        <v>4</v>
      </c>
      <c r="AA451" s="211">
        <v>2677.8169014084542</v>
      </c>
      <c r="AB451" s="208">
        <f t="shared" si="332"/>
        <v>669.45422535211355</v>
      </c>
      <c r="AC451" s="205">
        <f t="shared" si="333"/>
        <v>24</v>
      </c>
      <c r="AD451" s="525"/>
      <c r="AE451" s="211">
        <v>4</v>
      </c>
      <c r="AF451" s="211">
        <v>2677.6161426560311</v>
      </c>
      <c r="AG451" s="208">
        <f t="shared" si="334"/>
        <v>669.40403566400778</v>
      </c>
      <c r="AH451" s="205">
        <f t="shared" si="335"/>
        <v>24</v>
      </c>
      <c r="AI451" s="525"/>
      <c r="AJ451" s="211">
        <v>4</v>
      </c>
      <c r="AK451" s="211">
        <v>2678.5510009532909</v>
      </c>
      <c r="AL451" s="208">
        <f t="shared" si="336"/>
        <v>669.63775023832272</v>
      </c>
      <c r="AM451" s="205">
        <f t="shared" si="337"/>
        <v>24</v>
      </c>
      <c r="AN451" s="525"/>
      <c r="AO451" s="211">
        <v>4</v>
      </c>
      <c r="AP451" s="211">
        <v>2678.9518174133532</v>
      </c>
      <c r="AQ451" s="208">
        <f t="shared" si="338"/>
        <v>669.7379543533383</v>
      </c>
      <c r="AR451" s="205">
        <f t="shared" si="339"/>
        <v>24</v>
      </c>
      <c r="AS451" s="525"/>
      <c r="AT451" s="211">
        <v>4</v>
      </c>
      <c r="AU451" s="211">
        <v>2679.1938352104339</v>
      </c>
      <c r="AV451" s="208">
        <f t="shared" si="340"/>
        <v>669.79845880260848</v>
      </c>
      <c r="AW451" s="205">
        <f t="shared" si="341"/>
        <v>24</v>
      </c>
      <c r="AX451" s="525"/>
    </row>
    <row r="452" spans="2:50" ht="14.25" hidden="1" customHeight="1" outlineLevel="1">
      <c r="B452" s="494"/>
      <c r="C452" s="203">
        <v>9</v>
      </c>
      <c r="D452" s="206" t="s">
        <v>541</v>
      </c>
      <c r="E452" s="207">
        <v>4</v>
      </c>
      <c r="F452" s="203">
        <v>3300</v>
      </c>
      <c r="G452" s="208">
        <f t="shared" si="342"/>
        <v>825</v>
      </c>
      <c r="H452" s="529"/>
      <c r="I452" s="209">
        <f t="shared" si="343"/>
        <v>4</v>
      </c>
      <c r="J452" s="209">
        <f t="shared" si="343"/>
        <v>2903.050544830056</v>
      </c>
      <c r="K452" s="210">
        <f t="shared" si="343"/>
        <v>725.76263620751399</v>
      </c>
      <c r="L452" s="530"/>
      <c r="M452" s="209">
        <f>RANK(K452, K$444:$K$476)</f>
        <v>20</v>
      </c>
      <c r="N452" s="528"/>
      <c r="O452" s="526"/>
      <c r="P452" s="211">
        <v>4</v>
      </c>
      <c r="Q452" s="211">
        <v>2902.0545386626841</v>
      </c>
      <c r="R452" s="208">
        <f t="shared" si="328"/>
        <v>725.51363466567102</v>
      </c>
      <c r="S452" s="205">
        <f t="shared" si="329"/>
        <v>20</v>
      </c>
      <c r="T452" s="525"/>
      <c r="U452" s="211">
        <v>4</v>
      </c>
      <c r="V452" s="211">
        <v>2902.3255813953483</v>
      </c>
      <c r="W452" s="208">
        <f t="shared" si="330"/>
        <v>725.58139534883708</v>
      </c>
      <c r="X452" s="205">
        <f t="shared" si="331"/>
        <v>20</v>
      </c>
      <c r="Y452" s="525"/>
      <c r="Z452" s="211">
        <v>4</v>
      </c>
      <c r="AA452" s="211">
        <v>2903.4439574201683</v>
      </c>
      <c r="AB452" s="208">
        <f t="shared" si="332"/>
        <v>725.86098935504208</v>
      </c>
      <c r="AC452" s="205">
        <f t="shared" si="333"/>
        <v>19</v>
      </c>
      <c r="AD452" s="525"/>
      <c r="AE452" s="211">
        <v>4</v>
      </c>
      <c r="AF452" s="211">
        <v>2902.8340080971634</v>
      </c>
      <c r="AG452" s="208">
        <f t="shared" si="334"/>
        <v>725.70850202429085</v>
      </c>
      <c r="AH452" s="205">
        <f t="shared" si="335"/>
        <v>19</v>
      </c>
      <c r="AI452" s="525"/>
      <c r="AJ452" s="211">
        <v>4</v>
      </c>
      <c r="AK452" s="211">
        <v>2903.6144578313279</v>
      </c>
      <c r="AL452" s="208">
        <f t="shared" si="336"/>
        <v>725.90361445783196</v>
      </c>
      <c r="AM452" s="205">
        <f t="shared" si="337"/>
        <v>20</v>
      </c>
      <c r="AN452" s="525"/>
      <c r="AO452" s="211">
        <v>4</v>
      </c>
      <c r="AP452" s="211">
        <v>2903.1369548584544</v>
      </c>
      <c r="AQ452" s="208">
        <f t="shared" si="338"/>
        <v>725.78423871461359</v>
      </c>
      <c r="AR452" s="205">
        <f t="shared" si="339"/>
        <v>21</v>
      </c>
      <c r="AS452" s="525"/>
      <c r="AT452" s="211">
        <v>4</v>
      </c>
      <c r="AU452" s="211">
        <v>2903.9443155452423</v>
      </c>
      <c r="AV452" s="208">
        <f t="shared" si="340"/>
        <v>725.98607888631057</v>
      </c>
      <c r="AW452" s="205">
        <f t="shared" si="341"/>
        <v>20</v>
      </c>
      <c r="AX452" s="525"/>
    </row>
    <row r="453" spans="2:50" ht="14.25" hidden="1" customHeight="1" outlineLevel="1">
      <c r="B453" s="494"/>
      <c r="C453" s="203">
        <v>10</v>
      </c>
      <c r="D453" s="206" t="s">
        <v>624</v>
      </c>
      <c r="E453" s="207">
        <v>4</v>
      </c>
      <c r="F453" s="203">
        <v>3300</v>
      </c>
      <c r="G453" s="208">
        <f t="shared" si="342"/>
        <v>825</v>
      </c>
      <c r="H453" s="529"/>
      <c r="I453" s="209">
        <f t="shared" si="343"/>
        <v>4</v>
      </c>
      <c r="J453" s="209">
        <f t="shared" si="343"/>
        <v>2902.8982770564548</v>
      </c>
      <c r="K453" s="210">
        <f t="shared" si="343"/>
        <v>725.72456926411371</v>
      </c>
      <c r="L453" s="530"/>
      <c r="M453" s="209">
        <f>RANK(K453, K$444:$K$476)</f>
        <v>21</v>
      </c>
      <c r="N453" s="528"/>
      <c r="O453" s="526"/>
      <c r="P453" s="211">
        <v>4</v>
      </c>
      <c r="Q453" s="211">
        <v>2902.439024390243</v>
      </c>
      <c r="R453" s="208">
        <f t="shared" si="328"/>
        <v>725.60975609756076</v>
      </c>
      <c r="S453" s="205">
        <f t="shared" si="329"/>
        <v>19</v>
      </c>
      <c r="T453" s="525"/>
      <c r="U453" s="211">
        <v>4</v>
      </c>
      <c r="V453" s="211">
        <v>2903.1192660550473</v>
      </c>
      <c r="W453" s="208">
        <f t="shared" si="330"/>
        <v>725.77981651376183</v>
      </c>
      <c r="X453" s="205">
        <f t="shared" si="331"/>
        <v>19</v>
      </c>
      <c r="Y453" s="525"/>
      <c r="Z453" s="211">
        <v>4</v>
      </c>
      <c r="AA453" s="211">
        <v>2902.1001615508885</v>
      </c>
      <c r="AB453" s="208">
        <f t="shared" si="332"/>
        <v>725.52504038772213</v>
      </c>
      <c r="AC453" s="205">
        <f t="shared" si="333"/>
        <v>20</v>
      </c>
      <c r="AD453" s="525"/>
      <c r="AE453" s="211">
        <v>4</v>
      </c>
      <c r="AF453" s="211">
        <v>2902.8277634961437</v>
      </c>
      <c r="AG453" s="208">
        <f t="shared" si="334"/>
        <v>725.70694087403592</v>
      </c>
      <c r="AH453" s="205">
        <f t="shared" si="335"/>
        <v>20</v>
      </c>
      <c r="AI453" s="525"/>
      <c r="AJ453" s="211">
        <v>4</v>
      </c>
      <c r="AK453" s="211">
        <v>2903.1276415891812</v>
      </c>
      <c r="AL453" s="208">
        <f t="shared" si="336"/>
        <v>725.78191039729529</v>
      </c>
      <c r="AM453" s="205">
        <f t="shared" si="337"/>
        <v>21</v>
      </c>
      <c r="AN453" s="525"/>
      <c r="AO453" s="211">
        <v>4</v>
      </c>
      <c r="AP453" s="211">
        <v>2903.2258064516122</v>
      </c>
      <c r="AQ453" s="208">
        <f t="shared" si="338"/>
        <v>725.80645161290306</v>
      </c>
      <c r="AR453" s="205">
        <f t="shared" si="339"/>
        <v>20</v>
      </c>
      <c r="AS453" s="525"/>
      <c r="AT453" s="211">
        <v>4</v>
      </c>
      <c r="AU453" s="211">
        <v>2903.4482758620684</v>
      </c>
      <c r="AV453" s="208">
        <f t="shared" si="340"/>
        <v>725.8620689655171</v>
      </c>
      <c r="AW453" s="205">
        <f t="shared" si="341"/>
        <v>21</v>
      </c>
      <c r="AX453" s="525"/>
    </row>
    <row r="454" spans="2:50" ht="14.25" hidden="1" customHeight="1" outlineLevel="1">
      <c r="B454" s="494"/>
      <c r="C454" s="203">
        <v>11</v>
      </c>
      <c r="D454" s="206" t="s">
        <v>538</v>
      </c>
      <c r="E454" s="207">
        <v>4</v>
      </c>
      <c r="F454" s="203">
        <v>3300</v>
      </c>
      <c r="G454" s="208">
        <f t="shared" si="342"/>
        <v>825</v>
      </c>
      <c r="H454" s="529"/>
      <c r="I454" s="209">
        <f t="shared" si="343"/>
        <v>4</v>
      </c>
      <c r="J454" s="209">
        <f t="shared" si="343"/>
        <v>2896.4611477934282</v>
      </c>
      <c r="K454" s="210">
        <f t="shared" si="343"/>
        <v>724.11528694835704</v>
      </c>
      <c r="L454" s="530"/>
      <c r="M454" s="209">
        <f>RANK(K454, K$444:$K$476)</f>
        <v>22</v>
      </c>
      <c r="N454" s="528"/>
      <c r="O454" s="526"/>
      <c r="P454" s="211">
        <v>4</v>
      </c>
      <c r="Q454" s="211">
        <v>2894.989414255474</v>
      </c>
      <c r="R454" s="208">
        <f t="shared" si="328"/>
        <v>723.7473535638685</v>
      </c>
      <c r="S454" s="205">
        <f t="shared" si="329"/>
        <v>22</v>
      </c>
      <c r="T454" s="525"/>
      <c r="U454" s="211">
        <v>4</v>
      </c>
      <c r="V454" s="211">
        <v>2895.4285714285734</v>
      </c>
      <c r="W454" s="208">
        <f t="shared" si="330"/>
        <v>723.85714285714334</v>
      </c>
      <c r="X454" s="205">
        <f t="shared" si="331"/>
        <v>22</v>
      </c>
      <c r="Y454" s="525"/>
      <c r="Z454" s="211">
        <v>4</v>
      </c>
      <c r="AA454" s="211">
        <v>2895.9830866807661</v>
      </c>
      <c r="AB454" s="208">
        <f t="shared" si="332"/>
        <v>723.99577167019152</v>
      </c>
      <c r="AC454" s="205">
        <f t="shared" si="333"/>
        <v>22</v>
      </c>
      <c r="AD454" s="525"/>
      <c r="AE454" s="211">
        <v>4</v>
      </c>
      <c r="AF454" s="211">
        <v>2896.7157417893527</v>
      </c>
      <c r="AG454" s="208">
        <f t="shared" si="334"/>
        <v>724.17893544733818</v>
      </c>
      <c r="AH454" s="205">
        <f t="shared" si="335"/>
        <v>22</v>
      </c>
      <c r="AI454" s="525"/>
      <c r="AJ454" s="211">
        <v>4</v>
      </c>
      <c r="AK454" s="211">
        <v>2897.2111553784866</v>
      </c>
      <c r="AL454" s="208">
        <f t="shared" si="336"/>
        <v>724.30278884462166</v>
      </c>
      <c r="AM454" s="205">
        <f t="shared" si="337"/>
        <v>22</v>
      </c>
      <c r="AN454" s="525"/>
      <c r="AO454" s="211">
        <v>4</v>
      </c>
      <c r="AP454" s="211">
        <v>2897.4358974358997</v>
      </c>
      <c r="AQ454" s="208">
        <f t="shared" si="338"/>
        <v>724.35897435897493</v>
      </c>
      <c r="AR454" s="205">
        <f t="shared" si="339"/>
        <v>22</v>
      </c>
      <c r="AS454" s="525"/>
      <c r="AT454" s="211">
        <v>4</v>
      </c>
      <c r="AU454" s="211">
        <v>2897.4641675854482</v>
      </c>
      <c r="AV454" s="208">
        <f t="shared" si="340"/>
        <v>724.36604189636205</v>
      </c>
      <c r="AW454" s="205">
        <f t="shared" si="341"/>
        <v>22</v>
      </c>
      <c r="AX454" s="525"/>
    </row>
    <row r="455" spans="2:50" ht="14.25" hidden="1" customHeight="1" outlineLevel="1">
      <c r="B455" s="494"/>
      <c r="C455" s="203">
        <v>12</v>
      </c>
      <c r="D455" s="206" t="s">
        <v>639</v>
      </c>
      <c r="E455" s="207">
        <v>4</v>
      </c>
      <c r="F455" s="203">
        <v>3300</v>
      </c>
      <c r="G455" s="208">
        <f t="shared" si="342"/>
        <v>825</v>
      </c>
      <c r="H455" s="529"/>
      <c r="I455" s="209">
        <f t="shared" si="343"/>
        <v>4</v>
      </c>
      <c r="J455" s="209">
        <f t="shared" si="343"/>
        <v>2903.153753925918</v>
      </c>
      <c r="K455" s="210">
        <f t="shared" si="343"/>
        <v>725.78843848147949</v>
      </c>
      <c r="L455" s="530"/>
      <c r="M455" s="209">
        <f>RANK(K455, K$444:$K$476)</f>
        <v>19</v>
      </c>
      <c r="N455" s="528"/>
      <c r="O455" s="526"/>
      <c r="P455" s="211">
        <v>4</v>
      </c>
      <c r="Q455" s="211">
        <v>2898.8950276243008</v>
      </c>
      <c r="R455" s="208">
        <f t="shared" si="328"/>
        <v>724.72375690607521</v>
      </c>
      <c r="S455" s="205">
        <f t="shared" si="329"/>
        <v>21</v>
      </c>
      <c r="T455" s="525"/>
      <c r="U455" s="211">
        <v>4</v>
      </c>
      <c r="V455" s="211">
        <v>2899.1150442477756</v>
      </c>
      <c r="W455" s="208">
        <f t="shared" si="330"/>
        <v>724.7787610619439</v>
      </c>
      <c r="X455" s="205">
        <f t="shared" si="331"/>
        <v>21</v>
      </c>
      <c r="Y455" s="525"/>
      <c r="Z455" s="211">
        <v>4</v>
      </c>
      <c r="AA455" s="211">
        <v>2901.2658227848265</v>
      </c>
      <c r="AB455" s="208">
        <f t="shared" si="332"/>
        <v>725.31645569620662</v>
      </c>
      <c r="AC455" s="205">
        <f t="shared" si="333"/>
        <v>21</v>
      </c>
      <c r="AD455" s="525"/>
      <c r="AE455" s="211">
        <v>4</v>
      </c>
      <c r="AF455" s="211">
        <v>2899.1150442477447</v>
      </c>
      <c r="AG455" s="208">
        <f t="shared" si="334"/>
        <v>724.77876106193617</v>
      </c>
      <c r="AH455" s="205">
        <f t="shared" si="335"/>
        <v>21</v>
      </c>
      <c r="AI455" s="525"/>
      <c r="AJ455" s="211">
        <v>4</v>
      </c>
      <c r="AK455" s="211">
        <v>2908.2969432313926</v>
      </c>
      <c r="AL455" s="208">
        <f t="shared" si="336"/>
        <v>727.07423580784814</v>
      </c>
      <c r="AM455" s="205">
        <f t="shared" si="337"/>
        <v>18</v>
      </c>
      <c r="AN455" s="525"/>
      <c r="AO455" s="211">
        <v>4</v>
      </c>
      <c r="AP455" s="211">
        <v>2908.3207261724474</v>
      </c>
      <c r="AQ455" s="208">
        <f t="shared" si="338"/>
        <v>727.08018154311185</v>
      </c>
      <c r="AR455" s="205">
        <f t="shared" si="339"/>
        <v>18</v>
      </c>
      <c r="AS455" s="525"/>
      <c r="AT455" s="211">
        <v>4</v>
      </c>
      <c r="AU455" s="211">
        <v>2907.0676691729354</v>
      </c>
      <c r="AV455" s="208">
        <f t="shared" si="340"/>
        <v>726.76691729323386</v>
      </c>
      <c r="AW455" s="205">
        <f t="shared" si="341"/>
        <v>18</v>
      </c>
      <c r="AX455" s="525"/>
    </row>
    <row r="456" spans="2:50" ht="14.25" hidden="1" customHeight="1" outlineLevel="1">
      <c r="B456" s="494"/>
      <c r="C456" s="203">
        <v>13</v>
      </c>
      <c r="D456" s="206" t="s">
        <v>642</v>
      </c>
      <c r="E456" s="207">
        <v>4</v>
      </c>
      <c r="F456" s="203">
        <v>3300</v>
      </c>
      <c r="G456" s="208">
        <f t="shared" si="342"/>
        <v>825</v>
      </c>
      <c r="H456" s="529"/>
      <c r="I456" s="209">
        <f t="shared" si="343"/>
        <v>4</v>
      </c>
      <c r="J456" s="209">
        <f t="shared" si="343"/>
        <v>2939.8073865833826</v>
      </c>
      <c r="K456" s="210">
        <f t="shared" si="343"/>
        <v>734.95184664584565</v>
      </c>
      <c r="L456" s="530"/>
      <c r="M456" s="209">
        <f>RANK(K456, K$444:$K$476)</f>
        <v>12</v>
      </c>
      <c r="N456" s="528"/>
      <c r="O456" s="526"/>
      <c r="P456" s="211">
        <v>4</v>
      </c>
      <c r="Q456" s="211">
        <v>2940.1662049861488</v>
      </c>
      <c r="R456" s="208">
        <f t="shared" si="328"/>
        <v>735.04155124653721</v>
      </c>
      <c r="S456" s="205">
        <f t="shared" si="329"/>
        <v>12</v>
      </c>
      <c r="T456" s="525"/>
      <c r="U456" s="211">
        <v>4</v>
      </c>
      <c r="V456" s="211">
        <v>2940.1901048013633</v>
      </c>
      <c r="W456" s="208">
        <f t="shared" si="330"/>
        <v>735.04752620034083</v>
      </c>
      <c r="X456" s="205">
        <f t="shared" si="331"/>
        <v>12</v>
      </c>
      <c r="Y456" s="525"/>
      <c r="Z456" s="211">
        <v>4</v>
      </c>
      <c r="AA456" s="211">
        <v>2939.6984924623093</v>
      </c>
      <c r="AB456" s="208">
        <f t="shared" si="332"/>
        <v>734.92462311557733</v>
      </c>
      <c r="AC456" s="205">
        <f t="shared" si="333"/>
        <v>12</v>
      </c>
      <c r="AD456" s="525"/>
      <c r="AE456" s="211">
        <v>4</v>
      </c>
      <c r="AF456" s="211">
        <v>2939.8890942698713</v>
      </c>
      <c r="AG456" s="208">
        <f t="shared" si="334"/>
        <v>734.97227356746782</v>
      </c>
      <c r="AH456" s="205">
        <f t="shared" si="335"/>
        <v>12</v>
      </c>
      <c r="AI456" s="525"/>
      <c r="AJ456" s="211">
        <v>4</v>
      </c>
      <c r="AK456" s="211">
        <v>2939.7086290623856</v>
      </c>
      <c r="AL456" s="208">
        <f t="shared" si="336"/>
        <v>734.92715726559641</v>
      </c>
      <c r="AM456" s="205">
        <f t="shared" si="337"/>
        <v>12</v>
      </c>
      <c r="AN456" s="525"/>
      <c r="AO456" s="211">
        <v>4</v>
      </c>
      <c r="AP456" s="211">
        <v>2939.6398559423765</v>
      </c>
      <c r="AQ456" s="208">
        <f t="shared" si="338"/>
        <v>734.90996398559412</v>
      </c>
      <c r="AR456" s="205">
        <f t="shared" si="339"/>
        <v>12</v>
      </c>
      <c r="AS456" s="525"/>
      <c r="AT456" s="211">
        <v>4</v>
      </c>
      <c r="AU456" s="211">
        <v>2939.3593245592251</v>
      </c>
      <c r="AV456" s="208">
        <f t="shared" si="340"/>
        <v>734.83983113980628</v>
      </c>
      <c r="AW456" s="205">
        <f t="shared" si="341"/>
        <v>12</v>
      </c>
      <c r="AX456" s="525"/>
    </row>
    <row r="457" spans="2:50" ht="14.25" hidden="1" customHeight="1" outlineLevel="1">
      <c r="B457" s="494"/>
      <c r="C457" s="203">
        <v>14</v>
      </c>
      <c r="D457" s="206" t="s">
        <v>232</v>
      </c>
      <c r="E457" s="207">
        <v>3</v>
      </c>
      <c r="F457" s="203">
        <v>3000</v>
      </c>
      <c r="G457" s="208">
        <f t="shared" si="342"/>
        <v>1000</v>
      </c>
      <c r="H457" s="529"/>
      <c r="I457" s="209">
        <f t="shared" si="343"/>
        <v>3</v>
      </c>
      <c r="J457" s="209">
        <f t="shared" si="343"/>
        <v>2666.5484077988845</v>
      </c>
      <c r="K457" s="210">
        <f t="shared" si="343"/>
        <v>888.84946926629493</v>
      </c>
      <c r="L457" s="530"/>
      <c r="M457" s="209">
        <f>RANK(K457, K$444:$K$476)</f>
        <v>10</v>
      </c>
      <c r="N457" s="528"/>
      <c r="O457" s="526"/>
      <c r="P457" s="211">
        <v>3</v>
      </c>
      <c r="Q457" s="211">
        <v>2666.244725738396</v>
      </c>
      <c r="R457" s="208">
        <f t="shared" si="328"/>
        <v>888.74824191279868</v>
      </c>
      <c r="S457" s="205">
        <f t="shared" si="329"/>
        <v>10</v>
      </c>
      <c r="T457" s="525"/>
      <c r="U457" s="211">
        <v>3</v>
      </c>
      <c r="V457" s="211">
        <v>2666.5362035225048</v>
      </c>
      <c r="W457" s="208">
        <f t="shared" si="330"/>
        <v>888.84540117416827</v>
      </c>
      <c r="X457" s="205">
        <f t="shared" si="331"/>
        <v>10</v>
      </c>
      <c r="Y457" s="525"/>
      <c r="Z457" s="211">
        <v>3</v>
      </c>
      <c r="AA457" s="211">
        <v>2666.1702127659601</v>
      </c>
      <c r="AB457" s="208">
        <f t="shared" si="332"/>
        <v>888.72340425532002</v>
      </c>
      <c r="AC457" s="205">
        <f t="shared" si="333"/>
        <v>10</v>
      </c>
      <c r="AD457" s="525"/>
      <c r="AE457" s="211">
        <v>3</v>
      </c>
      <c r="AF457" s="211">
        <v>2666.5885111371608</v>
      </c>
      <c r="AG457" s="208">
        <f t="shared" si="334"/>
        <v>888.86283704572031</v>
      </c>
      <c r="AH457" s="205">
        <f t="shared" si="335"/>
        <v>10</v>
      </c>
      <c r="AI457" s="525"/>
      <c r="AJ457" s="211">
        <v>3</v>
      </c>
      <c r="AK457" s="211">
        <v>2666.6406554818604</v>
      </c>
      <c r="AL457" s="208">
        <f t="shared" si="336"/>
        <v>888.88021849395352</v>
      </c>
      <c r="AM457" s="205">
        <f t="shared" si="337"/>
        <v>10</v>
      </c>
      <c r="AN457" s="525"/>
      <c r="AO457" s="211">
        <v>3</v>
      </c>
      <c r="AP457" s="211">
        <v>2666.8598333936975</v>
      </c>
      <c r="AQ457" s="208">
        <f t="shared" si="338"/>
        <v>888.9532777978992</v>
      </c>
      <c r="AR457" s="205">
        <f t="shared" si="339"/>
        <v>10</v>
      </c>
      <c r="AS457" s="525"/>
      <c r="AT457" s="211">
        <v>3</v>
      </c>
      <c r="AU457" s="211">
        <v>2666.7987125526124</v>
      </c>
      <c r="AV457" s="208">
        <f t="shared" si="340"/>
        <v>888.93290418420418</v>
      </c>
      <c r="AW457" s="205">
        <f t="shared" si="341"/>
        <v>11</v>
      </c>
      <c r="AX457" s="525"/>
    </row>
    <row r="458" spans="2:50" ht="14.25" hidden="1" customHeight="1" outlineLevel="1">
      <c r="B458" s="494"/>
      <c r="C458" s="203">
        <v>15</v>
      </c>
      <c r="D458" s="206" t="s">
        <v>706</v>
      </c>
      <c r="E458" s="207">
        <v>3</v>
      </c>
      <c r="F458" s="203">
        <v>3300</v>
      </c>
      <c r="G458" s="208">
        <f t="shared" si="342"/>
        <v>1100</v>
      </c>
      <c r="H458" s="529"/>
      <c r="I458" s="209">
        <f t="shared" si="343"/>
        <v>3</v>
      </c>
      <c r="J458" s="209">
        <f t="shared" si="343"/>
        <v>2930.7728257909289</v>
      </c>
      <c r="K458" s="210">
        <f t="shared" si="343"/>
        <v>976.92427526364293</v>
      </c>
      <c r="L458" s="530"/>
      <c r="M458" s="209">
        <f>RANK(K458, K$444:$K$476)</f>
        <v>8</v>
      </c>
      <c r="N458" s="528"/>
      <c r="O458" s="526"/>
      <c r="P458" s="211">
        <v>3</v>
      </c>
      <c r="Q458" s="211">
        <v>2930.2945093976623</v>
      </c>
      <c r="R458" s="208">
        <f t="shared" si="328"/>
        <v>976.76483646588747</v>
      </c>
      <c r="S458" s="205">
        <f t="shared" si="329"/>
        <v>8</v>
      </c>
      <c r="T458" s="525"/>
      <c r="U458" s="211">
        <v>3</v>
      </c>
      <c r="V458" s="211">
        <v>2930.2717900656035</v>
      </c>
      <c r="W458" s="208">
        <f t="shared" si="330"/>
        <v>976.75726335520119</v>
      </c>
      <c r="X458" s="205">
        <f t="shared" si="331"/>
        <v>8</v>
      </c>
      <c r="Y458" s="525"/>
      <c r="Z458" s="211">
        <v>3</v>
      </c>
      <c r="AA458" s="211">
        <v>2930.2866997197657</v>
      </c>
      <c r="AB458" s="208">
        <f t="shared" si="332"/>
        <v>976.7622332399219</v>
      </c>
      <c r="AC458" s="205">
        <f t="shared" si="333"/>
        <v>8</v>
      </c>
      <c r="AD458" s="525"/>
      <c r="AE458" s="211">
        <v>3</v>
      </c>
      <c r="AF458" s="211">
        <v>2930.5069930069944</v>
      </c>
      <c r="AG458" s="208">
        <f t="shared" si="334"/>
        <v>976.83566433566477</v>
      </c>
      <c r="AH458" s="205">
        <f t="shared" si="335"/>
        <v>8</v>
      </c>
      <c r="AI458" s="525"/>
      <c r="AJ458" s="211">
        <v>3</v>
      </c>
      <c r="AK458" s="211">
        <v>2931.3211051776179</v>
      </c>
      <c r="AL458" s="208">
        <f t="shared" si="336"/>
        <v>977.10703505920594</v>
      </c>
      <c r="AM458" s="205">
        <f t="shared" si="337"/>
        <v>8</v>
      </c>
      <c r="AN458" s="525"/>
      <c r="AO458" s="211">
        <v>3</v>
      </c>
      <c r="AP458" s="211">
        <v>2931.4050844877461</v>
      </c>
      <c r="AQ458" s="208">
        <f t="shared" si="338"/>
        <v>977.13502816258199</v>
      </c>
      <c r="AR458" s="205">
        <f t="shared" si="339"/>
        <v>8</v>
      </c>
      <c r="AS458" s="525"/>
      <c r="AT458" s="211">
        <v>3</v>
      </c>
      <c r="AU458" s="211">
        <v>2931.3235986811123</v>
      </c>
      <c r="AV458" s="208">
        <f t="shared" si="340"/>
        <v>977.10786622703745</v>
      </c>
      <c r="AW458" s="205">
        <f t="shared" si="341"/>
        <v>8</v>
      </c>
      <c r="AX458" s="525"/>
    </row>
    <row r="459" spans="2:50" ht="14.25" hidden="1" customHeight="1" outlineLevel="1">
      <c r="B459" s="494"/>
      <c r="C459" s="203">
        <v>16</v>
      </c>
      <c r="D459" s="206" t="s">
        <v>554</v>
      </c>
      <c r="E459" s="207">
        <v>4</v>
      </c>
      <c r="F459" s="203">
        <v>3300</v>
      </c>
      <c r="G459" s="208">
        <f t="shared" si="342"/>
        <v>825</v>
      </c>
      <c r="H459" s="529"/>
      <c r="I459" s="209">
        <f t="shared" si="343"/>
        <v>4</v>
      </c>
      <c r="J459" s="209">
        <f t="shared" si="343"/>
        <v>2934.99770089092</v>
      </c>
      <c r="K459" s="210">
        <f t="shared" si="343"/>
        <v>733.74942522273</v>
      </c>
      <c r="L459" s="530"/>
      <c r="M459" s="209">
        <f>RANK(K459, K$444:$K$476)</f>
        <v>14</v>
      </c>
      <c r="N459" s="528"/>
      <c r="O459" s="526"/>
      <c r="P459" s="211">
        <v>4</v>
      </c>
      <c r="Q459" s="211">
        <v>2934.49471458774</v>
      </c>
      <c r="R459" s="208">
        <f t="shared" si="328"/>
        <v>733.62367864693499</v>
      </c>
      <c r="S459" s="205">
        <f t="shared" si="329"/>
        <v>14</v>
      </c>
      <c r="T459" s="525"/>
      <c r="U459" s="211">
        <v>4</v>
      </c>
      <c r="V459" s="211">
        <v>2934.397819102328</v>
      </c>
      <c r="W459" s="208">
        <f t="shared" si="330"/>
        <v>733.59945477558199</v>
      </c>
      <c r="X459" s="205">
        <f t="shared" si="331"/>
        <v>14</v>
      </c>
      <c r="Y459" s="525"/>
      <c r="Z459" s="211">
        <v>4</v>
      </c>
      <c r="AA459" s="211">
        <v>2934.6495557749276</v>
      </c>
      <c r="AB459" s="208">
        <f t="shared" si="332"/>
        <v>733.66238894373191</v>
      </c>
      <c r="AC459" s="205">
        <f t="shared" si="333"/>
        <v>14</v>
      </c>
      <c r="AD459" s="525"/>
      <c r="AE459" s="211">
        <v>4</v>
      </c>
      <c r="AF459" s="211">
        <v>2934.9874800819471</v>
      </c>
      <c r="AG459" s="208">
        <f t="shared" si="334"/>
        <v>733.74687002048677</v>
      </c>
      <c r="AH459" s="205">
        <f t="shared" si="335"/>
        <v>14</v>
      </c>
      <c r="AI459" s="525"/>
      <c r="AJ459" s="211">
        <v>4</v>
      </c>
      <c r="AK459" s="211">
        <v>2935.3310778153718</v>
      </c>
      <c r="AL459" s="208">
        <f t="shared" si="336"/>
        <v>733.83276945384296</v>
      </c>
      <c r="AM459" s="205">
        <f t="shared" si="337"/>
        <v>14</v>
      </c>
      <c r="AN459" s="525"/>
      <c r="AO459" s="211">
        <v>4</v>
      </c>
      <c r="AP459" s="211">
        <v>2935.4307116104874</v>
      </c>
      <c r="AQ459" s="208">
        <f t="shared" si="338"/>
        <v>733.85767790262184</v>
      </c>
      <c r="AR459" s="205">
        <f t="shared" si="339"/>
        <v>14</v>
      </c>
      <c r="AS459" s="525"/>
      <c r="AT459" s="211">
        <v>4</v>
      </c>
      <c r="AU459" s="211">
        <v>2935.6925472636385</v>
      </c>
      <c r="AV459" s="208">
        <f t="shared" si="340"/>
        <v>733.92313681590963</v>
      </c>
      <c r="AW459" s="205">
        <f t="shared" si="341"/>
        <v>15</v>
      </c>
      <c r="AX459" s="525"/>
    </row>
    <row r="460" spans="2:50" ht="14.25" hidden="1" customHeight="1" outlineLevel="1">
      <c r="B460" s="494"/>
      <c r="C460" s="203">
        <v>17</v>
      </c>
      <c r="D460" s="206" t="s">
        <v>553</v>
      </c>
      <c r="E460" s="207">
        <v>3</v>
      </c>
      <c r="F460" s="203">
        <v>3600</v>
      </c>
      <c r="G460" s="208">
        <f t="shared" si="342"/>
        <v>1200</v>
      </c>
      <c r="H460" s="529"/>
      <c r="I460" s="209">
        <f t="shared" si="343"/>
        <v>3</v>
      </c>
      <c r="J460" s="209">
        <f t="shared" si="343"/>
        <v>3099.8412005700811</v>
      </c>
      <c r="K460" s="210">
        <f t="shared" si="343"/>
        <v>1033.2804001900272</v>
      </c>
      <c r="L460" s="530"/>
      <c r="M460" s="209">
        <f>RANK(K460, K$444:$K$476)</f>
        <v>1</v>
      </c>
      <c r="N460" s="528"/>
      <c r="O460" s="526"/>
      <c r="P460" s="211">
        <v>3</v>
      </c>
      <c r="Q460" s="211">
        <v>3099.8355881133989</v>
      </c>
      <c r="R460" s="208">
        <f t="shared" si="328"/>
        <v>1033.2785293711329</v>
      </c>
      <c r="S460" s="205">
        <f t="shared" si="329"/>
        <v>1</v>
      </c>
      <c r="T460" s="525"/>
      <c r="U460" s="211">
        <v>3</v>
      </c>
      <c r="V460" s="211">
        <v>3099.5719317926114</v>
      </c>
      <c r="W460" s="208">
        <f t="shared" si="330"/>
        <v>1033.1906439308705</v>
      </c>
      <c r="X460" s="205">
        <f t="shared" si="331"/>
        <v>1</v>
      </c>
      <c r="Y460" s="525"/>
      <c r="Z460" s="211">
        <v>3</v>
      </c>
      <c r="AA460" s="211">
        <v>3099.8521108369787</v>
      </c>
      <c r="AB460" s="208">
        <f t="shared" si="332"/>
        <v>1033.2840369456596</v>
      </c>
      <c r="AC460" s="205">
        <f t="shared" si="333"/>
        <v>1</v>
      </c>
      <c r="AD460" s="525"/>
      <c r="AE460" s="211">
        <v>3</v>
      </c>
      <c r="AF460" s="211">
        <v>3099.9485407014145</v>
      </c>
      <c r="AG460" s="208">
        <f t="shared" si="334"/>
        <v>1033.3161802338047</v>
      </c>
      <c r="AH460" s="205">
        <f t="shared" si="335"/>
        <v>1</v>
      </c>
      <c r="AI460" s="525"/>
      <c r="AJ460" s="211">
        <v>3</v>
      </c>
      <c r="AK460" s="211">
        <v>3099.8577162044198</v>
      </c>
      <c r="AL460" s="208">
        <f t="shared" si="336"/>
        <v>1033.2859054014732</v>
      </c>
      <c r="AM460" s="205">
        <f t="shared" si="337"/>
        <v>2</v>
      </c>
      <c r="AN460" s="525"/>
      <c r="AO460" s="211">
        <v>3</v>
      </c>
      <c r="AP460" s="211">
        <v>3100.0438981562761</v>
      </c>
      <c r="AQ460" s="208">
        <f t="shared" si="338"/>
        <v>1033.347966052092</v>
      </c>
      <c r="AR460" s="205">
        <f t="shared" si="339"/>
        <v>2</v>
      </c>
      <c r="AS460" s="525"/>
      <c r="AT460" s="211">
        <v>3</v>
      </c>
      <c r="AU460" s="211">
        <v>3099.778618185469</v>
      </c>
      <c r="AV460" s="208">
        <f t="shared" si="340"/>
        <v>1033.2595393951563</v>
      </c>
      <c r="AW460" s="205">
        <f t="shared" si="341"/>
        <v>2</v>
      </c>
      <c r="AX460" s="525"/>
    </row>
    <row r="461" spans="2:50" ht="14.25" hidden="1" customHeight="1" outlineLevel="1">
      <c r="B461" s="494"/>
      <c r="C461" s="203">
        <v>18</v>
      </c>
      <c r="D461" s="206" t="s">
        <v>555</v>
      </c>
      <c r="E461" s="207">
        <v>4</v>
      </c>
      <c r="F461" s="203">
        <v>3300</v>
      </c>
      <c r="G461" s="208">
        <f t="shared" si="342"/>
        <v>825</v>
      </c>
      <c r="H461" s="529"/>
      <c r="I461" s="209">
        <f t="shared" si="343"/>
        <v>4</v>
      </c>
      <c r="J461" s="209">
        <f t="shared" si="343"/>
        <v>2934.8081958420785</v>
      </c>
      <c r="K461" s="210">
        <f t="shared" si="343"/>
        <v>733.70204896051962</v>
      </c>
      <c r="L461" s="530"/>
      <c r="M461" s="209">
        <f>RANK(K461, K$444:$K$476)</f>
        <v>15</v>
      </c>
      <c r="N461" s="528"/>
      <c r="O461" s="526"/>
      <c r="P461" s="211">
        <v>4</v>
      </c>
      <c r="Q461" s="211">
        <v>2933.9999999999995</v>
      </c>
      <c r="R461" s="208">
        <f t="shared" si="328"/>
        <v>733.49999999999989</v>
      </c>
      <c r="S461" s="205">
        <f t="shared" si="329"/>
        <v>15</v>
      </c>
      <c r="T461" s="525"/>
      <c r="U461" s="211">
        <v>4</v>
      </c>
      <c r="V461" s="211">
        <v>2934.1383095499473</v>
      </c>
      <c r="W461" s="208">
        <f t="shared" si="330"/>
        <v>733.53457738748682</v>
      </c>
      <c r="X461" s="205">
        <f t="shared" si="331"/>
        <v>15</v>
      </c>
      <c r="Y461" s="525"/>
      <c r="Z461" s="211">
        <v>4</v>
      </c>
      <c r="AA461" s="211">
        <v>2934.2546890424433</v>
      </c>
      <c r="AB461" s="208">
        <f t="shared" si="332"/>
        <v>733.56367226061082</v>
      </c>
      <c r="AC461" s="205">
        <f t="shared" si="333"/>
        <v>15</v>
      </c>
      <c r="AD461" s="525"/>
      <c r="AE461" s="211">
        <v>4</v>
      </c>
      <c r="AF461" s="211">
        <v>2934.9618320610634</v>
      </c>
      <c r="AG461" s="208">
        <f t="shared" si="334"/>
        <v>733.74045801526586</v>
      </c>
      <c r="AH461" s="205">
        <f t="shared" si="335"/>
        <v>15</v>
      </c>
      <c r="AI461" s="525"/>
      <c r="AJ461" s="211">
        <v>4</v>
      </c>
      <c r="AK461" s="211">
        <v>2935.1493848857672</v>
      </c>
      <c r="AL461" s="208">
        <f t="shared" si="336"/>
        <v>733.78734622144179</v>
      </c>
      <c r="AM461" s="205">
        <f t="shared" si="337"/>
        <v>15</v>
      </c>
      <c r="AN461" s="525"/>
      <c r="AO461" s="211">
        <v>4</v>
      </c>
      <c r="AP461" s="211">
        <v>2935.2716143840826</v>
      </c>
      <c r="AQ461" s="208">
        <f t="shared" si="338"/>
        <v>733.81790359602064</v>
      </c>
      <c r="AR461" s="205">
        <f t="shared" si="339"/>
        <v>15</v>
      </c>
      <c r="AS461" s="525"/>
      <c r="AT461" s="211">
        <v>4</v>
      </c>
      <c r="AU461" s="211">
        <v>2935.8815409712488</v>
      </c>
      <c r="AV461" s="208">
        <f t="shared" si="340"/>
        <v>733.9703852428122</v>
      </c>
      <c r="AW461" s="205">
        <f t="shared" si="341"/>
        <v>14</v>
      </c>
      <c r="AX461" s="525"/>
    </row>
    <row r="462" spans="2:50" ht="14.25" hidden="1" customHeight="1" outlineLevel="1">
      <c r="B462" s="494"/>
      <c r="C462" s="203">
        <v>19</v>
      </c>
      <c r="D462" s="206" t="s">
        <v>387</v>
      </c>
      <c r="E462" s="207">
        <v>5</v>
      </c>
      <c r="F462" s="203">
        <v>3300</v>
      </c>
      <c r="G462" s="208">
        <f t="shared" si="342"/>
        <v>660</v>
      </c>
      <c r="H462" s="529"/>
      <c r="I462" s="209">
        <f t="shared" si="343"/>
        <v>5</v>
      </c>
      <c r="J462" s="209">
        <f t="shared" si="343"/>
        <v>2928.3840698671152</v>
      </c>
      <c r="K462" s="210">
        <f t="shared" si="343"/>
        <v>585.67681397342301</v>
      </c>
      <c r="L462" s="530"/>
      <c r="M462" s="209">
        <f>RANK(K462, K$444:$K$476)</f>
        <v>30</v>
      </c>
      <c r="N462" s="528"/>
      <c r="O462" s="526"/>
      <c r="P462" s="211">
        <v>5</v>
      </c>
      <c r="Q462" s="211">
        <v>2927.6935355147584</v>
      </c>
      <c r="R462" s="208">
        <f t="shared" si="328"/>
        <v>585.53870710295166</v>
      </c>
      <c r="S462" s="205">
        <f t="shared" si="329"/>
        <v>29</v>
      </c>
      <c r="T462" s="525"/>
      <c r="U462" s="211">
        <v>5</v>
      </c>
      <c r="V462" s="211">
        <v>2927.2298253893455</v>
      </c>
      <c r="W462" s="208">
        <f t="shared" si="330"/>
        <v>585.44596507786912</v>
      </c>
      <c r="X462" s="205">
        <f t="shared" si="331"/>
        <v>29</v>
      </c>
      <c r="Y462" s="525"/>
      <c r="Z462" s="211">
        <v>5</v>
      </c>
      <c r="AA462" s="211">
        <v>2927.8170930865599</v>
      </c>
      <c r="AB462" s="208">
        <f t="shared" si="332"/>
        <v>585.56341861731198</v>
      </c>
      <c r="AC462" s="205">
        <f t="shared" si="333"/>
        <v>29</v>
      </c>
      <c r="AD462" s="525"/>
      <c r="AE462" s="211">
        <v>5</v>
      </c>
      <c r="AF462" s="211">
        <v>2928.1756403554696</v>
      </c>
      <c r="AG462" s="208">
        <f t="shared" si="334"/>
        <v>585.63512807109396</v>
      </c>
      <c r="AH462" s="205">
        <f t="shared" si="335"/>
        <v>29</v>
      </c>
      <c r="AI462" s="525"/>
      <c r="AJ462" s="211">
        <v>5</v>
      </c>
      <c r="AK462" s="211">
        <v>2928.6787450287161</v>
      </c>
      <c r="AL462" s="208">
        <f t="shared" si="336"/>
        <v>585.73574900574317</v>
      </c>
      <c r="AM462" s="205">
        <f t="shared" si="337"/>
        <v>29</v>
      </c>
      <c r="AN462" s="525"/>
      <c r="AO462" s="211">
        <v>5</v>
      </c>
      <c r="AP462" s="211">
        <v>2929.1835084882819</v>
      </c>
      <c r="AQ462" s="208">
        <f t="shared" si="338"/>
        <v>585.83670169765639</v>
      </c>
      <c r="AR462" s="205">
        <f t="shared" si="339"/>
        <v>29</v>
      </c>
      <c r="AS462" s="525"/>
      <c r="AT462" s="211">
        <v>5</v>
      </c>
      <c r="AU462" s="211">
        <v>2929.9101412066739</v>
      </c>
      <c r="AV462" s="208">
        <f t="shared" si="340"/>
        <v>585.98202824133477</v>
      </c>
      <c r="AW462" s="205">
        <f t="shared" si="341"/>
        <v>29</v>
      </c>
      <c r="AX462" s="525"/>
    </row>
    <row r="463" spans="2:50" ht="14.25" hidden="1" customHeight="1" outlineLevel="1">
      <c r="B463" s="494"/>
      <c r="C463" s="203">
        <v>20</v>
      </c>
      <c r="D463" s="206" t="s">
        <v>548</v>
      </c>
      <c r="E463" s="207">
        <v>3</v>
      </c>
      <c r="F463" s="203">
        <v>3600</v>
      </c>
      <c r="G463" s="208">
        <f t="shared" si="342"/>
        <v>1200</v>
      </c>
      <c r="H463" s="529"/>
      <c r="I463" s="209">
        <f t="shared" si="343"/>
        <v>3</v>
      </c>
      <c r="J463" s="209">
        <f t="shared" si="343"/>
        <v>3095.6705556975512</v>
      </c>
      <c r="K463" s="210">
        <f t="shared" si="343"/>
        <v>1031.8901852325173</v>
      </c>
      <c r="L463" s="530"/>
      <c r="M463" s="209">
        <f>RANK(K463, K$444:$K$476)</f>
        <v>6</v>
      </c>
      <c r="N463" s="528"/>
      <c r="O463" s="526"/>
      <c r="P463" s="211">
        <v>3</v>
      </c>
      <c r="Q463" s="211">
        <v>3095.8609254843172</v>
      </c>
      <c r="R463" s="208">
        <f t="shared" si="328"/>
        <v>1031.9536418281057</v>
      </c>
      <c r="S463" s="205">
        <f t="shared" si="329"/>
        <v>4</v>
      </c>
      <c r="T463" s="525"/>
      <c r="U463" s="211">
        <v>3</v>
      </c>
      <c r="V463" s="211">
        <v>3095.7934276817332</v>
      </c>
      <c r="W463" s="208">
        <f t="shared" si="330"/>
        <v>1031.9311425605777</v>
      </c>
      <c r="X463" s="205">
        <f t="shared" si="331"/>
        <v>4</v>
      </c>
      <c r="Y463" s="525"/>
      <c r="Z463" s="211">
        <v>3</v>
      </c>
      <c r="AA463" s="211">
        <v>3096.1077844311353</v>
      </c>
      <c r="AB463" s="208">
        <f t="shared" si="332"/>
        <v>1032.0359281437118</v>
      </c>
      <c r="AC463" s="205">
        <f t="shared" si="333"/>
        <v>4</v>
      </c>
      <c r="AD463" s="525"/>
      <c r="AE463" s="211">
        <v>3</v>
      </c>
      <c r="AF463" s="211">
        <v>3096.5482233502548</v>
      </c>
      <c r="AG463" s="208">
        <f t="shared" si="334"/>
        <v>1032.1827411167517</v>
      </c>
      <c r="AH463" s="205">
        <f t="shared" si="335"/>
        <v>4</v>
      </c>
      <c r="AI463" s="525"/>
      <c r="AJ463" s="211">
        <v>3</v>
      </c>
      <c r="AK463" s="211">
        <v>3096.1240244816236</v>
      </c>
      <c r="AL463" s="208">
        <f t="shared" si="336"/>
        <v>1032.0413414938746</v>
      </c>
      <c r="AM463" s="205">
        <f t="shared" si="337"/>
        <v>6</v>
      </c>
      <c r="AN463" s="525"/>
      <c r="AO463" s="211">
        <v>3</v>
      </c>
      <c r="AP463" s="211">
        <v>3094.8016623194262</v>
      </c>
      <c r="AQ463" s="208">
        <f t="shared" si="338"/>
        <v>1031.6005541064753</v>
      </c>
      <c r="AR463" s="205">
        <f t="shared" si="339"/>
        <v>6</v>
      </c>
      <c r="AS463" s="525"/>
      <c r="AT463" s="211">
        <v>3</v>
      </c>
      <c r="AU463" s="211">
        <v>3094.4578421343704</v>
      </c>
      <c r="AV463" s="208">
        <f t="shared" si="340"/>
        <v>1031.4859473781235</v>
      </c>
      <c r="AW463" s="205">
        <f t="shared" si="341"/>
        <v>6</v>
      </c>
      <c r="AX463" s="525"/>
    </row>
    <row r="464" spans="2:50" ht="14.25" hidden="1" customHeight="1" outlineLevel="1">
      <c r="B464" s="494"/>
      <c r="C464" s="203">
        <v>21</v>
      </c>
      <c r="D464" s="206" t="s">
        <v>552</v>
      </c>
      <c r="E464" s="207">
        <v>3</v>
      </c>
      <c r="F464" s="203">
        <v>3600</v>
      </c>
      <c r="G464" s="208">
        <f t="shared" si="342"/>
        <v>1200</v>
      </c>
      <c r="H464" s="529"/>
      <c r="I464" s="209">
        <f t="shared" si="343"/>
        <v>3</v>
      </c>
      <c r="J464" s="209">
        <f t="shared" si="343"/>
        <v>3095.8827854260444</v>
      </c>
      <c r="K464" s="210">
        <f t="shared" si="343"/>
        <v>1031.9609284753481</v>
      </c>
      <c r="L464" s="530"/>
      <c r="M464" s="209">
        <f>RANK(K464, K$444:$K$476)</f>
        <v>5</v>
      </c>
      <c r="N464" s="528"/>
      <c r="O464" s="526"/>
      <c r="P464" s="211">
        <v>3</v>
      </c>
      <c r="Q464" s="211">
        <v>3094.9478079331984</v>
      </c>
      <c r="R464" s="208">
        <f t="shared" si="328"/>
        <v>1031.6492693110661</v>
      </c>
      <c r="S464" s="205">
        <f t="shared" si="329"/>
        <v>5</v>
      </c>
      <c r="T464" s="525"/>
      <c r="U464" s="211">
        <v>3</v>
      </c>
      <c r="V464" s="211">
        <v>3094.4904924427146</v>
      </c>
      <c r="W464" s="208">
        <f t="shared" si="330"/>
        <v>1031.4968308142381</v>
      </c>
      <c r="X464" s="205">
        <f t="shared" si="331"/>
        <v>6</v>
      </c>
      <c r="Y464" s="525"/>
      <c r="Z464" s="211">
        <v>3</v>
      </c>
      <c r="AA464" s="211">
        <v>3095.4915806626937</v>
      </c>
      <c r="AB464" s="208">
        <f t="shared" si="332"/>
        <v>1031.8305268875645</v>
      </c>
      <c r="AC464" s="205">
        <f t="shared" si="333"/>
        <v>5</v>
      </c>
      <c r="AD464" s="525"/>
      <c r="AE464" s="211">
        <v>3</v>
      </c>
      <c r="AF464" s="211">
        <v>3096.3527490473662</v>
      </c>
      <c r="AG464" s="208">
        <f t="shared" si="334"/>
        <v>1032.1175830157888</v>
      </c>
      <c r="AH464" s="205">
        <f t="shared" si="335"/>
        <v>5</v>
      </c>
      <c r="AI464" s="525"/>
      <c r="AJ464" s="211">
        <v>3</v>
      </c>
      <c r="AK464" s="211">
        <v>3096.1325966850777</v>
      </c>
      <c r="AL464" s="208">
        <f t="shared" si="336"/>
        <v>1032.0441988950258</v>
      </c>
      <c r="AM464" s="205">
        <f t="shared" si="337"/>
        <v>5</v>
      </c>
      <c r="AN464" s="525"/>
      <c r="AO464" s="211">
        <v>3</v>
      </c>
      <c r="AP464" s="211">
        <v>3096.9230769230753</v>
      </c>
      <c r="AQ464" s="208">
        <f t="shared" si="338"/>
        <v>1032.3076923076917</v>
      </c>
      <c r="AR464" s="205">
        <f t="shared" si="339"/>
        <v>5</v>
      </c>
      <c r="AS464" s="525"/>
      <c r="AT464" s="211">
        <v>3</v>
      </c>
      <c r="AU464" s="211">
        <v>3096.8411942881826</v>
      </c>
      <c r="AV464" s="208">
        <f t="shared" si="340"/>
        <v>1032.2803980960609</v>
      </c>
      <c r="AW464" s="205">
        <f t="shared" si="341"/>
        <v>5</v>
      </c>
      <c r="AX464" s="525"/>
    </row>
    <row r="465" spans="2:57" ht="14.25" hidden="1" customHeight="1" outlineLevel="1">
      <c r="B465" s="494"/>
      <c r="C465" s="203">
        <v>22</v>
      </c>
      <c r="D465" s="206" t="s">
        <v>551</v>
      </c>
      <c r="E465" s="207">
        <v>4</v>
      </c>
      <c r="F465" s="203">
        <v>3300</v>
      </c>
      <c r="G465" s="208">
        <f t="shared" si="342"/>
        <v>825</v>
      </c>
      <c r="H465" s="529"/>
      <c r="I465" s="209">
        <f t="shared" si="343"/>
        <v>4</v>
      </c>
      <c r="J465" s="209">
        <f t="shared" si="343"/>
        <v>2904.2164126198682</v>
      </c>
      <c r="K465" s="210">
        <f t="shared" si="343"/>
        <v>726.05410315496704</v>
      </c>
      <c r="L465" s="530"/>
      <c r="M465" s="209">
        <f>RANK(K465, K$444:$K$476)</f>
        <v>18</v>
      </c>
      <c r="N465" s="528"/>
      <c r="O465" s="526"/>
      <c r="P465" s="211">
        <v>4</v>
      </c>
      <c r="Q465" s="211">
        <v>2903.8327526132312</v>
      </c>
      <c r="R465" s="208">
        <f t="shared" si="328"/>
        <v>725.95818815330779</v>
      </c>
      <c r="S465" s="205">
        <f t="shared" si="329"/>
        <v>18</v>
      </c>
      <c r="T465" s="525"/>
      <c r="U465" s="211">
        <v>4</v>
      </c>
      <c r="V465" s="211">
        <v>2903.6876355748368</v>
      </c>
      <c r="W465" s="208">
        <f t="shared" si="330"/>
        <v>725.9219088937092</v>
      </c>
      <c r="X465" s="205">
        <f t="shared" si="331"/>
        <v>18</v>
      </c>
      <c r="Y465" s="525"/>
      <c r="Z465" s="211">
        <v>4</v>
      </c>
      <c r="AA465" s="211">
        <v>2904.0395713108014</v>
      </c>
      <c r="AB465" s="208">
        <f t="shared" si="332"/>
        <v>726.00989282770036</v>
      </c>
      <c r="AC465" s="205">
        <f t="shared" si="333"/>
        <v>18</v>
      </c>
      <c r="AD465" s="525"/>
      <c r="AE465" s="211">
        <v>4</v>
      </c>
      <c r="AF465" s="211">
        <v>2904.1769041769062</v>
      </c>
      <c r="AG465" s="208">
        <f t="shared" si="334"/>
        <v>726.04422604422655</v>
      </c>
      <c r="AH465" s="205">
        <f t="shared" si="335"/>
        <v>18</v>
      </c>
      <c r="AI465" s="525"/>
      <c r="AJ465" s="211">
        <v>4</v>
      </c>
      <c r="AK465" s="211">
        <v>2904.6953046952958</v>
      </c>
      <c r="AL465" s="208">
        <f t="shared" si="336"/>
        <v>726.17382617382395</v>
      </c>
      <c r="AM465" s="205">
        <f t="shared" si="337"/>
        <v>19</v>
      </c>
      <c r="AN465" s="525"/>
      <c r="AO465" s="211">
        <v>4</v>
      </c>
      <c r="AP465" s="211">
        <v>2904.3995243757308</v>
      </c>
      <c r="AQ465" s="208">
        <f t="shared" si="338"/>
        <v>726.09988109393271</v>
      </c>
      <c r="AR465" s="205">
        <f t="shared" si="339"/>
        <v>19</v>
      </c>
      <c r="AS465" s="525"/>
      <c r="AT465" s="211">
        <v>4</v>
      </c>
      <c r="AU465" s="211">
        <v>2904.6831955922758</v>
      </c>
      <c r="AV465" s="208">
        <f t="shared" si="340"/>
        <v>726.17079889806894</v>
      </c>
      <c r="AW465" s="205">
        <f t="shared" si="341"/>
        <v>19</v>
      </c>
      <c r="AX465" s="525"/>
    </row>
    <row r="466" spans="2:57" ht="14.25" hidden="1" customHeight="1" outlineLevel="1">
      <c r="B466" s="494"/>
      <c r="C466" s="203">
        <v>23</v>
      </c>
      <c r="D466" s="206" t="s">
        <v>547</v>
      </c>
      <c r="E466" s="207">
        <v>4</v>
      </c>
      <c r="F466" s="203">
        <v>3300</v>
      </c>
      <c r="G466" s="208">
        <f t="shared" si="342"/>
        <v>825</v>
      </c>
      <c r="H466" s="529"/>
      <c r="I466" s="209">
        <f t="shared" si="343"/>
        <v>4</v>
      </c>
      <c r="J466" s="209">
        <f t="shared" si="343"/>
        <v>2894.4805441431567</v>
      </c>
      <c r="K466" s="210">
        <f t="shared" si="343"/>
        <v>723.62013603578919</v>
      </c>
      <c r="L466" s="530"/>
      <c r="M466" s="209">
        <f>RANK(K466, K$444:$K$476)</f>
        <v>23</v>
      </c>
      <c r="N466" s="528"/>
      <c r="O466" s="526"/>
      <c r="P466" s="211">
        <v>4</v>
      </c>
      <c r="Q466" s="211">
        <v>2893.4321492460995</v>
      </c>
      <c r="R466" s="208">
        <f t="shared" si="328"/>
        <v>723.35803731152487</v>
      </c>
      <c r="S466" s="205">
        <f t="shared" si="329"/>
        <v>23</v>
      </c>
      <c r="T466" s="525"/>
      <c r="U466" s="211">
        <v>4</v>
      </c>
      <c r="V466" s="211">
        <v>2893.5889754343939</v>
      </c>
      <c r="W466" s="208">
        <f t="shared" si="330"/>
        <v>723.39724385859847</v>
      </c>
      <c r="X466" s="205">
        <f t="shared" si="331"/>
        <v>23</v>
      </c>
      <c r="Y466" s="525"/>
      <c r="Z466" s="211">
        <v>4</v>
      </c>
      <c r="AA466" s="211">
        <v>2894.0464177598346</v>
      </c>
      <c r="AB466" s="208">
        <f t="shared" si="332"/>
        <v>723.51160443995866</v>
      </c>
      <c r="AC466" s="205">
        <f t="shared" si="333"/>
        <v>23</v>
      </c>
      <c r="AD466" s="525"/>
      <c r="AE466" s="211">
        <v>4</v>
      </c>
      <c r="AF466" s="211">
        <v>2894.3111720356419</v>
      </c>
      <c r="AG466" s="208">
        <f t="shared" si="334"/>
        <v>723.57779300891048</v>
      </c>
      <c r="AH466" s="205">
        <f t="shared" si="335"/>
        <v>23</v>
      </c>
      <c r="AI466" s="525"/>
      <c r="AJ466" s="211">
        <v>4</v>
      </c>
      <c r="AK466" s="211">
        <v>2895.1838130521473</v>
      </c>
      <c r="AL466" s="208">
        <f t="shared" si="336"/>
        <v>723.79595326303684</v>
      </c>
      <c r="AM466" s="205">
        <f t="shared" si="337"/>
        <v>23</v>
      </c>
      <c r="AN466" s="525"/>
      <c r="AO466" s="211">
        <v>4</v>
      </c>
      <c r="AP466" s="211">
        <v>2895.1695786228161</v>
      </c>
      <c r="AQ466" s="208">
        <f t="shared" si="338"/>
        <v>723.79239465570402</v>
      </c>
      <c r="AR466" s="205">
        <f t="shared" si="339"/>
        <v>23</v>
      </c>
      <c r="AS466" s="525"/>
      <c r="AT466" s="211">
        <v>4</v>
      </c>
      <c r="AU466" s="211">
        <v>2895.6317028511644</v>
      </c>
      <c r="AV466" s="208">
        <f t="shared" si="340"/>
        <v>723.9079257127911</v>
      </c>
      <c r="AW466" s="205">
        <f t="shared" si="341"/>
        <v>23</v>
      </c>
      <c r="AX466" s="525"/>
    </row>
    <row r="467" spans="2:57" ht="14.25" hidden="1" customHeight="1" outlineLevel="1">
      <c r="B467" s="494"/>
      <c r="C467" s="203">
        <v>24</v>
      </c>
      <c r="D467" s="206" t="s">
        <v>550</v>
      </c>
      <c r="E467" s="207">
        <v>4</v>
      </c>
      <c r="F467" s="203">
        <v>3000</v>
      </c>
      <c r="G467" s="208">
        <f t="shared" si="342"/>
        <v>750</v>
      </c>
      <c r="H467" s="529"/>
      <c r="I467" s="209">
        <f t="shared" si="343"/>
        <v>4</v>
      </c>
      <c r="J467" s="209">
        <f t="shared" si="343"/>
        <v>2668.1150079856134</v>
      </c>
      <c r="K467" s="210">
        <f t="shared" si="343"/>
        <v>667.02875199640334</v>
      </c>
      <c r="L467" s="530"/>
      <c r="M467" s="209">
        <f>RANK(K467, K$444:$K$476)</f>
        <v>25</v>
      </c>
      <c r="N467" s="528"/>
      <c r="O467" s="526"/>
      <c r="P467" s="211">
        <v>4</v>
      </c>
      <c r="Q467" s="211">
        <v>2667.6844783715037</v>
      </c>
      <c r="R467" s="208">
        <f t="shared" si="328"/>
        <v>666.92111959287593</v>
      </c>
      <c r="S467" s="205">
        <f t="shared" si="329"/>
        <v>25</v>
      </c>
      <c r="T467" s="525"/>
      <c r="U467" s="211">
        <v>4</v>
      </c>
      <c r="V467" s="211">
        <v>2667.6000000000008</v>
      </c>
      <c r="W467" s="208">
        <f t="shared" si="330"/>
        <v>666.9000000000002</v>
      </c>
      <c r="X467" s="205">
        <f t="shared" si="331"/>
        <v>25</v>
      </c>
      <c r="Y467" s="525"/>
      <c r="Z467" s="211">
        <v>4</v>
      </c>
      <c r="AA467" s="211">
        <v>2668.3620044876566</v>
      </c>
      <c r="AB467" s="208">
        <f t="shared" si="332"/>
        <v>667.09050112191414</v>
      </c>
      <c r="AC467" s="205">
        <f t="shared" si="333"/>
        <v>25</v>
      </c>
      <c r="AD467" s="525"/>
      <c r="AE467" s="211">
        <v>4</v>
      </c>
      <c r="AF467" s="211">
        <v>2668.0412371134053</v>
      </c>
      <c r="AG467" s="208">
        <f t="shared" si="334"/>
        <v>667.01030927835131</v>
      </c>
      <c r="AH467" s="205">
        <f t="shared" si="335"/>
        <v>25</v>
      </c>
      <c r="AI467" s="525"/>
      <c r="AJ467" s="211">
        <v>4</v>
      </c>
      <c r="AK467" s="211">
        <v>2668.3896620278319</v>
      </c>
      <c r="AL467" s="208">
        <f t="shared" si="336"/>
        <v>667.09741550695799</v>
      </c>
      <c r="AM467" s="205">
        <f t="shared" si="337"/>
        <v>25</v>
      </c>
      <c r="AN467" s="525"/>
      <c r="AO467" s="211">
        <v>4</v>
      </c>
      <c r="AP467" s="211">
        <v>2668.4257871064415</v>
      </c>
      <c r="AQ467" s="208">
        <f t="shared" si="338"/>
        <v>667.10644677661037</v>
      </c>
      <c r="AR467" s="205">
        <f t="shared" si="339"/>
        <v>25</v>
      </c>
      <c r="AS467" s="525"/>
      <c r="AT467" s="211">
        <v>4</v>
      </c>
      <c r="AU467" s="211">
        <v>2668.3018867924543</v>
      </c>
      <c r="AV467" s="208">
        <f t="shared" si="340"/>
        <v>667.07547169811357</v>
      </c>
      <c r="AW467" s="205">
        <f t="shared" si="341"/>
        <v>25</v>
      </c>
      <c r="AX467" s="525"/>
    </row>
    <row r="468" spans="2:57" ht="14.25" hidden="1" customHeight="1" outlineLevel="1">
      <c r="B468" s="494"/>
      <c r="C468" s="203">
        <v>25</v>
      </c>
      <c r="D468" s="206" t="s">
        <v>385</v>
      </c>
      <c r="E468" s="207">
        <v>4</v>
      </c>
      <c r="F468" s="203">
        <v>3000</v>
      </c>
      <c r="G468" s="208">
        <f t="shared" si="342"/>
        <v>750</v>
      </c>
      <c r="H468" s="529"/>
      <c r="I468" s="209">
        <f t="shared" si="343"/>
        <v>4</v>
      </c>
      <c r="J468" s="209">
        <f t="shared" si="343"/>
        <v>2628.4848433842772</v>
      </c>
      <c r="K468" s="210">
        <f t="shared" si="343"/>
        <v>657.12121084606929</v>
      </c>
      <c r="L468" s="530"/>
      <c r="M468" s="209">
        <f>RANK(K468, K$444:$K$476)</f>
        <v>27</v>
      </c>
      <c r="N468" s="528"/>
      <c r="O468" s="526"/>
      <c r="P468" s="211">
        <v>4</v>
      </c>
      <c r="Q468" s="211">
        <v>2628.1272084805587</v>
      </c>
      <c r="R468" s="208">
        <f t="shared" si="328"/>
        <v>657.03180212013967</v>
      </c>
      <c r="S468" s="205">
        <f t="shared" si="329"/>
        <v>27</v>
      </c>
      <c r="T468" s="525"/>
      <c r="U468" s="211">
        <v>4</v>
      </c>
      <c r="V468" s="211">
        <v>2628.0908326324634</v>
      </c>
      <c r="W468" s="208">
        <f t="shared" si="330"/>
        <v>657.02270815811585</v>
      </c>
      <c r="X468" s="205">
        <f t="shared" si="331"/>
        <v>27</v>
      </c>
      <c r="Y468" s="525"/>
      <c r="Z468" s="211">
        <v>4</v>
      </c>
      <c r="AA468" s="211">
        <v>2628.8724973656444</v>
      </c>
      <c r="AB468" s="208">
        <f t="shared" si="332"/>
        <v>657.21812434141111</v>
      </c>
      <c r="AC468" s="205">
        <f t="shared" si="333"/>
        <v>27</v>
      </c>
      <c r="AD468" s="525"/>
      <c r="AE468" s="211">
        <v>4</v>
      </c>
      <c r="AF468" s="211">
        <v>2627.7372262773733</v>
      </c>
      <c r="AG468" s="208">
        <f t="shared" si="334"/>
        <v>656.93430656934333</v>
      </c>
      <c r="AH468" s="205">
        <f t="shared" si="335"/>
        <v>27</v>
      </c>
      <c r="AI468" s="525"/>
      <c r="AJ468" s="211">
        <v>4</v>
      </c>
      <c r="AK468" s="211">
        <v>2627.8846153846084</v>
      </c>
      <c r="AL468" s="208">
        <f t="shared" si="336"/>
        <v>656.97115384615211</v>
      </c>
      <c r="AM468" s="205">
        <f t="shared" si="337"/>
        <v>27</v>
      </c>
      <c r="AN468" s="525"/>
      <c r="AO468" s="211">
        <v>4</v>
      </c>
      <c r="AP468" s="211">
        <v>2629.4989414255333</v>
      </c>
      <c r="AQ468" s="208">
        <f t="shared" si="338"/>
        <v>657.37473535638333</v>
      </c>
      <c r="AR468" s="205">
        <f t="shared" si="339"/>
        <v>27</v>
      </c>
      <c r="AS468" s="525"/>
      <c r="AT468" s="211">
        <v>4</v>
      </c>
      <c r="AU468" s="211">
        <v>2629.1825821237589</v>
      </c>
      <c r="AV468" s="208">
        <f t="shared" si="340"/>
        <v>657.29564553093974</v>
      </c>
      <c r="AW468" s="205">
        <f t="shared" si="341"/>
        <v>26</v>
      </c>
      <c r="AX468" s="525"/>
    </row>
    <row r="469" spans="2:57" ht="14.25" hidden="1" customHeight="1" outlineLevel="1">
      <c r="B469" s="494"/>
      <c r="C469" s="203">
        <v>26</v>
      </c>
      <c r="D469" s="206" t="s">
        <v>377</v>
      </c>
      <c r="E469" s="207">
        <v>4</v>
      </c>
      <c r="F469" s="203">
        <v>3000</v>
      </c>
      <c r="G469" s="208">
        <f t="shared" si="342"/>
        <v>750</v>
      </c>
      <c r="H469" s="529"/>
      <c r="I469" s="209">
        <f t="shared" si="343"/>
        <v>4</v>
      </c>
      <c r="J469" s="209">
        <f t="shared" si="343"/>
        <v>2628.9147089739918</v>
      </c>
      <c r="K469" s="210">
        <f t="shared" si="343"/>
        <v>657.22867724349794</v>
      </c>
      <c r="L469" s="530"/>
      <c r="M469" s="209">
        <f>RANK(K469, K$444:$K$476)</f>
        <v>26</v>
      </c>
      <c r="N469" s="528"/>
      <c r="O469" s="526"/>
      <c r="P469" s="211">
        <v>4</v>
      </c>
      <c r="Q469" s="211">
        <v>2628.7274713271509</v>
      </c>
      <c r="R469" s="208">
        <f t="shared" si="328"/>
        <v>657.18186783178771</v>
      </c>
      <c r="S469" s="205">
        <f t="shared" si="329"/>
        <v>26</v>
      </c>
      <c r="T469" s="525"/>
      <c r="U469" s="211">
        <v>4</v>
      </c>
      <c r="V469" s="211">
        <v>2628.1748785565551</v>
      </c>
      <c r="W469" s="208">
        <f t="shared" si="330"/>
        <v>657.04371963913877</v>
      </c>
      <c r="X469" s="205">
        <f t="shared" si="331"/>
        <v>26</v>
      </c>
      <c r="Y469" s="525"/>
      <c r="Z469" s="211">
        <v>4</v>
      </c>
      <c r="AA469" s="211">
        <v>2629.2452830188731</v>
      </c>
      <c r="AB469" s="208">
        <f t="shared" si="332"/>
        <v>657.31132075471828</v>
      </c>
      <c r="AC469" s="205">
        <f t="shared" si="333"/>
        <v>26</v>
      </c>
      <c r="AD469" s="525"/>
      <c r="AE469" s="211">
        <v>4</v>
      </c>
      <c r="AF469" s="211">
        <v>2628.5273708558252</v>
      </c>
      <c r="AG469" s="208">
        <f t="shared" si="334"/>
        <v>657.1318427139563</v>
      </c>
      <c r="AH469" s="205">
        <f t="shared" si="335"/>
        <v>26</v>
      </c>
      <c r="AI469" s="525"/>
      <c r="AJ469" s="211">
        <v>4</v>
      </c>
      <c r="AK469" s="211">
        <v>2628.9324068224869</v>
      </c>
      <c r="AL469" s="208">
        <f t="shared" si="336"/>
        <v>657.23310170562172</v>
      </c>
      <c r="AM469" s="205">
        <f t="shared" si="337"/>
        <v>26</v>
      </c>
      <c r="AN469" s="525"/>
      <c r="AO469" s="211">
        <v>4</v>
      </c>
      <c r="AP469" s="211">
        <v>2629.880843263059</v>
      </c>
      <c r="AQ469" s="208">
        <f t="shared" si="338"/>
        <v>657.47021081576474</v>
      </c>
      <c r="AR469" s="205">
        <f t="shared" si="339"/>
        <v>26</v>
      </c>
      <c r="AS469" s="525"/>
      <c r="AT469" s="211"/>
      <c r="AU469" s="211"/>
      <c r="AV469" s="208"/>
      <c r="AW469" s="205"/>
      <c r="AX469" s="525"/>
    </row>
    <row r="470" spans="2:57" ht="14.25" hidden="1" customHeight="1" outlineLevel="1">
      <c r="B470" s="494"/>
      <c r="C470" s="203">
        <v>27</v>
      </c>
      <c r="D470" s="206" t="s">
        <v>549</v>
      </c>
      <c r="E470" s="207">
        <v>4</v>
      </c>
      <c r="F470" s="203">
        <v>3300</v>
      </c>
      <c r="G470" s="208">
        <f t="shared" si="342"/>
        <v>825</v>
      </c>
      <c r="H470" s="529"/>
      <c r="I470" s="209">
        <f t="shared" si="343"/>
        <v>4</v>
      </c>
      <c r="J470" s="209">
        <f t="shared" si="343"/>
        <v>2929.4485954263632</v>
      </c>
      <c r="K470" s="210">
        <f t="shared" si="343"/>
        <v>732.36214885659081</v>
      </c>
      <c r="L470" s="530"/>
      <c r="M470" s="209">
        <f>RANK(K470, K$444:$K$476)</f>
        <v>16</v>
      </c>
      <c r="N470" s="528"/>
      <c r="O470" s="526"/>
      <c r="P470" s="211">
        <v>4</v>
      </c>
      <c r="Q470" s="211">
        <v>2928.8837744533948</v>
      </c>
      <c r="R470" s="208">
        <f t="shared" si="328"/>
        <v>732.22094361334871</v>
      </c>
      <c r="S470" s="205">
        <f t="shared" si="329"/>
        <v>17</v>
      </c>
      <c r="T470" s="525"/>
      <c r="U470" s="211">
        <v>4</v>
      </c>
      <c r="V470" s="211">
        <v>2928.7726358148839</v>
      </c>
      <c r="W470" s="208">
        <f t="shared" si="330"/>
        <v>732.19315895372097</v>
      </c>
      <c r="X470" s="205">
        <f t="shared" si="331"/>
        <v>17</v>
      </c>
      <c r="Y470" s="525"/>
      <c r="Z470" s="211">
        <v>4</v>
      </c>
      <c r="AA470" s="211">
        <v>2929.4396211523435</v>
      </c>
      <c r="AB470" s="208">
        <f t="shared" si="332"/>
        <v>732.35990528808588</v>
      </c>
      <c r="AC470" s="205">
        <f t="shared" si="333"/>
        <v>16</v>
      </c>
      <c r="AD470" s="525"/>
      <c r="AE470" s="211">
        <v>4</v>
      </c>
      <c r="AF470" s="211">
        <v>2929.9065420560764</v>
      </c>
      <c r="AG470" s="208">
        <f t="shared" si="334"/>
        <v>732.47663551401911</v>
      </c>
      <c r="AH470" s="205">
        <f t="shared" si="335"/>
        <v>16</v>
      </c>
      <c r="AI470" s="525"/>
      <c r="AJ470" s="211">
        <v>4</v>
      </c>
      <c r="AK470" s="211">
        <v>2929.5262816353115</v>
      </c>
      <c r="AL470" s="208">
        <f t="shared" si="336"/>
        <v>732.38157040882788</v>
      </c>
      <c r="AM470" s="205">
        <f t="shared" si="337"/>
        <v>17</v>
      </c>
      <c r="AN470" s="525"/>
      <c r="AO470" s="211">
        <v>4</v>
      </c>
      <c r="AP470" s="211">
        <v>2929.5711060948206</v>
      </c>
      <c r="AQ470" s="208">
        <f t="shared" si="338"/>
        <v>732.39277652370515</v>
      </c>
      <c r="AR470" s="205">
        <f t="shared" si="339"/>
        <v>17</v>
      </c>
      <c r="AS470" s="525"/>
      <c r="AT470" s="211">
        <v>4</v>
      </c>
      <c r="AU470" s="211">
        <v>2930.0402067777131</v>
      </c>
      <c r="AV470" s="208">
        <f t="shared" si="340"/>
        <v>732.51005169442828</v>
      </c>
      <c r="AW470" s="205">
        <f t="shared" si="341"/>
        <v>16</v>
      </c>
      <c r="AX470" s="525"/>
    </row>
    <row r="471" spans="2:57" ht="14.25" hidden="1" customHeight="1" outlineLevel="1">
      <c r="B471" s="494"/>
      <c r="C471" s="203">
        <v>28</v>
      </c>
      <c r="D471" s="206" t="s">
        <v>668</v>
      </c>
      <c r="E471" s="207">
        <v>3</v>
      </c>
      <c r="F471" s="203">
        <v>3300</v>
      </c>
      <c r="G471" s="208">
        <f t="shared" si="342"/>
        <v>1100</v>
      </c>
      <c r="H471" s="529"/>
      <c r="I471" s="209">
        <f t="shared" si="343"/>
        <v>3</v>
      </c>
      <c r="J471" s="209">
        <f t="shared" si="343"/>
        <v>2931.2546936723802</v>
      </c>
      <c r="K471" s="210">
        <f t="shared" si="343"/>
        <v>977.08489789079329</v>
      </c>
      <c r="L471" s="530"/>
      <c r="M471" s="209">
        <f>RANK(K471, K$444:$K$476)</f>
        <v>7</v>
      </c>
      <c r="N471" s="528"/>
      <c r="O471" s="526"/>
      <c r="P471" s="211">
        <v>3</v>
      </c>
      <c r="Q471" s="211">
        <v>2930.3467082197099</v>
      </c>
      <c r="R471" s="208">
        <f t="shared" si="328"/>
        <v>976.78223607323662</v>
      </c>
      <c r="S471" s="205">
        <f>RANK(R471, R$444:R$476)</f>
        <v>7</v>
      </c>
      <c r="T471" s="525"/>
      <c r="U471" s="211">
        <v>3</v>
      </c>
      <c r="V471" s="211">
        <v>2930.6236860546614</v>
      </c>
      <c r="W471" s="208">
        <f t="shared" si="330"/>
        <v>976.87456201822044</v>
      </c>
      <c r="X471" s="205">
        <f>RANK(W471, W$444:W$476)</f>
        <v>7</v>
      </c>
      <c r="Y471" s="525"/>
      <c r="Z471" s="211">
        <v>3</v>
      </c>
      <c r="AA471" s="211">
        <v>2930.8344030808721</v>
      </c>
      <c r="AB471" s="208">
        <f t="shared" si="332"/>
        <v>976.94480102695741</v>
      </c>
      <c r="AC471" s="205">
        <f>RANK(AB471, AB$444:AB$476)</f>
        <v>7</v>
      </c>
      <c r="AD471" s="525"/>
      <c r="AE471" s="211">
        <v>3</v>
      </c>
      <c r="AF471" s="211">
        <v>2931.228978007764</v>
      </c>
      <c r="AG471" s="208">
        <f t="shared" si="334"/>
        <v>977.07632600258796</v>
      </c>
      <c r="AH471" s="205">
        <f t="shared" si="335"/>
        <v>7</v>
      </c>
      <c r="AI471" s="525"/>
      <c r="AJ471" s="211">
        <v>3</v>
      </c>
      <c r="AK471" s="211">
        <v>2931.4869466515293</v>
      </c>
      <c r="AL471" s="208">
        <f t="shared" si="336"/>
        <v>977.16231555050979</v>
      </c>
      <c r="AM471" s="205">
        <f>RANK(AL471, AL$444:AL$476)</f>
        <v>7</v>
      </c>
      <c r="AN471" s="525"/>
      <c r="AO471" s="211">
        <v>3</v>
      </c>
      <c r="AP471" s="211">
        <v>2932.0040691759878</v>
      </c>
      <c r="AQ471" s="208">
        <f t="shared" si="338"/>
        <v>977.33468972532921</v>
      </c>
      <c r="AR471" s="205">
        <f>RANK(AQ471, AQ$444:AQ$476)</f>
        <v>7</v>
      </c>
      <c r="AS471" s="525"/>
      <c r="AT471" s="211">
        <v>3</v>
      </c>
      <c r="AU471" s="211">
        <v>2932.2580645161343</v>
      </c>
      <c r="AV471" s="208">
        <f t="shared" si="340"/>
        <v>977.41935483871146</v>
      </c>
      <c r="AW471" s="205">
        <f t="shared" si="341"/>
        <v>7</v>
      </c>
      <c r="AX471" s="525"/>
    </row>
    <row r="472" spans="2:57" ht="14.25" hidden="1" customHeight="1" outlineLevel="1">
      <c r="B472" s="494"/>
      <c r="C472" s="203">
        <v>29</v>
      </c>
      <c r="D472" s="206" t="s">
        <v>640</v>
      </c>
      <c r="E472" s="207">
        <v>6</v>
      </c>
      <c r="F472" s="203">
        <v>3600</v>
      </c>
      <c r="G472" s="208">
        <f t="shared" si="342"/>
        <v>600</v>
      </c>
      <c r="H472" s="529"/>
      <c r="I472" s="209">
        <f t="shared" si="343"/>
        <v>6</v>
      </c>
      <c r="J472" s="209">
        <f t="shared" si="343"/>
        <v>3167.7743104413207</v>
      </c>
      <c r="K472" s="210">
        <f t="shared" si="343"/>
        <v>527.96238507355326</v>
      </c>
      <c r="L472" s="530"/>
      <c r="M472" s="209">
        <f>RANK(K472, K$444:$K$476)</f>
        <v>31</v>
      </c>
      <c r="N472" s="528"/>
      <c r="O472" s="526"/>
      <c r="P472" s="211">
        <v>6</v>
      </c>
      <c r="Q472" s="211">
        <v>3164.9737302977246</v>
      </c>
      <c r="R472" s="208">
        <f t="shared" si="328"/>
        <v>527.49562171628747</v>
      </c>
      <c r="S472" s="205">
        <f>RANK(R472, R$444:R$476)</f>
        <v>30</v>
      </c>
      <c r="T472" s="525"/>
      <c r="U472" s="211">
        <v>6</v>
      </c>
      <c r="V472" s="211">
        <v>3166.9172932330448</v>
      </c>
      <c r="W472" s="208">
        <f t="shared" si="330"/>
        <v>527.8195488721741</v>
      </c>
      <c r="X472" s="205">
        <f>RANK(W472, W$444:W$476)</f>
        <v>30</v>
      </c>
      <c r="Y472" s="525"/>
      <c r="Z472" s="211">
        <v>6</v>
      </c>
      <c r="AA472" s="211">
        <v>3168.493150684887</v>
      </c>
      <c r="AB472" s="208">
        <f t="shared" si="332"/>
        <v>528.08219178081447</v>
      </c>
      <c r="AC472" s="205">
        <f>RANK(AB472, AB$444:AB$476)</f>
        <v>30</v>
      </c>
      <c r="AD472" s="525"/>
      <c r="AE472" s="211">
        <v>6</v>
      </c>
      <c r="AF472" s="211">
        <v>3168.9320388349479</v>
      </c>
      <c r="AG472" s="208">
        <f t="shared" si="334"/>
        <v>528.15533980582461</v>
      </c>
      <c r="AH472" s="205">
        <f>RANK(AG472, AG$444:AG$476)</f>
        <v>30</v>
      </c>
      <c r="AI472" s="525"/>
      <c r="AJ472" s="211">
        <v>6</v>
      </c>
      <c r="AK472" s="211">
        <v>3167.3469387755663</v>
      </c>
      <c r="AL472" s="208">
        <f t="shared" si="336"/>
        <v>527.89115646259438</v>
      </c>
      <c r="AM472" s="205">
        <f t="shared" ref="AM472:AM473" si="344">RANK(AL472, AL$444:AL$476)</f>
        <v>30</v>
      </c>
      <c r="AN472" s="525"/>
      <c r="AO472" s="211">
        <v>6</v>
      </c>
      <c r="AP472" s="211">
        <v>3167.7165354330741</v>
      </c>
      <c r="AQ472" s="208">
        <f t="shared" si="338"/>
        <v>527.95275590551239</v>
      </c>
      <c r="AR472" s="205">
        <f>RANK(AQ472, AQ$444:AQ$476)</f>
        <v>30</v>
      </c>
      <c r="AS472" s="525"/>
      <c r="AT472" s="211">
        <v>6</v>
      </c>
      <c r="AU472" s="211">
        <v>3170.0404858299976</v>
      </c>
      <c r="AV472" s="208">
        <f t="shared" si="340"/>
        <v>528.34008097166623</v>
      </c>
      <c r="AW472" s="205">
        <f t="shared" si="341"/>
        <v>30</v>
      </c>
      <c r="AX472" s="525"/>
    </row>
    <row r="473" spans="2:57" ht="14.25" hidden="1" customHeight="1" outlineLevel="1">
      <c r="B473" s="494"/>
      <c r="C473" s="203">
        <v>30</v>
      </c>
      <c r="D473" s="206" t="s">
        <v>388</v>
      </c>
      <c r="E473" s="203">
        <v>3</v>
      </c>
      <c r="F473" s="203">
        <v>3000</v>
      </c>
      <c r="G473" s="208">
        <f t="shared" si="342"/>
        <v>1000</v>
      </c>
      <c r="H473" s="529"/>
      <c r="I473" s="209">
        <f t="shared" ref="I473:K475" si="345">AVERAGE(P473,U473,Z473,AE473,AJ473,AO473,AT473)</f>
        <v>3</v>
      </c>
      <c r="J473" s="209">
        <f t="shared" si="345"/>
        <v>2666.1886880862357</v>
      </c>
      <c r="K473" s="210">
        <f t="shared" si="345"/>
        <v>888.72956269541191</v>
      </c>
      <c r="L473" s="530"/>
      <c r="M473" s="209">
        <f>RANK(K473, K$444:$K$476)</f>
        <v>11</v>
      </c>
      <c r="N473" s="528"/>
      <c r="O473" s="526"/>
      <c r="P473" s="211">
        <v>3</v>
      </c>
      <c r="Q473" s="211">
        <v>2665.5750032621545</v>
      </c>
      <c r="R473" s="208">
        <f t="shared" si="328"/>
        <v>888.52500108738479</v>
      </c>
      <c r="S473" s="205">
        <f>RANK(R473, R$444:R$476)</f>
        <v>11</v>
      </c>
      <c r="T473" s="525"/>
      <c r="U473" s="211">
        <v>3</v>
      </c>
      <c r="V473" s="211">
        <v>2665.4516705851156</v>
      </c>
      <c r="W473" s="208">
        <f t="shared" si="330"/>
        <v>888.4838901950385</v>
      </c>
      <c r="X473" s="205">
        <f>RANK(W473, W$444:W$476)</f>
        <v>11</v>
      </c>
      <c r="Y473" s="525"/>
      <c r="Z473" s="211">
        <v>3</v>
      </c>
      <c r="AA473" s="211">
        <v>2665.5835168911181</v>
      </c>
      <c r="AB473" s="208">
        <f t="shared" si="332"/>
        <v>888.52783896370602</v>
      </c>
      <c r="AC473" s="205">
        <f>RANK(AB473, AB$444:AB$476)</f>
        <v>11</v>
      </c>
      <c r="AD473" s="525"/>
      <c r="AE473" s="211">
        <v>3</v>
      </c>
      <c r="AF473" s="211">
        <v>2665.5095452243386</v>
      </c>
      <c r="AG473" s="208">
        <f t="shared" si="334"/>
        <v>888.50318174144616</v>
      </c>
      <c r="AH473" s="205">
        <f t="shared" ref="AH473" si="346">RANK(AG473, AG$444:AG$476)</f>
        <v>11</v>
      </c>
      <c r="AI473" s="525"/>
      <c r="AJ473" s="211">
        <v>3</v>
      </c>
      <c r="AK473" s="211">
        <v>2666.2324364059377</v>
      </c>
      <c r="AL473" s="208">
        <f t="shared" si="336"/>
        <v>888.74414546864591</v>
      </c>
      <c r="AM473" s="205">
        <f t="shared" si="344"/>
        <v>11</v>
      </c>
      <c r="AN473" s="525"/>
      <c r="AO473" s="211">
        <v>3</v>
      </c>
      <c r="AP473" s="211">
        <v>2666.6023076013175</v>
      </c>
      <c r="AQ473" s="208">
        <f t="shared" si="338"/>
        <v>888.86743586710588</v>
      </c>
      <c r="AR473" s="205">
        <f t="shared" ref="AR473" si="347">RANK(AQ473, AQ$444:AQ$476)</f>
        <v>11</v>
      </c>
      <c r="AS473" s="525"/>
      <c r="AT473" s="211">
        <v>3</v>
      </c>
      <c r="AU473" s="211">
        <v>2668.3663366336677</v>
      </c>
      <c r="AV473" s="208">
        <f t="shared" si="340"/>
        <v>889.45544554455591</v>
      </c>
      <c r="AW473" s="205">
        <f t="shared" si="341"/>
        <v>10</v>
      </c>
      <c r="AX473" s="525"/>
    </row>
    <row r="474" spans="2:57" ht="14.25" hidden="1" customHeight="1" outlineLevel="1">
      <c r="B474" s="494"/>
      <c r="C474" s="203">
        <v>31</v>
      </c>
      <c r="D474" s="206" t="s">
        <v>712</v>
      </c>
      <c r="E474" s="203">
        <v>4</v>
      </c>
      <c r="F474" s="203">
        <v>3000</v>
      </c>
      <c r="G474" s="208">
        <f t="shared" si="342"/>
        <v>750</v>
      </c>
      <c r="H474" s="529"/>
      <c r="I474" s="209">
        <f t="shared" si="345"/>
        <v>4</v>
      </c>
      <c r="J474" s="209">
        <f t="shared" si="345"/>
        <v>2442.919708029197</v>
      </c>
      <c r="K474" s="210">
        <f t="shared" si="345"/>
        <v>610.72992700729924</v>
      </c>
      <c r="L474" s="530"/>
      <c r="M474" s="209">
        <f>RANK(K474, K$444:$K$476)</f>
        <v>28</v>
      </c>
      <c r="N474" s="528"/>
      <c r="O474" s="526"/>
      <c r="P474" s="211"/>
      <c r="Q474" s="211"/>
      <c r="R474" s="208"/>
      <c r="S474" s="205"/>
      <c r="T474" s="525"/>
      <c r="U474" s="211"/>
      <c r="V474" s="211"/>
      <c r="W474" s="208"/>
      <c r="X474" s="205"/>
      <c r="Y474" s="525"/>
      <c r="Z474" s="211"/>
      <c r="AA474" s="211"/>
      <c r="AB474" s="208"/>
      <c r="AC474" s="205"/>
      <c r="AD474" s="525"/>
      <c r="AE474" s="211"/>
      <c r="AF474" s="211"/>
      <c r="AG474" s="208"/>
      <c r="AH474" s="205"/>
      <c r="AI474" s="525"/>
      <c r="AJ474" s="211"/>
      <c r="AK474" s="211"/>
      <c r="AL474" s="208"/>
      <c r="AM474" s="205"/>
      <c r="AN474" s="525"/>
      <c r="AO474" s="211"/>
      <c r="AP474" s="211"/>
      <c r="AQ474" s="208"/>
      <c r="AR474" s="205"/>
      <c r="AS474" s="525"/>
      <c r="AT474" s="211">
        <v>4</v>
      </c>
      <c r="AU474" s="211">
        <v>2442.919708029197</v>
      </c>
      <c r="AV474" s="208">
        <f t="shared" si="340"/>
        <v>610.72992700729924</v>
      </c>
      <c r="AW474" s="205">
        <f t="shared" si="341"/>
        <v>27</v>
      </c>
      <c r="AX474" s="525"/>
    </row>
    <row r="475" spans="2:57" ht="14.25" hidden="1" customHeight="1" outlineLevel="1">
      <c r="B475" s="494"/>
      <c r="C475" s="203">
        <v>32</v>
      </c>
      <c r="D475" s="206" t="s">
        <v>713</v>
      </c>
      <c r="E475" s="203">
        <v>12</v>
      </c>
      <c r="F475" s="203">
        <v>3600</v>
      </c>
      <c r="G475" s="208">
        <f t="shared" si="342"/>
        <v>300</v>
      </c>
      <c r="H475" s="529"/>
      <c r="I475" s="209">
        <f t="shared" si="345"/>
        <v>12</v>
      </c>
      <c r="J475" s="209">
        <f t="shared" si="345"/>
        <v>2926.7256637168161</v>
      </c>
      <c r="K475" s="210">
        <f t="shared" si="345"/>
        <v>243.89380530973469</v>
      </c>
      <c r="L475" s="530"/>
      <c r="M475" s="209">
        <f>RANK(K475, K$444:$K$476)</f>
        <v>32</v>
      </c>
      <c r="N475" s="528"/>
      <c r="O475" s="526"/>
      <c r="P475" s="211"/>
      <c r="Q475" s="211"/>
      <c r="R475" s="208"/>
      <c r="S475" s="205"/>
      <c r="T475" s="525"/>
      <c r="U475" s="211"/>
      <c r="V475" s="211"/>
      <c r="W475" s="208"/>
      <c r="X475" s="205"/>
      <c r="Y475" s="525"/>
      <c r="Z475" s="211"/>
      <c r="AA475" s="211"/>
      <c r="AB475" s="208"/>
      <c r="AC475" s="205"/>
      <c r="AD475" s="525"/>
      <c r="AE475" s="211"/>
      <c r="AF475" s="211"/>
      <c r="AG475" s="208"/>
      <c r="AH475" s="205"/>
      <c r="AI475" s="525"/>
      <c r="AJ475" s="211"/>
      <c r="AK475" s="211"/>
      <c r="AL475" s="208"/>
      <c r="AM475" s="205"/>
      <c r="AN475" s="525"/>
      <c r="AO475" s="211"/>
      <c r="AP475" s="211"/>
      <c r="AQ475" s="208"/>
      <c r="AR475" s="205"/>
      <c r="AS475" s="525"/>
      <c r="AT475" s="211">
        <v>12</v>
      </c>
      <c r="AU475" s="211">
        <v>2926.7256637168161</v>
      </c>
      <c r="AV475" s="208">
        <f t="shared" si="340"/>
        <v>243.89380530973469</v>
      </c>
      <c r="AW475" s="205">
        <f t="shared" si="341"/>
        <v>31</v>
      </c>
      <c r="AX475" s="525"/>
    </row>
    <row r="476" spans="2:57" ht="14.25" hidden="1" customHeight="1" outlineLevel="1">
      <c r="B476" s="494"/>
      <c r="C476" s="203">
        <v>33</v>
      </c>
      <c r="D476" s="206"/>
      <c r="E476" s="203"/>
      <c r="F476" s="203"/>
      <c r="G476" s="208"/>
      <c r="H476" s="529"/>
      <c r="I476" s="209"/>
      <c r="J476" s="209"/>
      <c r="K476" s="210"/>
      <c r="L476" s="530"/>
      <c r="M476" s="209"/>
      <c r="N476" s="528"/>
      <c r="O476" s="526"/>
      <c r="P476" s="205"/>
      <c r="Q476" s="211"/>
      <c r="R476" s="208"/>
      <c r="S476" s="205"/>
      <c r="T476" s="525"/>
      <c r="U476" s="205"/>
      <c r="V476" s="211"/>
      <c r="W476" s="208"/>
      <c r="X476" s="205"/>
      <c r="Y476" s="525"/>
      <c r="Z476" s="205"/>
      <c r="AA476" s="211"/>
      <c r="AB476" s="208"/>
      <c r="AC476" s="205"/>
      <c r="AD476" s="525"/>
      <c r="AE476" s="205"/>
      <c r="AF476" s="211"/>
      <c r="AG476" s="208"/>
      <c r="AH476" s="205"/>
      <c r="AI476" s="525"/>
      <c r="AJ476" s="205"/>
      <c r="AK476" s="211"/>
      <c r="AL476" s="208"/>
      <c r="AM476" s="205"/>
      <c r="AN476" s="525"/>
      <c r="AO476" s="205"/>
      <c r="AP476" s="211"/>
      <c r="AQ476" s="208"/>
      <c r="AR476" s="205"/>
      <c r="AS476" s="525"/>
      <c r="AT476" s="205"/>
      <c r="AU476" s="211"/>
      <c r="AV476" s="208"/>
      <c r="AW476" s="205"/>
      <c r="AX476" s="525"/>
    </row>
    <row r="477" spans="2:57" ht="14.25" customHeight="1" collapsed="1">
      <c r="B477" s="531" t="s">
        <v>698</v>
      </c>
      <c r="C477" s="532"/>
      <c r="D477" s="532"/>
      <c r="E477" s="532"/>
      <c r="F477" s="532"/>
      <c r="G477" s="532"/>
      <c r="H477" s="532"/>
      <c r="I477" s="532"/>
      <c r="J477" s="532"/>
      <c r="K477" s="532"/>
      <c r="L477" s="532"/>
      <c r="M477" s="533"/>
      <c r="N477" s="536" t="s">
        <v>445</v>
      </c>
      <c r="O477" s="536" t="s">
        <v>105</v>
      </c>
      <c r="P477" s="432"/>
      <c r="Q477" s="538">
        <f>BA439+1</f>
        <v>1</v>
      </c>
      <c r="R477" s="539"/>
      <c r="S477" s="539"/>
      <c r="T477" s="539"/>
      <c r="U477" s="539"/>
      <c r="V477" s="434"/>
      <c r="W477" s="540">
        <f>Q477+1</f>
        <v>2</v>
      </c>
      <c r="X477" s="541"/>
      <c r="Y477" s="541"/>
      <c r="Z477" s="541"/>
      <c r="AA477" s="541"/>
      <c r="AB477" s="434"/>
      <c r="AC477" s="538">
        <f t="shared" ref="AC477" si="348">W477+1</f>
        <v>3</v>
      </c>
      <c r="AD477" s="539"/>
      <c r="AE477" s="539"/>
      <c r="AF477" s="539"/>
      <c r="AG477" s="539"/>
      <c r="AH477" s="434"/>
      <c r="AI477" s="540">
        <f t="shared" ref="AI477" si="349">AC477+1</f>
        <v>4</v>
      </c>
      <c r="AJ477" s="541"/>
      <c r="AK477" s="541"/>
      <c r="AL477" s="541"/>
      <c r="AM477" s="541"/>
      <c r="AN477" s="434"/>
      <c r="AO477" s="542">
        <f t="shared" ref="AO477" si="350">AI477+1</f>
        <v>5</v>
      </c>
      <c r="AP477" s="543"/>
      <c r="AQ477" s="543"/>
      <c r="AR477" s="543"/>
      <c r="AS477" s="544"/>
      <c r="AT477" s="434"/>
      <c r="AU477" s="540">
        <f t="shared" ref="AU477" si="351">AO477+1</f>
        <v>6</v>
      </c>
      <c r="AV477" s="541"/>
      <c r="AW477" s="541"/>
      <c r="AX477" s="541"/>
      <c r="AY477" s="541"/>
      <c r="AZ477" s="434"/>
      <c r="BA477" s="542">
        <f t="shared" ref="BA477" si="352">AU477+1</f>
        <v>7</v>
      </c>
      <c r="BB477" s="543"/>
      <c r="BC477" s="543"/>
      <c r="BD477" s="543"/>
      <c r="BE477" s="544"/>
    </row>
    <row r="478" spans="2:57" ht="14.25" customHeight="1">
      <c r="B478" s="534"/>
      <c r="C478" s="534"/>
      <c r="D478" s="534"/>
      <c r="E478" s="534"/>
      <c r="F478" s="534"/>
      <c r="G478" s="534"/>
      <c r="H478" s="534"/>
      <c r="I478" s="534"/>
      <c r="J478" s="534"/>
      <c r="K478" s="534"/>
      <c r="L478" s="534"/>
      <c r="M478" s="535"/>
      <c r="N478" s="537"/>
      <c r="O478" s="537"/>
      <c r="P478" s="433"/>
      <c r="Q478" s="545">
        <f>Q477</f>
        <v>1</v>
      </c>
      <c r="R478" s="545"/>
      <c r="S478" s="545"/>
      <c r="T478" s="545"/>
      <c r="U478" s="545"/>
      <c r="V478" s="435"/>
      <c r="W478" s="546">
        <f>W477</f>
        <v>2</v>
      </c>
      <c r="X478" s="546"/>
      <c r="Y478" s="546"/>
      <c r="Z478" s="546"/>
      <c r="AA478" s="546"/>
      <c r="AB478" s="435"/>
      <c r="AC478" s="545">
        <f t="shared" ref="AC478" si="353">AC477</f>
        <v>3</v>
      </c>
      <c r="AD478" s="545"/>
      <c r="AE478" s="545"/>
      <c r="AF478" s="545"/>
      <c r="AG478" s="545"/>
      <c r="AH478" s="435"/>
      <c r="AI478" s="546">
        <f t="shared" ref="AI478" si="354">AI477</f>
        <v>4</v>
      </c>
      <c r="AJ478" s="546"/>
      <c r="AK478" s="546"/>
      <c r="AL478" s="546"/>
      <c r="AM478" s="546"/>
      <c r="AN478" s="435"/>
      <c r="AO478" s="547">
        <f t="shared" ref="AO478" si="355">AO477</f>
        <v>5</v>
      </c>
      <c r="AP478" s="548"/>
      <c r="AQ478" s="548"/>
      <c r="AR478" s="548"/>
      <c r="AS478" s="549"/>
      <c r="AT478" s="435"/>
      <c r="AU478" s="546">
        <f t="shared" ref="AU478" si="356">AU477</f>
        <v>6</v>
      </c>
      <c r="AV478" s="546"/>
      <c r="AW478" s="546"/>
      <c r="AX478" s="546"/>
      <c r="AY478" s="546"/>
      <c r="AZ478" s="435"/>
      <c r="BA478" s="547">
        <f t="shared" ref="BA478" si="357">BA477</f>
        <v>7</v>
      </c>
      <c r="BB478" s="548"/>
      <c r="BC478" s="548"/>
      <c r="BD478" s="548"/>
      <c r="BE478" s="549"/>
    </row>
    <row r="479" spans="2:57" ht="14.25" customHeight="1">
      <c r="B479" s="494" t="s">
        <v>165</v>
      </c>
      <c r="C479" s="494" t="s">
        <v>160</v>
      </c>
      <c r="D479" s="494"/>
      <c r="E479" s="494" t="s">
        <v>161</v>
      </c>
      <c r="F479" s="494"/>
      <c r="G479" s="494"/>
      <c r="H479" s="494" t="s">
        <v>166</v>
      </c>
      <c r="I479" s="527" t="s">
        <v>446</v>
      </c>
      <c r="J479" s="527"/>
      <c r="K479" s="527"/>
      <c r="L479" s="527" t="s">
        <v>166</v>
      </c>
      <c r="M479" s="527" t="s">
        <v>168</v>
      </c>
      <c r="N479" s="528"/>
      <c r="O479" s="526" t="s">
        <v>167</v>
      </c>
      <c r="P479" s="205"/>
      <c r="Q479" s="526" t="s">
        <v>163</v>
      </c>
      <c r="R479" s="526"/>
      <c r="S479" s="526"/>
      <c r="T479" s="526"/>
      <c r="U479" s="526" t="s">
        <v>166</v>
      </c>
      <c r="V479" s="205"/>
      <c r="W479" s="526" t="s">
        <v>163</v>
      </c>
      <c r="X479" s="526"/>
      <c r="Y479" s="526"/>
      <c r="Z479" s="526"/>
      <c r="AA479" s="526" t="s">
        <v>166</v>
      </c>
      <c r="AB479" s="205"/>
      <c r="AC479" s="526" t="s">
        <v>163</v>
      </c>
      <c r="AD479" s="526"/>
      <c r="AE479" s="526"/>
      <c r="AF479" s="526"/>
      <c r="AG479" s="526" t="s">
        <v>166</v>
      </c>
      <c r="AH479" s="205"/>
      <c r="AI479" s="526" t="s">
        <v>163</v>
      </c>
      <c r="AJ479" s="526"/>
      <c r="AK479" s="526"/>
      <c r="AL479" s="526"/>
      <c r="AM479" s="526" t="s">
        <v>166</v>
      </c>
      <c r="AN479" s="205"/>
      <c r="AO479" s="526" t="s">
        <v>163</v>
      </c>
      <c r="AP479" s="526"/>
      <c r="AQ479" s="526"/>
      <c r="AR479" s="526"/>
      <c r="AS479" s="526" t="s">
        <v>166</v>
      </c>
      <c r="AT479" s="205"/>
      <c r="AU479" s="526" t="s">
        <v>163</v>
      </c>
      <c r="AV479" s="526"/>
      <c r="AW479" s="526"/>
      <c r="AX479" s="526"/>
      <c r="AY479" s="526" t="s">
        <v>166</v>
      </c>
      <c r="AZ479" s="205"/>
      <c r="BA479" s="526" t="s">
        <v>163</v>
      </c>
      <c r="BB479" s="526"/>
      <c r="BC479" s="526"/>
      <c r="BD479" s="526"/>
      <c r="BE479" s="526" t="s">
        <v>166</v>
      </c>
    </row>
    <row r="480" spans="2:57" ht="14.25" customHeight="1">
      <c r="B480" s="494"/>
      <c r="C480" s="494"/>
      <c r="D480" s="494"/>
      <c r="E480" s="494" t="s">
        <v>447</v>
      </c>
      <c r="F480" s="494"/>
      <c r="G480" s="494"/>
      <c r="H480" s="494"/>
      <c r="I480" s="527" t="s">
        <v>447</v>
      </c>
      <c r="J480" s="527"/>
      <c r="K480" s="527"/>
      <c r="L480" s="527"/>
      <c r="M480" s="527"/>
      <c r="N480" s="528"/>
      <c r="O480" s="526"/>
      <c r="P480" s="205"/>
      <c r="Q480" s="526" t="s">
        <v>448</v>
      </c>
      <c r="R480" s="526"/>
      <c r="S480" s="526"/>
      <c r="T480" s="526"/>
      <c r="U480" s="526"/>
      <c r="V480" s="205"/>
      <c r="W480" s="526" t="s">
        <v>448</v>
      </c>
      <c r="X480" s="526"/>
      <c r="Y480" s="526"/>
      <c r="Z480" s="526"/>
      <c r="AA480" s="526"/>
      <c r="AB480" s="205"/>
      <c r="AC480" s="526" t="s">
        <v>448</v>
      </c>
      <c r="AD480" s="526"/>
      <c r="AE480" s="526"/>
      <c r="AF480" s="526"/>
      <c r="AG480" s="526"/>
      <c r="AH480" s="205"/>
      <c r="AI480" s="526" t="s">
        <v>448</v>
      </c>
      <c r="AJ480" s="526"/>
      <c r="AK480" s="526"/>
      <c r="AL480" s="526"/>
      <c r="AM480" s="526"/>
      <c r="AN480" s="205"/>
      <c r="AO480" s="526" t="s">
        <v>448</v>
      </c>
      <c r="AP480" s="526"/>
      <c r="AQ480" s="526"/>
      <c r="AR480" s="526"/>
      <c r="AS480" s="526"/>
      <c r="AT480" s="205"/>
      <c r="AU480" s="526" t="s">
        <v>448</v>
      </c>
      <c r="AV480" s="526"/>
      <c r="AW480" s="526"/>
      <c r="AX480" s="526"/>
      <c r="AY480" s="526"/>
      <c r="AZ480" s="205"/>
      <c r="BA480" s="526" t="s">
        <v>448</v>
      </c>
      <c r="BB480" s="526"/>
      <c r="BC480" s="526"/>
      <c r="BD480" s="526"/>
      <c r="BE480" s="526"/>
    </row>
    <row r="481" spans="1:57" ht="14.25" customHeight="1">
      <c r="A481" s="200"/>
      <c r="B481" s="494"/>
      <c r="C481" s="494"/>
      <c r="D481" s="494"/>
      <c r="E481" s="203" t="s">
        <v>162</v>
      </c>
      <c r="F481" s="203" t="s">
        <v>449</v>
      </c>
      <c r="G481" s="203" t="s">
        <v>164</v>
      </c>
      <c r="H481" s="494"/>
      <c r="I481" s="204" t="s">
        <v>162</v>
      </c>
      <c r="J481" s="204" t="s">
        <v>449</v>
      </c>
      <c r="K481" s="204" t="s">
        <v>164</v>
      </c>
      <c r="L481" s="527"/>
      <c r="M481" s="527"/>
      <c r="N481" s="528"/>
      <c r="O481" s="526"/>
      <c r="P481" s="205"/>
      <c r="Q481" s="205" t="s">
        <v>162</v>
      </c>
      <c r="R481" s="205" t="s">
        <v>449</v>
      </c>
      <c r="S481" s="205" t="s">
        <v>164</v>
      </c>
      <c r="T481" s="205" t="s">
        <v>168</v>
      </c>
      <c r="U481" s="526"/>
      <c r="V481" s="205"/>
      <c r="W481" s="205" t="s">
        <v>162</v>
      </c>
      <c r="X481" s="205" t="s">
        <v>449</v>
      </c>
      <c r="Y481" s="205" t="s">
        <v>164</v>
      </c>
      <c r="Z481" s="205" t="s">
        <v>168</v>
      </c>
      <c r="AA481" s="526"/>
      <c r="AB481" s="205"/>
      <c r="AC481" s="205" t="s">
        <v>162</v>
      </c>
      <c r="AD481" s="205" t="s">
        <v>449</v>
      </c>
      <c r="AE481" s="205" t="s">
        <v>164</v>
      </c>
      <c r="AF481" s="205" t="s">
        <v>168</v>
      </c>
      <c r="AG481" s="526"/>
      <c r="AH481" s="205"/>
      <c r="AI481" s="205" t="s">
        <v>162</v>
      </c>
      <c r="AJ481" s="205" t="s">
        <v>449</v>
      </c>
      <c r="AK481" s="205" t="s">
        <v>164</v>
      </c>
      <c r="AL481" s="205" t="s">
        <v>168</v>
      </c>
      <c r="AM481" s="526"/>
      <c r="AN481" s="205"/>
      <c r="AO481" s="205" t="s">
        <v>162</v>
      </c>
      <c r="AP481" s="205" t="s">
        <v>449</v>
      </c>
      <c r="AQ481" s="205" t="s">
        <v>164</v>
      </c>
      <c r="AR481" s="205" t="s">
        <v>168</v>
      </c>
      <c r="AS481" s="526"/>
      <c r="AT481" s="205"/>
      <c r="AU481" s="205" t="s">
        <v>162</v>
      </c>
      <c r="AV481" s="205" t="s">
        <v>449</v>
      </c>
      <c r="AW481" s="205" t="s">
        <v>164</v>
      </c>
      <c r="AX481" s="205" t="s">
        <v>168</v>
      </c>
      <c r="AY481" s="526"/>
      <c r="AZ481" s="205"/>
      <c r="BA481" s="205" t="s">
        <v>162</v>
      </c>
      <c r="BB481" s="205" t="s">
        <v>449</v>
      </c>
      <c r="BC481" s="205" t="s">
        <v>164</v>
      </c>
      <c r="BD481" s="205" t="s">
        <v>168</v>
      </c>
      <c r="BE481" s="526"/>
    </row>
    <row r="482" spans="1:57" ht="14.25" customHeight="1">
      <c r="B482" s="494" t="s">
        <v>450</v>
      </c>
      <c r="C482" s="203">
        <v>1</v>
      </c>
      <c r="D482" s="206" t="s">
        <v>545</v>
      </c>
      <c r="E482" s="207">
        <v>4</v>
      </c>
      <c r="F482" s="203">
        <v>3300</v>
      </c>
      <c r="G482" s="208">
        <f>F482/E482</f>
        <v>825</v>
      </c>
      <c r="H482" s="529">
        <f>AVERAGE(G482:G514)</f>
        <v>869.375</v>
      </c>
      <c r="I482" s="209">
        <f>AVERAGE(Q482,W482,AC482,AI482,AO482,AU482,BA482)</f>
        <v>4</v>
      </c>
      <c r="J482" s="209">
        <f>AVERAGE(R482,X482,AD482,AJ482,AP482,AV482,BB482)</f>
        <v>2937.0196926223907</v>
      </c>
      <c r="K482" s="210">
        <f>AVERAGE(S482,Y482,AE482,AK482,AQ482,AW482,BC482)</f>
        <v>734.25492315559768</v>
      </c>
      <c r="L482" s="530">
        <f>IFERROR(AVERAGE(K482:K514),"-")</f>
        <v>764.08402706180857</v>
      </c>
      <c r="M482" s="209">
        <f>RANK(K482, K$482:$K$514)</f>
        <v>13</v>
      </c>
      <c r="N482" s="528"/>
      <c r="O482" s="526"/>
      <c r="P482" s="206" t="s">
        <v>545</v>
      </c>
      <c r="Q482" s="211">
        <v>4</v>
      </c>
      <c r="R482" s="211">
        <v>2936.1579200770343</v>
      </c>
      <c r="S482" s="208">
        <f t="shared" ref="S482:S513" si="358">R482/Q482</f>
        <v>734.03948001925858</v>
      </c>
      <c r="T482" s="205">
        <f t="shared" ref="T482:T513" si="359">RANK(S482, S$482:S$514)</f>
        <v>14</v>
      </c>
      <c r="U482" s="525">
        <f>AVERAGE(S482:S514)</f>
        <v>762.46256164223587</v>
      </c>
      <c r="V482" s="206" t="s">
        <v>545</v>
      </c>
      <c r="W482" s="211">
        <v>4</v>
      </c>
      <c r="X482" s="211">
        <v>2936.1702127659582</v>
      </c>
      <c r="Y482" s="208">
        <f t="shared" ref="Y482:Y513" si="360">X482/W482</f>
        <v>734.04255319148956</v>
      </c>
      <c r="Z482" s="205">
        <f>RANK(Y482, Y$482:Y$514)</f>
        <v>14</v>
      </c>
      <c r="AA482" s="525">
        <f>AVERAGE(Y482:Y514)</f>
        <v>763.23097571604478</v>
      </c>
      <c r="AB482" s="206" t="s">
        <v>545</v>
      </c>
      <c r="AC482" s="211">
        <v>4</v>
      </c>
      <c r="AD482" s="211">
        <v>2936.3383134970891</v>
      </c>
      <c r="AE482" s="208">
        <f t="shared" ref="AE482:AE513" si="361">AD482/AC482</f>
        <v>734.08457837427227</v>
      </c>
      <c r="AF482" s="205">
        <f>RANK(AE482, AE$482:AE$514)</f>
        <v>13</v>
      </c>
      <c r="AG482" s="525">
        <f>AVERAGE(AE482:AE514)</f>
        <v>764.43132364513951</v>
      </c>
      <c r="AH482" s="206" t="s">
        <v>545</v>
      </c>
      <c r="AI482" s="211">
        <v>4</v>
      </c>
      <c r="AJ482" s="211">
        <v>2936.908962597036</v>
      </c>
      <c r="AK482" s="208">
        <f t="shared" ref="AK482:AK513" si="362">AJ482/AI482</f>
        <v>734.22724064925899</v>
      </c>
      <c r="AL482" s="205">
        <f>RANK(AK482, AK$482:AK$514)</f>
        <v>13</v>
      </c>
      <c r="AM482" s="525">
        <f>AVERAGE(AK482:AK514)</f>
        <v>764.52652894553034</v>
      </c>
      <c r="AN482" s="206" t="s">
        <v>545</v>
      </c>
      <c r="AO482" s="211">
        <v>4</v>
      </c>
      <c r="AP482" s="211">
        <v>2937.5684556407437</v>
      </c>
      <c r="AQ482" s="208">
        <f t="shared" ref="AQ482:AQ513" si="363">AP482/AO482</f>
        <v>734.39211391018591</v>
      </c>
      <c r="AR482" s="205">
        <f>RANK(AQ482, AQ$482:AQ$514)</f>
        <v>13</v>
      </c>
      <c r="AS482" s="525">
        <f>AVERAGE(AQ482:AQ514)</f>
        <v>768.02698825303139</v>
      </c>
      <c r="AT482" s="206" t="s">
        <v>545</v>
      </c>
      <c r="AU482" s="211">
        <v>4</v>
      </c>
      <c r="AV482" s="211">
        <v>2937.9609544468553</v>
      </c>
      <c r="AW482" s="208">
        <f t="shared" ref="AW482:AW513" si="364">AV482/AU482</f>
        <v>734.49023861171383</v>
      </c>
      <c r="AX482" s="205">
        <f>RANK(AW482, AW$482:AW$514)</f>
        <v>13</v>
      </c>
      <c r="AY482" s="525">
        <f>AVERAGE(AW482:AW514)</f>
        <v>768.07507695579034</v>
      </c>
      <c r="AZ482" s="206" t="s">
        <v>545</v>
      </c>
      <c r="BA482" s="211">
        <v>4</v>
      </c>
      <c r="BB482" s="211">
        <v>2938.0330293320185</v>
      </c>
      <c r="BC482" s="208">
        <f t="shared" ref="BC482:BC513" si="365">BB482/BA482</f>
        <v>734.50825733300462</v>
      </c>
      <c r="BD482" s="205">
        <f>RANK(BC482, BC$482:BC$514)</f>
        <v>13</v>
      </c>
      <c r="BE482" s="525">
        <f>AVERAGE(BC482:BC514)</f>
        <v>768.19239596248269</v>
      </c>
    </row>
    <row r="483" spans="1:57" ht="14.25" customHeight="1">
      <c r="B483" s="494"/>
      <c r="C483" s="203">
        <v>2</v>
      </c>
      <c r="D483" s="206" t="s">
        <v>543</v>
      </c>
      <c r="E483" s="207">
        <v>3</v>
      </c>
      <c r="F483" s="203">
        <v>3600</v>
      </c>
      <c r="G483" s="208">
        <f t="shared" ref="G483:G513" si="366">F483/E483</f>
        <v>1200</v>
      </c>
      <c r="H483" s="529"/>
      <c r="I483" s="209">
        <f t="shared" ref="I483:K513" si="367">AVERAGE(Q483,W483,AC483,AI483,AO483,AU483,BA483)</f>
        <v>3</v>
      </c>
      <c r="J483" s="209">
        <f t="shared" si="367"/>
        <v>3101.2391779638833</v>
      </c>
      <c r="K483" s="210">
        <f t="shared" si="367"/>
        <v>1033.7463926546277</v>
      </c>
      <c r="L483" s="530"/>
      <c r="M483" s="209">
        <f>RANK(K483, K$482:$K$514)</f>
        <v>2</v>
      </c>
      <c r="N483" s="528"/>
      <c r="O483" s="526"/>
      <c r="P483" s="206" t="s">
        <v>543</v>
      </c>
      <c r="Q483" s="211">
        <v>3</v>
      </c>
      <c r="R483" s="211">
        <v>3100.9812445658927</v>
      </c>
      <c r="S483" s="208">
        <f t="shared" si="358"/>
        <v>1033.6604148552976</v>
      </c>
      <c r="T483" s="205">
        <f t="shared" si="359"/>
        <v>2</v>
      </c>
      <c r="U483" s="525"/>
      <c r="V483" s="206" t="s">
        <v>543</v>
      </c>
      <c r="W483" s="211">
        <v>3</v>
      </c>
      <c r="X483" s="211">
        <v>3100.9677013949986</v>
      </c>
      <c r="Y483" s="208">
        <f t="shared" si="360"/>
        <v>1033.6559004649996</v>
      </c>
      <c r="Z483" s="205">
        <f t="shared" ref="Z483:Z513" si="368">RANK(Y483, Y$482:Y$514)</f>
        <v>2</v>
      </c>
      <c r="AA483" s="525"/>
      <c r="AB483" s="206" t="s">
        <v>543</v>
      </c>
      <c r="AC483" s="211">
        <v>3</v>
      </c>
      <c r="AD483" s="211">
        <v>3100.9523809523789</v>
      </c>
      <c r="AE483" s="208">
        <f t="shared" si="361"/>
        <v>1033.650793650793</v>
      </c>
      <c r="AF483" s="205">
        <f t="shared" ref="AF483:AF513" si="369">RANK(AE483, AE$482:AE$514)</f>
        <v>2</v>
      </c>
      <c r="AG483" s="525"/>
      <c r="AH483" s="206" t="s">
        <v>543</v>
      </c>
      <c r="AI483" s="211">
        <v>3</v>
      </c>
      <c r="AJ483" s="211">
        <v>3101.3719225709451</v>
      </c>
      <c r="AK483" s="208">
        <f t="shared" si="362"/>
        <v>1033.7906408569818</v>
      </c>
      <c r="AL483" s="205">
        <f t="shared" ref="AL483:AL513" si="370">RANK(AK483, AK$482:AK$514)</f>
        <v>2</v>
      </c>
      <c r="AM483" s="525"/>
      <c r="AN483" s="206" t="s">
        <v>543</v>
      </c>
      <c r="AO483" s="211">
        <v>3</v>
      </c>
      <c r="AP483" s="211">
        <v>3101.5166436872178</v>
      </c>
      <c r="AQ483" s="208">
        <f t="shared" si="363"/>
        <v>1033.8388812290725</v>
      </c>
      <c r="AR483" s="205">
        <f t="shared" ref="AR483:AR513" si="371">RANK(AQ483, AQ$482:AQ$514)</f>
        <v>2</v>
      </c>
      <c r="AS483" s="525"/>
      <c r="AT483" s="206" t="s">
        <v>543</v>
      </c>
      <c r="AU483" s="211">
        <v>3</v>
      </c>
      <c r="AV483" s="211">
        <v>3101.4220353654009</v>
      </c>
      <c r="AW483" s="208">
        <f t="shared" si="364"/>
        <v>1033.8073451218004</v>
      </c>
      <c r="AX483" s="205">
        <f t="shared" ref="AX483:AX513" si="372">RANK(AW483, AW$482:AW$514)</f>
        <v>2</v>
      </c>
      <c r="AY483" s="525"/>
      <c r="AZ483" s="206" t="s">
        <v>543</v>
      </c>
      <c r="BA483" s="211">
        <v>3</v>
      </c>
      <c r="BB483" s="211">
        <v>3101.4623172103488</v>
      </c>
      <c r="BC483" s="208">
        <f t="shared" si="365"/>
        <v>1033.8207724034496</v>
      </c>
      <c r="BD483" s="205">
        <f t="shared" ref="BD483:BD513" si="373">RANK(BC483, BC$482:BC$514)</f>
        <v>2</v>
      </c>
      <c r="BE483" s="525"/>
    </row>
    <row r="484" spans="1:57" ht="14.25" customHeight="1">
      <c r="B484" s="494"/>
      <c r="C484" s="203">
        <v>3</v>
      </c>
      <c r="D484" s="206" t="s">
        <v>544</v>
      </c>
      <c r="E484" s="207">
        <v>4</v>
      </c>
      <c r="F484" s="203">
        <v>3300</v>
      </c>
      <c r="G484" s="208">
        <f t="shared" si="366"/>
        <v>825</v>
      </c>
      <c r="H484" s="529"/>
      <c r="I484" s="209">
        <f t="shared" si="367"/>
        <v>4</v>
      </c>
      <c r="J484" s="209">
        <f t="shared" si="367"/>
        <v>2931.9438249072482</v>
      </c>
      <c r="K484" s="210">
        <f t="shared" si="367"/>
        <v>732.98595622681205</v>
      </c>
      <c r="L484" s="530"/>
      <c r="M484" s="209">
        <f>RANK(K484, K$482:$K$514)</f>
        <v>17</v>
      </c>
      <c r="N484" s="528"/>
      <c r="O484" s="526"/>
      <c r="P484" s="206" t="s">
        <v>544</v>
      </c>
      <c r="Q484" s="211">
        <v>4</v>
      </c>
      <c r="R484" s="211">
        <v>2929.9250771264838</v>
      </c>
      <c r="S484" s="208">
        <f t="shared" si="358"/>
        <v>732.48126928162094</v>
      </c>
      <c r="T484" s="205">
        <f t="shared" si="359"/>
        <v>17</v>
      </c>
      <c r="U484" s="525"/>
      <c r="V484" s="206" t="s">
        <v>544</v>
      </c>
      <c r="W484" s="211">
        <v>4</v>
      </c>
      <c r="X484" s="211">
        <v>2929.770080621081</v>
      </c>
      <c r="Y484" s="208">
        <f t="shared" si="360"/>
        <v>732.44252015527024</v>
      </c>
      <c r="Z484" s="205">
        <f t="shared" si="368"/>
        <v>17</v>
      </c>
      <c r="AA484" s="525"/>
      <c r="AB484" s="206" t="s">
        <v>544</v>
      </c>
      <c r="AC484" s="211">
        <v>4</v>
      </c>
      <c r="AD484" s="211">
        <v>2932.6530612244901</v>
      </c>
      <c r="AE484" s="208">
        <f t="shared" si="361"/>
        <v>733.16326530612253</v>
      </c>
      <c r="AF484" s="205">
        <f t="shared" si="369"/>
        <v>16</v>
      </c>
      <c r="AG484" s="525"/>
      <c r="AH484" s="206" t="s">
        <v>544</v>
      </c>
      <c r="AI484" s="211">
        <v>4</v>
      </c>
      <c r="AJ484" s="211">
        <v>2932.5443786982255</v>
      </c>
      <c r="AK484" s="208">
        <f t="shared" si="362"/>
        <v>733.13609467455638</v>
      </c>
      <c r="AL484" s="205">
        <f t="shared" si="370"/>
        <v>17</v>
      </c>
      <c r="AM484" s="525"/>
      <c r="AN484" s="206" t="s">
        <v>544</v>
      </c>
      <c r="AO484" s="211">
        <v>4</v>
      </c>
      <c r="AP484" s="211">
        <v>2932.7231121281461</v>
      </c>
      <c r="AQ484" s="208">
        <f t="shared" si="363"/>
        <v>733.18077803203653</v>
      </c>
      <c r="AR484" s="205">
        <f t="shared" si="371"/>
        <v>17</v>
      </c>
      <c r="AS484" s="525"/>
      <c r="AT484" s="206" t="s">
        <v>544</v>
      </c>
      <c r="AU484" s="211">
        <v>4</v>
      </c>
      <c r="AV484" s="211">
        <v>2933.0067713585941</v>
      </c>
      <c r="AW484" s="208">
        <f t="shared" si="364"/>
        <v>733.25169283964851</v>
      </c>
      <c r="AX484" s="205">
        <f t="shared" si="372"/>
        <v>17</v>
      </c>
      <c r="AY484" s="525"/>
      <c r="AZ484" s="206" t="s">
        <v>544</v>
      </c>
      <c r="BA484" s="211">
        <v>4</v>
      </c>
      <c r="BB484" s="211">
        <v>2932.9842931937169</v>
      </c>
      <c r="BC484" s="208">
        <f t="shared" si="365"/>
        <v>733.24607329842922</v>
      </c>
      <c r="BD484" s="205">
        <f t="shared" si="373"/>
        <v>17</v>
      </c>
      <c r="BE484" s="525"/>
    </row>
    <row r="485" spans="1:57" ht="14.25" customHeight="1">
      <c r="B485" s="494"/>
      <c r="C485" s="203">
        <v>4</v>
      </c>
      <c r="D485" s="206" t="s">
        <v>233</v>
      </c>
      <c r="E485" s="207">
        <v>5</v>
      </c>
      <c r="F485" s="203">
        <v>3300</v>
      </c>
      <c r="G485" s="208">
        <f t="shared" si="366"/>
        <v>660</v>
      </c>
      <c r="H485" s="529"/>
      <c r="I485" s="209">
        <f t="shared" si="367"/>
        <v>5</v>
      </c>
      <c r="J485" s="209">
        <f t="shared" si="367"/>
        <v>2933.2758673734998</v>
      </c>
      <c r="K485" s="210">
        <f t="shared" si="367"/>
        <v>586.65517347469984</v>
      </c>
      <c r="L485" s="530"/>
      <c r="M485" s="209">
        <f>RANK(K485, K$482:$K$514)</f>
        <v>28</v>
      </c>
      <c r="N485" s="528"/>
      <c r="O485" s="526"/>
      <c r="P485" s="206" t="s">
        <v>233</v>
      </c>
      <c r="Q485" s="211">
        <v>5</v>
      </c>
      <c r="R485" s="211">
        <v>2931.6987740805616</v>
      </c>
      <c r="S485" s="208">
        <f t="shared" si="358"/>
        <v>586.3397548161123</v>
      </c>
      <c r="T485" s="205">
        <f t="shared" si="359"/>
        <v>28</v>
      </c>
      <c r="U485" s="525"/>
      <c r="V485" s="206" t="s">
        <v>233</v>
      </c>
      <c r="W485" s="211">
        <v>5</v>
      </c>
      <c r="X485" s="211">
        <v>2931.1926605504491</v>
      </c>
      <c r="Y485" s="208">
        <f t="shared" si="360"/>
        <v>586.23853211008986</v>
      </c>
      <c r="Z485" s="205">
        <f t="shared" si="368"/>
        <v>28</v>
      </c>
      <c r="AA485" s="525"/>
      <c r="AB485" s="206" t="s">
        <v>233</v>
      </c>
      <c r="AC485" s="211">
        <v>5</v>
      </c>
      <c r="AD485" s="211">
        <v>2932.6829268292672</v>
      </c>
      <c r="AE485" s="208">
        <f t="shared" si="361"/>
        <v>586.5365853658534</v>
      </c>
      <c r="AF485" s="205">
        <f t="shared" si="369"/>
        <v>29</v>
      </c>
      <c r="AG485" s="525"/>
      <c r="AH485" s="206" t="s">
        <v>233</v>
      </c>
      <c r="AI485" s="211">
        <v>5</v>
      </c>
      <c r="AJ485" s="211">
        <v>2934.8160821214742</v>
      </c>
      <c r="AK485" s="208">
        <f t="shared" si="362"/>
        <v>586.96321642429484</v>
      </c>
      <c r="AL485" s="205">
        <f t="shared" si="370"/>
        <v>28</v>
      </c>
      <c r="AM485" s="525"/>
      <c r="AN485" s="206" t="s">
        <v>233</v>
      </c>
      <c r="AO485" s="211">
        <v>5</v>
      </c>
      <c r="AP485" s="211">
        <v>2934.4262295081867</v>
      </c>
      <c r="AQ485" s="208">
        <f t="shared" si="363"/>
        <v>586.88524590163729</v>
      </c>
      <c r="AR485" s="205">
        <f t="shared" si="371"/>
        <v>27</v>
      </c>
      <c r="AS485" s="525"/>
      <c r="AT485" s="206" t="s">
        <v>233</v>
      </c>
      <c r="AU485" s="211">
        <v>5</v>
      </c>
      <c r="AV485" s="211">
        <v>2933.8078291814954</v>
      </c>
      <c r="AW485" s="208">
        <f t="shared" si="364"/>
        <v>586.76156583629904</v>
      </c>
      <c r="AX485" s="205">
        <f t="shared" si="372"/>
        <v>27</v>
      </c>
      <c r="AY485" s="525"/>
      <c r="AZ485" s="206" t="s">
        <v>233</v>
      </c>
      <c r="BA485" s="211">
        <v>5</v>
      </c>
      <c r="BB485" s="211">
        <v>2934.3065693430603</v>
      </c>
      <c r="BC485" s="208">
        <f t="shared" si="365"/>
        <v>586.86131386861211</v>
      </c>
      <c r="BD485" s="205">
        <f t="shared" si="373"/>
        <v>27</v>
      </c>
      <c r="BE485" s="525"/>
    </row>
    <row r="486" spans="1:57" ht="14.25" customHeight="1">
      <c r="B486" s="494"/>
      <c r="C486" s="203">
        <v>5</v>
      </c>
      <c r="D486" s="206" t="s">
        <v>539</v>
      </c>
      <c r="E486" s="207">
        <v>3</v>
      </c>
      <c r="F486" s="203">
        <v>3600</v>
      </c>
      <c r="G486" s="208">
        <f t="shared" si="366"/>
        <v>1200</v>
      </c>
      <c r="H486" s="529"/>
      <c r="I486" s="209">
        <f t="shared" si="367"/>
        <v>3</v>
      </c>
      <c r="J486" s="209">
        <f t="shared" si="367"/>
        <v>3099.716388694123</v>
      </c>
      <c r="K486" s="210">
        <f t="shared" si="367"/>
        <v>1033.2387962313742</v>
      </c>
      <c r="L486" s="530"/>
      <c r="M486" s="209">
        <f>RANK(K486, K$482:$K$514)</f>
        <v>5</v>
      </c>
      <c r="N486" s="528"/>
      <c r="O486" s="526"/>
      <c r="P486" s="206" t="s">
        <v>539</v>
      </c>
      <c r="Q486" s="211">
        <v>3</v>
      </c>
      <c r="R486" s="211">
        <v>3099.2916934964605</v>
      </c>
      <c r="S486" s="208">
        <f t="shared" si="358"/>
        <v>1033.0972311654868</v>
      </c>
      <c r="T486" s="205">
        <f t="shared" si="359"/>
        <v>5</v>
      </c>
      <c r="U486" s="525"/>
      <c r="V486" s="206" t="s">
        <v>539</v>
      </c>
      <c r="W486" s="211">
        <v>3</v>
      </c>
      <c r="X486" s="211">
        <v>3099.5777849951273</v>
      </c>
      <c r="Y486" s="208">
        <f t="shared" si="360"/>
        <v>1033.1925949983759</v>
      </c>
      <c r="Z486" s="205">
        <f t="shared" si="368"/>
        <v>5</v>
      </c>
      <c r="AA486" s="525"/>
      <c r="AB486" s="206" t="s">
        <v>539</v>
      </c>
      <c r="AC486" s="211">
        <v>3</v>
      </c>
      <c r="AD486" s="211">
        <v>3100.0664451827247</v>
      </c>
      <c r="AE486" s="208">
        <f t="shared" si="361"/>
        <v>1033.3554817275749</v>
      </c>
      <c r="AF486" s="205">
        <f t="shared" si="369"/>
        <v>4</v>
      </c>
      <c r="AG486" s="525"/>
      <c r="AH486" s="206" t="s">
        <v>539</v>
      </c>
      <c r="AI486" s="211">
        <v>3</v>
      </c>
      <c r="AJ486" s="211">
        <v>3099.5951417004085</v>
      </c>
      <c r="AK486" s="208">
        <f t="shared" si="362"/>
        <v>1033.1983805668028</v>
      </c>
      <c r="AL486" s="205">
        <f t="shared" si="370"/>
        <v>6</v>
      </c>
      <c r="AM486" s="525"/>
      <c r="AN486" s="206" t="s">
        <v>539</v>
      </c>
      <c r="AO486" s="211">
        <v>3</v>
      </c>
      <c r="AP486" s="211">
        <v>3099.8076923076983</v>
      </c>
      <c r="AQ486" s="208">
        <f t="shared" si="363"/>
        <v>1033.2692307692328</v>
      </c>
      <c r="AR486" s="205">
        <f t="shared" si="371"/>
        <v>6</v>
      </c>
      <c r="AS486" s="525"/>
      <c r="AT486" s="206" t="s">
        <v>539</v>
      </c>
      <c r="AU486" s="211">
        <v>3</v>
      </c>
      <c r="AV486" s="211">
        <v>3099.9037536092392</v>
      </c>
      <c r="AW486" s="208">
        <f t="shared" si="364"/>
        <v>1033.3012512030798</v>
      </c>
      <c r="AX486" s="205">
        <f t="shared" si="372"/>
        <v>6</v>
      </c>
      <c r="AY486" s="525"/>
      <c r="AZ486" s="206" t="s">
        <v>539</v>
      </c>
      <c r="BA486" s="211">
        <v>3</v>
      </c>
      <c r="BB486" s="211">
        <v>3099.7722095671979</v>
      </c>
      <c r="BC486" s="208">
        <f t="shared" si="365"/>
        <v>1033.2574031890661</v>
      </c>
      <c r="BD486" s="205">
        <f t="shared" si="373"/>
        <v>6</v>
      </c>
      <c r="BE486" s="525"/>
    </row>
    <row r="487" spans="1:57" ht="14.25" customHeight="1">
      <c r="B487" s="494"/>
      <c r="C487" s="203">
        <v>6</v>
      </c>
      <c r="D487" s="206" t="s">
        <v>370</v>
      </c>
      <c r="E487" s="207">
        <v>3</v>
      </c>
      <c r="F487" s="203">
        <v>3000</v>
      </c>
      <c r="G487" s="208">
        <f t="shared" si="366"/>
        <v>1000</v>
      </c>
      <c r="H487" s="529"/>
      <c r="I487" s="209">
        <f t="shared" si="367"/>
        <v>3</v>
      </c>
      <c r="J487" s="209">
        <f t="shared" si="367"/>
        <v>2678.6957651621028</v>
      </c>
      <c r="K487" s="210">
        <f t="shared" si="367"/>
        <v>892.89858838736768</v>
      </c>
      <c r="L487" s="530"/>
      <c r="M487" s="209">
        <f>RANK(K487, K$482:$K$514)</f>
        <v>9</v>
      </c>
      <c r="N487" s="528"/>
      <c r="O487" s="526"/>
      <c r="P487" s="206" t="s">
        <v>370</v>
      </c>
      <c r="Q487" s="211">
        <v>3</v>
      </c>
      <c r="R487" s="211">
        <v>2678.2242794024819</v>
      </c>
      <c r="S487" s="208">
        <f t="shared" si="358"/>
        <v>892.74142646749397</v>
      </c>
      <c r="T487" s="205">
        <f t="shared" si="359"/>
        <v>9</v>
      </c>
      <c r="U487" s="525"/>
      <c r="V487" s="206" t="s">
        <v>370</v>
      </c>
      <c r="W487" s="211">
        <v>3</v>
      </c>
      <c r="X487" s="211">
        <v>2678.3635596794625</v>
      </c>
      <c r="Y487" s="208">
        <f t="shared" si="360"/>
        <v>892.78785322648753</v>
      </c>
      <c r="Z487" s="205">
        <f t="shared" si="368"/>
        <v>9</v>
      </c>
      <c r="AA487" s="525"/>
      <c r="AB487" s="206" t="s">
        <v>370</v>
      </c>
      <c r="AC487" s="211">
        <v>3</v>
      </c>
      <c r="AD487" s="211">
        <v>2678.5009861932945</v>
      </c>
      <c r="AE487" s="208">
        <f t="shared" si="361"/>
        <v>892.83366206443145</v>
      </c>
      <c r="AF487" s="205">
        <f t="shared" si="369"/>
        <v>9</v>
      </c>
      <c r="AG487" s="525"/>
      <c r="AH487" s="206" t="s">
        <v>370</v>
      </c>
      <c r="AI487" s="211">
        <v>3</v>
      </c>
      <c r="AJ487" s="211">
        <v>2678.4431137724541</v>
      </c>
      <c r="AK487" s="208">
        <f t="shared" si="362"/>
        <v>892.81437125748471</v>
      </c>
      <c r="AL487" s="205">
        <f t="shared" si="370"/>
        <v>9</v>
      </c>
      <c r="AM487" s="525"/>
      <c r="AN487" s="206" t="s">
        <v>370</v>
      </c>
      <c r="AO487" s="211">
        <v>3</v>
      </c>
      <c r="AP487" s="211">
        <v>2678.8302606484417</v>
      </c>
      <c r="AQ487" s="208">
        <f t="shared" si="363"/>
        <v>892.94342021614727</v>
      </c>
      <c r="AR487" s="205">
        <f t="shared" si="371"/>
        <v>9</v>
      </c>
      <c r="AS487" s="525"/>
      <c r="AT487" s="206" t="s">
        <v>370</v>
      </c>
      <c r="AU487" s="211">
        <v>3</v>
      </c>
      <c r="AV487" s="211">
        <v>2679.0871369294609</v>
      </c>
      <c r="AW487" s="208">
        <f t="shared" si="364"/>
        <v>893.02904564315361</v>
      </c>
      <c r="AX487" s="205">
        <f t="shared" si="372"/>
        <v>9</v>
      </c>
      <c r="AY487" s="525"/>
      <c r="AZ487" s="206" t="s">
        <v>370</v>
      </c>
      <c r="BA487" s="211">
        <v>3</v>
      </c>
      <c r="BB487" s="211">
        <v>2679.4210195091273</v>
      </c>
      <c r="BC487" s="208">
        <f t="shared" si="365"/>
        <v>893.1403398363758</v>
      </c>
      <c r="BD487" s="205">
        <f t="shared" si="373"/>
        <v>9</v>
      </c>
      <c r="BE487" s="525"/>
    </row>
    <row r="488" spans="1:57" ht="14.25" customHeight="1">
      <c r="B488" s="494"/>
      <c r="C488" s="203">
        <v>7</v>
      </c>
      <c r="D488" s="206" t="s">
        <v>542</v>
      </c>
      <c r="E488" s="207">
        <v>3</v>
      </c>
      <c r="F488" s="203">
        <v>3600</v>
      </c>
      <c r="G488" s="208">
        <f t="shared" si="366"/>
        <v>1200</v>
      </c>
      <c r="H488" s="529"/>
      <c r="I488" s="209">
        <f t="shared" si="367"/>
        <v>3</v>
      </c>
      <c r="J488" s="209">
        <f t="shared" si="367"/>
        <v>3099.7013312001604</v>
      </c>
      <c r="K488" s="210">
        <f t="shared" si="367"/>
        <v>1033.23377706672</v>
      </c>
      <c r="L488" s="530"/>
      <c r="M488" s="209">
        <f>RANK(K488, K$482:$K$514)</f>
        <v>6</v>
      </c>
      <c r="N488" s="528"/>
      <c r="O488" s="526"/>
      <c r="P488" s="206" t="s">
        <v>542</v>
      </c>
      <c r="Q488" s="211">
        <v>3</v>
      </c>
      <c r="R488" s="211">
        <v>3098.3467170524318</v>
      </c>
      <c r="S488" s="208">
        <f t="shared" si="358"/>
        <v>1032.7822390174772</v>
      </c>
      <c r="T488" s="205">
        <f t="shared" si="359"/>
        <v>6</v>
      </c>
      <c r="U488" s="525"/>
      <c r="V488" s="206" t="s">
        <v>542</v>
      </c>
      <c r="W488" s="211">
        <v>3</v>
      </c>
      <c r="X488" s="211">
        <v>3098.7341772151894</v>
      </c>
      <c r="Y488" s="208">
        <f t="shared" si="360"/>
        <v>1032.9113924050632</v>
      </c>
      <c r="Z488" s="205">
        <f t="shared" si="368"/>
        <v>6</v>
      </c>
      <c r="AA488" s="525"/>
      <c r="AB488" s="206" t="s">
        <v>542</v>
      </c>
      <c r="AC488" s="211">
        <v>3</v>
      </c>
      <c r="AD488" s="211">
        <v>3099.5206136145744</v>
      </c>
      <c r="AE488" s="208">
        <f t="shared" si="361"/>
        <v>1033.1735378715248</v>
      </c>
      <c r="AF488" s="205">
        <f t="shared" si="369"/>
        <v>6</v>
      </c>
      <c r="AG488" s="525"/>
      <c r="AH488" s="206" t="s">
        <v>542</v>
      </c>
      <c r="AI488" s="211">
        <v>3</v>
      </c>
      <c r="AJ488" s="211">
        <v>3099.8043052837575</v>
      </c>
      <c r="AK488" s="208">
        <f t="shared" si="362"/>
        <v>1033.2681017612524</v>
      </c>
      <c r="AL488" s="205">
        <f t="shared" si="370"/>
        <v>5</v>
      </c>
      <c r="AM488" s="525"/>
      <c r="AN488" s="206" t="s">
        <v>542</v>
      </c>
      <c r="AO488" s="211">
        <v>3</v>
      </c>
      <c r="AP488" s="211">
        <v>3100.2114164904838</v>
      </c>
      <c r="AQ488" s="208">
        <f t="shared" si="363"/>
        <v>1033.403805496828</v>
      </c>
      <c r="AR488" s="205">
        <f t="shared" si="371"/>
        <v>4</v>
      </c>
      <c r="AS488" s="525"/>
      <c r="AT488" s="206" t="s">
        <v>542</v>
      </c>
      <c r="AU488" s="211">
        <v>3</v>
      </c>
      <c r="AV488" s="211">
        <v>3100.7547169811301</v>
      </c>
      <c r="AW488" s="208">
        <f t="shared" si="364"/>
        <v>1033.5849056603768</v>
      </c>
      <c r="AX488" s="205">
        <f t="shared" si="372"/>
        <v>4</v>
      </c>
      <c r="AY488" s="525"/>
      <c r="AZ488" s="206" t="s">
        <v>542</v>
      </c>
      <c r="BA488" s="211">
        <v>3</v>
      </c>
      <c r="BB488" s="211">
        <v>3100.5373717635557</v>
      </c>
      <c r="BC488" s="208">
        <f t="shared" si="365"/>
        <v>1033.5124572545185</v>
      </c>
      <c r="BD488" s="205">
        <f t="shared" si="373"/>
        <v>4</v>
      </c>
      <c r="BE488" s="525"/>
    </row>
    <row r="489" spans="1:57" ht="14.25" customHeight="1">
      <c r="B489" s="494"/>
      <c r="C489" s="203">
        <v>8</v>
      </c>
      <c r="D489" s="206" t="s">
        <v>623</v>
      </c>
      <c r="E489" s="207">
        <v>4</v>
      </c>
      <c r="F489" s="203">
        <v>3000</v>
      </c>
      <c r="G489" s="208">
        <f t="shared" si="366"/>
        <v>750</v>
      </c>
      <c r="H489" s="529"/>
      <c r="I489" s="209">
        <f t="shared" si="367"/>
        <v>4</v>
      </c>
      <c r="J489" s="209">
        <f t="shared" si="367"/>
        <v>2679.4060545994544</v>
      </c>
      <c r="K489" s="210">
        <f t="shared" si="367"/>
        <v>669.85151364986359</v>
      </c>
      <c r="L489" s="530"/>
      <c r="M489" s="209">
        <f>RANK(K489, K$482:$K$514)</f>
        <v>24</v>
      </c>
      <c r="N489" s="528"/>
      <c r="O489" s="526"/>
      <c r="P489" s="206" t="s">
        <v>623</v>
      </c>
      <c r="Q489" s="211">
        <v>4</v>
      </c>
      <c r="R489" s="211">
        <v>2679.1744840525357</v>
      </c>
      <c r="S489" s="208">
        <f t="shared" si="358"/>
        <v>669.79362101313393</v>
      </c>
      <c r="T489" s="205">
        <f t="shared" si="359"/>
        <v>24</v>
      </c>
      <c r="U489" s="525"/>
      <c r="V489" s="206" t="s">
        <v>623</v>
      </c>
      <c r="W489" s="211">
        <v>4</v>
      </c>
      <c r="X489" s="211">
        <v>2678.4905660377376</v>
      </c>
      <c r="Y489" s="208">
        <f t="shared" si="360"/>
        <v>669.6226415094344</v>
      </c>
      <c r="Z489" s="205">
        <f t="shared" si="368"/>
        <v>24</v>
      </c>
      <c r="AA489" s="525"/>
      <c r="AB489" s="206" t="s">
        <v>623</v>
      </c>
      <c r="AC489" s="211">
        <v>4</v>
      </c>
      <c r="AD489" s="211">
        <v>2679.209909608303</v>
      </c>
      <c r="AE489" s="208">
        <f t="shared" si="361"/>
        <v>669.80247740207574</v>
      </c>
      <c r="AF489" s="205">
        <f t="shared" si="369"/>
        <v>24</v>
      </c>
      <c r="AG489" s="525"/>
      <c r="AH489" s="206" t="s">
        <v>623</v>
      </c>
      <c r="AI489" s="211">
        <v>4</v>
      </c>
      <c r="AJ489" s="211">
        <v>2679.4014084507075</v>
      </c>
      <c r="AK489" s="208">
        <f t="shared" si="362"/>
        <v>669.85035211267689</v>
      </c>
      <c r="AL489" s="205">
        <f t="shared" si="370"/>
        <v>24</v>
      </c>
      <c r="AM489" s="525"/>
      <c r="AN489" s="206" t="s">
        <v>623</v>
      </c>
      <c r="AO489" s="211">
        <v>4</v>
      </c>
      <c r="AP489" s="211">
        <v>2679.5656465942725</v>
      </c>
      <c r="AQ489" s="208">
        <f t="shared" si="363"/>
        <v>669.89141164856812</v>
      </c>
      <c r="AR489" s="205">
        <f t="shared" si="371"/>
        <v>24</v>
      </c>
      <c r="AS489" s="525"/>
      <c r="AT489" s="206" t="s">
        <v>623</v>
      </c>
      <c r="AU489" s="211">
        <v>4</v>
      </c>
      <c r="AV489" s="211">
        <v>2679.9871092491117</v>
      </c>
      <c r="AW489" s="208">
        <f t="shared" si="364"/>
        <v>669.99677731227791</v>
      </c>
      <c r="AX489" s="205">
        <f t="shared" si="372"/>
        <v>24</v>
      </c>
      <c r="AY489" s="525"/>
      <c r="AZ489" s="206" t="s">
        <v>623</v>
      </c>
      <c r="BA489" s="211">
        <v>4</v>
      </c>
      <c r="BB489" s="211">
        <v>2680.0132582035135</v>
      </c>
      <c r="BC489" s="208">
        <f t="shared" si="365"/>
        <v>670.00331455087837</v>
      </c>
      <c r="BD489" s="205">
        <f t="shared" si="373"/>
        <v>24</v>
      </c>
      <c r="BE489" s="525"/>
    </row>
    <row r="490" spans="1:57" ht="14.25" customHeight="1">
      <c r="B490" s="494"/>
      <c r="C490" s="203">
        <v>9</v>
      </c>
      <c r="D490" s="206" t="s">
        <v>541</v>
      </c>
      <c r="E490" s="207">
        <v>4</v>
      </c>
      <c r="F490" s="203">
        <v>3300</v>
      </c>
      <c r="G490" s="208">
        <f t="shared" si="366"/>
        <v>825</v>
      </c>
      <c r="H490" s="529"/>
      <c r="I490" s="209">
        <f t="shared" si="367"/>
        <v>4</v>
      </c>
      <c r="J490" s="209">
        <f t="shared" si="367"/>
        <v>2903.4009058157558</v>
      </c>
      <c r="K490" s="210">
        <f t="shared" si="367"/>
        <v>725.85022645393894</v>
      </c>
      <c r="L490" s="530"/>
      <c r="M490" s="209">
        <f>RANK(K490, K$482:$K$514)</f>
        <v>23</v>
      </c>
      <c r="N490" s="528"/>
      <c r="O490" s="526"/>
      <c r="P490" s="206" t="s">
        <v>541</v>
      </c>
      <c r="Q490" s="211">
        <v>4</v>
      </c>
      <c r="R490" s="211">
        <v>2904.1533546325895</v>
      </c>
      <c r="S490" s="208">
        <f t="shared" si="358"/>
        <v>726.03833865814738</v>
      </c>
      <c r="T490" s="205">
        <f t="shared" si="359"/>
        <v>20</v>
      </c>
      <c r="U490" s="525"/>
      <c r="V490" s="206" t="s">
        <v>541</v>
      </c>
      <c r="W490" s="211">
        <v>4</v>
      </c>
      <c r="X490" s="211">
        <v>2903.6443732478988</v>
      </c>
      <c r="Y490" s="208">
        <f t="shared" si="360"/>
        <v>725.9110933119747</v>
      </c>
      <c r="Z490" s="205">
        <f t="shared" si="368"/>
        <v>19</v>
      </c>
      <c r="AA490" s="525"/>
      <c r="AB490" s="206" t="s">
        <v>541</v>
      </c>
      <c r="AC490" s="211">
        <v>4</v>
      </c>
      <c r="AD490" s="211">
        <v>2903.2752020416824</v>
      </c>
      <c r="AE490" s="208">
        <f t="shared" si="361"/>
        <v>725.8188005104206</v>
      </c>
      <c r="AF490" s="205">
        <f t="shared" si="369"/>
        <v>22</v>
      </c>
      <c r="AG490" s="525"/>
      <c r="AH490" s="206" t="s">
        <v>541</v>
      </c>
      <c r="AI490" s="211">
        <v>4</v>
      </c>
      <c r="AJ490" s="211">
        <v>2902.7227722772336</v>
      </c>
      <c r="AK490" s="208">
        <f t="shared" si="362"/>
        <v>725.6806930693084</v>
      </c>
      <c r="AL490" s="205">
        <f t="shared" si="370"/>
        <v>23</v>
      </c>
      <c r="AM490" s="525"/>
      <c r="AN490" s="206" t="s">
        <v>541</v>
      </c>
      <c r="AO490" s="211">
        <v>4</v>
      </c>
      <c r="AP490" s="211">
        <v>2903.6065573770484</v>
      </c>
      <c r="AQ490" s="208">
        <f t="shared" si="363"/>
        <v>725.90163934426209</v>
      </c>
      <c r="AR490" s="205">
        <f t="shared" si="371"/>
        <v>23</v>
      </c>
      <c r="AS490" s="525"/>
      <c r="AT490" s="206" t="s">
        <v>541</v>
      </c>
      <c r="AU490" s="211">
        <v>4</v>
      </c>
      <c r="AV490" s="211">
        <v>2903.1301482701815</v>
      </c>
      <c r="AW490" s="208">
        <f t="shared" si="364"/>
        <v>725.78253706754538</v>
      </c>
      <c r="AX490" s="205">
        <f t="shared" si="372"/>
        <v>23</v>
      </c>
      <c r="AY490" s="525"/>
      <c r="AZ490" s="206" t="s">
        <v>541</v>
      </c>
      <c r="BA490" s="211">
        <v>4</v>
      </c>
      <c r="BB490" s="211">
        <v>2903.2739328636553</v>
      </c>
      <c r="BC490" s="208">
        <f t="shared" si="365"/>
        <v>725.81848321591383</v>
      </c>
      <c r="BD490" s="205">
        <f t="shared" si="373"/>
        <v>23</v>
      </c>
      <c r="BE490" s="525"/>
    </row>
    <row r="491" spans="1:57" ht="14.25" customHeight="1">
      <c r="B491" s="494"/>
      <c r="C491" s="203">
        <v>10</v>
      </c>
      <c r="D491" s="206" t="s">
        <v>624</v>
      </c>
      <c r="E491" s="207">
        <v>4</v>
      </c>
      <c r="F491" s="203">
        <v>3300</v>
      </c>
      <c r="G491" s="208">
        <f t="shared" si="366"/>
        <v>825</v>
      </c>
      <c r="H491" s="529"/>
      <c r="I491" s="209">
        <f t="shared" si="367"/>
        <v>4</v>
      </c>
      <c r="J491" s="209">
        <f t="shared" si="367"/>
        <v>2904.0980010992475</v>
      </c>
      <c r="K491" s="210">
        <f t="shared" si="367"/>
        <v>726.02450027481188</v>
      </c>
      <c r="L491" s="530"/>
      <c r="M491" s="209">
        <f>RANK(K491, K$482:$K$514)</f>
        <v>21</v>
      </c>
      <c r="N491" s="528"/>
      <c r="O491" s="526"/>
      <c r="P491" s="206" t="s">
        <v>624</v>
      </c>
      <c r="Q491" s="211">
        <v>4</v>
      </c>
      <c r="R491" s="211">
        <v>2903.4586466165415</v>
      </c>
      <c r="S491" s="208">
        <f t="shared" si="358"/>
        <v>725.86466165413538</v>
      </c>
      <c r="T491" s="205">
        <f t="shared" si="359"/>
        <v>21</v>
      </c>
      <c r="U491" s="525"/>
      <c r="V491" s="206" t="s">
        <v>624</v>
      </c>
      <c r="W491" s="211">
        <v>4</v>
      </c>
      <c r="X491" s="211">
        <v>2902.9322548028322</v>
      </c>
      <c r="Y491" s="208">
        <f t="shared" si="360"/>
        <v>725.73306370070804</v>
      </c>
      <c r="Z491" s="205">
        <f t="shared" si="368"/>
        <v>22</v>
      </c>
      <c r="AA491" s="525"/>
      <c r="AB491" s="206" t="s">
        <v>624</v>
      </c>
      <c r="AC491" s="211">
        <v>4</v>
      </c>
      <c r="AD491" s="211">
        <v>2902.7968337730877</v>
      </c>
      <c r="AE491" s="208">
        <f t="shared" si="361"/>
        <v>725.69920844327191</v>
      </c>
      <c r="AF491" s="205">
        <f t="shared" si="369"/>
        <v>23</v>
      </c>
      <c r="AG491" s="525"/>
      <c r="AH491" s="206" t="s">
        <v>624</v>
      </c>
      <c r="AI491" s="211">
        <v>4</v>
      </c>
      <c r="AJ491" s="211">
        <v>2904.4528301886808</v>
      </c>
      <c r="AK491" s="208">
        <f t="shared" si="362"/>
        <v>726.11320754717019</v>
      </c>
      <c r="AL491" s="205">
        <f t="shared" si="370"/>
        <v>19</v>
      </c>
      <c r="AM491" s="525"/>
      <c r="AN491" s="206" t="s">
        <v>624</v>
      </c>
      <c r="AO491" s="211">
        <v>4</v>
      </c>
      <c r="AP491" s="211">
        <v>2904.8275862069027</v>
      </c>
      <c r="AQ491" s="208">
        <f t="shared" si="363"/>
        <v>726.20689655172566</v>
      </c>
      <c r="AR491" s="205">
        <f t="shared" si="371"/>
        <v>20</v>
      </c>
      <c r="AS491" s="525"/>
      <c r="AT491" s="206" t="s">
        <v>624</v>
      </c>
      <c r="AU491" s="211">
        <v>4</v>
      </c>
      <c r="AV491" s="211">
        <v>2905.2962768746738</v>
      </c>
      <c r="AW491" s="208">
        <f t="shared" si="364"/>
        <v>726.32406921866846</v>
      </c>
      <c r="AX491" s="205">
        <f t="shared" si="372"/>
        <v>20</v>
      </c>
      <c r="AY491" s="525"/>
      <c r="AZ491" s="206" t="s">
        <v>624</v>
      </c>
      <c r="BA491" s="211">
        <v>4</v>
      </c>
      <c r="BB491" s="211">
        <v>2904.9215792320165</v>
      </c>
      <c r="BC491" s="208">
        <f t="shared" si="365"/>
        <v>726.23039480800412</v>
      </c>
      <c r="BD491" s="205">
        <f t="shared" si="373"/>
        <v>21</v>
      </c>
      <c r="BE491" s="525"/>
    </row>
    <row r="492" spans="1:57" ht="14.25" customHeight="1">
      <c r="B492" s="494"/>
      <c r="C492" s="203">
        <v>11</v>
      </c>
      <c r="D492" s="206" t="s">
        <v>538</v>
      </c>
      <c r="E492" s="207">
        <v>4</v>
      </c>
      <c r="F492" s="203">
        <v>3300</v>
      </c>
      <c r="G492" s="208">
        <f t="shared" si="366"/>
        <v>825</v>
      </c>
      <c r="H492" s="529"/>
      <c r="I492" s="209">
        <f t="shared" si="367"/>
        <v>4</v>
      </c>
      <c r="J492" s="209">
        <f t="shared" si="367"/>
        <v>2904.2745484150619</v>
      </c>
      <c r="K492" s="210">
        <f t="shared" si="367"/>
        <v>726.06863710376547</v>
      </c>
      <c r="L492" s="530"/>
      <c r="M492" s="209">
        <f>RANK(K492, K$482:$K$514)</f>
        <v>20</v>
      </c>
      <c r="N492" s="528"/>
      <c r="O492" s="526"/>
      <c r="P492" s="206" t="s">
        <v>538</v>
      </c>
      <c r="Q492" s="211">
        <v>4</v>
      </c>
      <c r="R492" s="211">
        <v>2903.314285714283</v>
      </c>
      <c r="S492" s="208">
        <f t="shared" si="358"/>
        <v>725.82857142857074</v>
      </c>
      <c r="T492" s="205">
        <f t="shared" si="359"/>
        <v>22</v>
      </c>
      <c r="U492" s="525"/>
      <c r="V492" s="206" t="s">
        <v>538</v>
      </c>
      <c r="W492" s="211">
        <v>4</v>
      </c>
      <c r="X492" s="211">
        <v>2902.8265851795268</v>
      </c>
      <c r="Y492" s="208">
        <f t="shared" si="360"/>
        <v>725.70664629488169</v>
      </c>
      <c r="Z492" s="205">
        <f t="shared" si="368"/>
        <v>23</v>
      </c>
      <c r="AA492" s="525"/>
      <c r="AB492" s="206" t="s">
        <v>538</v>
      </c>
      <c r="AC492" s="211">
        <v>4</v>
      </c>
      <c r="AD492" s="211">
        <v>2903.4564958283668</v>
      </c>
      <c r="AE492" s="208">
        <f t="shared" si="361"/>
        <v>725.86412395709169</v>
      </c>
      <c r="AF492" s="205">
        <f t="shared" si="369"/>
        <v>21</v>
      </c>
      <c r="AG492" s="525"/>
      <c r="AH492" s="206" t="s">
        <v>538</v>
      </c>
      <c r="AI492" s="211">
        <v>4</v>
      </c>
      <c r="AJ492" s="211">
        <v>2903.9619651347093</v>
      </c>
      <c r="AK492" s="208">
        <f t="shared" si="362"/>
        <v>725.99049128367733</v>
      </c>
      <c r="AL492" s="205">
        <f t="shared" si="370"/>
        <v>20</v>
      </c>
      <c r="AM492" s="525"/>
      <c r="AN492" s="206" t="s">
        <v>538</v>
      </c>
      <c r="AO492" s="211">
        <v>4</v>
      </c>
      <c r="AP492" s="211">
        <v>2905.1918735891613</v>
      </c>
      <c r="AQ492" s="208">
        <f t="shared" si="363"/>
        <v>726.29796839729033</v>
      </c>
      <c r="AR492" s="205">
        <f t="shared" si="371"/>
        <v>19</v>
      </c>
      <c r="AS492" s="525"/>
      <c r="AT492" s="206" t="s">
        <v>538</v>
      </c>
      <c r="AU492" s="211">
        <v>4</v>
      </c>
      <c r="AV492" s="211">
        <v>2905.3855094924425</v>
      </c>
      <c r="AW492" s="208">
        <f t="shared" si="364"/>
        <v>726.34637737311061</v>
      </c>
      <c r="AX492" s="205">
        <f t="shared" si="372"/>
        <v>19</v>
      </c>
      <c r="AY492" s="525"/>
      <c r="AZ492" s="206" t="s">
        <v>538</v>
      </c>
      <c r="BA492" s="211">
        <v>4</v>
      </c>
      <c r="BB492" s="211">
        <v>2905.785123966943</v>
      </c>
      <c r="BC492" s="208">
        <f t="shared" si="365"/>
        <v>726.44628099173576</v>
      </c>
      <c r="BD492" s="205">
        <f t="shared" si="373"/>
        <v>20</v>
      </c>
      <c r="BE492" s="525"/>
    </row>
    <row r="493" spans="1:57" ht="14.25" customHeight="1">
      <c r="B493" s="494"/>
      <c r="C493" s="203">
        <v>12</v>
      </c>
      <c r="D493" s="206" t="s">
        <v>639</v>
      </c>
      <c r="E493" s="207">
        <v>4</v>
      </c>
      <c r="F493" s="203">
        <v>3300</v>
      </c>
      <c r="G493" s="208">
        <f t="shared" si="366"/>
        <v>825</v>
      </c>
      <c r="H493" s="529"/>
      <c r="I493" s="209">
        <f t="shared" si="367"/>
        <v>4</v>
      </c>
      <c r="J493" s="209">
        <f t="shared" si="367"/>
        <v>2905.0691329811111</v>
      </c>
      <c r="K493" s="210">
        <f t="shared" si="367"/>
        <v>726.26728324527778</v>
      </c>
      <c r="L493" s="530"/>
      <c r="M493" s="209">
        <f>RANK(K493, K$482:$K$514)</f>
        <v>19</v>
      </c>
      <c r="N493" s="528"/>
      <c r="O493" s="526"/>
      <c r="P493" s="206" t="s">
        <v>639</v>
      </c>
      <c r="Q493" s="211">
        <v>4</v>
      </c>
      <c r="R493" s="211">
        <v>2906.2499999999932</v>
      </c>
      <c r="S493" s="208">
        <f t="shared" si="358"/>
        <v>726.56249999999829</v>
      </c>
      <c r="T493" s="205">
        <f t="shared" si="359"/>
        <v>18</v>
      </c>
      <c r="U493" s="525"/>
      <c r="V493" s="206" t="s">
        <v>639</v>
      </c>
      <c r="W493" s="211">
        <v>4</v>
      </c>
      <c r="X493" s="211">
        <v>2903.4358047016312</v>
      </c>
      <c r="Y493" s="208">
        <f t="shared" si="360"/>
        <v>725.85895117540781</v>
      </c>
      <c r="Z493" s="205">
        <f t="shared" si="368"/>
        <v>20</v>
      </c>
      <c r="AA493" s="525"/>
      <c r="AB493" s="206" t="s">
        <v>639</v>
      </c>
      <c r="AC493" s="211">
        <v>4</v>
      </c>
      <c r="AD493" s="211">
        <v>2906.6147859922289</v>
      </c>
      <c r="AE493" s="208">
        <f t="shared" si="361"/>
        <v>726.65369649805723</v>
      </c>
      <c r="AF493" s="205">
        <f t="shared" si="369"/>
        <v>18</v>
      </c>
      <c r="AG493" s="525"/>
      <c r="AH493" s="206" t="s">
        <v>639</v>
      </c>
      <c r="AI493" s="211">
        <v>4</v>
      </c>
      <c r="AJ493" s="211">
        <v>2902.8169014084542</v>
      </c>
      <c r="AK493" s="208">
        <f t="shared" si="362"/>
        <v>725.70422535211355</v>
      </c>
      <c r="AL493" s="205">
        <f t="shared" si="370"/>
        <v>22</v>
      </c>
      <c r="AM493" s="525"/>
      <c r="AN493" s="206" t="s">
        <v>639</v>
      </c>
      <c r="AO493" s="211">
        <v>4</v>
      </c>
      <c r="AP493" s="211">
        <v>2903.7037037037085</v>
      </c>
      <c r="AQ493" s="208">
        <f t="shared" si="363"/>
        <v>725.92592592592712</v>
      </c>
      <c r="AR493" s="205">
        <f t="shared" si="371"/>
        <v>22</v>
      </c>
      <c r="AS493" s="525"/>
      <c r="AT493" s="206" t="s">
        <v>639</v>
      </c>
      <c r="AU493" s="211">
        <v>4</v>
      </c>
      <c r="AV493" s="211">
        <v>2905.2631578947444</v>
      </c>
      <c r="AW493" s="208">
        <f t="shared" si="364"/>
        <v>726.3157894736861</v>
      </c>
      <c r="AX493" s="205">
        <f t="shared" si="372"/>
        <v>21</v>
      </c>
      <c r="AY493" s="525"/>
      <c r="AZ493" s="206" t="s">
        <v>639</v>
      </c>
      <c r="BA493" s="211">
        <v>4</v>
      </c>
      <c r="BB493" s="211">
        <v>2907.3995771670166</v>
      </c>
      <c r="BC493" s="208">
        <f t="shared" si="365"/>
        <v>726.84989429175414</v>
      </c>
      <c r="BD493" s="205">
        <f t="shared" si="373"/>
        <v>18</v>
      </c>
      <c r="BE493" s="525"/>
    </row>
    <row r="494" spans="1:57" ht="14.25" customHeight="1">
      <c r="B494" s="494"/>
      <c r="C494" s="203">
        <v>13</v>
      </c>
      <c r="D494" s="206" t="s">
        <v>642</v>
      </c>
      <c r="E494" s="207">
        <v>4</v>
      </c>
      <c r="F494" s="203">
        <v>3300</v>
      </c>
      <c r="G494" s="208">
        <f t="shared" si="366"/>
        <v>825</v>
      </c>
      <c r="H494" s="529"/>
      <c r="I494" s="209">
        <f t="shared" si="367"/>
        <v>4</v>
      </c>
      <c r="J494" s="209">
        <f t="shared" si="367"/>
        <v>2941.217066678546</v>
      </c>
      <c r="K494" s="210">
        <f t="shared" si="367"/>
        <v>735.30426666963649</v>
      </c>
      <c r="L494" s="530"/>
      <c r="M494" s="209">
        <f>RANK(K494, K$482:$K$514)</f>
        <v>12</v>
      </c>
      <c r="N494" s="528"/>
      <c r="O494" s="526"/>
      <c r="P494" s="206" t="s">
        <v>642</v>
      </c>
      <c r="Q494" s="211">
        <v>4</v>
      </c>
      <c r="R494" s="211">
        <v>2939.6119016817584</v>
      </c>
      <c r="S494" s="208">
        <f t="shared" si="358"/>
        <v>734.90297542043959</v>
      </c>
      <c r="T494" s="205">
        <f t="shared" si="359"/>
        <v>12</v>
      </c>
      <c r="U494" s="525"/>
      <c r="V494" s="206" t="s">
        <v>642</v>
      </c>
      <c r="W494" s="211">
        <v>4</v>
      </c>
      <c r="X494" s="211">
        <v>2940.0000000000009</v>
      </c>
      <c r="Y494" s="208">
        <f t="shared" si="360"/>
        <v>735.00000000000023</v>
      </c>
      <c r="Z494" s="205">
        <f>RANK(Y494, Y$482:Y$514)</f>
        <v>12</v>
      </c>
      <c r="AA494" s="525"/>
      <c r="AB494" s="206" t="s">
        <v>642</v>
      </c>
      <c r="AC494" s="211">
        <v>4</v>
      </c>
      <c r="AD494" s="211">
        <v>2940.6593406593402</v>
      </c>
      <c r="AE494" s="208">
        <f t="shared" si="361"/>
        <v>735.16483516483504</v>
      </c>
      <c r="AF494" s="205">
        <f>RANK(AE494, AE$482:AE$514)</f>
        <v>12</v>
      </c>
      <c r="AG494" s="525"/>
      <c r="AH494" s="206" t="s">
        <v>642</v>
      </c>
      <c r="AI494" s="211">
        <v>4</v>
      </c>
      <c r="AJ494" s="211">
        <v>2941.3994169096204</v>
      </c>
      <c r="AK494" s="208">
        <f t="shared" si="362"/>
        <v>735.3498542274051</v>
      </c>
      <c r="AL494" s="205">
        <f>RANK(AK494, AK$482:AK$514)</f>
        <v>12</v>
      </c>
      <c r="AM494" s="525"/>
      <c r="AN494" s="206" t="s">
        <v>642</v>
      </c>
      <c r="AO494" s="211">
        <v>4</v>
      </c>
      <c r="AP494" s="211">
        <v>2941.9811320754725</v>
      </c>
      <c r="AQ494" s="208">
        <f t="shared" si="363"/>
        <v>735.49528301886812</v>
      </c>
      <c r="AR494" s="205">
        <f>RANK(AQ494, AQ$482:AQ$514)</f>
        <v>12</v>
      </c>
      <c r="AS494" s="525"/>
      <c r="AT494" s="206" t="s">
        <v>642</v>
      </c>
      <c r="AU494" s="211">
        <v>4</v>
      </c>
      <c r="AV494" s="211">
        <v>2942.2512234910264</v>
      </c>
      <c r="AW494" s="208">
        <f t="shared" si="364"/>
        <v>735.5628058727566</v>
      </c>
      <c r="AX494" s="205">
        <f>RANK(AW494, AW$482:AW$514)</f>
        <v>12</v>
      </c>
      <c r="AY494" s="525"/>
      <c r="AZ494" s="206" t="s">
        <v>642</v>
      </c>
      <c r="BA494" s="211">
        <v>4</v>
      </c>
      <c r="BB494" s="211">
        <v>2942.6164519326053</v>
      </c>
      <c r="BC494" s="208">
        <f t="shared" si="365"/>
        <v>735.65411298315132</v>
      </c>
      <c r="BD494" s="205">
        <f>RANK(BC494, BC$482:BC$514)</f>
        <v>12</v>
      </c>
      <c r="BE494" s="525"/>
    </row>
    <row r="495" spans="1:57" ht="14.25" customHeight="1">
      <c r="B495" s="494"/>
      <c r="C495" s="203">
        <v>14</v>
      </c>
      <c r="D495" s="206" t="s">
        <v>232</v>
      </c>
      <c r="E495" s="207">
        <v>3</v>
      </c>
      <c r="F495" s="203">
        <v>3000</v>
      </c>
      <c r="G495" s="208">
        <f t="shared" si="366"/>
        <v>1000</v>
      </c>
      <c r="H495" s="529"/>
      <c r="I495" s="209">
        <f t="shared" si="367"/>
        <v>3</v>
      </c>
      <c r="J495" s="209">
        <f t="shared" si="367"/>
        <v>2669.574169959184</v>
      </c>
      <c r="K495" s="210">
        <f t="shared" si="367"/>
        <v>889.85805665306111</v>
      </c>
      <c r="L495" s="530"/>
      <c r="M495" s="209">
        <f>RANK(K495, K$482:$K$514)</f>
        <v>11</v>
      </c>
      <c r="N495" s="528"/>
      <c r="O495" s="526"/>
      <c r="P495" s="206" t="s">
        <v>232</v>
      </c>
      <c r="Q495" s="211">
        <v>3</v>
      </c>
      <c r="R495" s="211">
        <v>2666.8711656441719</v>
      </c>
      <c r="S495" s="208">
        <f t="shared" si="358"/>
        <v>888.95705521472394</v>
      </c>
      <c r="T495" s="205">
        <f t="shared" si="359"/>
        <v>11</v>
      </c>
      <c r="U495" s="525"/>
      <c r="V495" s="206" t="s">
        <v>232</v>
      </c>
      <c r="W495" s="211">
        <v>3</v>
      </c>
      <c r="X495" s="211">
        <v>2669.7722300862188</v>
      </c>
      <c r="Y495" s="208">
        <f t="shared" si="360"/>
        <v>889.92407669540626</v>
      </c>
      <c r="Z495" s="205">
        <f t="shared" si="368"/>
        <v>11</v>
      </c>
      <c r="AA495" s="525"/>
      <c r="AB495" s="206" t="s">
        <v>232</v>
      </c>
      <c r="AC495" s="211">
        <v>3</v>
      </c>
      <c r="AD495" s="211">
        <v>2669.7788697788701</v>
      </c>
      <c r="AE495" s="208">
        <f t="shared" si="361"/>
        <v>889.92628992629</v>
      </c>
      <c r="AF495" s="205">
        <f t="shared" si="369"/>
        <v>11</v>
      </c>
      <c r="AG495" s="525"/>
      <c r="AH495" s="206" t="s">
        <v>232</v>
      </c>
      <c r="AI495" s="211">
        <v>3</v>
      </c>
      <c r="AJ495" s="211">
        <v>2670.1848998459168</v>
      </c>
      <c r="AK495" s="208">
        <f t="shared" si="362"/>
        <v>890.06163328197226</v>
      </c>
      <c r="AL495" s="205">
        <f t="shared" si="370"/>
        <v>10</v>
      </c>
      <c r="AM495" s="525"/>
      <c r="AN495" s="206" t="s">
        <v>232</v>
      </c>
      <c r="AO495" s="211">
        <v>3</v>
      </c>
      <c r="AP495" s="211">
        <v>2670.1747338823056</v>
      </c>
      <c r="AQ495" s="208">
        <f t="shared" si="363"/>
        <v>890.05824462743522</v>
      </c>
      <c r="AR495" s="205">
        <f t="shared" si="371"/>
        <v>11</v>
      </c>
      <c r="AS495" s="525"/>
      <c r="AT495" s="206" t="s">
        <v>232</v>
      </c>
      <c r="AU495" s="211">
        <v>3</v>
      </c>
      <c r="AV495" s="211">
        <v>2670.1676849083583</v>
      </c>
      <c r="AW495" s="208">
        <f t="shared" si="364"/>
        <v>890.05589496945277</v>
      </c>
      <c r="AX495" s="205">
        <f t="shared" si="372"/>
        <v>11</v>
      </c>
      <c r="AY495" s="525"/>
      <c r="AZ495" s="206" t="s">
        <v>232</v>
      </c>
      <c r="BA495" s="211">
        <v>3</v>
      </c>
      <c r="BB495" s="211">
        <v>2670.0696055684443</v>
      </c>
      <c r="BC495" s="208">
        <f t="shared" si="365"/>
        <v>890.02320185614815</v>
      </c>
      <c r="BD495" s="205">
        <f t="shared" si="373"/>
        <v>11</v>
      </c>
      <c r="BE495" s="525"/>
    </row>
    <row r="496" spans="1:57" ht="14.25" customHeight="1">
      <c r="B496" s="494"/>
      <c r="C496" s="203">
        <v>15</v>
      </c>
      <c r="D496" s="206" t="s">
        <v>706</v>
      </c>
      <c r="E496" s="207">
        <v>3</v>
      </c>
      <c r="F496" s="203">
        <v>3300</v>
      </c>
      <c r="G496" s="208">
        <f t="shared" si="366"/>
        <v>1100</v>
      </c>
      <c r="H496" s="529"/>
      <c r="I496" s="209">
        <f t="shared" si="367"/>
        <v>3</v>
      </c>
      <c r="J496" s="209">
        <f t="shared" si="367"/>
        <v>2932.4129906002649</v>
      </c>
      <c r="K496" s="210">
        <f t="shared" si="367"/>
        <v>977.47099686675506</v>
      </c>
      <c r="L496" s="530"/>
      <c r="M496" s="209">
        <f>RANK(K496, K$482:$K$514)</f>
        <v>8</v>
      </c>
      <c r="N496" s="528"/>
      <c r="O496" s="526"/>
      <c r="P496" s="206" t="s">
        <v>706</v>
      </c>
      <c r="Q496" s="211">
        <v>3</v>
      </c>
      <c r="R496" s="211">
        <v>2931.2800769971122</v>
      </c>
      <c r="S496" s="208">
        <f t="shared" si="358"/>
        <v>977.09335899903738</v>
      </c>
      <c r="T496" s="205">
        <f t="shared" si="359"/>
        <v>8</v>
      </c>
      <c r="U496" s="525"/>
      <c r="V496" s="206" t="s">
        <v>706</v>
      </c>
      <c r="W496" s="211">
        <v>3</v>
      </c>
      <c r="X496" s="211">
        <v>2931.623088307846</v>
      </c>
      <c r="Y496" s="208">
        <f t="shared" si="360"/>
        <v>977.20769610261539</v>
      </c>
      <c r="Z496" s="205">
        <f t="shared" si="368"/>
        <v>8</v>
      </c>
      <c r="AA496" s="525"/>
      <c r="AB496" s="206" t="s">
        <v>706</v>
      </c>
      <c r="AC496" s="211">
        <v>3</v>
      </c>
      <c r="AD496" s="211">
        <v>2932.4984851545155</v>
      </c>
      <c r="AE496" s="208">
        <f t="shared" si="361"/>
        <v>977.49949505150516</v>
      </c>
      <c r="AF496" s="205">
        <f t="shared" si="369"/>
        <v>8</v>
      </c>
      <c r="AG496" s="525"/>
      <c r="AH496" s="206" t="s">
        <v>706</v>
      </c>
      <c r="AI496" s="211">
        <v>3</v>
      </c>
      <c r="AJ496" s="211">
        <v>2932.7748691099446</v>
      </c>
      <c r="AK496" s="208">
        <f t="shared" si="362"/>
        <v>977.59162303664823</v>
      </c>
      <c r="AL496" s="205">
        <f t="shared" si="370"/>
        <v>8</v>
      </c>
      <c r="AM496" s="525"/>
      <c r="AN496" s="206" t="s">
        <v>706</v>
      </c>
      <c r="AO496" s="211">
        <v>3</v>
      </c>
      <c r="AP496" s="211">
        <v>2932.9829172141904</v>
      </c>
      <c r="AQ496" s="208">
        <f t="shared" si="363"/>
        <v>977.66097240473016</v>
      </c>
      <c r="AR496" s="205">
        <f t="shared" si="371"/>
        <v>8</v>
      </c>
      <c r="AS496" s="525"/>
      <c r="AT496" s="206" t="s">
        <v>706</v>
      </c>
      <c r="AU496" s="211">
        <v>3</v>
      </c>
      <c r="AV496" s="211">
        <v>2932.8743545611005</v>
      </c>
      <c r="AW496" s="208">
        <f t="shared" si="364"/>
        <v>977.62478485370013</v>
      </c>
      <c r="AX496" s="205">
        <f t="shared" si="372"/>
        <v>8</v>
      </c>
      <c r="AY496" s="525"/>
      <c r="AZ496" s="206" t="s">
        <v>706</v>
      </c>
      <c r="BA496" s="211">
        <v>3</v>
      </c>
      <c r="BB496" s="211">
        <v>2932.8571428571449</v>
      </c>
      <c r="BC496" s="208">
        <f t="shared" si="365"/>
        <v>977.61904761904827</v>
      </c>
      <c r="BD496" s="205">
        <f t="shared" si="373"/>
        <v>8</v>
      </c>
      <c r="BE496" s="525"/>
    </row>
    <row r="497" spans="2:57" ht="14.25" customHeight="1">
      <c r="B497" s="494"/>
      <c r="C497" s="203">
        <v>16</v>
      </c>
      <c r="D497" s="206" t="s">
        <v>735</v>
      </c>
      <c r="E497" s="207">
        <v>12</v>
      </c>
      <c r="F497" s="203">
        <v>3600</v>
      </c>
      <c r="G497" s="208">
        <f t="shared" si="366"/>
        <v>300</v>
      </c>
      <c r="H497" s="529"/>
      <c r="I497" s="209">
        <f t="shared" si="367"/>
        <v>12</v>
      </c>
      <c r="J497" s="209">
        <f t="shared" si="367"/>
        <v>3083.1596994613724</v>
      </c>
      <c r="K497" s="210">
        <f t="shared" si="367"/>
        <v>256.9299749551144</v>
      </c>
      <c r="L497" s="530"/>
      <c r="M497" s="209">
        <f>RANK(K497, K$482:$K$514)</f>
        <v>31</v>
      </c>
      <c r="N497" s="528"/>
      <c r="O497" s="526"/>
      <c r="P497" s="206" t="s">
        <v>735</v>
      </c>
      <c r="Q497" s="211">
        <v>12</v>
      </c>
      <c r="R497" s="211">
        <v>2977.9990946129469</v>
      </c>
      <c r="S497" s="208">
        <f t="shared" si="358"/>
        <v>248.16659121774558</v>
      </c>
      <c r="T497" s="205">
        <f t="shared" si="359"/>
        <v>32</v>
      </c>
      <c r="U497" s="525"/>
      <c r="V497" s="206" t="s">
        <v>735</v>
      </c>
      <c r="W497" s="211">
        <v>12</v>
      </c>
      <c r="X497" s="211">
        <v>3052.5925925925885</v>
      </c>
      <c r="Y497" s="208">
        <f t="shared" si="360"/>
        <v>254.38271604938237</v>
      </c>
      <c r="Z497" s="205">
        <f t="shared" si="368"/>
        <v>32</v>
      </c>
      <c r="AA497" s="525"/>
      <c r="AB497" s="206" t="s">
        <v>735</v>
      </c>
      <c r="AC497" s="211">
        <v>12</v>
      </c>
      <c r="AD497" s="211">
        <v>3133.3630289532298</v>
      </c>
      <c r="AE497" s="208">
        <f t="shared" si="361"/>
        <v>261.1135857461025</v>
      </c>
      <c r="AF497" s="205">
        <f t="shared" si="369"/>
        <v>31</v>
      </c>
      <c r="AG497" s="525"/>
      <c r="AH497" s="206" t="s">
        <v>735</v>
      </c>
      <c r="AI497" s="211">
        <v>12</v>
      </c>
      <c r="AJ497" s="211">
        <v>3104.8192771084327</v>
      </c>
      <c r="AK497" s="208">
        <f t="shared" si="362"/>
        <v>258.73493975903608</v>
      </c>
      <c r="AL497" s="205">
        <f t="shared" si="370"/>
        <v>31</v>
      </c>
      <c r="AM497" s="525"/>
      <c r="AN497" s="206" t="s">
        <v>735</v>
      </c>
      <c r="AO497" s="211">
        <v>12</v>
      </c>
      <c r="AP497" s="211">
        <v>3104.6081970694381</v>
      </c>
      <c r="AQ497" s="208">
        <f t="shared" si="363"/>
        <v>258.71734975578653</v>
      </c>
      <c r="AR497" s="205">
        <f t="shared" si="371"/>
        <v>30</v>
      </c>
      <c r="AS497" s="525"/>
      <c r="AT497" s="206" t="s">
        <v>735</v>
      </c>
      <c r="AU497" s="211">
        <v>12</v>
      </c>
      <c r="AV497" s="211">
        <v>3104.4483362521855</v>
      </c>
      <c r="AW497" s="208">
        <f t="shared" si="364"/>
        <v>258.70402802101546</v>
      </c>
      <c r="AX497" s="205">
        <f t="shared" si="372"/>
        <v>30</v>
      </c>
      <c r="AY497" s="525"/>
      <c r="AZ497" s="206" t="s">
        <v>735</v>
      </c>
      <c r="BA497" s="211">
        <v>12</v>
      </c>
      <c r="BB497" s="211">
        <v>3104.2873696407883</v>
      </c>
      <c r="BC497" s="208">
        <f t="shared" si="365"/>
        <v>258.69061413673234</v>
      </c>
      <c r="BD497" s="205">
        <f t="shared" si="373"/>
        <v>30</v>
      </c>
      <c r="BE497" s="525"/>
    </row>
    <row r="498" spans="2:57" ht="14.25" customHeight="1">
      <c r="B498" s="494"/>
      <c r="C498" s="203">
        <v>17</v>
      </c>
      <c r="D498" s="206" t="s">
        <v>554</v>
      </c>
      <c r="E498" s="207">
        <v>4</v>
      </c>
      <c r="F498" s="203">
        <v>3300</v>
      </c>
      <c r="G498" s="208">
        <f t="shared" si="366"/>
        <v>825</v>
      </c>
      <c r="H498" s="529"/>
      <c r="I498" s="209">
        <f t="shared" si="367"/>
        <v>4</v>
      </c>
      <c r="J498" s="209">
        <f t="shared" si="367"/>
        <v>2935.8732547632908</v>
      </c>
      <c r="K498" s="210">
        <f t="shared" si="367"/>
        <v>733.9683136908227</v>
      </c>
      <c r="L498" s="530"/>
      <c r="M498" s="209">
        <f>RANK(K498, K$482:$K$514)</f>
        <v>14</v>
      </c>
      <c r="N498" s="528"/>
      <c r="O498" s="526"/>
      <c r="P498" s="206" t="s">
        <v>554</v>
      </c>
      <c r="Q498" s="211">
        <v>4</v>
      </c>
      <c r="R498" s="211">
        <v>2935.8344041894493</v>
      </c>
      <c r="S498" s="208">
        <f t="shared" si="358"/>
        <v>733.95860104736232</v>
      </c>
      <c r="T498" s="205">
        <f t="shared" si="359"/>
        <v>15</v>
      </c>
      <c r="U498" s="525"/>
      <c r="V498" s="206" t="s">
        <v>554</v>
      </c>
      <c r="W498" s="211">
        <v>4</v>
      </c>
      <c r="X498" s="211">
        <v>2936.0919771168574</v>
      </c>
      <c r="Y498" s="208">
        <f t="shared" si="360"/>
        <v>734.02299427921434</v>
      </c>
      <c r="Z498" s="205">
        <f t="shared" si="368"/>
        <v>15</v>
      </c>
      <c r="AA498" s="525"/>
      <c r="AB498" s="206" t="s">
        <v>554</v>
      </c>
      <c r="AC498" s="211">
        <v>4</v>
      </c>
      <c r="AD498" s="211">
        <v>2935.7187434990637</v>
      </c>
      <c r="AE498" s="208">
        <f t="shared" si="361"/>
        <v>733.92968587476594</v>
      </c>
      <c r="AF498" s="205">
        <f t="shared" si="369"/>
        <v>14</v>
      </c>
      <c r="AG498" s="525"/>
      <c r="AH498" s="206" t="s">
        <v>554</v>
      </c>
      <c r="AI498" s="211">
        <v>4</v>
      </c>
      <c r="AJ498" s="211">
        <v>2935.934433798916</v>
      </c>
      <c r="AK498" s="208">
        <f t="shared" si="362"/>
        <v>733.98360844972899</v>
      </c>
      <c r="AL498" s="205">
        <f t="shared" si="370"/>
        <v>14</v>
      </c>
      <c r="AM498" s="525"/>
      <c r="AN498" s="206" t="s">
        <v>554</v>
      </c>
      <c r="AO498" s="211">
        <v>4</v>
      </c>
      <c r="AP498" s="211">
        <v>2935.9188896544956</v>
      </c>
      <c r="AQ498" s="208">
        <f t="shared" si="363"/>
        <v>733.9797224136239</v>
      </c>
      <c r="AR498" s="205">
        <f t="shared" si="371"/>
        <v>14</v>
      </c>
      <c r="AS498" s="525"/>
      <c r="AT498" s="206" t="s">
        <v>554</v>
      </c>
      <c r="AU498" s="211">
        <v>4</v>
      </c>
      <c r="AV498" s="211">
        <v>2935.8105772554436</v>
      </c>
      <c r="AW498" s="208">
        <f t="shared" si="364"/>
        <v>733.9526443138609</v>
      </c>
      <c r="AX498" s="205">
        <f t="shared" si="372"/>
        <v>15</v>
      </c>
      <c r="AY498" s="525"/>
      <c r="AZ498" s="206" t="s">
        <v>554</v>
      </c>
      <c r="BA498" s="211">
        <v>4</v>
      </c>
      <c r="BB498" s="211">
        <v>2935.803757828809</v>
      </c>
      <c r="BC498" s="208">
        <f t="shared" si="365"/>
        <v>733.95093945720225</v>
      </c>
      <c r="BD498" s="205">
        <f t="shared" si="373"/>
        <v>14</v>
      </c>
      <c r="BE498" s="525"/>
    </row>
    <row r="499" spans="2:57" ht="14.25" customHeight="1">
      <c r="B499" s="494"/>
      <c r="C499" s="203">
        <v>18</v>
      </c>
      <c r="D499" s="206" t="s">
        <v>553</v>
      </c>
      <c r="E499" s="207">
        <v>3</v>
      </c>
      <c r="F499" s="203">
        <v>3600</v>
      </c>
      <c r="G499" s="208">
        <f t="shared" si="366"/>
        <v>1200</v>
      </c>
      <c r="H499" s="529"/>
      <c r="I499" s="209">
        <f t="shared" si="367"/>
        <v>3</v>
      </c>
      <c r="J499" s="209">
        <f t="shared" si="367"/>
        <v>3100.0522386589282</v>
      </c>
      <c r="K499" s="210">
        <f t="shared" si="367"/>
        <v>1033.3507462196426</v>
      </c>
      <c r="L499" s="530"/>
      <c r="M499" s="209">
        <f>RANK(K499, K$482:$K$514)</f>
        <v>4</v>
      </c>
      <c r="N499" s="528"/>
      <c r="O499" s="526"/>
      <c r="P499" s="206" t="s">
        <v>553</v>
      </c>
      <c r="Q499" s="211">
        <v>3</v>
      </c>
      <c r="R499" s="211">
        <v>3099.8788658779149</v>
      </c>
      <c r="S499" s="208">
        <f t="shared" si="358"/>
        <v>1033.2929552926382</v>
      </c>
      <c r="T499" s="205">
        <f t="shared" si="359"/>
        <v>3</v>
      </c>
      <c r="U499" s="525"/>
      <c r="V499" s="206" t="s">
        <v>553</v>
      </c>
      <c r="W499" s="211">
        <v>3</v>
      </c>
      <c r="X499" s="211">
        <v>3099.9762115367153</v>
      </c>
      <c r="Y499" s="208">
        <f t="shared" si="360"/>
        <v>1033.3254038455718</v>
      </c>
      <c r="Z499" s="205">
        <f t="shared" si="368"/>
        <v>3</v>
      </c>
      <c r="AA499" s="525"/>
      <c r="AB499" s="206" t="s">
        <v>553</v>
      </c>
      <c r="AC499" s="211">
        <v>3</v>
      </c>
      <c r="AD499" s="211">
        <v>3099.991436889879</v>
      </c>
      <c r="AE499" s="208">
        <f t="shared" si="361"/>
        <v>1033.330478963293</v>
      </c>
      <c r="AF499" s="205">
        <f t="shared" si="369"/>
        <v>5</v>
      </c>
      <c r="AG499" s="525"/>
      <c r="AH499" s="206" t="s">
        <v>553</v>
      </c>
      <c r="AI499" s="211">
        <v>3</v>
      </c>
      <c r="AJ499" s="211">
        <v>3099.977447831845</v>
      </c>
      <c r="AK499" s="208">
        <f t="shared" si="362"/>
        <v>1033.3258159439483</v>
      </c>
      <c r="AL499" s="205">
        <f t="shared" si="370"/>
        <v>4</v>
      </c>
      <c r="AM499" s="525"/>
      <c r="AN499" s="206" t="s">
        <v>553</v>
      </c>
      <c r="AO499" s="211">
        <v>3</v>
      </c>
      <c r="AP499" s="211">
        <v>3100.0206414520353</v>
      </c>
      <c r="AQ499" s="208">
        <f t="shared" si="363"/>
        <v>1033.3402138173451</v>
      </c>
      <c r="AR499" s="205">
        <f t="shared" si="371"/>
        <v>5</v>
      </c>
      <c r="AS499" s="525"/>
      <c r="AT499" s="206" t="s">
        <v>553</v>
      </c>
      <c r="AU499" s="211">
        <v>3</v>
      </c>
      <c r="AV499" s="211">
        <v>3100.3395303873185</v>
      </c>
      <c r="AW499" s="208">
        <f t="shared" si="364"/>
        <v>1033.4465101291062</v>
      </c>
      <c r="AX499" s="205">
        <f t="shared" si="372"/>
        <v>5</v>
      </c>
      <c r="AY499" s="525"/>
      <c r="AZ499" s="206" t="s">
        <v>553</v>
      </c>
      <c r="BA499" s="211">
        <v>3</v>
      </c>
      <c r="BB499" s="211">
        <v>3100.1815366367873</v>
      </c>
      <c r="BC499" s="208">
        <f t="shared" si="365"/>
        <v>1033.3938455455957</v>
      </c>
      <c r="BD499" s="205">
        <f t="shared" si="373"/>
        <v>5</v>
      </c>
      <c r="BE499" s="525"/>
    </row>
    <row r="500" spans="2:57" ht="14.25" customHeight="1">
      <c r="B500" s="494"/>
      <c r="C500" s="203">
        <v>19</v>
      </c>
      <c r="D500" s="206" t="s">
        <v>555</v>
      </c>
      <c r="E500" s="207">
        <v>4</v>
      </c>
      <c r="F500" s="203">
        <v>3300</v>
      </c>
      <c r="G500" s="208">
        <f t="shared" si="366"/>
        <v>825</v>
      </c>
      <c r="H500" s="529"/>
      <c r="I500" s="209">
        <f t="shared" si="367"/>
        <v>4</v>
      </c>
      <c r="J500" s="209">
        <f t="shared" si="367"/>
        <v>2935.8570768594118</v>
      </c>
      <c r="K500" s="210">
        <f t="shared" si="367"/>
        <v>733.96426921485295</v>
      </c>
      <c r="L500" s="530"/>
      <c r="M500" s="209">
        <f>RANK(K500, K$482:$K$514)</f>
        <v>15</v>
      </c>
      <c r="N500" s="528"/>
      <c r="O500" s="526"/>
      <c r="P500" s="206" t="s">
        <v>555</v>
      </c>
      <c r="Q500" s="211">
        <v>4</v>
      </c>
      <c r="R500" s="211">
        <v>2936.2373412071947</v>
      </c>
      <c r="S500" s="208">
        <f t="shared" si="358"/>
        <v>734.05933530179868</v>
      </c>
      <c r="T500" s="205">
        <f t="shared" si="359"/>
        <v>13</v>
      </c>
      <c r="U500" s="525"/>
      <c r="V500" s="206" t="s">
        <v>555</v>
      </c>
      <c r="W500" s="211">
        <v>4</v>
      </c>
      <c r="X500" s="211">
        <v>2936.1944528680397</v>
      </c>
      <c r="Y500" s="208">
        <f t="shared" si="360"/>
        <v>734.04861321700992</v>
      </c>
      <c r="Z500" s="205">
        <f t="shared" si="368"/>
        <v>13</v>
      </c>
      <c r="AA500" s="525"/>
      <c r="AB500" s="206" t="s">
        <v>555</v>
      </c>
      <c r="AC500" s="211">
        <v>4</v>
      </c>
      <c r="AD500" s="211">
        <v>2935.6149048456759</v>
      </c>
      <c r="AE500" s="208">
        <f t="shared" si="361"/>
        <v>733.90372621141898</v>
      </c>
      <c r="AF500" s="205">
        <f t="shared" si="369"/>
        <v>15</v>
      </c>
      <c r="AG500" s="525"/>
      <c r="AH500" s="206" t="s">
        <v>555</v>
      </c>
      <c r="AI500" s="211">
        <v>4</v>
      </c>
      <c r="AJ500" s="211">
        <v>2935.5873126524925</v>
      </c>
      <c r="AK500" s="208">
        <f t="shared" si="362"/>
        <v>733.89682816312313</v>
      </c>
      <c r="AL500" s="205">
        <f t="shared" si="370"/>
        <v>15</v>
      </c>
      <c r="AM500" s="525"/>
      <c r="AN500" s="206" t="s">
        <v>555</v>
      </c>
      <c r="AO500" s="211">
        <v>4</v>
      </c>
      <c r="AP500" s="211">
        <v>2935.6785443517815</v>
      </c>
      <c r="AQ500" s="208">
        <f t="shared" si="363"/>
        <v>733.91963608794538</v>
      </c>
      <c r="AR500" s="205">
        <f t="shared" si="371"/>
        <v>15</v>
      </c>
      <c r="AS500" s="525"/>
      <c r="AT500" s="206" t="s">
        <v>555</v>
      </c>
      <c r="AU500" s="211">
        <v>4</v>
      </c>
      <c r="AV500" s="211">
        <v>2935.9081701553027</v>
      </c>
      <c r="AW500" s="208">
        <f t="shared" si="364"/>
        <v>733.97704253882569</v>
      </c>
      <c r="AX500" s="205">
        <f t="shared" si="372"/>
        <v>14</v>
      </c>
      <c r="AY500" s="525"/>
      <c r="AZ500" s="206" t="s">
        <v>555</v>
      </c>
      <c r="BA500" s="211">
        <v>4</v>
      </c>
      <c r="BB500" s="211">
        <v>2935.7788119353927</v>
      </c>
      <c r="BC500" s="208">
        <f t="shared" si="365"/>
        <v>733.94470298384817</v>
      </c>
      <c r="BD500" s="205">
        <f t="shared" si="373"/>
        <v>15</v>
      </c>
      <c r="BE500" s="525"/>
    </row>
    <row r="501" spans="2:57" ht="14.25" customHeight="1">
      <c r="B501" s="494"/>
      <c r="C501" s="203">
        <v>20</v>
      </c>
      <c r="D501" s="206" t="s">
        <v>387</v>
      </c>
      <c r="E501" s="207">
        <v>5</v>
      </c>
      <c r="F501" s="203">
        <v>3300</v>
      </c>
      <c r="G501" s="208">
        <f t="shared" si="366"/>
        <v>660</v>
      </c>
      <c r="H501" s="529"/>
      <c r="I501" s="209">
        <f t="shared" si="367"/>
        <v>5</v>
      </c>
      <c r="J501" s="209">
        <f t="shared" si="367"/>
        <v>2932.3703145262493</v>
      </c>
      <c r="K501" s="210">
        <f t="shared" si="367"/>
        <v>586.47406290524998</v>
      </c>
      <c r="L501" s="530"/>
      <c r="M501" s="209">
        <f>RANK(K501, K$482:$K$514)</f>
        <v>29</v>
      </c>
      <c r="N501" s="528"/>
      <c r="O501" s="526"/>
      <c r="P501" s="206" t="s">
        <v>387</v>
      </c>
      <c r="Q501" s="211">
        <v>5</v>
      </c>
      <c r="R501" s="211">
        <v>2929.9270072992799</v>
      </c>
      <c r="S501" s="208">
        <f t="shared" si="358"/>
        <v>585.98540145985601</v>
      </c>
      <c r="T501" s="205">
        <f t="shared" si="359"/>
        <v>29</v>
      </c>
      <c r="U501" s="525"/>
      <c r="V501" s="206" t="s">
        <v>387</v>
      </c>
      <c r="W501" s="211">
        <v>5</v>
      </c>
      <c r="X501" s="211">
        <v>2929.3680297397837</v>
      </c>
      <c r="Y501" s="208">
        <f t="shared" si="360"/>
        <v>585.87360594795678</v>
      </c>
      <c r="Z501" s="205">
        <f t="shared" si="368"/>
        <v>29</v>
      </c>
      <c r="AA501" s="525"/>
      <c r="AB501" s="206" t="s">
        <v>387</v>
      </c>
      <c r="AC501" s="211">
        <v>5</v>
      </c>
      <c r="AD501" s="211">
        <v>2932.9073482428194</v>
      </c>
      <c r="AE501" s="208">
        <f t="shared" si="361"/>
        <v>586.58146964856383</v>
      </c>
      <c r="AF501" s="205">
        <f t="shared" si="369"/>
        <v>28</v>
      </c>
      <c r="AG501" s="525"/>
      <c r="AH501" s="206" t="s">
        <v>387</v>
      </c>
      <c r="AI501" s="211">
        <v>5</v>
      </c>
      <c r="AJ501" s="211">
        <v>2932.9994992488746</v>
      </c>
      <c r="AK501" s="208">
        <f t="shared" si="362"/>
        <v>586.59989984977494</v>
      </c>
      <c r="AL501" s="205">
        <f t="shared" si="370"/>
        <v>29</v>
      </c>
      <c r="AM501" s="525"/>
      <c r="AN501" s="206" t="s">
        <v>387</v>
      </c>
      <c r="AO501" s="211">
        <v>5</v>
      </c>
      <c r="AP501" s="211">
        <v>2933.6842105263136</v>
      </c>
      <c r="AQ501" s="208">
        <f t="shared" si="363"/>
        <v>586.73684210526267</v>
      </c>
      <c r="AR501" s="205">
        <f t="shared" si="371"/>
        <v>28</v>
      </c>
      <c r="AS501" s="525"/>
      <c r="AT501" s="206" t="s">
        <v>387</v>
      </c>
      <c r="AU501" s="211">
        <v>5</v>
      </c>
      <c r="AV501" s="211">
        <v>2933.6538461538389</v>
      </c>
      <c r="AW501" s="208">
        <f t="shared" si="364"/>
        <v>586.73076923076781</v>
      </c>
      <c r="AX501" s="205">
        <f t="shared" si="372"/>
        <v>28</v>
      </c>
      <c r="AY501" s="525"/>
      <c r="AZ501" s="206" t="s">
        <v>387</v>
      </c>
      <c r="BA501" s="211">
        <v>5</v>
      </c>
      <c r="BB501" s="211">
        <v>2934.0522604728371</v>
      </c>
      <c r="BC501" s="208">
        <f t="shared" si="365"/>
        <v>586.81045209456738</v>
      </c>
      <c r="BD501" s="205">
        <f t="shared" si="373"/>
        <v>28</v>
      </c>
      <c r="BE501" s="525"/>
    </row>
    <row r="502" spans="2:57" ht="14.25" customHeight="1">
      <c r="B502" s="494"/>
      <c r="C502" s="203">
        <v>21</v>
      </c>
      <c r="D502" s="206" t="s">
        <v>548</v>
      </c>
      <c r="E502" s="207">
        <v>3</v>
      </c>
      <c r="F502" s="203">
        <v>3600</v>
      </c>
      <c r="G502" s="208">
        <f t="shared" si="366"/>
        <v>1200</v>
      </c>
      <c r="H502" s="529"/>
      <c r="I502" s="209">
        <f t="shared" si="367"/>
        <v>3</v>
      </c>
      <c r="J502" s="209">
        <f t="shared" si="367"/>
        <v>3101.1200644409869</v>
      </c>
      <c r="K502" s="210">
        <f t="shared" si="367"/>
        <v>1033.7066881469957</v>
      </c>
      <c r="L502" s="530"/>
      <c r="M502" s="209">
        <f>RANK(K502, K$482:$K$514)</f>
        <v>3</v>
      </c>
      <c r="N502" s="528"/>
      <c r="O502" s="526"/>
      <c r="P502" s="206" t="s">
        <v>548</v>
      </c>
      <c r="Q502" s="211">
        <v>3</v>
      </c>
      <c r="R502" s="211">
        <v>3099.8314649784429</v>
      </c>
      <c r="S502" s="208">
        <f t="shared" si="358"/>
        <v>1033.2771549928143</v>
      </c>
      <c r="T502" s="205">
        <f t="shared" si="359"/>
        <v>4</v>
      </c>
      <c r="U502" s="525"/>
      <c r="V502" s="206" t="s">
        <v>548</v>
      </c>
      <c r="W502" s="211">
        <v>3</v>
      </c>
      <c r="X502" s="211">
        <v>3099.8776947546103</v>
      </c>
      <c r="Y502" s="208">
        <f t="shared" si="360"/>
        <v>1033.2925649182034</v>
      </c>
      <c r="Z502" s="205">
        <f t="shared" si="368"/>
        <v>4</v>
      </c>
      <c r="AA502" s="525"/>
      <c r="AB502" s="206" t="s">
        <v>548</v>
      </c>
      <c r="AC502" s="211">
        <v>3</v>
      </c>
      <c r="AD502" s="211">
        <v>3100.1083666059267</v>
      </c>
      <c r="AE502" s="208">
        <f t="shared" si="361"/>
        <v>1033.3694555353088</v>
      </c>
      <c r="AF502" s="205">
        <f t="shared" si="369"/>
        <v>3</v>
      </c>
      <c r="AG502" s="525"/>
      <c r="AH502" s="206" t="s">
        <v>548</v>
      </c>
      <c r="AI502" s="211">
        <v>3</v>
      </c>
      <c r="AJ502" s="211">
        <v>3100.1353973086734</v>
      </c>
      <c r="AK502" s="208">
        <f t="shared" si="362"/>
        <v>1033.3784657695578</v>
      </c>
      <c r="AL502" s="205">
        <f t="shared" si="370"/>
        <v>3</v>
      </c>
      <c r="AM502" s="525"/>
      <c r="AN502" s="206" t="s">
        <v>548</v>
      </c>
      <c r="AO502" s="211">
        <v>3</v>
      </c>
      <c r="AP502" s="211">
        <v>3100.933368594463</v>
      </c>
      <c r="AQ502" s="208">
        <f t="shared" si="363"/>
        <v>1033.6444561981543</v>
      </c>
      <c r="AR502" s="205">
        <f t="shared" si="371"/>
        <v>3</v>
      </c>
      <c r="AS502" s="525"/>
      <c r="AT502" s="206" t="s">
        <v>548</v>
      </c>
      <c r="AU502" s="211">
        <v>3</v>
      </c>
      <c r="AV502" s="211">
        <v>3103.0465992672671</v>
      </c>
      <c r="AW502" s="208">
        <f t="shared" si="364"/>
        <v>1034.3488664224224</v>
      </c>
      <c r="AX502" s="205">
        <f t="shared" si="372"/>
        <v>1</v>
      </c>
      <c r="AY502" s="525"/>
      <c r="AZ502" s="206" t="s">
        <v>548</v>
      </c>
      <c r="BA502" s="211">
        <v>3</v>
      </c>
      <c r="BB502" s="211">
        <v>3103.9075595775266</v>
      </c>
      <c r="BC502" s="208">
        <f t="shared" si="365"/>
        <v>1034.6358531925089</v>
      </c>
      <c r="BD502" s="205">
        <f t="shared" si="373"/>
        <v>1</v>
      </c>
      <c r="BE502" s="525"/>
    </row>
    <row r="503" spans="2:57" ht="14.25" customHeight="1">
      <c r="B503" s="494"/>
      <c r="C503" s="203">
        <v>22</v>
      </c>
      <c r="D503" s="206" t="s">
        <v>552</v>
      </c>
      <c r="E503" s="207">
        <v>3</v>
      </c>
      <c r="F503" s="203">
        <v>3600</v>
      </c>
      <c r="G503" s="208">
        <f t="shared" si="366"/>
        <v>1200</v>
      </c>
      <c r="H503" s="529"/>
      <c r="I503" s="209">
        <f t="shared" si="367"/>
        <v>3</v>
      </c>
      <c r="J503" s="209">
        <f t="shared" si="367"/>
        <v>3101.5186842989519</v>
      </c>
      <c r="K503" s="210">
        <f t="shared" si="367"/>
        <v>1033.8395614329841</v>
      </c>
      <c r="L503" s="530"/>
      <c r="M503" s="209">
        <f>RANK(K503, K$482:$K$514)</f>
        <v>1</v>
      </c>
      <c r="N503" s="528"/>
      <c r="O503" s="526"/>
      <c r="P503" s="206" t="s">
        <v>552</v>
      </c>
      <c r="Q503" s="211">
        <v>3</v>
      </c>
      <c r="R503" s="211">
        <v>3101.0217681030736</v>
      </c>
      <c r="S503" s="208">
        <f t="shared" si="358"/>
        <v>1033.6739227010246</v>
      </c>
      <c r="T503" s="205">
        <f t="shared" si="359"/>
        <v>1</v>
      </c>
      <c r="U503" s="525"/>
      <c r="V503" s="206" t="s">
        <v>552</v>
      </c>
      <c r="W503" s="211">
        <v>3</v>
      </c>
      <c r="X503" s="211">
        <v>3101.0869565217395</v>
      </c>
      <c r="Y503" s="208">
        <f t="shared" si="360"/>
        <v>1033.6956521739132</v>
      </c>
      <c r="Z503" s="205">
        <f t="shared" si="368"/>
        <v>1</v>
      </c>
      <c r="AA503" s="525"/>
      <c r="AB503" s="206" t="s">
        <v>552</v>
      </c>
      <c r="AC503" s="211">
        <v>3</v>
      </c>
      <c r="AD503" s="211">
        <v>3101.9970774476506</v>
      </c>
      <c r="AE503" s="208">
        <f t="shared" si="361"/>
        <v>1033.9990258158834</v>
      </c>
      <c r="AF503" s="205">
        <f t="shared" si="369"/>
        <v>1</v>
      </c>
      <c r="AG503" s="525"/>
      <c r="AH503" s="206" t="s">
        <v>552</v>
      </c>
      <c r="AI503" s="211">
        <v>3</v>
      </c>
      <c r="AJ503" s="211">
        <v>3102.1487603305854</v>
      </c>
      <c r="AK503" s="208">
        <f t="shared" si="362"/>
        <v>1034.0495867768618</v>
      </c>
      <c r="AL503" s="205">
        <f t="shared" si="370"/>
        <v>1</v>
      </c>
      <c r="AM503" s="525"/>
      <c r="AN503" s="206" t="s">
        <v>552</v>
      </c>
      <c r="AO503" s="211">
        <v>3</v>
      </c>
      <c r="AP503" s="211">
        <v>3101.9083969465723</v>
      </c>
      <c r="AQ503" s="208">
        <f t="shared" si="363"/>
        <v>1033.9694656488575</v>
      </c>
      <c r="AR503" s="205">
        <f t="shared" si="371"/>
        <v>1</v>
      </c>
      <c r="AS503" s="525"/>
      <c r="AT503" s="206" t="s">
        <v>552</v>
      </c>
      <c r="AU503" s="211">
        <v>3</v>
      </c>
      <c r="AV503" s="211">
        <v>3101.4123006833702</v>
      </c>
      <c r="AW503" s="208">
        <f t="shared" si="364"/>
        <v>1033.8041002277901</v>
      </c>
      <c r="AX503" s="205">
        <f t="shared" si="372"/>
        <v>3</v>
      </c>
      <c r="AY503" s="525"/>
      <c r="AZ503" s="206" t="s">
        <v>552</v>
      </c>
      <c r="BA503" s="211">
        <v>3</v>
      </c>
      <c r="BB503" s="211">
        <v>3101.0555300596716</v>
      </c>
      <c r="BC503" s="208">
        <f t="shared" si="365"/>
        <v>1033.6851766865573</v>
      </c>
      <c r="BD503" s="205">
        <f t="shared" si="373"/>
        <v>3</v>
      </c>
      <c r="BE503" s="525"/>
    </row>
    <row r="504" spans="2:57" ht="14.25" customHeight="1">
      <c r="B504" s="494"/>
      <c r="C504" s="203">
        <v>23</v>
      </c>
      <c r="D504" s="206" t="s">
        <v>551</v>
      </c>
      <c r="E504" s="207">
        <v>4</v>
      </c>
      <c r="F504" s="203">
        <v>3300</v>
      </c>
      <c r="G504" s="208">
        <f t="shared" si="366"/>
        <v>825</v>
      </c>
      <c r="H504" s="529"/>
      <c r="I504" s="209">
        <f t="shared" si="367"/>
        <v>4</v>
      </c>
      <c r="J504" s="209">
        <f t="shared" si="367"/>
        <v>2906.1688812394559</v>
      </c>
      <c r="K504" s="210">
        <f t="shared" si="367"/>
        <v>726.54222030986398</v>
      </c>
      <c r="L504" s="530"/>
      <c r="M504" s="209">
        <f>RANK(K504, K$482:$K$514)</f>
        <v>18</v>
      </c>
      <c r="N504" s="528"/>
      <c r="O504" s="526"/>
      <c r="P504" s="206" t="s">
        <v>551</v>
      </c>
      <c r="Q504" s="211">
        <v>4</v>
      </c>
      <c r="R504" s="211">
        <v>2905.100064557781</v>
      </c>
      <c r="S504" s="208">
        <f t="shared" si="358"/>
        <v>726.27501613944526</v>
      </c>
      <c r="T504" s="205">
        <f t="shared" si="359"/>
        <v>19</v>
      </c>
      <c r="U504" s="525"/>
      <c r="V504" s="206" t="s">
        <v>551</v>
      </c>
      <c r="W504" s="211">
        <v>4</v>
      </c>
      <c r="X504" s="211">
        <v>2905.697445972497</v>
      </c>
      <c r="Y504" s="208">
        <f t="shared" si="360"/>
        <v>726.42436149312425</v>
      </c>
      <c r="Z504" s="205">
        <f t="shared" si="368"/>
        <v>18</v>
      </c>
      <c r="AA504" s="525"/>
      <c r="AB504" s="206" t="s">
        <v>551</v>
      </c>
      <c r="AC504" s="211">
        <v>4</v>
      </c>
      <c r="AD504" s="211">
        <v>2905.9264816204077</v>
      </c>
      <c r="AE504" s="208">
        <f t="shared" si="361"/>
        <v>726.48162040510192</v>
      </c>
      <c r="AF504" s="205">
        <f t="shared" si="369"/>
        <v>19</v>
      </c>
      <c r="AG504" s="525"/>
      <c r="AH504" s="206" t="s">
        <v>551</v>
      </c>
      <c r="AI504" s="211">
        <v>4</v>
      </c>
      <c r="AJ504" s="211">
        <v>2906.0955518945607</v>
      </c>
      <c r="AK504" s="208">
        <f t="shared" si="362"/>
        <v>726.52388797364017</v>
      </c>
      <c r="AL504" s="205">
        <f t="shared" si="370"/>
        <v>18</v>
      </c>
      <c r="AM504" s="525"/>
      <c r="AN504" s="206" t="s">
        <v>551</v>
      </c>
      <c r="AO504" s="211">
        <v>4</v>
      </c>
      <c r="AP504" s="211">
        <v>2906.5830721003158</v>
      </c>
      <c r="AQ504" s="208">
        <f t="shared" si="363"/>
        <v>726.64576802507895</v>
      </c>
      <c r="AR504" s="205">
        <f t="shared" si="371"/>
        <v>18</v>
      </c>
      <c r="AS504" s="525"/>
      <c r="AT504" s="206" t="s">
        <v>551</v>
      </c>
      <c r="AU504" s="211">
        <v>4</v>
      </c>
      <c r="AV504" s="211">
        <v>2907.0796460176998</v>
      </c>
      <c r="AW504" s="208">
        <f t="shared" si="364"/>
        <v>726.76991150442495</v>
      </c>
      <c r="AX504" s="205">
        <f t="shared" si="372"/>
        <v>18</v>
      </c>
      <c r="AY504" s="525"/>
      <c r="AZ504" s="206" t="s">
        <v>551</v>
      </c>
      <c r="BA504" s="211">
        <v>4</v>
      </c>
      <c r="BB504" s="211">
        <v>2906.6999065129266</v>
      </c>
      <c r="BC504" s="208">
        <f t="shared" si="365"/>
        <v>726.67497662823166</v>
      </c>
      <c r="BD504" s="205">
        <f t="shared" si="373"/>
        <v>19</v>
      </c>
      <c r="BE504" s="525"/>
    </row>
    <row r="505" spans="2:57" ht="14.25" customHeight="1">
      <c r="B505" s="494"/>
      <c r="C505" s="203">
        <v>24</v>
      </c>
      <c r="D505" s="206" t="s">
        <v>547</v>
      </c>
      <c r="E505" s="207">
        <v>4</v>
      </c>
      <c r="F505" s="203">
        <v>3300</v>
      </c>
      <c r="G505" s="208">
        <f t="shared" si="366"/>
        <v>825</v>
      </c>
      <c r="H505" s="529"/>
      <c r="I505" s="209">
        <f t="shared" si="367"/>
        <v>4</v>
      </c>
      <c r="J505" s="209">
        <f t="shared" si="367"/>
        <v>2903.7110989214443</v>
      </c>
      <c r="K505" s="210">
        <f t="shared" si="367"/>
        <v>725.92777473036108</v>
      </c>
      <c r="L505" s="530"/>
      <c r="M505" s="209">
        <f>RANK(K505, K$482:$K$514)</f>
        <v>22</v>
      </c>
      <c r="N505" s="528"/>
      <c r="O505" s="526"/>
      <c r="P505" s="206" t="s">
        <v>547</v>
      </c>
      <c r="Q505" s="211">
        <v>4</v>
      </c>
      <c r="R505" s="211">
        <v>2902.8729281767928</v>
      </c>
      <c r="S505" s="208">
        <f t="shared" si="358"/>
        <v>725.7182320441982</v>
      </c>
      <c r="T505" s="205">
        <f t="shared" si="359"/>
        <v>23</v>
      </c>
      <c r="U505" s="525"/>
      <c r="V505" s="206" t="s">
        <v>547</v>
      </c>
      <c r="W505" s="211">
        <v>4</v>
      </c>
      <c r="X505" s="211">
        <v>2903.2584269662893</v>
      </c>
      <c r="Y505" s="208">
        <f t="shared" si="360"/>
        <v>725.81460674157233</v>
      </c>
      <c r="Z505" s="205">
        <f t="shared" si="368"/>
        <v>21</v>
      </c>
      <c r="AA505" s="525"/>
      <c r="AB505" s="206" t="s">
        <v>547</v>
      </c>
      <c r="AC505" s="211">
        <v>4</v>
      </c>
      <c r="AD505" s="211">
        <v>2903.6250000000045</v>
      </c>
      <c r="AE505" s="208">
        <f t="shared" si="361"/>
        <v>725.90625000000114</v>
      </c>
      <c r="AF505" s="205">
        <f t="shared" si="369"/>
        <v>20</v>
      </c>
      <c r="AG505" s="525"/>
      <c r="AH505" s="206" t="s">
        <v>547</v>
      </c>
      <c r="AI505" s="211">
        <v>4</v>
      </c>
      <c r="AJ505" s="211">
        <v>2903.7336024217921</v>
      </c>
      <c r="AK505" s="208">
        <f t="shared" si="362"/>
        <v>725.93340060544801</v>
      </c>
      <c r="AL505" s="205">
        <f t="shared" si="370"/>
        <v>21</v>
      </c>
      <c r="AM505" s="525"/>
      <c r="AN505" s="206" t="s">
        <v>547</v>
      </c>
      <c r="AO505" s="211">
        <v>4</v>
      </c>
      <c r="AP505" s="211">
        <v>2903.7686240140242</v>
      </c>
      <c r="AQ505" s="208">
        <f t="shared" si="363"/>
        <v>725.94215600350606</v>
      </c>
      <c r="AR505" s="205">
        <f t="shared" si="371"/>
        <v>21</v>
      </c>
      <c r="AS505" s="525"/>
      <c r="AT505" s="206" t="s">
        <v>547</v>
      </c>
      <c r="AU505" s="211">
        <v>4</v>
      </c>
      <c r="AV505" s="211">
        <v>2904.3805428648188</v>
      </c>
      <c r="AW505" s="208">
        <f t="shared" si="364"/>
        <v>726.09513571620471</v>
      </c>
      <c r="AX505" s="205">
        <f t="shared" si="372"/>
        <v>22</v>
      </c>
      <c r="AY505" s="525"/>
      <c r="AZ505" s="206" t="s">
        <v>547</v>
      </c>
      <c r="BA505" s="211">
        <v>4</v>
      </c>
      <c r="BB505" s="211">
        <v>2904.3385680063889</v>
      </c>
      <c r="BC505" s="208">
        <f t="shared" si="365"/>
        <v>726.08464200159722</v>
      </c>
      <c r="BD505" s="205">
        <f t="shared" si="373"/>
        <v>22</v>
      </c>
      <c r="BE505" s="525"/>
    </row>
    <row r="506" spans="2:57" ht="14.25" customHeight="1">
      <c r="B506" s="494"/>
      <c r="C506" s="203">
        <v>25</v>
      </c>
      <c r="D506" s="206" t="s">
        <v>550</v>
      </c>
      <c r="E506" s="207">
        <v>4</v>
      </c>
      <c r="F506" s="203">
        <v>3000</v>
      </c>
      <c r="G506" s="208">
        <f t="shared" si="366"/>
        <v>750</v>
      </c>
      <c r="H506" s="529"/>
      <c r="I506" s="209">
        <f t="shared" si="367"/>
        <v>4</v>
      </c>
      <c r="J506" s="209">
        <f t="shared" si="367"/>
        <v>2670.2402870333212</v>
      </c>
      <c r="K506" s="210">
        <f t="shared" si="367"/>
        <v>667.56007175833031</v>
      </c>
      <c r="L506" s="530"/>
      <c r="M506" s="209">
        <f>RANK(K506, K$482:$K$514)</f>
        <v>25</v>
      </c>
      <c r="N506" s="528"/>
      <c r="O506" s="526"/>
      <c r="P506" s="206" t="s">
        <v>550</v>
      </c>
      <c r="Q506" s="211">
        <v>4</v>
      </c>
      <c r="R506" s="211">
        <v>2669.0243132301866</v>
      </c>
      <c r="S506" s="208">
        <f t="shared" si="358"/>
        <v>667.25607830754666</v>
      </c>
      <c r="T506" s="205">
        <f t="shared" si="359"/>
        <v>25</v>
      </c>
      <c r="U506" s="525"/>
      <c r="V506" s="206" t="s">
        <v>550</v>
      </c>
      <c r="W506" s="211">
        <v>4</v>
      </c>
      <c r="X506" s="211">
        <v>2669.5062923523674</v>
      </c>
      <c r="Y506" s="208">
        <f t="shared" si="360"/>
        <v>667.37657308809185</v>
      </c>
      <c r="Z506" s="205">
        <f t="shared" si="368"/>
        <v>25</v>
      </c>
      <c r="AA506" s="525"/>
      <c r="AB506" s="206" t="s">
        <v>550</v>
      </c>
      <c r="AC506" s="211">
        <v>4</v>
      </c>
      <c r="AD506" s="211">
        <v>2669.8324022346369</v>
      </c>
      <c r="AE506" s="208">
        <f t="shared" si="361"/>
        <v>667.45810055865923</v>
      </c>
      <c r="AF506" s="205">
        <f t="shared" si="369"/>
        <v>25</v>
      </c>
      <c r="AG506" s="525"/>
      <c r="AH506" s="206" t="s">
        <v>550</v>
      </c>
      <c r="AI506" s="211">
        <v>4</v>
      </c>
      <c r="AJ506" s="211">
        <v>2670.648330058938</v>
      </c>
      <c r="AK506" s="208">
        <f t="shared" si="362"/>
        <v>667.66208251473449</v>
      </c>
      <c r="AL506" s="205">
        <f t="shared" si="370"/>
        <v>25</v>
      </c>
      <c r="AM506" s="525"/>
      <c r="AN506" s="206" t="s">
        <v>550</v>
      </c>
      <c r="AO506" s="211">
        <v>4</v>
      </c>
      <c r="AP506" s="211">
        <v>2670.807453416156</v>
      </c>
      <c r="AQ506" s="208">
        <f t="shared" si="363"/>
        <v>667.70186335403901</v>
      </c>
      <c r="AR506" s="205">
        <f t="shared" si="371"/>
        <v>25</v>
      </c>
      <c r="AS506" s="525"/>
      <c r="AT506" s="206" t="s">
        <v>550</v>
      </c>
      <c r="AU506" s="211">
        <v>4</v>
      </c>
      <c r="AV506" s="211">
        <v>2670.7478699905305</v>
      </c>
      <c r="AW506" s="208">
        <f t="shared" si="364"/>
        <v>667.68696749763262</v>
      </c>
      <c r="AX506" s="205">
        <f t="shared" si="372"/>
        <v>25</v>
      </c>
      <c r="AY506" s="525"/>
      <c r="AZ506" s="206" t="s">
        <v>550</v>
      </c>
      <c r="BA506" s="211">
        <v>4</v>
      </c>
      <c r="BB506" s="211">
        <v>2671.1153479504346</v>
      </c>
      <c r="BC506" s="208">
        <f t="shared" si="365"/>
        <v>667.77883698760866</v>
      </c>
      <c r="BD506" s="205">
        <f t="shared" si="373"/>
        <v>25</v>
      </c>
      <c r="BE506" s="525"/>
    </row>
    <row r="507" spans="2:57" ht="14.25" customHeight="1">
      <c r="B507" s="494"/>
      <c r="C507" s="203">
        <v>26</v>
      </c>
      <c r="D507" s="206" t="s">
        <v>385</v>
      </c>
      <c r="E507" s="207">
        <v>4</v>
      </c>
      <c r="F507" s="203">
        <v>3000</v>
      </c>
      <c r="G507" s="208">
        <f t="shared" si="366"/>
        <v>750</v>
      </c>
      <c r="H507" s="529"/>
      <c r="I507" s="209">
        <f t="shared" si="367"/>
        <v>4</v>
      </c>
      <c r="J507" s="209">
        <f t="shared" si="367"/>
        <v>2630.4657162243602</v>
      </c>
      <c r="K507" s="210">
        <f t="shared" si="367"/>
        <v>657.61642905609006</v>
      </c>
      <c r="L507" s="530"/>
      <c r="M507" s="209">
        <f>RANK(K507, K$482:$K$514)</f>
        <v>26</v>
      </c>
      <c r="N507" s="528"/>
      <c r="O507" s="526"/>
      <c r="P507" s="206" t="s">
        <v>385</v>
      </c>
      <c r="Q507" s="211">
        <v>4</v>
      </c>
      <c r="R507" s="211">
        <v>2628.9156626505965</v>
      </c>
      <c r="S507" s="208">
        <f t="shared" si="358"/>
        <v>657.22891566264911</v>
      </c>
      <c r="T507" s="205">
        <f t="shared" si="359"/>
        <v>26</v>
      </c>
      <c r="U507" s="525"/>
      <c r="V507" s="206" t="s">
        <v>385</v>
      </c>
      <c r="W507" s="211">
        <v>4</v>
      </c>
      <c r="X507" s="211">
        <v>2629.0672451193141</v>
      </c>
      <c r="Y507" s="208">
        <f t="shared" si="360"/>
        <v>657.26681127982852</v>
      </c>
      <c r="Z507" s="205">
        <f t="shared" si="368"/>
        <v>26</v>
      </c>
      <c r="AA507" s="525"/>
      <c r="AB507" s="206" t="s">
        <v>385</v>
      </c>
      <c r="AC507" s="211">
        <v>4</v>
      </c>
      <c r="AD507" s="211">
        <v>2630.5466237942201</v>
      </c>
      <c r="AE507" s="208">
        <f t="shared" si="361"/>
        <v>657.63665594855502</v>
      </c>
      <c r="AF507" s="205">
        <f t="shared" si="369"/>
        <v>26</v>
      </c>
      <c r="AG507" s="525"/>
      <c r="AH507" s="206" t="s">
        <v>385</v>
      </c>
      <c r="AI507" s="211">
        <v>4</v>
      </c>
      <c r="AJ507" s="211">
        <v>2633.3333333333112</v>
      </c>
      <c r="AK507" s="208">
        <f t="shared" si="362"/>
        <v>658.3333333333278</v>
      </c>
      <c r="AL507" s="205">
        <f t="shared" si="370"/>
        <v>26</v>
      </c>
      <c r="AM507" s="525"/>
      <c r="AN507" s="206" t="s">
        <v>385</v>
      </c>
      <c r="AO507" s="211"/>
      <c r="AP507" s="211"/>
      <c r="AQ507" s="208"/>
      <c r="AR507" s="205"/>
      <c r="AS507" s="525"/>
      <c r="AT507" s="206" t="s">
        <v>385</v>
      </c>
      <c r="AU507" s="211"/>
      <c r="AV507" s="211"/>
      <c r="AW507" s="208"/>
      <c r="AX507" s="205"/>
      <c r="AY507" s="525"/>
      <c r="AZ507" s="206" t="s">
        <v>385</v>
      </c>
      <c r="BA507" s="211"/>
      <c r="BB507" s="211"/>
      <c r="BC507" s="208"/>
      <c r="BD507" s="205"/>
      <c r="BE507" s="525"/>
    </row>
    <row r="508" spans="2:57" ht="14.25" customHeight="1">
      <c r="B508" s="494"/>
      <c r="C508" s="203">
        <v>27</v>
      </c>
      <c r="D508" s="206" t="s">
        <v>549</v>
      </c>
      <c r="E508" s="207">
        <v>4</v>
      </c>
      <c r="F508" s="203">
        <v>3300</v>
      </c>
      <c r="G508" s="208">
        <f t="shared" si="366"/>
        <v>825</v>
      </c>
      <c r="H508" s="529"/>
      <c r="I508" s="209">
        <f t="shared" si="367"/>
        <v>4</v>
      </c>
      <c r="J508" s="209">
        <f t="shared" si="367"/>
        <v>2932.2728718281537</v>
      </c>
      <c r="K508" s="210">
        <f t="shared" si="367"/>
        <v>733.06821795703843</v>
      </c>
      <c r="L508" s="530"/>
      <c r="M508" s="209">
        <f>RANK(K508, K$482:$K$514)</f>
        <v>16</v>
      </c>
      <c r="N508" s="528"/>
      <c r="O508" s="526"/>
      <c r="P508" s="206" t="s">
        <v>549</v>
      </c>
      <c r="Q508" s="211">
        <v>4</v>
      </c>
      <c r="R508" s="211">
        <v>2929.9883313885712</v>
      </c>
      <c r="S508" s="208">
        <f t="shared" si="358"/>
        <v>732.49708284714279</v>
      </c>
      <c r="T508" s="205">
        <f t="shared" si="359"/>
        <v>16</v>
      </c>
      <c r="U508" s="525"/>
      <c r="V508" s="206" t="s">
        <v>549</v>
      </c>
      <c r="W508" s="211">
        <v>4</v>
      </c>
      <c r="X508" s="211">
        <v>2930.9734513274402</v>
      </c>
      <c r="Y508" s="208">
        <f t="shared" si="360"/>
        <v>732.74336283186005</v>
      </c>
      <c r="Z508" s="205">
        <f t="shared" si="368"/>
        <v>16</v>
      </c>
      <c r="AA508" s="525"/>
      <c r="AB508" s="206" t="s">
        <v>549</v>
      </c>
      <c r="AC508" s="211">
        <v>4</v>
      </c>
      <c r="AD508" s="211">
        <v>2932.1597833446035</v>
      </c>
      <c r="AE508" s="208">
        <f t="shared" si="361"/>
        <v>733.03994583615088</v>
      </c>
      <c r="AF508" s="205">
        <f t="shared" si="369"/>
        <v>17</v>
      </c>
      <c r="AG508" s="525"/>
      <c r="AH508" s="206" t="s">
        <v>549</v>
      </c>
      <c r="AI508" s="211">
        <v>4</v>
      </c>
      <c r="AJ508" s="211">
        <v>2933.0097087378836</v>
      </c>
      <c r="AK508" s="208">
        <f t="shared" si="362"/>
        <v>733.25242718447089</v>
      </c>
      <c r="AL508" s="205">
        <f t="shared" si="370"/>
        <v>16</v>
      </c>
      <c r="AM508" s="525"/>
      <c r="AN508" s="206" t="s">
        <v>549</v>
      </c>
      <c r="AO508" s="211">
        <v>4</v>
      </c>
      <c r="AP508" s="211">
        <v>2932.78008298756</v>
      </c>
      <c r="AQ508" s="208">
        <f t="shared" si="363"/>
        <v>733.19502074689001</v>
      </c>
      <c r="AR508" s="205">
        <f t="shared" si="371"/>
        <v>16</v>
      </c>
      <c r="AS508" s="525"/>
      <c r="AT508" s="206" t="s">
        <v>549</v>
      </c>
      <c r="AU508" s="211">
        <v>4</v>
      </c>
      <c r="AV508" s="211">
        <v>2933.0973451327495</v>
      </c>
      <c r="AW508" s="208">
        <f t="shared" si="364"/>
        <v>733.27433628318738</v>
      </c>
      <c r="AX508" s="205">
        <f t="shared" si="372"/>
        <v>16</v>
      </c>
      <c r="AY508" s="525"/>
      <c r="AZ508" s="206" t="s">
        <v>549</v>
      </c>
      <c r="BA508" s="211">
        <v>4</v>
      </c>
      <c r="BB508" s="211">
        <v>2933.9013998782693</v>
      </c>
      <c r="BC508" s="208">
        <f t="shared" si="365"/>
        <v>733.47534996956733</v>
      </c>
      <c r="BD508" s="205">
        <f t="shared" si="373"/>
        <v>16</v>
      </c>
      <c r="BE508" s="525"/>
    </row>
    <row r="509" spans="2:57" ht="14.25" customHeight="1">
      <c r="B509" s="494"/>
      <c r="C509" s="203">
        <v>28</v>
      </c>
      <c r="D509" s="206" t="s">
        <v>668</v>
      </c>
      <c r="E509" s="207">
        <v>3</v>
      </c>
      <c r="F509" s="203">
        <v>3300</v>
      </c>
      <c r="G509" s="208">
        <f t="shared" si="366"/>
        <v>1100</v>
      </c>
      <c r="H509" s="529"/>
      <c r="I509" s="209">
        <f t="shared" si="367"/>
        <v>3</v>
      </c>
      <c r="J509" s="209">
        <f t="shared" si="367"/>
        <v>2933.3019245086639</v>
      </c>
      <c r="K509" s="210">
        <f t="shared" si="367"/>
        <v>977.76730816955478</v>
      </c>
      <c r="L509" s="530"/>
      <c r="M509" s="209">
        <f>RANK(K509, K$482:$K$514)</f>
        <v>7</v>
      </c>
      <c r="N509" s="528"/>
      <c r="O509" s="526"/>
      <c r="P509" s="206" t="s">
        <v>668</v>
      </c>
      <c r="Q509" s="211">
        <v>3</v>
      </c>
      <c r="R509" s="211">
        <v>2932.3288278307159</v>
      </c>
      <c r="S509" s="208">
        <f t="shared" si="358"/>
        <v>977.44294261023867</v>
      </c>
      <c r="T509" s="205">
        <f t="shared" si="359"/>
        <v>7</v>
      </c>
      <c r="U509" s="525"/>
      <c r="V509" s="206" t="s">
        <v>668</v>
      </c>
      <c r="W509" s="211">
        <v>3</v>
      </c>
      <c r="X509" s="211">
        <v>2933.121452894442</v>
      </c>
      <c r="Y509" s="208">
        <f t="shared" si="360"/>
        <v>977.70715096481399</v>
      </c>
      <c r="Z509" s="205">
        <f t="shared" si="368"/>
        <v>7</v>
      </c>
      <c r="AA509" s="525"/>
      <c r="AB509" s="206" t="s">
        <v>668</v>
      </c>
      <c r="AC509" s="211">
        <v>3</v>
      </c>
      <c r="AD509" s="211">
        <v>2933.1992963056077</v>
      </c>
      <c r="AE509" s="208">
        <f t="shared" si="361"/>
        <v>977.73309876853591</v>
      </c>
      <c r="AF509" s="205">
        <f t="shared" si="369"/>
        <v>7</v>
      </c>
      <c r="AG509" s="525"/>
      <c r="AH509" s="206" t="s">
        <v>668</v>
      </c>
      <c r="AI509" s="211">
        <v>3</v>
      </c>
      <c r="AJ509" s="211">
        <v>2933.5622317596572</v>
      </c>
      <c r="AK509" s="208">
        <f t="shared" si="362"/>
        <v>977.85407725321909</v>
      </c>
      <c r="AL509" s="205">
        <f t="shared" si="370"/>
        <v>7</v>
      </c>
      <c r="AM509" s="525"/>
      <c r="AN509" s="206" t="s">
        <v>668</v>
      </c>
      <c r="AO509" s="211">
        <v>3</v>
      </c>
      <c r="AP509" s="211">
        <v>2933.7041719342596</v>
      </c>
      <c r="AQ509" s="208">
        <f t="shared" si="363"/>
        <v>977.90139064475318</v>
      </c>
      <c r="AR509" s="205">
        <f t="shared" si="371"/>
        <v>7</v>
      </c>
      <c r="AS509" s="525"/>
      <c r="AT509" s="206" t="s">
        <v>668</v>
      </c>
      <c r="AU509" s="211">
        <v>3</v>
      </c>
      <c r="AV509" s="211">
        <v>2933.6437718277048</v>
      </c>
      <c r="AW509" s="208">
        <f t="shared" si="364"/>
        <v>977.88125727590159</v>
      </c>
      <c r="AX509" s="205">
        <f t="shared" si="372"/>
        <v>7</v>
      </c>
      <c r="AY509" s="525"/>
      <c r="AZ509" s="206" t="s">
        <v>668</v>
      </c>
      <c r="BA509" s="211">
        <v>3</v>
      </c>
      <c r="BB509" s="211">
        <v>2933.5537190082623</v>
      </c>
      <c r="BC509" s="208">
        <f t="shared" si="365"/>
        <v>977.85123966942081</v>
      </c>
      <c r="BD509" s="205">
        <f t="shared" si="373"/>
        <v>7</v>
      </c>
      <c r="BE509" s="525"/>
    </row>
    <row r="510" spans="2:57" ht="14.25" customHeight="1">
      <c r="B510" s="494"/>
      <c r="C510" s="203">
        <v>29</v>
      </c>
      <c r="D510" s="206" t="s">
        <v>712</v>
      </c>
      <c r="E510" s="207">
        <v>4</v>
      </c>
      <c r="F510" s="203">
        <v>3000</v>
      </c>
      <c r="G510" s="208">
        <f t="shared" si="366"/>
        <v>750</v>
      </c>
      <c r="H510" s="529"/>
      <c r="I510" s="209">
        <f t="shared" si="367"/>
        <v>4</v>
      </c>
      <c r="J510" s="209">
        <f t="shared" si="367"/>
        <v>2595.7715842285238</v>
      </c>
      <c r="K510" s="210">
        <f t="shared" si="367"/>
        <v>648.94289605713095</v>
      </c>
      <c r="L510" s="530"/>
      <c r="M510" s="209">
        <f>RANK(K510, K$482:$K$514)</f>
        <v>27</v>
      </c>
      <c r="N510" s="528"/>
      <c r="O510" s="526"/>
      <c r="P510" s="206" t="s">
        <v>712</v>
      </c>
      <c r="Q510" s="211">
        <v>4</v>
      </c>
      <c r="R510" s="211">
        <v>2489.4246575342481</v>
      </c>
      <c r="S510" s="208">
        <f t="shared" si="358"/>
        <v>622.35616438356203</v>
      </c>
      <c r="T510" s="205">
        <f t="shared" si="359"/>
        <v>27</v>
      </c>
      <c r="U510" s="525"/>
      <c r="V510" s="206" t="s">
        <v>712</v>
      </c>
      <c r="W510" s="211">
        <v>4</v>
      </c>
      <c r="X510" s="211">
        <v>2531.1864406779682</v>
      </c>
      <c r="Y510" s="208">
        <f t="shared" si="360"/>
        <v>632.79661016949206</v>
      </c>
      <c r="Z510" s="205">
        <f t="shared" si="368"/>
        <v>27</v>
      </c>
      <c r="AA510" s="525"/>
      <c r="AB510" s="206" t="s">
        <v>712</v>
      </c>
      <c r="AC510" s="211">
        <v>4</v>
      </c>
      <c r="AD510" s="211">
        <v>2609.1624910522532</v>
      </c>
      <c r="AE510" s="208">
        <f t="shared" si="361"/>
        <v>652.29062276306331</v>
      </c>
      <c r="AF510" s="205">
        <f t="shared" si="369"/>
        <v>27</v>
      </c>
      <c r="AG510" s="525"/>
      <c r="AH510" s="206" t="s">
        <v>712</v>
      </c>
      <c r="AI510" s="211">
        <v>4</v>
      </c>
      <c r="AJ510" s="211">
        <v>2633.1282536677695</v>
      </c>
      <c r="AK510" s="208">
        <f t="shared" si="362"/>
        <v>658.28206341694238</v>
      </c>
      <c r="AL510" s="205">
        <f t="shared" si="370"/>
        <v>27</v>
      </c>
      <c r="AM510" s="525"/>
      <c r="AN510" s="206" t="s">
        <v>712</v>
      </c>
      <c r="AO510" s="211">
        <v>4</v>
      </c>
      <c r="AP510" s="211">
        <v>2632.9927007299184</v>
      </c>
      <c r="AQ510" s="208">
        <f t="shared" si="363"/>
        <v>658.2481751824796</v>
      </c>
      <c r="AR510" s="205">
        <f t="shared" si="371"/>
        <v>26</v>
      </c>
      <c r="AS510" s="525"/>
      <c r="AT510" s="206" t="s">
        <v>712</v>
      </c>
      <c r="AU510" s="211">
        <v>4</v>
      </c>
      <c r="AV510" s="211">
        <v>2633.2122470160866</v>
      </c>
      <c r="AW510" s="208">
        <f t="shared" si="364"/>
        <v>658.30306175402166</v>
      </c>
      <c r="AX510" s="205">
        <f t="shared" si="372"/>
        <v>26</v>
      </c>
      <c r="AY510" s="525"/>
      <c r="AZ510" s="206" t="s">
        <v>712</v>
      </c>
      <c r="BA510" s="211">
        <v>4</v>
      </c>
      <c r="BB510" s="211">
        <v>2641.2942989214207</v>
      </c>
      <c r="BC510" s="208">
        <f t="shared" si="365"/>
        <v>660.32357473035518</v>
      </c>
      <c r="BD510" s="205">
        <f t="shared" si="373"/>
        <v>26</v>
      </c>
      <c r="BE510" s="525"/>
    </row>
    <row r="511" spans="2:57" ht="14.25" customHeight="1">
      <c r="B511" s="494"/>
      <c r="C511" s="203">
        <v>30</v>
      </c>
      <c r="D511" s="206" t="s">
        <v>640</v>
      </c>
      <c r="E511" s="207">
        <v>6</v>
      </c>
      <c r="F511" s="203">
        <v>3600</v>
      </c>
      <c r="G511" s="208">
        <f t="shared" si="366"/>
        <v>600</v>
      </c>
      <c r="H511" s="529"/>
      <c r="I511" s="209">
        <f t="shared" si="367"/>
        <v>6</v>
      </c>
      <c r="J511" s="209">
        <f t="shared" si="367"/>
        <v>3181.2960300846889</v>
      </c>
      <c r="K511" s="210">
        <f t="shared" si="367"/>
        <v>530.21600501411478</v>
      </c>
      <c r="L511" s="530"/>
      <c r="M511" s="209">
        <f>RANK(K511, K$482:$K$514)</f>
        <v>30</v>
      </c>
      <c r="N511" s="528"/>
      <c r="O511" s="526"/>
      <c r="P511" s="206" t="s">
        <v>640</v>
      </c>
      <c r="Q511" s="211">
        <v>6</v>
      </c>
      <c r="R511" s="211">
        <v>3174.9999999999973</v>
      </c>
      <c r="S511" s="208">
        <f t="shared" si="358"/>
        <v>529.16666666666617</v>
      </c>
      <c r="T511" s="205">
        <f t="shared" si="359"/>
        <v>30</v>
      </c>
      <c r="U511" s="525"/>
      <c r="V511" s="206" t="s">
        <v>640</v>
      </c>
      <c r="W511" s="211">
        <v>6</v>
      </c>
      <c r="X511" s="211">
        <v>3179.5620437956427</v>
      </c>
      <c r="Y511" s="208">
        <f t="shared" si="360"/>
        <v>529.92700729927378</v>
      </c>
      <c r="Z511" s="205">
        <f t="shared" si="368"/>
        <v>30</v>
      </c>
      <c r="AA511" s="525"/>
      <c r="AB511" s="206" t="s">
        <v>640</v>
      </c>
      <c r="AC511" s="211">
        <v>6</v>
      </c>
      <c r="AD511" s="211">
        <v>3184.2253521126372</v>
      </c>
      <c r="AE511" s="208">
        <f t="shared" si="361"/>
        <v>530.70422535210616</v>
      </c>
      <c r="AF511" s="205">
        <f t="shared" si="369"/>
        <v>30</v>
      </c>
      <c r="AG511" s="525"/>
      <c r="AH511" s="206" t="s">
        <v>640</v>
      </c>
      <c r="AI511" s="211">
        <v>6</v>
      </c>
      <c r="AJ511" s="211">
        <v>3184.1584158415903</v>
      </c>
      <c r="AK511" s="208">
        <f t="shared" si="362"/>
        <v>530.69306930693176</v>
      </c>
      <c r="AL511" s="205">
        <f t="shared" si="370"/>
        <v>30</v>
      </c>
      <c r="AM511" s="525"/>
      <c r="AN511" s="206" t="s">
        <v>640</v>
      </c>
      <c r="AO511" s="211">
        <v>6</v>
      </c>
      <c r="AP511" s="211">
        <v>3183.8150289017071</v>
      </c>
      <c r="AQ511" s="208">
        <f t="shared" si="363"/>
        <v>530.63583815028448</v>
      </c>
      <c r="AR511" s="205">
        <f t="shared" si="371"/>
        <v>29</v>
      </c>
      <c r="AS511" s="525"/>
      <c r="AT511" s="206" t="s">
        <v>640</v>
      </c>
      <c r="AU511" s="211">
        <v>6</v>
      </c>
      <c r="AV511" s="211">
        <v>3179.5620437956427</v>
      </c>
      <c r="AW511" s="208">
        <f t="shared" si="364"/>
        <v>529.92700729927378</v>
      </c>
      <c r="AX511" s="205">
        <f t="shared" si="372"/>
        <v>29</v>
      </c>
      <c r="AY511" s="525"/>
      <c r="AZ511" s="206" t="s">
        <v>640</v>
      </c>
      <c r="BA511" s="211">
        <v>6</v>
      </c>
      <c r="BB511" s="211">
        <v>3182.7493261456034</v>
      </c>
      <c r="BC511" s="208">
        <f t="shared" si="365"/>
        <v>530.45822102426723</v>
      </c>
      <c r="BD511" s="205">
        <f t="shared" si="373"/>
        <v>29</v>
      </c>
      <c r="BE511" s="525"/>
    </row>
    <row r="512" spans="2:57" ht="14.25" customHeight="1">
      <c r="B512" s="494"/>
      <c r="C512" s="203">
        <v>31</v>
      </c>
      <c r="D512" s="206" t="s">
        <v>388</v>
      </c>
      <c r="E512" s="203">
        <v>3</v>
      </c>
      <c r="F512" s="203">
        <v>3000</v>
      </c>
      <c r="G512" s="208">
        <f t="shared" si="366"/>
        <v>1000</v>
      </c>
      <c r="H512" s="529"/>
      <c r="I512" s="436">
        <f t="shared" si="367"/>
        <v>3</v>
      </c>
      <c r="J512" s="209">
        <f t="shared" si="367"/>
        <v>2670.6931034956906</v>
      </c>
      <c r="K512" s="210">
        <f t="shared" si="367"/>
        <v>890.23103449856342</v>
      </c>
      <c r="L512" s="530"/>
      <c r="M512" s="209">
        <f>RANK(K512, K$482:$K$514)</f>
        <v>10</v>
      </c>
      <c r="N512" s="528"/>
      <c r="O512" s="526"/>
      <c r="P512" s="206" t="s">
        <v>388</v>
      </c>
      <c r="Q512" s="211">
        <v>3</v>
      </c>
      <c r="R512" s="211">
        <v>2670.0007227329888</v>
      </c>
      <c r="S512" s="208">
        <f t="shared" si="358"/>
        <v>890.00024091099624</v>
      </c>
      <c r="T512" s="205">
        <f t="shared" si="359"/>
        <v>10</v>
      </c>
      <c r="U512" s="525"/>
      <c r="V512" s="206" t="s">
        <v>388</v>
      </c>
      <c r="W512" s="211">
        <v>3</v>
      </c>
      <c r="X512" s="211">
        <v>2669.9247439536848</v>
      </c>
      <c r="Y512" s="208">
        <f t="shared" si="360"/>
        <v>889.97491465122823</v>
      </c>
      <c r="Z512" s="205">
        <f t="shared" si="368"/>
        <v>10</v>
      </c>
      <c r="AA512" s="525"/>
      <c r="AB512" s="206" t="s">
        <v>388</v>
      </c>
      <c r="AC512" s="211">
        <v>3</v>
      </c>
      <c r="AD512" s="211">
        <v>2669.9773176689505</v>
      </c>
      <c r="AE512" s="208">
        <f t="shared" si="361"/>
        <v>889.99243922298353</v>
      </c>
      <c r="AF512" s="205">
        <f t="shared" si="369"/>
        <v>10</v>
      </c>
      <c r="AG512" s="525"/>
      <c r="AH512" s="206" t="s">
        <v>388</v>
      </c>
      <c r="AI512" s="211">
        <v>3</v>
      </c>
      <c r="AJ512" s="211">
        <v>2670.1752546418015</v>
      </c>
      <c r="AK512" s="208">
        <f t="shared" si="362"/>
        <v>890.05841821393381</v>
      </c>
      <c r="AL512" s="205">
        <f t="shared" si="370"/>
        <v>11</v>
      </c>
      <c r="AM512" s="525"/>
      <c r="AN512" s="206" t="s">
        <v>388</v>
      </c>
      <c r="AO512" s="211">
        <v>3</v>
      </c>
      <c r="AP512" s="211">
        <v>2671.0377005987793</v>
      </c>
      <c r="AQ512" s="208">
        <f t="shared" si="363"/>
        <v>890.34590019959307</v>
      </c>
      <c r="AR512" s="205">
        <f t="shared" si="371"/>
        <v>10</v>
      </c>
      <c r="AS512" s="525"/>
      <c r="AT512" s="206" t="s">
        <v>388</v>
      </c>
      <c r="AU512" s="211">
        <v>3</v>
      </c>
      <c r="AV512" s="211">
        <v>2671.816832141767</v>
      </c>
      <c r="AW512" s="208">
        <f t="shared" si="364"/>
        <v>890.60561071392237</v>
      </c>
      <c r="AX512" s="205">
        <f t="shared" si="372"/>
        <v>10</v>
      </c>
      <c r="AY512" s="525"/>
      <c r="AZ512" s="206" t="s">
        <v>388</v>
      </c>
      <c r="BA512" s="211">
        <v>3</v>
      </c>
      <c r="BB512" s="211">
        <v>2671.9191527318612</v>
      </c>
      <c r="BC512" s="208">
        <f t="shared" si="365"/>
        <v>890.63971757728712</v>
      </c>
      <c r="BD512" s="205">
        <f t="shared" si="373"/>
        <v>10</v>
      </c>
      <c r="BE512" s="525"/>
    </row>
    <row r="513" spans="1:57" ht="14.25" customHeight="1">
      <c r="B513" s="494"/>
      <c r="C513" s="203">
        <v>32</v>
      </c>
      <c r="D513" s="206" t="s">
        <v>713</v>
      </c>
      <c r="E513" s="203">
        <v>12</v>
      </c>
      <c r="F513" s="203">
        <v>3600</v>
      </c>
      <c r="G513" s="208">
        <f t="shared" si="366"/>
        <v>300</v>
      </c>
      <c r="H513" s="529"/>
      <c r="I513" s="209">
        <f t="shared" si="367"/>
        <v>12</v>
      </c>
      <c r="J513" s="209">
        <f t="shared" si="367"/>
        <v>3082.4904449622713</v>
      </c>
      <c r="K513" s="210">
        <f t="shared" si="367"/>
        <v>256.87420374685593</v>
      </c>
      <c r="L513" s="530"/>
      <c r="M513" s="209">
        <f>RANK(K513, K$482:$K$514)</f>
        <v>32</v>
      </c>
      <c r="N513" s="528"/>
      <c r="O513" s="526"/>
      <c r="P513" s="206" t="s">
        <v>713</v>
      </c>
      <c r="Q513" s="211">
        <v>12</v>
      </c>
      <c r="R513" s="211">
        <v>2979.1652754590987</v>
      </c>
      <c r="S513" s="208">
        <f t="shared" si="358"/>
        <v>248.26377295492489</v>
      </c>
      <c r="T513" s="205">
        <f t="shared" si="359"/>
        <v>31</v>
      </c>
      <c r="U513" s="525"/>
      <c r="V513" s="206" t="s">
        <v>713</v>
      </c>
      <c r="W513" s="211">
        <v>12</v>
      </c>
      <c r="X513" s="211">
        <v>3053.7931034482795</v>
      </c>
      <c r="Y513" s="208">
        <f t="shared" si="360"/>
        <v>254.48275862068996</v>
      </c>
      <c r="Z513" s="205">
        <f t="shared" si="368"/>
        <v>31</v>
      </c>
      <c r="AA513" s="525"/>
      <c r="AB513" s="206" t="s">
        <v>713</v>
      </c>
      <c r="AC513" s="211">
        <v>12</v>
      </c>
      <c r="AD513" s="211">
        <v>3133.2616641582431</v>
      </c>
      <c r="AE513" s="208">
        <f t="shared" si="361"/>
        <v>261.10513867985361</v>
      </c>
      <c r="AF513" s="205">
        <f t="shared" si="369"/>
        <v>32</v>
      </c>
      <c r="AG513" s="525"/>
      <c r="AH513" s="206" t="s">
        <v>713</v>
      </c>
      <c r="AI513" s="211">
        <v>12</v>
      </c>
      <c r="AJ513" s="211">
        <v>3102.5627476882432</v>
      </c>
      <c r="AK513" s="208">
        <f t="shared" si="362"/>
        <v>258.54689564068696</v>
      </c>
      <c r="AL513" s="205">
        <f t="shared" si="370"/>
        <v>32</v>
      </c>
      <c r="AM513" s="525"/>
      <c r="AN513" s="206" t="s">
        <v>713</v>
      </c>
      <c r="AO513" s="211">
        <v>12</v>
      </c>
      <c r="AP513" s="211">
        <v>3102.7322404371525</v>
      </c>
      <c r="AQ513" s="208">
        <f t="shared" si="363"/>
        <v>258.5610200364294</v>
      </c>
      <c r="AR513" s="205">
        <f t="shared" si="371"/>
        <v>31</v>
      </c>
      <c r="AS513" s="525"/>
      <c r="AT513" s="206" t="s">
        <v>713</v>
      </c>
      <c r="AU513" s="211">
        <v>12</v>
      </c>
      <c r="AV513" s="211">
        <v>3103.0206677265542</v>
      </c>
      <c r="AW513" s="208">
        <f t="shared" si="364"/>
        <v>258.58505564387951</v>
      </c>
      <c r="AX513" s="205">
        <f t="shared" si="372"/>
        <v>31</v>
      </c>
      <c r="AY513" s="525"/>
      <c r="AZ513" s="206" t="s">
        <v>713</v>
      </c>
      <c r="BA513" s="211">
        <v>12</v>
      </c>
      <c r="BB513" s="211">
        <v>3102.8974158183287</v>
      </c>
      <c r="BC513" s="208">
        <f t="shared" si="365"/>
        <v>258.57478465152741</v>
      </c>
      <c r="BD513" s="205">
        <f t="shared" si="373"/>
        <v>31</v>
      </c>
      <c r="BE513" s="525"/>
    </row>
    <row r="514" spans="1:57" ht="14.25" customHeight="1">
      <c r="B514" s="494"/>
      <c r="C514" s="203">
        <v>33</v>
      </c>
      <c r="D514" s="206"/>
      <c r="E514" s="203"/>
      <c r="F514" s="203"/>
      <c r="G514" s="208"/>
      <c r="H514" s="529"/>
      <c r="I514" s="209"/>
      <c r="J514" s="209"/>
      <c r="K514" s="210"/>
      <c r="L514" s="530"/>
      <c r="M514" s="209"/>
      <c r="N514" s="528"/>
      <c r="O514" s="526"/>
      <c r="P514" s="206"/>
      <c r="Q514" s="205"/>
      <c r="R514" s="211"/>
      <c r="S514" s="208"/>
      <c r="T514" s="205"/>
      <c r="U514" s="525"/>
      <c r="V514" s="206"/>
      <c r="W514" s="205"/>
      <c r="X514" s="211"/>
      <c r="Y514" s="208"/>
      <c r="Z514" s="205"/>
      <c r="AA514" s="525"/>
      <c r="AB514" s="206"/>
      <c r="AC514" s="205"/>
      <c r="AD514" s="211"/>
      <c r="AE514" s="208"/>
      <c r="AF514" s="205"/>
      <c r="AG514" s="525"/>
      <c r="AH514" s="206"/>
      <c r="AI514" s="205"/>
      <c r="AJ514" s="211"/>
      <c r="AK514" s="208"/>
      <c r="AL514" s="205"/>
      <c r="AM514" s="525"/>
      <c r="AN514" s="206"/>
      <c r="AO514" s="205"/>
      <c r="AP514" s="211"/>
      <c r="AQ514" s="208"/>
      <c r="AR514" s="205"/>
      <c r="AS514" s="525"/>
      <c r="AT514" s="206"/>
      <c r="AU514" s="205"/>
      <c r="AV514" s="211"/>
      <c r="AW514" s="208"/>
      <c r="AX514" s="205"/>
      <c r="AY514" s="525"/>
      <c r="AZ514" s="206"/>
      <c r="BA514" s="205"/>
      <c r="BB514" s="211"/>
      <c r="BC514" s="208"/>
      <c r="BD514" s="205"/>
      <c r="BE514" s="525"/>
    </row>
    <row r="515" spans="1:57" ht="14.25" customHeight="1" collapsed="1">
      <c r="B515" s="531" t="s">
        <v>762</v>
      </c>
      <c r="C515" s="532"/>
      <c r="D515" s="532"/>
      <c r="E515" s="532"/>
      <c r="F515" s="532"/>
      <c r="G515" s="532"/>
      <c r="H515" s="532"/>
      <c r="I515" s="532"/>
      <c r="J515" s="532"/>
      <c r="K515" s="532"/>
      <c r="L515" s="532"/>
      <c r="M515" s="533"/>
      <c r="N515" s="536" t="s">
        <v>445</v>
      </c>
      <c r="O515" s="536" t="s">
        <v>105</v>
      </c>
      <c r="P515" s="538">
        <f>AT477+1</f>
        <v>1</v>
      </c>
      <c r="Q515" s="539"/>
      <c r="R515" s="539"/>
      <c r="S515" s="539"/>
      <c r="T515" s="539"/>
      <c r="U515" s="540">
        <f>P515+1</f>
        <v>2</v>
      </c>
      <c r="V515" s="541"/>
      <c r="W515" s="541"/>
      <c r="X515" s="541"/>
      <c r="Y515" s="541"/>
      <c r="Z515" s="538">
        <f t="shared" ref="Z515" si="374">U515+1</f>
        <v>3</v>
      </c>
      <c r="AA515" s="539"/>
      <c r="AB515" s="539"/>
      <c r="AC515" s="539"/>
      <c r="AD515" s="539"/>
      <c r="AE515" s="540">
        <f t="shared" ref="AE515" si="375">Z515+1</f>
        <v>4</v>
      </c>
      <c r="AF515" s="541"/>
      <c r="AG515" s="541"/>
      <c r="AH515" s="541"/>
      <c r="AI515" s="541"/>
      <c r="AJ515" s="542">
        <f t="shared" ref="AJ515" si="376">AE515+1</f>
        <v>5</v>
      </c>
      <c r="AK515" s="543"/>
      <c r="AL515" s="543"/>
      <c r="AM515" s="543"/>
      <c r="AN515" s="544"/>
      <c r="AO515" s="540">
        <f t="shared" ref="AO515" si="377">AJ515+1</f>
        <v>6</v>
      </c>
      <c r="AP515" s="541"/>
      <c r="AQ515" s="541"/>
      <c r="AR515" s="541"/>
      <c r="AS515" s="541"/>
      <c r="AT515" s="542">
        <f t="shared" ref="AT515" si="378">AO515+1</f>
        <v>7</v>
      </c>
      <c r="AU515" s="543"/>
      <c r="AV515" s="543"/>
      <c r="AW515" s="543"/>
      <c r="AX515" s="544"/>
    </row>
    <row r="516" spans="1:57" ht="14.25" customHeight="1">
      <c r="B516" s="534"/>
      <c r="C516" s="534"/>
      <c r="D516" s="534"/>
      <c r="E516" s="534"/>
      <c r="F516" s="534"/>
      <c r="G516" s="534"/>
      <c r="H516" s="534"/>
      <c r="I516" s="534"/>
      <c r="J516" s="534"/>
      <c r="K516" s="534"/>
      <c r="L516" s="534"/>
      <c r="M516" s="535"/>
      <c r="N516" s="537"/>
      <c r="O516" s="537"/>
      <c r="P516" s="545">
        <f>P515</f>
        <v>1</v>
      </c>
      <c r="Q516" s="545"/>
      <c r="R516" s="545"/>
      <c r="S516" s="545"/>
      <c r="T516" s="545"/>
      <c r="U516" s="546">
        <f>U515</f>
        <v>2</v>
      </c>
      <c r="V516" s="546"/>
      <c r="W516" s="546"/>
      <c r="X516" s="546"/>
      <c r="Y516" s="546"/>
      <c r="Z516" s="545">
        <f t="shared" ref="Z516" si="379">Z515</f>
        <v>3</v>
      </c>
      <c r="AA516" s="545"/>
      <c r="AB516" s="545"/>
      <c r="AC516" s="545"/>
      <c r="AD516" s="545"/>
      <c r="AE516" s="546">
        <f t="shared" ref="AE516" si="380">AE515</f>
        <v>4</v>
      </c>
      <c r="AF516" s="546"/>
      <c r="AG516" s="546"/>
      <c r="AH516" s="546"/>
      <c r="AI516" s="546"/>
      <c r="AJ516" s="547">
        <f t="shared" ref="AJ516" si="381">AJ515</f>
        <v>5</v>
      </c>
      <c r="AK516" s="548"/>
      <c r="AL516" s="548"/>
      <c r="AM516" s="548"/>
      <c r="AN516" s="549"/>
      <c r="AO516" s="546">
        <f t="shared" ref="AO516" si="382">AO515</f>
        <v>6</v>
      </c>
      <c r="AP516" s="546"/>
      <c r="AQ516" s="546"/>
      <c r="AR516" s="546"/>
      <c r="AS516" s="546"/>
      <c r="AT516" s="547">
        <f t="shared" ref="AT516" si="383">AT515</f>
        <v>7</v>
      </c>
      <c r="AU516" s="548"/>
      <c r="AV516" s="548"/>
      <c r="AW516" s="548"/>
      <c r="AX516" s="549"/>
    </row>
    <row r="517" spans="1:57" ht="14.25" customHeight="1">
      <c r="B517" s="494" t="s">
        <v>165</v>
      </c>
      <c r="C517" s="494" t="s">
        <v>160</v>
      </c>
      <c r="D517" s="494"/>
      <c r="E517" s="494" t="s">
        <v>161</v>
      </c>
      <c r="F517" s="494"/>
      <c r="G517" s="494"/>
      <c r="H517" s="494" t="s">
        <v>166</v>
      </c>
      <c r="I517" s="527" t="s">
        <v>446</v>
      </c>
      <c r="J517" s="527"/>
      <c r="K517" s="527"/>
      <c r="L517" s="527" t="s">
        <v>166</v>
      </c>
      <c r="M517" s="527" t="s">
        <v>168</v>
      </c>
      <c r="N517" s="528"/>
      <c r="O517" s="526" t="s">
        <v>167</v>
      </c>
      <c r="P517" s="526" t="s">
        <v>163</v>
      </c>
      <c r="Q517" s="526"/>
      <c r="R517" s="526"/>
      <c r="S517" s="526"/>
      <c r="T517" s="526" t="s">
        <v>166</v>
      </c>
      <c r="U517" s="526" t="s">
        <v>163</v>
      </c>
      <c r="V517" s="526"/>
      <c r="W517" s="526"/>
      <c r="X517" s="526"/>
      <c r="Y517" s="526" t="s">
        <v>166</v>
      </c>
      <c r="Z517" s="526" t="s">
        <v>163</v>
      </c>
      <c r="AA517" s="526"/>
      <c r="AB517" s="526"/>
      <c r="AC517" s="526"/>
      <c r="AD517" s="526" t="s">
        <v>166</v>
      </c>
      <c r="AE517" s="526" t="s">
        <v>163</v>
      </c>
      <c r="AF517" s="526"/>
      <c r="AG517" s="526"/>
      <c r="AH517" s="526"/>
      <c r="AI517" s="526" t="s">
        <v>166</v>
      </c>
      <c r="AJ517" s="526" t="s">
        <v>163</v>
      </c>
      <c r="AK517" s="526"/>
      <c r="AL517" s="526"/>
      <c r="AM517" s="526"/>
      <c r="AN517" s="526" t="s">
        <v>166</v>
      </c>
      <c r="AO517" s="526" t="s">
        <v>163</v>
      </c>
      <c r="AP517" s="526"/>
      <c r="AQ517" s="526"/>
      <c r="AR517" s="526"/>
      <c r="AS517" s="526" t="s">
        <v>166</v>
      </c>
      <c r="AT517" s="526" t="s">
        <v>163</v>
      </c>
      <c r="AU517" s="526"/>
      <c r="AV517" s="526"/>
      <c r="AW517" s="526"/>
      <c r="AX517" s="526" t="s">
        <v>166</v>
      </c>
    </row>
    <row r="518" spans="1:57" ht="14.25" customHeight="1">
      <c r="B518" s="494"/>
      <c r="C518" s="494"/>
      <c r="D518" s="494"/>
      <c r="E518" s="494" t="s">
        <v>447</v>
      </c>
      <c r="F518" s="494"/>
      <c r="G518" s="494"/>
      <c r="H518" s="494"/>
      <c r="I518" s="527" t="s">
        <v>447</v>
      </c>
      <c r="J518" s="527"/>
      <c r="K518" s="527"/>
      <c r="L518" s="527"/>
      <c r="M518" s="527"/>
      <c r="N518" s="528"/>
      <c r="O518" s="526"/>
      <c r="P518" s="526" t="s">
        <v>448</v>
      </c>
      <c r="Q518" s="526"/>
      <c r="R518" s="526"/>
      <c r="S518" s="526"/>
      <c r="T518" s="526"/>
      <c r="U518" s="526" t="s">
        <v>448</v>
      </c>
      <c r="V518" s="526"/>
      <c r="W518" s="526"/>
      <c r="X518" s="526"/>
      <c r="Y518" s="526"/>
      <c r="Z518" s="526" t="s">
        <v>448</v>
      </c>
      <c r="AA518" s="526"/>
      <c r="AB518" s="526"/>
      <c r="AC518" s="526"/>
      <c r="AD518" s="526"/>
      <c r="AE518" s="526" t="s">
        <v>448</v>
      </c>
      <c r="AF518" s="526"/>
      <c r="AG518" s="526"/>
      <c r="AH518" s="526"/>
      <c r="AI518" s="526"/>
      <c r="AJ518" s="526" t="s">
        <v>448</v>
      </c>
      <c r="AK518" s="526"/>
      <c r="AL518" s="526"/>
      <c r="AM518" s="526"/>
      <c r="AN518" s="526"/>
      <c r="AO518" s="526" t="s">
        <v>448</v>
      </c>
      <c r="AP518" s="526"/>
      <c r="AQ518" s="526"/>
      <c r="AR518" s="526"/>
      <c r="AS518" s="526"/>
      <c r="AT518" s="526" t="s">
        <v>448</v>
      </c>
      <c r="AU518" s="526"/>
      <c r="AV518" s="526"/>
      <c r="AW518" s="526"/>
      <c r="AX518" s="526"/>
    </row>
    <row r="519" spans="1:57" ht="14.25" customHeight="1">
      <c r="A519" s="200"/>
      <c r="B519" s="494"/>
      <c r="C519" s="494"/>
      <c r="D519" s="494"/>
      <c r="E519" s="203" t="s">
        <v>162</v>
      </c>
      <c r="F519" s="203" t="s">
        <v>449</v>
      </c>
      <c r="G519" s="203" t="s">
        <v>164</v>
      </c>
      <c r="H519" s="494"/>
      <c r="I519" s="204" t="s">
        <v>162</v>
      </c>
      <c r="J519" s="204" t="s">
        <v>449</v>
      </c>
      <c r="K519" s="204" t="s">
        <v>164</v>
      </c>
      <c r="L519" s="527"/>
      <c r="M519" s="527"/>
      <c r="N519" s="528"/>
      <c r="O519" s="526"/>
      <c r="P519" s="205" t="s">
        <v>162</v>
      </c>
      <c r="Q519" s="205" t="s">
        <v>449</v>
      </c>
      <c r="R519" s="205" t="s">
        <v>164</v>
      </c>
      <c r="S519" s="205" t="s">
        <v>168</v>
      </c>
      <c r="T519" s="526"/>
      <c r="U519" s="205" t="s">
        <v>162</v>
      </c>
      <c r="V519" s="205" t="s">
        <v>449</v>
      </c>
      <c r="W519" s="205" t="s">
        <v>164</v>
      </c>
      <c r="X519" s="205" t="s">
        <v>168</v>
      </c>
      <c r="Y519" s="526"/>
      <c r="Z519" s="205" t="s">
        <v>162</v>
      </c>
      <c r="AA519" s="205" t="s">
        <v>449</v>
      </c>
      <c r="AB519" s="205" t="s">
        <v>164</v>
      </c>
      <c r="AC519" s="205" t="s">
        <v>168</v>
      </c>
      <c r="AD519" s="526"/>
      <c r="AE519" s="205" t="s">
        <v>162</v>
      </c>
      <c r="AF519" s="205" t="s">
        <v>449</v>
      </c>
      <c r="AG519" s="205" t="s">
        <v>164</v>
      </c>
      <c r="AH519" s="205" t="s">
        <v>168</v>
      </c>
      <c r="AI519" s="526"/>
      <c r="AJ519" s="205" t="s">
        <v>162</v>
      </c>
      <c r="AK519" s="205" t="s">
        <v>449</v>
      </c>
      <c r="AL519" s="205" t="s">
        <v>164</v>
      </c>
      <c r="AM519" s="205" t="s">
        <v>168</v>
      </c>
      <c r="AN519" s="526"/>
      <c r="AO519" s="205" t="s">
        <v>162</v>
      </c>
      <c r="AP519" s="205" t="s">
        <v>449</v>
      </c>
      <c r="AQ519" s="205" t="s">
        <v>164</v>
      </c>
      <c r="AR519" s="205" t="s">
        <v>168</v>
      </c>
      <c r="AS519" s="526"/>
      <c r="AT519" s="205" t="s">
        <v>162</v>
      </c>
      <c r="AU519" s="205" t="s">
        <v>449</v>
      </c>
      <c r="AV519" s="205" t="s">
        <v>164</v>
      </c>
      <c r="AW519" s="205" t="s">
        <v>168</v>
      </c>
      <c r="AX519" s="526"/>
    </row>
    <row r="520" spans="1:57" ht="14.25" customHeight="1">
      <c r="B520" s="494" t="s">
        <v>450</v>
      </c>
      <c r="C520" s="203">
        <v>1</v>
      </c>
      <c r="D520" s="206" t="s">
        <v>545</v>
      </c>
      <c r="E520" s="207">
        <v>4</v>
      </c>
      <c r="F520" s="203">
        <v>3300</v>
      </c>
      <c r="G520" s="208">
        <f>F520/E520</f>
        <v>825</v>
      </c>
      <c r="H520" s="529">
        <f>AVERAGE(G520:G552)</f>
        <v>865.66666666666663</v>
      </c>
      <c r="I520" s="209">
        <f>AVERAGE(P520,U520,Z520,AE520,AJ520,AO520,AT520)</f>
        <v>4</v>
      </c>
      <c r="J520" s="209">
        <f>AVERAGE(Q520,V520,AA520,AF520,AK520,AP520,AU520)</f>
        <v>2939.8264815152984</v>
      </c>
      <c r="K520" s="210">
        <f>AVERAGE(R520,W520,AB520,AG520,AL520,AQ520,AV520)</f>
        <v>734.9566203788246</v>
      </c>
      <c r="L520" s="530">
        <f>IFERROR(AVERAGE(K520:K552),"-")</f>
        <v>762.00661817992125</v>
      </c>
      <c r="M520" s="209">
        <f>RANK(K520, K$520:$K$552)</f>
        <v>12</v>
      </c>
      <c r="N520" s="528"/>
      <c r="O520" s="526"/>
      <c r="P520" s="211">
        <v>4</v>
      </c>
      <c r="Q520" s="211">
        <v>2938.2799325463743</v>
      </c>
      <c r="R520" s="208">
        <f t="shared" ref="R520:R549" si="384">Q520/P520</f>
        <v>734.56998313659358</v>
      </c>
      <c r="S520" s="205">
        <f>RANK(R520, R$520:R$552)</f>
        <v>12</v>
      </c>
      <c r="T520" s="525">
        <f>AVERAGE(R520:R552)</f>
        <v>761.42702289096701</v>
      </c>
      <c r="U520" s="211">
        <v>4</v>
      </c>
      <c r="V520" s="211">
        <v>2938.5943279901367</v>
      </c>
      <c r="W520" s="208">
        <f t="shared" ref="W520:W549" si="385">V520/U520</f>
        <v>734.64858199753417</v>
      </c>
      <c r="X520" s="205">
        <f>RANK(W520, W$520:W$552)</f>
        <v>12</v>
      </c>
      <c r="Y520" s="525">
        <f>AVERAGE(W520:W552)</f>
        <v>761.52877179430936</v>
      </c>
      <c r="Z520" s="211">
        <v>4</v>
      </c>
      <c r="AA520" s="211">
        <v>2938.5898407884761</v>
      </c>
      <c r="AB520" s="208">
        <f t="shared" ref="AB520:AB549" si="386">AA520/Z520</f>
        <v>734.64746019711902</v>
      </c>
      <c r="AC520" s="205">
        <f>RANK(AB520, AB$520:AB$552)</f>
        <v>12</v>
      </c>
      <c r="AD520" s="525">
        <f>AVERAGE(AB520:AB552)</f>
        <v>761.78453552322833</v>
      </c>
      <c r="AE520" s="211">
        <v>4</v>
      </c>
      <c r="AF520" s="211">
        <v>2939.0003400204005</v>
      </c>
      <c r="AG520" s="208">
        <f t="shared" ref="AG520:AG549" si="387">AF520/AE520</f>
        <v>734.75008500510012</v>
      </c>
      <c r="AH520" s="205">
        <f>RANK(AG520, AG$520:AG$552)</f>
        <v>12</v>
      </c>
      <c r="AI520" s="525">
        <f>AVERAGE(AG520:AG552)</f>
        <v>762.01053402917069</v>
      </c>
      <c r="AJ520" s="211">
        <v>4</v>
      </c>
      <c r="AK520" s="211">
        <v>2941.1847672778567</v>
      </c>
      <c r="AL520" s="208">
        <f t="shared" ref="AL520:AL549" si="388">AK520/AJ520</f>
        <v>735.29619181946418</v>
      </c>
      <c r="AM520" s="205">
        <f>RANK(AL520, AL$520:AL$552)</f>
        <v>12</v>
      </c>
      <c r="AN520" s="525">
        <f>AVERAGE(AL520:AL552)</f>
        <v>762.36186759562452</v>
      </c>
      <c r="AO520" s="211">
        <v>4</v>
      </c>
      <c r="AP520" s="211">
        <v>2941.5254237288136</v>
      </c>
      <c r="AQ520" s="208">
        <f t="shared" ref="AQ520:AQ549" si="389">AP520/AO520</f>
        <v>735.38135593220341</v>
      </c>
      <c r="AR520" s="205">
        <f>RANK(AQ520, AQ$520:AQ$552)</f>
        <v>12</v>
      </c>
      <c r="AS520" s="525">
        <f>AVERAGE(AQ520:AQ552)</f>
        <v>762.43520744142938</v>
      </c>
      <c r="AT520" s="211">
        <v>4</v>
      </c>
      <c r="AU520" s="211">
        <v>2941.6107382550331</v>
      </c>
      <c r="AV520" s="208">
        <f t="shared" ref="AV520:AV549" si="390">AU520/AT520</f>
        <v>735.40268456375827</v>
      </c>
      <c r="AW520" s="205">
        <f>RANK(AV520, AV$520:AV$552)</f>
        <v>12</v>
      </c>
      <c r="AX520" s="525">
        <f>AVERAGE(AV520:AV552)</f>
        <v>762.49838798471876</v>
      </c>
    </row>
    <row r="521" spans="1:57" ht="14.25" customHeight="1">
      <c r="B521" s="494"/>
      <c r="C521" s="203">
        <v>2</v>
      </c>
      <c r="D521" s="206" t="s">
        <v>543</v>
      </c>
      <c r="E521" s="207">
        <v>3</v>
      </c>
      <c r="F521" s="203">
        <v>3600</v>
      </c>
      <c r="G521" s="208">
        <f t="shared" ref="G521:G549" si="391">F521/E521</f>
        <v>1200</v>
      </c>
      <c r="H521" s="529"/>
      <c r="I521" s="209">
        <f t="shared" ref="I521:K549" si="392">AVERAGE(P521,U521,Z521,AE521,AJ521,AO521,AT521)</f>
        <v>3</v>
      </c>
      <c r="J521" s="209">
        <f t="shared" si="392"/>
        <v>3107.3653650637757</v>
      </c>
      <c r="K521" s="210">
        <f t="shared" si="392"/>
        <v>1035.7884550212584</v>
      </c>
      <c r="L521" s="530"/>
      <c r="M521" s="209">
        <f>RANK(K521, K$520:$K$552)</f>
        <v>3</v>
      </c>
      <c r="N521" s="528"/>
      <c r="O521" s="526"/>
      <c r="P521" s="211">
        <v>3</v>
      </c>
      <c r="Q521" s="211">
        <v>3104.3985419198066</v>
      </c>
      <c r="R521" s="208">
        <f t="shared" si="384"/>
        <v>1034.7995139732689</v>
      </c>
      <c r="S521" s="205">
        <f t="shared" ref="S521:S549" si="393">RANK(R521, R$520:R$552)</f>
        <v>2</v>
      </c>
      <c r="T521" s="525"/>
      <c r="U521" s="211">
        <v>3</v>
      </c>
      <c r="V521" s="211">
        <v>3104.7218788627924</v>
      </c>
      <c r="W521" s="208">
        <f t="shared" si="385"/>
        <v>1034.9072929542642</v>
      </c>
      <c r="X521" s="205">
        <f t="shared" ref="X521:X549" si="394">RANK(W521, W$520:W$552)</f>
        <v>2</v>
      </c>
      <c r="Y521" s="525"/>
      <c r="Z521" s="211">
        <v>3</v>
      </c>
      <c r="AA521" s="211">
        <v>3107.8070739549853</v>
      </c>
      <c r="AB521" s="208">
        <f t="shared" si="386"/>
        <v>1035.9356913183285</v>
      </c>
      <c r="AC521" s="205">
        <f t="shared" ref="AC521:AC549" si="395">RANK(AB521, AB$520:AB$552)</f>
        <v>2</v>
      </c>
      <c r="AD521" s="525"/>
      <c r="AE521" s="211">
        <v>3</v>
      </c>
      <c r="AF521" s="211">
        <v>3108.2608695652189</v>
      </c>
      <c r="AG521" s="208">
        <f t="shared" si="387"/>
        <v>1036.0869565217397</v>
      </c>
      <c r="AH521" s="205">
        <f t="shared" ref="AH521:AH549" si="396">RANK(AG521, AG$520:AG$552)</f>
        <v>2</v>
      </c>
      <c r="AI521" s="525"/>
      <c r="AJ521" s="211">
        <v>3</v>
      </c>
      <c r="AK521" s="211">
        <v>3108.5393258426966</v>
      </c>
      <c r="AL521" s="208">
        <f t="shared" si="388"/>
        <v>1036.1797752808989</v>
      </c>
      <c r="AM521" s="205">
        <f t="shared" ref="AM521:AM549" si="397">RANK(AL521, AL$520:AL$552)</f>
        <v>4</v>
      </c>
      <c r="AN521" s="525"/>
      <c r="AO521" s="211">
        <v>3</v>
      </c>
      <c r="AP521" s="211">
        <v>3108.7585135619538</v>
      </c>
      <c r="AQ521" s="208">
        <f t="shared" si="389"/>
        <v>1036.2528378539846</v>
      </c>
      <c r="AR521" s="205">
        <f t="shared" ref="AR521:AR549" si="398">RANK(AQ521, AQ$520:AQ$552)</f>
        <v>3</v>
      </c>
      <c r="AS521" s="525"/>
      <c r="AT521" s="211">
        <v>3</v>
      </c>
      <c r="AU521" s="211">
        <v>3109.0713517389745</v>
      </c>
      <c r="AV521" s="208">
        <f t="shared" si="390"/>
        <v>1036.3571172463248</v>
      </c>
      <c r="AW521" s="205">
        <f t="shared" ref="AW521:AW549" si="399">RANK(AV521, AV$520:AV$552)</f>
        <v>3</v>
      </c>
      <c r="AX521" s="525"/>
    </row>
    <row r="522" spans="1:57" ht="14.25" customHeight="1">
      <c r="B522" s="494"/>
      <c r="C522" s="203">
        <v>3</v>
      </c>
      <c r="D522" s="206" t="s">
        <v>544</v>
      </c>
      <c r="E522" s="207">
        <v>4</v>
      </c>
      <c r="F522" s="203">
        <v>3300</v>
      </c>
      <c r="G522" s="208">
        <f t="shared" si="391"/>
        <v>825</v>
      </c>
      <c r="H522" s="529"/>
      <c r="I522" s="209">
        <f t="shared" si="392"/>
        <v>4</v>
      </c>
      <c r="J522" s="209">
        <f t="shared" si="392"/>
        <v>2936.081652742113</v>
      </c>
      <c r="K522" s="210">
        <f t="shared" si="392"/>
        <v>734.02041318552824</v>
      </c>
      <c r="L522" s="530"/>
      <c r="M522" s="209">
        <f>RANK(K522, K$520:$K$552)</f>
        <v>16</v>
      </c>
      <c r="N522" s="528"/>
      <c r="O522" s="526"/>
      <c r="P522" s="211">
        <v>4</v>
      </c>
      <c r="Q522" s="211">
        <v>2933.2390781846452</v>
      </c>
      <c r="R522" s="208">
        <f t="shared" si="384"/>
        <v>733.30976954616131</v>
      </c>
      <c r="S522" s="205">
        <f t="shared" si="393"/>
        <v>16</v>
      </c>
      <c r="T522" s="525"/>
      <c r="U522" s="211">
        <v>4</v>
      </c>
      <c r="V522" s="211">
        <v>2933.1037451571242</v>
      </c>
      <c r="W522" s="208">
        <f t="shared" si="385"/>
        <v>733.27593628928105</v>
      </c>
      <c r="X522" s="205">
        <f t="shared" si="394"/>
        <v>16</v>
      </c>
      <c r="Y522" s="525"/>
      <c r="Z522" s="211">
        <v>4</v>
      </c>
      <c r="AA522" s="211">
        <v>2933.2337565347257</v>
      </c>
      <c r="AB522" s="208">
        <f t="shared" si="386"/>
        <v>733.30843913368142</v>
      </c>
      <c r="AC522" s="205">
        <f t="shared" si="395"/>
        <v>16</v>
      </c>
      <c r="AD522" s="525"/>
      <c r="AE522" s="211">
        <v>4</v>
      </c>
      <c r="AF522" s="211">
        <v>2937.4789915966394</v>
      </c>
      <c r="AG522" s="208">
        <f t="shared" si="387"/>
        <v>734.36974789915985</v>
      </c>
      <c r="AH522" s="205">
        <f t="shared" si="396"/>
        <v>13</v>
      </c>
      <c r="AI522" s="525"/>
      <c r="AJ522" s="211">
        <v>4</v>
      </c>
      <c r="AK522" s="211">
        <v>2938.3825417201529</v>
      </c>
      <c r="AL522" s="208">
        <f t="shared" si="388"/>
        <v>734.59563543003821</v>
      </c>
      <c r="AM522" s="205">
        <f t="shared" si="397"/>
        <v>14</v>
      </c>
      <c r="AN522" s="525"/>
      <c r="AO522" s="211">
        <v>4</v>
      </c>
      <c r="AP522" s="211">
        <v>2938.5018623258388</v>
      </c>
      <c r="AQ522" s="208">
        <f t="shared" si="389"/>
        <v>734.62546558145971</v>
      </c>
      <c r="AR522" s="205">
        <f t="shared" si="398"/>
        <v>14</v>
      </c>
      <c r="AS522" s="525"/>
      <c r="AT522" s="211">
        <v>4</v>
      </c>
      <c r="AU522" s="211">
        <v>2938.6315936756673</v>
      </c>
      <c r="AV522" s="208">
        <f t="shared" si="390"/>
        <v>734.65789841891683</v>
      </c>
      <c r="AW522" s="205">
        <f t="shared" si="399"/>
        <v>14</v>
      </c>
      <c r="AX522" s="525"/>
    </row>
    <row r="523" spans="1:57" ht="14.25" customHeight="1">
      <c r="B523" s="494"/>
      <c r="C523" s="203">
        <v>4</v>
      </c>
      <c r="D523" s="206" t="s">
        <v>233</v>
      </c>
      <c r="E523" s="207">
        <v>5</v>
      </c>
      <c r="F523" s="203">
        <v>3300</v>
      </c>
      <c r="G523" s="208">
        <f t="shared" si="391"/>
        <v>660</v>
      </c>
      <c r="H523" s="529"/>
      <c r="I523" s="209">
        <f t="shared" si="392"/>
        <v>5</v>
      </c>
      <c r="J523" s="209">
        <f t="shared" si="392"/>
        <v>2937.4619030231747</v>
      </c>
      <c r="K523" s="210">
        <f t="shared" si="392"/>
        <v>587.49238060463506</v>
      </c>
      <c r="L523" s="530"/>
      <c r="M523" s="209">
        <f>RANK(K523, K$520:$K$552)</f>
        <v>27</v>
      </c>
      <c r="N523" s="528"/>
      <c r="O523" s="526"/>
      <c r="P523" s="211">
        <v>5</v>
      </c>
      <c r="Q523" s="211">
        <v>2934.7826086956525</v>
      </c>
      <c r="R523" s="208">
        <f t="shared" si="384"/>
        <v>586.95652173913049</v>
      </c>
      <c r="S523" s="205">
        <f t="shared" si="393"/>
        <v>26</v>
      </c>
      <c r="T523" s="525"/>
      <c r="U523" s="211">
        <v>5</v>
      </c>
      <c r="V523" s="211">
        <v>2934.7593582887712</v>
      </c>
      <c r="W523" s="208">
        <f t="shared" si="385"/>
        <v>586.95187165775428</v>
      </c>
      <c r="X523" s="205">
        <f t="shared" si="394"/>
        <v>26</v>
      </c>
      <c r="Y523" s="525"/>
      <c r="Z523" s="211">
        <v>5</v>
      </c>
      <c r="AA523" s="211">
        <v>2935.5932203389839</v>
      </c>
      <c r="AB523" s="208">
        <f t="shared" si="386"/>
        <v>587.11864406779682</v>
      </c>
      <c r="AC523" s="205">
        <f t="shared" si="395"/>
        <v>26</v>
      </c>
      <c r="AD523" s="525"/>
      <c r="AE523" s="211">
        <v>5</v>
      </c>
      <c r="AF523" s="211">
        <v>2936.6883116883023</v>
      </c>
      <c r="AG523" s="208">
        <f t="shared" si="387"/>
        <v>587.3376623376605</v>
      </c>
      <c r="AH523" s="205">
        <f t="shared" si="396"/>
        <v>27</v>
      </c>
      <c r="AI523" s="525"/>
      <c r="AJ523" s="211">
        <v>5</v>
      </c>
      <c r="AK523" s="211">
        <v>2940.8450704225393</v>
      </c>
      <c r="AL523" s="208">
        <f t="shared" si="388"/>
        <v>588.16901408450781</v>
      </c>
      <c r="AM523" s="205">
        <f t="shared" si="397"/>
        <v>27</v>
      </c>
      <c r="AN523" s="525"/>
      <c r="AO523" s="211">
        <v>5</v>
      </c>
      <c r="AP523" s="211">
        <v>2940.0354819633371</v>
      </c>
      <c r="AQ523" s="208">
        <f t="shared" si="389"/>
        <v>588.00709639266745</v>
      </c>
      <c r="AR523" s="205">
        <f t="shared" si="398"/>
        <v>27</v>
      </c>
      <c r="AS523" s="525"/>
      <c r="AT523" s="211">
        <v>5</v>
      </c>
      <c r="AU523" s="211">
        <v>2939.5292697646405</v>
      </c>
      <c r="AV523" s="208">
        <f t="shared" si="390"/>
        <v>587.90585395292806</v>
      </c>
      <c r="AW523" s="205">
        <f t="shared" si="399"/>
        <v>27</v>
      </c>
      <c r="AX523" s="525"/>
    </row>
    <row r="524" spans="1:57" ht="14.25" customHeight="1">
      <c r="B524" s="494"/>
      <c r="C524" s="203">
        <v>5</v>
      </c>
      <c r="D524" s="206" t="s">
        <v>539</v>
      </c>
      <c r="E524" s="207">
        <v>3</v>
      </c>
      <c r="F524" s="203">
        <v>3600</v>
      </c>
      <c r="G524" s="208">
        <f t="shared" si="391"/>
        <v>1200</v>
      </c>
      <c r="H524" s="529"/>
      <c r="I524" s="209">
        <f t="shared" si="392"/>
        <v>3</v>
      </c>
      <c r="J524" s="209">
        <f t="shared" si="392"/>
        <v>3105.7644104198966</v>
      </c>
      <c r="K524" s="210">
        <f t="shared" si="392"/>
        <v>1035.2548034732988</v>
      </c>
      <c r="L524" s="530"/>
      <c r="M524" s="209">
        <f>RANK(K524, K$520:$K$552)</f>
        <v>6</v>
      </c>
      <c r="N524" s="528"/>
      <c r="O524" s="526"/>
      <c r="P524" s="211">
        <v>3</v>
      </c>
      <c r="Q524" s="211">
        <v>3102.9632041680243</v>
      </c>
      <c r="R524" s="208">
        <f t="shared" si="384"/>
        <v>1034.321068056008</v>
      </c>
      <c r="S524" s="205">
        <f t="shared" si="393"/>
        <v>5</v>
      </c>
      <c r="T524" s="525"/>
      <c r="U524" s="211">
        <v>3</v>
      </c>
      <c r="V524" s="211">
        <v>3103.6505867014362</v>
      </c>
      <c r="W524" s="208">
        <f t="shared" si="385"/>
        <v>1034.5501955671455</v>
      </c>
      <c r="X524" s="205">
        <f t="shared" si="394"/>
        <v>5</v>
      </c>
      <c r="Y524" s="525"/>
      <c r="Z524" s="211">
        <v>3</v>
      </c>
      <c r="AA524" s="211">
        <v>3107.1925754060303</v>
      </c>
      <c r="AB524" s="208">
        <f t="shared" si="386"/>
        <v>1035.7308584686768</v>
      </c>
      <c r="AC524" s="205">
        <f t="shared" si="395"/>
        <v>4</v>
      </c>
      <c r="AD524" s="525"/>
      <c r="AE524" s="211">
        <v>3</v>
      </c>
      <c r="AF524" s="211">
        <v>3106.9965870307151</v>
      </c>
      <c r="AG524" s="208">
        <f t="shared" si="387"/>
        <v>1035.6655290102383</v>
      </c>
      <c r="AH524" s="205">
        <f t="shared" si="396"/>
        <v>5</v>
      </c>
      <c r="AI524" s="525"/>
      <c r="AJ524" s="211">
        <v>3</v>
      </c>
      <c r="AK524" s="211">
        <v>3106.1877974902595</v>
      </c>
      <c r="AL524" s="208">
        <f t="shared" si="388"/>
        <v>1035.3959324967532</v>
      </c>
      <c r="AM524" s="205">
        <f t="shared" si="397"/>
        <v>6</v>
      </c>
      <c r="AN524" s="525"/>
      <c r="AO524" s="211">
        <v>3</v>
      </c>
      <c r="AP524" s="211">
        <v>3106.6046511627906</v>
      </c>
      <c r="AQ524" s="208">
        <f t="shared" si="389"/>
        <v>1035.5348837209301</v>
      </c>
      <c r="AR524" s="205">
        <f t="shared" si="398"/>
        <v>6</v>
      </c>
      <c r="AS524" s="525"/>
      <c r="AT524" s="211">
        <v>3</v>
      </c>
      <c r="AU524" s="211">
        <v>3106.7554709800197</v>
      </c>
      <c r="AV524" s="208">
        <f t="shared" si="390"/>
        <v>1035.58515699334</v>
      </c>
      <c r="AW524" s="205">
        <f t="shared" si="399"/>
        <v>6</v>
      </c>
      <c r="AX524" s="525"/>
    </row>
    <row r="525" spans="1:57" ht="14.25" customHeight="1">
      <c r="B525" s="494"/>
      <c r="C525" s="203">
        <v>6</v>
      </c>
      <c r="D525" s="206" t="s">
        <v>370</v>
      </c>
      <c r="E525" s="207">
        <v>3</v>
      </c>
      <c r="F525" s="203">
        <v>3000</v>
      </c>
      <c r="G525" s="208">
        <f t="shared" si="391"/>
        <v>1000</v>
      </c>
      <c r="H525" s="529"/>
      <c r="I525" s="209">
        <f t="shared" si="392"/>
        <v>3</v>
      </c>
      <c r="J525" s="209">
        <f t="shared" si="392"/>
        <v>2681.1926926137344</v>
      </c>
      <c r="K525" s="210">
        <f t="shared" si="392"/>
        <v>893.73089753791157</v>
      </c>
      <c r="L525" s="530"/>
      <c r="M525" s="209">
        <f>RANK(K525, K$520:$K$552)</f>
        <v>8</v>
      </c>
      <c r="N525" s="528"/>
      <c r="O525" s="526"/>
      <c r="P525" s="211">
        <v>3</v>
      </c>
      <c r="Q525" s="211">
        <v>2679.6714579055442</v>
      </c>
      <c r="R525" s="208">
        <f t="shared" si="384"/>
        <v>893.22381930184804</v>
      </c>
      <c r="S525" s="205">
        <f t="shared" si="393"/>
        <v>8</v>
      </c>
      <c r="T525" s="525"/>
      <c r="U525" s="211">
        <v>3</v>
      </c>
      <c r="V525" s="211">
        <v>2679.7104446742524</v>
      </c>
      <c r="W525" s="208">
        <f t="shared" si="385"/>
        <v>893.23681489141745</v>
      </c>
      <c r="X525" s="205">
        <f t="shared" si="394"/>
        <v>8</v>
      </c>
      <c r="Y525" s="525"/>
      <c r="Z525" s="211">
        <v>3</v>
      </c>
      <c r="AA525" s="211">
        <v>2681.2941932719095</v>
      </c>
      <c r="AB525" s="208">
        <f t="shared" si="386"/>
        <v>893.76473109063647</v>
      </c>
      <c r="AC525" s="205">
        <f t="shared" si="395"/>
        <v>8</v>
      </c>
      <c r="AD525" s="525"/>
      <c r="AE525" s="211">
        <v>3</v>
      </c>
      <c r="AF525" s="211">
        <v>2681.590909090909</v>
      </c>
      <c r="AG525" s="208">
        <f t="shared" si="387"/>
        <v>893.86363636363637</v>
      </c>
      <c r="AH525" s="205">
        <f t="shared" si="396"/>
        <v>8</v>
      </c>
      <c r="AI525" s="525"/>
      <c r="AJ525" s="211">
        <v>3</v>
      </c>
      <c r="AK525" s="211">
        <v>2681.9148936170241</v>
      </c>
      <c r="AL525" s="208">
        <f t="shared" si="388"/>
        <v>893.97163120567473</v>
      </c>
      <c r="AM525" s="205">
        <f t="shared" si="397"/>
        <v>8</v>
      </c>
      <c r="AN525" s="525"/>
      <c r="AO525" s="211">
        <v>3</v>
      </c>
      <c r="AP525" s="211">
        <v>2682.0574162679413</v>
      </c>
      <c r="AQ525" s="208">
        <f t="shared" si="389"/>
        <v>894.01913875598041</v>
      </c>
      <c r="AR525" s="205">
        <f t="shared" si="398"/>
        <v>8</v>
      </c>
      <c r="AS525" s="525"/>
      <c r="AT525" s="211">
        <v>3</v>
      </c>
      <c r="AU525" s="211">
        <v>2682.1095334685597</v>
      </c>
      <c r="AV525" s="208">
        <f t="shared" si="390"/>
        <v>894.03651115618652</v>
      </c>
      <c r="AW525" s="205">
        <f t="shared" si="399"/>
        <v>8</v>
      </c>
      <c r="AX525" s="525"/>
    </row>
    <row r="526" spans="1:57" ht="14.25" customHeight="1">
      <c r="B526" s="494"/>
      <c r="C526" s="203">
        <v>7</v>
      </c>
      <c r="D526" s="206" t="s">
        <v>542</v>
      </c>
      <c r="E526" s="207">
        <v>3</v>
      </c>
      <c r="F526" s="203">
        <v>3600</v>
      </c>
      <c r="G526" s="208">
        <f t="shared" si="391"/>
        <v>1200</v>
      </c>
      <c r="H526" s="529"/>
      <c r="I526" s="209">
        <f t="shared" si="392"/>
        <v>3</v>
      </c>
      <c r="J526" s="209">
        <f t="shared" si="392"/>
        <v>3107.4754294381059</v>
      </c>
      <c r="K526" s="210">
        <f t="shared" si="392"/>
        <v>1035.8251431460355</v>
      </c>
      <c r="L526" s="530"/>
      <c r="M526" s="209">
        <f>RANK(K526, K$520:$K$552)</f>
        <v>2</v>
      </c>
      <c r="N526" s="528"/>
      <c r="O526" s="526"/>
      <c r="P526" s="211">
        <v>3</v>
      </c>
      <c r="Q526" s="211">
        <v>3103.5679845708778</v>
      </c>
      <c r="R526" s="208">
        <f t="shared" si="384"/>
        <v>1034.5226615236259</v>
      </c>
      <c r="S526" s="205">
        <f t="shared" si="393"/>
        <v>4</v>
      </c>
      <c r="T526" s="525"/>
      <c r="U526" s="211">
        <v>3</v>
      </c>
      <c r="V526" s="211">
        <v>3103.9846375420084</v>
      </c>
      <c r="W526" s="208">
        <f t="shared" si="385"/>
        <v>1034.6615458473361</v>
      </c>
      <c r="X526" s="205">
        <f t="shared" si="394"/>
        <v>3</v>
      </c>
      <c r="Y526" s="525"/>
      <c r="Z526" s="211">
        <v>3</v>
      </c>
      <c r="AA526" s="211">
        <v>3107.0464767616177</v>
      </c>
      <c r="AB526" s="208">
        <f t="shared" si="386"/>
        <v>1035.6821589205392</v>
      </c>
      <c r="AC526" s="205">
        <f t="shared" si="395"/>
        <v>5</v>
      </c>
      <c r="AD526" s="525"/>
      <c r="AE526" s="211">
        <v>3</v>
      </c>
      <c r="AF526" s="211">
        <v>3105.9720457433291</v>
      </c>
      <c r="AG526" s="208">
        <f t="shared" si="387"/>
        <v>1035.3240152477763</v>
      </c>
      <c r="AH526" s="205">
        <f t="shared" si="396"/>
        <v>6</v>
      </c>
      <c r="AI526" s="525"/>
      <c r="AJ526" s="211">
        <v>3</v>
      </c>
      <c r="AK526" s="211">
        <v>3110.3400416377485</v>
      </c>
      <c r="AL526" s="208">
        <f t="shared" si="388"/>
        <v>1036.7800138792495</v>
      </c>
      <c r="AM526" s="205">
        <f t="shared" si="397"/>
        <v>1</v>
      </c>
      <c r="AN526" s="525"/>
      <c r="AO526" s="211">
        <v>3</v>
      </c>
      <c r="AP526" s="211">
        <v>3110.9057301293874</v>
      </c>
      <c r="AQ526" s="208">
        <f t="shared" si="389"/>
        <v>1036.9685767097958</v>
      </c>
      <c r="AR526" s="205">
        <f t="shared" si="398"/>
        <v>1</v>
      </c>
      <c r="AS526" s="525"/>
      <c r="AT526" s="211">
        <v>3</v>
      </c>
      <c r="AU526" s="211">
        <v>3110.5110896817746</v>
      </c>
      <c r="AV526" s="208">
        <f t="shared" si="390"/>
        <v>1036.8370298939249</v>
      </c>
      <c r="AW526" s="205">
        <f t="shared" si="399"/>
        <v>2</v>
      </c>
      <c r="AX526" s="525"/>
    </row>
    <row r="527" spans="1:57" ht="14.25" customHeight="1">
      <c r="B527" s="494"/>
      <c r="C527" s="203">
        <v>8</v>
      </c>
      <c r="D527" s="206" t="s">
        <v>623</v>
      </c>
      <c r="E527" s="207">
        <v>4</v>
      </c>
      <c r="F527" s="203">
        <v>3000</v>
      </c>
      <c r="G527" s="208">
        <f t="shared" si="391"/>
        <v>750</v>
      </c>
      <c r="H527" s="529"/>
      <c r="I527" s="209">
        <f t="shared" si="392"/>
        <v>4</v>
      </c>
      <c r="J527" s="209">
        <f t="shared" si="392"/>
        <v>2681.6647507326152</v>
      </c>
      <c r="K527" s="210">
        <f t="shared" si="392"/>
        <v>670.41618768315379</v>
      </c>
      <c r="L527" s="530"/>
      <c r="M527" s="209">
        <f>RANK(K527, K$520:$K$552)</f>
        <v>23</v>
      </c>
      <c r="N527" s="528"/>
      <c r="O527" s="526"/>
      <c r="P527" s="211">
        <v>4</v>
      </c>
      <c r="Q527" s="211">
        <v>2680.5500982318249</v>
      </c>
      <c r="R527" s="208">
        <f t="shared" si="384"/>
        <v>670.13752455795623</v>
      </c>
      <c r="S527" s="205">
        <f t="shared" si="393"/>
        <v>23</v>
      </c>
      <c r="T527" s="525"/>
      <c r="U527" s="211">
        <v>4</v>
      </c>
      <c r="V527" s="211">
        <v>2681.030444964872</v>
      </c>
      <c r="W527" s="208">
        <f t="shared" si="385"/>
        <v>670.257611241218</v>
      </c>
      <c r="X527" s="205">
        <f t="shared" si="394"/>
        <v>23</v>
      </c>
      <c r="Y527" s="525"/>
      <c r="Z527" s="211">
        <v>4</v>
      </c>
      <c r="AA527" s="211">
        <v>2680.6945863125652</v>
      </c>
      <c r="AB527" s="208">
        <f t="shared" si="386"/>
        <v>670.1736465781413</v>
      </c>
      <c r="AC527" s="205">
        <f t="shared" si="395"/>
        <v>23</v>
      </c>
      <c r="AD527" s="525"/>
      <c r="AE527" s="211">
        <v>4</v>
      </c>
      <c r="AF527" s="211">
        <v>2681.1916407292128</v>
      </c>
      <c r="AG527" s="208">
        <f t="shared" si="387"/>
        <v>670.29791018230321</v>
      </c>
      <c r="AH527" s="205">
        <f t="shared" si="396"/>
        <v>23</v>
      </c>
      <c r="AI527" s="525"/>
      <c r="AJ527" s="211">
        <v>4</v>
      </c>
      <c r="AK527" s="211">
        <v>2682.251082251084</v>
      </c>
      <c r="AL527" s="208">
        <f t="shared" si="388"/>
        <v>670.56277056277099</v>
      </c>
      <c r="AM527" s="205">
        <f t="shared" si="397"/>
        <v>23</v>
      </c>
      <c r="AN527" s="525"/>
      <c r="AO527" s="211">
        <v>4</v>
      </c>
      <c r="AP527" s="211">
        <v>2682.6527278667099</v>
      </c>
      <c r="AQ527" s="208">
        <f t="shared" si="389"/>
        <v>670.66318196667748</v>
      </c>
      <c r="AR527" s="205">
        <f t="shared" si="398"/>
        <v>23</v>
      </c>
      <c r="AS527" s="525"/>
      <c r="AT527" s="211">
        <v>4</v>
      </c>
      <c r="AU527" s="211">
        <v>2683.2826747720346</v>
      </c>
      <c r="AV527" s="208">
        <f t="shared" si="390"/>
        <v>670.82066869300866</v>
      </c>
      <c r="AW527" s="205">
        <f t="shared" si="399"/>
        <v>23</v>
      </c>
      <c r="AX527" s="525"/>
    </row>
    <row r="528" spans="1:57" ht="14.25" customHeight="1">
      <c r="B528" s="494"/>
      <c r="C528" s="203">
        <v>9</v>
      </c>
      <c r="D528" s="206" t="s">
        <v>541</v>
      </c>
      <c r="E528" s="207">
        <v>4</v>
      </c>
      <c r="F528" s="203">
        <v>3300</v>
      </c>
      <c r="G528" s="208">
        <f t="shared" si="391"/>
        <v>825</v>
      </c>
      <c r="H528" s="529"/>
      <c r="I528" s="209">
        <f t="shared" si="392"/>
        <v>4</v>
      </c>
      <c r="J528" s="209">
        <f t="shared" si="392"/>
        <v>2906.5457086161391</v>
      </c>
      <c r="K528" s="210">
        <f t="shared" si="392"/>
        <v>726.63642715403478</v>
      </c>
      <c r="L528" s="530"/>
      <c r="M528" s="209">
        <f>RANK(K528, K$520:$K$552)</f>
        <v>20</v>
      </c>
      <c r="N528" s="528"/>
      <c r="O528" s="526"/>
      <c r="P528" s="211">
        <v>4</v>
      </c>
      <c r="Q528" s="211">
        <v>2902.8478437754275</v>
      </c>
      <c r="R528" s="208">
        <f t="shared" si="384"/>
        <v>725.71196094385687</v>
      </c>
      <c r="S528" s="205">
        <f t="shared" si="393"/>
        <v>22</v>
      </c>
      <c r="T528" s="525"/>
      <c r="U528" s="211">
        <v>4</v>
      </c>
      <c r="V528" s="211">
        <v>2903.75939849624</v>
      </c>
      <c r="W528" s="208">
        <f t="shared" si="385"/>
        <v>725.93984962406</v>
      </c>
      <c r="X528" s="205">
        <f t="shared" si="394"/>
        <v>22</v>
      </c>
      <c r="Y528" s="525"/>
      <c r="Z528" s="211">
        <v>4</v>
      </c>
      <c r="AA528" s="211">
        <v>2903.5253654342209</v>
      </c>
      <c r="AB528" s="208">
        <f t="shared" si="386"/>
        <v>725.88134135855523</v>
      </c>
      <c r="AC528" s="205">
        <f t="shared" si="395"/>
        <v>22</v>
      </c>
      <c r="AD528" s="525"/>
      <c r="AE528" s="211">
        <v>4</v>
      </c>
      <c r="AF528" s="211">
        <v>2908.1927710843379</v>
      </c>
      <c r="AG528" s="208">
        <f t="shared" si="387"/>
        <v>727.04819277108447</v>
      </c>
      <c r="AH528" s="205">
        <f t="shared" si="396"/>
        <v>19</v>
      </c>
      <c r="AI528" s="525"/>
      <c r="AJ528" s="211">
        <v>4</v>
      </c>
      <c r="AK528" s="211">
        <v>2909.0909090909126</v>
      </c>
      <c r="AL528" s="208">
        <f t="shared" si="388"/>
        <v>727.27272727272816</v>
      </c>
      <c r="AM528" s="205">
        <f t="shared" si="397"/>
        <v>18</v>
      </c>
      <c r="AN528" s="525"/>
      <c r="AO528" s="211">
        <v>4</v>
      </c>
      <c r="AP528" s="211">
        <v>2909.3279022403262</v>
      </c>
      <c r="AQ528" s="208">
        <f t="shared" si="389"/>
        <v>727.33197556008156</v>
      </c>
      <c r="AR528" s="205">
        <f t="shared" si="398"/>
        <v>19</v>
      </c>
      <c r="AS528" s="525"/>
      <c r="AT528" s="211">
        <v>4</v>
      </c>
      <c r="AU528" s="211">
        <v>2909.0757701915072</v>
      </c>
      <c r="AV528" s="208">
        <f t="shared" si="390"/>
        <v>727.2689425478768</v>
      </c>
      <c r="AW528" s="205">
        <f t="shared" si="399"/>
        <v>19</v>
      </c>
      <c r="AX528" s="525"/>
    </row>
    <row r="529" spans="2:50" ht="14.25" customHeight="1">
      <c r="B529" s="494"/>
      <c r="C529" s="203">
        <v>10</v>
      </c>
      <c r="D529" s="206" t="s">
        <v>624</v>
      </c>
      <c r="E529" s="207">
        <v>4</v>
      </c>
      <c r="F529" s="203">
        <v>3300</v>
      </c>
      <c r="G529" s="208">
        <f t="shared" si="391"/>
        <v>825</v>
      </c>
      <c r="H529" s="529"/>
      <c r="I529" s="209">
        <f t="shared" si="392"/>
        <v>4</v>
      </c>
      <c r="J529" s="209">
        <f t="shared" si="392"/>
        <v>2906.2355266232416</v>
      </c>
      <c r="K529" s="210">
        <f t="shared" si="392"/>
        <v>726.55888165581041</v>
      </c>
      <c r="L529" s="530"/>
      <c r="M529" s="209">
        <f>RANK(K529, K$520:$K$552)</f>
        <v>21</v>
      </c>
      <c r="N529" s="528"/>
      <c r="O529" s="526"/>
      <c r="P529" s="211">
        <v>4</v>
      </c>
      <c r="Q529" s="211">
        <v>2905.3981827899506</v>
      </c>
      <c r="R529" s="208">
        <f t="shared" si="384"/>
        <v>726.34954569748766</v>
      </c>
      <c r="S529" s="205">
        <f t="shared" si="393"/>
        <v>20</v>
      </c>
      <c r="T529" s="525"/>
      <c r="U529" s="211">
        <v>4</v>
      </c>
      <c r="V529" s="211">
        <v>2905.603448275861</v>
      </c>
      <c r="W529" s="208">
        <f t="shared" si="385"/>
        <v>726.40086206896524</v>
      </c>
      <c r="X529" s="205">
        <f t="shared" si="394"/>
        <v>20</v>
      </c>
      <c r="Y529" s="525"/>
      <c r="Z529" s="211">
        <v>4</v>
      </c>
      <c r="AA529" s="211">
        <v>2906.0724233983296</v>
      </c>
      <c r="AB529" s="208">
        <f t="shared" si="386"/>
        <v>726.51810584958241</v>
      </c>
      <c r="AC529" s="205">
        <f t="shared" si="395"/>
        <v>19</v>
      </c>
      <c r="AD529" s="525"/>
      <c r="AE529" s="211">
        <v>4</v>
      </c>
      <c r="AF529" s="211">
        <v>2906.2937062937071</v>
      </c>
      <c r="AG529" s="208">
        <f t="shared" si="387"/>
        <v>726.57342657342679</v>
      </c>
      <c r="AH529" s="205">
        <f t="shared" si="396"/>
        <v>22</v>
      </c>
      <c r="AI529" s="525"/>
      <c r="AJ529" s="211">
        <v>4</v>
      </c>
      <c r="AK529" s="211">
        <v>2906.7567567567535</v>
      </c>
      <c r="AL529" s="208">
        <f t="shared" si="388"/>
        <v>726.68918918918837</v>
      </c>
      <c r="AM529" s="205">
        <f t="shared" si="397"/>
        <v>22</v>
      </c>
      <c r="AN529" s="525"/>
      <c r="AO529" s="211">
        <v>4</v>
      </c>
      <c r="AP529" s="211">
        <v>2906.3694267515889</v>
      </c>
      <c r="AQ529" s="208">
        <f t="shared" si="389"/>
        <v>726.59235668789722</v>
      </c>
      <c r="AR529" s="205">
        <f t="shared" si="398"/>
        <v>22</v>
      </c>
      <c r="AS529" s="525"/>
      <c r="AT529" s="211">
        <v>4</v>
      </c>
      <c r="AU529" s="211">
        <v>2907.1547420965035</v>
      </c>
      <c r="AV529" s="208">
        <f t="shared" si="390"/>
        <v>726.78868552412587</v>
      </c>
      <c r="AW529" s="205">
        <f t="shared" si="399"/>
        <v>21</v>
      </c>
      <c r="AX529" s="525"/>
    </row>
    <row r="530" spans="2:50" ht="14.25" customHeight="1">
      <c r="B530" s="494"/>
      <c r="C530" s="203">
        <v>11</v>
      </c>
      <c r="D530" s="206" t="s">
        <v>538</v>
      </c>
      <c r="E530" s="207">
        <v>4</v>
      </c>
      <c r="F530" s="203">
        <v>3300</v>
      </c>
      <c r="G530" s="208">
        <f t="shared" si="391"/>
        <v>825</v>
      </c>
      <c r="H530" s="529"/>
      <c r="I530" s="209">
        <f t="shared" si="392"/>
        <v>4</v>
      </c>
      <c r="J530" s="209">
        <f t="shared" si="392"/>
        <v>2907.806058858208</v>
      </c>
      <c r="K530" s="210">
        <f t="shared" si="392"/>
        <v>726.95151471455199</v>
      </c>
      <c r="L530" s="530"/>
      <c r="M530" s="209">
        <f>RANK(K530, K$520:$K$552)</f>
        <v>18</v>
      </c>
      <c r="N530" s="528"/>
      <c r="O530" s="526"/>
      <c r="P530" s="211">
        <v>4</v>
      </c>
      <c r="Q530" s="211">
        <v>2905.909090909091</v>
      </c>
      <c r="R530" s="208">
        <f t="shared" si="384"/>
        <v>726.47727272727275</v>
      </c>
      <c r="S530" s="205">
        <f t="shared" si="393"/>
        <v>19</v>
      </c>
      <c r="T530" s="525"/>
      <c r="U530" s="211">
        <v>4</v>
      </c>
      <c r="V530" s="211">
        <v>2906.1413673232887</v>
      </c>
      <c r="W530" s="208">
        <f t="shared" si="385"/>
        <v>726.53534183082218</v>
      </c>
      <c r="X530" s="205">
        <f t="shared" si="394"/>
        <v>19</v>
      </c>
      <c r="Y530" s="525"/>
      <c r="Z530" s="211">
        <v>4</v>
      </c>
      <c r="AA530" s="211">
        <v>2905.5621301775113</v>
      </c>
      <c r="AB530" s="208">
        <f t="shared" si="386"/>
        <v>726.39053254437783</v>
      </c>
      <c r="AC530" s="205">
        <f t="shared" si="395"/>
        <v>20</v>
      </c>
      <c r="AD530" s="525"/>
      <c r="AE530" s="211">
        <v>4</v>
      </c>
      <c r="AF530" s="211">
        <v>2908.4851639770882</v>
      </c>
      <c r="AG530" s="208">
        <f t="shared" si="387"/>
        <v>727.12129099427204</v>
      </c>
      <c r="AH530" s="205">
        <f t="shared" si="396"/>
        <v>18</v>
      </c>
      <c r="AI530" s="525"/>
      <c r="AJ530" s="211">
        <v>4</v>
      </c>
      <c r="AK530" s="211">
        <v>2908.8937093275508</v>
      </c>
      <c r="AL530" s="208">
        <f t="shared" si="388"/>
        <v>727.22342733188771</v>
      </c>
      <c r="AM530" s="205">
        <f t="shared" si="397"/>
        <v>19</v>
      </c>
      <c r="AN530" s="525"/>
      <c r="AO530" s="211">
        <v>4</v>
      </c>
      <c r="AP530" s="211">
        <v>2909.5704596834958</v>
      </c>
      <c r="AQ530" s="208">
        <f t="shared" si="389"/>
        <v>727.39261492087394</v>
      </c>
      <c r="AR530" s="205">
        <f t="shared" si="398"/>
        <v>18</v>
      </c>
      <c r="AS530" s="525"/>
      <c r="AT530" s="211">
        <v>4</v>
      </c>
      <c r="AU530" s="211">
        <v>2910.0804906094309</v>
      </c>
      <c r="AV530" s="208">
        <f t="shared" si="390"/>
        <v>727.52012265235771</v>
      </c>
      <c r="AW530" s="205">
        <f t="shared" si="399"/>
        <v>18</v>
      </c>
      <c r="AX530" s="525"/>
    </row>
    <row r="531" spans="2:50" ht="14.25" customHeight="1">
      <c r="B531" s="494"/>
      <c r="C531" s="203">
        <v>12</v>
      </c>
      <c r="D531" s="206" t="s">
        <v>639</v>
      </c>
      <c r="E531" s="207">
        <v>4</v>
      </c>
      <c r="F531" s="203">
        <v>3300</v>
      </c>
      <c r="G531" s="208">
        <f t="shared" si="391"/>
        <v>825</v>
      </c>
      <c r="H531" s="529"/>
      <c r="I531" s="209">
        <f t="shared" si="392"/>
        <v>4</v>
      </c>
      <c r="J531" s="209">
        <f t="shared" si="392"/>
        <v>2918.1234314118192</v>
      </c>
      <c r="K531" s="210">
        <f t="shared" si="392"/>
        <v>729.5308578529548</v>
      </c>
      <c r="L531" s="530"/>
      <c r="M531" s="209">
        <f>RANK(K531, K$520:$K$552)</f>
        <v>17</v>
      </c>
      <c r="N531" s="528"/>
      <c r="O531" s="526"/>
      <c r="P531" s="211">
        <v>4</v>
      </c>
      <c r="Q531" s="211">
        <v>2909.3877551020469</v>
      </c>
      <c r="R531" s="208">
        <f t="shared" si="384"/>
        <v>727.34693877551172</v>
      </c>
      <c r="S531" s="205">
        <f t="shared" si="393"/>
        <v>17</v>
      </c>
      <c r="T531" s="525"/>
      <c r="U531" s="211">
        <v>4</v>
      </c>
      <c r="V531" s="211">
        <v>2912.4463519313299</v>
      </c>
      <c r="W531" s="208">
        <f t="shared" si="385"/>
        <v>728.11158798283248</v>
      </c>
      <c r="X531" s="205">
        <f t="shared" si="394"/>
        <v>17</v>
      </c>
      <c r="Y531" s="525"/>
      <c r="Z531" s="211">
        <v>4</v>
      </c>
      <c r="AA531" s="211">
        <v>2911.6483516483518</v>
      </c>
      <c r="AB531" s="208">
        <f t="shared" si="386"/>
        <v>727.91208791208794</v>
      </c>
      <c r="AC531" s="205">
        <f t="shared" si="395"/>
        <v>17</v>
      </c>
      <c r="AD531" s="525"/>
      <c r="AE531" s="211">
        <v>4</v>
      </c>
      <c r="AF531" s="211">
        <v>2915.8371040724064</v>
      </c>
      <c r="AG531" s="208">
        <f t="shared" si="387"/>
        <v>728.9592760181016</v>
      </c>
      <c r="AH531" s="205">
        <f t="shared" si="396"/>
        <v>17</v>
      </c>
      <c r="AI531" s="525"/>
      <c r="AJ531" s="211">
        <v>4</v>
      </c>
      <c r="AK531" s="211">
        <v>2923.9436619718349</v>
      </c>
      <c r="AL531" s="208">
        <f t="shared" si="388"/>
        <v>730.98591549295872</v>
      </c>
      <c r="AM531" s="205">
        <f t="shared" si="397"/>
        <v>17</v>
      </c>
      <c r="AN531" s="525"/>
      <c r="AO531" s="211">
        <v>4</v>
      </c>
      <c r="AP531" s="211">
        <v>2925.4901960784323</v>
      </c>
      <c r="AQ531" s="208">
        <f t="shared" si="389"/>
        <v>731.37254901960807</v>
      </c>
      <c r="AR531" s="205">
        <f t="shared" si="398"/>
        <v>17</v>
      </c>
      <c r="AS531" s="525"/>
      <c r="AT531" s="211">
        <v>4</v>
      </c>
      <c r="AU531" s="211">
        <v>2928.1105990783312</v>
      </c>
      <c r="AV531" s="208">
        <f t="shared" si="390"/>
        <v>732.02764976958281</v>
      </c>
      <c r="AW531" s="205">
        <f t="shared" si="399"/>
        <v>17</v>
      </c>
      <c r="AX531" s="525"/>
    </row>
    <row r="532" spans="2:50" ht="14.25" customHeight="1">
      <c r="B532" s="494"/>
      <c r="C532" s="203">
        <v>13</v>
      </c>
      <c r="D532" s="206" t="s">
        <v>642</v>
      </c>
      <c r="E532" s="207">
        <v>4</v>
      </c>
      <c r="F532" s="203">
        <v>3300</v>
      </c>
      <c r="G532" s="208">
        <f t="shared" si="391"/>
        <v>825</v>
      </c>
      <c r="H532" s="529"/>
      <c r="I532" s="209">
        <f t="shared" si="392"/>
        <v>4</v>
      </c>
      <c r="J532" s="209">
        <f t="shared" si="392"/>
        <v>2944.3802608802835</v>
      </c>
      <c r="K532" s="210">
        <f t="shared" si="392"/>
        <v>736.09506522007086</v>
      </c>
      <c r="L532" s="530"/>
      <c r="M532" s="209">
        <f>RANK(K532, K$520:$K$552)</f>
        <v>11</v>
      </c>
      <c r="N532" s="528"/>
      <c r="O532" s="526"/>
      <c r="P532" s="211">
        <v>4</v>
      </c>
      <c r="Q532" s="211">
        <v>2943.1006925945635</v>
      </c>
      <c r="R532" s="208">
        <f t="shared" si="384"/>
        <v>735.77517314864087</v>
      </c>
      <c r="S532" s="205">
        <f t="shared" si="393"/>
        <v>11</v>
      </c>
      <c r="T532" s="525"/>
      <c r="U532" s="211">
        <v>4</v>
      </c>
      <c r="V532" s="211">
        <v>2943.0868167202584</v>
      </c>
      <c r="W532" s="208">
        <f t="shared" si="385"/>
        <v>735.7717041800646</v>
      </c>
      <c r="X532" s="205">
        <f t="shared" si="394"/>
        <v>11</v>
      </c>
      <c r="Y532" s="525"/>
      <c r="Z532" s="211">
        <v>4</v>
      </c>
      <c r="AA532" s="211">
        <v>2943.1684828164271</v>
      </c>
      <c r="AB532" s="208">
        <f t="shared" si="386"/>
        <v>735.79212070410676</v>
      </c>
      <c r="AC532" s="205">
        <f t="shared" si="395"/>
        <v>11</v>
      </c>
      <c r="AD532" s="525"/>
      <c r="AE532" s="211">
        <v>4</v>
      </c>
      <c r="AF532" s="211">
        <v>2943.6464088397761</v>
      </c>
      <c r="AG532" s="208">
        <f t="shared" si="387"/>
        <v>735.91160220994402</v>
      </c>
      <c r="AH532" s="205">
        <f t="shared" si="396"/>
        <v>11</v>
      </c>
      <c r="AI532" s="525"/>
      <c r="AJ532" s="211">
        <v>4</v>
      </c>
      <c r="AK532" s="211">
        <v>2945.0720685625229</v>
      </c>
      <c r="AL532" s="208">
        <f t="shared" si="388"/>
        <v>736.26801714063072</v>
      </c>
      <c r="AM532" s="205">
        <f t="shared" si="397"/>
        <v>11</v>
      </c>
      <c r="AN532" s="525"/>
      <c r="AO532" s="211">
        <v>4</v>
      </c>
      <c r="AP532" s="211">
        <v>2946.0656174979981</v>
      </c>
      <c r="AQ532" s="208">
        <f t="shared" si="389"/>
        <v>736.51640437449953</v>
      </c>
      <c r="AR532" s="205">
        <f t="shared" si="398"/>
        <v>11</v>
      </c>
      <c r="AS532" s="525"/>
      <c r="AT532" s="211">
        <v>4</v>
      </c>
      <c r="AU532" s="211">
        <v>2946.5217391304345</v>
      </c>
      <c r="AV532" s="208">
        <f t="shared" si="390"/>
        <v>736.63043478260863</v>
      </c>
      <c r="AW532" s="205">
        <f t="shared" si="399"/>
        <v>11</v>
      </c>
      <c r="AX532" s="525"/>
    </row>
    <row r="533" spans="2:50" ht="14.25" customHeight="1">
      <c r="B533" s="494"/>
      <c r="C533" s="203">
        <v>14</v>
      </c>
      <c r="D533" s="206" t="s">
        <v>232</v>
      </c>
      <c r="E533" s="207">
        <v>3</v>
      </c>
      <c r="F533" s="203">
        <v>3000</v>
      </c>
      <c r="G533" s="208">
        <f t="shared" si="391"/>
        <v>1000</v>
      </c>
      <c r="H533" s="529"/>
      <c r="I533" s="209">
        <f t="shared" si="392"/>
        <v>3</v>
      </c>
      <c r="J533" s="209">
        <f t="shared" si="392"/>
        <v>2671.7396979193632</v>
      </c>
      <c r="K533" s="210">
        <f t="shared" si="392"/>
        <v>890.57989930645442</v>
      </c>
      <c r="L533" s="530"/>
      <c r="M533" s="209">
        <f>RANK(K533, K$520:$K$552)</f>
        <v>10</v>
      </c>
      <c r="N533" s="528"/>
      <c r="O533" s="526"/>
      <c r="P533" s="211">
        <v>3</v>
      </c>
      <c r="Q533" s="211">
        <v>2670.2526077667453</v>
      </c>
      <c r="R533" s="208">
        <f t="shared" si="384"/>
        <v>890.0842025889151</v>
      </c>
      <c r="S533" s="205">
        <f t="shared" si="393"/>
        <v>10</v>
      </c>
      <c r="T533" s="525"/>
      <c r="U533" s="211">
        <v>3</v>
      </c>
      <c r="V533" s="211">
        <v>2670.420382165606</v>
      </c>
      <c r="W533" s="208">
        <f t="shared" si="385"/>
        <v>890.14012738853535</v>
      </c>
      <c r="X533" s="205">
        <f t="shared" si="394"/>
        <v>10</v>
      </c>
      <c r="Y533" s="525"/>
      <c r="Z533" s="211">
        <v>3</v>
      </c>
      <c r="AA533" s="211">
        <v>2672.1207307386812</v>
      </c>
      <c r="AB533" s="208">
        <f t="shared" si="386"/>
        <v>890.70691024622704</v>
      </c>
      <c r="AC533" s="205">
        <f t="shared" si="395"/>
        <v>10</v>
      </c>
      <c r="AD533" s="525"/>
      <c r="AE533" s="211">
        <v>3</v>
      </c>
      <c r="AF533" s="211">
        <v>2672.425249169436</v>
      </c>
      <c r="AG533" s="208">
        <f t="shared" si="387"/>
        <v>890.80841638981201</v>
      </c>
      <c r="AH533" s="205">
        <f t="shared" si="396"/>
        <v>9</v>
      </c>
      <c r="AI533" s="525"/>
      <c r="AJ533" s="211">
        <v>3</v>
      </c>
      <c r="AK533" s="211">
        <v>2672.3420500095435</v>
      </c>
      <c r="AL533" s="208">
        <f t="shared" si="388"/>
        <v>890.78068333651447</v>
      </c>
      <c r="AM533" s="205">
        <f t="shared" si="397"/>
        <v>9</v>
      </c>
      <c r="AN533" s="525"/>
      <c r="AO533" s="211">
        <v>3</v>
      </c>
      <c r="AP533" s="211">
        <v>2672.3479580225062</v>
      </c>
      <c r="AQ533" s="208">
        <f t="shared" si="389"/>
        <v>890.78265267416873</v>
      </c>
      <c r="AR533" s="205">
        <f t="shared" si="398"/>
        <v>9</v>
      </c>
      <c r="AS533" s="525"/>
      <c r="AT533" s="211">
        <v>3</v>
      </c>
      <c r="AU533" s="211">
        <v>2672.2689075630251</v>
      </c>
      <c r="AV533" s="208">
        <f t="shared" si="390"/>
        <v>890.75630252100837</v>
      </c>
      <c r="AW533" s="205">
        <f t="shared" si="399"/>
        <v>9</v>
      </c>
      <c r="AX533" s="525"/>
    </row>
    <row r="534" spans="2:50" ht="14.25" customHeight="1">
      <c r="B534" s="494"/>
      <c r="C534" s="203">
        <v>15</v>
      </c>
      <c r="D534" s="206" t="s">
        <v>735</v>
      </c>
      <c r="E534" s="207">
        <v>12</v>
      </c>
      <c r="F534" s="203">
        <v>3600</v>
      </c>
      <c r="G534" s="208">
        <f t="shared" si="391"/>
        <v>300</v>
      </c>
      <c r="H534" s="529"/>
      <c r="I534" s="209">
        <f t="shared" si="392"/>
        <v>12</v>
      </c>
      <c r="J534" s="209">
        <f t="shared" si="392"/>
        <v>3104.6253535574847</v>
      </c>
      <c r="K534" s="210">
        <f t="shared" si="392"/>
        <v>258.71877946312372</v>
      </c>
      <c r="L534" s="530"/>
      <c r="M534" s="209">
        <f>RANK(K534, K$520:$K$552)</f>
        <v>29</v>
      </c>
      <c r="N534" s="528"/>
      <c r="O534" s="526"/>
      <c r="P534" s="211">
        <v>12</v>
      </c>
      <c r="Q534" s="211">
        <v>3104.5106079515081</v>
      </c>
      <c r="R534" s="208">
        <f t="shared" si="384"/>
        <v>258.70921732929236</v>
      </c>
      <c r="S534" s="205">
        <f t="shared" si="393"/>
        <v>29</v>
      </c>
      <c r="T534" s="525"/>
      <c r="U534" s="211">
        <v>12</v>
      </c>
      <c r="V534" s="211">
        <v>3104.3431248873658</v>
      </c>
      <c r="W534" s="208">
        <f t="shared" si="385"/>
        <v>258.6952604072805</v>
      </c>
      <c r="X534" s="205">
        <f t="shared" si="394"/>
        <v>29</v>
      </c>
      <c r="Y534" s="525"/>
      <c r="Z534" s="211">
        <v>12</v>
      </c>
      <c r="AA534" s="211">
        <v>3104.352699420886</v>
      </c>
      <c r="AB534" s="208">
        <f t="shared" si="386"/>
        <v>258.69605828507383</v>
      </c>
      <c r="AC534" s="205">
        <f t="shared" si="395"/>
        <v>29</v>
      </c>
      <c r="AD534" s="525"/>
      <c r="AE534" s="211">
        <v>12</v>
      </c>
      <c r="AF534" s="211">
        <v>3104.6867749419948</v>
      </c>
      <c r="AG534" s="208">
        <f t="shared" si="387"/>
        <v>258.72389791183292</v>
      </c>
      <c r="AH534" s="205">
        <f t="shared" si="396"/>
        <v>29</v>
      </c>
      <c r="AI534" s="525"/>
      <c r="AJ534" s="211">
        <v>12</v>
      </c>
      <c r="AK534" s="211">
        <v>3104.7899778924107</v>
      </c>
      <c r="AL534" s="208">
        <f t="shared" si="388"/>
        <v>258.73249815770089</v>
      </c>
      <c r="AM534" s="205">
        <f t="shared" si="397"/>
        <v>29</v>
      </c>
      <c r="AN534" s="525"/>
      <c r="AO534" s="211">
        <v>12</v>
      </c>
      <c r="AP534" s="211">
        <v>3104.9289598316032</v>
      </c>
      <c r="AQ534" s="208">
        <f t="shared" si="389"/>
        <v>258.74407998596695</v>
      </c>
      <c r="AR534" s="205">
        <f t="shared" si="398"/>
        <v>29</v>
      </c>
      <c r="AS534" s="525"/>
      <c r="AT534" s="211">
        <v>12</v>
      </c>
      <c r="AU534" s="211">
        <v>3104.765329976623</v>
      </c>
      <c r="AV534" s="208">
        <f t="shared" si="390"/>
        <v>258.73044416471856</v>
      </c>
      <c r="AW534" s="205">
        <f t="shared" si="399"/>
        <v>29</v>
      </c>
      <c r="AX534" s="525"/>
    </row>
    <row r="535" spans="2:50" ht="14.25" customHeight="1">
      <c r="B535" s="494"/>
      <c r="C535" s="203">
        <v>16</v>
      </c>
      <c r="D535" s="206" t="s">
        <v>554</v>
      </c>
      <c r="E535" s="207">
        <v>4</v>
      </c>
      <c r="F535" s="203">
        <v>3300</v>
      </c>
      <c r="G535" s="208">
        <f t="shared" si="391"/>
        <v>825</v>
      </c>
      <c r="H535" s="529"/>
      <c r="I535" s="209">
        <f t="shared" si="392"/>
        <v>4</v>
      </c>
      <c r="J535" s="209">
        <f t="shared" si="392"/>
        <v>2936.5659098686856</v>
      </c>
      <c r="K535" s="210">
        <f t="shared" si="392"/>
        <v>734.1414774671714</v>
      </c>
      <c r="L535" s="530"/>
      <c r="M535" s="209">
        <f>RANK(K535, K$520:$K$552)</f>
        <v>14</v>
      </c>
      <c r="N535" s="528"/>
      <c r="O535" s="526"/>
      <c r="P535" s="211">
        <v>4</v>
      </c>
      <c r="Q535" s="211">
        <v>2936.0064153969529</v>
      </c>
      <c r="R535" s="208">
        <f t="shared" si="384"/>
        <v>734.00160384923822</v>
      </c>
      <c r="S535" s="205">
        <f t="shared" si="393"/>
        <v>13</v>
      </c>
      <c r="T535" s="525"/>
      <c r="U535" s="211">
        <v>4</v>
      </c>
      <c r="V535" s="211">
        <v>2936.0211620906703</v>
      </c>
      <c r="W535" s="208">
        <f t="shared" si="385"/>
        <v>734.00529052266756</v>
      </c>
      <c r="X535" s="205">
        <f t="shared" si="394"/>
        <v>13</v>
      </c>
      <c r="Y535" s="525"/>
      <c r="Z535" s="211">
        <v>4</v>
      </c>
      <c r="AA535" s="211">
        <v>2935.60975609756</v>
      </c>
      <c r="AB535" s="208">
        <f t="shared" si="386"/>
        <v>733.90243902438999</v>
      </c>
      <c r="AC535" s="205">
        <f t="shared" si="395"/>
        <v>14</v>
      </c>
      <c r="AD535" s="525"/>
      <c r="AE535" s="211">
        <v>4</v>
      </c>
      <c r="AF535" s="211">
        <v>2935.6479433878822</v>
      </c>
      <c r="AG535" s="208">
        <f t="shared" si="387"/>
        <v>733.91198584697054</v>
      </c>
      <c r="AH535" s="205">
        <f t="shared" si="396"/>
        <v>16</v>
      </c>
      <c r="AI535" s="525"/>
      <c r="AJ535" s="211">
        <v>4</v>
      </c>
      <c r="AK535" s="211">
        <v>2937.5581395348836</v>
      </c>
      <c r="AL535" s="208">
        <f t="shared" si="388"/>
        <v>734.3895348837209</v>
      </c>
      <c r="AM535" s="205">
        <f t="shared" si="397"/>
        <v>15</v>
      </c>
      <c r="AN535" s="525"/>
      <c r="AO535" s="211">
        <v>4</v>
      </c>
      <c r="AP535" s="211">
        <v>2937.6071934060446</v>
      </c>
      <c r="AQ535" s="208">
        <f t="shared" si="389"/>
        <v>734.40179835151116</v>
      </c>
      <c r="AR535" s="205">
        <f t="shared" si="398"/>
        <v>16</v>
      </c>
      <c r="AS535" s="525"/>
      <c r="AT535" s="211">
        <v>4</v>
      </c>
      <c r="AU535" s="211">
        <v>2937.5107591668084</v>
      </c>
      <c r="AV535" s="208">
        <f t="shared" si="390"/>
        <v>734.3776897917021</v>
      </c>
      <c r="AW535" s="205">
        <f t="shared" si="399"/>
        <v>16</v>
      </c>
      <c r="AX535" s="525"/>
    </row>
    <row r="536" spans="2:50" ht="14.25" customHeight="1">
      <c r="B536" s="494"/>
      <c r="C536" s="203">
        <v>17</v>
      </c>
      <c r="D536" s="206" t="s">
        <v>553</v>
      </c>
      <c r="E536" s="207">
        <v>3</v>
      </c>
      <c r="F536" s="203">
        <v>3600</v>
      </c>
      <c r="G536" s="208">
        <f t="shared" si="391"/>
        <v>1200</v>
      </c>
      <c r="H536" s="529"/>
      <c r="I536" s="209">
        <f t="shared" si="392"/>
        <v>3</v>
      </c>
      <c r="J536" s="209">
        <f t="shared" si="392"/>
        <v>3106.317448747769</v>
      </c>
      <c r="K536" s="210">
        <f t="shared" si="392"/>
        <v>1035.4391495825898</v>
      </c>
      <c r="L536" s="530"/>
      <c r="M536" s="209">
        <f>RANK(K536, K$520:$K$552)</f>
        <v>5</v>
      </c>
      <c r="N536" s="528"/>
      <c r="O536" s="526"/>
      <c r="P536" s="211">
        <v>3</v>
      </c>
      <c r="Q536" s="211">
        <v>3102.2856451210478</v>
      </c>
      <c r="R536" s="208">
        <f t="shared" si="384"/>
        <v>1034.0952150403493</v>
      </c>
      <c r="S536" s="205">
        <f t="shared" si="393"/>
        <v>6</v>
      </c>
      <c r="T536" s="525"/>
      <c r="U536" s="211">
        <v>3</v>
      </c>
      <c r="V536" s="211">
        <v>3101.9761746678978</v>
      </c>
      <c r="W536" s="208">
        <f t="shared" si="385"/>
        <v>1033.9920582226325</v>
      </c>
      <c r="X536" s="205">
        <f t="shared" si="394"/>
        <v>6</v>
      </c>
      <c r="Y536" s="525"/>
      <c r="Z536" s="211">
        <v>3</v>
      </c>
      <c r="AA536" s="211">
        <v>3106.5837224643228</v>
      </c>
      <c r="AB536" s="208">
        <f t="shared" si="386"/>
        <v>1035.5279074881075</v>
      </c>
      <c r="AC536" s="205">
        <f t="shared" si="395"/>
        <v>6</v>
      </c>
      <c r="AD536" s="525"/>
      <c r="AE536" s="211">
        <v>3</v>
      </c>
      <c r="AF536" s="211">
        <v>3107.8029883785293</v>
      </c>
      <c r="AG536" s="208">
        <f t="shared" si="387"/>
        <v>1035.9343294595099</v>
      </c>
      <c r="AH536" s="205">
        <f t="shared" si="396"/>
        <v>3</v>
      </c>
      <c r="AI536" s="525"/>
      <c r="AJ536" s="211">
        <v>3</v>
      </c>
      <c r="AK536" s="211">
        <v>3108.6310771681688</v>
      </c>
      <c r="AL536" s="208">
        <f t="shared" si="388"/>
        <v>1036.2103590560562</v>
      </c>
      <c r="AM536" s="205">
        <f t="shared" si="397"/>
        <v>3</v>
      </c>
      <c r="AN536" s="525"/>
      <c r="AO536" s="211">
        <v>3</v>
      </c>
      <c r="AP536" s="211">
        <v>3108.2979074397481</v>
      </c>
      <c r="AQ536" s="208">
        <f t="shared" si="389"/>
        <v>1036.0993024799161</v>
      </c>
      <c r="AR536" s="205">
        <f t="shared" si="398"/>
        <v>4</v>
      </c>
      <c r="AS536" s="525"/>
      <c r="AT536" s="211">
        <v>3</v>
      </c>
      <c r="AU536" s="211">
        <v>3108.6446259946688</v>
      </c>
      <c r="AV536" s="208">
        <f t="shared" si="390"/>
        <v>1036.2148753315562</v>
      </c>
      <c r="AW536" s="205">
        <f t="shared" si="399"/>
        <v>4</v>
      </c>
      <c r="AX536" s="525"/>
    </row>
    <row r="537" spans="2:50" ht="14.25" customHeight="1">
      <c r="B537" s="494"/>
      <c r="C537" s="203">
        <v>18</v>
      </c>
      <c r="D537" s="206" t="s">
        <v>555</v>
      </c>
      <c r="E537" s="207">
        <v>4</v>
      </c>
      <c r="F537" s="203">
        <v>3300</v>
      </c>
      <c r="G537" s="208">
        <f t="shared" si="391"/>
        <v>825</v>
      </c>
      <c r="H537" s="529"/>
      <c r="I537" s="209">
        <f t="shared" si="392"/>
        <v>4</v>
      </c>
      <c r="J537" s="209">
        <f t="shared" si="392"/>
        <v>2936.7310664086149</v>
      </c>
      <c r="K537" s="210">
        <f t="shared" si="392"/>
        <v>734.18276660215372</v>
      </c>
      <c r="L537" s="530"/>
      <c r="M537" s="209">
        <f>RANK(K537, K$520:$K$552)</f>
        <v>13</v>
      </c>
      <c r="N537" s="528"/>
      <c r="O537" s="526"/>
      <c r="P537" s="211">
        <v>4</v>
      </c>
      <c r="Q537" s="211">
        <v>2935.462184873948</v>
      </c>
      <c r="R537" s="208">
        <f t="shared" si="384"/>
        <v>733.865546218487</v>
      </c>
      <c r="S537" s="205">
        <f t="shared" si="393"/>
        <v>14</v>
      </c>
      <c r="T537" s="525"/>
      <c r="U537" s="211">
        <v>4</v>
      </c>
      <c r="V537" s="211">
        <v>2935.6156501726123</v>
      </c>
      <c r="W537" s="208">
        <f t="shared" si="385"/>
        <v>733.90391254315307</v>
      </c>
      <c r="X537" s="205">
        <f t="shared" si="394"/>
        <v>14</v>
      </c>
      <c r="Y537" s="525"/>
      <c r="Z537" s="211">
        <v>4</v>
      </c>
      <c r="AA537" s="211">
        <v>2935.9223300970875</v>
      </c>
      <c r="AB537" s="208">
        <f t="shared" si="386"/>
        <v>733.98058252427188</v>
      </c>
      <c r="AC537" s="205">
        <f t="shared" si="395"/>
        <v>13</v>
      </c>
      <c r="AD537" s="525"/>
      <c r="AE537" s="211">
        <v>4</v>
      </c>
      <c r="AF537" s="211">
        <v>2936.3024339720382</v>
      </c>
      <c r="AG537" s="208">
        <f t="shared" si="387"/>
        <v>734.07560849300955</v>
      </c>
      <c r="AH537" s="205">
        <f t="shared" si="396"/>
        <v>14</v>
      </c>
      <c r="AI537" s="525"/>
      <c r="AJ537" s="211">
        <v>4</v>
      </c>
      <c r="AK537" s="211">
        <v>2937.4299984864524</v>
      </c>
      <c r="AL537" s="208">
        <f t="shared" si="388"/>
        <v>734.3574996216131</v>
      </c>
      <c r="AM537" s="205">
        <f t="shared" si="397"/>
        <v>16</v>
      </c>
      <c r="AN537" s="525"/>
      <c r="AO537" s="211">
        <v>4</v>
      </c>
      <c r="AP537" s="211">
        <v>2938.224661935998</v>
      </c>
      <c r="AQ537" s="208">
        <f t="shared" si="389"/>
        <v>734.55616548399951</v>
      </c>
      <c r="AR537" s="205">
        <f t="shared" si="398"/>
        <v>15</v>
      </c>
      <c r="AS537" s="525"/>
      <c r="AT537" s="211">
        <v>4</v>
      </c>
      <c r="AU537" s="211">
        <v>2938.1602053221668</v>
      </c>
      <c r="AV537" s="208">
        <f t="shared" si="390"/>
        <v>734.5400513305417</v>
      </c>
      <c r="AW537" s="205">
        <f t="shared" si="399"/>
        <v>15</v>
      </c>
      <c r="AX537" s="525"/>
    </row>
    <row r="538" spans="2:50" ht="14.25" customHeight="1">
      <c r="B538" s="494"/>
      <c r="C538" s="203">
        <v>19</v>
      </c>
      <c r="D538" s="206" t="s">
        <v>387</v>
      </c>
      <c r="E538" s="207">
        <v>5</v>
      </c>
      <c r="F538" s="203">
        <v>3300</v>
      </c>
      <c r="G538" s="208">
        <f t="shared" si="391"/>
        <v>660</v>
      </c>
      <c r="H538" s="529"/>
      <c r="I538" s="209">
        <f t="shared" si="392"/>
        <v>5</v>
      </c>
      <c r="J538" s="209">
        <f t="shared" si="392"/>
        <v>2937.8406045559559</v>
      </c>
      <c r="K538" s="210">
        <f t="shared" si="392"/>
        <v>587.56812091119116</v>
      </c>
      <c r="L538" s="530"/>
      <c r="M538" s="209">
        <f>RANK(K538, K$520:$K$552)</f>
        <v>26</v>
      </c>
      <c r="N538" s="528"/>
      <c r="O538" s="526"/>
      <c r="P538" s="211">
        <v>5</v>
      </c>
      <c r="Q538" s="211">
        <v>2934.0075853350108</v>
      </c>
      <c r="R538" s="208">
        <f t="shared" si="384"/>
        <v>586.80151706700212</v>
      </c>
      <c r="S538" s="205">
        <f t="shared" si="393"/>
        <v>27</v>
      </c>
      <c r="T538" s="525"/>
      <c r="U538" s="211">
        <v>5</v>
      </c>
      <c r="V538" s="211">
        <v>2934.1935483870857</v>
      </c>
      <c r="W538" s="208">
        <f t="shared" si="385"/>
        <v>586.83870967741711</v>
      </c>
      <c r="X538" s="205">
        <f t="shared" si="394"/>
        <v>27</v>
      </c>
      <c r="Y538" s="525"/>
      <c r="Z538" s="211">
        <v>5</v>
      </c>
      <c r="AA538" s="211">
        <v>2933.7159253945606</v>
      </c>
      <c r="AB538" s="208">
        <f t="shared" si="386"/>
        <v>586.74318507891212</v>
      </c>
      <c r="AC538" s="205">
        <f t="shared" si="395"/>
        <v>27</v>
      </c>
      <c r="AD538" s="525"/>
      <c r="AE538" s="211">
        <v>5</v>
      </c>
      <c r="AF538" s="211">
        <v>2938.4771573604139</v>
      </c>
      <c r="AG538" s="208">
        <f t="shared" si="387"/>
        <v>587.69543147208276</v>
      </c>
      <c r="AH538" s="205">
        <f t="shared" si="396"/>
        <v>26</v>
      </c>
      <c r="AI538" s="525"/>
      <c r="AJ538" s="211">
        <v>5</v>
      </c>
      <c r="AK538" s="211">
        <v>2940.8672798948851</v>
      </c>
      <c r="AL538" s="208">
        <f t="shared" si="388"/>
        <v>588.17345597897702</v>
      </c>
      <c r="AM538" s="205">
        <f t="shared" si="397"/>
        <v>26</v>
      </c>
      <c r="AN538" s="525"/>
      <c r="AO538" s="211">
        <v>5</v>
      </c>
      <c r="AP538" s="211">
        <v>2941.6398713826457</v>
      </c>
      <c r="AQ538" s="208">
        <f t="shared" si="389"/>
        <v>588.32797427652918</v>
      </c>
      <c r="AR538" s="205">
        <f t="shared" si="398"/>
        <v>26</v>
      </c>
      <c r="AS538" s="525"/>
      <c r="AT538" s="211">
        <v>5</v>
      </c>
      <c r="AU538" s="211">
        <v>2941.9828641370873</v>
      </c>
      <c r="AV538" s="208">
        <f t="shared" si="390"/>
        <v>588.39657282741746</v>
      </c>
      <c r="AW538" s="205">
        <f t="shared" si="399"/>
        <v>26</v>
      </c>
      <c r="AX538" s="525"/>
    </row>
    <row r="539" spans="2:50" ht="14.25" customHeight="1">
      <c r="B539" s="494"/>
      <c r="C539" s="203">
        <v>20</v>
      </c>
      <c r="D539" s="206" t="s">
        <v>548</v>
      </c>
      <c r="E539" s="207">
        <v>3</v>
      </c>
      <c r="F539" s="203">
        <v>3600</v>
      </c>
      <c r="G539" s="208">
        <f t="shared" si="391"/>
        <v>1200</v>
      </c>
      <c r="H539" s="529"/>
      <c r="I539" s="209">
        <f t="shared" si="392"/>
        <v>3</v>
      </c>
      <c r="J539" s="209">
        <f t="shared" si="392"/>
        <v>3108.7711307442719</v>
      </c>
      <c r="K539" s="210">
        <f t="shared" si="392"/>
        <v>1036.2570435814237</v>
      </c>
      <c r="L539" s="530"/>
      <c r="M539" s="209">
        <f>RANK(K539, K$520:$K$552)</f>
        <v>1</v>
      </c>
      <c r="N539" s="528"/>
      <c r="O539" s="526"/>
      <c r="P539" s="211">
        <v>3</v>
      </c>
      <c r="Q539" s="211">
        <v>3106.5901958517998</v>
      </c>
      <c r="R539" s="208">
        <f t="shared" si="384"/>
        <v>1035.5300652839333</v>
      </c>
      <c r="S539" s="205">
        <f t="shared" si="393"/>
        <v>1</v>
      </c>
      <c r="T539" s="525"/>
      <c r="U539" s="211">
        <v>3</v>
      </c>
      <c r="V539" s="211">
        <v>3107.8129618809762</v>
      </c>
      <c r="W539" s="208">
        <f t="shared" si="385"/>
        <v>1035.9376539603254</v>
      </c>
      <c r="X539" s="205">
        <f t="shared" si="394"/>
        <v>1</v>
      </c>
      <c r="Y539" s="525"/>
      <c r="Z539" s="211">
        <v>3</v>
      </c>
      <c r="AA539" s="211">
        <v>3107.848226424423</v>
      </c>
      <c r="AB539" s="208">
        <f t="shared" si="386"/>
        <v>1035.949408808141</v>
      </c>
      <c r="AC539" s="205">
        <f t="shared" si="395"/>
        <v>1</v>
      </c>
      <c r="AD539" s="525"/>
      <c r="AE539" s="211">
        <v>3</v>
      </c>
      <c r="AF539" s="211">
        <v>3108.450849627317</v>
      </c>
      <c r="AG539" s="208">
        <f t="shared" si="387"/>
        <v>1036.1502832091057</v>
      </c>
      <c r="AH539" s="205">
        <f t="shared" si="396"/>
        <v>1</v>
      </c>
      <c r="AI539" s="525"/>
      <c r="AJ539" s="211">
        <v>3</v>
      </c>
      <c r="AK539" s="211">
        <v>3109.6532756547203</v>
      </c>
      <c r="AL539" s="208">
        <f t="shared" si="388"/>
        <v>1036.5510918849068</v>
      </c>
      <c r="AM539" s="205">
        <f t="shared" si="397"/>
        <v>2</v>
      </c>
      <c r="AN539" s="525"/>
      <c r="AO539" s="211">
        <v>3</v>
      </c>
      <c r="AP539" s="211">
        <v>3109.9628119975982</v>
      </c>
      <c r="AQ539" s="208">
        <f t="shared" si="389"/>
        <v>1036.6542706658661</v>
      </c>
      <c r="AR539" s="205">
        <f t="shared" si="398"/>
        <v>2</v>
      </c>
      <c r="AS539" s="525"/>
      <c r="AT539" s="211">
        <v>3</v>
      </c>
      <c r="AU539" s="211">
        <v>3111.0795937730654</v>
      </c>
      <c r="AV539" s="208">
        <f t="shared" si="390"/>
        <v>1037.0265312576885</v>
      </c>
      <c r="AW539" s="205">
        <f t="shared" si="399"/>
        <v>1</v>
      </c>
      <c r="AX539" s="525"/>
    </row>
    <row r="540" spans="2:50" ht="14.25" customHeight="1">
      <c r="B540" s="494"/>
      <c r="C540" s="203">
        <v>21</v>
      </c>
      <c r="D540" s="206" t="s">
        <v>552</v>
      </c>
      <c r="E540" s="207">
        <v>3</v>
      </c>
      <c r="F540" s="203">
        <v>3600</v>
      </c>
      <c r="G540" s="208">
        <f t="shared" si="391"/>
        <v>1200</v>
      </c>
      <c r="H540" s="529"/>
      <c r="I540" s="209">
        <f t="shared" si="392"/>
        <v>3</v>
      </c>
      <c r="J540" s="209">
        <f t="shared" si="392"/>
        <v>3106.5322099751315</v>
      </c>
      <c r="K540" s="210">
        <f t="shared" si="392"/>
        <v>1035.5107366583773</v>
      </c>
      <c r="L540" s="530"/>
      <c r="M540" s="209">
        <f>RANK(K540, K$520:$K$552)</f>
        <v>4</v>
      </c>
      <c r="N540" s="528"/>
      <c r="O540" s="526"/>
      <c r="P540" s="211">
        <v>3</v>
      </c>
      <c r="Q540" s="211">
        <v>3103.7506088650739</v>
      </c>
      <c r="R540" s="208">
        <f t="shared" si="384"/>
        <v>1034.5835362883579</v>
      </c>
      <c r="S540" s="205">
        <f t="shared" si="393"/>
        <v>3</v>
      </c>
      <c r="T540" s="525"/>
      <c r="U540" s="211">
        <v>3</v>
      </c>
      <c r="V540" s="211">
        <v>3103.6893203883365</v>
      </c>
      <c r="W540" s="208">
        <f t="shared" si="385"/>
        <v>1034.5631067961122</v>
      </c>
      <c r="X540" s="205">
        <f t="shared" si="394"/>
        <v>4</v>
      </c>
      <c r="Y540" s="525"/>
      <c r="Z540" s="211">
        <v>3</v>
      </c>
      <c r="AA540" s="211">
        <v>3107.5291622481432</v>
      </c>
      <c r="AB540" s="208">
        <f t="shared" si="386"/>
        <v>1035.8430540827144</v>
      </c>
      <c r="AC540" s="205">
        <f t="shared" si="395"/>
        <v>3</v>
      </c>
      <c r="AD540" s="525"/>
      <c r="AE540" s="211">
        <v>3</v>
      </c>
      <c r="AF540" s="211">
        <v>3107.3684210526358</v>
      </c>
      <c r="AG540" s="208">
        <f t="shared" si="387"/>
        <v>1035.789473684212</v>
      </c>
      <c r="AH540" s="205">
        <f t="shared" si="396"/>
        <v>4</v>
      </c>
      <c r="AI540" s="525"/>
      <c r="AJ540" s="211">
        <v>3</v>
      </c>
      <c r="AK540" s="211">
        <v>3107.8751857355142</v>
      </c>
      <c r="AL540" s="208">
        <f t="shared" si="388"/>
        <v>1035.9583952451715</v>
      </c>
      <c r="AM540" s="205">
        <f t="shared" si="397"/>
        <v>5</v>
      </c>
      <c r="AN540" s="525"/>
      <c r="AO540" s="211">
        <v>3</v>
      </c>
      <c r="AP540" s="211">
        <v>3107.8060046189294</v>
      </c>
      <c r="AQ540" s="208">
        <f t="shared" si="389"/>
        <v>1035.9353348729765</v>
      </c>
      <c r="AR540" s="205">
        <f t="shared" si="398"/>
        <v>5</v>
      </c>
      <c r="AS540" s="525"/>
      <c r="AT540" s="211">
        <v>3</v>
      </c>
      <c r="AU540" s="211">
        <v>3107.706766917288</v>
      </c>
      <c r="AV540" s="208">
        <f t="shared" si="390"/>
        <v>1035.902255639096</v>
      </c>
      <c r="AW540" s="205">
        <f t="shared" si="399"/>
        <v>5</v>
      </c>
      <c r="AX540" s="525"/>
    </row>
    <row r="541" spans="2:50" ht="14.25" customHeight="1">
      <c r="B541" s="494"/>
      <c r="C541" s="203">
        <v>22</v>
      </c>
      <c r="D541" s="206" t="s">
        <v>551</v>
      </c>
      <c r="E541" s="207">
        <v>4</v>
      </c>
      <c r="F541" s="203">
        <v>3300</v>
      </c>
      <c r="G541" s="208">
        <f>F541/E541</f>
        <v>825</v>
      </c>
      <c r="H541" s="529"/>
      <c r="I541" s="209">
        <f t="shared" si="392"/>
        <v>4</v>
      </c>
      <c r="J541" s="209">
        <f t="shared" si="392"/>
        <v>2907.2376179862376</v>
      </c>
      <c r="K541" s="210">
        <f t="shared" si="392"/>
        <v>726.80940449655941</v>
      </c>
      <c r="L541" s="530"/>
      <c r="M541" s="209">
        <f>RANK(K541, K$520:$K$552)</f>
        <v>19</v>
      </c>
      <c r="N541" s="528"/>
      <c r="O541" s="526"/>
      <c r="P541" s="211">
        <v>4</v>
      </c>
      <c r="Q541" s="211">
        <v>2907.1031096563061</v>
      </c>
      <c r="R541" s="208">
        <f t="shared" si="384"/>
        <v>726.77577741407652</v>
      </c>
      <c r="S541" s="205">
        <f t="shared" si="393"/>
        <v>18</v>
      </c>
      <c r="T541" s="525"/>
      <c r="U541" s="211">
        <v>4</v>
      </c>
      <c r="V541" s="211">
        <v>2906.8548387096821</v>
      </c>
      <c r="W541" s="208">
        <f t="shared" si="385"/>
        <v>726.71370967742052</v>
      </c>
      <c r="X541" s="205">
        <f t="shared" si="394"/>
        <v>18</v>
      </c>
      <c r="Y541" s="525"/>
      <c r="Z541" s="211">
        <v>4</v>
      </c>
      <c r="AA541" s="211">
        <v>2906.9004956157137</v>
      </c>
      <c r="AB541" s="208">
        <f t="shared" si="386"/>
        <v>726.72512390392842</v>
      </c>
      <c r="AC541" s="205">
        <f t="shared" si="395"/>
        <v>18</v>
      </c>
      <c r="AD541" s="525"/>
      <c r="AE541" s="211">
        <v>4</v>
      </c>
      <c r="AF541" s="211">
        <v>2906.6233238520836</v>
      </c>
      <c r="AG541" s="208">
        <f t="shared" si="387"/>
        <v>726.65583096302089</v>
      </c>
      <c r="AH541" s="205">
        <f t="shared" si="396"/>
        <v>20</v>
      </c>
      <c r="AI541" s="525"/>
      <c r="AJ541" s="211">
        <v>4</v>
      </c>
      <c r="AK541" s="211">
        <v>2907.3137388926921</v>
      </c>
      <c r="AL541" s="208">
        <f t="shared" si="388"/>
        <v>726.82843472317302</v>
      </c>
      <c r="AM541" s="205">
        <f t="shared" si="397"/>
        <v>20</v>
      </c>
      <c r="AN541" s="525"/>
      <c r="AO541" s="211">
        <v>4</v>
      </c>
      <c r="AP541" s="211">
        <v>2907.7356717820167</v>
      </c>
      <c r="AQ541" s="208">
        <f t="shared" si="389"/>
        <v>726.93391794550416</v>
      </c>
      <c r="AR541" s="205">
        <f t="shared" si="398"/>
        <v>20</v>
      </c>
      <c r="AS541" s="525"/>
      <c r="AT541" s="211">
        <v>4</v>
      </c>
      <c r="AU541" s="211">
        <v>2908.1321473951721</v>
      </c>
      <c r="AV541" s="208">
        <f t="shared" si="390"/>
        <v>727.03303684879302</v>
      </c>
      <c r="AW541" s="205">
        <f t="shared" si="399"/>
        <v>20</v>
      </c>
      <c r="AX541" s="525"/>
    </row>
    <row r="542" spans="2:50" ht="14.25" customHeight="1">
      <c r="B542" s="494"/>
      <c r="C542" s="203">
        <v>23</v>
      </c>
      <c r="D542" s="206" t="s">
        <v>547</v>
      </c>
      <c r="E542" s="207">
        <v>4</v>
      </c>
      <c r="F542" s="203">
        <v>3300</v>
      </c>
      <c r="G542" s="208">
        <f t="shared" si="391"/>
        <v>825</v>
      </c>
      <c r="H542" s="529"/>
      <c r="I542" s="209">
        <f t="shared" si="392"/>
        <v>4</v>
      </c>
      <c r="J542" s="209">
        <f t="shared" si="392"/>
        <v>2905.7560895412089</v>
      </c>
      <c r="K542" s="210">
        <f t="shared" si="392"/>
        <v>726.43902238530222</v>
      </c>
      <c r="L542" s="530"/>
      <c r="M542" s="209">
        <f>RANK(K542, K$520:$K$552)</f>
        <v>22</v>
      </c>
      <c r="N542" s="528"/>
      <c r="O542" s="526"/>
      <c r="P542" s="211">
        <v>4</v>
      </c>
      <c r="Q542" s="211">
        <v>2903.9335180055364</v>
      </c>
      <c r="R542" s="208">
        <f t="shared" si="384"/>
        <v>725.98337950138409</v>
      </c>
      <c r="S542" s="205">
        <f t="shared" si="393"/>
        <v>21</v>
      </c>
      <c r="T542" s="525"/>
      <c r="U542" s="211">
        <v>4</v>
      </c>
      <c r="V542" s="211">
        <v>2904.2696629213533</v>
      </c>
      <c r="W542" s="208">
        <f t="shared" si="385"/>
        <v>726.06741573033833</v>
      </c>
      <c r="X542" s="205">
        <f t="shared" si="394"/>
        <v>21</v>
      </c>
      <c r="Y542" s="525"/>
      <c r="Z542" s="211">
        <v>4</v>
      </c>
      <c r="AA542" s="211">
        <v>2904.4562168900002</v>
      </c>
      <c r="AB542" s="208">
        <f t="shared" si="386"/>
        <v>726.11405422250004</v>
      </c>
      <c r="AC542" s="205">
        <f t="shared" si="395"/>
        <v>21</v>
      </c>
      <c r="AD542" s="525"/>
      <c r="AE542" s="211">
        <v>4</v>
      </c>
      <c r="AF542" s="211">
        <v>2906.3560732113115</v>
      </c>
      <c r="AG542" s="208">
        <f t="shared" si="387"/>
        <v>726.58901830282787</v>
      </c>
      <c r="AH542" s="205">
        <f t="shared" si="396"/>
        <v>21</v>
      </c>
      <c r="AI542" s="525"/>
      <c r="AJ542" s="211">
        <v>4</v>
      </c>
      <c r="AK542" s="211">
        <v>2907.1698113207563</v>
      </c>
      <c r="AL542" s="208">
        <f t="shared" si="388"/>
        <v>726.79245283018906</v>
      </c>
      <c r="AM542" s="205">
        <f t="shared" si="397"/>
        <v>21</v>
      </c>
      <c r="AN542" s="525"/>
      <c r="AO542" s="211">
        <v>4</v>
      </c>
      <c r="AP542" s="211">
        <v>2907.0023603461832</v>
      </c>
      <c r="AQ542" s="208">
        <f t="shared" si="389"/>
        <v>726.7505900865458</v>
      </c>
      <c r="AR542" s="205">
        <f t="shared" si="398"/>
        <v>21</v>
      </c>
      <c r="AS542" s="525"/>
      <c r="AT542" s="211">
        <v>4</v>
      </c>
      <c r="AU542" s="211">
        <v>2907.1049840933183</v>
      </c>
      <c r="AV542" s="208">
        <f t="shared" si="390"/>
        <v>726.77624602332958</v>
      </c>
      <c r="AW542" s="205">
        <f t="shared" si="399"/>
        <v>22</v>
      </c>
      <c r="AX542" s="525"/>
    </row>
    <row r="543" spans="2:50" ht="14.25" customHeight="1">
      <c r="B543" s="494"/>
      <c r="C543" s="203">
        <v>24</v>
      </c>
      <c r="D543" s="206" t="s">
        <v>550</v>
      </c>
      <c r="E543" s="207">
        <v>4</v>
      </c>
      <c r="F543" s="203">
        <v>3000</v>
      </c>
      <c r="G543" s="208">
        <f t="shared" si="391"/>
        <v>750</v>
      </c>
      <c r="H543" s="529"/>
      <c r="I543" s="209">
        <f t="shared" si="392"/>
        <v>4</v>
      </c>
      <c r="J543" s="209">
        <f t="shared" si="392"/>
        <v>2672.1450298753471</v>
      </c>
      <c r="K543" s="210">
        <f t="shared" si="392"/>
        <v>668.03625746883677</v>
      </c>
      <c r="L543" s="530"/>
      <c r="M543" s="209">
        <f>RANK(K543, K$520:$K$552)</f>
        <v>24</v>
      </c>
      <c r="N543" s="528"/>
      <c r="O543" s="526"/>
      <c r="P543" s="211">
        <v>4</v>
      </c>
      <c r="Q543" s="211">
        <v>2671.4932126696826</v>
      </c>
      <c r="R543" s="208">
        <f t="shared" si="384"/>
        <v>667.87330316742066</v>
      </c>
      <c r="S543" s="205">
        <f t="shared" si="393"/>
        <v>24</v>
      </c>
      <c r="T543" s="525"/>
      <c r="U543" s="211">
        <v>4</v>
      </c>
      <c r="V543" s="211">
        <v>2672.0906968989648</v>
      </c>
      <c r="W543" s="208">
        <f t="shared" si="385"/>
        <v>668.02267422474119</v>
      </c>
      <c r="X543" s="205">
        <f t="shared" si="394"/>
        <v>24</v>
      </c>
      <c r="Y543" s="525"/>
      <c r="Z543" s="211">
        <v>4</v>
      </c>
      <c r="AA543" s="211">
        <v>2672.2873900293248</v>
      </c>
      <c r="AB543" s="208">
        <f t="shared" si="386"/>
        <v>668.0718475073312</v>
      </c>
      <c r="AC543" s="205">
        <f t="shared" si="395"/>
        <v>24</v>
      </c>
      <c r="AD543" s="525"/>
      <c r="AE543" s="211">
        <v>4</v>
      </c>
      <c r="AF543" s="211">
        <v>2672.5521669341897</v>
      </c>
      <c r="AG543" s="208">
        <f t="shared" si="387"/>
        <v>668.13804173354742</v>
      </c>
      <c r="AH543" s="205">
        <f t="shared" si="396"/>
        <v>24</v>
      </c>
      <c r="AI543" s="525"/>
      <c r="AJ543" s="211">
        <v>4</v>
      </c>
      <c r="AK543" s="211">
        <v>2671.9045948789885</v>
      </c>
      <c r="AL543" s="208">
        <f t="shared" si="388"/>
        <v>667.97614871974713</v>
      </c>
      <c r="AM543" s="205">
        <f t="shared" si="397"/>
        <v>24</v>
      </c>
      <c r="AN543" s="525"/>
      <c r="AO543" s="211">
        <v>4</v>
      </c>
      <c r="AP543" s="211">
        <v>2672.294509679467</v>
      </c>
      <c r="AQ543" s="208">
        <f t="shared" si="389"/>
        <v>668.07362741986674</v>
      </c>
      <c r="AR543" s="205">
        <f t="shared" si="398"/>
        <v>24</v>
      </c>
      <c r="AS543" s="525"/>
      <c r="AT543" s="211">
        <v>4</v>
      </c>
      <c r="AU543" s="211">
        <v>2672.3926380368084</v>
      </c>
      <c r="AV543" s="208">
        <f t="shared" si="390"/>
        <v>668.09815950920211</v>
      </c>
      <c r="AW543" s="205">
        <f t="shared" si="399"/>
        <v>24</v>
      </c>
      <c r="AX543" s="525"/>
    </row>
    <row r="544" spans="2:50" ht="14.25" customHeight="1">
      <c r="B544" s="494"/>
      <c r="C544" s="203">
        <v>25</v>
      </c>
      <c r="D544" s="206" t="s">
        <v>549</v>
      </c>
      <c r="E544" s="207">
        <v>4</v>
      </c>
      <c r="F544" s="203">
        <v>3300</v>
      </c>
      <c r="G544" s="208">
        <f t="shared" si="391"/>
        <v>825</v>
      </c>
      <c r="H544" s="529"/>
      <c r="I544" s="209">
        <f t="shared" si="392"/>
        <v>4</v>
      </c>
      <c r="J544" s="209">
        <f t="shared" si="392"/>
        <v>2936.184065184626</v>
      </c>
      <c r="K544" s="210">
        <f t="shared" si="392"/>
        <v>734.04601629615649</v>
      </c>
      <c r="L544" s="530"/>
      <c r="M544" s="209">
        <f>RANK(K544, K$520:$K$552)</f>
        <v>15</v>
      </c>
      <c r="N544" s="528"/>
      <c r="O544" s="526"/>
      <c r="P544" s="211">
        <v>4</v>
      </c>
      <c r="Q544" s="211">
        <v>2933.4208798424138</v>
      </c>
      <c r="R544" s="208">
        <f t="shared" si="384"/>
        <v>733.35521996060345</v>
      </c>
      <c r="S544" s="205">
        <f t="shared" si="393"/>
        <v>15</v>
      </c>
      <c r="T544" s="525"/>
      <c r="U544" s="211">
        <v>4</v>
      </c>
      <c r="V544" s="211">
        <v>2933.8677354709534</v>
      </c>
      <c r="W544" s="208">
        <f t="shared" si="385"/>
        <v>733.46693386773836</v>
      </c>
      <c r="X544" s="205">
        <f t="shared" si="394"/>
        <v>15</v>
      </c>
      <c r="Y544" s="525"/>
      <c r="Z544" s="211">
        <v>4</v>
      </c>
      <c r="AA544" s="211">
        <v>2933.4332833583408</v>
      </c>
      <c r="AB544" s="208">
        <f t="shared" si="386"/>
        <v>733.35832083958519</v>
      </c>
      <c r="AC544" s="205">
        <f t="shared" si="395"/>
        <v>15</v>
      </c>
      <c r="AD544" s="525"/>
      <c r="AE544" s="211">
        <v>4</v>
      </c>
      <c r="AF544" s="211">
        <v>2936.0064153969606</v>
      </c>
      <c r="AG544" s="208">
        <f t="shared" si="387"/>
        <v>734.00160384924015</v>
      </c>
      <c r="AH544" s="205">
        <f t="shared" si="396"/>
        <v>15</v>
      </c>
      <c r="AI544" s="525"/>
      <c r="AJ544" s="211">
        <v>4</v>
      </c>
      <c r="AK544" s="211">
        <v>2938.8268156424583</v>
      </c>
      <c r="AL544" s="208">
        <f t="shared" si="388"/>
        <v>734.70670391061458</v>
      </c>
      <c r="AM544" s="205">
        <f t="shared" si="397"/>
        <v>13</v>
      </c>
      <c r="AN544" s="525"/>
      <c r="AO544" s="211">
        <v>4</v>
      </c>
      <c r="AP544" s="211">
        <v>2938.9578163771725</v>
      </c>
      <c r="AQ544" s="208">
        <f t="shared" si="389"/>
        <v>734.73945409429314</v>
      </c>
      <c r="AR544" s="205">
        <f t="shared" si="398"/>
        <v>13</v>
      </c>
      <c r="AS544" s="525"/>
      <c r="AT544" s="211">
        <v>4</v>
      </c>
      <c r="AU544" s="211">
        <v>2938.7755102040837</v>
      </c>
      <c r="AV544" s="208">
        <f t="shared" si="390"/>
        <v>734.69387755102093</v>
      </c>
      <c r="AW544" s="205">
        <f t="shared" si="399"/>
        <v>13</v>
      </c>
      <c r="AX544" s="525"/>
    </row>
    <row r="545" spans="1:50" ht="14.25" customHeight="1">
      <c r="B545" s="494"/>
      <c r="C545" s="203">
        <v>26</v>
      </c>
      <c r="D545" s="206" t="s">
        <v>668</v>
      </c>
      <c r="E545" s="207">
        <v>3</v>
      </c>
      <c r="F545" s="203">
        <v>3300</v>
      </c>
      <c r="G545" s="208">
        <f t="shared" si="391"/>
        <v>1100</v>
      </c>
      <c r="H545" s="529"/>
      <c r="I545" s="209">
        <f t="shared" si="392"/>
        <v>3</v>
      </c>
      <c r="J545" s="209">
        <f t="shared" si="392"/>
        <v>2936.4576172848433</v>
      </c>
      <c r="K545" s="210">
        <f t="shared" si="392"/>
        <v>978.81920576161451</v>
      </c>
      <c r="L545" s="530"/>
      <c r="M545" s="209">
        <f>RANK(K545, K$520:$K$552)</f>
        <v>7</v>
      </c>
      <c r="N545" s="528"/>
      <c r="O545" s="526"/>
      <c r="P545" s="211">
        <v>3</v>
      </c>
      <c r="Q545" s="211">
        <v>2934.9469004692501</v>
      </c>
      <c r="R545" s="208">
        <f t="shared" si="384"/>
        <v>978.31563348974998</v>
      </c>
      <c r="S545" s="205">
        <f t="shared" si="393"/>
        <v>7</v>
      </c>
      <c r="T545" s="525"/>
      <c r="U545" s="211">
        <v>3</v>
      </c>
      <c r="V545" s="211">
        <v>2935.0025549310162</v>
      </c>
      <c r="W545" s="208">
        <f t="shared" si="385"/>
        <v>978.33418497700541</v>
      </c>
      <c r="X545" s="205">
        <f t="shared" si="394"/>
        <v>7</v>
      </c>
      <c r="Y545" s="525"/>
      <c r="Z545" s="211">
        <v>3</v>
      </c>
      <c r="AA545" s="211">
        <v>2935.7201872762339</v>
      </c>
      <c r="AB545" s="208">
        <f t="shared" si="386"/>
        <v>978.5733957587446</v>
      </c>
      <c r="AC545" s="205">
        <f t="shared" si="395"/>
        <v>7</v>
      </c>
      <c r="AD545" s="525"/>
      <c r="AE545" s="211">
        <v>3</v>
      </c>
      <c r="AF545" s="211">
        <v>2935.8602309742428</v>
      </c>
      <c r="AG545" s="208">
        <f t="shared" si="387"/>
        <v>978.62007699141429</v>
      </c>
      <c r="AH545" s="205">
        <f t="shared" si="396"/>
        <v>7</v>
      </c>
      <c r="AI545" s="525"/>
      <c r="AJ545" s="211">
        <v>3</v>
      </c>
      <c r="AK545" s="211">
        <v>2937.5844366387491</v>
      </c>
      <c r="AL545" s="208">
        <f t="shared" si="388"/>
        <v>979.19481221291642</v>
      </c>
      <c r="AM545" s="205">
        <f t="shared" si="397"/>
        <v>7</v>
      </c>
      <c r="AN545" s="525"/>
      <c r="AO545" s="211">
        <v>3</v>
      </c>
      <c r="AP545" s="211">
        <v>2937.8602833414748</v>
      </c>
      <c r="AQ545" s="208">
        <f t="shared" si="389"/>
        <v>979.28676111382492</v>
      </c>
      <c r="AR545" s="205">
        <f t="shared" si="398"/>
        <v>7</v>
      </c>
      <c r="AS545" s="525"/>
      <c r="AT545" s="211">
        <v>3</v>
      </c>
      <c r="AU545" s="211">
        <v>2938.2287273629372</v>
      </c>
      <c r="AV545" s="208">
        <f t="shared" si="390"/>
        <v>979.40957578764574</v>
      </c>
      <c r="AW545" s="205">
        <f>RANK(AV545, AV$520:AV$552)</f>
        <v>7</v>
      </c>
      <c r="AX545" s="525"/>
    </row>
    <row r="546" spans="1:50" ht="14.25" customHeight="1">
      <c r="B546" s="494"/>
      <c r="C546" s="203">
        <v>27</v>
      </c>
      <c r="D546" s="206" t="s">
        <v>712</v>
      </c>
      <c r="E546" s="207">
        <v>4</v>
      </c>
      <c r="F546" s="203">
        <v>3000</v>
      </c>
      <c r="G546" s="208">
        <f t="shared" si="391"/>
        <v>750</v>
      </c>
      <c r="H546" s="529"/>
      <c r="I546" s="209">
        <f t="shared" si="392"/>
        <v>4</v>
      </c>
      <c r="J546" s="209">
        <f t="shared" si="392"/>
        <v>2643.0837656827907</v>
      </c>
      <c r="K546" s="210">
        <f t="shared" si="392"/>
        <v>660.77094142069768</v>
      </c>
      <c r="L546" s="530"/>
      <c r="M546" s="209">
        <f>RANK(K546, K$520:$K$552)</f>
        <v>25</v>
      </c>
      <c r="N546" s="528"/>
      <c r="O546" s="526"/>
      <c r="P546" s="211">
        <v>4</v>
      </c>
      <c r="Q546" s="211">
        <v>2641.0480349345025</v>
      </c>
      <c r="R546" s="208">
        <f t="shared" si="384"/>
        <v>660.26200873362563</v>
      </c>
      <c r="S546" s="205">
        <f t="shared" si="393"/>
        <v>25</v>
      </c>
      <c r="T546" s="525"/>
      <c r="U546" s="211">
        <v>4</v>
      </c>
      <c r="V546" s="211">
        <v>2641.1264300381326</v>
      </c>
      <c r="W546" s="208">
        <f t="shared" si="385"/>
        <v>660.28160750953316</v>
      </c>
      <c r="X546" s="205">
        <f t="shared" si="394"/>
        <v>25</v>
      </c>
      <c r="Y546" s="525"/>
      <c r="Z546" s="211">
        <v>4</v>
      </c>
      <c r="AA546" s="211">
        <v>2640.5837387074312</v>
      </c>
      <c r="AB546" s="208">
        <f t="shared" si="386"/>
        <v>660.14593467685779</v>
      </c>
      <c r="AC546" s="205">
        <f t="shared" si="395"/>
        <v>25</v>
      </c>
      <c r="AD546" s="525"/>
      <c r="AE546" s="211">
        <v>4</v>
      </c>
      <c r="AF546" s="211">
        <v>2640.9108159392731</v>
      </c>
      <c r="AG546" s="208">
        <f t="shared" si="387"/>
        <v>660.22770398481828</v>
      </c>
      <c r="AH546" s="205">
        <f t="shared" si="396"/>
        <v>25</v>
      </c>
      <c r="AI546" s="525"/>
      <c r="AJ546" s="211">
        <v>4</v>
      </c>
      <c r="AK546" s="211">
        <v>2645.5813953488396</v>
      </c>
      <c r="AL546" s="208">
        <f t="shared" si="388"/>
        <v>661.39534883720989</v>
      </c>
      <c r="AM546" s="205">
        <f t="shared" si="397"/>
        <v>25</v>
      </c>
      <c r="AN546" s="525"/>
      <c r="AO546" s="211">
        <v>4</v>
      </c>
      <c r="AP546" s="211">
        <v>2646.2151394422312</v>
      </c>
      <c r="AQ546" s="208">
        <f t="shared" si="389"/>
        <v>661.55378486055781</v>
      </c>
      <c r="AR546" s="205">
        <f t="shared" si="398"/>
        <v>25</v>
      </c>
      <c r="AS546" s="525"/>
      <c r="AT546" s="211">
        <v>4</v>
      </c>
      <c r="AU546" s="211">
        <v>2646.1208053691271</v>
      </c>
      <c r="AV546" s="208">
        <f t="shared" si="390"/>
        <v>661.53020134228177</v>
      </c>
      <c r="AW546" s="205">
        <f t="shared" si="399"/>
        <v>25</v>
      </c>
      <c r="AX546" s="525"/>
    </row>
    <row r="547" spans="1:50" ht="14.25" customHeight="1">
      <c r="B547" s="494"/>
      <c r="C547" s="203">
        <v>28</v>
      </c>
      <c r="D547" s="206" t="s">
        <v>640</v>
      </c>
      <c r="E547" s="207">
        <v>6</v>
      </c>
      <c r="F547" s="203">
        <v>3600</v>
      </c>
      <c r="G547" s="208">
        <f t="shared" si="391"/>
        <v>600</v>
      </c>
      <c r="H547" s="529"/>
      <c r="I547" s="209">
        <f t="shared" si="392"/>
        <v>6</v>
      </c>
      <c r="J547" s="209">
        <f t="shared" si="392"/>
        <v>3182.1476706703111</v>
      </c>
      <c r="K547" s="210">
        <f t="shared" si="392"/>
        <v>530.35794511171855</v>
      </c>
      <c r="L547" s="530"/>
      <c r="M547" s="209">
        <f>RANK(K547, K$520:$K$552)</f>
        <v>28</v>
      </c>
      <c r="N547" s="528"/>
      <c r="O547" s="526"/>
      <c r="P547" s="211">
        <v>6</v>
      </c>
      <c r="Q547" s="211">
        <v>3179.4871794872042</v>
      </c>
      <c r="R547" s="208">
        <f t="shared" si="384"/>
        <v>529.914529914534</v>
      </c>
      <c r="S547" s="205">
        <f t="shared" si="393"/>
        <v>28</v>
      </c>
      <c r="T547" s="525"/>
      <c r="U547" s="211">
        <v>6</v>
      </c>
      <c r="V547" s="211">
        <v>3182.608695652119</v>
      </c>
      <c r="W547" s="208">
        <f t="shared" si="385"/>
        <v>530.43478260868653</v>
      </c>
      <c r="X547" s="205">
        <f t="shared" si="394"/>
        <v>28</v>
      </c>
      <c r="Y547" s="525"/>
      <c r="Z547" s="211">
        <v>6</v>
      </c>
      <c r="AA547" s="211">
        <v>3185.611510791382</v>
      </c>
      <c r="AB547" s="208">
        <f t="shared" si="386"/>
        <v>530.93525179856363</v>
      </c>
      <c r="AC547" s="205">
        <f t="shared" si="395"/>
        <v>28</v>
      </c>
      <c r="AD547" s="525"/>
      <c r="AE547" s="211">
        <v>6</v>
      </c>
      <c r="AF547" s="211">
        <v>3182.4000000000315</v>
      </c>
      <c r="AG547" s="208">
        <f t="shared" si="387"/>
        <v>530.40000000000521</v>
      </c>
      <c r="AH547" s="205">
        <f t="shared" si="396"/>
        <v>28</v>
      </c>
      <c r="AI547" s="525"/>
      <c r="AJ547" s="211">
        <v>6</v>
      </c>
      <c r="AK547" s="211">
        <v>3181.1320754717767</v>
      </c>
      <c r="AL547" s="208">
        <f t="shared" si="388"/>
        <v>530.18867924529616</v>
      </c>
      <c r="AM547" s="205">
        <f t="shared" si="397"/>
        <v>28</v>
      </c>
      <c r="AN547" s="525"/>
      <c r="AO547" s="211">
        <v>6</v>
      </c>
      <c r="AP547" s="211">
        <v>3182.1428571428141</v>
      </c>
      <c r="AQ547" s="208">
        <f t="shared" si="389"/>
        <v>530.35714285713573</v>
      </c>
      <c r="AR547" s="205">
        <f t="shared" si="398"/>
        <v>28</v>
      </c>
      <c r="AS547" s="525"/>
      <c r="AT547" s="211">
        <v>6</v>
      </c>
      <c r="AU547" s="211">
        <v>3181.6513761468514</v>
      </c>
      <c r="AV547" s="208">
        <f t="shared" si="390"/>
        <v>530.2752293578086</v>
      </c>
      <c r="AW547" s="205">
        <f t="shared" si="399"/>
        <v>28</v>
      </c>
      <c r="AX547" s="525"/>
    </row>
    <row r="548" spans="1:50" ht="14.25" customHeight="1">
      <c r="B548" s="494"/>
      <c r="C548" s="203">
        <v>29</v>
      </c>
      <c r="D548" s="206" t="s">
        <v>388</v>
      </c>
      <c r="E548" s="207">
        <v>3</v>
      </c>
      <c r="F548" s="203">
        <v>3000</v>
      </c>
      <c r="G548" s="208">
        <f t="shared" si="391"/>
        <v>1000</v>
      </c>
      <c r="H548" s="529"/>
      <c r="I548" s="209">
        <f t="shared" si="392"/>
        <v>3</v>
      </c>
      <c r="J548" s="209">
        <f t="shared" si="392"/>
        <v>2672.0387704474024</v>
      </c>
      <c r="K548" s="210">
        <f t="shared" si="392"/>
        <v>890.67959014913424</v>
      </c>
      <c r="L548" s="530"/>
      <c r="M548" s="209">
        <f>RANK(K548, K$520:$K$552)</f>
        <v>9</v>
      </c>
      <c r="N548" s="528"/>
      <c r="O548" s="526"/>
      <c r="P548" s="211">
        <v>3</v>
      </c>
      <c r="Q548" s="211">
        <v>2671.7453387229471</v>
      </c>
      <c r="R548" s="208">
        <f t="shared" si="384"/>
        <v>890.58177957431565</v>
      </c>
      <c r="S548" s="205">
        <f t="shared" si="393"/>
        <v>9</v>
      </c>
      <c r="T548" s="525"/>
      <c r="U548" s="211">
        <v>3</v>
      </c>
      <c r="V548" s="211">
        <v>2671.9867363906546</v>
      </c>
      <c r="W548" s="208">
        <f t="shared" si="385"/>
        <v>890.66224546355159</v>
      </c>
      <c r="X548" s="205">
        <f t="shared" si="394"/>
        <v>9</v>
      </c>
      <c r="Y548" s="525"/>
      <c r="Z548" s="211">
        <v>3</v>
      </c>
      <c r="AA548" s="211">
        <v>2672.471001122537</v>
      </c>
      <c r="AB548" s="208">
        <f t="shared" si="386"/>
        <v>890.82366704084563</v>
      </c>
      <c r="AC548" s="205">
        <f t="shared" si="395"/>
        <v>9</v>
      </c>
      <c r="AD548" s="525"/>
      <c r="AE548" s="211">
        <v>3</v>
      </c>
      <c r="AF548" s="211">
        <v>2672.1350670598504</v>
      </c>
      <c r="AG548" s="208">
        <f t="shared" si="387"/>
        <v>890.71168901995009</v>
      </c>
      <c r="AH548" s="205">
        <f t="shared" si="396"/>
        <v>10</v>
      </c>
      <c r="AI548" s="525"/>
      <c r="AJ548" s="211">
        <v>3</v>
      </c>
      <c r="AK548" s="211">
        <v>2671.9014853566468</v>
      </c>
      <c r="AL548" s="208">
        <f t="shared" si="388"/>
        <v>890.63382845221565</v>
      </c>
      <c r="AM548" s="205">
        <f t="shared" si="397"/>
        <v>10</v>
      </c>
      <c r="AN548" s="525"/>
      <c r="AO548" s="211">
        <v>3</v>
      </c>
      <c r="AP548" s="211">
        <v>2671.8141422595609</v>
      </c>
      <c r="AQ548" s="208">
        <f t="shared" si="389"/>
        <v>890.60471408652029</v>
      </c>
      <c r="AR548" s="205">
        <f t="shared" si="398"/>
        <v>10</v>
      </c>
      <c r="AS548" s="525"/>
      <c r="AT548" s="211">
        <v>3</v>
      </c>
      <c r="AU548" s="211">
        <v>2672.2176222196217</v>
      </c>
      <c r="AV548" s="208">
        <f t="shared" si="390"/>
        <v>890.73920740654057</v>
      </c>
      <c r="AW548" s="205">
        <f t="shared" si="399"/>
        <v>10</v>
      </c>
      <c r="AX548" s="525"/>
    </row>
    <row r="549" spans="1:50" ht="14.25" customHeight="1">
      <c r="B549" s="494"/>
      <c r="C549" s="203">
        <v>30</v>
      </c>
      <c r="D549" s="206" t="s">
        <v>713</v>
      </c>
      <c r="E549" s="207">
        <v>12</v>
      </c>
      <c r="F549" s="203">
        <v>3600</v>
      </c>
      <c r="G549" s="208">
        <f t="shared" si="391"/>
        <v>300</v>
      </c>
      <c r="H549" s="529"/>
      <c r="I549" s="209">
        <f t="shared" si="392"/>
        <v>12</v>
      </c>
      <c r="J549" s="209">
        <f t="shared" si="392"/>
        <v>3103.0144932847447</v>
      </c>
      <c r="K549" s="210">
        <f t="shared" si="392"/>
        <v>258.58454110706214</v>
      </c>
      <c r="L549" s="530"/>
      <c r="M549" s="209">
        <f>RANK(K549, K$520:$K$552)</f>
        <v>30</v>
      </c>
      <c r="N549" s="528"/>
      <c r="O549" s="526"/>
      <c r="P549" s="211">
        <v>12</v>
      </c>
      <c r="Q549" s="211">
        <v>3102.9167781643009</v>
      </c>
      <c r="R549" s="208">
        <f t="shared" si="384"/>
        <v>258.57639818035841</v>
      </c>
      <c r="S549" s="205">
        <f t="shared" si="393"/>
        <v>30</v>
      </c>
      <c r="T549" s="525"/>
      <c r="U549" s="211">
        <v>12</v>
      </c>
      <c r="V549" s="211">
        <v>3102.6514094334352</v>
      </c>
      <c r="W549" s="208">
        <f t="shared" si="385"/>
        <v>258.55428411945292</v>
      </c>
      <c r="X549" s="205">
        <f t="shared" si="394"/>
        <v>30</v>
      </c>
      <c r="Y549" s="525"/>
      <c r="Z549" s="211">
        <v>12</v>
      </c>
      <c r="AA549" s="211">
        <v>3102.9972752043614</v>
      </c>
      <c r="AB549" s="208">
        <f t="shared" si="386"/>
        <v>258.58310626703013</v>
      </c>
      <c r="AC549" s="205">
        <f t="shared" si="395"/>
        <v>30</v>
      </c>
      <c r="AD549" s="525"/>
      <c r="AE549" s="211">
        <v>12</v>
      </c>
      <c r="AF549" s="211">
        <v>3102.8795811518316</v>
      </c>
      <c r="AG549" s="208">
        <f t="shared" si="387"/>
        <v>258.57329842931932</v>
      </c>
      <c r="AH549" s="205">
        <f t="shared" si="396"/>
        <v>30</v>
      </c>
      <c r="AI549" s="525"/>
      <c r="AJ549" s="211">
        <v>12</v>
      </c>
      <c r="AK549" s="211">
        <v>3103.1503150314998</v>
      </c>
      <c r="AL549" s="208">
        <f t="shared" si="388"/>
        <v>258.59585958595829</v>
      </c>
      <c r="AM549" s="205">
        <f t="shared" si="397"/>
        <v>30</v>
      </c>
      <c r="AN549" s="525"/>
      <c r="AO549" s="211">
        <v>12</v>
      </c>
      <c r="AP549" s="211">
        <v>3103.1545741324921</v>
      </c>
      <c r="AQ549" s="208">
        <f t="shared" si="389"/>
        <v>258.59621451104101</v>
      </c>
      <c r="AR549" s="205">
        <f t="shared" si="398"/>
        <v>30</v>
      </c>
      <c r="AS549" s="525"/>
      <c r="AT549" s="211">
        <v>12</v>
      </c>
      <c r="AU549" s="211">
        <v>3103.3515198752948</v>
      </c>
      <c r="AV549" s="208">
        <f t="shared" si="390"/>
        <v>258.61262665627459</v>
      </c>
      <c r="AW549" s="205">
        <f t="shared" si="399"/>
        <v>30</v>
      </c>
      <c r="AX549" s="525"/>
    </row>
    <row r="550" spans="1:50" ht="14.25" customHeight="1">
      <c r="B550" s="494"/>
      <c r="C550" s="203">
        <v>31</v>
      </c>
      <c r="D550" s="206"/>
      <c r="E550" s="203"/>
      <c r="F550" s="203"/>
      <c r="G550" s="208"/>
      <c r="H550" s="529"/>
      <c r="I550" s="209"/>
      <c r="J550" s="209"/>
      <c r="K550" s="210"/>
      <c r="L550" s="530"/>
      <c r="M550" s="209"/>
      <c r="N550" s="528"/>
      <c r="O550" s="526"/>
      <c r="P550" s="211"/>
      <c r="Q550" s="211"/>
      <c r="R550" s="208"/>
      <c r="S550" s="205"/>
      <c r="T550" s="525"/>
      <c r="U550" s="211"/>
      <c r="V550" s="211"/>
      <c r="W550" s="208"/>
      <c r="X550" s="205"/>
      <c r="Y550" s="525"/>
      <c r="Z550" s="211"/>
      <c r="AA550" s="211"/>
      <c r="AB550" s="208"/>
      <c r="AC550" s="205"/>
      <c r="AD550" s="525"/>
      <c r="AE550" s="211"/>
      <c r="AF550" s="211"/>
      <c r="AG550" s="208"/>
      <c r="AH550" s="205"/>
      <c r="AI550" s="525"/>
      <c r="AJ550" s="211"/>
      <c r="AK550" s="211"/>
      <c r="AL550" s="208"/>
      <c r="AM550" s="205"/>
      <c r="AN550" s="525"/>
      <c r="AO550" s="211"/>
      <c r="AP550" s="211"/>
      <c r="AQ550" s="208"/>
      <c r="AR550" s="205"/>
      <c r="AS550" s="525"/>
      <c r="AT550" s="211"/>
      <c r="AU550" s="211"/>
      <c r="AV550" s="208"/>
      <c r="AW550" s="205"/>
      <c r="AX550" s="525"/>
    </row>
    <row r="551" spans="1:50" ht="14.25" customHeight="1">
      <c r="B551" s="494"/>
      <c r="C551" s="203">
        <v>32</v>
      </c>
      <c r="D551" s="206"/>
      <c r="E551" s="203"/>
      <c r="F551" s="203"/>
      <c r="G551" s="208"/>
      <c r="H551" s="529"/>
      <c r="I551" s="209"/>
      <c r="J551" s="209"/>
      <c r="K551" s="210"/>
      <c r="L551" s="530"/>
      <c r="M551" s="209"/>
      <c r="N551" s="528"/>
      <c r="O551" s="526"/>
      <c r="P551" s="211"/>
      <c r="Q551" s="211"/>
      <c r="R551" s="208"/>
      <c r="S551" s="205"/>
      <c r="T551" s="525"/>
      <c r="U551" s="211"/>
      <c r="V551" s="211"/>
      <c r="W551" s="208"/>
      <c r="X551" s="205"/>
      <c r="Y551" s="525"/>
      <c r="Z551" s="211"/>
      <c r="AA551" s="211"/>
      <c r="AB551" s="208"/>
      <c r="AC551" s="205"/>
      <c r="AD551" s="525"/>
      <c r="AE551" s="211"/>
      <c r="AF551" s="211"/>
      <c r="AG551" s="208"/>
      <c r="AH551" s="205"/>
      <c r="AI551" s="525"/>
      <c r="AJ551" s="211"/>
      <c r="AK551" s="211"/>
      <c r="AL551" s="208"/>
      <c r="AM551" s="205"/>
      <c r="AN551" s="525"/>
      <c r="AO551" s="211"/>
      <c r="AP551" s="211"/>
      <c r="AQ551" s="208"/>
      <c r="AR551" s="205"/>
      <c r="AS551" s="525"/>
      <c r="AT551" s="211"/>
      <c r="AU551" s="211"/>
      <c r="AV551" s="208"/>
      <c r="AW551" s="205"/>
      <c r="AX551" s="525"/>
    </row>
    <row r="552" spans="1:50" ht="14.25" customHeight="1">
      <c r="B552" s="494"/>
      <c r="C552" s="203">
        <v>33</v>
      </c>
      <c r="D552" s="206"/>
      <c r="E552" s="203"/>
      <c r="F552" s="203"/>
      <c r="G552" s="208"/>
      <c r="H552" s="529"/>
      <c r="I552" s="209"/>
      <c r="J552" s="209"/>
      <c r="K552" s="210"/>
      <c r="L552" s="530"/>
      <c r="M552" s="209"/>
      <c r="N552" s="528"/>
      <c r="O552" s="526"/>
      <c r="P552" s="211"/>
      <c r="Q552" s="211"/>
      <c r="R552" s="208"/>
      <c r="S552" s="205"/>
      <c r="T552" s="525"/>
      <c r="U552" s="211"/>
      <c r="V552" s="211"/>
      <c r="W552" s="208"/>
      <c r="X552" s="205"/>
      <c r="Y552" s="525"/>
      <c r="Z552" s="211"/>
      <c r="AA552" s="211"/>
      <c r="AB552" s="208"/>
      <c r="AC552" s="205"/>
      <c r="AD552" s="525"/>
      <c r="AE552" s="211"/>
      <c r="AF552" s="211"/>
      <c r="AG552" s="208"/>
      <c r="AH552" s="205"/>
      <c r="AI552" s="525"/>
      <c r="AJ552" s="211"/>
      <c r="AK552" s="211"/>
      <c r="AL552" s="208"/>
      <c r="AM552" s="205"/>
      <c r="AN552" s="525"/>
      <c r="AO552" s="211"/>
      <c r="AP552" s="211"/>
      <c r="AQ552" s="208"/>
      <c r="AR552" s="205"/>
      <c r="AS552" s="525"/>
      <c r="AT552" s="211"/>
      <c r="AU552" s="211"/>
      <c r="AV552" s="208"/>
      <c r="AW552" s="205"/>
      <c r="AX552" s="525"/>
    </row>
    <row r="553" spans="1:50" ht="14.25" customHeight="1" collapsed="1">
      <c r="B553" s="531" t="s">
        <v>763</v>
      </c>
      <c r="C553" s="532"/>
      <c r="D553" s="532"/>
      <c r="E553" s="532"/>
      <c r="F553" s="532"/>
      <c r="G553" s="532"/>
      <c r="H553" s="532"/>
      <c r="I553" s="532"/>
      <c r="J553" s="532"/>
      <c r="K553" s="532"/>
      <c r="L553" s="532"/>
      <c r="M553" s="533"/>
      <c r="N553" s="536" t="s">
        <v>445</v>
      </c>
      <c r="O553" s="536" t="s">
        <v>105</v>
      </c>
      <c r="P553" s="538">
        <f>AT515+1</f>
        <v>8</v>
      </c>
      <c r="Q553" s="539"/>
      <c r="R553" s="539"/>
      <c r="S553" s="539"/>
      <c r="T553" s="539"/>
      <c r="U553" s="540">
        <f>P553+1</f>
        <v>9</v>
      </c>
      <c r="V553" s="541"/>
      <c r="W553" s="541"/>
      <c r="X553" s="541"/>
      <c r="Y553" s="541"/>
      <c r="Z553" s="538">
        <f t="shared" ref="Z553" si="400">U553+1</f>
        <v>10</v>
      </c>
      <c r="AA553" s="539"/>
      <c r="AB553" s="539"/>
      <c r="AC553" s="539"/>
      <c r="AD553" s="539"/>
      <c r="AE553" s="540">
        <f t="shared" ref="AE553" si="401">Z553+1</f>
        <v>11</v>
      </c>
      <c r="AF553" s="541"/>
      <c r="AG553" s="541"/>
      <c r="AH553" s="541"/>
      <c r="AI553" s="541"/>
      <c r="AJ553" s="542">
        <f t="shared" ref="AJ553" si="402">AE553+1</f>
        <v>12</v>
      </c>
      <c r="AK553" s="543"/>
      <c r="AL553" s="543"/>
      <c r="AM553" s="543"/>
      <c r="AN553" s="544"/>
      <c r="AO553" s="540">
        <f t="shared" ref="AO553" si="403">AJ553+1</f>
        <v>13</v>
      </c>
      <c r="AP553" s="541"/>
      <c r="AQ553" s="541"/>
      <c r="AR553" s="541"/>
      <c r="AS553" s="541"/>
      <c r="AT553" s="542">
        <f t="shared" ref="AT553" si="404">AO553+1</f>
        <v>14</v>
      </c>
      <c r="AU553" s="543"/>
      <c r="AV553" s="543"/>
      <c r="AW553" s="543"/>
      <c r="AX553" s="544"/>
    </row>
    <row r="554" spans="1:50" ht="14.25" customHeight="1">
      <c r="B554" s="534"/>
      <c r="C554" s="534"/>
      <c r="D554" s="534"/>
      <c r="E554" s="534"/>
      <c r="F554" s="534"/>
      <c r="G554" s="534"/>
      <c r="H554" s="534"/>
      <c r="I554" s="534"/>
      <c r="J554" s="534"/>
      <c r="K554" s="534"/>
      <c r="L554" s="534"/>
      <c r="M554" s="535"/>
      <c r="N554" s="537"/>
      <c r="O554" s="537"/>
      <c r="P554" s="545">
        <f>P553</f>
        <v>8</v>
      </c>
      <c r="Q554" s="545"/>
      <c r="R554" s="545"/>
      <c r="S554" s="545"/>
      <c r="T554" s="545"/>
      <c r="U554" s="546">
        <f>U553</f>
        <v>9</v>
      </c>
      <c r="V554" s="546"/>
      <c r="W554" s="546"/>
      <c r="X554" s="546"/>
      <c r="Y554" s="546"/>
      <c r="Z554" s="545">
        <f t="shared" ref="Z554" si="405">Z553</f>
        <v>10</v>
      </c>
      <c r="AA554" s="545"/>
      <c r="AB554" s="545"/>
      <c r="AC554" s="545"/>
      <c r="AD554" s="545"/>
      <c r="AE554" s="546">
        <f t="shared" ref="AE554" si="406">AE553</f>
        <v>11</v>
      </c>
      <c r="AF554" s="546"/>
      <c r="AG554" s="546"/>
      <c r="AH554" s="546"/>
      <c r="AI554" s="546"/>
      <c r="AJ554" s="547">
        <f t="shared" ref="AJ554" si="407">AJ553</f>
        <v>12</v>
      </c>
      <c r="AK554" s="548"/>
      <c r="AL554" s="548"/>
      <c r="AM554" s="548"/>
      <c r="AN554" s="549"/>
      <c r="AO554" s="546">
        <f t="shared" ref="AO554" si="408">AO553</f>
        <v>13</v>
      </c>
      <c r="AP554" s="546"/>
      <c r="AQ554" s="546"/>
      <c r="AR554" s="546"/>
      <c r="AS554" s="546"/>
      <c r="AT554" s="547">
        <f t="shared" ref="AT554" si="409">AT553</f>
        <v>14</v>
      </c>
      <c r="AU554" s="548"/>
      <c r="AV554" s="548"/>
      <c r="AW554" s="548"/>
      <c r="AX554" s="549"/>
    </row>
    <row r="555" spans="1:50" ht="14.25" customHeight="1">
      <c r="B555" s="494" t="s">
        <v>165</v>
      </c>
      <c r="C555" s="494" t="s">
        <v>160</v>
      </c>
      <c r="D555" s="494"/>
      <c r="E555" s="494" t="s">
        <v>161</v>
      </c>
      <c r="F555" s="494"/>
      <c r="G555" s="494"/>
      <c r="H555" s="494" t="s">
        <v>166</v>
      </c>
      <c r="I555" s="527" t="s">
        <v>446</v>
      </c>
      <c r="J555" s="527"/>
      <c r="K555" s="527"/>
      <c r="L555" s="527" t="s">
        <v>166</v>
      </c>
      <c r="M555" s="527" t="s">
        <v>168</v>
      </c>
      <c r="N555" s="528"/>
      <c r="O555" s="526" t="s">
        <v>167</v>
      </c>
      <c r="P555" s="526" t="s">
        <v>163</v>
      </c>
      <c r="Q555" s="526"/>
      <c r="R555" s="526"/>
      <c r="S555" s="526"/>
      <c r="T555" s="526" t="s">
        <v>166</v>
      </c>
      <c r="U555" s="526" t="s">
        <v>163</v>
      </c>
      <c r="V555" s="526"/>
      <c r="W555" s="526"/>
      <c r="X555" s="526"/>
      <c r="Y555" s="526" t="s">
        <v>166</v>
      </c>
      <c r="Z555" s="526" t="s">
        <v>163</v>
      </c>
      <c r="AA555" s="526"/>
      <c r="AB555" s="526"/>
      <c r="AC555" s="526"/>
      <c r="AD555" s="526" t="s">
        <v>166</v>
      </c>
      <c r="AE555" s="526" t="s">
        <v>163</v>
      </c>
      <c r="AF555" s="526"/>
      <c r="AG555" s="526"/>
      <c r="AH555" s="526"/>
      <c r="AI555" s="526" t="s">
        <v>166</v>
      </c>
      <c r="AJ555" s="526" t="s">
        <v>163</v>
      </c>
      <c r="AK555" s="526"/>
      <c r="AL555" s="526"/>
      <c r="AM555" s="526"/>
      <c r="AN555" s="526" t="s">
        <v>166</v>
      </c>
      <c r="AO555" s="526" t="s">
        <v>163</v>
      </c>
      <c r="AP555" s="526"/>
      <c r="AQ555" s="526"/>
      <c r="AR555" s="526"/>
      <c r="AS555" s="526" t="s">
        <v>166</v>
      </c>
      <c r="AT555" s="526" t="s">
        <v>163</v>
      </c>
      <c r="AU555" s="526"/>
      <c r="AV555" s="526"/>
      <c r="AW555" s="526"/>
      <c r="AX555" s="526" t="s">
        <v>166</v>
      </c>
    </row>
    <row r="556" spans="1:50" ht="14.25" customHeight="1">
      <c r="B556" s="494"/>
      <c r="C556" s="494"/>
      <c r="D556" s="494"/>
      <c r="E556" s="494" t="s">
        <v>447</v>
      </c>
      <c r="F556" s="494"/>
      <c r="G556" s="494"/>
      <c r="H556" s="494"/>
      <c r="I556" s="527" t="s">
        <v>447</v>
      </c>
      <c r="J556" s="527"/>
      <c r="K556" s="527"/>
      <c r="L556" s="527"/>
      <c r="M556" s="527"/>
      <c r="N556" s="528"/>
      <c r="O556" s="526"/>
      <c r="P556" s="526" t="s">
        <v>448</v>
      </c>
      <c r="Q556" s="526"/>
      <c r="R556" s="526"/>
      <c r="S556" s="526"/>
      <c r="T556" s="526"/>
      <c r="U556" s="526" t="s">
        <v>448</v>
      </c>
      <c r="V556" s="526"/>
      <c r="W556" s="526"/>
      <c r="X556" s="526"/>
      <c r="Y556" s="526"/>
      <c r="Z556" s="526" t="s">
        <v>448</v>
      </c>
      <c r="AA556" s="526"/>
      <c r="AB556" s="526"/>
      <c r="AC556" s="526"/>
      <c r="AD556" s="526"/>
      <c r="AE556" s="526" t="s">
        <v>448</v>
      </c>
      <c r="AF556" s="526"/>
      <c r="AG556" s="526"/>
      <c r="AH556" s="526"/>
      <c r="AI556" s="526"/>
      <c r="AJ556" s="526" t="s">
        <v>448</v>
      </c>
      <c r="AK556" s="526"/>
      <c r="AL556" s="526"/>
      <c r="AM556" s="526"/>
      <c r="AN556" s="526"/>
      <c r="AO556" s="526" t="s">
        <v>448</v>
      </c>
      <c r="AP556" s="526"/>
      <c r="AQ556" s="526"/>
      <c r="AR556" s="526"/>
      <c r="AS556" s="526"/>
      <c r="AT556" s="526" t="s">
        <v>448</v>
      </c>
      <c r="AU556" s="526"/>
      <c r="AV556" s="526"/>
      <c r="AW556" s="526"/>
      <c r="AX556" s="526"/>
    </row>
    <row r="557" spans="1:50" ht="14.25" customHeight="1">
      <c r="A557" s="200"/>
      <c r="B557" s="494"/>
      <c r="C557" s="494"/>
      <c r="D557" s="494"/>
      <c r="E557" s="203" t="s">
        <v>162</v>
      </c>
      <c r="F557" s="203" t="s">
        <v>449</v>
      </c>
      <c r="G557" s="203" t="s">
        <v>164</v>
      </c>
      <c r="H557" s="494"/>
      <c r="I557" s="204" t="s">
        <v>162</v>
      </c>
      <c r="J557" s="204" t="s">
        <v>449</v>
      </c>
      <c r="K557" s="204" t="s">
        <v>164</v>
      </c>
      <c r="L557" s="527"/>
      <c r="M557" s="527"/>
      <c r="N557" s="528"/>
      <c r="O557" s="526"/>
      <c r="P557" s="205" t="s">
        <v>162</v>
      </c>
      <c r="Q557" s="205" t="s">
        <v>449</v>
      </c>
      <c r="R557" s="205" t="s">
        <v>164</v>
      </c>
      <c r="S557" s="205" t="s">
        <v>168</v>
      </c>
      <c r="T557" s="526"/>
      <c r="U557" s="205" t="s">
        <v>162</v>
      </c>
      <c r="V557" s="205" t="s">
        <v>449</v>
      </c>
      <c r="W557" s="205" t="s">
        <v>164</v>
      </c>
      <c r="X557" s="205" t="s">
        <v>168</v>
      </c>
      <c r="Y557" s="526"/>
      <c r="Z557" s="205" t="s">
        <v>162</v>
      </c>
      <c r="AA557" s="205" t="s">
        <v>449</v>
      </c>
      <c r="AB557" s="205" t="s">
        <v>164</v>
      </c>
      <c r="AC557" s="205" t="s">
        <v>168</v>
      </c>
      <c r="AD557" s="526"/>
      <c r="AE557" s="205" t="s">
        <v>162</v>
      </c>
      <c r="AF557" s="205" t="s">
        <v>449</v>
      </c>
      <c r="AG557" s="205" t="s">
        <v>164</v>
      </c>
      <c r="AH557" s="205" t="s">
        <v>168</v>
      </c>
      <c r="AI557" s="526"/>
      <c r="AJ557" s="205" t="s">
        <v>162</v>
      </c>
      <c r="AK557" s="205" t="s">
        <v>449</v>
      </c>
      <c r="AL557" s="205" t="s">
        <v>164</v>
      </c>
      <c r="AM557" s="205" t="s">
        <v>168</v>
      </c>
      <c r="AN557" s="526"/>
      <c r="AO557" s="205" t="s">
        <v>162</v>
      </c>
      <c r="AP557" s="205" t="s">
        <v>449</v>
      </c>
      <c r="AQ557" s="205" t="s">
        <v>164</v>
      </c>
      <c r="AR557" s="205" t="s">
        <v>168</v>
      </c>
      <c r="AS557" s="526"/>
      <c r="AT557" s="205" t="s">
        <v>162</v>
      </c>
      <c r="AU557" s="205" t="s">
        <v>449</v>
      </c>
      <c r="AV557" s="205" t="s">
        <v>164</v>
      </c>
      <c r="AW557" s="205" t="s">
        <v>168</v>
      </c>
      <c r="AX557" s="526"/>
    </row>
    <row r="558" spans="1:50" ht="14.25" customHeight="1">
      <c r="B558" s="494" t="s">
        <v>450</v>
      </c>
      <c r="C558" s="203">
        <v>1</v>
      </c>
      <c r="D558" s="206" t="s">
        <v>545</v>
      </c>
      <c r="E558" s="207">
        <v>4</v>
      </c>
      <c r="F558" s="203">
        <v>3300</v>
      </c>
      <c r="G558" s="208">
        <f>F558/E558</f>
        <v>825</v>
      </c>
      <c r="H558" s="529">
        <f>AVERAGE(G558:G590)</f>
        <v>865.66666666666663</v>
      </c>
      <c r="I558" s="209">
        <f>AVERAGE(P558,U558,Z558,AE558,AJ558,AO558,AT558)</f>
        <v>4</v>
      </c>
      <c r="J558" s="209">
        <f>AVERAGE(Q558,V558,AA558,AF558,AK558,AP558,AU558)</f>
        <v>2942.924515490814</v>
      </c>
      <c r="K558" s="210">
        <f>AVERAGE(R558,W558,AB558,AG558,AL558,AQ558,AV558)</f>
        <v>735.73112887270349</v>
      </c>
      <c r="L558" s="530">
        <f>IFERROR(AVERAGE(K558:K590),"-")</f>
        <v>762.7916400008653</v>
      </c>
      <c r="M558" s="209">
        <f>RANK(K558, K$558:$K$590)</f>
        <v>12</v>
      </c>
      <c r="N558" s="528"/>
      <c r="O558" s="526"/>
      <c r="P558" s="211">
        <v>4</v>
      </c>
      <c r="Q558" s="211">
        <v>2942.1461897356148</v>
      </c>
      <c r="R558" s="208">
        <f t="shared" ref="R558:R587" si="410">Q558/P558</f>
        <v>735.53654743390371</v>
      </c>
      <c r="S558" s="205">
        <f>RANK(R558, R$558:R$590)</f>
        <v>12</v>
      </c>
      <c r="T558" s="525">
        <f>AVERAGE(R558:R590)</f>
        <v>762.59172456436636</v>
      </c>
      <c r="U558" s="211">
        <v>4</v>
      </c>
      <c r="V558" s="211">
        <v>2942.0505200594371</v>
      </c>
      <c r="W558" s="208">
        <f t="shared" ref="W558:W587" si="411">V558/U558</f>
        <v>735.51263001485927</v>
      </c>
      <c r="X558" s="205">
        <f>RANK(W558, W$558:W$590)</f>
        <v>12</v>
      </c>
      <c r="Y558" s="525">
        <f>AVERAGE(W558:W590)</f>
        <v>762.56673388780985</v>
      </c>
      <c r="Z558" s="211">
        <v>4</v>
      </c>
      <c r="AA558" s="211">
        <v>2942.585170340682</v>
      </c>
      <c r="AB558" s="208">
        <f t="shared" ref="AB558:AB587" si="412">AA558/Z558</f>
        <v>735.6462925851705</v>
      </c>
      <c r="AC558" s="205">
        <f>RANK(AB558, AB$558:AB$590)</f>
        <v>12</v>
      </c>
      <c r="AD558" s="525">
        <f>AVERAGE(AB558:AB590)</f>
        <v>762.66752817547524</v>
      </c>
      <c r="AE558" s="211">
        <v>4</v>
      </c>
      <c r="AF558" s="211">
        <v>2943.2266848196045</v>
      </c>
      <c r="AG558" s="208">
        <f t="shared" ref="AG558:AG587" si="413">AF558/AE558</f>
        <v>735.80667120490114</v>
      </c>
      <c r="AH558" s="205">
        <f>RANK(AG558, AG$558:AG$590)</f>
        <v>12</v>
      </c>
      <c r="AI558" s="525">
        <f>AVERAGE(AG558:AG590)</f>
        <v>762.72382496200964</v>
      </c>
      <c r="AJ558" s="211">
        <v>4</v>
      </c>
      <c r="AK558" s="211">
        <v>2943.0941218896519</v>
      </c>
      <c r="AL558" s="208">
        <f t="shared" ref="AL558:AL587" si="414">AK558/AJ558</f>
        <v>735.77353047241297</v>
      </c>
      <c r="AM558" s="205">
        <f>RANK(AL558, AL$558:AL$590)</f>
        <v>12</v>
      </c>
      <c r="AN558" s="525">
        <f>AVERAGE(AL558:AL590)</f>
        <v>764.02323237592054</v>
      </c>
      <c r="AO558" s="211">
        <v>4</v>
      </c>
      <c r="AP558" s="211">
        <v>2943.5092724679025</v>
      </c>
      <c r="AQ558" s="208">
        <f t="shared" ref="AQ558:AQ587" si="415">AP558/AO558</f>
        <v>735.87731811697563</v>
      </c>
      <c r="AR558" s="205">
        <f>RANK(AQ558, AQ$558:AQ$590)</f>
        <v>12</v>
      </c>
      <c r="AS558" s="525">
        <f>AVERAGE(AQ558:AQ590)</f>
        <v>764.09200425929237</v>
      </c>
      <c r="AT558" s="211">
        <v>4</v>
      </c>
      <c r="AU558" s="211">
        <v>2943.8596491228041</v>
      </c>
      <c r="AV558" s="208">
        <f t="shared" ref="AV558:AV587" si="416">AU558/AT558</f>
        <v>735.96491228070101</v>
      </c>
      <c r="AW558" s="205">
        <f>RANK(AV558, AV$558:AV$590)</f>
        <v>12</v>
      </c>
      <c r="AX558" s="525">
        <f>AVERAGE(AV558:AV590)</f>
        <v>764.14285337536739</v>
      </c>
    </row>
    <row r="559" spans="1:50" ht="14.25" customHeight="1">
      <c r="B559" s="494"/>
      <c r="C559" s="203">
        <v>2</v>
      </c>
      <c r="D559" s="206" t="s">
        <v>543</v>
      </c>
      <c r="E559" s="207">
        <v>3</v>
      </c>
      <c r="F559" s="203">
        <v>3600</v>
      </c>
      <c r="G559" s="208">
        <f t="shared" ref="G559:G578" si="417">F559/E559</f>
        <v>1200</v>
      </c>
      <c r="H559" s="529"/>
      <c r="I559" s="209">
        <f t="shared" ref="I559:K587" si="418">AVERAGE(P559,U559,Z559,AE559,AJ559,AO559,AT559)</f>
        <v>3</v>
      </c>
      <c r="J559" s="209">
        <f t="shared" si="418"/>
        <v>3109.8526298567085</v>
      </c>
      <c r="K559" s="210">
        <f t="shared" si="418"/>
        <v>1036.6175432855694</v>
      </c>
      <c r="L559" s="530"/>
      <c r="M559" s="209">
        <f>RANK(K559, K$558:$K$590)</f>
        <v>3</v>
      </c>
      <c r="N559" s="528"/>
      <c r="O559" s="526"/>
      <c r="P559" s="211">
        <v>3</v>
      </c>
      <c r="Q559" s="211">
        <v>3109.5302013422806</v>
      </c>
      <c r="R559" s="208">
        <f t="shared" si="410"/>
        <v>1036.5100671140935</v>
      </c>
      <c r="S559" s="205">
        <f t="shared" ref="S559:S587" si="419">RANK(R559, R$558:R$590)</f>
        <v>3</v>
      </c>
      <c r="T559" s="525"/>
      <c r="U559" s="211">
        <v>3</v>
      </c>
      <c r="V559" s="211">
        <v>3109.4406033940922</v>
      </c>
      <c r="W559" s="208">
        <f t="shared" si="411"/>
        <v>1036.4802011313641</v>
      </c>
      <c r="X559" s="205">
        <f t="shared" ref="X559:X587" si="420">RANK(W559, W$558:W$590)</f>
        <v>3</v>
      </c>
      <c r="Y559" s="525"/>
      <c r="Z559" s="211">
        <v>3</v>
      </c>
      <c r="AA559" s="211">
        <v>3109.5975232198152</v>
      </c>
      <c r="AB559" s="208">
        <f t="shared" si="412"/>
        <v>1036.5325077399384</v>
      </c>
      <c r="AC559" s="205">
        <f t="shared" ref="AC559:AC587" si="421">RANK(AB559, AB$558:AB$590)</f>
        <v>3</v>
      </c>
      <c r="AD559" s="525"/>
      <c r="AE559" s="211">
        <v>3</v>
      </c>
      <c r="AF559" s="211">
        <v>3109.8125689084914</v>
      </c>
      <c r="AG559" s="208">
        <f t="shared" si="413"/>
        <v>1036.6041896361637</v>
      </c>
      <c r="AH559" s="205">
        <f t="shared" ref="AH559:AH587" si="422">RANK(AG559, AG$558:AG$590)</f>
        <v>3</v>
      </c>
      <c r="AI559" s="525"/>
      <c r="AJ559" s="211">
        <v>3</v>
      </c>
      <c r="AK559" s="211">
        <v>3110.1946425130086</v>
      </c>
      <c r="AL559" s="208">
        <f t="shared" si="414"/>
        <v>1036.7315475043363</v>
      </c>
      <c r="AM559" s="205">
        <f t="shared" ref="AM559:AM587" si="423">RANK(AL559, AL$558:AL$590)</f>
        <v>3</v>
      </c>
      <c r="AN559" s="525"/>
      <c r="AO559" s="211">
        <v>3</v>
      </c>
      <c r="AP559" s="211">
        <v>3110.1003991774528</v>
      </c>
      <c r="AQ559" s="208">
        <f t="shared" si="415"/>
        <v>1036.7001330591509</v>
      </c>
      <c r="AR559" s="205">
        <f t="shared" ref="AR559:AR587" si="424">RANK(AQ559, AQ$558:AQ$590)</f>
        <v>3</v>
      </c>
      <c r="AS559" s="525"/>
      <c r="AT559" s="211">
        <v>3</v>
      </c>
      <c r="AU559" s="211">
        <v>3110.2924704418169</v>
      </c>
      <c r="AV559" s="208">
        <f t="shared" si="416"/>
        <v>1036.7641568139391</v>
      </c>
      <c r="AW559" s="205">
        <f t="shared" ref="AW559:AW587" si="425">RANK(AV559, AV$558:AV$590)</f>
        <v>3</v>
      </c>
      <c r="AX559" s="525"/>
    </row>
    <row r="560" spans="1:50" ht="14.25" customHeight="1">
      <c r="B560" s="494"/>
      <c r="C560" s="203">
        <v>3</v>
      </c>
      <c r="D560" s="206" t="s">
        <v>544</v>
      </c>
      <c r="E560" s="207">
        <v>4</v>
      </c>
      <c r="F560" s="203">
        <v>3300</v>
      </c>
      <c r="G560" s="208">
        <f t="shared" si="417"/>
        <v>825</v>
      </c>
      <c r="H560" s="529"/>
      <c r="I560" s="209">
        <f t="shared" si="418"/>
        <v>4</v>
      </c>
      <c r="J560" s="209">
        <f t="shared" si="418"/>
        <v>2938.7076821023825</v>
      </c>
      <c r="K560" s="210">
        <f t="shared" si="418"/>
        <v>734.67692052559562</v>
      </c>
      <c r="L560" s="530"/>
      <c r="M560" s="209">
        <f>RANK(K560, K$558:$K$590)</f>
        <v>14</v>
      </c>
      <c r="N560" s="528"/>
      <c r="O560" s="526"/>
      <c r="P560" s="211">
        <v>4</v>
      </c>
      <c r="Q560" s="211">
        <v>2938.5826771653542</v>
      </c>
      <c r="R560" s="208">
        <f t="shared" si="410"/>
        <v>734.64566929133855</v>
      </c>
      <c r="S560" s="205">
        <f t="shared" si="419"/>
        <v>14</v>
      </c>
      <c r="T560" s="525"/>
      <c r="U560" s="211">
        <v>4</v>
      </c>
      <c r="V560" s="211">
        <v>2938.6454183266937</v>
      </c>
      <c r="W560" s="208">
        <f t="shared" si="411"/>
        <v>734.66135458167344</v>
      </c>
      <c r="X560" s="205">
        <f t="shared" si="420"/>
        <v>14</v>
      </c>
      <c r="Y560" s="525"/>
      <c r="Z560" s="211">
        <v>4</v>
      </c>
      <c r="AA560" s="211">
        <v>2938.9285714285711</v>
      </c>
      <c r="AB560" s="208">
        <f t="shared" si="412"/>
        <v>734.73214285714278</v>
      </c>
      <c r="AC560" s="205">
        <f t="shared" si="421"/>
        <v>14</v>
      </c>
      <c r="AD560" s="525"/>
      <c r="AE560" s="211">
        <v>4</v>
      </c>
      <c r="AF560" s="211">
        <v>2938.7292933529038</v>
      </c>
      <c r="AG560" s="208">
        <f t="shared" si="413"/>
        <v>734.68232333822596</v>
      </c>
      <c r="AH560" s="205">
        <f t="shared" si="422"/>
        <v>15</v>
      </c>
      <c r="AI560" s="525"/>
      <c r="AJ560" s="211">
        <v>4</v>
      </c>
      <c r="AK560" s="211">
        <v>2938.6303775241431</v>
      </c>
      <c r="AL560" s="208">
        <f t="shared" si="414"/>
        <v>734.65759438103578</v>
      </c>
      <c r="AM560" s="205">
        <f t="shared" si="423"/>
        <v>15</v>
      </c>
      <c r="AN560" s="525"/>
      <c r="AO560" s="211">
        <v>4</v>
      </c>
      <c r="AP560" s="211">
        <v>2938.7241186345836</v>
      </c>
      <c r="AQ560" s="208">
        <f t="shared" si="415"/>
        <v>734.68102965864591</v>
      </c>
      <c r="AR560" s="205">
        <f t="shared" si="424"/>
        <v>14</v>
      </c>
      <c r="AS560" s="525"/>
      <c r="AT560" s="211">
        <v>4</v>
      </c>
      <c r="AU560" s="211">
        <v>2938.713318284425</v>
      </c>
      <c r="AV560" s="208">
        <f t="shared" si="416"/>
        <v>734.67832957110625</v>
      </c>
      <c r="AW560" s="205">
        <f t="shared" si="425"/>
        <v>16</v>
      </c>
      <c r="AX560" s="525"/>
    </row>
    <row r="561" spans="2:50" ht="14.25" customHeight="1">
      <c r="B561" s="494"/>
      <c r="C561" s="203">
        <v>4</v>
      </c>
      <c r="D561" s="206" t="s">
        <v>233</v>
      </c>
      <c r="E561" s="207">
        <v>5</v>
      </c>
      <c r="F561" s="203">
        <v>3300</v>
      </c>
      <c r="G561" s="208">
        <f t="shared" si="417"/>
        <v>660</v>
      </c>
      <c r="H561" s="529"/>
      <c r="I561" s="209">
        <f t="shared" si="418"/>
        <v>5</v>
      </c>
      <c r="J561" s="209">
        <f t="shared" si="418"/>
        <v>2940.7058666638545</v>
      </c>
      <c r="K561" s="210">
        <f t="shared" si="418"/>
        <v>588.14117333277079</v>
      </c>
      <c r="L561" s="530"/>
      <c r="M561" s="209">
        <f>RANK(K561, K$558:$K$590)</f>
        <v>27</v>
      </c>
      <c r="N561" s="528"/>
      <c r="O561" s="526"/>
      <c r="P561" s="211">
        <v>5</v>
      </c>
      <c r="Q561" s="211">
        <v>2940.221402214022</v>
      </c>
      <c r="R561" s="208">
        <f t="shared" si="410"/>
        <v>588.04428044280439</v>
      </c>
      <c r="S561" s="205">
        <f t="shared" si="419"/>
        <v>27</v>
      </c>
      <c r="T561" s="525"/>
      <c r="U561" s="211">
        <v>5</v>
      </c>
      <c r="V561" s="211">
        <v>2940.1392111368923</v>
      </c>
      <c r="W561" s="208">
        <f t="shared" si="411"/>
        <v>588.02784222737841</v>
      </c>
      <c r="X561" s="205">
        <f t="shared" si="420"/>
        <v>27</v>
      </c>
      <c r="Y561" s="525"/>
      <c r="Z561" s="211">
        <v>5</v>
      </c>
      <c r="AA561" s="211">
        <v>2941.1764705882365</v>
      </c>
      <c r="AB561" s="208">
        <f t="shared" si="412"/>
        <v>588.2352941176473</v>
      </c>
      <c r="AC561" s="205">
        <f t="shared" si="421"/>
        <v>27</v>
      </c>
      <c r="AD561" s="525"/>
      <c r="AE561" s="211">
        <v>5</v>
      </c>
      <c r="AF561" s="211">
        <v>2940.372670807461</v>
      </c>
      <c r="AG561" s="208">
        <f t="shared" si="413"/>
        <v>588.07453416149224</v>
      </c>
      <c r="AH561" s="205">
        <f t="shared" si="422"/>
        <v>27</v>
      </c>
      <c r="AI561" s="525"/>
      <c r="AJ561" s="211">
        <v>5</v>
      </c>
      <c r="AK561" s="211">
        <v>2940.5309734513335</v>
      </c>
      <c r="AL561" s="208">
        <f t="shared" si="414"/>
        <v>588.10619469026665</v>
      </c>
      <c r="AM561" s="205">
        <f t="shared" si="423"/>
        <v>26</v>
      </c>
      <c r="AN561" s="525"/>
      <c r="AO561" s="211">
        <v>5</v>
      </c>
      <c r="AP561" s="211">
        <v>2940.9326424870419</v>
      </c>
      <c r="AQ561" s="208">
        <f t="shared" si="415"/>
        <v>588.1865284974084</v>
      </c>
      <c r="AR561" s="205">
        <f t="shared" si="424"/>
        <v>26</v>
      </c>
      <c r="AS561" s="525"/>
      <c r="AT561" s="211">
        <v>5</v>
      </c>
      <c r="AU561" s="211">
        <v>2941.5676959619936</v>
      </c>
      <c r="AV561" s="208">
        <f t="shared" si="416"/>
        <v>588.31353919239871</v>
      </c>
      <c r="AW561" s="205">
        <f t="shared" si="425"/>
        <v>26</v>
      </c>
      <c r="AX561" s="525"/>
    </row>
    <row r="562" spans="2:50" ht="14.25" customHeight="1">
      <c r="B562" s="494"/>
      <c r="C562" s="203">
        <v>5</v>
      </c>
      <c r="D562" s="206" t="s">
        <v>539</v>
      </c>
      <c r="E562" s="207">
        <v>3</v>
      </c>
      <c r="F562" s="203">
        <v>3600</v>
      </c>
      <c r="G562" s="208">
        <f t="shared" si="417"/>
        <v>1200</v>
      </c>
      <c r="H562" s="529"/>
      <c r="I562" s="209">
        <f t="shared" si="418"/>
        <v>3</v>
      </c>
      <c r="J562" s="209">
        <f t="shared" si="418"/>
        <v>3107.8281514843861</v>
      </c>
      <c r="K562" s="210">
        <f t="shared" si="418"/>
        <v>1035.9427171614618</v>
      </c>
      <c r="L562" s="530"/>
      <c r="M562" s="209">
        <f>RANK(K562, K$558:$K$590)</f>
        <v>6</v>
      </c>
      <c r="N562" s="528"/>
      <c r="O562" s="526"/>
      <c r="P562" s="211">
        <v>3</v>
      </c>
      <c r="Q562" s="211">
        <v>3106.9327020628989</v>
      </c>
      <c r="R562" s="208">
        <f t="shared" si="410"/>
        <v>1035.6442340209662</v>
      </c>
      <c r="S562" s="205">
        <f t="shared" si="419"/>
        <v>6</v>
      </c>
      <c r="T562" s="525"/>
      <c r="U562" s="211">
        <v>3</v>
      </c>
      <c r="V562" s="211">
        <v>3107.1077628562089</v>
      </c>
      <c r="W562" s="208">
        <f t="shared" si="411"/>
        <v>1035.7025876187363</v>
      </c>
      <c r="X562" s="205">
        <f t="shared" si="420"/>
        <v>6</v>
      </c>
      <c r="Y562" s="525"/>
      <c r="Z562" s="211">
        <v>3</v>
      </c>
      <c r="AA562" s="211">
        <v>3107.8964830789628</v>
      </c>
      <c r="AB562" s="208">
        <f t="shared" si="412"/>
        <v>1035.9654943596543</v>
      </c>
      <c r="AC562" s="205">
        <f t="shared" si="421"/>
        <v>6</v>
      </c>
      <c r="AD562" s="525"/>
      <c r="AE562" s="211">
        <v>3</v>
      </c>
      <c r="AF562" s="211">
        <v>3108.2311733800366</v>
      </c>
      <c r="AG562" s="208">
        <f t="shared" si="413"/>
        <v>1036.0770577933456</v>
      </c>
      <c r="AH562" s="205">
        <f t="shared" si="422"/>
        <v>6</v>
      </c>
      <c r="AI562" s="525"/>
      <c r="AJ562" s="211">
        <v>3</v>
      </c>
      <c r="AK562" s="211">
        <v>3108.2517482517487</v>
      </c>
      <c r="AL562" s="208">
        <f t="shared" si="414"/>
        <v>1036.0839160839162</v>
      </c>
      <c r="AM562" s="205">
        <f t="shared" si="423"/>
        <v>6</v>
      </c>
      <c r="AN562" s="525"/>
      <c r="AO562" s="211">
        <v>3</v>
      </c>
      <c r="AP562" s="211">
        <v>3107.8168794767989</v>
      </c>
      <c r="AQ562" s="208">
        <f t="shared" si="415"/>
        <v>1035.9389598255996</v>
      </c>
      <c r="AR562" s="205">
        <f t="shared" si="424"/>
        <v>6</v>
      </c>
      <c r="AS562" s="525"/>
      <c r="AT562" s="211">
        <v>3</v>
      </c>
      <c r="AU562" s="211">
        <v>3108.5603112840467</v>
      </c>
      <c r="AV562" s="208">
        <f t="shared" si="416"/>
        <v>1036.1867704280155</v>
      </c>
      <c r="AW562" s="205">
        <f t="shared" si="425"/>
        <v>6</v>
      </c>
      <c r="AX562" s="525"/>
    </row>
    <row r="563" spans="2:50" ht="14.25" customHeight="1">
      <c r="B563" s="494"/>
      <c r="C563" s="203">
        <v>6</v>
      </c>
      <c r="D563" s="206" t="s">
        <v>370</v>
      </c>
      <c r="E563" s="207">
        <v>3</v>
      </c>
      <c r="F563" s="203">
        <v>3000</v>
      </c>
      <c r="G563" s="208">
        <f t="shared" si="417"/>
        <v>1000</v>
      </c>
      <c r="H563" s="529"/>
      <c r="I563" s="209">
        <f t="shared" si="418"/>
        <v>3</v>
      </c>
      <c r="J563" s="209">
        <f t="shared" si="418"/>
        <v>2682.2225946893027</v>
      </c>
      <c r="K563" s="210">
        <f t="shared" si="418"/>
        <v>894.0741982297676</v>
      </c>
      <c r="L563" s="530"/>
      <c r="M563" s="209">
        <f>RANK(K563, K$558:$K$590)</f>
        <v>8</v>
      </c>
      <c r="N563" s="528"/>
      <c r="O563" s="526"/>
      <c r="P563" s="211">
        <v>3</v>
      </c>
      <c r="Q563" s="211">
        <v>2682.5883922615062</v>
      </c>
      <c r="R563" s="208">
        <f t="shared" si="410"/>
        <v>894.1961307538354</v>
      </c>
      <c r="S563" s="205">
        <f t="shared" si="419"/>
        <v>8</v>
      </c>
      <c r="T563" s="525"/>
      <c r="U563" s="211">
        <v>3</v>
      </c>
      <c r="V563" s="211">
        <v>2681.6479400749076</v>
      </c>
      <c r="W563" s="208">
        <f t="shared" si="411"/>
        <v>893.88264669163584</v>
      </c>
      <c r="X563" s="205">
        <f t="shared" si="420"/>
        <v>8</v>
      </c>
      <c r="Y563" s="525"/>
      <c r="Z563" s="211">
        <v>3</v>
      </c>
      <c r="AA563" s="211">
        <v>2681.988379599743</v>
      </c>
      <c r="AB563" s="208">
        <f t="shared" si="412"/>
        <v>893.99612653324766</v>
      </c>
      <c r="AC563" s="205">
        <f t="shared" si="421"/>
        <v>8</v>
      </c>
      <c r="AD563" s="525"/>
      <c r="AE563" s="211">
        <v>3</v>
      </c>
      <c r="AF563" s="211">
        <v>2681.7689015691885</v>
      </c>
      <c r="AG563" s="208">
        <f t="shared" si="413"/>
        <v>893.92296718972955</v>
      </c>
      <c r="AH563" s="205">
        <f t="shared" si="422"/>
        <v>8</v>
      </c>
      <c r="AI563" s="525"/>
      <c r="AJ563" s="211">
        <v>3</v>
      </c>
      <c r="AK563" s="211">
        <v>2682.0497084995413</v>
      </c>
      <c r="AL563" s="208">
        <f t="shared" si="414"/>
        <v>894.01656949984715</v>
      </c>
      <c r="AM563" s="205">
        <f t="shared" si="423"/>
        <v>8</v>
      </c>
      <c r="AN563" s="525"/>
      <c r="AO563" s="211">
        <v>3</v>
      </c>
      <c r="AP563" s="211">
        <v>2682.6506024096375</v>
      </c>
      <c r="AQ563" s="208">
        <f t="shared" si="415"/>
        <v>894.21686746987916</v>
      </c>
      <c r="AR563" s="205">
        <f t="shared" si="424"/>
        <v>8</v>
      </c>
      <c r="AS563" s="525"/>
      <c r="AT563" s="211">
        <v>3</v>
      </c>
      <c r="AU563" s="211">
        <v>2682.8642384105956</v>
      </c>
      <c r="AV563" s="208">
        <f t="shared" si="416"/>
        <v>894.28807947019857</v>
      </c>
      <c r="AW563" s="205">
        <f t="shared" si="425"/>
        <v>8</v>
      </c>
      <c r="AX563" s="525"/>
    </row>
    <row r="564" spans="2:50" ht="14.25" customHeight="1">
      <c r="B564" s="494"/>
      <c r="C564" s="203">
        <v>7</v>
      </c>
      <c r="D564" s="206" t="s">
        <v>542</v>
      </c>
      <c r="E564" s="207">
        <v>3</v>
      </c>
      <c r="F564" s="203">
        <v>3600</v>
      </c>
      <c r="G564" s="208">
        <f t="shared" si="417"/>
        <v>1200</v>
      </c>
      <c r="H564" s="529"/>
      <c r="I564" s="209">
        <f t="shared" si="418"/>
        <v>3</v>
      </c>
      <c r="J564" s="209">
        <f t="shared" si="418"/>
        <v>3111.6262908705407</v>
      </c>
      <c r="K564" s="210">
        <f t="shared" si="418"/>
        <v>1037.2087636235135</v>
      </c>
      <c r="L564" s="530"/>
      <c r="M564" s="209">
        <f>RANK(K564, K$558:$K$590)</f>
        <v>2</v>
      </c>
      <c r="N564" s="528"/>
      <c r="O564" s="526"/>
      <c r="P564" s="211">
        <v>3</v>
      </c>
      <c r="Q564" s="211">
        <v>3111.0681488641849</v>
      </c>
      <c r="R564" s="208">
        <f t="shared" si="410"/>
        <v>1037.0227162880617</v>
      </c>
      <c r="S564" s="205">
        <f t="shared" si="419"/>
        <v>2</v>
      </c>
      <c r="T564" s="525"/>
      <c r="U564" s="211">
        <v>3</v>
      </c>
      <c r="V564" s="211">
        <v>3111.131639722862</v>
      </c>
      <c r="W564" s="208">
        <f t="shared" si="411"/>
        <v>1037.0438799076207</v>
      </c>
      <c r="X564" s="205">
        <f t="shared" si="420"/>
        <v>2</v>
      </c>
      <c r="Y564" s="525"/>
      <c r="Z564" s="211">
        <v>3</v>
      </c>
      <c r="AA564" s="211">
        <v>3111.8644067796595</v>
      </c>
      <c r="AB564" s="208">
        <f t="shared" si="412"/>
        <v>1037.2881355932197</v>
      </c>
      <c r="AC564" s="205">
        <f t="shared" si="421"/>
        <v>1</v>
      </c>
      <c r="AD564" s="525"/>
      <c r="AE564" s="211">
        <v>3</v>
      </c>
      <c r="AF564" s="211">
        <v>3111.5459882583173</v>
      </c>
      <c r="AG564" s="208">
        <f t="shared" si="413"/>
        <v>1037.1819960861058</v>
      </c>
      <c r="AH564" s="205">
        <f t="shared" si="422"/>
        <v>2</v>
      </c>
      <c r="AI564" s="525"/>
      <c r="AJ564" s="211">
        <v>3</v>
      </c>
      <c r="AK564" s="211">
        <v>3111.8644067796658</v>
      </c>
      <c r="AL564" s="208">
        <f t="shared" si="414"/>
        <v>1037.288135593222</v>
      </c>
      <c r="AM564" s="205">
        <f t="shared" si="423"/>
        <v>2</v>
      </c>
      <c r="AN564" s="525"/>
      <c r="AO564" s="211">
        <v>3</v>
      </c>
      <c r="AP564" s="211">
        <v>3112.2262773722618</v>
      </c>
      <c r="AQ564" s="208">
        <f t="shared" si="415"/>
        <v>1037.4087591240873</v>
      </c>
      <c r="AR564" s="205">
        <f t="shared" si="424"/>
        <v>2</v>
      </c>
      <c r="AS564" s="525"/>
      <c r="AT564" s="211">
        <v>3</v>
      </c>
      <c r="AU564" s="211">
        <v>3111.6831683168339</v>
      </c>
      <c r="AV564" s="208">
        <f t="shared" si="416"/>
        <v>1037.227722772278</v>
      </c>
      <c r="AW564" s="205">
        <f t="shared" si="425"/>
        <v>1</v>
      </c>
      <c r="AX564" s="525"/>
    </row>
    <row r="565" spans="2:50" ht="14.25" customHeight="1">
      <c r="B565" s="494"/>
      <c r="C565" s="203">
        <v>8</v>
      </c>
      <c r="D565" s="206" t="s">
        <v>623</v>
      </c>
      <c r="E565" s="207">
        <v>4</v>
      </c>
      <c r="F565" s="203">
        <v>3000</v>
      </c>
      <c r="G565" s="208">
        <f t="shared" si="417"/>
        <v>750</v>
      </c>
      <c r="H565" s="529"/>
      <c r="I565" s="209">
        <f t="shared" si="418"/>
        <v>4</v>
      </c>
      <c r="J565" s="209">
        <f t="shared" si="418"/>
        <v>2682.2715105146649</v>
      </c>
      <c r="K565" s="210">
        <f t="shared" si="418"/>
        <v>670.56787762866622</v>
      </c>
      <c r="L565" s="530"/>
      <c r="M565" s="209">
        <f>RANK(K565, K$558:$K$590)</f>
        <v>23</v>
      </c>
      <c r="N565" s="528"/>
      <c r="O565" s="526"/>
      <c r="P565" s="211">
        <v>4</v>
      </c>
      <c r="Q565" s="211">
        <v>2683.4236186348849</v>
      </c>
      <c r="R565" s="208">
        <f t="shared" si="410"/>
        <v>670.85590465872122</v>
      </c>
      <c r="S565" s="205">
        <f t="shared" si="419"/>
        <v>23</v>
      </c>
      <c r="T565" s="525"/>
      <c r="U565" s="211">
        <v>4</v>
      </c>
      <c r="V565" s="211">
        <v>2681.887578070784</v>
      </c>
      <c r="W565" s="208">
        <f t="shared" si="411"/>
        <v>670.471894517696</v>
      </c>
      <c r="X565" s="205">
        <f t="shared" si="420"/>
        <v>23</v>
      </c>
      <c r="Y565" s="525"/>
      <c r="Z565" s="211">
        <v>4</v>
      </c>
      <c r="AA565" s="211">
        <v>2682.2006472491926</v>
      </c>
      <c r="AB565" s="208">
        <f t="shared" si="412"/>
        <v>670.55016181229814</v>
      </c>
      <c r="AC565" s="205">
        <f t="shared" si="421"/>
        <v>23</v>
      </c>
      <c r="AD565" s="525"/>
      <c r="AE565" s="211">
        <v>4</v>
      </c>
      <c r="AF565" s="211">
        <v>2682.0437956204382</v>
      </c>
      <c r="AG565" s="208">
        <f t="shared" si="413"/>
        <v>670.51094890510956</v>
      </c>
      <c r="AH565" s="205">
        <f t="shared" si="422"/>
        <v>23</v>
      </c>
      <c r="AI565" s="525"/>
      <c r="AJ565" s="211">
        <v>4</v>
      </c>
      <c r="AK565" s="211">
        <v>2682.3164426060002</v>
      </c>
      <c r="AL565" s="208">
        <f t="shared" si="414"/>
        <v>670.57911065150006</v>
      </c>
      <c r="AM565" s="205">
        <f t="shared" si="423"/>
        <v>22</v>
      </c>
      <c r="AN565" s="525"/>
      <c r="AO565" s="211">
        <v>4</v>
      </c>
      <c r="AP565" s="211">
        <v>2681.8791946308729</v>
      </c>
      <c r="AQ565" s="208">
        <f t="shared" si="415"/>
        <v>670.46979865771823</v>
      </c>
      <c r="AR565" s="205">
        <f t="shared" si="424"/>
        <v>22</v>
      </c>
      <c r="AS565" s="525"/>
      <c r="AT565" s="211">
        <v>4</v>
      </c>
      <c r="AU565" s="211">
        <v>2682.1492967904815</v>
      </c>
      <c r="AV565" s="208">
        <f t="shared" si="416"/>
        <v>670.53732419762036</v>
      </c>
      <c r="AW565" s="205">
        <f t="shared" si="425"/>
        <v>22</v>
      </c>
      <c r="AX565" s="525"/>
    </row>
    <row r="566" spans="2:50" ht="14.25" customHeight="1">
      <c r="B566" s="494"/>
      <c r="C566" s="203">
        <v>9</v>
      </c>
      <c r="D566" s="206" t="s">
        <v>541</v>
      </c>
      <c r="E566" s="207">
        <v>4</v>
      </c>
      <c r="F566" s="203">
        <v>3300</v>
      </c>
      <c r="G566" s="208">
        <f t="shared" si="417"/>
        <v>825</v>
      </c>
      <c r="H566" s="529"/>
      <c r="I566" s="209">
        <f t="shared" si="418"/>
        <v>4</v>
      </c>
      <c r="J566" s="209">
        <f t="shared" si="418"/>
        <v>2911.0644568727253</v>
      </c>
      <c r="K566" s="210">
        <f t="shared" si="418"/>
        <v>727.76611421818131</v>
      </c>
      <c r="L566" s="530"/>
      <c r="M566" s="209">
        <f>RANK(K566, K$558:$K$590)</f>
        <v>19</v>
      </c>
      <c r="N566" s="528"/>
      <c r="O566" s="526"/>
      <c r="P566" s="211">
        <v>4</v>
      </c>
      <c r="Q566" s="211">
        <v>2909.6545615589002</v>
      </c>
      <c r="R566" s="208">
        <f t="shared" si="410"/>
        <v>727.41364038972506</v>
      </c>
      <c r="S566" s="205">
        <f t="shared" si="419"/>
        <v>19</v>
      </c>
      <c r="T566" s="525"/>
      <c r="U566" s="211">
        <v>4</v>
      </c>
      <c r="V566" s="211">
        <v>2909.2757306226181</v>
      </c>
      <c r="W566" s="208">
        <f t="shared" si="411"/>
        <v>727.31893265565452</v>
      </c>
      <c r="X566" s="205">
        <f t="shared" si="420"/>
        <v>19</v>
      </c>
      <c r="Y566" s="525"/>
      <c r="Z566" s="211">
        <v>4</v>
      </c>
      <c r="AA566" s="211">
        <v>2909.9739809193388</v>
      </c>
      <c r="AB566" s="208">
        <f t="shared" si="412"/>
        <v>727.49349522983471</v>
      </c>
      <c r="AC566" s="205">
        <f t="shared" si="421"/>
        <v>19</v>
      </c>
      <c r="AD566" s="525"/>
      <c r="AE566" s="211">
        <v>4</v>
      </c>
      <c r="AF566" s="211">
        <v>2911.0571081409453</v>
      </c>
      <c r="AG566" s="208">
        <f t="shared" si="413"/>
        <v>727.76427703523632</v>
      </c>
      <c r="AH566" s="205">
        <f t="shared" si="422"/>
        <v>19</v>
      </c>
      <c r="AI566" s="525"/>
      <c r="AJ566" s="211">
        <v>4</v>
      </c>
      <c r="AK566" s="211">
        <v>2912.3076923076942</v>
      </c>
      <c r="AL566" s="208">
        <f t="shared" si="414"/>
        <v>728.07692307692355</v>
      </c>
      <c r="AM566" s="205">
        <f t="shared" si="423"/>
        <v>20</v>
      </c>
      <c r="AN566" s="525"/>
      <c r="AO566" s="211">
        <v>4</v>
      </c>
      <c r="AP566" s="211">
        <v>2912.4270225187656</v>
      </c>
      <c r="AQ566" s="208">
        <f t="shared" si="415"/>
        <v>728.10675562969141</v>
      </c>
      <c r="AR566" s="205">
        <f t="shared" si="424"/>
        <v>20</v>
      </c>
      <c r="AS566" s="525"/>
      <c r="AT566" s="211">
        <v>4</v>
      </c>
      <c r="AU566" s="211">
        <v>2912.7551020408155</v>
      </c>
      <c r="AV566" s="208">
        <f t="shared" si="416"/>
        <v>728.18877551020387</v>
      </c>
      <c r="AW566" s="205">
        <f t="shared" si="425"/>
        <v>19</v>
      </c>
      <c r="AX566" s="525"/>
    </row>
    <row r="567" spans="2:50" ht="14.25" customHeight="1">
      <c r="B567" s="494"/>
      <c r="C567" s="203">
        <v>10</v>
      </c>
      <c r="D567" s="206" t="s">
        <v>624</v>
      </c>
      <c r="E567" s="207">
        <v>4</v>
      </c>
      <c r="F567" s="203">
        <v>3300</v>
      </c>
      <c r="G567" s="208">
        <f t="shared" si="417"/>
        <v>825</v>
      </c>
      <c r="H567" s="529"/>
      <c r="I567" s="209">
        <f t="shared" si="418"/>
        <v>4</v>
      </c>
      <c r="J567" s="209">
        <f t="shared" si="418"/>
        <v>2908.8839315958894</v>
      </c>
      <c r="K567" s="210">
        <f t="shared" si="418"/>
        <v>727.22098289897235</v>
      </c>
      <c r="L567" s="530"/>
      <c r="M567" s="209">
        <f>RANK(K567, K$558:$K$590)</f>
        <v>22</v>
      </c>
      <c r="N567" s="528"/>
      <c r="O567" s="526"/>
      <c r="P567" s="211">
        <v>4</v>
      </c>
      <c r="Q567" s="211">
        <v>2907.9402985074594</v>
      </c>
      <c r="R567" s="208">
        <f t="shared" si="410"/>
        <v>726.98507462686484</v>
      </c>
      <c r="S567" s="205">
        <f t="shared" si="419"/>
        <v>21</v>
      </c>
      <c r="T567" s="525"/>
      <c r="U567" s="211">
        <v>4</v>
      </c>
      <c r="V567" s="211">
        <v>2907.1218363743319</v>
      </c>
      <c r="W567" s="208">
        <f t="shared" si="411"/>
        <v>726.78045909358298</v>
      </c>
      <c r="X567" s="205">
        <f t="shared" si="420"/>
        <v>22</v>
      </c>
      <c r="Y567" s="525"/>
      <c r="Z567" s="211">
        <v>4</v>
      </c>
      <c r="AA567" s="211">
        <v>2907.6093469143179</v>
      </c>
      <c r="AB567" s="208">
        <f t="shared" si="412"/>
        <v>726.90233672857948</v>
      </c>
      <c r="AC567" s="205">
        <f t="shared" si="421"/>
        <v>21</v>
      </c>
      <c r="AD567" s="525"/>
      <c r="AE567" s="211">
        <v>4</v>
      </c>
      <c r="AF567" s="211">
        <v>2907.6923076923053</v>
      </c>
      <c r="AG567" s="208">
        <f t="shared" si="413"/>
        <v>726.92307692307634</v>
      </c>
      <c r="AH567" s="205">
        <f t="shared" si="422"/>
        <v>22</v>
      </c>
      <c r="AI567" s="525"/>
      <c r="AJ567" s="211">
        <v>4</v>
      </c>
      <c r="AK567" s="211">
        <v>2909.8617511520733</v>
      </c>
      <c r="AL567" s="208">
        <f t="shared" si="414"/>
        <v>727.46543778801833</v>
      </c>
      <c r="AM567" s="205">
        <f t="shared" si="423"/>
        <v>21</v>
      </c>
      <c r="AN567" s="525"/>
      <c r="AO567" s="211">
        <v>4</v>
      </c>
      <c r="AP567" s="211">
        <v>2910.9048723897922</v>
      </c>
      <c r="AQ567" s="208">
        <f t="shared" si="415"/>
        <v>727.72621809744805</v>
      </c>
      <c r="AR567" s="205">
        <f t="shared" si="424"/>
        <v>21</v>
      </c>
      <c r="AS567" s="525"/>
      <c r="AT567" s="211">
        <v>4</v>
      </c>
      <c r="AU567" s="211">
        <v>2911.0571081409453</v>
      </c>
      <c r="AV567" s="208">
        <f t="shared" si="416"/>
        <v>727.76427703523632</v>
      </c>
      <c r="AW567" s="205">
        <f t="shared" si="425"/>
        <v>21</v>
      </c>
      <c r="AX567" s="525"/>
    </row>
    <row r="568" spans="2:50" ht="14.25" customHeight="1">
      <c r="B568" s="494"/>
      <c r="C568" s="203">
        <v>11</v>
      </c>
      <c r="D568" s="206" t="s">
        <v>538</v>
      </c>
      <c r="E568" s="207">
        <v>4</v>
      </c>
      <c r="F568" s="203">
        <v>3300</v>
      </c>
      <c r="G568" s="208">
        <f t="shared" si="417"/>
        <v>825</v>
      </c>
      <c r="H568" s="529"/>
      <c r="I568" s="209">
        <f t="shared" si="418"/>
        <v>4</v>
      </c>
      <c r="J568" s="209">
        <f t="shared" si="418"/>
        <v>2913.0735715152869</v>
      </c>
      <c r="K568" s="210">
        <f t="shared" si="418"/>
        <v>728.26839287882171</v>
      </c>
      <c r="L568" s="530"/>
      <c r="M568" s="209">
        <f>RANK(K568, K$558:$K$590)</f>
        <v>18</v>
      </c>
      <c r="N568" s="528"/>
      <c r="O568" s="526"/>
      <c r="P568" s="211">
        <v>4</v>
      </c>
      <c r="Q568" s="211">
        <v>2910.4183757178066</v>
      </c>
      <c r="R568" s="208">
        <f t="shared" si="410"/>
        <v>727.60459392945165</v>
      </c>
      <c r="S568" s="205">
        <f t="shared" si="419"/>
        <v>18</v>
      </c>
      <c r="T568" s="525"/>
      <c r="U568" s="211">
        <v>4</v>
      </c>
      <c r="V568" s="211">
        <v>2911.145752143414</v>
      </c>
      <c r="W568" s="208">
        <f t="shared" si="411"/>
        <v>727.78643803585351</v>
      </c>
      <c r="X568" s="205">
        <f t="shared" si="420"/>
        <v>18</v>
      </c>
      <c r="Y568" s="525"/>
      <c r="Z568" s="211">
        <v>4</v>
      </c>
      <c r="AA568" s="211">
        <v>2910.5471847739896</v>
      </c>
      <c r="AB568" s="208">
        <f t="shared" si="412"/>
        <v>727.63679619349739</v>
      </c>
      <c r="AC568" s="205">
        <f t="shared" si="421"/>
        <v>18</v>
      </c>
      <c r="AD568" s="525"/>
      <c r="AE568" s="211">
        <v>4</v>
      </c>
      <c r="AF568" s="211">
        <v>2911.4345114345183</v>
      </c>
      <c r="AG568" s="208">
        <f t="shared" si="413"/>
        <v>727.85862785862957</v>
      </c>
      <c r="AH568" s="205">
        <f t="shared" si="422"/>
        <v>18</v>
      </c>
      <c r="AI568" s="525"/>
      <c r="AJ568" s="211">
        <v>4</v>
      </c>
      <c r="AK568" s="211">
        <v>2915.8011049723732</v>
      </c>
      <c r="AL568" s="208">
        <f t="shared" si="414"/>
        <v>728.9502762430933</v>
      </c>
      <c r="AM568" s="205">
        <f t="shared" si="423"/>
        <v>17</v>
      </c>
      <c r="AN568" s="525"/>
      <c r="AO568" s="211">
        <v>4</v>
      </c>
      <c r="AP568" s="211">
        <v>2916.0693641618523</v>
      </c>
      <c r="AQ568" s="208">
        <f t="shared" si="415"/>
        <v>729.01734104046307</v>
      </c>
      <c r="AR568" s="205">
        <f t="shared" si="424"/>
        <v>17</v>
      </c>
      <c r="AS568" s="525"/>
      <c r="AT568" s="211">
        <v>4</v>
      </c>
      <c r="AU568" s="211">
        <v>2916.0987074030536</v>
      </c>
      <c r="AV568" s="208">
        <f t="shared" si="416"/>
        <v>729.0246768507634</v>
      </c>
      <c r="AW568" s="205">
        <f t="shared" si="425"/>
        <v>17</v>
      </c>
      <c r="AX568" s="525"/>
    </row>
    <row r="569" spans="2:50" ht="14.25" customHeight="1">
      <c r="B569" s="494"/>
      <c r="C569" s="203">
        <v>12</v>
      </c>
      <c r="D569" s="206" t="s">
        <v>639</v>
      </c>
      <c r="E569" s="207">
        <v>4</v>
      </c>
      <c r="F569" s="203">
        <v>3300</v>
      </c>
      <c r="G569" s="208">
        <f t="shared" si="417"/>
        <v>825</v>
      </c>
      <c r="H569" s="529"/>
      <c r="I569" s="209">
        <f t="shared" si="418"/>
        <v>4</v>
      </c>
      <c r="J569" s="209">
        <f t="shared" si="418"/>
        <v>2925.6872562467352</v>
      </c>
      <c r="K569" s="210">
        <f t="shared" si="418"/>
        <v>731.42181406168379</v>
      </c>
      <c r="L569" s="530"/>
      <c r="M569" s="209">
        <f>RANK(K569, K$558:$K$590)</f>
        <v>17</v>
      </c>
      <c r="N569" s="528"/>
      <c r="O569" s="526"/>
      <c r="P569" s="211">
        <v>4</v>
      </c>
      <c r="Q569" s="211">
        <v>2925.0000000000045</v>
      </c>
      <c r="R569" s="208">
        <f t="shared" si="410"/>
        <v>731.25000000000114</v>
      </c>
      <c r="S569" s="205">
        <f t="shared" si="419"/>
        <v>17</v>
      </c>
      <c r="T569" s="525"/>
      <c r="U569" s="211">
        <v>4</v>
      </c>
      <c r="V569" s="211">
        <v>2923.3734939759083</v>
      </c>
      <c r="W569" s="208">
        <f t="shared" si="411"/>
        <v>730.84337349397708</v>
      </c>
      <c r="X569" s="205">
        <f t="shared" si="420"/>
        <v>17</v>
      </c>
      <c r="Y569" s="525"/>
      <c r="Z569" s="211">
        <v>4</v>
      </c>
      <c r="AA569" s="211">
        <v>2927.2727272727307</v>
      </c>
      <c r="AB569" s="208">
        <f t="shared" si="412"/>
        <v>731.81818181818267</v>
      </c>
      <c r="AC569" s="205">
        <f t="shared" si="421"/>
        <v>17</v>
      </c>
      <c r="AD569" s="525"/>
      <c r="AE569" s="211">
        <v>4</v>
      </c>
      <c r="AF569" s="211">
        <v>2927.1028037382976</v>
      </c>
      <c r="AG569" s="208">
        <f t="shared" si="413"/>
        <v>731.77570093457439</v>
      </c>
      <c r="AH569" s="205">
        <f t="shared" si="422"/>
        <v>17</v>
      </c>
      <c r="AI569" s="525"/>
      <c r="AJ569" s="211"/>
      <c r="AK569" s="211"/>
      <c r="AL569" s="208"/>
      <c r="AM569" s="205"/>
      <c r="AN569" s="525"/>
      <c r="AO569" s="211"/>
      <c r="AP569" s="211"/>
      <c r="AQ569" s="208"/>
      <c r="AR569" s="205"/>
      <c r="AS569" s="525"/>
      <c r="AT569" s="211"/>
      <c r="AU569" s="211"/>
      <c r="AV569" s="208"/>
      <c r="AW569" s="205"/>
      <c r="AX569" s="525"/>
    </row>
    <row r="570" spans="2:50" ht="14.25" customHeight="1">
      <c r="B570" s="494"/>
      <c r="C570" s="203">
        <v>13</v>
      </c>
      <c r="D570" s="206" t="s">
        <v>642</v>
      </c>
      <c r="E570" s="207">
        <v>4</v>
      </c>
      <c r="F570" s="203">
        <v>3300</v>
      </c>
      <c r="G570" s="208">
        <f t="shared" si="417"/>
        <v>825</v>
      </c>
      <c r="H570" s="529"/>
      <c r="I570" s="209">
        <f t="shared" si="418"/>
        <v>4</v>
      </c>
      <c r="J570" s="209">
        <f t="shared" si="418"/>
        <v>2946.3057195610977</v>
      </c>
      <c r="K570" s="210">
        <f t="shared" si="418"/>
        <v>736.57642989027443</v>
      </c>
      <c r="L570" s="530"/>
      <c r="M570" s="209">
        <f>RANK(K570, K$558:$K$590)</f>
        <v>11</v>
      </c>
      <c r="N570" s="528"/>
      <c r="O570" s="526"/>
      <c r="P570" s="211">
        <v>4</v>
      </c>
      <c r="Q570" s="211">
        <v>2946.400693842148</v>
      </c>
      <c r="R570" s="208">
        <f t="shared" si="410"/>
        <v>736.60017346053701</v>
      </c>
      <c r="S570" s="205">
        <f t="shared" si="419"/>
        <v>11</v>
      </c>
      <c r="T570" s="525"/>
      <c r="U570" s="211">
        <v>4</v>
      </c>
      <c r="V570" s="211">
        <v>2946.4709203839629</v>
      </c>
      <c r="W570" s="208">
        <f t="shared" si="411"/>
        <v>736.61773009599074</v>
      </c>
      <c r="X570" s="205">
        <f t="shared" si="420"/>
        <v>11</v>
      </c>
      <c r="Y570" s="525"/>
      <c r="Z570" s="211">
        <v>4</v>
      </c>
      <c r="AA570" s="211">
        <v>2946.0336184016478</v>
      </c>
      <c r="AB570" s="208">
        <f t="shared" si="412"/>
        <v>736.50840460041195</v>
      </c>
      <c r="AC570" s="205">
        <f t="shared" si="421"/>
        <v>11</v>
      </c>
      <c r="AD570" s="525"/>
      <c r="AE570" s="211">
        <v>4</v>
      </c>
      <c r="AF570" s="211">
        <v>2945.9584295612021</v>
      </c>
      <c r="AG570" s="208">
        <f t="shared" si="413"/>
        <v>736.48960739030053</v>
      </c>
      <c r="AH570" s="205">
        <f t="shared" si="422"/>
        <v>11</v>
      </c>
      <c r="AI570" s="525"/>
      <c r="AJ570" s="211">
        <v>4</v>
      </c>
      <c r="AK570" s="211">
        <v>2946.007604562737</v>
      </c>
      <c r="AL570" s="208">
        <f t="shared" si="414"/>
        <v>736.50190114068425</v>
      </c>
      <c r="AM570" s="205">
        <f t="shared" si="423"/>
        <v>11</v>
      </c>
      <c r="AN570" s="525"/>
      <c r="AO570" s="211">
        <v>4</v>
      </c>
      <c r="AP570" s="211">
        <v>2946.4646464646457</v>
      </c>
      <c r="AQ570" s="208">
        <f t="shared" si="415"/>
        <v>736.61616161616143</v>
      </c>
      <c r="AR570" s="205">
        <f t="shared" si="424"/>
        <v>11</v>
      </c>
      <c r="AS570" s="525"/>
      <c r="AT570" s="211">
        <v>4</v>
      </c>
      <c r="AU570" s="211">
        <v>2946.8041237113393</v>
      </c>
      <c r="AV570" s="208">
        <f t="shared" si="416"/>
        <v>736.70103092783484</v>
      </c>
      <c r="AW570" s="205">
        <f t="shared" si="425"/>
        <v>11</v>
      </c>
      <c r="AX570" s="525"/>
    </row>
    <row r="571" spans="2:50" ht="14.25" customHeight="1">
      <c r="B571" s="494"/>
      <c r="C571" s="203">
        <v>14</v>
      </c>
      <c r="D571" s="206" t="s">
        <v>232</v>
      </c>
      <c r="E571" s="207">
        <v>3</v>
      </c>
      <c r="F571" s="203">
        <v>3000</v>
      </c>
      <c r="G571" s="208">
        <f t="shared" si="417"/>
        <v>1000</v>
      </c>
      <c r="H571" s="529"/>
      <c r="I571" s="209">
        <f t="shared" si="418"/>
        <v>3</v>
      </c>
      <c r="J571" s="209">
        <f t="shared" si="418"/>
        <v>2672.4881470280243</v>
      </c>
      <c r="K571" s="210">
        <f t="shared" si="418"/>
        <v>890.82938234267488</v>
      </c>
      <c r="L571" s="530"/>
      <c r="M571" s="209">
        <f>RANK(K571, K$558:$K$590)</f>
        <v>10</v>
      </c>
      <c r="N571" s="528"/>
      <c r="O571" s="526"/>
      <c r="P571" s="211">
        <v>3</v>
      </c>
      <c r="Q571" s="211">
        <v>2672.2981366459626</v>
      </c>
      <c r="R571" s="208">
        <f t="shared" si="410"/>
        <v>890.76604554865423</v>
      </c>
      <c r="S571" s="205">
        <f t="shared" si="419"/>
        <v>10</v>
      </c>
      <c r="T571" s="525"/>
      <c r="U571" s="211">
        <v>3</v>
      </c>
      <c r="V571" s="211">
        <v>2672.3022057852345</v>
      </c>
      <c r="W571" s="208">
        <f t="shared" si="411"/>
        <v>890.76740192841146</v>
      </c>
      <c r="X571" s="205">
        <f t="shared" si="420"/>
        <v>10</v>
      </c>
      <c r="Y571" s="525"/>
      <c r="Z571" s="211">
        <v>3</v>
      </c>
      <c r="AA571" s="211">
        <v>2672.4165988608615</v>
      </c>
      <c r="AB571" s="208">
        <f t="shared" si="412"/>
        <v>890.80553295362051</v>
      </c>
      <c r="AC571" s="205">
        <f t="shared" si="421"/>
        <v>10</v>
      </c>
      <c r="AD571" s="525"/>
      <c r="AE571" s="211">
        <v>3</v>
      </c>
      <c r="AF571" s="211">
        <v>2672.2556390977452</v>
      </c>
      <c r="AG571" s="208">
        <f t="shared" si="413"/>
        <v>890.75187969924843</v>
      </c>
      <c r="AH571" s="205">
        <f t="shared" si="422"/>
        <v>10</v>
      </c>
      <c r="AI571" s="525"/>
      <c r="AJ571" s="211">
        <v>3</v>
      </c>
      <c r="AK571" s="211">
        <v>2672.596153846157</v>
      </c>
      <c r="AL571" s="208">
        <f t="shared" si="414"/>
        <v>890.86538461538566</v>
      </c>
      <c r="AM571" s="205">
        <f t="shared" si="423"/>
        <v>10</v>
      </c>
      <c r="AN571" s="525"/>
      <c r="AO571" s="211">
        <v>3</v>
      </c>
      <c r="AP571" s="211">
        <v>2672.7343044991617</v>
      </c>
      <c r="AQ571" s="208">
        <f t="shared" si="415"/>
        <v>890.91143483305393</v>
      </c>
      <c r="AR571" s="205">
        <f t="shared" si="424"/>
        <v>10</v>
      </c>
      <c r="AS571" s="525"/>
      <c r="AT571" s="211">
        <v>3</v>
      </c>
      <c r="AU571" s="211">
        <v>2672.8139904610493</v>
      </c>
      <c r="AV571" s="208">
        <f t="shared" si="416"/>
        <v>890.93799682034978</v>
      </c>
      <c r="AW571" s="205">
        <f t="shared" si="425"/>
        <v>10</v>
      </c>
      <c r="AX571" s="525"/>
    </row>
    <row r="572" spans="2:50" ht="14.25" customHeight="1">
      <c r="B572" s="494"/>
      <c r="C572" s="203">
        <v>15</v>
      </c>
      <c r="D572" s="206" t="s">
        <v>735</v>
      </c>
      <c r="E572" s="207">
        <v>12</v>
      </c>
      <c r="F572" s="203">
        <v>3600</v>
      </c>
      <c r="G572" s="208">
        <f t="shared" si="417"/>
        <v>300</v>
      </c>
      <c r="H572" s="529"/>
      <c r="I572" s="209">
        <f t="shared" si="418"/>
        <v>12</v>
      </c>
      <c r="J572" s="209">
        <f t="shared" si="418"/>
        <v>3104.5208327269174</v>
      </c>
      <c r="K572" s="210">
        <f t="shared" si="418"/>
        <v>258.71006939390975</v>
      </c>
      <c r="L572" s="530"/>
      <c r="M572" s="209">
        <f>RANK(K572, K$558:$K$590)</f>
        <v>29</v>
      </c>
      <c r="N572" s="528"/>
      <c r="O572" s="526"/>
      <c r="P572" s="211">
        <v>12</v>
      </c>
      <c r="Q572" s="211">
        <v>3104.7691430742925</v>
      </c>
      <c r="R572" s="208">
        <f t="shared" si="410"/>
        <v>258.73076192285771</v>
      </c>
      <c r="S572" s="205">
        <f t="shared" si="419"/>
        <v>29</v>
      </c>
      <c r="T572" s="525"/>
      <c r="U572" s="211">
        <v>12</v>
      </c>
      <c r="V572" s="211">
        <v>3104.8500555349851</v>
      </c>
      <c r="W572" s="208">
        <f t="shared" si="411"/>
        <v>258.73750462791543</v>
      </c>
      <c r="X572" s="205">
        <f t="shared" si="420"/>
        <v>29</v>
      </c>
      <c r="Y572" s="525"/>
      <c r="Z572" s="211">
        <v>12</v>
      </c>
      <c r="AA572" s="211">
        <v>3104.7325555800121</v>
      </c>
      <c r="AB572" s="208">
        <f t="shared" si="412"/>
        <v>258.72771296500099</v>
      </c>
      <c r="AC572" s="205">
        <f t="shared" si="421"/>
        <v>29</v>
      </c>
      <c r="AD572" s="525"/>
      <c r="AE572" s="211">
        <v>12</v>
      </c>
      <c r="AF572" s="211">
        <v>3104.1293676003497</v>
      </c>
      <c r="AG572" s="208">
        <f t="shared" si="413"/>
        <v>258.67744730002914</v>
      </c>
      <c r="AH572" s="205">
        <f t="shared" si="422"/>
        <v>29</v>
      </c>
      <c r="AI572" s="525"/>
      <c r="AJ572" s="211">
        <v>12</v>
      </c>
      <c r="AK572" s="211">
        <v>3104.3010752688169</v>
      </c>
      <c r="AL572" s="208">
        <f t="shared" si="414"/>
        <v>258.69175627240139</v>
      </c>
      <c r="AM572" s="205">
        <f t="shared" si="423"/>
        <v>28</v>
      </c>
      <c r="AN572" s="525"/>
      <c r="AO572" s="211">
        <v>12</v>
      </c>
      <c r="AP572" s="211">
        <v>3104.4035912783247</v>
      </c>
      <c r="AQ572" s="208">
        <f t="shared" si="415"/>
        <v>258.70029927319371</v>
      </c>
      <c r="AR572" s="205">
        <f t="shared" si="424"/>
        <v>28</v>
      </c>
      <c r="AS572" s="525"/>
      <c r="AT572" s="211">
        <v>12</v>
      </c>
      <c r="AU572" s="211">
        <v>3104.4600407516405</v>
      </c>
      <c r="AV572" s="208">
        <f t="shared" si="416"/>
        <v>258.70500339597004</v>
      </c>
      <c r="AW572" s="205">
        <f t="shared" si="425"/>
        <v>28</v>
      </c>
      <c r="AX572" s="525"/>
    </row>
    <row r="573" spans="2:50" ht="14.25" customHeight="1">
      <c r="B573" s="494"/>
      <c r="C573" s="203">
        <v>16</v>
      </c>
      <c r="D573" s="206" t="s">
        <v>554</v>
      </c>
      <c r="E573" s="207">
        <v>4</v>
      </c>
      <c r="F573" s="203">
        <v>3300</v>
      </c>
      <c r="G573" s="208">
        <f t="shared" si="417"/>
        <v>825</v>
      </c>
      <c r="H573" s="529"/>
      <c r="I573" s="209">
        <f t="shared" si="418"/>
        <v>4</v>
      </c>
      <c r="J573" s="209">
        <f t="shared" si="418"/>
        <v>2938.5537346639462</v>
      </c>
      <c r="K573" s="210">
        <f t="shared" si="418"/>
        <v>734.63843366598655</v>
      </c>
      <c r="L573" s="530"/>
      <c r="M573" s="209">
        <f>RANK(K573, K$558:$K$590)</f>
        <v>16</v>
      </c>
      <c r="N573" s="528"/>
      <c r="O573" s="526"/>
      <c r="P573" s="211">
        <v>4</v>
      </c>
      <c r="Q573" s="211">
        <v>2937.7697189483224</v>
      </c>
      <c r="R573" s="208">
        <f t="shared" si="410"/>
        <v>734.4424297370806</v>
      </c>
      <c r="S573" s="205">
        <f t="shared" si="419"/>
        <v>16</v>
      </c>
      <c r="T573" s="525"/>
      <c r="U573" s="211">
        <v>4</v>
      </c>
      <c r="V573" s="211">
        <v>2938.2449725776951</v>
      </c>
      <c r="W573" s="208">
        <f t="shared" si="411"/>
        <v>734.56124314442377</v>
      </c>
      <c r="X573" s="205">
        <f t="shared" si="420"/>
        <v>16</v>
      </c>
      <c r="Y573" s="525"/>
      <c r="Z573" s="211">
        <v>4</v>
      </c>
      <c r="AA573" s="211">
        <v>2938.5961342828059</v>
      </c>
      <c r="AB573" s="208">
        <f t="shared" si="412"/>
        <v>734.64903357070148</v>
      </c>
      <c r="AC573" s="205">
        <f t="shared" si="421"/>
        <v>16</v>
      </c>
      <c r="AD573" s="525"/>
      <c r="AE573" s="211">
        <v>4</v>
      </c>
      <c r="AF573" s="211">
        <v>2938.6255386709026</v>
      </c>
      <c r="AG573" s="208">
        <f t="shared" si="413"/>
        <v>734.65638466772566</v>
      </c>
      <c r="AH573" s="205">
        <f t="shared" si="422"/>
        <v>16</v>
      </c>
      <c r="AI573" s="525"/>
      <c r="AJ573" s="211">
        <v>4</v>
      </c>
      <c r="AK573" s="211">
        <v>2938.5921118322522</v>
      </c>
      <c r="AL573" s="208">
        <f t="shared" si="414"/>
        <v>734.64802795806304</v>
      </c>
      <c r="AM573" s="205">
        <f t="shared" si="423"/>
        <v>16</v>
      </c>
      <c r="AN573" s="525"/>
      <c r="AO573" s="211">
        <v>4</v>
      </c>
      <c r="AP573" s="211">
        <v>2938.6792452830173</v>
      </c>
      <c r="AQ573" s="208">
        <f t="shared" si="415"/>
        <v>734.66981132075432</v>
      </c>
      <c r="AR573" s="205">
        <f t="shared" si="424"/>
        <v>15</v>
      </c>
      <c r="AS573" s="525"/>
      <c r="AT573" s="211">
        <v>4</v>
      </c>
      <c r="AU573" s="211">
        <v>2939.3684210526299</v>
      </c>
      <c r="AV573" s="208">
        <f t="shared" si="416"/>
        <v>734.84210526315746</v>
      </c>
      <c r="AW573" s="205">
        <f t="shared" si="425"/>
        <v>14</v>
      </c>
      <c r="AX573" s="525"/>
    </row>
    <row r="574" spans="2:50" ht="14.25" customHeight="1">
      <c r="B574" s="494"/>
      <c r="C574" s="203">
        <v>17</v>
      </c>
      <c r="D574" s="206" t="s">
        <v>553</v>
      </c>
      <c r="E574" s="207">
        <v>3</v>
      </c>
      <c r="F574" s="203">
        <v>3600</v>
      </c>
      <c r="G574" s="208">
        <f t="shared" si="417"/>
        <v>1200</v>
      </c>
      <c r="H574" s="529"/>
      <c r="I574" s="209">
        <f t="shared" si="418"/>
        <v>3</v>
      </c>
      <c r="J574" s="209">
        <f t="shared" si="418"/>
        <v>3109.1635353811685</v>
      </c>
      <c r="K574" s="210">
        <f t="shared" si="418"/>
        <v>1036.3878451270562</v>
      </c>
      <c r="L574" s="530"/>
      <c r="M574" s="209">
        <f>RANK(K574, K$558:$K$590)</f>
        <v>4</v>
      </c>
      <c r="N574" s="528"/>
      <c r="O574" s="526"/>
      <c r="P574" s="211">
        <v>3</v>
      </c>
      <c r="Q574" s="211">
        <v>3108.8560320242923</v>
      </c>
      <c r="R574" s="208">
        <f t="shared" si="410"/>
        <v>1036.2853440080974</v>
      </c>
      <c r="S574" s="205">
        <f t="shared" si="419"/>
        <v>4</v>
      </c>
      <c r="T574" s="525"/>
      <c r="U574" s="211">
        <v>3</v>
      </c>
      <c r="V574" s="211">
        <v>3108.9874400023009</v>
      </c>
      <c r="W574" s="208">
        <f t="shared" si="411"/>
        <v>1036.3291466674336</v>
      </c>
      <c r="X574" s="205">
        <f t="shared" si="420"/>
        <v>4</v>
      </c>
      <c r="Y574" s="525"/>
      <c r="Z574" s="211">
        <v>3</v>
      </c>
      <c r="AA574" s="211">
        <v>3109.0590265377641</v>
      </c>
      <c r="AB574" s="208">
        <f t="shared" si="412"/>
        <v>1036.3530088459213</v>
      </c>
      <c r="AC574" s="205">
        <f t="shared" si="421"/>
        <v>4</v>
      </c>
      <c r="AD574" s="525"/>
      <c r="AE574" s="211">
        <v>3</v>
      </c>
      <c r="AF574" s="211">
        <v>3109.1568481570675</v>
      </c>
      <c r="AG574" s="208">
        <f t="shared" si="413"/>
        <v>1036.3856160523558</v>
      </c>
      <c r="AH574" s="205">
        <f t="shared" si="422"/>
        <v>4</v>
      </c>
      <c r="AI574" s="525"/>
      <c r="AJ574" s="211">
        <v>3</v>
      </c>
      <c r="AK574" s="211">
        <v>3109.2619530283109</v>
      </c>
      <c r="AL574" s="208">
        <f t="shared" si="414"/>
        <v>1036.4206510094371</v>
      </c>
      <c r="AM574" s="205">
        <f t="shared" si="423"/>
        <v>5</v>
      </c>
      <c r="AN574" s="525"/>
      <c r="AO574" s="211">
        <v>3</v>
      </c>
      <c r="AP574" s="211">
        <v>3109.4031329963568</v>
      </c>
      <c r="AQ574" s="208">
        <f t="shared" si="415"/>
        <v>1036.4677109987856</v>
      </c>
      <c r="AR574" s="205">
        <f t="shared" si="424"/>
        <v>5</v>
      </c>
      <c r="AS574" s="525"/>
      <c r="AT574" s="211">
        <v>3</v>
      </c>
      <c r="AU574" s="211">
        <v>3109.4203149220857</v>
      </c>
      <c r="AV574" s="208">
        <f t="shared" si="416"/>
        <v>1036.4734383073619</v>
      </c>
      <c r="AW574" s="205">
        <f t="shared" si="425"/>
        <v>5</v>
      </c>
      <c r="AX574" s="525"/>
    </row>
    <row r="575" spans="2:50" ht="14.25" customHeight="1">
      <c r="B575" s="494"/>
      <c r="C575" s="203">
        <v>18</v>
      </c>
      <c r="D575" s="206" t="s">
        <v>555</v>
      </c>
      <c r="E575" s="207">
        <v>4</v>
      </c>
      <c r="F575" s="203">
        <v>3300</v>
      </c>
      <c r="G575" s="208">
        <f t="shared" si="417"/>
        <v>825</v>
      </c>
      <c r="H575" s="529"/>
      <c r="I575" s="209">
        <f t="shared" si="418"/>
        <v>4</v>
      </c>
      <c r="J575" s="209">
        <f t="shared" si="418"/>
        <v>2938.7032012461509</v>
      </c>
      <c r="K575" s="210">
        <f t="shared" si="418"/>
        <v>734.67580031153773</v>
      </c>
      <c r="L575" s="530"/>
      <c r="M575" s="209">
        <f>RANK(K575, K$558:$K$590)</f>
        <v>15</v>
      </c>
      <c r="N575" s="528"/>
      <c r="O575" s="526"/>
      <c r="P575" s="211">
        <v>4</v>
      </c>
      <c r="Q575" s="211">
        <v>2938.3701188455002</v>
      </c>
      <c r="R575" s="208">
        <f t="shared" si="410"/>
        <v>734.59252971137505</v>
      </c>
      <c r="S575" s="205">
        <f t="shared" si="419"/>
        <v>15</v>
      </c>
      <c r="T575" s="525"/>
      <c r="U575" s="211">
        <v>4</v>
      </c>
      <c r="V575" s="211">
        <v>2938.459331516282</v>
      </c>
      <c r="W575" s="208">
        <f t="shared" si="411"/>
        <v>734.61483287907049</v>
      </c>
      <c r="X575" s="205">
        <f t="shared" si="420"/>
        <v>15</v>
      </c>
      <c r="Y575" s="525"/>
      <c r="Z575" s="211">
        <v>4</v>
      </c>
      <c r="AA575" s="211">
        <v>2938.8571428571445</v>
      </c>
      <c r="AB575" s="208">
        <f t="shared" si="412"/>
        <v>734.71428571428612</v>
      </c>
      <c r="AC575" s="205">
        <f t="shared" si="421"/>
        <v>15</v>
      </c>
      <c r="AD575" s="525"/>
      <c r="AE575" s="211">
        <v>4</v>
      </c>
      <c r="AF575" s="211">
        <v>2938.8140633199205</v>
      </c>
      <c r="AG575" s="208">
        <f t="shared" si="413"/>
        <v>734.70351582998012</v>
      </c>
      <c r="AH575" s="205">
        <f t="shared" si="422"/>
        <v>14</v>
      </c>
      <c r="AI575" s="525"/>
      <c r="AJ575" s="211">
        <v>4</v>
      </c>
      <c r="AK575" s="211">
        <v>2938.7981510015388</v>
      </c>
      <c r="AL575" s="208">
        <f t="shared" si="414"/>
        <v>734.69953775038471</v>
      </c>
      <c r="AM575" s="205">
        <f t="shared" si="423"/>
        <v>14</v>
      </c>
      <c r="AN575" s="525"/>
      <c r="AO575" s="211">
        <v>4</v>
      </c>
      <c r="AP575" s="211">
        <v>2938.6363636363617</v>
      </c>
      <c r="AQ575" s="208">
        <f t="shared" si="415"/>
        <v>734.65909090909042</v>
      </c>
      <c r="AR575" s="205">
        <f t="shared" si="424"/>
        <v>16</v>
      </c>
      <c r="AS575" s="525"/>
      <c r="AT575" s="211">
        <v>4</v>
      </c>
      <c r="AU575" s="211">
        <v>2938.9872375463124</v>
      </c>
      <c r="AV575" s="208">
        <f t="shared" si="416"/>
        <v>734.74680938657809</v>
      </c>
      <c r="AW575" s="205">
        <f t="shared" si="425"/>
        <v>15</v>
      </c>
      <c r="AX575" s="525"/>
    </row>
    <row r="576" spans="2:50" ht="14.25" customHeight="1">
      <c r="B576" s="494"/>
      <c r="C576" s="203">
        <v>19</v>
      </c>
      <c r="D576" s="206" t="s">
        <v>387</v>
      </c>
      <c r="E576" s="207">
        <v>5</v>
      </c>
      <c r="F576" s="203">
        <v>3300</v>
      </c>
      <c r="G576" s="208">
        <f t="shared" si="417"/>
        <v>660</v>
      </c>
      <c r="H576" s="529"/>
      <c r="I576" s="209">
        <f t="shared" si="418"/>
        <v>5</v>
      </c>
      <c r="J576" s="209">
        <f t="shared" si="418"/>
        <v>2942.1463835385357</v>
      </c>
      <c r="K576" s="210">
        <f t="shared" si="418"/>
        <v>588.42927670770712</v>
      </c>
      <c r="L576" s="530"/>
      <c r="M576" s="209">
        <f>RANK(K576, K$558:$K$590)</f>
        <v>26</v>
      </c>
      <c r="N576" s="528"/>
      <c r="O576" s="526"/>
      <c r="P576" s="211">
        <v>5</v>
      </c>
      <c r="Q576" s="211">
        <v>2942.1540943928994</v>
      </c>
      <c r="R576" s="208">
        <f t="shared" si="410"/>
        <v>588.43081887857988</v>
      </c>
      <c r="S576" s="205">
        <f t="shared" si="419"/>
        <v>26</v>
      </c>
      <c r="T576" s="525"/>
      <c r="U576" s="211">
        <v>5</v>
      </c>
      <c r="V576" s="211">
        <v>2941.9983753046367</v>
      </c>
      <c r="W576" s="208">
        <f t="shared" si="411"/>
        <v>588.39967506092739</v>
      </c>
      <c r="X576" s="205">
        <f t="shared" si="420"/>
        <v>26</v>
      </c>
      <c r="Y576" s="525"/>
      <c r="Z576" s="211">
        <v>5</v>
      </c>
      <c r="AA576" s="211">
        <v>2942.5531914893522</v>
      </c>
      <c r="AB576" s="208">
        <f t="shared" si="412"/>
        <v>588.5106382978704</v>
      </c>
      <c r="AC576" s="205">
        <f t="shared" si="421"/>
        <v>26</v>
      </c>
      <c r="AD576" s="525"/>
      <c r="AE576" s="211">
        <v>5</v>
      </c>
      <c r="AF576" s="211">
        <v>2942.1582733812952</v>
      </c>
      <c r="AG576" s="208">
        <f t="shared" si="413"/>
        <v>588.43165467625909</v>
      </c>
      <c r="AH576" s="205">
        <f t="shared" si="422"/>
        <v>26</v>
      </c>
      <c r="AI576" s="525"/>
      <c r="AJ576" s="211">
        <v>5</v>
      </c>
      <c r="AK576" s="211">
        <v>2942.1007685738746</v>
      </c>
      <c r="AL576" s="208">
        <f t="shared" si="414"/>
        <v>588.42015371477487</v>
      </c>
      <c r="AM576" s="205">
        <f t="shared" si="423"/>
        <v>25</v>
      </c>
      <c r="AN576" s="525"/>
      <c r="AO576" s="211">
        <v>5</v>
      </c>
      <c r="AP576" s="211">
        <v>2941.7802726543664</v>
      </c>
      <c r="AQ576" s="208">
        <f t="shared" si="415"/>
        <v>588.35605453087328</v>
      </c>
      <c r="AR576" s="205">
        <f t="shared" si="424"/>
        <v>25</v>
      </c>
      <c r="AS576" s="525"/>
      <c r="AT576" s="211">
        <v>5</v>
      </c>
      <c r="AU576" s="211">
        <v>2942.2797089733267</v>
      </c>
      <c r="AV576" s="208">
        <f t="shared" si="416"/>
        <v>588.45594179466536</v>
      </c>
      <c r="AW576" s="205">
        <f t="shared" si="425"/>
        <v>25</v>
      </c>
      <c r="AX576" s="525"/>
    </row>
    <row r="577" spans="2:50" ht="14.25" customHeight="1">
      <c r="B577" s="494"/>
      <c r="C577" s="203">
        <v>20</v>
      </c>
      <c r="D577" s="206" t="s">
        <v>548</v>
      </c>
      <c r="E577" s="207">
        <v>3</v>
      </c>
      <c r="F577" s="203">
        <v>3600</v>
      </c>
      <c r="G577" s="208">
        <f t="shared" si="417"/>
        <v>1200</v>
      </c>
      <c r="H577" s="529"/>
      <c r="I577" s="209">
        <f t="shared" si="418"/>
        <v>3</v>
      </c>
      <c r="J577" s="209">
        <f t="shared" si="418"/>
        <v>3111.766590510239</v>
      </c>
      <c r="K577" s="210">
        <f t="shared" si="418"/>
        <v>1037.2555301700797</v>
      </c>
      <c r="L577" s="530"/>
      <c r="M577" s="209">
        <f>RANK(K577, K$558:$K$590)</f>
        <v>1</v>
      </c>
      <c r="N577" s="528"/>
      <c r="O577" s="526"/>
      <c r="P577" s="211">
        <v>3</v>
      </c>
      <c r="Q577" s="211">
        <v>3111.5032321857561</v>
      </c>
      <c r="R577" s="208">
        <f t="shared" si="410"/>
        <v>1037.1677440619187</v>
      </c>
      <c r="S577" s="205">
        <f t="shared" si="419"/>
        <v>1</v>
      </c>
      <c r="T577" s="525"/>
      <c r="U577" s="211">
        <v>3</v>
      </c>
      <c r="V577" s="211">
        <v>3111.6036320488838</v>
      </c>
      <c r="W577" s="208">
        <f t="shared" si="411"/>
        <v>1037.2012106829613</v>
      </c>
      <c r="X577" s="205">
        <f t="shared" si="420"/>
        <v>1</v>
      </c>
      <c r="Y577" s="525"/>
      <c r="Z577" s="211">
        <v>3</v>
      </c>
      <c r="AA577" s="211">
        <v>3111.6603788418897</v>
      </c>
      <c r="AB577" s="208">
        <f t="shared" si="412"/>
        <v>1037.22012628063</v>
      </c>
      <c r="AC577" s="205">
        <f t="shared" si="421"/>
        <v>2</v>
      </c>
      <c r="AD577" s="525"/>
      <c r="AE577" s="211">
        <v>3</v>
      </c>
      <c r="AF577" s="211">
        <v>3112.158717835996</v>
      </c>
      <c r="AG577" s="208">
        <f t="shared" si="413"/>
        <v>1037.3862392786652</v>
      </c>
      <c r="AH577" s="205">
        <f t="shared" si="422"/>
        <v>1</v>
      </c>
      <c r="AI577" s="525"/>
      <c r="AJ577" s="211">
        <v>3</v>
      </c>
      <c r="AK577" s="211">
        <v>3112.4393702718917</v>
      </c>
      <c r="AL577" s="208">
        <f t="shared" si="414"/>
        <v>1037.4797900906306</v>
      </c>
      <c r="AM577" s="205">
        <f t="shared" si="423"/>
        <v>1</v>
      </c>
      <c r="AN577" s="525"/>
      <c r="AO577" s="211">
        <v>3</v>
      </c>
      <c r="AP577" s="211">
        <v>3112.2974449566113</v>
      </c>
      <c r="AQ577" s="208">
        <f t="shared" si="415"/>
        <v>1037.4324816522037</v>
      </c>
      <c r="AR577" s="205">
        <f t="shared" si="424"/>
        <v>1</v>
      </c>
      <c r="AS577" s="525"/>
      <c r="AT577" s="211">
        <v>3</v>
      </c>
      <c r="AU577" s="211">
        <v>3110.7033574306433</v>
      </c>
      <c r="AV577" s="208">
        <f t="shared" si="416"/>
        <v>1036.9011191435477</v>
      </c>
      <c r="AW577" s="205">
        <f t="shared" si="425"/>
        <v>2</v>
      </c>
      <c r="AX577" s="525"/>
    </row>
    <row r="578" spans="2:50" ht="14.25" customHeight="1">
      <c r="B578" s="494"/>
      <c r="C578" s="203">
        <v>21</v>
      </c>
      <c r="D578" s="206" t="s">
        <v>552</v>
      </c>
      <c r="E578" s="207">
        <v>3</v>
      </c>
      <c r="F578" s="203">
        <v>3600</v>
      </c>
      <c r="G578" s="208">
        <f t="shared" si="417"/>
        <v>1200</v>
      </c>
      <c r="H578" s="529"/>
      <c r="I578" s="209">
        <f t="shared" si="418"/>
        <v>3</v>
      </c>
      <c r="J578" s="209">
        <f t="shared" si="418"/>
        <v>3108.8030366412449</v>
      </c>
      <c r="K578" s="210">
        <f t="shared" si="418"/>
        <v>1036.2676788804151</v>
      </c>
      <c r="L578" s="530"/>
      <c r="M578" s="209">
        <f>RANK(K578, K$558:$K$590)</f>
        <v>5</v>
      </c>
      <c r="N578" s="528"/>
      <c r="O578" s="526"/>
      <c r="P578" s="211">
        <v>3</v>
      </c>
      <c r="Q578" s="211">
        <v>3108.0332409972252</v>
      </c>
      <c r="R578" s="208">
        <f t="shared" si="410"/>
        <v>1036.0110803324085</v>
      </c>
      <c r="S578" s="205">
        <f t="shared" si="419"/>
        <v>5</v>
      </c>
      <c r="T578" s="525"/>
      <c r="U578" s="211">
        <v>3</v>
      </c>
      <c r="V578" s="211">
        <v>3107.5080608014641</v>
      </c>
      <c r="W578" s="208">
        <f t="shared" si="411"/>
        <v>1035.8360202671547</v>
      </c>
      <c r="X578" s="205">
        <f t="shared" si="420"/>
        <v>5</v>
      </c>
      <c r="Y578" s="525"/>
      <c r="Z578" s="211">
        <v>3</v>
      </c>
      <c r="AA578" s="211">
        <v>3107.9522862823046</v>
      </c>
      <c r="AB578" s="208">
        <f t="shared" si="412"/>
        <v>1035.9840954274348</v>
      </c>
      <c r="AC578" s="205">
        <f t="shared" si="421"/>
        <v>5</v>
      </c>
      <c r="AD578" s="525"/>
      <c r="AE578" s="211">
        <v>3</v>
      </c>
      <c r="AF578" s="211">
        <v>3108.815272318916</v>
      </c>
      <c r="AG578" s="208">
        <f t="shared" si="413"/>
        <v>1036.2717574396386</v>
      </c>
      <c r="AH578" s="205">
        <f t="shared" si="422"/>
        <v>5</v>
      </c>
      <c r="AI578" s="525"/>
      <c r="AJ578" s="211">
        <v>3</v>
      </c>
      <c r="AK578" s="211">
        <v>3109.330727894479</v>
      </c>
      <c r="AL578" s="208">
        <f t="shared" si="414"/>
        <v>1036.4435759648263</v>
      </c>
      <c r="AM578" s="205">
        <f t="shared" si="423"/>
        <v>4</v>
      </c>
      <c r="AN578" s="525"/>
      <c r="AO578" s="211">
        <v>3</v>
      </c>
      <c r="AP578" s="211">
        <v>3109.9908340971688</v>
      </c>
      <c r="AQ578" s="208">
        <f t="shared" si="415"/>
        <v>1036.663611365723</v>
      </c>
      <c r="AR578" s="205">
        <f t="shared" si="424"/>
        <v>4</v>
      </c>
      <c r="AS578" s="525"/>
      <c r="AT578" s="211">
        <v>3</v>
      </c>
      <c r="AU578" s="211">
        <v>3109.9908340971556</v>
      </c>
      <c r="AV578" s="208">
        <f t="shared" si="416"/>
        <v>1036.6636113657185</v>
      </c>
      <c r="AW578" s="205">
        <f t="shared" si="425"/>
        <v>4</v>
      </c>
      <c r="AX578" s="525"/>
    </row>
    <row r="579" spans="2:50" ht="14.25" customHeight="1">
      <c r="B579" s="494"/>
      <c r="C579" s="203">
        <v>22</v>
      </c>
      <c r="D579" s="206" t="s">
        <v>551</v>
      </c>
      <c r="E579" s="207">
        <v>4</v>
      </c>
      <c r="F579" s="203">
        <v>3300</v>
      </c>
      <c r="G579" s="208">
        <f>F579/E579</f>
        <v>825</v>
      </c>
      <c r="H579" s="529"/>
      <c r="I579" s="209">
        <f t="shared" si="418"/>
        <v>4</v>
      </c>
      <c r="J579" s="209">
        <f t="shared" si="418"/>
        <v>2910.5732870376082</v>
      </c>
      <c r="K579" s="210">
        <f t="shared" si="418"/>
        <v>727.64332175940206</v>
      </c>
      <c r="L579" s="530"/>
      <c r="M579" s="209">
        <f>RANK(K579, K$558:$K$590)</f>
        <v>21</v>
      </c>
      <c r="N579" s="528"/>
      <c r="O579" s="526"/>
      <c r="P579" s="211">
        <v>4</v>
      </c>
      <c r="Q579" s="211">
        <v>2908.3985039102286</v>
      </c>
      <c r="R579" s="208">
        <f t="shared" si="410"/>
        <v>727.09962597755714</v>
      </c>
      <c r="S579" s="205">
        <f t="shared" si="419"/>
        <v>20</v>
      </c>
      <c r="T579" s="525"/>
      <c r="U579" s="211">
        <v>4</v>
      </c>
      <c r="V579" s="211">
        <v>2909.202453987732</v>
      </c>
      <c r="W579" s="208">
        <f t="shared" si="411"/>
        <v>727.30061349693301</v>
      </c>
      <c r="X579" s="205">
        <f t="shared" si="420"/>
        <v>20</v>
      </c>
      <c r="Y579" s="525"/>
      <c r="Z579" s="211">
        <v>4</v>
      </c>
      <c r="AA579" s="211">
        <v>2909.2705167173299</v>
      </c>
      <c r="AB579" s="208">
        <f t="shared" si="412"/>
        <v>727.31762917933247</v>
      </c>
      <c r="AC579" s="205">
        <f t="shared" si="421"/>
        <v>20</v>
      </c>
      <c r="AD579" s="525"/>
      <c r="AE579" s="211">
        <v>4</v>
      </c>
      <c r="AF579" s="211">
        <v>2909.447852760738</v>
      </c>
      <c r="AG579" s="208">
        <f t="shared" si="413"/>
        <v>727.3619631901845</v>
      </c>
      <c r="AH579" s="205">
        <f t="shared" si="422"/>
        <v>20</v>
      </c>
      <c r="AI579" s="525"/>
      <c r="AJ579" s="211">
        <v>4</v>
      </c>
      <c r="AK579" s="211">
        <v>2912.5565217391354</v>
      </c>
      <c r="AL579" s="208">
        <f t="shared" si="414"/>
        <v>728.13913043478385</v>
      </c>
      <c r="AM579" s="205">
        <f t="shared" si="423"/>
        <v>19</v>
      </c>
      <c r="AN579" s="525"/>
      <c r="AO579" s="211">
        <v>4</v>
      </c>
      <c r="AP579" s="211">
        <v>2912.5802310654676</v>
      </c>
      <c r="AQ579" s="208">
        <f t="shared" si="415"/>
        <v>728.1450577663669</v>
      </c>
      <c r="AR579" s="205">
        <f t="shared" si="424"/>
        <v>19</v>
      </c>
      <c r="AS579" s="525"/>
      <c r="AT579" s="211">
        <v>4</v>
      </c>
      <c r="AU579" s="211">
        <v>2912.5569290826247</v>
      </c>
      <c r="AV579" s="208">
        <f t="shared" si="416"/>
        <v>728.13923227065618</v>
      </c>
      <c r="AW579" s="205">
        <f t="shared" si="425"/>
        <v>20</v>
      </c>
      <c r="AX579" s="525"/>
    </row>
    <row r="580" spans="2:50" ht="14.25" customHeight="1">
      <c r="B580" s="494"/>
      <c r="C580" s="203">
        <v>23</v>
      </c>
      <c r="D580" s="206" t="s">
        <v>547</v>
      </c>
      <c r="E580" s="207">
        <v>4</v>
      </c>
      <c r="F580" s="203">
        <v>3300</v>
      </c>
      <c r="G580" s="208">
        <f t="shared" ref="G580:G587" si="426">F580/E580</f>
        <v>825</v>
      </c>
      <c r="H580" s="529"/>
      <c r="I580" s="209">
        <f t="shared" si="418"/>
        <v>4</v>
      </c>
      <c r="J580" s="209">
        <f t="shared" si="418"/>
        <v>2910.8335848420288</v>
      </c>
      <c r="K580" s="210">
        <f t="shared" si="418"/>
        <v>727.7083962105072</v>
      </c>
      <c r="L580" s="530"/>
      <c r="M580" s="209">
        <f>RANK(K580, K$558:$K$590)</f>
        <v>20</v>
      </c>
      <c r="N580" s="528"/>
      <c r="O580" s="526"/>
      <c r="P580" s="211">
        <v>4</v>
      </c>
      <c r="Q580" s="211">
        <v>2906.9464133824795</v>
      </c>
      <c r="R580" s="208">
        <f t="shared" si="410"/>
        <v>726.73660334561987</v>
      </c>
      <c r="S580" s="205">
        <f t="shared" si="419"/>
        <v>22</v>
      </c>
      <c r="T580" s="525"/>
      <c r="U580" s="211">
        <v>4</v>
      </c>
      <c r="V580" s="211">
        <v>2907.303370786522</v>
      </c>
      <c r="W580" s="208">
        <f t="shared" si="411"/>
        <v>726.8258426966305</v>
      </c>
      <c r="X580" s="205">
        <f t="shared" si="420"/>
        <v>21</v>
      </c>
      <c r="Y580" s="525"/>
      <c r="Z580" s="211">
        <v>4</v>
      </c>
      <c r="AA580" s="211">
        <v>2907.145028884157</v>
      </c>
      <c r="AB580" s="208">
        <f t="shared" si="412"/>
        <v>726.78625722103925</v>
      </c>
      <c r="AC580" s="205">
        <f t="shared" si="421"/>
        <v>22</v>
      </c>
      <c r="AD580" s="525"/>
      <c r="AE580" s="211">
        <v>4</v>
      </c>
      <c r="AF580" s="211">
        <v>2907.7836411609524</v>
      </c>
      <c r="AG580" s="208">
        <f t="shared" si="413"/>
        <v>726.94591029023809</v>
      </c>
      <c r="AH580" s="205">
        <f t="shared" si="422"/>
        <v>21</v>
      </c>
      <c r="AI580" s="525"/>
      <c r="AJ580" s="211">
        <v>4</v>
      </c>
      <c r="AK580" s="211">
        <v>2915.5688622754483</v>
      </c>
      <c r="AL580" s="208">
        <f t="shared" si="414"/>
        <v>728.89221556886207</v>
      </c>
      <c r="AM580" s="205">
        <f t="shared" si="423"/>
        <v>18</v>
      </c>
      <c r="AN580" s="525"/>
      <c r="AO580" s="211">
        <v>4</v>
      </c>
      <c r="AP580" s="211">
        <v>2915.5746509130017</v>
      </c>
      <c r="AQ580" s="208">
        <f t="shared" si="415"/>
        <v>728.89366272825043</v>
      </c>
      <c r="AR580" s="205">
        <f t="shared" si="424"/>
        <v>18</v>
      </c>
      <c r="AS580" s="525"/>
      <c r="AT580" s="211">
        <v>4</v>
      </c>
      <c r="AU580" s="211">
        <v>2915.5131264916431</v>
      </c>
      <c r="AV580" s="208">
        <f t="shared" si="416"/>
        <v>728.87828162291078</v>
      </c>
      <c r="AW580" s="205">
        <f t="shared" si="425"/>
        <v>18</v>
      </c>
      <c r="AX580" s="525"/>
    </row>
    <row r="581" spans="2:50" ht="14.25" customHeight="1">
      <c r="B581" s="494"/>
      <c r="C581" s="203">
        <v>24</v>
      </c>
      <c r="D581" s="206" t="s">
        <v>550</v>
      </c>
      <c r="E581" s="207">
        <v>4</v>
      </c>
      <c r="F581" s="203">
        <v>3000</v>
      </c>
      <c r="G581" s="208">
        <f t="shared" si="426"/>
        <v>750</v>
      </c>
      <c r="H581" s="529"/>
      <c r="I581" s="209">
        <f t="shared" si="418"/>
        <v>4</v>
      </c>
      <c r="J581" s="209">
        <f t="shared" si="418"/>
        <v>2672.7761651645933</v>
      </c>
      <c r="K581" s="210">
        <f t="shared" si="418"/>
        <v>668.19404129114832</v>
      </c>
      <c r="L581" s="530"/>
      <c r="M581" s="209">
        <f>RANK(K581, K$558:$K$590)</f>
        <v>24</v>
      </c>
      <c r="N581" s="528"/>
      <c r="O581" s="526"/>
      <c r="P581" s="211">
        <v>4</v>
      </c>
      <c r="Q581" s="211">
        <v>2672.8177895784956</v>
      </c>
      <c r="R581" s="208">
        <f t="shared" si="410"/>
        <v>668.20444739462391</v>
      </c>
      <c r="S581" s="205">
        <f t="shared" si="419"/>
        <v>24</v>
      </c>
      <c r="T581" s="525"/>
      <c r="U581" s="211">
        <v>4</v>
      </c>
      <c r="V581" s="211">
        <v>2673.0538922155692</v>
      </c>
      <c r="W581" s="208">
        <f t="shared" si="411"/>
        <v>668.26347305389231</v>
      </c>
      <c r="X581" s="205">
        <f t="shared" si="420"/>
        <v>24</v>
      </c>
      <c r="Y581" s="525"/>
      <c r="Z581" s="211">
        <v>4</v>
      </c>
      <c r="AA581" s="211">
        <v>2672.7272727272789</v>
      </c>
      <c r="AB581" s="208">
        <f t="shared" si="412"/>
        <v>668.18181818181972</v>
      </c>
      <c r="AC581" s="205">
        <f t="shared" si="421"/>
        <v>24</v>
      </c>
      <c r="AD581" s="525"/>
      <c r="AE581" s="211">
        <v>4</v>
      </c>
      <c r="AF581" s="211">
        <v>2672.7272727272739</v>
      </c>
      <c r="AG581" s="208">
        <f t="shared" si="413"/>
        <v>668.18181818181847</v>
      </c>
      <c r="AH581" s="205">
        <f t="shared" si="422"/>
        <v>24</v>
      </c>
      <c r="AI581" s="525"/>
      <c r="AJ581" s="211">
        <v>4</v>
      </c>
      <c r="AK581" s="211">
        <v>2672.5464190981447</v>
      </c>
      <c r="AL581" s="208">
        <f t="shared" si="414"/>
        <v>668.13660477453618</v>
      </c>
      <c r="AM581" s="205">
        <f t="shared" si="423"/>
        <v>23</v>
      </c>
      <c r="AN581" s="525"/>
      <c r="AO581" s="211">
        <v>4</v>
      </c>
      <c r="AP581" s="211">
        <v>2672.7446605036703</v>
      </c>
      <c r="AQ581" s="208">
        <f t="shared" si="415"/>
        <v>668.18616512591757</v>
      </c>
      <c r="AR581" s="205">
        <f t="shared" si="424"/>
        <v>23</v>
      </c>
      <c r="AS581" s="525"/>
      <c r="AT581" s="211">
        <v>4</v>
      </c>
      <c r="AU581" s="211">
        <v>2672.8158493017227</v>
      </c>
      <c r="AV581" s="208">
        <f t="shared" si="416"/>
        <v>668.20396232543067</v>
      </c>
      <c r="AW581" s="205">
        <f t="shared" si="425"/>
        <v>23</v>
      </c>
      <c r="AX581" s="525"/>
    </row>
    <row r="582" spans="2:50" ht="14.25" customHeight="1">
      <c r="B582" s="494"/>
      <c r="C582" s="203">
        <v>25</v>
      </c>
      <c r="D582" s="206" t="s">
        <v>549</v>
      </c>
      <c r="E582" s="207">
        <v>4</v>
      </c>
      <c r="F582" s="203">
        <v>3300</v>
      </c>
      <c r="G582" s="208">
        <f t="shared" si="426"/>
        <v>825</v>
      </c>
      <c r="H582" s="529"/>
      <c r="I582" s="209">
        <f t="shared" si="418"/>
        <v>4</v>
      </c>
      <c r="J582" s="209">
        <f t="shared" si="418"/>
        <v>2940.0384000167805</v>
      </c>
      <c r="K582" s="210">
        <f t="shared" si="418"/>
        <v>735.00960000419514</v>
      </c>
      <c r="L582" s="530"/>
      <c r="M582" s="209">
        <f>RANK(K582, K$558:$K$590)</f>
        <v>13</v>
      </c>
      <c r="N582" s="528"/>
      <c r="O582" s="526"/>
      <c r="P582" s="211">
        <v>4</v>
      </c>
      <c r="Q582" s="211">
        <v>2939.9627097576154</v>
      </c>
      <c r="R582" s="208">
        <f t="shared" si="410"/>
        <v>734.99067743940384</v>
      </c>
      <c r="S582" s="205">
        <f t="shared" si="419"/>
        <v>13</v>
      </c>
      <c r="T582" s="525"/>
      <c r="U582" s="211">
        <v>4</v>
      </c>
      <c r="V582" s="211">
        <v>2939.6178343949177</v>
      </c>
      <c r="W582" s="208">
        <f t="shared" si="411"/>
        <v>734.90445859872943</v>
      </c>
      <c r="X582" s="205">
        <f t="shared" si="420"/>
        <v>13</v>
      </c>
      <c r="Y582" s="525"/>
      <c r="Z582" s="211">
        <v>4</v>
      </c>
      <c r="AA582" s="211">
        <v>2940.5559515324467</v>
      </c>
      <c r="AB582" s="208">
        <f t="shared" si="412"/>
        <v>735.13898788311167</v>
      </c>
      <c r="AC582" s="205">
        <f t="shared" si="421"/>
        <v>13</v>
      </c>
      <c r="AD582" s="525"/>
      <c r="AE582" s="211">
        <v>4</v>
      </c>
      <c r="AF582" s="211">
        <v>2939.8026315789593</v>
      </c>
      <c r="AG582" s="208">
        <f t="shared" si="413"/>
        <v>734.95065789473983</v>
      </c>
      <c r="AH582" s="205">
        <f t="shared" si="422"/>
        <v>13</v>
      </c>
      <c r="AI582" s="525"/>
      <c r="AJ582" s="211">
        <v>4</v>
      </c>
      <c r="AK582" s="211">
        <v>2939.7489539749081</v>
      </c>
      <c r="AL582" s="208">
        <f t="shared" si="414"/>
        <v>734.93723849372702</v>
      </c>
      <c r="AM582" s="205">
        <f t="shared" si="423"/>
        <v>13</v>
      </c>
      <c r="AN582" s="525"/>
      <c r="AO582" s="211">
        <v>4</v>
      </c>
      <c r="AP582" s="211">
        <v>2939.7683397683522</v>
      </c>
      <c r="AQ582" s="208">
        <f t="shared" si="415"/>
        <v>734.94208494208806</v>
      </c>
      <c r="AR582" s="205">
        <f t="shared" si="424"/>
        <v>13</v>
      </c>
      <c r="AS582" s="525"/>
      <c r="AT582" s="211">
        <v>4</v>
      </c>
      <c r="AU582" s="211">
        <v>2940.8123791102648</v>
      </c>
      <c r="AV582" s="208">
        <f t="shared" si="416"/>
        <v>735.20309477756621</v>
      </c>
      <c r="AW582" s="205">
        <f t="shared" si="425"/>
        <v>13</v>
      </c>
      <c r="AX582" s="525"/>
    </row>
    <row r="583" spans="2:50" ht="14.25" customHeight="1">
      <c r="B583" s="494"/>
      <c r="C583" s="203">
        <v>26</v>
      </c>
      <c r="D583" s="206" t="s">
        <v>668</v>
      </c>
      <c r="E583" s="207">
        <v>3</v>
      </c>
      <c r="F583" s="203">
        <v>3300</v>
      </c>
      <c r="G583" s="208">
        <f t="shared" si="426"/>
        <v>1100</v>
      </c>
      <c r="H583" s="529"/>
      <c r="I583" s="209">
        <f t="shared" si="418"/>
        <v>3</v>
      </c>
      <c r="J583" s="209">
        <f t="shared" si="418"/>
        <v>2938.7387804227292</v>
      </c>
      <c r="K583" s="210">
        <f t="shared" si="418"/>
        <v>979.57959347424298</v>
      </c>
      <c r="L583" s="530"/>
      <c r="M583" s="209">
        <f>RANK(K583, K$558:$K$590)</f>
        <v>7</v>
      </c>
      <c r="N583" s="528"/>
      <c r="O583" s="526"/>
      <c r="P583" s="211">
        <v>3</v>
      </c>
      <c r="Q583" s="211">
        <v>2938.1799163179867</v>
      </c>
      <c r="R583" s="208">
        <f t="shared" si="410"/>
        <v>979.39330543932886</v>
      </c>
      <c r="S583" s="205">
        <f t="shared" si="419"/>
        <v>7</v>
      </c>
      <c r="T583" s="525"/>
      <c r="U583" s="211">
        <v>3</v>
      </c>
      <c r="V583" s="211">
        <v>2938.5193133047201</v>
      </c>
      <c r="W583" s="208">
        <f t="shared" si="411"/>
        <v>979.50643776824006</v>
      </c>
      <c r="X583" s="205">
        <f t="shared" si="420"/>
        <v>7</v>
      </c>
      <c r="Y583" s="525"/>
      <c r="Z583" s="211">
        <v>3</v>
      </c>
      <c r="AA583" s="211">
        <v>2938.560561732012</v>
      </c>
      <c r="AB583" s="208">
        <f t="shared" si="412"/>
        <v>979.52018724400398</v>
      </c>
      <c r="AC583" s="205">
        <f t="shared" si="421"/>
        <v>7</v>
      </c>
      <c r="AD583" s="525"/>
      <c r="AE583" s="211">
        <v>3</v>
      </c>
      <c r="AF583" s="211">
        <v>2938.8693708080546</v>
      </c>
      <c r="AG583" s="208">
        <f t="shared" si="413"/>
        <v>979.62312360268481</v>
      </c>
      <c r="AH583" s="205">
        <f t="shared" si="422"/>
        <v>7</v>
      </c>
      <c r="AI583" s="525"/>
      <c r="AJ583" s="211">
        <v>3</v>
      </c>
      <c r="AK583" s="211">
        <v>2938.8174807197938</v>
      </c>
      <c r="AL583" s="208">
        <f t="shared" si="414"/>
        <v>979.60582690659794</v>
      </c>
      <c r="AM583" s="205">
        <f t="shared" si="423"/>
        <v>7</v>
      </c>
      <c r="AN583" s="525"/>
      <c r="AO583" s="211">
        <v>3</v>
      </c>
      <c r="AP583" s="211">
        <v>2938.9484697881248</v>
      </c>
      <c r="AQ583" s="208">
        <f t="shared" si="415"/>
        <v>979.64948992937491</v>
      </c>
      <c r="AR583" s="205">
        <f t="shared" si="424"/>
        <v>7</v>
      </c>
      <c r="AS583" s="525"/>
      <c r="AT583" s="211">
        <v>3</v>
      </c>
      <c r="AU583" s="211">
        <v>2939.2763502884127</v>
      </c>
      <c r="AV583" s="208">
        <f t="shared" si="416"/>
        <v>979.7587834294709</v>
      </c>
      <c r="AW583" s="205">
        <f t="shared" si="425"/>
        <v>7</v>
      </c>
      <c r="AX583" s="525"/>
    </row>
    <row r="584" spans="2:50" ht="14.25" customHeight="1">
      <c r="B584" s="494"/>
      <c r="C584" s="203">
        <v>27</v>
      </c>
      <c r="D584" s="206" t="s">
        <v>712</v>
      </c>
      <c r="E584" s="207">
        <v>4</v>
      </c>
      <c r="F584" s="203">
        <v>3000</v>
      </c>
      <c r="G584" s="208">
        <f t="shared" si="426"/>
        <v>750</v>
      </c>
      <c r="H584" s="529"/>
      <c r="I584" s="209">
        <f t="shared" si="418"/>
        <v>4</v>
      </c>
      <c r="J584" s="209">
        <f t="shared" si="418"/>
        <v>2647.6138478996736</v>
      </c>
      <c r="K584" s="210">
        <f t="shared" si="418"/>
        <v>661.9034619749184</v>
      </c>
      <c r="L584" s="530"/>
      <c r="M584" s="209">
        <f>RANK(K584, K$558:$K$590)</f>
        <v>25</v>
      </c>
      <c r="N584" s="528"/>
      <c r="O584" s="526"/>
      <c r="P584" s="211">
        <v>4</v>
      </c>
      <c r="Q584" s="211">
        <v>2646.3231036479447</v>
      </c>
      <c r="R584" s="208">
        <f t="shared" si="410"/>
        <v>661.58077591198617</v>
      </c>
      <c r="S584" s="205">
        <f t="shared" si="419"/>
        <v>25</v>
      </c>
      <c r="T584" s="525"/>
      <c r="U584" s="211">
        <v>4</v>
      </c>
      <c r="V584" s="211">
        <v>2646.9339622641537</v>
      </c>
      <c r="W584" s="208">
        <f t="shared" si="411"/>
        <v>661.73349056603843</v>
      </c>
      <c r="X584" s="205">
        <f t="shared" si="420"/>
        <v>25</v>
      </c>
      <c r="Y584" s="525"/>
      <c r="Z584" s="211">
        <v>4</v>
      </c>
      <c r="AA584" s="211">
        <v>2647.3469387755113</v>
      </c>
      <c r="AB584" s="208">
        <f t="shared" si="412"/>
        <v>661.83673469387782</v>
      </c>
      <c r="AC584" s="205">
        <f t="shared" si="421"/>
        <v>25</v>
      </c>
      <c r="AD584" s="525"/>
      <c r="AE584" s="211">
        <v>4</v>
      </c>
      <c r="AF584" s="211">
        <v>2647.5397426192339</v>
      </c>
      <c r="AG584" s="208">
        <f t="shared" si="413"/>
        <v>661.88493565480849</v>
      </c>
      <c r="AH584" s="205">
        <f t="shared" si="422"/>
        <v>25</v>
      </c>
      <c r="AI584" s="525"/>
      <c r="AJ584" s="211">
        <v>4</v>
      </c>
      <c r="AK584" s="211">
        <v>2648.2468443197777</v>
      </c>
      <c r="AL584" s="208">
        <f t="shared" si="414"/>
        <v>662.06171107994442</v>
      </c>
      <c r="AM584" s="205">
        <f t="shared" si="423"/>
        <v>24</v>
      </c>
      <c r="AN584" s="525"/>
      <c r="AO584" s="211">
        <v>4</v>
      </c>
      <c r="AP584" s="211">
        <v>2648.2078263729045</v>
      </c>
      <c r="AQ584" s="208">
        <f t="shared" si="415"/>
        <v>662.05195659322612</v>
      </c>
      <c r="AR584" s="205">
        <f t="shared" si="424"/>
        <v>24</v>
      </c>
      <c r="AS584" s="525"/>
      <c r="AT584" s="211">
        <v>4</v>
      </c>
      <c r="AU584" s="211">
        <v>2648.6985172981895</v>
      </c>
      <c r="AV584" s="208">
        <f t="shared" si="416"/>
        <v>662.17462932454737</v>
      </c>
      <c r="AW584" s="205">
        <f t="shared" si="425"/>
        <v>24</v>
      </c>
      <c r="AX584" s="525"/>
    </row>
    <row r="585" spans="2:50" ht="14.25" customHeight="1">
      <c r="B585" s="494"/>
      <c r="C585" s="203">
        <v>28</v>
      </c>
      <c r="D585" s="206" t="s">
        <v>640</v>
      </c>
      <c r="E585" s="207">
        <v>6</v>
      </c>
      <c r="F585" s="203">
        <v>3600</v>
      </c>
      <c r="G585" s="208">
        <f t="shared" si="426"/>
        <v>600</v>
      </c>
      <c r="H585" s="529"/>
      <c r="I585" s="209">
        <f t="shared" si="418"/>
        <v>6</v>
      </c>
      <c r="J585" s="209">
        <f t="shared" si="418"/>
        <v>3194.0698001616538</v>
      </c>
      <c r="K585" s="210">
        <f t="shared" si="418"/>
        <v>532.34496669360885</v>
      </c>
      <c r="L585" s="530"/>
      <c r="M585" s="209">
        <f>RANK(K585, K$558:$K$590)</f>
        <v>28</v>
      </c>
      <c r="N585" s="528"/>
      <c r="O585" s="526"/>
      <c r="P585" s="211">
        <v>6</v>
      </c>
      <c r="Q585" s="211">
        <v>3189.5765472313033</v>
      </c>
      <c r="R585" s="208">
        <f t="shared" si="410"/>
        <v>531.59609120521725</v>
      </c>
      <c r="S585" s="205">
        <f t="shared" si="419"/>
        <v>28</v>
      </c>
      <c r="T585" s="525"/>
      <c r="U585" s="211">
        <v>6</v>
      </c>
      <c r="V585" s="211">
        <v>3188.1918819188095</v>
      </c>
      <c r="W585" s="208">
        <f t="shared" si="411"/>
        <v>531.36531365313488</v>
      </c>
      <c r="X585" s="205">
        <f t="shared" si="420"/>
        <v>28</v>
      </c>
      <c r="Y585" s="525"/>
      <c r="Z585" s="211">
        <v>6</v>
      </c>
      <c r="AA585" s="211">
        <v>3187.6651982378808</v>
      </c>
      <c r="AB585" s="208">
        <f t="shared" si="412"/>
        <v>531.27753303964676</v>
      </c>
      <c r="AC585" s="205">
        <f t="shared" si="421"/>
        <v>28</v>
      </c>
      <c r="AD585" s="525"/>
      <c r="AE585" s="211">
        <v>6</v>
      </c>
      <c r="AF585" s="211">
        <v>3191.7525773196676</v>
      </c>
      <c r="AG585" s="208">
        <f t="shared" si="413"/>
        <v>531.95876288661123</v>
      </c>
      <c r="AH585" s="205">
        <f t="shared" si="422"/>
        <v>28</v>
      </c>
      <c r="AI585" s="525"/>
      <c r="AJ585" s="211">
        <v>6</v>
      </c>
      <c r="AK585" s="211">
        <v>3198.3471074381082</v>
      </c>
      <c r="AL585" s="208">
        <f t="shared" si="414"/>
        <v>533.05785123968474</v>
      </c>
      <c r="AM585" s="205">
        <f t="shared" si="423"/>
        <v>27</v>
      </c>
      <c r="AN585" s="525"/>
      <c r="AO585" s="211">
        <v>6</v>
      </c>
      <c r="AP585" s="211">
        <v>3201.4285714285461</v>
      </c>
      <c r="AQ585" s="208">
        <f t="shared" si="415"/>
        <v>533.57142857142435</v>
      </c>
      <c r="AR585" s="205">
        <f t="shared" si="424"/>
        <v>27</v>
      </c>
      <c r="AS585" s="525"/>
      <c r="AT585" s="211">
        <v>6</v>
      </c>
      <c r="AU585" s="211">
        <v>3201.5267175572594</v>
      </c>
      <c r="AV585" s="208">
        <f t="shared" si="416"/>
        <v>533.58778625954324</v>
      </c>
      <c r="AW585" s="205">
        <f t="shared" si="425"/>
        <v>27</v>
      </c>
      <c r="AX585" s="525"/>
    </row>
    <row r="586" spans="2:50" ht="14.25" customHeight="1">
      <c r="B586" s="494"/>
      <c r="C586" s="203">
        <v>29</v>
      </c>
      <c r="D586" s="206" t="s">
        <v>388</v>
      </c>
      <c r="E586" s="207">
        <v>3</v>
      </c>
      <c r="F586" s="203">
        <v>3000</v>
      </c>
      <c r="G586" s="208">
        <f t="shared" si="426"/>
        <v>1000</v>
      </c>
      <c r="H586" s="529"/>
      <c r="I586" s="209">
        <f t="shared" si="418"/>
        <v>3</v>
      </c>
      <c r="J586" s="209">
        <f t="shared" si="418"/>
        <v>2673.9630598802751</v>
      </c>
      <c r="K586" s="210">
        <f t="shared" si="418"/>
        <v>891.32101996009158</v>
      </c>
      <c r="L586" s="530"/>
      <c r="M586" s="209">
        <f>RANK(K586, K$558:$K$590)</f>
        <v>9</v>
      </c>
      <c r="N586" s="528"/>
      <c r="O586" s="526"/>
      <c r="P586" s="211">
        <v>3</v>
      </c>
      <c r="Q586" s="211">
        <v>2672.3561740437372</v>
      </c>
      <c r="R586" s="208">
        <f t="shared" si="410"/>
        <v>890.78539134791242</v>
      </c>
      <c r="S586" s="205">
        <f t="shared" si="419"/>
        <v>9</v>
      </c>
      <c r="T586" s="525"/>
      <c r="U586" s="211">
        <v>3</v>
      </c>
      <c r="V586" s="211">
        <v>2672.7054283522239</v>
      </c>
      <c r="W586" s="208">
        <f t="shared" si="411"/>
        <v>890.90180945074133</v>
      </c>
      <c r="X586" s="205">
        <f t="shared" si="420"/>
        <v>9</v>
      </c>
      <c r="Y586" s="525"/>
      <c r="Z586" s="211">
        <v>3</v>
      </c>
      <c r="AA586" s="211">
        <v>2673.0702726281388</v>
      </c>
      <c r="AB586" s="208">
        <f t="shared" si="412"/>
        <v>891.02342420937964</v>
      </c>
      <c r="AC586" s="205">
        <f t="shared" si="421"/>
        <v>9</v>
      </c>
      <c r="AD586" s="525"/>
      <c r="AE586" s="211">
        <v>3</v>
      </c>
      <c r="AF586" s="211">
        <v>2673.668977279217</v>
      </c>
      <c r="AG586" s="208">
        <f t="shared" si="413"/>
        <v>891.22299242640565</v>
      </c>
      <c r="AH586" s="205">
        <f t="shared" si="422"/>
        <v>9</v>
      </c>
      <c r="AI586" s="525"/>
      <c r="AJ586" s="211">
        <v>3</v>
      </c>
      <c r="AK586" s="211">
        <v>2673.9963638984227</v>
      </c>
      <c r="AL586" s="208">
        <f t="shared" si="414"/>
        <v>891.33212129947424</v>
      </c>
      <c r="AM586" s="205">
        <f t="shared" si="423"/>
        <v>9</v>
      </c>
      <c r="AN586" s="525"/>
      <c r="AO586" s="211">
        <v>3</v>
      </c>
      <c r="AP586" s="211">
        <v>2675.3398106318518</v>
      </c>
      <c r="AQ586" s="208">
        <f t="shared" si="415"/>
        <v>891.77993687728394</v>
      </c>
      <c r="AR586" s="205">
        <f t="shared" si="424"/>
        <v>9</v>
      </c>
      <c r="AS586" s="525"/>
      <c r="AT586" s="211">
        <v>3</v>
      </c>
      <c r="AU586" s="211">
        <v>2676.6043923283305</v>
      </c>
      <c r="AV586" s="208">
        <f t="shared" si="416"/>
        <v>892.20146410944346</v>
      </c>
      <c r="AW586" s="205">
        <f t="shared" si="425"/>
        <v>9</v>
      </c>
      <c r="AX586" s="525"/>
    </row>
    <row r="587" spans="2:50" ht="14.25" customHeight="1">
      <c r="B587" s="494"/>
      <c r="C587" s="203">
        <v>30</v>
      </c>
      <c r="D587" s="206" t="s">
        <v>713</v>
      </c>
      <c r="E587" s="207">
        <v>12</v>
      </c>
      <c r="F587" s="203">
        <v>3600</v>
      </c>
      <c r="G587" s="208">
        <f t="shared" si="426"/>
        <v>300</v>
      </c>
      <c r="H587" s="529"/>
      <c r="I587" s="209">
        <f t="shared" si="418"/>
        <v>12</v>
      </c>
      <c r="J587" s="209">
        <f t="shared" si="418"/>
        <v>3103.6407054059441</v>
      </c>
      <c r="K587" s="210">
        <f t="shared" si="418"/>
        <v>258.63672545049536</v>
      </c>
      <c r="L587" s="530"/>
      <c r="M587" s="209">
        <f>RANK(K587, K$558:$K$590)</f>
        <v>30</v>
      </c>
      <c r="N587" s="528"/>
      <c r="O587" s="526"/>
      <c r="P587" s="211">
        <v>12</v>
      </c>
      <c r="Q587" s="211">
        <v>3103.5483870967773</v>
      </c>
      <c r="R587" s="208">
        <f t="shared" si="410"/>
        <v>258.6290322580648</v>
      </c>
      <c r="S587" s="205">
        <f t="shared" si="419"/>
        <v>30</v>
      </c>
      <c r="T587" s="525"/>
      <c r="U587" s="211">
        <v>12</v>
      </c>
      <c r="V587" s="211">
        <v>3103.4828643076135</v>
      </c>
      <c r="W587" s="208">
        <f t="shared" si="411"/>
        <v>258.62357202563447</v>
      </c>
      <c r="X587" s="205">
        <f t="shared" si="420"/>
        <v>30</v>
      </c>
      <c r="Y587" s="525"/>
      <c r="Z587" s="211">
        <v>12</v>
      </c>
      <c r="AA587" s="211">
        <v>3104.0816326530644</v>
      </c>
      <c r="AB587" s="208">
        <f t="shared" si="412"/>
        <v>258.67346938775535</v>
      </c>
      <c r="AC587" s="205">
        <f t="shared" si="421"/>
        <v>30</v>
      </c>
      <c r="AD587" s="525"/>
      <c r="AE587" s="211">
        <v>12</v>
      </c>
      <c r="AF587" s="211">
        <v>3103.7773359841035</v>
      </c>
      <c r="AG587" s="208">
        <f t="shared" si="413"/>
        <v>258.64811133200863</v>
      </c>
      <c r="AH587" s="205">
        <f t="shared" si="422"/>
        <v>30</v>
      </c>
      <c r="AI587" s="525"/>
      <c r="AJ587" s="211">
        <v>12</v>
      </c>
      <c r="AK587" s="211">
        <v>3103.3322952351295</v>
      </c>
      <c r="AL587" s="208">
        <f t="shared" si="414"/>
        <v>258.61102460292744</v>
      </c>
      <c r="AM587" s="205">
        <f t="shared" si="423"/>
        <v>29</v>
      </c>
      <c r="AN587" s="525"/>
      <c r="AO587" s="211">
        <v>12</v>
      </c>
      <c r="AP587" s="211">
        <v>3103.7037037037085</v>
      </c>
      <c r="AQ587" s="208">
        <f t="shared" si="415"/>
        <v>258.64197530864237</v>
      </c>
      <c r="AR587" s="205">
        <f t="shared" si="424"/>
        <v>29</v>
      </c>
      <c r="AS587" s="525"/>
      <c r="AT587" s="211">
        <v>12</v>
      </c>
      <c r="AU587" s="211">
        <v>3103.5587188612108</v>
      </c>
      <c r="AV587" s="208">
        <f t="shared" si="416"/>
        <v>258.62989323843425</v>
      </c>
      <c r="AW587" s="205">
        <f t="shared" si="425"/>
        <v>29</v>
      </c>
      <c r="AX587" s="525"/>
    </row>
    <row r="588" spans="2:50" ht="14.25" customHeight="1">
      <c r="B588" s="494"/>
      <c r="C588" s="203">
        <v>31</v>
      </c>
      <c r="D588" s="206"/>
      <c r="E588" s="203"/>
      <c r="F588" s="203"/>
      <c r="G588" s="208"/>
      <c r="H588" s="529"/>
      <c r="I588" s="209"/>
      <c r="J588" s="209"/>
      <c r="K588" s="210"/>
      <c r="L588" s="530"/>
      <c r="M588" s="209"/>
      <c r="N588" s="528"/>
      <c r="O588" s="526"/>
      <c r="P588" s="211"/>
      <c r="Q588" s="211"/>
      <c r="R588" s="208"/>
      <c r="S588" s="205"/>
      <c r="T588" s="525"/>
      <c r="U588" s="211"/>
      <c r="V588" s="211"/>
      <c r="W588" s="208"/>
      <c r="X588" s="205"/>
      <c r="Y588" s="525"/>
      <c r="Z588" s="211"/>
      <c r="AA588" s="211"/>
      <c r="AB588" s="208"/>
      <c r="AC588" s="205"/>
      <c r="AD588" s="525"/>
      <c r="AE588" s="211"/>
      <c r="AF588" s="211"/>
      <c r="AG588" s="208"/>
      <c r="AH588" s="205"/>
      <c r="AI588" s="525"/>
      <c r="AJ588" s="211"/>
      <c r="AK588" s="211"/>
      <c r="AL588" s="208"/>
      <c r="AM588" s="205"/>
      <c r="AN588" s="525"/>
      <c r="AO588" s="211"/>
      <c r="AP588" s="211"/>
      <c r="AQ588" s="208"/>
      <c r="AR588" s="205"/>
      <c r="AS588" s="525"/>
      <c r="AT588" s="211"/>
      <c r="AU588" s="211"/>
      <c r="AV588" s="208"/>
      <c r="AW588" s="205"/>
      <c r="AX588" s="525"/>
    </row>
    <row r="589" spans="2:50" ht="14.25" customHeight="1">
      <c r="B589" s="494"/>
      <c r="C589" s="203">
        <v>32</v>
      </c>
      <c r="D589" s="206"/>
      <c r="E589" s="203"/>
      <c r="F589" s="203"/>
      <c r="G589" s="208"/>
      <c r="H589" s="529"/>
      <c r="I589" s="209"/>
      <c r="J589" s="209"/>
      <c r="K589" s="210"/>
      <c r="L589" s="530"/>
      <c r="M589" s="209"/>
      <c r="N589" s="528"/>
      <c r="O589" s="526"/>
      <c r="P589" s="211"/>
      <c r="Q589" s="211"/>
      <c r="R589" s="208"/>
      <c r="S589" s="205"/>
      <c r="T589" s="525"/>
      <c r="U589" s="211"/>
      <c r="V589" s="211"/>
      <c r="W589" s="208"/>
      <c r="X589" s="205"/>
      <c r="Y589" s="525"/>
      <c r="Z589" s="211"/>
      <c r="AA589" s="211"/>
      <c r="AB589" s="208"/>
      <c r="AC589" s="205"/>
      <c r="AD589" s="525"/>
      <c r="AE589" s="211"/>
      <c r="AF589" s="211"/>
      <c r="AG589" s="208"/>
      <c r="AH589" s="205"/>
      <c r="AI589" s="525"/>
      <c r="AJ589" s="211"/>
      <c r="AK589" s="211"/>
      <c r="AL589" s="208"/>
      <c r="AM589" s="205"/>
      <c r="AN589" s="525"/>
      <c r="AO589" s="211"/>
      <c r="AP589" s="211"/>
      <c r="AQ589" s="208"/>
      <c r="AR589" s="205"/>
      <c r="AS589" s="525"/>
      <c r="AT589" s="211"/>
      <c r="AU589" s="211"/>
      <c r="AV589" s="208"/>
      <c r="AW589" s="205"/>
      <c r="AX589" s="525"/>
    </row>
    <row r="590" spans="2:50" ht="14.25" customHeight="1">
      <c r="B590" s="494"/>
      <c r="C590" s="203">
        <v>33</v>
      </c>
      <c r="D590" s="206"/>
      <c r="E590" s="203"/>
      <c r="F590" s="203"/>
      <c r="G590" s="208"/>
      <c r="H590" s="529"/>
      <c r="I590" s="209"/>
      <c r="J590" s="209"/>
      <c r="K590" s="210"/>
      <c r="L590" s="530"/>
      <c r="M590" s="209"/>
      <c r="N590" s="528"/>
      <c r="O590" s="526"/>
      <c r="P590" s="205"/>
      <c r="Q590" s="211"/>
      <c r="R590" s="208"/>
      <c r="S590" s="205"/>
      <c r="T590" s="525"/>
      <c r="U590" s="205"/>
      <c r="V590" s="211"/>
      <c r="W590" s="208"/>
      <c r="X590" s="205"/>
      <c r="Y590" s="525"/>
      <c r="Z590" s="205"/>
      <c r="AA590" s="211"/>
      <c r="AB590" s="208"/>
      <c r="AC590" s="205"/>
      <c r="AD590" s="525"/>
      <c r="AE590" s="205"/>
      <c r="AF590" s="211"/>
      <c r="AG590" s="208"/>
      <c r="AH590" s="205"/>
      <c r="AI590" s="525"/>
      <c r="AJ590" s="205"/>
      <c r="AK590" s="211"/>
      <c r="AL590" s="208"/>
      <c r="AM590" s="205"/>
      <c r="AN590" s="525"/>
      <c r="AO590" s="205"/>
      <c r="AP590" s="211"/>
      <c r="AQ590" s="208"/>
      <c r="AR590" s="205"/>
      <c r="AS590" s="525"/>
      <c r="AT590" s="205"/>
      <c r="AU590" s="211"/>
      <c r="AV590" s="208"/>
      <c r="AW590" s="205"/>
      <c r="AX590" s="525"/>
    </row>
    <row r="591" spans="2:50" ht="14.25" customHeight="1" collapsed="1">
      <c r="B591" s="531" t="s">
        <v>807</v>
      </c>
      <c r="C591" s="532"/>
      <c r="D591" s="532"/>
      <c r="E591" s="532"/>
      <c r="F591" s="532"/>
      <c r="G591" s="532"/>
      <c r="H591" s="532"/>
      <c r="I591" s="532"/>
      <c r="J591" s="532"/>
      <c r="K591" s="532"/>
      <c r="L591" s="532"/>
      <c r="M591" s="533"/>
      <c r="N591" s="536" t="s">
        <v>445</v>
      </c>
      <c r="O591" s="536" t="s">
        <v>105</v>
      </c>
      <c r="P591" s="538">
        <f>AT553+1</f>
        <v>15</v>
      </c>
      <c r="Q591" s="539"/>
      <c r="R591" s="539"/>
      <c r="S591" s="539"/>
      <c r="T591" s="539"/>
      <c r="U591" s="540">
        <f>P591+1</f>
        <v>16</v>
      </c>
      <c r="V591" s="541"/>
      <c r="W591" s="541"/>
      <c r="X591" s="541"/>
      <c r="Y591" s="541"/>
      <c r="Z591" s="538">
        <f t="shared" ref="Z591" si="427">U591+1</f>
        <v>17</v>
      </c>
      <c r="AA591" s="539"/>
      <c r="AB591" s="539"/>
      <c r="AC591" s="539"/>
      <c r="AD591" s="539"/>
      <c r="AE591" s="540">
        <f t="shared" ref="AE591" si="428">Z591+1</f>
        <v>18</v>
      </c>
      <c r="AF591" s="541"/>
      <c r="AG591" s="541"/>
      <c r="AH591" s="541"/>
      <c r="AI591" s="541"/>
      <c r="AJ591" s="542">
        <f t="shared" ref="AJ591" si="429">AE591+1</f>
        <v>19</v>
      </c>
      <c r="AK591" s="543"/>
      <c r="AL591" s="543"/>
      <c r="AM591" s="543"/>
      <c r="AN591" s="544"/>
      <c r="AO591" s="540">
        <f t="shared" ref="AO591" si="430">AJ591+1</f>
        <v>20</v>
      </c>
      <c r="AP591" s="541"/>
      <c r="AQ591" s="541"/>
      <c r="AR591" s="541"/>
      <c r="AS591" s="541"/>
      <c r="AT591" s="542">
        <f t="shared" ref="AT591" si="431">AO591+1</f>
        <v>21</v>
      </c>
      <c r="AU591" s="543"/>
      <c r="AV591" s="543"/>
      <c r="AW591" s="543"/>
      <c r="AX591" s="544"/>
    </row>
    <row r="592" spans="2:50" ht="14.25" customHeight="1">
      <c r="B592" s="534"/>
      <c r="C592" s="534"/>
      <c r="D592" s="534"/>
      <c r="E592" s="534"/>
      <c r="F592" s="534"/>
      <c r="G592" s="534"/>
      <c r="H592" s="534"/>
      <c r="I592" s="534"/>
      <c r="J592" s="534"/>
      <c r="K592" s="534"/>
      <c r="L592" s="534"/>
      <c r="M592" s="535"/>
      <c r="N592" s="537"/>
      <c r="O592" s="537"/>
      <c r="P592" s="545">
        <f>P591</f>
        <v>15</v>
      </c>
      <c r="Q592" s="545"/>
      <c r="R592" s="545"/>
      <c r="S592" s="545"/>
      <c r="T592" s="545"/>
      <c r="U592" s="546">
        <f>U591</f>
        <v>16</v>
      </c>
      <c r="V592" s="546"/>
      <c r="W592" s="546"/>
      <c r="X592" s="546"/>
      <c r="Y592" s="546"/>
      <c r="Z592" s="545">
        <f t="shared" ref="Z592" si="432">Z591</f>
        <v>17</v>
      </c>
      <c r="AA592" s="545"/>
      <c r="AB592" s="545"/>
      <c r="AC592" s="545"/>
      <c r="AD592" s="545"/>
      <c r="AE592" s="546">
        <f t="shared" ref="AE592" si="433">AE591</f>
        <v>18</v>
      </c>
      <c r="AF592" s="546"/>
      <c r="AG592" s="546"/>
      <c r="AH592" s="546"/>
      <c r="AI592" s="546"/>
      <c r="AJ592" s="547">
        <f t="shared" ref="AJ592" si="434">AJ591</f>
        <v>19</v>
      </c>
      <c r="AK592" s="548"/>
      <c r="AL592" s="548"/>
      <c r="AM592" s="548"/>
      <c r="AN592" s="549"/>
      <c r="AO592" s="546">
        <f t="shared" ref="AO592" si="435">AO591</f>
        <v>20</v>
      </c>
      <c r="AP592" s="546"/>
      <c r="AQ592" s="546"/>
      <c r="AR592" s="546"/>
      <c r="AS592" s="546"/>
      <c r="AT592" s="547">
        <f t="shared" ref="AT592" si="436">AT591</f>
        <v>21</v>
      </c>
      <c r="AU592" s="548"/>
      <c r="AV592" s="548"/>
      <c r="AW592" s="548"/>
      <c r="AX592" s="549"/>
    </row>
    <row r="593" spans="1:50" ht="14.25" customHeight="1">
      <c r="B593" s="494" t="s">
        <v>165</v>
      </c>
      <c r="C593" s="494" t="s">
        <v>160</v>
      </c>
      <c r="D593" s="494"/>
      <c r="E593" s="494" t="s">
        <v>161</v>
      </c>
      <c r="F593" s="494"/>
      <c r="G593" s="494"/>
      <c r="H593" s="494" t="s">
        <v>166</v>
      </c>
      <c r="I593" s="527" t="s">
        <v>446</v>
      </c>
      <c r="J593" s="527"/>
      <c r="K593" s="527"/>
      <c r="L593" s="527" t="s">
        <v>166</v>
      </c>
      <c r="M593" s="527" t="s">
        <v>168</v>
      </c>
      <c r="N593" s="528"/>
      <c r="O593" s="526" t="s">
        <v>167</v>
      </c>
      <c r="P593" s="526" t="s">
        <v>163</v>
      </c>
      <c r="Q593" s="526"/>
      <c r="R593" s="526"/>
      <c r="S593" s="526"/>
      <c r="T593" s="526" t="s">
        <v>166</v>
      </c>
      <c r="U593" s="526" t="s">
        <v>163</v>
      </c>
      <c r="V593" s="526"/>
      <c r="W593" s="526"/>
      <c r="X593" s="526"/>
      <c r="Y593" s="526" t="s">
        <v>166</v>
      </c>
      <c r="Z593" s="526" t="s">
        <v>163</v>
      </c>
      <c r="AA593" s="526"/>
      <c r="AB593" s="526"/>
      <c r="AC593" s="526"/>
      <c r="AD593" s="526" t="s">
        <v>166</v>
      </c>
      <c r="AE593" s="526" t="s">
        <v>163</v>
      </c>
      <c r="AF593" s="526"/>
      <c r="AG593" s="526"/>
      <c r="AH593" s="526"/>
      <c r="AI593" s="526" t="s">
        <v>166</v>
      </c>
      <c r="AJ593" s="526" t="s">
        <v>163</v>
      </c>
      <c r="AK593" s="526"/>
      <c r="AL593" s="526"/>
      <c r="AM593" s="526"/>
      <c r="AN593" s="526" t="s">
        <v>166</v>
      </c>
      <c r="AO593" s="526" t="s">
        <v>163</v>
      </c>
      <c r="AP593" s="526"/>
      <c r="AQ593" s="526"/>
      <c r="AR593" s="526"/>
      <c r="AS593" s="526" t="s">
        <v>166</v>
      </c>
      <c r="AT593" s="526" t="s">
        <v>163</v>
      </c>
      <c r="AU593" s="526"/>
      <c r="AV593" s="526"/>
      <c r="AW593" s="526"/>
      <c r="AX593" s="526" t="s">
        <v>166</v>
      </c>
    </row>
    <row r="594" spans="1:50" ht="14.25" customHeight="1">
      <c r="B594" s="494"/>
      <c r="C594" s="494"/>
      <c r="D594" s="494"/>
      <c r="E594" s="494" t="s">
        <v>447</v>
      </c>
      <c r="F594" s="494"/>
      <c r="G594" s="494"/>
      <c r="H594" s="494"/>
      <c r="I594" s="527" t="s">
        <v>447</v>
      </c>
      <c r="J594" s="527"/>
      <c r="K594" s="527"/>
      <c r="L594" s="527"/>
      <c r="M594" s="527"/>
      <c r="N594" s="528"/>
      <c r="O594" s="526"/>
      <c r="P594" s="526" t="s">
        <v>448</v>
      </c>
      <c r="Q594" s="526"/>
      <c r="R594" s="526"/>
      <c r="S594" s="526"/>
      <c r="T594" s="526"/>
      <c r="U594" s="526" t="s">
        <v>448</v>
      </c>
      <c r="V594" s="526"/>
      <c r="W594" s="526"/>
      <c r="X594" s="526"/>
      <c r="Y594" s="526"/>
      <c r="Z594" s="526" t="s">
        <v>448</v>
      </c>
      <c r="AA594" s="526"/>
      <c r="AB594" s="526"/>
      <c r="AC594" s="526"/>
      <c r="AD594" s="526"/>
      <c r="AE594" s="526" t="s">
        <v>448</v>
      </c>
      <c r="AF594" s="526"/>
      <c r="AG594" s="526"/>
      <c r="AH594" s="526"/>
      <c r="AI594" s="526"/>
      <c r="AJ594" s="526" t="s">
        <v>448</v>
      </c>
      <c r="AK594" s="526"/>
      <c r="AL594" s="526"/>
      <c r="AM594" s="526"/>
      <c r="AN594" s="526"/>
      <c r="AO594" s="526" t="s">
        <v>448</v>
      </c>
      <c r="AP594" s="526"/>
      <c r="AQ594" s="526"/>
      <c r="AR594" s="526"/>
      <c r="AS594" s="526"/>
      <c r="AT594" s="526" t="s">
        <v>448</v>
      </c>
      <c r="AU594" s="526"/>
      <c r="AV594" s="526"/>
      <c r="AW594" s="526"/>
      <c r="AX594" s="526"/>
    </row>
    <row r="595" spans="1:50" ht="14.25" customHeight="1">
      <c r="A595" s="200"/>
      <c r="B595" s="494"/>
      <c r="C595" s="494"/>
      <c r="D595" s="494"/>
      <c r="E595" s="203" t="s">
        <v>162</v>
      </c>
      <c r="F595" s="203" t="s">
        <v>449</v>
      </c>
      <c r="G595" s="203" t="s">
        <v>164</v>
      </c>
      <c r="H595" s="494"/>
      <c r="I595" s="204" t="s">
        <v>162</v>
      </c>
      <c r="J595" s="204" t="s">
        <v>449</v>
      </c>
      <c r="K595" s="204" t="s">
        <v>164</v>
      </c>
      <c r="L595" s="527"/>
      <c r="M595" s="527"/>
      <c r="N595" s="528"/>
      <c r="O595" s="526"/>
      <c r="P595" s="205" t="s">
        <v>162</v>
      </c>
      <c r="Q595" s="205" t="s">
        <v>449</v>
      </c>
      <c r="R595" s="205" t="s">
        <v>164</v>
      </c>
      <c r="S595" s="205" t="s">
        <v>168</v>
      </c>
      <c r="T595" s="526"/>
      <c r="U595" s="205" t="s">
        <v>162</v>
      </c>
      <c r="V595" s="205" t="s">
        <v>449</v>
      </c>
      <c r="W595" s="205" t="s">
        <v>164</v>
      </c>
      <c r="X595" s="205" t="s">
        <v>168</v>
      </c>
      <c r="Y595" s="526"/>
      <c r="Z595" s="205" t="s">
        <v>162</v>
      </c>
      <c r="AA595" s="205" t="s">
        <v>449</v>
      </c>
      <c r="AB595" s="205" t="s">
        <v>164</v>
      </c>
      <c r="AC595" s="205" t="s">
        <v>168</v>
      </c>
      <c r="AD595" s="526"/>
      <c r="AE595" s="205" t="s">
        <v>162</v>
      </c>
      <c r="AF595" s="205" t="s">
        <v>449</v>
      </c>
      <c r="AG595" s="205" t="s">
        <v>164</v>
      </c>
      <c r="AH595" s="205" t="s">
        <v>168</v>
      </c>
      <c r="AI595" s="526"/>
      <c r="AJ595" s="205" t="s">
        <v>162</v>
      </c>
      <c r="AK595" s="205" t="s">
        <v>449</v>
      </c>
      <c r="AL595" s="205" t="s">
        <v>164</v>
      </c>
      <c r="AM595" s="205" t="s">
        <v>168</v>
      </c>
      <c r="AN595" s="526"/>
      <c r="AO595" s="205" t="s">
        <v>162</v>
      </c>
      <c r="AP595" s="205" t="s">
        <v>449</v>
      </c>
      <c r="AQ595" s="205" t="s">
        <v>164</v>
      </c>
      <c r="AR595" s="205" t="s">
        <v>168</v>
      </c>
      <c r="AS595" s="526"/>
      <c r="AT595" s="205" t="s">
        <v>162</v>
      </c>
      <c r="AU595" s="205" t="s">
        <v>449</v>
      </c>
      <c r="AV595" s="205" t="s">
        <v>164</v>
      </c>
      <c r="AW595" s="205" t="s">
        <v>168</v>
      </c>
      <c r="AX595" s="526"/>
    </row>
    <row r="596" spans="1:50" ht="14.25" customHeight="1">
      <c r="B596" s="494" t="s">
        <v>450</v>
      </c>
      <c r="C596" s="203">
        <v>1</v>
      </c>
      <c r="D596" s="206" t="s">
        <v>545</v>
      </c>
      <c r="E596" s="207">
        <v>4</v>
      </c>
      <c r="F596" s="203">
        <v>3300</v>
      </c>
      <c r="G596" s="208">
        <f>F596/E596</f>
        <v>825</v>
      </c>
      <c r="H596" s="529">
        <f>AVERAGE(G596:G628)</f>
        <v>863.16666666666663</v>
      </c>
      <c r="I596" s="209">
        <f>AVERAGE(P596,U596,Z596,AE596,AJ596,AO596,AT596)</f>
        <v>4</v>
      </c>
      <c r="J596" s="209">
        <f>AVERAGE(Q596,V596,AA596,AF596,AK596,AP596,AU596)</f>
        <v>2944.3682411855671</v>
      </c>
      <c r="K596" s="210">
        <f>AVERAGE(R596,W596,AB596,AG596,AL596,AQ596,AV596)</f>
        <v>736.09206029639176</v>
      </c>
      <c r="L596" s="530">
        <f>IFERROR(AVERAGE(K596:K628),"-")</f>
        <v>759.28872185675641</v>
      </c>
      <c r="M596" s="209">
        <f>RANK(K596, K$596:$K$628)</f>
        <v>12</v>
      </c>
      <c r="N596" s="528"/>
      <c r="O596" s="526"/>
      <c r="P596" s="211">
        <v>4</v>
      </c>
      <c r="Q596" s="211">
        <v>2943.6950146627555</v>
      </c>
      <c r="R596" s="208">
        <f t="shared" ref="R596:R624" si="437">Q596/P596</f>
        <v>735.92375366568888</v>
      </c>
      <c r="S596" s="205">
        <f>RANK(R596, R$596:R$628)</f>
        <v>12</v>
      </c>
      <c r="T596" s="525">
        <f>AVERAGE(R596:R628)</f>
        <v>764.17444115103001</v>
      </c>
      <c r="U596" s="211">
        <v>4</v>
      </c>
      <c r="V596" s="211">
        <v>2943.9799749687113</v>
      </c>
      <c r="W596" s="208">
        <f t="shared" ref="W596:W624" si="438">V596/U596</f>
        <v>735.99499374217783</v>
      </c>
      <c r="X596" s="205">
        <f>RANK(W596, W$596:W$628)</f>
        <v>12</v>
      </c>
      <c r="Y596" s="525">
        <f>AVERAGE(W596:W628)</f>
        <v>764.23407166185473</v>
      </c>
      <c r="Z596" s="211">
        <v>4</v>
      </c>
      <c r="AA596" s="211">
        <v>2944.1183975503955</v>
      </c>
      <c r="AB596" s="208">
        <f t="shared" ref="AB596:AB624" si="439">AA596/Z596</f>
        <v>736.02959938759886</v>
      </c>
      <c r="AC596" s="205">
        <f>RANK(AB596, AB$596:AB$628)</f>
        <v>12</v>
      </c>
      <c r="AD596" s="525">
        <f>AVERAGE(AB596:AB628)</f>
        <v>764.24051293102218</v>
      </c>
      <c r="AE596" s="211">
        <v>4</v>
      </c>
      <c r="AF596" s="211">
        <v>2944.2241968557723</v>
      </c>
      <c r="AG596" s="208">
        <f t="shared" ref="AG596:AG624" si="440">AF596/AE596</f>
        <v>736.05604921394308</v>
      </c>
      <c r="AH596" s="205">
        <f>RANK(AG596, AG$596:AG$628)</f>
        <v>12</v>
      </c>
      <c r="AI596" s="525">
        <f>AVERAGE(AG596:AG628)</f>
        <v>764.28042425881085</v>
      </c>
      <c r="AJ596" s="211">
        <v>4</v>
      </c>
      <c r="AK596" s="211">
        <v>2944.7537473233392</v>
      </c>
      <c r="AL596" s="208">
        <f t="shared" ref="AL596:AL624" si="441">AK596/AJ596</f>
        <v>736.1884368308348</v>
      </c>
      <c r="AM596" s="205">
        <f>RANK(AL596, AL$596:AL$628)</f>
        <v>12</v>
      </c>
      <c r="AN596" s="525">
        <f>AVERAGE(AL596:AL628)</f>
        <v>767.65326662200266</v>
      </c>
      <c r="AO596" s="211">
        <v>4</v>
      </c>
      <c r="AP596" s="211">
        <v>2944.9905482041599</v>
      </c>
      <c r="AQ596" s="208">
        <f t="shared" ref="AQ596:AQ624" si="442">AP596/AO596</f>
        <v>736.24763705103999</v>
      </c>
      <c r="AR596" s="205">
        <f>RANK(AQ596, AQ$596:AQ$628)</f>
        <v>12</v>
      </c>
      <c r="AS596" s="525">
        <f>AVERAGE(AQ596:AQ628)</f>
        <v>767.67571724261381</v>
      </c>
      <c r="AT596" s="211">
        <v>4</v>
      </c>
      <c r="AU596" s="211">
        <v>2944.8158087338375</v>
      </c>
      <c r="AV596" s="208">
        <f t="shared" ref="AV596:AV625" si="443">AU596/AT596</f>
        <v>736.20395218345936</v>
      </c>
      <c r="AW596" s="205">
        <f>RANK(AV596, AV$596:AV$628)</f>
        <v>13</v>
      </c>
      <c r="AX596" s="525">
        <f>AVERAGE(AV596:AV628)</f>
        <v>762.44668545681657</v>
      </c>
    </row>
    <row r="597" spans="1:50" ht="14.25" customHeight="1">
      <c r="B597" s="494"/>
      <c r="C597" s="203">
        <v>2</v>
      </c>
      <c r="D597" s="206" t="s">
        <v>543</v>
      </c>
      <c r="E597" s="207">
        <v>3</v>
      </c>
      <c r="F597" s="203">
        <v>3600</v>
      </c>
      <c r="G597" s="208">
        <f t="shared" ref="G597:G616" si="444">F597/E597</f>
        <v>1200</v>
      </c>
      <c r="H597" s="529"/>
      <c r="I597" s="209">
        <f t="shared" ref="I597:K625" si="445">AVERAGE(P597,U597,Z597,AE597,AJ597,AO597,AT597)</f>
        <v>3</v>
      </c>
      <c r="J597" s="209">
        <f t="shared" si="445"/>
        <v>3111.421208685299</v>
      </c>
      <c r="K597" s="210">
        <f t="shared" si="445"/>
        <v>1037.1404028950994</v>
      </c>
      <c r="L597" s="530"/>
      <c r="M597" s="209">
        <f>RANK(K597, K$596:$K$628)</f>
        <v>2</v>
      </c>
      <c r="N597" s="528"/>
      <c r="O597" s="526"/>
      <c r="P597" s="211">
        <v>3</v>
      </c>
      <c r="Q597" s="211">
        <v>3111.1627906976751</v>
      </c>
      <c r="R597" s="208">
        <f t="shared" si="437"/>
        <v>1037.0542635658917</v>
      </c>
      <c r="S597" s="205">
        <f t="shared" ref="S597:S624" si="446">RANK(R597, R$596:R$628)</f>
        <v>2</v>
      </c>
      <c r="T597" s="525"/>
      <c r="U597" s="211">
        <v>3</v>
      </c>
      <c r="V597" s="211">
        <v>3111.5832586714437</v>
      </c>
      <c r="W597" s="208">
        <f t="shared" si="438"/>
        <v>1037.194419557148</v>
      </c>
      <c r="X597" s="205">
        <f t="shared" ref="X597:X624" si="447">RANK(W597, W$596:W$628)</f>
        <v>2</v>
      </c>
      <c r="Y597" s="525"/>
      <c r="Z597" s="211">
        <v>3</v>
      </c>
      <c r="AA597" s="211">
        <v>3111.50442477876</v>
      </c>
      <c r="AB597" s="208">
        <f t="shared" si="439"/>
        <v>1037.1681415929199</v>
      </c>
      <c r="AC597" s="205">
        <f t="shared" ref="AC597:AC624" si="448">RANK(AB597, AB$596:AB$628)</f>
        <v>2</v>
      </c>
      <c r="AD597" s="525"/>
      <c r="AE597" s="211">
        <v>3</v>
      </c>
      <c r="AF597" s="211">
        <v>3111.6697936210148</v>
      </c>
      <c r="AG597" s="208">
        <f t="shared" si="440"/>
        <v>1037.2232645403383</v>
      </c>
      <c r="AH597" s="205">
        <f t="shared" ref="AH597:AH624" si="449">RANK(AG597, AG$596:AG$628)</f>
        <v>2</v>
      </c>
      <c r="AI597" s="525"/>
      <c r="AJ597" s="211">
        <v>3</v>
      </c>
      <c r="AK597" s="211">
        <v>3111.2651646447162</v>
      </c>
      <c r="AL597" s="208">
        <f t="shared" si="441"/>
        <v>1037.0883882149053</v>
      </c>
      <c r="AM597" s="205">
        <f t="shared" ref="AM597:AM624" si="450">RANK(AL597, AL$596:AL$628)</f>
        <v>2</v>
      </c>
      <c r="AN597" s="525"/>
      <c r="AO597" s="211">
        <v>3</v>
      </c>
      <c r="AP597" s="211">
        <v>3111.4630283834813</v>
      </c>
      <c r="AQ597" s="208">
        <f t="shared" si="442"/>
        <v>1037.1543427944937</v>
      </c>
      <c r="AR597" s="205">
        <f t="shared" ref="AR597:AR624" si="451">RANK(AQ597, AQ$596:AQ$628)</f>
        <v>2</v>
      </c>
      <c r="AS597" s="525"/>
      <c r="AT597" s="211">
        <v>3</v>
      </c>
      <c r="AU597" s="211">
        <v>3111.2999999999988</v>
      </c>
      <c r="AV597" s="208">
        <f t="shared" si="443"/>
        <v>1037.0999999999997</v>
      </c>
      <c r="AW597" s="205">
        <f t="shared" ref="AW597:AW625" si="452">RANK(AV597, AV$596:AV$628)</f>
        <v>2</v>
      </c>
      <c r="AX597" s="525"/>
    </row>
    <row r="598" spans="1:50" ht="14.25" customHeight="1">
      <c r="B598" s="494"/>
      <c r="C598" s="203">
        <v>3</v>
      </c>
      <c r="D598" s="206" t="s">
        <v>544</v>
      </c>
      <c r="E598" s="207">
        <v>4</v>
      </c>
      <c r="F598" s="203">
        <v>3300</v>
      </c>
      <c r="G598" s="208">
        <f t="shared" si="444"/>
        <v>825</v>
      </c>
      <c r="H598" s="529"/>
      <c r="I598" s="209">
        <f t="shared" si="445"/>
        <v>4</v>
      </c>
      <c r="J598" s="209">
        <f t="shared" si="445"/>
        <v>2939.3550685156183</v>
      </c>
      <c r="K598" s="210">
        <f t="shared" si="445"/>
        <v>734.83876712890458</v>
      </c>
      <c r="L598" s="530"/>
      <c r="M598" s="209">
        <f>RANK(K598, K$596:$K$628)</f>
        <v>15</v>
      </c>
      <c r="N598" s="528"/>
      <c r="O598" s="526"/>
      <c r="P598" s="211">
        <v>4</v>
      </c>
      <c r="Q598" s="211">
        <v>2938.873281088273</v>
      </c>
      <c r="R598" s="208">
        <f t="shared" si="437"/>
        <v>734.71832027206824</v>
      </c>
      <c r="S598" s="205">
        <f t="shared" si="446"/>
        <v>16</v>
      </c>
      <c r="T598" s="525"/>
      <c r="U598" s="211">
        <v>4</v>
      </c>
      <c r="V598" s="211">
        <v>2939.3377483443701</v>
      </c>
      <c r="W598" s="208">
        <f t="shared" si="438"/>
        <v>734.83443708609252</v>
      </c>
      <c r="X598" s="205">
        <f t="shared" si="447"/>
        <v>15</v>
      </c>
      <c r="Y598" s="525"/>
      <c r="Z598" s="211">
        <v>4</v>
      </c>
      <c r="AA598" s="211">
        <v>2939.5936794582399</v>
      </c>
      <c r="AB598" s="208">
        <f t="shared" si="439"/>
        <v>734.89841986455997</v>
      </c>
      <c r="AC598" s="205">
        <f t="shared" si="448"/>
        <v>14</v>
      </c>
      <c r="AD598" s="525"/>
      <c r="AE598" s="211">
        <v>4</v>
      </c>
      <c r="AF598" s="211">
        <v>2939.4564988413736</v>
      </c>
      <c r="AG598" s="208">
        <f t="shared" si="440"/>
        <v>734.86412471034339</v>
      </c>
      <c r="AH598" s="205">
        <f t="shared" si="449"/>
        <v>15</v>
      </c>
      <c r="AI598" s="525"/>
      <c r="AJ598" s="211">
        <v>4</v>
      </c>
      <c r="AK598" s="211">
        <v>2939.3700787401572</v>
      </c>
      <c r="AL598" s="208">
        <f t="shared" si="441"/>
        <v>734.84251968503929</v>
      </c>
      <c r="AM598" s="205">
        <f t="shared" si="450"/>
        <v>15</v>
      </c>
      <c r="AN598" s="525"/>
      <c r="AO598" s="211">
        <v>4</v>
      </c>
      <c r="AP598" s="211">
        <v>2939.3483709273182</v>
      </c>
      <c r="AQ598" s="208">
        <f t="shared" si="442"/>
        <v>734.83709273182956</v>
      </c>
      <c r="AR598" s="205">
        <f t="shared" si="451"/>
        <v>15</v>
      </c>
      <c r="AS598" s="525"/>
      <c r="AT598" s="211">
        <v>4</v>
      </c>
      <c r="AU598" s="211">
        <v>2939.5058222095995</v>
      </c>
      <c r="AV598" s="208">
        <f t="shared" si="443"/>
        <v>734.87645555239988</v>
      </c>
      <c r="AW598" s="205">
        <f t="shared" si="452"/>
        <v>14</v>
      </c>
      <c r="AX598" s="525"/>
    </row>
    <row r="599" spans="1:50" ht="14.25" customHeight="1">
      <c r="B599" s="494"/>
      <c r="C599" s="203">
        <v>4</v>
      </c>
      <c r="D599" s="206" t="s">
        <v>233</v>
      </c>
      <c r="E599" s="207">
        <v>5</v>
      </c>
      <c r="F599" s="203">
        <v>3300</v>
      </c>
      <c r="G599" s="208">
        <f t="shared" si="444"/>
        <v>660</v>
      </c>
      <c r="H599" s="529"/>
      <c r="I599" s="209">
        <f t="shared" si="445"/>
        <v>5</v>
      </c>
      <c r="J599" s="209">
        <f t="shared" si="445"/>
        <v>2942.1893271185245</v>
      </c>
      <c r="K599" s="210">
        <f t="shared" si="445"/>
        <v>588.43786542370469</v>
      </c>
      <c r="L599" s="530"/>
      <c r="M599" s="209">
        <f>RANK(K599, K$596:$K$628)</f>
        <v>26</v>
      </c>
      <c r="N599" s="528"/>
      <c r="O599" s="526"/>
      <c r="P599" s="211">
        <v>5</v>
      </c>
      <c r="Q599" s="211">
        <v>2940.9363745498231</v>
      </c>
      <c r="R599" s="208">
        <f t="shared" si="437"/>
        <v>588.18727490996457</v>
      </c>
      <c r="S599" s="205">
        <f t="shared" si="446"/>
        <v>26</v>
      </c>
      <c r="T599" s="525"/>
      <c r="U599" s="211">
        <v>5</v>
      </c>
      <c r="V599" s="211">
        <v>2941.5421398684985</v>
      </c>
      <c r="W599" s="208">
        <f t="shared" si="438"/>
        <v>588.30842797369974</v>
      </c>
      <c r="X599" s="205">
        <f t="shared" si="447"/>
        <v>26</v>
      </c>
      <c r="Y599" s="525"/>
      <c r="Z599" s="211">
        <v>5</v>
      </c>
      <c r="AA599" s="211">
        <v>2941.0319410319435</v>
      </c>
      <c r="AB599" s="208">
        <f t="shared" si="439"/>
        <v>588.20638820638874</v>
      </c>
      <c r="AC599" s="205">
        <f t="shared" si="448"/>
        <v>26</v>
      </c>
      <c r="AD599" s="525"/>
      <c r="AE599" s="211">
        <v>5</v>
      </c>
      <c r="AF599" s="211">
        <v>2941.3249211356469</v>
      </c>
      <c r="AG599" s="208">
        <f t="shared" si="440"/>
        <v>588.26498422712939</v>
      </c>
      <c r="AH599" s="205">
        <f t="shared" si="449"/>
        <v>26</v>
      </c>
      <c r="AI599" s="525"/>
      <c r="AJ599" s="211">
        <v>5</v>
      </c>
      <c r="AK599" s="211">
        <v>2942.6621160409568</v>
      </c>
      <c r="AL599" s="208">
        <f t="shared" si="441"/>
        <v>588.5324232081914</v>
      </c>
      <c r="AM599" s="205">
        <f t="shared" si="450"/>
        <v>24</v>
      </c>
      <c r="AN599" s="525"/>
      <c r="AO599" s="211">
        <v>5</v>
      </c>
      <c r="AP599" s="211">
        <v>2943.3566433566439</v>
      </c>
      <c r="AQ599" s="208">
        <f t="shared" si="442"/>
        <v>588.67132867132875</v>
      </c>
      <c r="AR599" s="205">
        <f t="shared" si="451"/>
        <v>24</v>
      </c>
      <c r="AS599" s="525"/>
      <c r="AT599" s="211">
        <v>5</v>
      </c>
      <c r="AU599" s="211">
        <v>2944.4711538461543</v>
      </c>
      <c r="AV599" s="208">
        <f t="shared" si="443"/>
        <v>588.89423076923083</v>
      </c>
      <c r="AW599" s="205">
        <f t="shared" si="452"/>
        <v>25</v>
      </c>
      <c r="AX599" s="525"/>
    </row>
    <row r="600" spans="1:50" ht="14.25" customHeight="1">
      <c r="B600" s="494"/>
      <c r="C600" s="203">
        <v>5</v>
      </c>
      <c r="D600" s="206" t="s">
        <v>539</v>
      </c>
      <c r="E600" s="207">
        <v>3</v>
      </c>
      <c r="F600" s="203">
        <v>3600</v>
      </c>
      <c r="G600" s="208">
        <f t="shared" si="444"/>
        <v>1200</v>
      </c>
      <c r="H600" s="529"/>
      <c r="I600" s="209">
        <f t="shared" si="445"/>
        <v>3</v>
      </c>
      <c r="J600" s="209">
        <f t="shared" si="445"/>
        <v>3109.6341006143534</v>
      </c>
      <c r="K600" s="210">
        <f t="shared" si="445"/>
        <v>1036.5447002047842</v>
      </c>
      <c r="L600" s="530"/>
      <c r="M600" s="209">
        <f>RANK(K600, K$596:$K$628)</f>
        <v>5</v>
      </c>
      <c r="N600" s="528"/>
      <c r="O600" s="526"/>
      <c r="P600" s="211">
        <v>3</v>
      </c>
      <c r="Q600" s="211">
        <v>3109.3596059113315</v>
      </c>
      <c r="R600" s="208">
        <f t="shared" si="437"/>
        <v>1036.4532019704438</v>
      </c>
      <c r="S600" s="205">
        <f t="shared" si="446"/>
        <v>6</v>
      </c>
      <c r="T600" s="525"/>
      <c r="U600" s="211">
        <v>3</v>
      </c>
      <c r="V600" s="211">
        <v>3109.7415506958255</v>
      </c>
      <c r="W600" s="208">
        <f t="shared" si="438"/>
        <v>1036.5805168986085</v>
      </c>
      <c r="X600" s="205">
        <f t="shared" si="447"/>
        <v>6</v>
      </c>
      <c r="Y600" s="525"/>
      <c r="Z600" s="211">
        <v>3</v>
      </c>
      <c r="AA600" s="211">
        <v>3109.9346854589203</v>
      </c>
      <c r="AB600" s="208">
        <f t="shared" si="439"/>
        <v>1036.6448951529735</v>
      </c>
      <c r="AC600" s="205">
        <f t="shared" si="448"/>
        <v>5</v>
      </c>
      <c r="AD600" s="525"/>
      <c r="AE600" s="211">
        <v>3</v>
      </c>
      <c r="AF600" s="211">
        <v>3109.8005203816142</v>
      </c>
      <c r="AG600" s="208">
        <f t="shared" si="440"/>
        <v>1036.6001734605381</v>
      </c>
      <c r="AH600" s="205">
        <f t="shared" si="449"/>
        <v>5</v>
      </c>
      <c r="AI600" s="525"/>
      <c r="AJ600" s="211">
        <v>3</v>
      </c>
      <c r="AK600" s="211">
        <v>3109.3184979137673</v>
      </c>
      <c r="AL600" s="208">
        <f t="shared" si="441"/>
        <v>1036.4394993045892</v>
      </c>
      <c r="AM600" s="205">
        <f t="shared" si="450"/>
        <v>5</v>
      </c>
      <c r="AN600" s="525"/>
      <c r="AO600" s="211">
        <v>3</v>
      </c>
      <c r="AP600" s="211">
        <v>3109.6571248820369</v>
      </c>
      <c r="AQ600" s="208">
        <f t="shared" si="442"/>
        <v>1036.5523749606789</v>
      </c>
      <c r="AR600" s="205">
        <f t="shared" si="451"/>
        <v>5</v>
      </c>
      <c r="AS600" s="525"/>
      <c r="AT600" s="211">
        <v>3</v>
      </c>
      <c r="AU600" s="211">
        <v>3109.6267190569765</v>
      </c>
      <c r="AV600" s="208">
        <f t="shared" si="443"/>
        <v>1036.5422396856588</v>
      </c>
      <c r="AW600" s="205">
        <f t="shared" si="452"/>
        <v>5</v>
      </c>
      <c r="AX600" s="525"/>
    </row>
    <row r="601" spans="1:50" ht="14.25" customHeight="1">
      <c r="B601" s="494"/>
      <c r="C601" s="203">
        <v>6</v>
      </c>
      <c r="D601" s="206" t="s">
        <v>370</v>
      </c>
      <c r="E601" s="207">
        <v>3</v>
      </c>
      <c r="F601" s="203">
        <v>3000</v>
      </c>
      <c r="G601" s="208">
        <f t="shared" si="444"/>
        <v>1000</v>
      </c>
      <c r="H601" s="529"/>
      <c r="I601" s="209">
        <f t="shared" si="445"/>
        <v>3</v>
      </c>
      <c r="J601" s="209">
        <f t="shared" si="445"/>
        <v>2683.4335053656687</v>
      </c>
      <c r="K601" s="210">
        <f t="shared" si="445"/>
        <v>894.4778351218896</v>
      </c>
      <c r="L601" s="530"/>
      <c r="M601" s="209">
        <f>RANK(K601, K$596:$K$628)</f>
        <v>8</v>
      </c>
      <c r="N601" s="528"/>
      <c r="O601" s="526"/>
      <c r="P601" s="211">
        <v>3</v>
      </c>
      <c r="Q601" s="211">
        <v>2683.1775700934586</v>
      </c>
      <c r="R601" s="208">
        <f t="shared" si="437"/>
        <v>894.39252336448624</v>
      </c>
      <c r="S601" s="205">
        <f t="shared" si="446"/>
        <v>8</v>
      </c>
      <c r="T601" s="525"/>
      <c r="U601" s="211">
        <v>3</v>
      </c>
      <c r="V601" s="211">
        <v>2683.2770270270271</v>
      </c>
      <c r="W601" s="208">
        <f t="shared" si="438"/>
        <v>894.42567567567573</v>
      </c>
      <c r="X601" s="205">
        <f t="shared" si="447"/>
        <v>8</v>
      </c>
      <c r="Y601" s="525"/>
      <c r="Z601" s="211">
        <v>3</v>
      </c>
      <c r="AA601" s="211">
        <v>2683.2891246684367</v>
      </c>
      <c r="AB601" s="208">
        <f t="shared" si="439"/>
        <v>894.42970822281222</v>
      </c>
      <c r="AC601" s="205">
        <f t="shared" si="448"/>
        <v>8</v>
      </c>
      <c r="AD601" s="525"/>
      <c r="AE601" s="211">
        <v>3</v>
      </c>
      <c r="AF601" s="211">
        <v>2683.2298136645995</v>
      </c>
      <c r="AG601" s="208">
        <f t="shared" si="440"/>
        <v>894.40993788819981</v>
      </c>
      <c r="AH601" s="205">
        <f t="shared" si="449"/>
        <v>8</v>
      </c>
      <c r="AI601" s="525"/>
      <c r="AJ601" s="211">
        <v>3</v>
      </c>
      <c r="AK601" s="211">
        <v>2683.4152334152354</v>
      </c>
      <c r="AL601" s="208">
        <f t="shared" si="441"/>
        <v>894.47174447174518</v>
      </c>
      <c r="AM601" s="205">
        <f t="shared" si="450"/>
        <v>8</v>
      </c>
      <c r="AN601" s="525"/>
      <c r="AO601" s="211">
        <v>3</v>
      </c>
      <c r="AP601" s="211">
        <v>2683.7403216200114</v>
      </c>
      <c r="AQ601" s="208">
        <f t="shared" si="442"/>
        <v>894.5801072066705</v>
      </c>
      <c r="AR601" s="205">
        <f t="shared" si="451"/>
        <v>8</v>
      </c>
      <c r="AS601" s="525"/>
      <c r="AT601" s="211">
        <v>3</v>
      </c>
      <c r="AU601" s="211">
        <v>2683.9054470709139</v>
      </c>
      <c r="AV601" s="208">
        <f t="shared" si="443"/>
        <v>894.63514902363795</v>
      </c>
      <c r="AW601" s="205">
        <f t="shared" si="452"/>
        <v>8</v>
      </c>
      <c r="AX601" s="525"/>
    </row>
    <row r="602" spans="1:50" ht="14.25" customHeight="1">
      <c r="B602" s="494"/>
      <c r="C602" s="203">
        <v>7</v>
      </c>
      <c r="D602" s="206" t="s">
        <v>542</v>
      </c>
      <c r="E602" s="207">
        <v>3</v>
      </c>
      <c r="F602" s="203">
        <v>3600</v>
      </c>
      <c r="G602" s="208">
        <f t="shared" si="444"/>
        <v>1200</v>
      </c>
      <c r="H602" s="529"/>
      <c r="I602" s="209">
        <f t="shared" si="445"/>
        <v>3</v>
      </c>
      <c r="J602" s="209">
        <f t="shared" si="445"/>
        <v>3111.7585022658445</v>
      </c>
      <c r="K602" s="210">
        <f t="shared" si="445"/>
        <v>1037.2528340886147</v>
      </c>
      <c r="L602" s="530"/>
      <c r="M602" s="209">
        <f>RANK(K602, K$596:$K$628)</f>
        <v>1</v>
      </c>
      <c r="N602" s="528"/>
      <c r="O602" s="526"/>
      <c r="P602" s="211">
        <v>3</v>
      </c>
      <c r="Q602" s="211">
        <v>3111.2224448897769</v>
      </c>
      <c r="R602" s="208">
        <f t="shared" si="437"/>
        <v>1037.0741482965923</v>
      </c>
      <c r="S602" s="205">
        <f t="shared" si="446"/>
        <v>1</v>
      </c>
      <c r="T602" s="525"/>
      <c r="U602" s="211">
        <v>3</v>
      </c>
      <c r="V602" s="211">
        <v>3111.7734724292131</v>
      </c>
      <c r="W602" s="208">
        <f t="shared" si="438"/>
        <v>1037.257824143071</v>
      </c>
      <c r="X602" s="205">
        <f t="shared" si="447"/>
        <v>1</v>
      </c>
      <c r="Y602" s="525"/>
      <c r="Z602" s="211">
        <v>3</v>
      </c>
      <c r="AA602" s="211">
        <v>3111.5308151093459</v>
      </c>
      <c r="AB602" s="208">
        <f t="shared" si="439"/>
        <v>1037.176938369782</v>
      </c>
      <c r="AC602" s="205">
        <f t="shared" si="448"/>
        <v>1</v>
      </c>
      <c r="AD602" s="525"/>
      <c r="AE602" s="211">
        <v>3</v>
      </c>
      <c r="AF602" s="211">
        <v>3112.4260355029628</v>
      </c>
      <c r="AG602" s="208">
        <f t="shared" si="440"/>
        <v>1037.4753451676543</v>
      </c>
      <c r="AH602" s="205">
        <f t="shared" si="449"/>
        <v>1</v>
      </c>
      <c r="AI602" s="525"/>
      <c r="AJ602" s="211">
        <v>3</v>
      </c>
      <c r="AK602" s="211">
        <v>3111.953352769679</v>
      </c>
      <c r="AL602" s="208">
        <f t="shared" si="441"/>
        <v>1037.3177842565597</v>
      </c>
      <c r="AM602" s="205">
        <f t="shared" si="450"/>
        <v>1</v>
      </c>
      <c r="AN602" s="525"/>
      <c r="AO602" s="211">
        <v>3</v>
      </c>
      <c r="AP602" s="211">
        <v>3111.7202268430979</v>
      </c>
      <c r="AQ602" s="208">
        <f t="shared" si="442"/>
        <v>1037.2400756143659</v>
      </c>
      <c r="AR602" s="205">
        <f t="shared" si="451"/>
        <v>1</v>
      </c>
      <c r="AS602" s="525"/>
      <c r="AT602" s="211">
        <v>3</v>
      </c>
      <c r="AU602" s="211">
        <v>3111.6831683168339</v>
      </c>
      <c r="AV602" s="208">
        <f t="shared" si="443"/>
        <v>1037.227722772278</v>
      </c>
      <c r="AW602" s="205">
        <f t="shared" si="452"/>
        <v>1</v>
      </c>
      <c r="AX602" s="525"/>
    </row>
    <row r="603" spans="1:50" ht="14.25" customHeight="1">
      <c r="B603" s="494"/>
      <c r="C603" s="203">
        <v>8</v>
      </c>
      <c r="D603" s="206" t="s">
        <v>623</v>
      </c>
      <c r="E603" s="207">
        <v>4</v>
      </c>
      <c r="F603" s="203">
        <v>3000</v>
      </c>
      <c r="G603" s="208">
        <f t="shared" si="444"/>
        <v>750</v>
      </c>
      <c r="H603" s="529"/>
      <c r="I603" s="209">
        <f t="shared" si="445"/>
        <v>4</v>
      </c>
      <c r="J603" s="209">
        <f t="shared" si="445"/>
        <v>2682.8898492481076</v>
      </c>
      <c r="K603" s="210">
        <f t="shared" si="445"/>
        <v>670.72246231202689</v>
      </c>
      <c r="L603" s="530"/>
      <c r="M603" s="209">
        <f>RANK(K603, K$596:$K$628)</f>
        <v>22</v>
      </c>
      <c r="N603" s="528"/>
      <c r="O603" s="526"/>
      <c r="P603" s="211">
        <v>4</v>
      </c>
      <c r="Q603" s="211">
        <v>2682.3267876991476</v>
      </c>
      <c r="R603" s="208">
        <f t="shared" si="437"/>
        <v>670.58169692478691</v>
      </c>
      <c r="S603" s="205">
        <f t="shared" si="446"/>
        <v>22</v>
      </c>
      <c r="T603" s="525"/>
      <c r="U603" s="211">
        <v>4</v>
      </c>
      <c r="V603" s="211">
        <v>2682.8193832599127</v>
      </c>
      <c r="W603" s="208">
        <f t="shared" si="438"/>
        <v>670.70484581497817</v>
      </c>
      <c r="X603" s="205">
        <f t="shared" si="447"/>
        <v>22</v>
      </c>
      <c r="Y603" s="525"/>
      <c r="Z603" s="211">
        <v>4</v>
      </c>
      <c r="AA603" s="211">
        <v>2683.1615120274896</v>
      </c>
      <c r="AB603" s="208">
        <f t="shared" si="439"/>
        <v>670.7903780068724</v>
      </c>
      <c r="AC603" s="205">
        <f t="shared" si="448"/>
        <v>22</v>
      </c>
      <c r="AD603" s="525"/>
      <c r="AE603" s="211">
        <v>4</v>
      </c>
      <c r="AF603" s="211">
        <v>2683.2517140058812</v>
      </c>
      <c r="AG603" s="208">
        <f t="shared" si="440"/>
        <v>670.81292850147031</v>
      </c>
      <c r="AH603" s="205">
        <f t="shared" si="449"/>
        <v>22</v>
      </c>
      <c r="AI603" s="525"/>
      <c r="AJ603" s="211"/>
      <c r="AK603" s="211"/>
      <c r="AL603" s="208"/>
      <c r="AM603" s="205"/>
      <c r="AN603" s="525"/>
      <c r="AO603" s="211"/>
      <c r="AP603" s="211"/>
      <c r="AQ603" s="208"/>
      <c r="AR603" s="205"/>
      <c r="AS603" s="525"/>
      <c r="AT603" s="211"/>
      <c r="AU603" s="211"/>
      <c r="AV603" s="208"/>
      <c r="AW603" s="205"/>
      <c r="AX603" s="525"/>
    </row>
    <row r="604" spans="1:50" ht="14.25" customHeight="1">
      <c r="B604" s="494"/>
      <c r="C604" s="203">
        <v>9</v>
      </c>
      <c r="D604" s="206" t="s">
        <v>541</v>
      </c>
      <c r="E604" s="207">
        <v>4</v>
      </c>
      <c r="F604" s="203">
        <v>3300</v>
      </c>
      <c r="G604" s="208">
        <f t="shared" si="444"/>
        <v>825</v>
      </c>
      <c r="H604" s="529"/>
      <c r="I604" s="209">
        <f t="shared" si="445"/>
        <v>4</v>
      </c>
      <c r="J604" s="209">
        <f t="shared" si="445"/>
        <v>2913.2721228148571</v>
      </c>
      <c r="K604" s="210">
        <f t="shared" si="445"/>
        <v>728.31803070371427</v>
      </c>
      <c r="L604" s="530"/>
      <c r="M604" s="209">
        <f>RANK(K604, K$596:$K$628)</f>
        <v>20</v>
      </c>
      <c r="N604" s="528"/>
      <c r="O604" s="526"/>
      <c r="P604" s="211">
        <v>4</v>
      </c>
      <c r="Q604" s="211">
        <v>2913.6860515959752</v>
      </c>
      <c r="R604" s="208">
        <f t="shared" si="437"/>
        <v>728.4215128989938</v>
      </c>
      <c r="S604" s="205">
        <f t="shared" si="446"/>
        <v>19</v>
      </c>
      <c r="T604" s="525"/>
      <c r="U604" s="211">
        <v>4</v>
      </c>
      <c r="V604" s="211">
        <v>2913.9119058002616</v>
      </c>
      <c r="W604" s="208">
        <f t="shared" si="438"/>
        <v>728.4779764500654</v>
      </c>
      <c r="X604" s="205">
        <f t="shared" si="447"/>
        <v>19</v>
      </c>
      <c r="Y604" s="525"/>
      <c r="Z604" s="211">
        <v>4</v>
      </c>
      <c r="AA604" s="211">
        <v>2913.4355275022535</v>
      </c>
      <c r="AB604" s="208">
        <f t="shared" si="439"/>
        <v>728.35888187556338</v>
      </c>
      <c r="AC604" s="205">
        <f t="shared" si="448"/>
        <v>20</v>
      </c>
      <c r="AD604" s="525"/>
      <c r="AE604" s="211">
        <v>4</v>
      </c>
      <c r="AF604" s="211">
        <v>2912.9268292682918</v>
      </c>
      <c r="AG604" s="208">
        <f t="shared" si="440"/>
        <v>728.23170731707296</v>
      </c>
      <c r="AH604" s="205">
        <f t="shared" si="449"/>
        <v>20</v>
      </c>
      <c r="AI604" s="525"/>
      <c r="AJ604" s="211">
        <v>4</v>
      </c>
      <c r="AK604" s="211">
        <v>2912.7686472819223</v>
      </c>
      <c r="AL604" s="208">
        <f t="shared" si="441"/>
        <v>728.19216182048058</v>
      </c>
      <c r="AM604" s="205">
        <f t="shared" si="450"/>
        <v>20</v>
      </c>
      <c r="AN604" s="525"/>
      <c r="AO604" s="211">
        <v>4</v>
      </c>
      <c r="AP604" s="211">
        <v>2913.0688935281814</v>
      </c>
      <c r="AQ604" s="208">
        <f t="shared" si="442"/>
        <v>728.26722338204536</v>
      </c>
      <c r="AR604" s="205">
        <f t="shared" si="451"/>
        <v>20</v>
      </c>
      <c r="AS604" s="525"/>
      <c r="AT604" s="211">
        <v>4</v>
      </c>
      <c r="AU604" s="211">
        <v>2913.1070047271137</v>
      </c>
      <c r="AV604" s="208">
        <f t="shared" si="443"/>
        <v>728.27675118177842</v>
      </c>
      <c r="AW604" s="205">
        <f t="shared" si="452"/>
        <v>20</v>
      </c>
      <c r="AX604" s="525"/>
    </row>
    <row r="605" spans="1:50" ht="14.25" customHeight="1">
      <c r="B605" s="494"/>
      <c r="C605" s="203">
        <v>10</v>
      </c>
      <c r="D605" s="206" t="s">
        <v>624</v>
      </c>
      <c r="E605" s="207">
        <v>4</v>
      </c>
      <c r="F605" s="203">
        <v>3300</v>
      </c>
      <c r="G605" s="208">
        <f t="shared" si="444"/>
        <v>825</v>
      </c>
      <c r="H605" s="529"/>
      <c r="I605" s="209">
        <f t="shared" si="445"/>
        <v>4</v>
      </c>
      <c r="J605" s="209">
        <f t="shared" si="445"/>
        <v>2910.7889811929103</v>
      </c>
      <c r="K605" s="210">
        <f t="shared" si="445"/>
        <v>727.69724529822759</v>
      </c>
      <c r="L605" s="530"/>
      <c r="M605" s="209">
        <f>RANK(K605, K$596:$K$628)</f>
        <v>21</v>
      </c>
      <c r="N605" s="528"/>
      <c r="O605" s="526"/>
      <c r="P605" s="211">
        <v>4</v>
      </c>
      <c r="Q605" s="211">
        <v>2910.7344632768368</v>
      </c>
      <c r="R605" s="208">
        <f t="shared" si="437"/>
        <v>727.68361581920919</v>
      </c>
      <c r="S605" s="205">
        <f t="shared" si="446"/>
        <v>21</v>
      </c>
      <c r="T605" s="525"/>
      <c r="U605" s="211">
        <v>4</v>
      </c>
      <c r="V605" s="211">
        <v>2910.8763206960862</v>
      </c>
      <c r="W605" s="208">
        <f t="shared" si="438"/>
        <v>727.71908017402154</v>
      </c>
      <c r="X605" s="205">
        <f t="shared" si="447"/>
        <v>21</v>
      </c>
      <c r="Y605" s="525"/>
      <c r="Z605" s="211">
        <v>4</v>
      </c>
      <c r="AA605" s="211">
        <v>2910.344827586207</v>
      </c>
      <c r="AB605" s="208">
        <f t="shared" si="439"/>
        <v>727.58620689655174</v>
      </c>
      <c r="AC605" s="205">
        <f t="shared" si="448"/>
        <v>21</v>
      </c>
      <c r="AD605" s="525"/>
      <c r="AE605" s="211">
        <v>4</v>
      </c>
      <c r="AF605" s="211">
        <v>2910.912343470482</v>
      </c>
      <c r="AG605" s="208">
        <f t="shared" si="440"/>
        <v>727.72808586762051</v>
      </c>
      <c r="AH605" s="205">
        <f t="shared" si="449"/>
        <v>21</v>
      </c>
      <c r="AI605" s="525"/>
      <c r="AJ605" s="211">
        <v>4</v>
      </c>
      <c r="AK605" s="211">
        <v>2910.4908565928886</v>
      </c>
      <c r="AL605" s="208">
        <f t="shared" si="441"/>
        <v>727.62271414822214</v>
      </c>
      <c r="AM605" s="205">
        <f t="shared" si="450"/>
        <v>21</v>
      </c>
      <c r="AN605" s="525"/>
      <c r="AO605" s="211">
        <v>4</v>
      </c>
      <c r="AP605" s="211">
        <v>2911.1374407582966</v>
      </c>
      <c r="AQ605" s="208">
        <f t="shared" si="442"/>
        <v>727.78436018957416</v>
      </c>
      <c r="AR605" s="205">
        <f t="shared" si="451"/>
        <v>21</v>
      </c>
      <c r="AS605" s="525"/>
      <c r="AT605" s="211">
        <v>4</v>
      </c>
      <c r="AU605" s="211">
        <v>2911.026615969578</v>
      </c>
      <c r="AV605" s="208">
        <f t="shared" si="443"/>
        <v>727.75665399239449</v>
      </c>
      <c r="AW605" s="205">
        <f t="shared" si="452"/>
        <v>21</v>
      </c>
      <c r="AX605" s="525"/>
    </row>
    <row r="606" spans="1:50" ht="14.25" customHeight="1">
      <c r="B606" s="494"/>
      <c r="C606" s="203">
        <v>11</v>
      </c>
      <c r="D606" s="206" t="s">
        <v>538</v>
      </c>
      <c r="E606" s="207">
        <v>4</v>
      </c>
      <c r="F606" s="203">
        <v>3300</v>
      </c>
      <c r="G606" s="208">
        <f t="shared" si="444"/>
        <v>825</v>
      </c>
      <c r="H606" s="529"/>
      <c r="I606" s="209">
        <f t="shared" si="445"/>
        <v>4</v>
      </c>
      <c r="J606" s="209">
        <f t="shared" si="445"/>
        <v>2917.4097562101897</v>
      </c>
      <c r="K606" s="210">
        <f t="shared" si="445"/>
        <v>729.35243905254742</v>
      </c>
      <c r="L606" s="530"/>
      <c r="M606" s="209">
        <f>RANK(K606, K$596:$K$628)</f>
        <v>17</v>
      </c>
      <c r="N606" s="528"/>
      <c r="O606" s="526"/>
      <c r="P606" s="211">
        <v>4</v>
      </c>
      <c r="Q606" s="211">
        <v>2916.7259786476898</v>
      </c>
      <c r="R606" s="208">
        <f t="shared" si="437"/>
        <v>729.18149466192244</v>
      </c>
      <c r="S606" s="205">
        <f t="shared" si="446"/>
        <v>17</v>
      </c>
      <c r="T606" s="525"/>
      <c r="U606" s="211">
        <v>4</v>
      </c>
      <c r="V606" s="211">
        <v>2917.241379310346</v>
      </c>
      <c r="W606" s="208">
        <f t="shared" si="438"/>
        <v>729.3103448275865</v>
      </c>
      <c r="X606" s="205">
        <f t="shared" si="447"/>
        <v>17</v>
      </c>
      <c r="Y606" s="525"/>
      <c r="Z606" s="211">
        <v>4</v>
      </c>
      <c r="AA606" s="211">
        <v>2917.5424413904593</v>
      </c>
      <c r="AB606" s="208">
        <f t="shared" si="439"/>
        <v>729.38561034761483</v>
      </c>
      <c r="AC606" s="205">
        <f t="shared" si="448"/>
        <v>17</v>
      </c>
      <c r="AD606" s="525"/>
      <c r="AE606" s="211">
        <v>4</v>
      </c>
      <c r="AF606" s="211">
        <v>2917.2741679873243</v>
      </c>
      <c r="AG606" s="208">
        <f t="shared" si="440"/>
        <v>729.31854199683107</v>
      </c>
      <c r="AH606" s="205">
        <f t="shared" si="449"/>
        <v>17</v>
      </c>
      <c r="AI606" s="525"/>
      <c r="AJ606" s="211">
        <v>4</v>
      </c>
      <c r="AK606" s="211">
        <v>2917.5546831183442</v>
      </c>
      <c r="AL606" s="208">
        <f t="shared" si="441"/>
        <v>729.38867077958605</v>
      </c>
      <c r="AM606" s="205">
        <f t="shared" si="450"/>
        <v>17</v>
      </c>
      <c r="AN606" s="525"/>
      <c r="AO606" s="211">
        <v>4</v>
      </c>
      <c r="AP606" s="211">
        <v>2917.5748273215627</v>
      </c>
      <c r="AQ606" s="208">
        <f t="shared" si="442"/>
        <v>729.39370683039067</v>
      </c>
      <c r="AR606" s="205">
        <f t="shared" si="451"/>
        <v>17</v>
      </c>
      <c r="AS606" s="525"/>
      <c r="AT606" s="211">
        <v>4</v>
      </c>
      <c r="AU606" s="211">
        <v>2917.9548156955989</v>
      </c>
      <c r="AV606" s="208">
        <f t="shared" si="443"/>
        <v>729.48870392389972</v>
      </c>
      <c r="AW606" s="205">
        <f t="shared" si="452"/>
        <v>17</v>
      </c>
      <c r="AX606" s="525"/>
    </row>
    <row r="607" spans="1:50" ht="14.25" customHeight="1">
      <c r="B607" s="494"/>
      <c r="C607" s="203">
        <v>12</v>
      </c>
      <c r="D607" s="206" t="s">
        <v>642</v>
      </c>
      <c r="E607" s="207">
        <v>4</v>
      </c>
      <c r="F607" s="203">
        <v>3300</v>
      </c>
      <c r="G607" s="208">
        <f t="shared" si="444"/>
        <v>825</v>
      </c>
      <c r="H607" s="529"/>
      <c r="I607" s="209">
        <f t="shared" si="445"/>
        <v>4</v>
      </c>
      <c r="J607" s="209">
        <f t="shared" si="445"/>
        <v>2947.1338844563093</v>
      </c>
      <c r="K607" s="210">
        <f t="shared" si="445"/>
        <v>736.78347111407732</v>
      </c>
      <c r="L607" s="530"/>
      <c r="M607" s="209">
        <f>RANK(K607, K$596:$K$628)</f>
        <v>11</v>
      </c>
      <c r="N607" s="528"/>
      <c r="O607" s="526"/>
      <c r="P607" s="211">
        <v>4</v>
      </c>
      <c r="Q607" s="211">
        <v>2946.9670710571891</v>
      </c>
      <c r="R607" s="208">
        <f t="shared" si="437"/>
        <v>736.74176776429726</v>
      </c>
      <c r="S607" s="205">
        <f t="shared" si="446"/>
        <v>11</v>
      </c>
      <c r="T607" s="525"/>
      <c r="U607" s="211">
        <v>4</v>
      </c>
      <c r="V607" s="211">
        <v>2947.3118279569931</v>
      </c>
      <c r="W607" s="208">
        <f t="shared" si="438"/>
        <v>736.82795698924826</v>
      </c>
      <c r="X607" s="205">
        <f t="shared" si="447"/>
        <v>11</v>
      </c>
      <c r="Y607" s="525"/>
      <c r="Z607" s="211">
        <v>4</v>
      </c>
      <c r="AA607" s="211">
        <v>2947.1733086190939</v>
      </c>
      <c r="AB607" s="208">
        <f t="shared" si="439"/>
        <v>736.79332715477346</v>
      </c>
      <c r="AC607" s="205">
        <f t="shared" si="448"/>
        <v>11</v>
      </c>
      <c r="AD607" s="525"/>
      <c r="AE607" s="211">
        <v>4</v>
      </c>
      <c r="AF607" s="211">
        <v>2946.8962755306384</v>
      </c>
      <c r="AG607" s="208">
        <f t="shared" si="440"/>
        <v>736.72406888265959</v>
      </c>
      <c r="AH607" s="205">
        <f t="shared" si="449"/>
        <v>11</v>
      </c>
      <c r="AI607" s="525"/>
      <c r="AJ607" s="211">
        <v>4</v>
      </c>
      <c r="AK607" s="211">
        <v>2946.976744186044</v>
      </c>
      <c r="AL607" s="208">
        <f t="shared" si="441"/>
        <v>736.744186046511</v>
      </c>
      <c r="AM607" s="205">
        <f t="shared" si="450"/>
        <v>11</v>
      </c>
      <c r="AN607" s="525"/>
      <c r="AO607" s="211">
        <v>4</v>
      </c>
      <c r="AP607" s="211">
        <v>2947.1449067431836</v>
      </c>
      <c r="AQ607" s="208">
        <f t="shared" si="442"/>
        <v>736.7862266857959</v>
      </c>
      <c r="AR607" s="205">
        <f t="shared" si="451"/>
        <v>11</v>
      </c>
      <c r="AS607" s="525"/>
      <c r="AT607" s="211">
        <v>4</v>
      </c>
      <c r="AU607" s="211">
        <v>2947.4670571010224</v>
      </c>
      <c r="AV607" s="208">
        <f t="shared" si="443"/>
        <v>736.8667642752556</v>
      </c>
      <c r="AW607" s="205">
        <f t="shared" si="452"/>
        <v>11</v>
      </c>
      <c r="AX607" s="525"/>
    </row>
    <row r="608" spans="1:50" ht="14.25" customHeight="1">
      <c r="B608" s="494"/>
      <c r="C608" s="203">
        <v>13</v>
      </c>
      <c r="D608" s="206" t="s">
        <v>232</v>
      </c>
      <c r="E608" s="207">
        <v>3</v>
      </c>
      <c r="F608" s="203">
        <v>3000</v>
      </c>
      <c r="G608" s="208">
        <f t="shared" si="444"/>
        <v>1000</v>
      </c>
      <c r="H608" s="529"/>
      <c r="I608" s="209">
        <f t="shared" si="445"/>
        <v>3</v>
      </c>
      <c r="J608" s="209">
        <f t="shared" si="445"/>
        <v>2673.6150146320688</v>
      </c>
      <c r="K608" s="210">
        <f t="shared" si="445"/>
        <v>891.20500487735615</v>
      </c>
      <c r="L608" s="530"/>
      <c r="M608" s="209">
        <f>RANK(K608, K$596:$K$628)</f>
        <v>10</v>
      </c>
      <c r="N608" s="528"/>
      <c r="O608" s="526"/>
      <c r="P608" s="211">
        <v>3</v>
      </c>
      <c r="Q608" s="211">
        <v>2673.0685527747546</v>
      </c>
      <c r="R608" s="208">
        <f t="shared" si="437"/>
        <v>891.0228509249182</v>
      </c>
      <c r="S608" s="205">
        <f t="shared" si="446"/>
        <v>10</v>
      </c>
      <c r="T608" s="525"/>
      <c r="U608" s="211">
        <v>3</v>
      </c>
      <c r="V608" s="211">
        <v>2673.2337505046421</v>
      </c>
      <c r="W608" s="208">
        <f t="shared" si="438"/>
        <v>891.07791683488074</v>
      </c>
      <c r="X608" s="205">
        <f t="shared" si="447"/>
        <v>10</v>
      </c>
      <c r="Y608" s="525"/>
      <c r="Z608" s="211">
        <v>3</v>
      </c>
      <c r="AA608" s="211">
        <v>2673.3623229064392</v>
      </c>
      <c r="AB608" s="208">
        <f t="shared" si="439"/>
        <v>891.1207743021464</v>
      </c>
      <c r="AC608" s="205">
        <f t="shared" si="448"/>
        <v>10</v>
      </c>
      <c r="AD608" s="525"/>
      <c r="AE608" s="211">
        <v>3</v>
      </c>
      <c r="AF608" s="211">
        <v>2673.3564013840814</v>
      </c>
      <c r="AG608" s="208">
        <f t="shared" si="440"/>
        <v>891.11880046136048</v>
      </c>
      <c r="AH608" s="205">
        <f t="shared" si="449"/>
        <v>10</v>
      </c>
      <c r="AI608" s="525"/>
      <c r="AJ608" s="211">
        <v>3</v>
      </c>
      <c r="AK608" s="211">
        <v>2673.7381703470032</v>
      </c>
      <c r="AL608" s="208">
        <f t="shared" si="441"/>
        <v>891.24605678233445</v>
      </c>
      <c r="AM608" s="205">
        <f t="shared" si="450"/>
        <v>10</v>
      </c>
      <c r="AN608" s="525"/>
      <c r="AO608" s="211">
        <v>3</v>
      </c>
      <c r="AP608" s="211">
        <v>2673.7683776115564</v>
      </c>
      <c r="AQ608" s="208">
        <f t="shared" si="442"/>
        <v>891.25612587051876</v>
      </c>
      <c r="AR608" s="205">
        <f t="shared" si="451"/>
        <v>10</v>
      </c>
      <c r="AS608" s="525"/>
      <c r="AT608" s="211">
        <v>3</v>
      </c>
      <c r="AU608" s="211">
        <v>2674.7775268960022</v>
      </c>
      <c r="AV608" s="208">
        <f t="shared" si="443"/>
        <v>891.5925089653341</v>
      </c>
      <c r="AW608" s="205">
        <f t="shared" si="452"/>
        <v>10</v>
      </c>
      <c r="AX608" s="525"/>
    </row>
    <row r="609" spans="2:50" ht="14.25" customHeight="1">
      <c r="B609" s="494"/>
      <c r="C609" s="203">
        <v>14</v>
      </c>
      <c r="D609" s="206" t="s">
        <v>735</v>
      </c>
      <c r="E609" s="207">
        <v>12</v>
      </c>
      <c r="F609" s="203">
        <v>3600</v>
      </c>
      <c r="G609" s="208">
        <f t="shared" si="444"/>
        <v>300</v>
      </c>
      <c r="H609" s="529"/>
      <c r="I609" s="209">
        <f t="shared" si="445"/>
        <v>12</v>
      </c>
      <c r="J609" s="209">
        <f t="shared" si="445"/>
        <v>3104.9186681465194</v>
      </c>
      <c r="K609" s="210">
        <f t="shared" si="445"/>
        <v>258.7432223455433</v>
      </c>
      <c r="L609" s="530"/>
      <c r="M609" s="209">
        <f>RANK(K609, K$596:$K$628)</f>
        <v>29</v>
      </c>
      <c r="N609" s="528"/>
      <c r="O609" s="526"/>
      <c r="P609" s="211">
        <v>12</v>
      </c>
      <c r="Q609" s="211">
        <v>3104.8543689320354</v>
      </c>
      <c r="R609" s="208">
        <f t="shared" si="437"/>
        <v>258.7378640776696</v>
      </c>
      <c r="S609" s="205">
        <f t="shared" si="446"/>
        <v>28</v>
      </c>
      <c r="T609" s="525"/>
      <c r="U609" s="211">
        <v>12</v>
      </c>
      <c r="V609" s="211">
        <v>3104.9264534204985</v>
      </c>
      <c r="W609" s="208">
        <f t="shared" si="438"/>
        <v>258.7438711183749</v>
      </c>
      <c r="X609" s="205">
        <f t="shared" si="447"/>
        <v>28</v>
      </c>
      <c r="Y609" s="525"/>
      <c r="Z609" s="211">
        <v>12</v>
      </c>
      <c r="AA609" s="211">
        <v>3104.8034934497841</v>
      </c>
      <c r="AB609" s="208">
        <f t="shared" si="439"/>
        <v>258.7336244541487</v>
      </c>
      <c r="AC609" s="205">
        <f t="shared" si="448"/>
        <v>28</v>
      </c>
      <c r="AD609" s="525"/>
      <c r="AE609" s="211">
        <v>12</v>
      </c>
      <c r="AF609" s="211">
        <v>3104.8034934497809</v>
      </c>
      <c r="AG609" s="208">
        <f t="shared" si="440"/>
        <v>258.73362445414841</v>
      </c>
      <c r="AH609" s="205">
        <f t="shared" si="449"/>
        <v>28</v>
      </c>
      <c r="AI609" s="525"/>
      <c r="AJ609" s="211">
        <v>12</v>
      </c>
      <c r="AK609" s="211">
        <v>3104.7558250877732</v>
      </c>
      <c r="AL609" s="208">
        <f t="shared" si="441"/>
        <v>258.72965209064779</v>
      </c>
      <c r="AM609" s="205">
        <f t="shared" si="450"/>
        <v>27</v>
      </c>
      <c r="AN609" s="525"/>
      <c r="AO609" s="211">
        <v>12</v>
      </c>
      <c r="AP609" s="211">
        <v>3105.0615595075224</v>
      </c>
      <c r="AQ609" s="208">
        <f t="shared" si="442"/>
        <v>258.7551299589602</v>
      </c>
      <c r="AR609" s="205">
        <f t="shared" si="451"/>
        <v>27</v>
      </c>
      <c r="AS609" s="525"/>
      <c r="AT609" s="211">
        <v>12</v>
      </c>
      <c r="AU609" s="211">
        <v>3105.2254831782407</v>
      </c>
      <c r="AV609" s="208">
        <f t="shared" si="443"/>
        <v>258.76879026485341</v>
      </c>
      <c r="AW609" s="205">
        <f t="shared" si="452"/>
        <v>28</v>
      </c>
      <c r="AX609" s="525"/>
    </row>
    <row r="610" spans="2:50" ht="14.25" customHeight="1">
      <c r="B610" s="494"/>
      <c r="C610" s="203">
        <v>15</v>
      </c>
      <c r="D610" s="206" t="s">
        <v>554</v>
      </c>
      <c r="E610" s="207">
        <v>4</v>
      </c>
      <c r="F610" s="203">
        <v>3300</v>
      </c>
      <c r="G610" s="208">
        <f t="shared" si="444"/>
        <v>825</v>
      </c>
      <c r="H610" s="529"/>
      <c r="I610" s="209">
        <f t="shared" si="445"/>
        <v>4</v>
      </c>
      <c r="J610" s="209">
        <f t="shared" si="445"/>
        <v>2939.5294465062311</v>
      </c>
      <c r="K610" s="210">
        <f t="shared" si="445"/>
        <v>734.88236162655778</v>
      </c>
      <c r="L610" s="530"/>
      <c r="M610" s="209">
        <f>RANK(K610, K$596:$K$628)</f>
        <v>14</v>
      </c>
      <c r="N610" s="528"/>
      <c r="O610" s="526"/>
      <c r="P610" s="211">
        <v>4</v>
      </c>
      <c r="Q610" s="211">
        <v>2939.476289030863</v>
      </c>
      <c r="R610" s="208">
        <f t="shared" si="437"/>
        <v>734.86907225771574</v>
      </c>
      <c r="S610" s="205">
        <f>RANK(R610, R$596:R$628)</f>
        <v>14</v>
      </c>
      <c r="T610" s="525"/>
      <c r="U610" s="211">
        <v>4</v>
      </c>
      <c r="V610" s="211">
        <v>2939.477099944374</v>
      </c>
      <c r="W610" s="208">
        <f t="shared" si="438"/>
        <v>734.8692749860935</v>
      </c>
      <c r="X610" s="205">
        <f>RANK(W610, W$596:W$628)</f>
        <v>14</v>
      </c>
      <c r="Y610" s="525"/>
      <c r="Z610" s="211">
        <v>4</v>
      </c>
      <c r="AA610" s="211">
        <v>2939.5183988324798</v>
      </c>
      <c r="AB610" s="208">
        <f t="shared" si="439"/>
        <v>734.87959970811994</v>
      </c>
      <c r="AC610" s="205">
        <f>RANK(AB610, AB$596:AB$628)</f>
        <v>15</v>
      </c>
      <c r="AD610" s="525"/>
      <c r="AE610" s="211">
        <v>4</v>
      </c>
      <c r="AF610" s="211">
        <v>2939.7167902899528</v>
      </c>
      <c r="AG610" s="208">
        <f t="shared" si="440"/>
        <v>734.92919757248819</v>
      </c>
      <c r="AH610" s="205">
        <f>RANK(AG610, AG$596:AG$628)</f>
        <v>14</v>
      </c>
      <c r="AI610" s="525"/>
      <c r="AJ610" s="211">
        <v>4</v>
      </c>
      <c r="AK610" s="211">
        <v>2939.6005167445105</v>
      </c>
      <c r="AL610" s="208">
        <f t="shared" si="441"/>
        <v>734.90012918612763</v>
      </c>
      <c r="AM610" s="205">
        <f>RANK(AL610, AL$596:AL$628)</f>
        <v>14</v>
      </c>
      <c r="AN610" s="525"/>
      <c r="AO610" s="211">
        <v>4</v>
      </c>
      <c r="AP610" s="211">
        <v>2939.4785356860662</v>
      </c>
      <c r="AQ610" s="208">
        <f t="shared" si="442"/>
        <v>734.86963392151654</v>
      </c>
      <c r="AR610" s="205">
        <f>RANK(AQ610, AQ$596:AQ$628)</f>
        <v>14</v>
      </c>
      <c r="AS610" s="525"/>
      <c r="AT610" s="211">
        <v>4</v>
      </c>
      <c r="AU610" s="211">
        <v>2939.4384950153694</v>
      </c>
      <c r="AV610" s="208">
        <f t="shared" si="443"/>
        <v>734.85962375384236</v>
      </c>
      <c r="AW610" s="205">
        <f>RANK(AV610, AV$596:AV$628)</f>
        <v>15</v>
      </c>
      <c r="AX610" s="525"/>
    </row>
    <row r="611" spans="2:50" ht="14.25" customHeight="1">
      <c r="B611" s="494"/>
      <c r="C611" s="203">
        <v>16</v>
      </c>
      <c r="D611" s="206" t="s">
        <v>553</v>
      </c>
      <c r="E611" s="207">
        <v>3</v>
      </c>
      <c r="F611" s="203">
        <v>3600</v>
      </c>
      <c r="G611" s="208">
        <f t="shared" si="444"/>
        <v>1200</v>
      </c>
      <c r="H611" s="529"/>
      <c r="I611" s="209">
        <f t="shared" si="445"/>
        <v>3</v>
      </c>
      <c r="J611" s="209">
        <f t="shared" si="445"/>
        <v>3110.4644125844593</v>
      </c>
      <c r="K611" s="210">
        <f t="shared" si="445"/>
        <v>1036.8214708614864</v>
      </c>
      <c r="L611" s="530"/>
      <c r="M611" s="209">
        <f>RANK(K611, K$596:$K$628)</f>
        <v>3</v>
      </c>
      <c r="N611" s="528"/>
      <c r="O611" s="526"/>
      <c r="P611" s="211">
        <v>3</v>
      </c>
      <c r="Q611" s="211">
        <v>3109.8317988637596</v>
      </c>
      <c r="R611" s="208">
        <f t="shared" si="437"/>
        <v>1036.6105996212532</v>
      </c>
      <c r="S611" s="205">
        <f t="shared" si="446"/>
        <v>5</v>
      </c>
      <c r="T611" s="525"/>
      <c r="U611" s="211">
        <v>3</v>
      </c>
      <c r="V611" s="211">
        <v>3109.8271616832235</v>
      </c>
      <c r="W611" s="208">
        <f t="shared" si="438"/>
        <v>1036.6090538944079</v>
      </c>
      <c r="X611" s="205">
        <f t="shared" si="447"/>
        <v>5</v>
      </c>
      <c r="Y611" s="525"/>
      <c r="Z611" s="211">
        <v>3</v>
      </c>
      <c r="AA611" s="211">
        <v>3110.2058442845605</v>
      </c>
      <c r="AB611" s="208">
        <f t="shared" si="439"/>
        <v>1036.7352814281869</v>
      </c>
      <c r="AC611" s="205">
        <f t="shared" si="448"/>
        <v>4</v>
      </c>
      <c r="AD611" s="525"/>
      <c r="AE611" s="211">
        <v>3</v>
      </c>
      <c r="AF611" s="211">
        <v>3110.6805882575973</v>
      </c>
      <c r="AG611" s="208">
        <f t="shared" si="440"/>
        <v>1036.893529419199</v>
      </c>
      <c r="AH611" s="205">
        <f t="shared" si="449"/>
        <v>3</v>
      </c>
      <c r="AI611" s="525"/>
      <c r="AJ611" s="211">
        <v>3</v>
      </c>
      <c r="AK611" s="211">
        <v>3111.0215140109913</v>
      </c>
      <c r="AL611" s="208">
        <f t="shared" si="441"/>
        <v>1037.0071713369971</v>
      </c>
      <c r="AM611" s="205">
        <f t="shared" si="450"/>
        <v>3</v>
      </c>
      <c r="AN611" s="525"/>
      <c r="AO611" s="211">
        <v>3</v>
      </c>
      <c r="AP611" s="211">
        <v>3110.8348829846627</v>
      </c>
      <c r="AQ611" s="208">
        <f t="shared" si="442"/>
        <v>1036.9449609948877</v>
      </c>
      <c r="AR611" s="205">
        <f t="shared" si="451"/>
        <v>3</v>
      </c>
      <c r="AS611" s="525"/>
      <c r="AT611" s="211">
        <v>3</v>
      </c>
      <c r="AU611" s="211">
        <v>3110.8490980064184</v>
      </c>
      <c r="AV611" s="208">
        <f t="shared" si="443"/>
        <v>1036.9496993354728</v>
      </c>
      <c r="AW611" s="205">
        <f t="shared" si="452"/>
        <v>3</v>
      </c>
      <c r="AX611" s="525"/>
    </row>
    <row r="612" spans="2:50" ht="14.25" customHeight="1">
      <c r="B612" s="494"/>
      <c r="C612" s="203">
        <v>17</v>
      </c>
      <c r="D612" s="206" t="s">
        <v>555</v>
      </c>
      <c r="E612" s="207">
        <v>4</v>
      </c>
      <c r="F612" s="203">
        <v>3300</v>
      </c>
      <c r="G612" s="208">
        <f t="shared" si="444"/>
        <v>825</v>
      </c>
      <c r="H612" s="529"/>
      <c r="I612" s="209">
        <f t="shared" si="445"/>
        <v>4</v>
      </c>
      <c r="J612" s="209">
        <f t="shared" si="445"/>
        <v>2938.7077955168797</v>
      </c>
      <c r="K612" s="210">
        <f t="shared" si="445"/>
        <v>734.67694887921994</v>
      </c>
      <c r="L612" s="530"/>
      <c r="M612" s="209">
        <f>RANK(K612, K$596:$K$628)</f>
        <v>16</v>
      </c>
      <c r="N612" s="528"/>
      <c r="O612" s="526"/>
      <c r="P612" s="211">
        <v>4</v>
      </c>
      <c r="Q612" s="211">
        <v>2938.9615871675778</v>
      </c>
      <c r="R612" s="208">
        <f t="shared" si="437"/>
        <v>734.74039679189445</v>
      </c>
      <c r="S612" s="205">
        <f t="shared" si="446"/>
        <v>15</v>
      </c>
      <c r="T612" s="525"/>
      <c r="U612" s="211">
        <v>4</v>
      </c>
      <c r="V612" s="211">
        <v>2938.9437526835559</v>
      </c>
      <c r="W612" s="208">
        <f t="shared" si="438"/>
        <v>734.73593817088897</v>
      </c>
      <c r="X612" s="205">
        <f t="shared" si="447"/>
        <v>16</v>
      </c>
      <c r="Y612" s="525"/>
      <c r="Z612" s="211">
        <v>4</v>
      </c>
      <c r="AA612" s="211">
        <v>2938.9976133651576</v>
      </c>
      <c r="AB612" s="208">
        <f t="shared" si="439"/>
        <v>734.74940334128939</v>
      </c>
      <c r="AC612" s="205">
        <f t="shared" si="448"/>
        <v>16</v>
      </c>
      <c r="AD612" s="525"/>
      <c r="AE612" s="211">
        <v>4</v>
      </c>
      <c r="AF612" s="211">
        <v>2938.5203195553986</v>
      </c>
      <c r="AG612" s="208">
        <f t="shared" si="440"/>
        <v>734.63007988884965</v>
      </c>
      <c r="AH612" s="205">
        <f t="shared" si="449"/>
        <v>16</v>
      </c>
      <c r="AI612" s="525"/>
      <c r="AJ612" s="211">
        <v>4</v>
      </c>
      <c r="AK612" s="211">
        <v>2938.4148982243396</v>
      </c>
      <c r="AL612" s="208">
        <f t="shared" si="441"/>
        <v>734.6037245560849</v>
      </c>
      <c r="AM612" s="205">
        <f t="shared" si="450"/>
        <v>16</v>
      </c>
      <c r="AN612" s="525"/>
      <c r="AO612" s="211">
        <v>4</v>
      </c>
      <c r="AP612" s="211">
        <v>2938.6057888300043</v>
      </c>
      <c r="AQ612" s="208">
        <f t="shared" si="442"/>
        <v>734.65144720750106</v>
      </c>
      <c r="AR612" s="205">
        <f t="shared" si="451"/>
        <v>16</v>
      </c>
      <c r="AS612" s="525"/>
      <c r="AT612" s="211">
        <v>4</v>
      </c>
      <c r="AU612" s="211">
        <v>2938.5106087921235</v>
      </c>
      <c r="AV612" s="208">
        <f t="shared" si="443"/>
        <v>734.62765219803089</v>
      </c>
      <c r="AW612" s="205">
        <f t="shared" si="452"/>
        <v>16</v>
      </c>
      <c r="AX612" s="525"/>
    </row>
    <row r="613" spans="2:50" ht="14.25" customHeight="1">
      <c r="B613" s="494"/>
      <c r="C613" s="203">
        <v>18</v>
      </c>
      <c r="D613" s="206" t="s">
        <v>387</v>
      </c>
      <c r="E613" s="207">
        <v>5</v>
      </c>
      <c r="F613" s="203">
        <v>3300</v>
      </c>
      <c r="G613" s="208">
        <f t="shared" si="444"/>
        <v>660</v>
      </c>
      <c r="H613" s="529"/>
      <c r="I613" s="209">
        <f t="shared" si="445"/>
        <v>5</v>
      </c>
      <c r="J613" s="209">
        <f t="shared" si="445"/>
        <v>2941.8943685659788</v>
      </c>
      <c r="K613" s="210">
        <f t="shared" si="445"/>
        <v>588.37887371319573</v>
      </c>
      <c r="L613" s="530"/>
      <c r="M613" s="209">
        <f>RANK(K613, K$596:$K$628)</f>
        <v>27</v>
      </c>
      <c r="N613" s="528"/>
      <c r="O613" s="526"/>
      <c r="P613" s="211">
        <v>5</v>
      </c>
      <c r="Q613" s="211">
        <v>2942.7509293680364</v>
      </c>
      <c r="R613" s="208">
        <f t="shared" si="437"/>
        <v>588.55018587360723</v>
      </c>
      <c r="S613" s="205">
        <f t="shared" si="446"/>
        <v>25</v>
      </c>
      <c r="T613" s="525"/>
      <c r="U613" s="211">
        <v>5</v>
      </c>
      <c r="V613" s="211">
        <v>2942.1319796954372</v>
      </c>
      <c r="W613" s="208">
        <f t="shared" si="438"/>
        <v>588.42639593908746</v>
      </c>
      <c r="X613" s="205">
        <f t="shared" si="447"/>
        <v>25</v>
      </c>
      <c r="Y613" s="525"/>
      <c r="Z613" s="211">
        <v>5</v>
      </c>
      <c r="AA613" s="211">
        <v>2941.8097447795853</v>
      </c>
      <c r="AB613" s="208">
        <f t="shared" si="439"/>
        <v>588.36194895591711</v>
      </c>
      <c r="AC613" s="205">
        <f t="shared" si="448"/>
        <v>25</v>
      </c>
      <c r="AD613" s="525"/>
      <c r="AE613" s="211">
        <v>5</v>
      </c>
      <c r="AF613" s="211">
        <v>2942.0276059019525</v>
      </c>
      <c r="AG613" s="208">
        <f t="shared" si="440"/>
        <v>588.40552118039045</v>
      </c>
      <c r="AH613" s="205">
        <f t="shared" si="449"/>
        <v>25</v>
      </c>
      <c r="AI613" s="525"/>
      <c r="AJ613" s="211">
        <v>5</v>
      </c>
      <c r="AK613" s="211">
        <v>2941.3298565840996</v>
      </c>
      <c r="AL613" s="208">
        <f t="shared" si="441"/>
        <v>588.2659713168199</v>
      </c>
      <c r="AM613" s="205">
        <f t="shared" si="450"/>
        <v>25</v>
      </c>
      <c r="AN613" s="525"/>
      <c r="AO613" s="211">
        <v>5</v>
      </c>
      <c r="AP613" s="211">
        <v>2941.3907284768206</v>
      </c>
      <c r="AQ613" s="208">
        <f t="shared" si="442"/>
        <v>588.27814569536417</v>
      </c>
      <c r="AR613" s="205">
        <f t="shared" si="451"/>
        <v>25</v>
      </c>
      <c r="AS613" s="525"/>
      <c r="AT613" s="211">
        <v>5</v>
      </c>
      <c r="AU613" s="211">
        <v>2941.8197351559184</v>
      </c>
      <c r="AV613" s="208">
        <f t="shared" si="443"/>
        <v>588.36394703118367</v>
      </c>
      <c r="AW613" s="205">
        <f t="shared" si="452"/>
        <v>26</v>
      </c>
      <c r="AX613" s="525"/>
    </row>
    <row r="614" spans="2:50" ht="14.25" customHeight="1">
      <c r="B614" s="494"/>
      <c r="C614" s="203">
        <v>19</v>
      </c>
      <c r="D614" s="206" t="s">
        <v>548</v>
      </c>
      <c r="E614" s="207">
        <v>3</v>
      </c>
      <c r="F614" s="203">
        <v>3600</v>
      </c>
      <c r="G614" s="208">
        <f t="shared" si="444"/>
        <v>1200</v>
      </c>
      <c r="H614" s="529"/>
      <c r="I614" s="209">
        <f t="shared" si="445"/>
        <v>3</v>
      </c>
      <c r="J614" s="209">
        <f t="shared" si="445"/>
        <v>3110.2578641808545</v>
      </c>
      <c r="K614" s="210">
        <f t="shared" si="445"/>
        <v>1036.7526213936183</v>
      </c>
      <c r="L614" s="530"/>
      <c r="M614" s="209">
        <f>RANK(K614, K$596:$K$628)</f>
        <v>4</v>
      </c>
      <c r="N614" s="528"/>
      <c r="O614" s="526"/>
      <c r="P614" s="211">
        <v>3</v>
      </c>
      <c r="Q614" s="211">
        <v>3110.3136482486152</v>
      </c>
      <c r="R614" s="208">
        <f t="shared" si="437"/>
        <v>1036.7712160828717</v>
      </c>
      <c r="S614" s="205">
        <f t="shared" si="446"/>
        <v>3</v>
      </c>
      <c r="T614" s="525"/>
      <c r="U614" s="211">
        <v>3</v>
      </c>
      <c r="V614" s="211">
        <v>3110.3210069012844</v>
      </c>
      <c r="W614" s="208">
        <f t="shared" si="438"/>
        <v>1036.7736689670949</v>
      </c>
      <c r="X614" s="205">
        <f t="shared" si="447"/>
        <v>3</v>
      </c>
      <c r="Y614" s="525"/>
      <c r="Z614" s="211">
        <v>3</v>
      </c>
      <c r="AA614" s="211">
        <v>3110.8738571593167</v>
      </c>
      <c r="AB614" s="208">
        <f t="shared" si="439"/>
        <v>1036.9579523864388</v>
      </c>
      <c r="AC614" s="205">
        <f t="shared" si="448"/>
        <v>3</v>
      </c>
      <c r="AD614" s="525"/>
      <c r="AE614" s="211">
        <v>3</v>
      </c>
      <c r="AF614" s="211">
        <v>3110.5976526596623</v>
      </c>
      <c r="AG614" s="208">
        <f t="shared" si="440"/>
        <v>1036.8658842198874</v>
      </c>
      <c r="AH614" s="205">
        <f t="shared" si="449"/>
        <v>4</v>
      </c>
      <c r="AI614" s="525"/>
      <c r="AJ614" s="211">
        <v>3</v>
      </c>
      <c r="AK614" s="211">
        <v>3109.8377916582349</v>
      </c>
      <c r="AL614" s="208">
        <f t="shared" si="441"/>
        <v>1036.6125972194116</v>
      </c>
      <c r="AM614" s="205">
        <f t="shared" si="450"/>
        <v>4</v>
      </c>
      <c r="AN614" s="525"/>
      <c r="AO614" s="211">
        <v>3</v>
      </c>
      <c r="AP614" s="211">
        <v>3109.8468032466662</v>
      </c>
      <c r="AQ614" s="208">
        <f t="shared" si="442"/>
        <v>1036.6156010822222</v>
      </c>
      <c r="AR614" s="205">
        <f t="shared" si="451"/>
        <v>4</v>
      </c>
      <c r="AS614" s="525"/>
      <c r="AT614" s="211">
        <v>3</v>
      </c>
      <c r="AU614" s="211">
        <v>3110.0142893922039</v>
      </c>
      <c r="AV614" s="208">
        <f t="shared" si="443"/>
        <v>1036.6714297974013</v>
      </c>
      <c r="AW614" s="205">
        <f t="shared" si="452"/>
        <v>4</v>
      </c>
      <c r="AX614" s="525"/>
    </row>
    <row r="615" spans="2:50" ht="14.25" customHeight="1">
      <c r="B615" s="494"/>
      <c r="C615" s="203">
        <v>20</v>
      </c>
      <c r="D615" s="206" t="s">
        <v>552</v>
      </c>
      <c r="E615" s="207">
        <v>3</v>
      </c>
      <c r="F615" s="203">
        <v>3600</v>
      </c>
      <c r="G615" s="208">
        <f t="shared" si="444"/>
        <v>1200</v>
      </c>
      <c r="H615" s="529"/>
      <c r="I615" s="209">
        <f t="shared" si="445"/>
        <v>3</v>
      </c>
      <c r="J615" s="209">
        <f t="shared" si="445"/>
        <v>3109.1179648889351</v>
      </c>
      <c r="K615" s="210">
        <f t="shared" si="445"/>
        <v>1036.3726549629785</v>
      </c>
      <c r="L615" s="530"/>
      <c r="M615" s="209">
        <f>RANK(K615, K$596:$K$628)</f>
        <v>6</v>
      </c>
      <c r="N615" s="528"/>
      <c r="O615" s="526"/>
      <c r="P615" s="211">
        <v>3</v>
      </c>
      <c r="Q615" s="211">
        <v>3109.8753595397939</v>
      </c>
      <c r="R615" s="208">
        <f t="shared" si="437"/>
        <v>1036.625119846598</v>
      </c>
      <c r="S615" s="205">
        <f t="shared" si="446"/>
        <v>4</v>
      </c>
      <c r="T615" s="525"/>
      <c r="U615" s="211">
        <v>3</v>
      </c>
      <c r="V615" s="211">
        <v>3110.0591715976325</v>
      </c>
      <c r="W615" s="208">
        <f t="shared" si="438"/>
        <v>1036.6863905325442</v>
      </c>
      <c r="X615" s="205">
        <f t="shared" si="447"/>
        <v>4</v>
      </c>
      <c r="Y615" s="525"/>
      <c r="Z615" s="211">
        <v>3</v>
      </c>
      <c r="AA615" s="211">
        <v>3109.6153846153925</v>
      </c>
      <c r="AB615" s="208">
        <f t="shared" si="439"/>
        <v>1036.5384615384642</v>
      </c>
      <c r="AC615" s="205">
        <f t="shared" si="448"/>
        <v>6</v>
      </c>
      <c r="AD615" s="525"/>
      <c r="AE615" s="211">
        <v>3</v>
      </c>
      <c r="AF615" s="211">
        <v>3109.2760180995397</v>
      </c>
      <c r="AG615" s="208">
        <f t="shared" si="440"/>
        <v>1036.4253393665133</v>
      </c>
      <c r="AH615" s="205">
        <f t="shared" si="449"/>
        <v>6</v>
      </c>
      <c r="AI615" s="525"/>
      <c r="AJ615" s="211">
        <v>3</v>
      </c>
      <c r="AK615" s="211">
        <v>3108.7538619979505</v>
      </c>
      <c r="AL615" s="208">
        <f t="shared" si="441"/>
        <v>1036.2512873326502</v>
      </c>
      <c r="AM615" s="205">
        <f t="shared" si="450"/>
        <v>6</v>
      </c>
      <c r="AN615" s="525"/>
      <c r="AO615" s="211">
        <v>3</v>
      </c>
      <c r="AP615" s="211">
        <v>3108.5383502170798</v>
      </c>
      <c r="AQ615" s="208">
        <f t="shared" si="442"/>
        <v>1036.1794500723599</v>
      </c>
      <c r="AR615" s="205">
        <f t="shared" si="451"/>
        <v>6</v>
      </c>
      <c r="AS615" s="525"/>
      <c r="AT615" s="211">
        <v>3</v>
      </c>
      <c r="AU615" s="211">
        <v>3107.707608155155</v>
      </c>
      <c r="AV615" s="208">
        <f t="shared" si="443"/>
        <v>1035.9025360517182</v>
      </c>
      <c r="AW615" s="205">
        <f t="shared" si="452"/>
        <v>6</v>
      </c>
      <c r="AX615" s="525"/>
    </row>
    <row r="616" spans="2:50" ht="14.25" customHeight="1">
      <c r="B616" s="494"/>
      <c r="C616" s="203">
        <v>21</v>
      </c>
      <c r="D616" s="206" t="s">
        <v>551</v>
      </c>
      <c r="E616" s="207">
        <v>4</v>
      </c>
      <c r="F616" s="203">
        <v>3300</v>
      </c>
      <c r="G616" s="208">
        <f t="shared" si="444"/>
        <v>825</v>
      </c>
      <c r="H616" s="529"/>
      <c r="I616" s="209">
        <f t="shared" si="445"/>
        <v>4</v>
      </c>
      <c r="J616" s="209">
        <f t="shared" si="445"/>
        <v>2913.5177638950227</v>
      </c>
      <c r="K616" s="210">
        <f t="shared" si="445"/>
        <v>728.37944097375566</v>
      </c>
      <c r="L616" s="530"/>
      <c r="M616" s="209">
        <f>RANK(K616, K$596:$K$628)</f>
        <v>19</v>
      </c>
      <c r="N616" s="528"/>
      <c r="O616" s="526"/>
      <c r="P616" s="211">
        <v>4</v>
      </c>
      <c r="Q616" s="211">
        <v>2912.6406353408347</v>
      </c>
      <c r="R616" s="208">
        <f t="shared" si="437"/>
        <v>728.16015883520868</v>
      </c>
      <c r="S616" s="205">
        <f t="shared" si="446"/>
        <v>20</v>
      </c>
      <c r="T616" s="525"/>
      <c r="U616" s="211">
        <v>4</v>
      </c>
      <c r="V616" s="211">
        <v>2913.1005876252943</v>
      </c>
      <c r="W616" s="208">
        <f t="shared" si="438"/>
        <v>728.27514690632358</v>
      </c>
      <c r="X616" s="205">
        <f t="shared" si="447"/>
        <v>20</v>
      </c>
      <c r="Y616" s="525"/>
      <c r="Z616" s="211">
        <v>4</v>
      </c>
      <c r="AA616" s="211">
        <v>2913.4818288393935</v>
      </c>
      <c r="AB616" s="208">
        <f t="shared" si="439"/>
        <v>728.37045720984838</v>
      </c>
      <c r="AC616" s="205">
        <f t="shared" si="448"/>
        <v>19</v>
      </c>
      <c r="AD616" s="525"/>
      <c r="AE616" s="211">
        <v>4</v>
      </c>
      <c r="AF616" s="211">
        <v>2913.5022850020669</v>
      </c>
      <c r="AG616" s="208">
        <f t="shared" si="440"/>
        <v>728.37557125051671</v>
      </c>
      <c r="AH616" s="205">
        <f t="shared" si="449"/>
        <v>19</v>
      </c>
      <c r="AI616" s="525"/>
      <c r="AJ616" s="211">
        <v>4</v>
      </c>
      <c r="AK616" s="211">
        <v>2913.6736879685832</v>
      </c>
      <c r="AL616" s="208">
        <f t="shared" si="441"/>
        <v>728.4184219921458</v>
      </c>
      <c r="AM616" s="205">
        <f t="shared" si="450"/>
        <v>19</v>
      </c>
      <c r="AN616" s="525"/>
      <c r="AO616" s="211">
        <v>4</v>
      </c>
      <c r="AP616" s="211">
        <v>2913.9986604152778</v>
      </c>
      <c r="AQ616" s="208">
        <f t="shared" si="442"/>
        <v>728.49966510381944</v>
      </c>
      <c r="AR616" s="205">
        <f t="shared" si="451"/>
        <v>19</v>
      </c>
      <c r="AS616" s="525"/>
      <c r="AT616" s="211">
        <v>4</v>
      </c>
      <c r="AU616" s="211">
        <v>2914.2266620737105</v>
      </c>
      <c r="AV616" s="208">
        <f t="shared" si="443"/>
        <v>728.55666551842762</v>
      </c>
      <c r="AW616" s="205">
        <f t="shared" si="452"/>
        <v>19</v>
      </c>
      <c r="AX616" s="525"/>
    </row>
    <row r="617" spans="2:50" ht="14.25" customHeight="1">
      <c r="B617" s="494"/>
      <c r="C617" s="203">
        <v>22</v>
      </c>
      <c r="D617" s="206" t="s">
        <v>547</v>
      </c>
      <c r="E617" s="207">
        <v>4</v>
      </c>
      <c r="F617" s="203">
        <v>3300</v>
      </c>
      <c r="G617" s="208">
        <f>F617/E617</f>
        <v>825</v>
      </c>
      <c r="H617" s="529"/>
      <c r="I617" s="209">
        <f t="shared" si="445"/>
        <v>4</v>
      </c>
      <c r="J617" s="209">
        <f t="shared" si="445"/>
        <v>2915.7301516203174</v>
      </c>
      <c r="K617" s="210">
        <f t="shared" si="445"/>
        <v>728.93253790507936</v>
      </c>
      <c r="L617" s="530"/>
      <c r="M617" s="209">
        <f>RANK(K617, K$596:$K$628)</f>
        <v>18</v>
      </c>
      <c r="N617" s="528"/>
      <c r="O617" s="526"/>
      <c r="P617" s="211">
        <v>4</v>
      </c>
      <c r="Q617" s="211">
        <v>2915.3313002495192</v>
      </c>
      <c r="R617" s="208">
        <f t="shared" si="437"/>
        <v>728.83282506237981</v>
      </c>
      <c r="S617" s="205">
        <f t="shared" si="446"/>
        <v>18</v>
      </c>
      <c r="T617" s="525"/>
      <c r="U617" s="211">
        <v>4</v>
      </c>
      <c r="V617" s="211">
        <v>2915.8371040723987</v>
      </c>
      <c r="W617" s="208">
        <f t="shared" si="438"/>
        <v>728.95927601809967</v>
      </c>
      <c r="X617" s="205">
        <f t="shared" si="447"/>
        <v>18</v>
      </c>
      <c r="Y617" s="525"/>
      <c r="Z617" s="211">
        <v>4</v>
      </c>
      <c r="AA617" s="211">
        <v>2915.9547738693509</v>
      </c>
      <c r="AB617" s="208">
        <f t="shared" si="439"/>
        <v>728.98869346733773</v>
      </c>
      <c r="AC617" s="205">
        <f t="shared" si="448"/>
        <v>18</v>
      </c>
      <c r="AD617" s="525"/>
      <c r="AE617" s="211">
        <v>4</v>
      </c>
      <c r="AF617" s="211">
        <v>2915.9400998336077</v>
      </c>
      <c r="AG617" s="208">
        <f t="shared" si="440"/>
        <v>728.98502495840194</v>
      </c>
      <c r="AH617" s="205">
        <f t="shared" si="449"/>
        <v>18</v>
      </c>
      <c r="AI617" s="525"/>
      <c r="AJ617" s="211">
        <v>4</v>
      </c>
      <c r="AK617" s="211">
        <v>2915.6138259833133</v>
      </c>
      <c r="AL617" s="208">
        <f t="shared" si="441"/>
        <v>728.90345649582832</v>
      </c>
      <c r="AM617" s="205">
        <f t="shared" si="450"/>
        <v>18</v>
      </c>
      <c r="AN617" s="525"/>
      <c r="AO617" s="211">
        <v>4</v>
      </c>
      <c r="AP617" s="211">
        <v>2915.4034229828853</v>
      </c>
      <c r="AQ617" s="208">
        <f t="shared" si="442"/>
        <v>728.85085574572133</v>
      </c>
      <c r="AR617" s="205">
        <f t="shared" si="451"/>
        <v>18</v>
      </c>
      <c r="AS617" s="525"/>
      <c r="AT617" s="211">
        <v>4</v>
      </c>
      <c r="AU617" s="211">
        <v>2916.0305343511477</v>
      </c>
      <c r="AV617" s="208">
        <f t="shared" si="443"/>
        <v>729.00763358778693</v>
      </c>
      <c r="AW617" s="205">
        <f t="shared" si="452"/>
        <v>18</v>
      </c>
      <c r="AX617" s="525"/>
    </row>
    <row r="618" spans="2:50" ht="14.25" customHeight="1">
      <c r="B618" s="494"/>
      <c r="C618" s="203">
        <v>23</v>
      </c>
      <c r="D618" s="206" t="s">
        <v>550</v>
      </c>
      <c r="E618" s="207">
        <v>4</v>
      </c>
      <c r="F618" s="203">
        <v>3000</v>
      </c>
      <c r="G618" s="208">
        <f t="shared" ref="G618:G625" si="453">F618/E618</f>
        <v>750</v>
      </c>
      <c r="H618" s="529"/>
      <c r="I618" s="209">
        <f t="shared" si="445"/>
        <v>4</v>
      </c>
      <c r="J618" s="209">
        <f t="shared" si="445"/>
        <v>2674.0159990853722</v>
      </c>
      <c r="K618" s="210">
        <f t="shared" si="445"/>
        <v>668.50399977134305</v>
      </c>
      <c r="L618" s="530"/>
      <c r="M618" s="209">
        <f>RANK(K618, K$596:$K$628)</f>
        <v>23</v>
      </c>
      <c r="N618" s="528"/>
      <c r="O618" s="526"/>
      <c r="P618" s="211">
        <v>4</v>
      </c>
      <c r="Q618" s="211">
        <v>2672.7631578947348</v>
      </c>
      <c r="R618" s="208">
        <f t="shared" si="437"/>
        <v>668.19078947368371</v>
      </c>
      <c r="S618" s="205">
        <f t="shared" si="446"/>
        <v>23</v>
      </c>
      <c r="T618" s="525"/>
      <c r="U618" s="211">
        <v>4</v>
      </c>
      <c r="V618" s="211">
        <v>2673.1343283582146</v>
      </c>
      <c r="W618" s="208">
        <f t="shared" si="438"/>
        <v>668.28358208955365</v>
      </c>
      <c r="X618" s="205">
        <f t="shared" si="447"/>
        <v>23</v>
      </c>
      <c r="Y618" s="525"/>
      <c r="Z618" s="211">
        <v>4</v>
      </c>
      <c r="AA618" s="211">
        <v>2673.786407766991</v>
      </c>
      <c r="AB618" s="208">
        <f t="shared" si="439"/>
        <v>668.44660194174776</v>
      </c>
      <c r="AC618" s="205">
        <f t="shared" si="448"/>
        <v>23</v>
      </c>
      <c r="AD618" s="525"/>
      <c r="AE618" s="211">
        <v>4</v>
      </c>
      <c r="AF618" s="211">
        <v>2673.9640344018758</v>
      </c>
      <c r="AG618" s="208">
        <f t="shared" si="440"/>
        <v>668.49100860046894</v>
      </c>
      <c r="AH618" s="205">
        <f t="shared" si="449"/>
        <v>23</v>
      </c>
      <c r="AI618" s="525"/>
      <c r="AJ618" s="211">
        <v>4</v>
      </c>
      <c r="AK618" s="211">
        <v>2674.3580724586732</v>
      </c>
      <c r="AL618" s="208">
        <f t="shared" si="441"/>
        <v>668.58951811466829</v>
      </c>
      <c r="AM618" s="205">
        <f t="shared" si="450"/>
        <v>22</v>
      </c>
      <c r="AN618" s="525"/>
      <c r="AO618" s="211">
        <v>4</v>
      </c>
      <c r="AP618" s="211">
        <v>2674.7224036577468</v>
      </c>
      <c r="AQ618" s="208">
        <f t="shared" si="442"/>
        <v>668.6806009144367</v>
      </c>
      <c r="AR618" s="205">
        <f t="shared" si="451"/>
        <v>22</v>
      </c>
      <c r="AS618" s="525"/>
      <c r="AT618" s="211">
        <v>4</v>
      </c>
      <c r="AU618" s="211">
        <v>2675.3835890593682</v>
      </c>
      <c r="AV618" s="208">
        <f t="shared" si="443"/>
        <v>668.84589726484205</v>
      </c>
      <c r="AW618" s="205">
        <f>RANK(AV618, AV$596:AV$628)</f>
        <v>22</v>
      </c>
      <c r="AX618" s="525"/>
    </row>
    <row r="619" spans="2:50" ht="14.25" customHeight="1">
      <c r="B619" s="494"/>
      <c r="C619" s="203">
        <v>24</v>
      </c>
      <c r="D619" s="206" t="s">
        <v>549</v>
      </c>
      <c r="E619" s="207">
        <v>4</v>
      </c>
      <c r="F619" s="203">
        <v>3300</v>
      </c>
      <c r="G619" s="208">
        <f t="shared" si="453"/>
        <v>825</v>
      </c>
      <c r="H619" s="529"/>
      <c r="I619" s="209">
        <f t="shared" si="445"/>
        <v>4</v>
      </c>
      <c r="J619" s="209">
        <f t="shared" si="445"/>
        <v>2942.9398804039588</v>
      </c>
      <c r="K619" s="210">
        <f t="shared" si="445"/>
        <v>735.7349701009897</v>
      </c>
      <c r="L619" s="530"/>
      <c r="M619" s="209">
        <f>RANK(K619, K$596:$K$628)</f>
        <v>13</v>
      </c>
      <c r="N619" s="528"/>
      <c r="O619" s="526"/>
      <c r="P619" s="211">
        <v>4</v>
      </c>
      <c r="Q619" s="211">
        <v>2940.8788282290316</v>
      </c>
      <c r="R619" s="208">
        <f t="shared" si="437"/>
        <v>735.21970705725789</v>
      </c>
      <c r="S619" s="205">
        <f t="shared" si="446"/>
        <v>13</v>
      </c>
      <c r="T619" s="525"/>
      <c r="U619" s="211">
        <v>4</v>
      </c>
      <c r="V619" s="211">
        <v>2941.3089373680609</v>
      </c>
      <c r="W619" s="208">
        <f t="shared" si="438"/>
        <v>735.32723434201523</v>
      </c>
      <c r="X619" s="205">
        <f t="shared" si="447"/>
        <v>13</v>
      </c>
      <c r="Y619" s="525"/>
      <c r="Z619" s="211">
        <v>4</v>
      </c>
      <c r="AA619" s="211">
        <v>2941.6342412451449</v>
      </c>
      <c r="AB619" s="208">
        <f t="shared" si="439"/>
        <v>735.40856031128624</v>
      </c>
      <c r="AC619" s="205">
        <f t="shared" si="448"/>
        <v>13</v>
      </c>
      <c r="AD619" s="525"/>
      <c r="AE619" s="211">
        <v>4</v>
      </c>
      <c r="AF619" s="211">
        <v>2942.7631578947485</v>
      </c>
      <c r="AG619" s="208">
        <f t="shared" si="440"/>
        <v>735.69078947368712</v>
      </c>
      <c r="AH619" s="205">
        <f t="shared" si="449"/>
        <v>13</v>
      </c>
      <c r="AI619" s="525"/>
      <c r="AJ619" s="211">
        <v>4</v>
      </c>
      <c r="AK619" s="211">
        <v>2943.9759036144583</v>
      </c>
      <c r="AL619" s="208">
        <f t="shared" si="441"/>
        <v>735.99397590361457</v>
      </c>
      <c r="AM619" s="205">
        <f t="shared" si="450"/>
        <v>13</v>
      </c>
      <c r="AN619" s="525"/>
      <c r="AO619" s="211">
        <v>4</v>
      </c>
      <c r="AP619" s="211">
        <v>2944.7951645399612</v>
      </c>
      <c r="AQ619" s="208">
        <f t="shared" si="442"/>
        <v>736.1987911349903</v>
      </c>
      <c r="AR619" s="205">
        <f t="shared" si="451"/>
        <v>13</v>
      </c>
      <c r="AS619" s="525"/>
      <c r="AT619" s="211">
        <v>4</v>
      </c>
      <c r="AU619" s="211">
        <v>2945.2229299363053</v>
      </c>
      <c r="AV619" s="208">
        <f t="shared" si="443"/>
        <v>736.30573248407632</v>
      </c>
      <c r="AW619" s="205">
        <f t="shared" si="452"/>
        <v>12</v>
      </c>
      <c r="AX619" s="525"/>
    </row>
    <row r="620" spans="2:50" ht="14.25" customHeight="1">
      <c r="B620" s="494"/>
      <c r="C620" s="203">
        <v>25</v>
      </c>
      <c r="D620" s="206" t="s">
        <v>668</v>
      </c>
      <c r="E620" s="207">
        <v>3</v>
      </c>
      <c r="F620" s="203">
        <v>3300</v>
      </c>
      <c r="G620" s="208">
        <f t="shared" si="453"/>
        <v>1100</v>
      </c>
      <c r="H620" s="529"/>
      <c r="I620" s="209">
        <f t="shared" si="445"/>
        <v>3</v>
      </c>
      <c r="J620" s="209">
        <f t="shared" si="445"/>
        <v>2939.571040431179</v>
      </c>
      <c r="K620" s="210">
        <f t="shared" si="445"/>
        <v>979.85701347705981</v>
      </c>
      <c r="L620" s="530"/>
      <c r="M620" s="209">
        <f>RANK(K620, K$596:$K$628)</f>
        <v>7</v>
      </c>
      <c r="N620" s="528"/>
      <c r="O620" s="526"/>
      <c r="P620" s="211">
        <v>3</v>
      </c>
      <c r="Q620" s="211">
        <v>2939.1117092866739</v>
      </c>
      <c r="R620" s="208">
        <f t="shared" si="437"/>
        <v>979.70390309555796</v>
      </c>
      <c r="S620" s="205">
        <f t="shared" si="446"/>
        <v>7</v>
      </c>
      <c r="T620" s="525"/>
      <c r="U620" s="211">
        <v>3</v>
      </c>
      <c r="V620" s="211">
        <v>2939.3751759076872</v>
      </c>
      <c r="W620" s="208">
        <f t="shared" si="438"/>
        <v>979.79172530256244</v>
      </c>
      <c r="X620" s="205">
        <f t="shared" si="447"/>
        <v>7</v>
      </c>
      <c r="Y620" s="525"/>
      <c r="Z620" s="211">
        <v>3</v>
      </c>
      <c r="AA620" s="211">
        <v>2939.8344066237341</v>
      </c>
      <c r="AB620" s="208">
        <f t="shared" si="439"/>
        <v>979.94480220791138</v>
      </c>
      <c r="AC620" s="205">
        <f t="shared" si="448"/>
        <v>7</v>
      </c>
      <c r="AD620" s="525"/>
      <c r="AE620" s="211">
        <v>3</v>
      </c>
      <c r="AF620" s="211">
        <v>2939.6103896103941</v>
      </c>
      <c r="AG620" s="208">
        <f t="shared" si="440"/>
        <v>979.87012987013134</v>
      </c>
      <c r="AH620" s="205">
        <f t="shared" si="449"/>
        <v>7</v>
      </c>
      <c r="AI620" s="525"/>
      <c r="AJ620" s="211">
        <v>3</v>
      </c>
      <c r="AK620" s="211">
        <v>2939.8069610997363</v>
      </c>
      <c r="AL620" s="208">
        <f t="shared" si="441"/>
        <v>979.93565369991211</v>
      </c>
      <c r="AM620" s="205">
        <f t="shared" si="450"/>
        <v>7</v>
      </c>
      <c r="AN620" s="525"/>
      <c r="AO620" s="211">
        <v>3</v>
      </c>
      <c r="AP620" s="211">
        <v>2939.7082658022669</v>
      </c>
      <c r="AQ620" s="208">
        <f t="shared" si="442"/>
        <v>979.90275526742232</v>
      </c>
      <c r="AR620" s="205">
        <f t="shared" si="451"/>
        <v>7</v>
      </c>
      <c r="AS620" s="525"/>
      <c r="AT620" s="211">
        <v>3</v>
      </c>
      <c r="AU620" s="211">
        <v>2939.5503746877625</v>
      </c>
      <c r="AV620" s="208">
        <f t="shared" si="443"/>
        <v>979.85012489592089</v>
      </c>
      <c r="AW620" s="205">
        <f t="shared" si="452"/>
        <v>7</v>
      </c>
      <c r="AX620" s="525"/>
    </row>
    <row r="621" spans="2:50" ht="14.25" customHeight="1">
      <c r="B621" s="494"/>
      <c r="C621" s="203">
        <v>26</v>
      </c>
      <c r="D621" s="206" t="s">
        <v>712</v>
      </c>
      <c r="E621" s="207">
        <v>4</v>
      </c>
      <c r="F621" s="203">
        <v>3000</v>
      </c>
      <c r="G621" s="208">
        <f t="shared" si="453"/>
        <v>750</v>
      </c>
      <c r="H621" s="529"/>
      <c r="I621" s="209">
        <f t="shared" si="445"/>
        <v>4</v>
      </c>
      <c r="J621" s="209">
        <f t="shared" si="445"/>
        <v>2649.4902432674962</v>
      </c>
      <c r="K621" s="210">
        <f t="shared" si="445"/>
        <v>662.37256081687406</v>
      </c>
      <c r="L621" s="530"/>
      <c r="M621" s="209">
        <f>RANK(K621, K$596:$K$628)</f>
        <v>24</v>
      </c>
      <c r="N621" s="528"/>
      <c r="O621" s="526"/>
      <c r="P621" s="211">
        <v>4</v>
      </c>
      <c r="Q621" s="211">
        <v>2648.6855582109897</v>
      </c>
      <c r="R621" s="208">
        <f t="shared" si="437"/>
        <v>662.17138955274743</v>
      </c>
      <c r="S621" s="205">
        <f t="shared" si="446"/>
        <v>24</v>
      </c>
      <c r="T621" s="525"/>
      <c r="U621" s="211">
        <v>4</v>
      </c>
      <c r="V621" s="211">
        <v>2649.204052098411</v>
      </c>
      <c r="W621" s="208">
        <f t="shared" si="438"/>
        <v>662.30101302460275</v>
      </c>
      <c r="X621" s="205">
        <f t="shared" si="447"/>
        <v>24</v>
      </c>
      <c r="Y621" s="525"/>
      <c r="Z621" s="211">
        <v>4</v>
      </c>
      <c r="AA621" s="211">
        <v>2649.2537313432908</v>
      </c>
      <c r="AB621" s="208">
        <f t="shared" si="439"/>
        <v>662.31343283582271</v>
      </c>
      <c r="AC621" s="205">
        <f t="shared" si="448"/>
        <v>24</v>
      </c>
      <c r="AD621" s="525"/>
      <c r="AE621" s="211">
        <v>4</v>
      </c>
      <c r="AF621" s="211">
        <v>2649.2727272727329</v>
      </c>
      <c r="AG621" s="208">
        <f t="shared" si="440"/>
        <v>662.31818181818323</v>
      </c>
      <c r="AH621" s="205">
        <f t="shared" si="449"/>
        <v>24</v>
      </c>
      <c r="AI621" s="525"/>
      <c r="AJ621" s="211">
        <v>4</v>
      </c>
      <c r="AK621" s="211">
        <v>2649.6940024479809</v>
      </c>
      <c r="AL621" s="208">
        <f t="shared" si="441"/>
        <v>662.42350061199522</v>
      </c>
      <c r="AM621" s="205">
        <f t="shared" si="450"/>
        <v>23</v>
      </c>
      <c r="AN621" s="525"/>
      <c r="AO621" s="211">
        <v>4</v>
      </c>
      <c r="AP621" s="211">
        <v>2649.9619192688456</v>
      </c>
      <c r="AQ621" s="208">
        <f t="shared" si="442"/>
        <v>662.49047981721139</v>
      </c>
      <c r="AR621" s="205">
        <f t="shared" si="451"/>
        <v>23</v>
      </c>
      <c r="AS621" s="525"/>
      <c r="AT621" s="211">
        <v>4</v>
      </c>
      <c r="AU621" s="211">
        <v>2650.3597122302185</v>
      </c>
      <c r="AV621" s="208">
        <f t="shared" si="443"/>
        <v>662.58992805755463</v>
      </c>
      <c r="AW621" s="205">
        <f t="shared" si="452"/>
        <v>23</v>
      </c>
      <c r="AX621" s="525"/>
    </row>
    <row r="622" spans="2:50" ht="14.25" customHeight="1">
      <c r="B622" s="494"/>
      <c r="C622" s="203">
        <v>27</v>
      </c>
      <c r="D622" s="206" t="s">
        <v>640</v>
      </c>
      <c r="E622" s="207">
        <v>6</v>
      </c>
      <c r="F622" s="203">
        <v>3600</v>
      </c>
      <c r="G622" s="208">
        <f t="shared" si="453"/>
        <v>600</v>
      </c>
      <c r="H622" s="529"/>
      <c r="I622" s="209">
        <f t="shared" si="445"/>
        <v>6</v>
      </c>
      <c r="J622" s="209">
        <f t="shared" si="445"/>
        <v>3202.5007874961238</v>
      </c>
      <c r="K622" s="210">
        <f t="shared" si="445"/>
        <v>533.75013124935401</v>
      </c>
      <c r="L622" s="530"/>
      <c r="M622" s="209">
        <f>RANK(K622, K$596:$K$628)</f>
        <v>28</v>
      </c>
      <c r="N622" s="528"/>
      <c r="O622" s="526"/>
      <c r="P622" s="211">
        <v>6</v>
      </c>
      <c r="Q622" s="211">
        <v>3201.5810276680099</v>
      </c>
      <c r="R622" s="208">
        <f t="shared" si="437"/>
        <v>533.59683794466832</v>
      </c>
      <c r="S622" s="205">
        <f t="shared" si="446"/>
        <v>27</v>
      </c>
      <c r="T622" s="525"/>
      <c r="U622" s="211">
        <v>6</v>
      </c>
      <c r="V622" s="211">
        <v>3199.9999999999259</v>
      </c>
      <c r="W622" s="208">
        <f t="shared" si="438"/>
        <v>533.33333333332098</v>
      </c>
      <c r="X622" s="205">
        <f t="shared" si="447"/>
        <v>27</v>
      </c>
      <c r="Y622" s="525"/>
      <c r="Z622" s="211">
        <v>6</v>
      </c>
      <c r="AA622" s="211">
        <v>3198.0582524272309</v>
      </c>
      <c r="AB622" s="208">
        <f t="shared" si="439"/>
        <v>533.00970873787185</v>
      </c>
      <c r="AC622" s="205">
        <f t="shared" si="448"/>
        <v>27</v>
      </c>
      <c r="AD622" s="525"/>
      <c r="AE622" s="211">
        <v>6</v>
      </c>
      <c r="AF622" s="211">
        <v>3202.0100502512701</v>
      </c>
      <c r="AG622" s="208">
        <f t="shared" si="440"/>
        <v>533.66834170854497</v>
      </c>
      <c r="AH622" s="205">
        <f t="shared" si="449"/>
        <v>27</v>
      </c>
      <c r="AI622" s="525"/>
      <c r="AJ622" s="211">
        <v>6</v>
      </c>
      <c r="AK622" s="211">
        <v>3206.9868995632651</v>
      </c>
      <c r="AL622" s="208">
        <f t="shared" si="441"/>
        <v>534.49781659387747</v>
      </c>
      <c r="AM622" s="205">
        <f t="shared" si="450"/>
        <v>26</v>
      </c>
      <c r="AN622" s="525"/>
      <c r="AO622" s="211">
        <v>6</v>
      </c>
      <c r="AP622" s="211">
        <v>3203.3898305084513</v>
      </c>
      <c r="AQ622" s="208">
        <f t="shared" si="442"/>
        <v>533.89830508474188</v>
      </c>
      <c r="AR622" s="205">
        <f t="shared" si="451"/>
        <v>26</v>
      </c>
      <c r="AS622" s="525"/>
      <c r="AT622" s="211">
        <v>6</v>
      </c>
      <c r="AU622" s="211">
        <v>3205.4794520547143</v>
      </c>
      <c r="AV622" s="208">
        <f t="shared" si="443"/>
        <v>534.24657534245239</v>
      </c>
      <c r="AW622" s="205">
        <f t="shared" si="452"/>
        <v>27</v>
      </c>
      <c r="AX622" s="525"/>
    </row>
    <row r="623" spans="2:50" ht="14.25" customHeight="1">
      <c r="B623" s="494"/>
      <c r="C623" s="203">
        <v>28</v>
      </c>
      <c r="D623" s="206" t="s">
        <v>388</v>
      </c>
      <c r="E623" s="207">
        <v>3</v>
      </c>
      <c r="F623" s="203">
        <v>3000</v>
      </c>
      <c r="G623" s="208">
        <f t="shared" si="453"/>
        <v>1000</v>
      </c>
      <c r="H623" s="529"/>
      <c r="I623" s="209">
        <f t="shared" si="445"/>
        <v>3</v>
      </c>
      <c r="J623" s="209">
        <f t="shared" si="445"/>
        <v>2677.4159405666132</v>
      </c>
      <c r="K623" s="210">
        <f t="shared" si="445"/>
        <v>892.47198018887104</v>
      </c>
      <c r="L623" s="530"/>
      <c r="M623" s="209">
        <f>RANK(K623, K$596:$K$628)</f>
        <v>9</v>
      </c>
      <c r="N623" s="528"/>
      <c r="O623" s="526"/>
      <c r="P623" s="211">
        <v>3</v>
      </c>
      <c r="Q623" s="211">
        <v>2676.7600371368444</v>
      </c>
      <c r="R623" s="208">
        <f t="shared" si="437"/>
        <v>892.25334571228143</v>
      </c>
      <c r="S623" s="205">
        <f t="shared" si="446"/>
        <v>9</v>
      </c>
      <c r="T623" s="525"/>
      <c r="U623" s="211">
        <v>3</v>
      </c>
      <c r="V623" s="211">
        <v>2677.0112032391744</v>
      </c>
      <c r="W623" s="208">
        <f t="shared" si="438"/>
        <v>892.33706774639143</v>
      </c>
      <c r="X623" s="205">
        <f t="shared" si="447"/>
        <v>9</v>
      </c>
      <c r="Y623" s="525"/>
      <c r="Z623" s="211">
        <v>3</v>
      </c>
      <c r="AA623" s="211">
        <v>2677.1077138522569</v>
      </c>
      <c r="AB623" s="208">
        <f t="shared" si="439"/>
        <v>892.36923795075234</v>
      </c>
      <c r="AC623" s="205">
        <f t="shared" si="448"/>
        <v>9</v>
      </c>
      <c r="AD623" s="525"/>
      <c r="AE623" s="211">
        <v>3</v>
      </c>
      <c r="AF623" s="211">
        <v>2677.2933771612998</v>
      </c>
      <c r="AG623" s="208">
        <f t="shared" si="440"/>
        <v>892.43112572043322</v>
      </c>
      <c r="AH623" s="205">
        <f t="shared" si="449"/>
        <v>9</v>
      </c>
      <c r="AI623" s="525"/>
      <c r="AJ623" s="211">
        <v>3</v>
      </c>
      <c r="AK623" s="211">
        <v>2677.4636074004475</v>
      </c>
      <c r="AL623" s="208">
        <f t="shared" si="441"/>
        <v>892.48786913348249</v>
      </c>
      <c r="AM623" s="205">
        <f t="shared" si="450"/>
        <v>9</v>
      </c>
      <c r="AN623" s="525"/>
      <c r="AO623" s="211">
        <v>3</v>
      </c>
      <c r="AP623" s="211">
        <v>2678.0403539900799</v>
      </c>
      <c r="AQ623" s="208">
        <f t="shared" si="442"/>
        <v>892.6801179966933</v>
      </c>
      <c r="AR623" s="205">
        <f t="shared" si="451"/>
        <v>9</v>
      </c>
      <c r="AS623" s="525"/>
      <c r="AT623" s="211">
        <v>3</v>
      </c>
      <c r="AU623" s="211">
        <v>2678.2352911861881</v>
      </c>
      <c r="AV623" s="208">
        <f t="shared" si="443"/>
        <v>892.74509706206265</v>
      </c>
      <c r="AW623" s="205">
        <f t="shared" si="452"/>
        <v>9</v>
      </c>
      <c r="AX623" s="525"/>
    </row>
    <row r="624" spans="2:50" ht="14.25" customHeight="1">
      <c r="B624" s="494"/>
      <c r="C624" s="203">
        <v>29</v>
      </c>
      <c r="D624" s="206" t="s">
        <v>713</v>
      </c>
      <c r="E624" s="207">
        <v>12</v>
      </c>
      <c r="F624" s="203">
        <v>3600</v>
      </c>
      <c r="G624" s="208">
        <f t="shared" si="453"/>
        <v>300</v>
      </c>
      <c r="H624" s="529"/>
      <c r="I624" s="209">
        <f t="shared" si="445"/>
        <v>12</v>
      </c>
      <c r="J624" s="209">
        <f t="shared" si="445"/>
        <v>3103.3235341391155</v>
      </c>
      <c r="K624" s="210">
        <f t="shared" si="445"/>
        <v>258.610294511593</v>
      </c>
      <c r="L624" s="530"/>
      <c r="M624" s="209">
        <f>RANK(K624, K$596:$K$628)</f>
        <v>30</v>
      </c>
      <c r="N624" s="528"/>
      <c r="O624" s="526"/>
      <c r="P624" s="211">
        <v>12</v>
      </c>
      <c r="Q624" s="211">
        <v>3103.067484662582</v>
      </c>
      <c r="R624" s="208">
        <f t="shared" si="437"/>
        <v>258.58895705521519</v>
      </c>
      <c r="S624" s="205">
        <f t="shared" si="446"/>
        <v>29</v>
      </c>
      <c r="T624" s="525"/>
      <c r="U624" s="211">
        <v>12</v>
      </c>
      <c r="V624" s="211">
        <v>3103.4482758620743</v>
      </c>
      <c r="W624" s="208">
        <f t="shared" si="438"/>
        <v>258.62068965517284</v>
      </c>
      <c r="X624" s="205">
        <f t="shared" si="447"/>
        <v>29</v>
      </c>
      <c r="Y624" s="525"/>
      <c r="Z624" s="211">
        <v>12</v>
      </c>
      <c r="AA624" s="211">
        <v>3102.9340697273087</v>
      </c>
      <c r="AB624" s="208">
        <f t="shared" si="439"/>
        <v>258.57783914394241</v>
      </c>
      <c r="AC624" s="205">
        <f t="shared" si="448"/>
        <v>29</v>
      </c>
      <c r="AD624" s="525"/>
      <c r="AE624" s="211">
        <v>12</v>
      </c>
      <c r="AF624" s="211">
        <v>3103.0913012221531</v>
      </c>
      <c r="AG624" s="208">
        <f t="shared" si="440"/>
        <v>258.59094176851278</v>
      </c>
      <c r="AH624" s="205">
        <f t="shared" si="449"/>
        <v>29</v>
      </c>
      <c r="AI624" s="525"/>
      <c r="AJ624" s="211">
        <v>12</v>
      </c>
      <c r="AK624" s="211">
        <v>3103.1536113936922</v>
      </c>
      <c r="AL624" s="208">
        <f t="shared" si="441"/>
        <v>258.59613428280767</v>
      </c>
      <c r="AM624" s="205">
        <f t="shared" si="450"/>
        <v>28</v>
      </c>
      <c r="AN624" s="525"/>
      <c r="AO624" s="211">
        <v>12</v>
      </c>
      <c r="AP624" s="211">
        <v>3103.8424896792667</v>
      </c>
      <c r="AQ624" s="208">
        <f t="shared" si="442"/>
        <v>258.65354080660558</v>
      </c>
      <c r="AR624" s="205">
        <f t="shared" si="451"/>
        <v>28</v>
      </c>
      <c r="AS624" s="525"/>
      <c r="AT624" s="211">
        <v>12</v>
      </c>
      <c r="AU624" s="211">
        <v>3103.7275064267315</v>
      </c>
      <c r="AV624" s="208">
        <f t="shared" si="443"/>
        <v>258.64395886889429</v>
      </c>
      <c r="AW624" s="205">
        <f t="shared" si="452"/>
        <v>29</v>
      </c>
      <c r="AX624" s="525"/>
    </row>
    <row r="625" spans="1:50" ht="14.25" customHeight="1">
      <c r="B625" s="494"/>
      <c r="C625" s="203">
        <v>30</v>
      </c>
      <c r="D625" s="206" t="s">
        <v>837</v>
      </c>
      <c r="E625" s="207">
        <v>4</v>
      </c>
      <c r="F625" s="203">
        <v>3000</v>
      </c>
      <c r="G625" s="208">
        <f t="shared" si="453"/>
        <v>750</v>
      </c>
      <c r="H625" s="529"/>
      <c r="I625" s="209">
        <f t="shared" si="445"/>
        <v>4</v>
      </c>
      <c r="J625" s="209">
        <f t="shared" si="445"/>
        <v>2458.2298176313375</v>
      </c>
      <c r="K625" s="210">
        <f t="shared" si="445"/>
        <v>614.55745440783437</v>
      </c>
      <c r="L625" s="530"/>
      <c r="M625" s="209">
        <f>RANK(K625, K$596:$K$628)</f>
        <v>25</v>
      </c>
      <c r="N625" s="528"/>
      <c r="O625" s="526"/>
      <c r="P625" s="211"/>
      <c r="Q625" s="211"/>
      <c r="R625" s="208"/>
      <c r="S625" s="205"/>
      <c r="T625" s="525"/>
      <c r="U625" s="211"/>
      <c r="V625" s="211"/>
      <c r="W625" s="208"/>
      <c r="X625" s="205"/>
      <c r="Y625" s="525"/>
      <c r="Z625" s="211"/>
      <c r="AA625" s="211"/>
      <c r="AB625" s="208"/>
      <c r="AC625" s="205"/>
      <c r="AD625" s="525"/>
      <c r="AE625" s="211"/>
      <c r="AF625" s="211"/>
      <c r="AG625" s="208"/>
      <c r="AH625" s="205"/>
      <c r="AI625" s="525"/>
      <c r="AJ625" s="211"/>
      <c r="AK625" s="211"/>
      <c r="AL625" s="208"/>
      <c r="AM625" s="205"/>
      <c r="AN625" s="525"/>
      <c r="AO625" s="211"/>
      <c r="AP625" s="211"/>
      <c r="AQ625" s="208"/>
      <c r="AR625" s="205"/>
      <c r="AS625" s="525"/>
      <c r="AT625" s="211">
        <v>4</v>
      </c>
      <c r="AU625" s="211">
        <v>2458.2298176313375</v>
      </c>
      <c r="AV625" s="208">
        <f t="shared" si="443"/>
        <v>614.55745440783437</v>
      </c>
      <c r="AW625" s="205">
        <f t="shared" si="452"/>
        <v>24</v>
      </c>
      <c r="AX625" s="525"/>
    </row>
    <row r="626" spans="1:50" ht="14.25" customHeight="1">
      <c r="B626" s="494"/>
      <c r="C626" s="203">
        <v>31</v>
      </c>
      <c r="D626" s="206"/>
      <c r="E626" s="203"/>
      <c r="F626" s="203"/>
      <c r="G626" s="208"/>
      <c r="H626" s="529"/>
      <c r="I626" s="209"/>
      <c r="J626" s="209"/>
      <c r="K626" s="210"/>
      <c r="L626" s="530"/>
      <c r="M626" s="209"/>
      <c r="N626" s="528"/>
      <c r="O626" s="526"/>
      <c r="P626" s="211"/>
      <c r="Q626" s="211"/>
      <c r="R626" s="208"/>
      <c r="S626" s="205"/>
      <c r="T626" s="525"/>
      <c r="U626" s="211"/>
      <c r="V626" s="211"/>
      <c r="W626" s="208"/>
      <c r="X626" s="205"/>
      <c r="Y626" s="525"/>
      <c r="Z626" s="211"/>
      <c r="AA626" s="211"/>
      <c r="AB626" s="208"/>
      <c r="AC626" s="205"/>
      <c r="AD626" s="525"/>
      <c r="AE626" s="211"/>
      <c r="AF626" s="211"/>
      <c r="AG626" s="208"/>
      <c r="AH626" s="205"/>
      <c r="AI626" s="525"/>
      <c r="AJ626" s="211"/>
      <c r="AK626" s="211"/>
      <c r="AL626" s="208"/>
      <c r="AM626" s="205"/>
      <c r="AN626" s="525"/>
      <c r="AO626" s="211"/>
      <c r="AP626" s="211"/>
      <c r="AQ626" s="208"/>
      <c r="AR626" s="205"/>
      <c r="AS626" s="525"/>
      <c r="AT626" s="211"/>
      <c r="AU626" s="211"/>
      <c r="AV626" s="208"/>
      <c r="AW626" s="205"/>
      <c r="AX626" s="525"/>
    </row>
    <row r="627" spans="1:50" ht="14.25" customHeight="1">
      <c r="B627" s="494"/>
      <c r="C627" s="203">
        <v>32</v>
      </c>
      <c r="D627" s="206"/>
      <c r="E627" s="203"/>
      <c r="F627" s="203"/>
      <c r="G627" s="208"/>
      <c r="H627" s="529"/>
      <c r="I627" s="209"/>
      <c r="J627" s="209"/>
      <c r="K627" s="210"/>
      <c r="L627" s="530"/>
      <c r="M627" s="209"/>
      <c r="N627" s="528"/>
      <c r="O627" s="526"/>
      <c r="P627" s="211"/>
      <c r="Q627" s="211"/>
      <c r="R627" s="208"/>
      <c r="S627" s="205"/>
      <c r="T627" s="525"/>
      <c r="U627" s="211"/>
      <c r="V627" s="211"/>
      <c r="W627" s="208"/>
      <c r="X627" s="205"/>
      <c r="Y627" s="525"/>
      <c r="Z627" s="211"/>
      <c r="AA627" s="211"/>
      <c r="AB627" s="208"/>
      <c r="AC627" s="205"/>
      <c r="AD627" s="525"/>
      <c r="AE627" s="211"/>
      <c r="AF627" s="211"/>
      <c r="AG627" s="208"/>
      <c r="AH627" s="205"/>
      <c r="AI627" s="525"/>
      <c r="AJ627" s="211"/>
      <c r="AK627" s="211"/>
      <c r="AL627" s="208"/>
      <c r="AM627" s="205"/>
      <c r="AN627" s="525"/>
      <c r="AO627" s="211"/>
      <c r="AP627" s="211"/>
      <c r="AQ627" s="208"/>
      <c r="AR627" s="205"/>
      <c r="AS627" s="525"/>
      <c r="AT627" s="211"/>
      <c r="AU627" s="211"/>
      <c r="AV627" s="208"/>
      <c r="AW627" s="205"/>
      <c r="AX627" s="525"/>
    </row>
    <row r="628" spans="1:50" ht="14.25" customHeight="1">
      <c r="B628" s="494"/>
      <c r="C628" s="203">
        <v>33</v>
      </c>
      <c r="D628" s="206"/>
      <c r="E628" s="203"/>
      <c r="F628" s="203"/>
      <c r="G628" s="208"/>
      <c r="H628" s="529"/>
      <c r="I628" s="209"/>
      <c r="J628" s="209"/>
      <c r="K628" s="210"/>
      <c r="L628" s="530"/>
      <c r="M628" s="209"/>
      <c r="N628" s="528"/>
      <c r="O628" s="526"/>
      <c r="P628" s="205"/>
      <c r="Q628" s="211"/>
      <c r="R628" s="208"/>
      <c r="S628" s="205"/>
      <c r="T628" s="525"/>
      <c r="U628" s="205"/>
      <c r="V628" s="211"/>
      <c r="W628" s="208"/>
      <c r="X628" s="205"/>
      <c r="Y628" s="525"/>
      <c r="Z628" s="205"/>
      <c r="AA628" s="211"/>
      <c r="AB628" s="208"/>
      <c r="AC628" s="205"/>
      <c r="AD628" s="525"/>
      <c r="AE628" s="205"/>
      <c r="AF628" s="211"/>
      <c r="AG628" s="208"/>
      <c r="AH628" s="205"/>
      <c r="AI628" s="525"/>
      <c r="AJ628" s="205"/>
      <c r="AK628" s="211"/>
      <c r="AL628" s="208"/>
      <c r="AM628" s="205"/>
      <c r="AN628" s="525"/>
      <c r="AO628" s="205"/>
      <c r="AP628" s="211"/>
      <c r="AQ628" s="208"/>
      <c r="AR628" s="205"/>
      <c r="AS628" s="525"/>
      <c r="AT628" s="205"/>
      <c r="AU628" s="211"/>
      <c r="AV628" s="208"/>
      <c r="AW628" s="205"/>
      <c r="AX628" s="525"/>
    </row>
    <row r="629" spans="1:50" ht="14.25" customHeight="1" collapsed="1">
      <c r="B629" s="531" t="s">
        <v>808</v>
      </c>
      <c r="C629" s="532"/>
      <c r="D629" s="532"/>
      <c r="E629" s="532"/>
      <c r="F629" s="532"/>
      <c r="G629" s="532"/>
      <c r="H629" s="532"/>
      <c r="I629" s="532"/>
      <c r="J629" s="532"/>
      <c r="K629" s="532"/>
      <c r="L629" s="532"/>
      <c r="M629" s="533"/>
      <c r="N629" s="536" t="s">
        <v>445</v>
      </c>
      <c r="O629" s="536" t="s">
        <v>105</v>
      </c>
      <c r="P629" s="538">
        <f>AT591+1</f>
        <v>22</v>
      </c>
      <c r="Q629" s="539"/>
      <c r="R629" s="539"/>
      <c r="S629" s="539"/>
      <c r="T629" s="539"/>
      <c r="U629" s="540">
        <f>P629+1</f>
        <v>23</v>
      </c>
      <c r="V629" s="541"/>
      <c r="W629" s="541"/>
      <c r="X629" s="541"/>
      <c r="Y629" s="541"/>
      <c r="Z629" s="538">
        <f t="shared" ref="Z629" si="454">U629+1</f>
        <v>24</v>
      </c>
      <c r="AA629" s="539"/>
      <c r="AB629" s="539"/>
      <c r="AC629" s="539"/>
      <c r="AD629" s="539"/>
      <c r="AE629" s="540">
        <f t="shared" ref="AE629" si="455">Z629+1</f>
        <v>25</v>
      </c>
      <c r="AF629" s="541"/>
      <c r="AG629" s="541"/>
      <c r="AH629" s="541"/>
      <c r="AI629" s="541"/>
      <c r="AJ629" s="542">
        <f t="shared" ref="AJ629" si="456">AE629+1</f>
        <v>26</v>
      </c>
      <c r="AK629" s="543"/>
      <c r="AL629" s="543"/>
      <c r="AM629" s="543"/>
      <c r="AN629" s="544"/>
      <c r="AO629" s="540">
        <f t="shared" ref="AO629" si="457">AJ629+1</f>
        <v>27</v>
      </c>
      <c r="AP629" s="541"/>
      <c r="AQ629" s="541"/>
      <c r="AR629" s="541"/>
      <c r="AS629" s="541"/>
      <c r="AT629" s="542">
        <f t="shared" ref="AT629" si="458">AO629+1</f>
        <v>28</v>
      </c>
      <c r="AU629" s="543"/>
      <c r="AV629" s="543"/>
      <c r="AW629" s="543"/>
      <c r="AX629" s="544"/>
    </row>
    <row r="630" spans="1:50" ht="14.25" customHeight="1">
      <c r="B630" s="534"/>
      <c r="C630" s="534"/>
      <c r="D630" s="534"/>
      <c r="E630" s="534"/>
      <c r="F630" s="534"/>
      <c r="G630" s="534"/>
      <c r="H630" s="534"/>
      <c r="I630" s="534"/>
      <c r="J630" s="534"/>
      <c r="K630" s="534"/>
      <c r="L630" s="534"/>
      <c r="M630" s="535"/>
      <c r="N630" s="537"/>
      <c r="O630" s="537"/>
      <c r="P630" s="545">
        <f>P629</f>
        <v>22</v>
      </c>
      <c r="Q630" s="545"/>
      <c r="R630" s="545"/>
      <c r="S630" s="545"/>
      <c r="T630" s="545"/>
      <c r="U630" s="546">
        <f>U629</f>
        <v>23</v>
      </c>
      <c r="V630" s="546"/>
      <c r="W630" s="546"/>
      <c r="X630" s="546"/>
      <c r="Y630" s="546"/>
      <c r="Z630" s="545">
        <f t="shared" ref="Z630" si="459">Z629</f>
        <v>24</v>
      </c>
      <c r="AA630" s="545"/>
      <c r="AB630" s="545"/>
      <c r="AC630" s="545"/>
      <c r="AD630" s="545"/>
      <c r="AE630" s="546">
        <f t="shared" ref="AE630" si="460">AE629</f>
        <v>25</v>
      </c>
      <c r="AF630" s="546"/>
      <c r="AG630" s="546"/>
      <c r="AH630" s="546"/>
      <c r="AI630" s="546"/>
      <c r="AJ630" s="547">
        <f t="shared" ref="AJ630" si="461">AJ629</f>
        <v>26</v>
      </c>
      <c r="AK630" s="548"/>
      <c r="AL630" s="548"/>
      <c r="AM630" s="548"/>
      <c r="AN630" s="549"/>
      <c r="AO630" s="546">
        <f t="shared" ref="AO630" si="462">AO629</f>
        <v>27</v>
      </c>
      <c r="AP630" s="546"/>
      <c r="AQ630" s="546"/>
      <c r="AR630" s="546"/>
      <c r="AS630" s="546"/>
      <c r="AT630" s="547">
        <f t="shared" ref="AT630" si="463">AT629</f>
        <v>28</v>
      </c>
      <c r="AU630" s="548"/>
      <c r="AV630" s="548"/>
      <c r="AW630" s="548"/>
      <c r="AX630" s="549"/>
    </row>
    <row r="631" spans="1:50" ht="14.25" customHeight="1">
      <c r="B631" s="494" t="s">
        <v>165</v>
      </c>
      <c r="C631" s="494" t="s">
        <v>160</v>
      </c>
      <c r="D631" s="494"/>
      <c r="E631" s="494" t="s">
        <v>161</v>
      </c>
      <c r="F631" s="494"/>
      <c r="G631" s="494"/>
      <c r="H631" s="494" t="s">
        <v>166</v>
      </c>
      <c r="I631" s="527" t="s">
        <v>446</v>
      </c>
      <c r="J631" s="527"/>
      <c r="K631" s="527"/>
      <c r="L631" s="527" t="s">
        <v>166</v>
      </c>
      <c r="M631" s="527" t="s">
        <v>168</v>
      </c>
      <c r="N631" s="528"/>
      <c r="O631" s="526" t="s">
        <v>167</v>
      </c>
      <c r="P631" s="526" t="s">
        <v>163</v>
      </c>
      <c r="Q631" s="526"/>
      <c r="R631" s="526"/>
      <c r="S631" s="526"/>
      <c r="T631" s="526" t="s">
        <v>166</v>
      </c>
      <c r="U631" s="526" t="s">
        <v>163</v>
      </c>
      <c r="V631" s="526"/>
      <c r="W631" s="526"/>
      <c r="X631" s="526"/>
      <c r="Y631" s="526" t="s">
        <v>166</v>
      </c>
      <c r="Z631" s="526" t="s">
        <v>163</v>
      </c>
      <c r="AA631" s="526"/>
      <c r="AB631" s="526"/>
      <c r="AC631" s="526"/>
      <c r="AD631" s="526" t="s">
        <v>166</v>
      </c>
      <c r="AE631" s="526" t="s">
        <v>163</v>
      </c>
      <c r="AF631" s="526"/>
      <c r="AG631" s="526"/>
      <c r="AH631" s="526"/>
      <c r="AI631" s="526" t="s">
        <v>166</v>
      </c>
      <c r="AJ631" s="526" t="s">
        <v>163</v>
      </c>
      <c r="AK631" s="526"/>
      <c r="AL631" s="526"/>
      <c r="AM631" s="526"/>
      <c r="AN631" s="526" t="s">
        <v>166</v>
      </c>
      <c r="AO631" s="526" t="s">
        <v>163</v>
      </c>
      <c r="AP631" s="526"/>
      <c r="AQ631" s="526"/>
      <c r="AR631" s="526"/>
      <c r="AS631" s="526" t="s">
        <v>166</v>
      </c>
      <c r="AT631" s="526" t="s">
        <v>163</v>
      </c>
      <c r="AU631" s="526"/>
      <c r="AV631" s="526"/>
      <c r="AW631" s="526"/>
      <c r="AX631" s="526" t="s">
        <v>166</v>
      </c>
    </row>
    <row r="632" spans="1:50" ht="14.25" customHeight="1">
      <c r="B632" s="494"/>
      <c r="C632" s="494"/>
      <c r="D632" s="494"/>
      <c r="E632" s="494" t="s">
        <v>447</v>
      </c>
      <c r="F632" s="494"/>
      <c r="G632" s="494"/>
      <c r="H632" s="494"/>
      <c r="I632" s="527" t="s">
        <v>447</v>
      </c>
      <c r="J632" s="527"/>
      <c r="K632" s="527"/>
      <c r="L632" s="527"/>
      <c r="M632" s="527"/>
      <c r="N632" s="528"/>
      <c r="O632" s="526"/>
      <c r="P632" s="526" t="s">
        <v>448</v>
      </c>
      <c r="Q632" s="526"/>
      <c r="R632" s="526"/>
      <c r="S632" s="526"/>
      <c r="T632" s="526"/>
      <c r="U632" s="526" t="s">
        <v>448</v>
      </c>
      <c r="V632" s="526"/>
      <c r="W632" s="526"/>
      <c r="X632" s="526"/>
      <c r="Y632" s="526"/>
      <c r="Z632" s="526" t="s">
        <v>448</v>
      </c>
      <c r="AA632" s="526"/>
      <c r="AB632" s="526"/>
      <c r="AC632" s="526"/>
      <c r="AD632" s="526"/>
      <c r="AE632" s="526" t="s">
        <v>448</v>
      </c>
      <c r="AF632" s="526"/>
      <c r="AG632" s="526"/>
      <c r="AH632" s="526"/>
      <c r="AI632" s="526"/>
      <c r="AJ632" s="526" t="s">
        <v>448</v>
      </c>
      <c r="AK632" s="526"/>
      <c r="AL632" s="526"/>
      <c r="AM632" s="526"/>
      <c r="AN632" s="526"/>
      <c r="AO632" s="526" t="s">
        <v>448</v>
      </c>
      <c r="AP632" s="526"/>
      <c r="AQ632" s="526"/>
      <c r="AR632" s="526"/>
      <c r="AS632" s="526"/>
      <c r="AT632" s="526" t="s">
        <v>448</v>
      </c>
      <c r="AU632" s="526"/>
      <c r="AV632" s="526"/>
      <c r="AW632" s="526"/>
      <c r="AX632" s="526"/>
    </row>
    <row r="633" spans="1:50" ht="14.25" customHeight="1">
      <c r="A633" s="200"/>
      <c r="B633" s="494"/>
      <c r="C633" s="494"/>
      <c r="D633" s="494"/>
      <c r="E633" s="203" t="s">
        <v>162</v>
      </c>
      <c r="F633" s="203" t="s">
        <v>449</v>
      </c>
      <c r="G633" s="203" t="s">
        <v>164</v>
      </c>
      <c r="H633" s="494"/>
      <c r="I633" s="204" t="s">
        <v>162</v>
      </c>
      <c r="J633" s="204" t="s">
        <v>449</v>
      </c>
      <c r="K633" s="204" t="s">
        <v>164</v>
      </c>
      <c r="L633" s="527"/>
      <c r="M633" s="527"/>
      <c r="N633" s="528"/>
      <c r="O633" s="526"/>
      <c r="P633" s="205" t="s">
        <v>162</v>
      </c>
      <c r="Q633" s="205" t="s">
        <v>449</v>
      </c>
      <c r="R633" s="205" t="s">
        <v>164</v>
      </c>
      <c r="S633" s="205" t="s">
        <v>168</v>
      </c>
      <c r="T633" s="526"/>
      <c r="U633" s="205" t="s">
        <v>162</v>
      </c>
      <c r="V633" s="205" t="s">
        <v>449</v>
      </c>
      <c r="W633" s="205" t="s">
        <v>164</v>
      </c>
      <c r="X633" s="205" t="s">
        <v>168</v>
      </c>
      <c r="Y633" s="526"/>
      <c r="Z633" s="205" t="s">
        <v>162</v>
      </c>
      <c r="AA633" s="205" t="s">
        <v>449</v>
      </c>
      <c r="AB633" s="205" t="s">
        <v>164</v>
      </c>
      <c r="AC633" s="205" t="s">
        <v>168</v>
      </c>
      <c r="AD633" s="526"/>
      <c r="AE633" s="205" t="s">
        <v>162</v>
      </c>
      <c r="AF633" s="205" t="s">
        <v>449</v>
      </c>
      <c r="AG633" s="205" t="s">
        <v>164</v>
      </c>
      <c r="AH633" s="205" t="s">
        <v>168</v>
      </c>
      <c r="AI633" s="526"/>
      <c r="AJ633" s="205" t="s">
        <v>162</v>
      </c>
      <c r="AK633" s="205" t="s">
        <v>449</v>
      </c>
      <c r="AL633" s="205" t="s">
        <v>164</v>
      </c>
      <c r="AM633" s="205" t="s">
        <v>168</v>
      </c>
      <c r="AN633" s="526"/>
      <c r="AO633" s="205" t="s">
        <v>162</v>
      </c>
      <c r="AP633" s="205" t="s">
        <v>449</v>
      </c>
      <c r="AQ633" s="205" t="s">
        <v>164</v>
      </c>
      <c r="AR633" s="205" t="s">
        <v>168</v>
      </c>
      <c r="AS633" s="526"/>
      <c r="AT633" s="205" t="s">
        <v>162</v>
      </c>
      <c r="AU633" s="205" t="s">
        <v>449</v>
      </c>
      <c r="AV633" s="205" t="s">
        <v>164</v>
      </c>
      <c r="AW633" s="205" t="s">
        <v>168</v>
      </c>
      <c r="AX633" s="526"/>
    </row>
    <row r="634" spans="1:50" ht="14.25" customHeight="1">
      <c r="B634" s="494" t="s">
        <v>450</v>
      </c>
      <c r="C634" s="203">
        <v>1</v>
      </c>
      <c r="D634" s="206" t="s">
        <v>545</v>
      </c>
      <c r="E634" s="207">
        <v>4</v>
      </c>
      <c r="F634" s="203">
        <v>3300</v>
      </c>
      <c r="G634" s="208">
        <f>F634/E634</f>
        <v>825</v>
      </c>
      <c r="H634" s="529">
        <f>AVERAGE(G634:G666)</f>
        <v>867.06896551724139</v>
      </c>
      <c r="I634" s="209">
        <f>AVERAGE(P634,U634,Z634,AE634,AJ634,AO634,AT634)</f>
        <v>4</v>
      </c>
      <c r="J634" s="209">
        <f>AVERAGE(Q634,V634,AA634,AF634,AK634,AP634,AU634)</f>
        <v>2945.9700741104348</v>
      </c>
      <c r="K634" s="210">
        <f>AVERAGE(R634,W634,AB634,AG634,AL634,AQ634,AV634)</f>
        <v>736.49251852760869</v>
      </c>
      <c r="L634" s="530">
        <f>IFERROR(AVERAGE(K634:K666),"-")</f>
        <v>763.91577082126253</v>
      </c>
      <c r="M634" s="209">
        <f>RANK(K634, K$634:$K$666)</f>
        <v>12</v>
      </c>
      <c r="N634" s="528"/>
      <c r="O634" s="526"/>
      <c r="P634" s="211">
        <v>4</v>
      </c>
      <c r="Q634" s="211">
        <v>2945.3740157480306</v>
      </c>
      <c r="R634" s="208">
        <f t="shared" ref="R634:R662" si="464">Q634/P634</f>
        <v>736.34350393700765</v>
      </c>
      <c r="S634" s="205">
        <f>RANK(R634, R$634:R$666)</f>
        <v>12</v>
      </c>
      <c r="T634" s="525">
        <f>AVERAGE(R634:R666)</f>
        <v>762.82342602763481</v>
      </c>
      <c r="U634" s="211">
        <v>4</v>
      </c>
      <c r="V634" s="211">
        <v>2945.6993268511601</v>
      </c>
      <c r="W634" s="208">
        <f t="shared" ref="W634:W662" si="465">V634/U634</f>
        <v>736.42483171279002</v>
      </c>
      <c r="X634" s="205">
        <f>RANK(W634, W$634:W$666)</f>
        <v>13</v>
      </c>
      <c r="Y634" s="525">
        <f>AVERAGE(W634:W666)</f>
        <v>763.2769472414526</v>
      </c>
      <c r="Z634" s="211">
        <v>4</v>
      </c>
      <c r="AA634" s="211">
        <v>2945.7896083951891</v>
      </c>
      <c r="AB634" s="208">
        <f t="shared" ref="AB634:AB662" si="466">AA634/Z634</f>
        <v>736.44740209879728</v>
      </c>
      <c r="AC634" s="205">
        <f>RANK(AB634, AB$634:AB$666)</f>
        <v>13</v>
      </c>
      <c r="AD634" s="525">
        <f>AVERAGE(AB634:AB666)</f>
        <v>763.70044881073238</v>
      </c>
      <c r="AE634" s="211">
        <v>4</v>
      </c>
      <c r="AF634" s="211">
        <v>2946.1150353178609</v>
      </c>
      <c r="AG634" s="208">
        <f t="shared" ref="AG634:AG662" si="467">AF634/AE634</f>
        <v>736.52875882946523</v>
      </c>
      <c r="AH634" s="205">
        <f>RANK(AG634, AG$634:AG$666)</f>
        <v>12</v>
      </c>
      <c r="AI634" s="525">
        <f>AVERAGE(AG634:AG666)</f>
        <v>764.19706107869615</v>
      </c>
      <c r="AJ634" s="211">
        <v>4</v>
      </c>
      <c r="AK634" s="211">
        <v>2945.9283387622149</v>
      </c>
      <c r="AL634" s="208">
        <f t="shared" ref="AL634:AL662" si="468">AK634/AJ634</f>
        <v>736.48208469055373</v>
      </c>
      <c r="AM634" s="205">
        <f>RANK(AL634, AL$634:AL$666)</f>
        <v>12</v>
      </c>
      <c r="AN634" s="525">
        <f>AVERAGE(AL634:AL666)</f>
        <v>764.38727741553691</v>
      </c>
      <c r="AO634" s="211">
        <v>4</v>
      </c>
      <c r="AP634" s="211">
        <v>2946.3644140290849</v>
      </c>
      <c r="AQ634" s="208">
        <f t="shared" ref="AQ634:AQ662" si="469">AP634/AO634</f>
        <v>736.59110350727121</v>
      </c>
      <c r="AR634" s="205">
        <f>RANK(AQ634, AQ$634:AQ$666)</f>
        <v>13</v>
      </c>
      <c r="AS634" s="525">
        <f>AVERAGE(AQ634:AQ666)</f>
        <v>764.50162527345685</v>
      </c>
      <c r="AT634" s="211">
        <v>4</v>
      </c>
      <c r="AU634" s="211">
        <v>2946.5197796695024</v>
      </c>
      <c r="AV634" s="208">
        <f t="shared" ref="AV634:AV662" si="470">AU634/AT634</f>
        <v>736.62994491737561</v>
      </c>
      <c r="AW634" s="205">
        <f>RANK(AV634, AV$634:AV$666)</f>
        <v>13</v>
      </c>
      <c r="AX634" s="525">
        <f>AVERAGE(AV634:AV666)</f>
        <v>764.52360990132877</v>
      </c>
    </row>
    <row r="635" spans="1:50" ht="14.25" customHeight="1">
      <c r="B635" s="494"/>
      <c r="C635" s="203">
        <v>2</v>
      </c>
      <c r="D635" s="206" t="s">
        <v>543</v>
      </c>
      <c r="E635" s="207">
        <v>3</v>
      </c>
      <c r="F635" s="203">
        <v>3600</v>
      </c>
      <c r="G635" s="208">
        <f t="shared" ref="G635:G654" si="471">F635/E635</f>
        <v>1200</v>
      </c>
      <c r="H635" s="529"/>
      <c r="I635" s="209">
        <f t="shared" ref="I635:K662" si="472">AVERAGE(P635,U635,Z635,AE635,AJ635,AO635,AT635)</f>
        <v>3</v>
      </c>
      <c r="J635" s="209">
        <f t="shared" si="472"/>
        <v>3110.9275226521854</v>
      </c>
      <c r="K635" s="210">
        <f t="shared" si="472"/>
        <v>1036.9758408840619</v>
      </c>
      <c r="L635" s="530"/>
      <c r="M635" s="209">
        <f>RANK(K635, K$634:$K$666)</f>
        <v>3</v>
      </c>
      <c r="N635" s="528"/>
      <c r="O635" s="526"/>
      <c r="P635" s="211">
        <v>3</v>
      </c>
      <c r="Q635" s="211">
        <v>3111.2247507031448</v>
      </c>
      <c r="R635" s="208">
        <f t="shared" si="464"/>
        <v>1037.0749169010483</v>
      </c>
      <c r="S635" s="205">
        <f t="shared" ref="S635:S662" si="473">RANK(R635, R$634:R$666)</f>
        <v>2</v>
      </c>
      <c r="T635" s="525"/>
      <c r="U635" s="211">
        <v>3</v>
      </c>
      <c r="V635" s="211">
        <v>3111.1680984741638</v>
      </c>
      <c r="W635" s="208">
        <f t="shared" si="465"/>
        <v>1037.0560328247213</v>
      </c>
      <c r="X635" s="205">
        <f t="shared" ref="X635:X662" si="474">RANK(W635, W$634:W$666)</f>
        <v>3</v>
      </c>
      <c r="Y635" s="525"/>
      <c r="Z635" s="211">
        <v>3</v>
      </c>
      <c r="AA635" s="211">
        <v>3110.8881355932208</v>
      </c>
      <c r="AB635" s="208">
        <f t="shared" si="466"/>
        <v>1036.9627118644069</v>
      </c>
      <c r="AC635" s="205">
        <f t="shared" ref="AC635:AC662" si="475">RANK(AB635, AB$634:AB$666)</f>
        <v>3</v>
      </c>
      <c r="AD635" s="525"/>
      <c r="AE635" s="211">
        <v>3</v>
      </c>
      <c r="AF635" s="211">
        <v>3110.9558823529396</v>
      </c>
      <c r="AG635" s="208">
        <f t="shared" si="467"/>
        <v>1036.9852941176466</v>
      </c>
      <c r="AH635" s="205">
        <f t="shared" ref="AH635:AH662" si="476">RANK(AG635, AG$634:AG$666)</f>
        <v>4</v>
      </c>
      <c r="AI635" s="525"/>
      <c r="AJ635" s="211">
        <v>3</v>
      </c>
      <c r="AK635" s="211">
        <v>3110.7066795740566</v>
      </c>
      <c r="AL635" s="208">
        <f t="shared" si="468"/>
        <v>1036.9022265246856</v>
      </c>
      <c r="AM635" s="205">
        <f t="shared" ref="AM635:AM662" si="477">RANK(AL635, AL$634:AL$666)</f>
        <v>4</v>
      </c>
      <c r="AN635" s="525"/>
      <c r="AO635" s="211">
        <v>3</v>
      </c>
      <c r="AP635" s="211">
        <v>3110.7669248063958</v>
      </c>
      <c r="AQ635" s="208">
        <f t="shared" si="469"/>
        <v>1036.9223082687986</v>
      </c>
      <c r="AR635" s="205">
        <f t="shared" ref="AR635:AR662" si="478">RANK(AQ635, AQ$634:AQ$666)</f>
        <v>3</v>
      </c>
      <c r="AS635" s="525"/>
      <c r="AT635" s="211">
        <v>3</v>
      </c>
      <c r="AU635" s="211">
        <v>3110.7821870613739</v>
      </c>
      <c r="AV635" s="208">
        <f t="shared" si="470"/>
        <v>1036.9273956871245</v>
      </c>
      <c r="AW635" s="205">
        <f t="shared" ref="AW635:AW662" si="479">RANK(AV635, AV$634:AV$666)</f>
        <v>3</v>
      </c>
      <c r="AX635" s="525"/>
    </row>
    <row r="636" spans="1:50" ht="14.25" customHeight="1">
      <c r="B636" s="494"/>
      <c r="C636" s="203">
        <v>3</v>
      </c>
      <c r="D636" s="206" t="s">
        <v>544</v>
      </c>
      <c r="E636" s="207">
        <v>4</v>
      </c>
      <c r="F636" s="203">
        <v>3300</v>
      </c>
      <c r="G636" s="208">
        <f t="shared" si="471"/>
        <v>825</v>
      </c>
      <c r="H636" s="529"/>
      <c r="I636" s="209">
        <f t="shared" si="472"/>
        <v>4</v>
      </c>
      <c r="J636" s="209">
        <f t="shared" si="472"/>
        <v>2940.1011993531024</v>
      </c>
      <c r="K636" s="210">
        <f t="shared" si="472"/>
        <v>735.0252998382756</v>
      </c>
      <c r="L636" s="530"/>
      <c r="M636" s="209">
        <f>RANK(K636, K$634:$K$666)</f>
        <v>15</v>
      </c>
      <c r="N636" s="528"/>
      <c r="O636" s="526"/>
      <c r="P636" s="211">
        <v>4</v>
      </c>
      <c r="Q636" s="211">
        <v>2939.4928592247161</v>
      </c>
      <c r="R636" s="208">
        <f t="shared" si="464"/>
        <v>734.87321480617902</v>
      </c>
      <c r="S636" s="205">
        <f t="shared" si="473"/>
        <v>15</v>
      </c>
      <c r="T636" s="525"/>
      <c r="U636" s="211">
        <v>4</v>
      </c>
      <c r="V636" s="211">
        <v>2939.8597311513727</v>
      </c>
      <c r="W636" s="208">
        <f t="shared" si="465"/>
        <v>734.96493278784317</v>
      </c>
      <c r="X636" s="205">
        <f t="shared" si="474"/>
        <v>15</v>
      </c>
      <c r="Y636" s="525"/>
      <c r="Z636" s="211">
        <v>4</v>
      </c>
      <c r="AA636" s="211">
        <v>2940.1751421109238</v>
      </c>
      <c r="AB636" s="208">
        <f t="shared" si="466"/>
        <v>735.04378552773096</v>
      </c>
      <c r="AC636" s="205">
        <f t="shared" si="475"/>
        <v>15</v>
      </c>
      <c r="AD636" s="525"/>
      <c r="AE636" s="211">
        <v>4</v>
      </c>
      <c r="AF636" s="211">
        <v>2940.2214022140224</v>
      </c>
      <c r="AG636" s="208">
        <f t="shared" si="467"/>
        <v>735.0553505535056</v>
      </c>
      <c r="AH636" s="205">
        <f t="shared" si="476"/>
        <v>15</v>
      </c>
      <c r="AI636" s="525"/>
      <c r="AJ636" s="211">
        <v>4</v>
      </c>
      <c r="AK636" s="211">
        <v>2940.1574803149606</v>
      </c>
      <c r="AL636" s="208">
        <f t="shared" si="468"/>
        <v>735.03937007874015</v>
      </c>
      <c r="AM636" s="205">
        <f t="shared" si="477"/>
        <v>15</v>
      </c>
      <c r="AN636" s="525"/>
      <c r="AO636" s="211">
        <v>4</v>
      </c>
      <c r="AP636" s="211">
        <v>2940.3276803679219</v>
      </c>
      <c r="AQ636" s="208">
        <f t="shared" si="469"/>
        <v>735.08192009198046</v>
      </c>
      <c r="AR636" s="205">
        <f t="shared" si="478"/>
        <v>15</v>
      </c>
      <c r="AS636" s="525"/>
      <c r="AT636" s="211">
        <v>4</v>
      </c>
      <c r="AU636" s="211">
        <v>2940.4741000877966</v>
      </c>
      <c r="AV636" s="208">
        <f t="shared" si="470"/>
        <v>735.11852502194915</v>
      </c>
      <c r="AW636" s="205">
        <f t="shared" si="479"/>
        <v>14</v>
      </c>
      <c r="AX636" s="525"/>
    </row>
    <row r="637" spans="1:50" ht="14.25" customHeight="1">
      <c r="B637" s="494"/>
      <c r="C637" s="203">
        <v>4</v>
      </c>
      <c r="D637" s="206" t="s">
        <v>233</v>
      </c>
      <c r="E637" s="207">
        <v>5</v>
      </c>
      <c r="F637" s="203">
        <v>3300</v>
      </c>
      <c r="G637" s="208">
        <f t="shared" si="471"/>
        <v>660</v>
      </c>
      <c r="H637" s="529"/>
      <c r="I637" s="209">
        <f t="shared" si="472"/>
        <v>5</v>
      </c>
      <c r="J637" s="209">
        <f t="shared" si="472"/>
        <v>2947.5669058140411</v>
      </c>
      <c r="K637" s="210">
        <f t="shared" si="472"/>
        <v>589.51338116280829</v>
      </c>
      <c r="L637" s="530"/>
      <c r="M637" s="209">
        <f>RANK(K637, K$634:$K$666)</f>
        <v>25</v>
      </c>
      <c r="N637" s="528"/>
      <c r="O637" s="526"/>
      <c r="P637" s="211">
        <v>5</v>
      </c>
      <c r="Q637" s="211">
        <v>2945.6483126110115</v>
      </c>
      <c r="R637" s="208">
        <f t="shared" si="464"/>
        <v>589.12966252220235</v>
      </c>
      <c r="S637" s="205">
        <f t="shared" si="473"/>
        <v>25</v>
      </c>
      <c r="T637" s="525"/>
      <c r="U637" s="211">
        <v>5</v>
      </c>
      <c r="V637" s="211">
        <v>2946.7741935483932</v>
      </c>
      <c r="W637" s="208">
        <f t="shared" si="465"/>
        <v>589.35483870967869</v>
      </c>
      <c r="X637" s="205">
        <f t="shared" si="474"/>
        <v>25</v>
      </c>
      <c r="Y637" s="525"/>
      <c r="Z637" s="211">
        <v>5</v>
      </c>
      <c r="AA637" s="211">
        <v>2946.4285714285652</v>
      </c>
      <c r="AB637" s="208">
        <f t="shared" si="466"/>
        <v>589.28571428571308</v>
      </c>
      <c r="AC637" s="205">
        <f t="shared" si="475"/>
        <v>25</v>
      </c>
      <c r="AD637" s="525"/>
      <c r="AE637" s="211">
        <v>5</v>
      </c>
      <c r="AF637" s="211">
        <v>2947.4999999999959</v>
      </c>
      <c r="AG637" s="208">
        <f t="shared" si="467"/>
        <v>589.4999999999992</v>
      </c>
      <c r="AH637" s="205">
        <f t="shared" si="476"/>
        <v>25</v>
      </c>
      <c r="AI637" s="525"/>
      <c r="AJ637" s="211">
        <v>5</v>
      </c>
      <c r="AK637" s="211">
        <v>2948.6013986014036</v>
      </c>
      <c r="AL637" s="208">
        <f t="shared" si="468"/>
        <v>589.7202797202807</v>
      </c>
      <c r="AM637" s="205">
        <f t="shared" si="477"/>
        <v>25</v>
      </c>
      <c r="AN637" s="525"/>
      <c r="AO637" s="211">
        <v>5</v>
      </c>
      <c r="AP637" s="211">
        <v>2948.5919712402656</v>
      </c>
      <c r="AQ637" s="208">
        <f t="shared" si="469"/>
        <v>589.71839424805307</v>
      </c>
      <c r="AR637" s="205">
        <f t="shared" si="478"/>
        <v>25</v>
      </c>
      <c r="AS637" s="525"/>
      <c r="AT637" s="211">
        <v>5</v>
      </c>
      <c r="AU637" s="211">
        <v>2949.423893268653</v>
      </c>
      <c r="AV637" s="208">
        <f t="shared" si="470"/>
        <v>589.88477865373056</v>
      </c>
      <c r="AW637" s="205">
        <f t="shared" si="479"/>
        <v>25</v>
      </c>
      <c r="AX637" s="525"/>
    </row>
    <row r="638" spans="1:50" ht="14.25" customHeight="1">
      <c r="B638" s="494"/>
      <c r="C638" s="203">
        <v>5</v>
      </c>
      <c r="D638" s="206" t="s">
        <v>539</v>
      </c>
      <c r="E638" s="207">
        <v>3</v>
      </c>
      <c r="F638" s="203">
        <v>3600</v>
      </c>
      <c r="G638" s="208">
        <f t="shared" si="471"/>
        <v>1200</v>
      </c>
      <c r="H638" s="529"/>
      <c r="I638" s="209">
        <f t="shared" si="472"/>
        <v>3</v>
      </c>
      <c r="J638" s="209">
        <f t="shared" si="472"/>
        <v>3110.1614315610127</v>
      </c>
      <c r="K638" s="210">
        <f t="shared" si="472"/>
        <v>1036.7204771870042</v>
      </c>
      <c r="L638" s="530"/>
      <c r="M638" s="209">
        <f>RANK(K638, K$634:$K$666)</f>
        <v>5</v>
      </c>
      <c r="N638" s="528"/>
      <c r="O638" s="526"/>
      <c r="P638" s="211">
        <v>3</v>
      </c>
      <c r="Q638" s="211">
        <v>3109.9415204678348</v>
      </c>
      <c r="R638" s="208">
        <f t="shared" si="464"/>
        <v>1036.6471734892782</v>
      </c>
      <c r="S638" s="205">
        <f>RANK(R638, R$634:R$666)</f>
        <v>5</v>
      </c>
      <c r="T638" s="525"/>
      <c r="U638" s="211">
        <v>3</v>
      </c>
      <c r="V638" s="211">
        <v>3110.3718199608611</v>
      </c>
      <c r="W638" s="208">
        <f t="shared" si="465"/>
        <v>1036.7906066536204</v>
      </c>
      <c r="X638" s="205">
        <f>RANK(W638, W$634:W$666)</f>
        <v>4</v>
      </c>
      <c r="Y638" s="525"/>
      <c r="Z638" s="211">
        <v>3</v>
      </c>
      <c r="AA638" s="211">
        <v>3110.0954979536154</v>
      </c>
      <c r="AB638" s="208">
        <f t="shared" si="466"/>
        <v>1036.6984993178719</v>
      </c>
      <c r="AC638" s="205">
        <f>RANK(AB638, AB$634:AB$666)</f>
        <v>5</v>
      </c>
      <c r="AD638" s="525"/>
      <c r="AE638" s="211">
        <v>3</v>
      </c>
      <c r="AF638" s="211">
        <v>3109.9476439790524</v>
      </c>
      <c r="AG638" s="208">
        <f t="shared" si="467"/>
        <v>1036.649214659684</v>
      </c>
      <c r="AH638" s="205">
        <f>RANK(AG638, AG$634:AG$666)</f>
        <v>5</v>
      </c>
      <c r="AI638" s="525"/>
      <c r="AJ638" s="211">
        <v>3</v>
      </c>
      <c r="AK638" s="211">
        <v>3110.2384291725057</v>
      </c>
      <c r="AL638" s="208">
        <f t="shared" si="468"/>
        <v>1036.746143057502</v>
      </c>
      <c r="AM638" s="205">
        <f>RANK(AL638, AL$634:AL$666)</f>
        <v>5</v>
      </c>
      <c r="AN638" s="525"/>
      <c r="AO638" s="211">
        <v>3</v>
      </c>
      <c r="AP638" s="211">
        <v>3110.2983638113592</v>
      </c>
      <c r="AQ638" s="208">
        <f t="shared" si="469"/>
        <v>1036.7661212704531</v>
      </c>
      <c r="AR638" s="205">
        <f>RANK(AQ638, AQ$634:AQ$666)</f>
        <v>5</v>
      </c>
      <c r="AS638" s="525"/>
      <c r="AT638" s="211">
        <v>3</v>
      </c>
      <c r="AU638" s="211">
        <v>3110.2367455818589</v>
      </c>
      <c r="AV638" s="208">
        <f t="shared" si="470"/>
        <v>1036.7455818606197</v>
      </c>
      <c r="AW638" s="205">
        <f>RANK(AV638, AV$634:AV$666)</f>
        <v>5</v>
      </c>
      <c r="AX638" s="525"/>
    </row>
    <row r="639" spans="1:50" ht="14.25" customHeight="1">
      <c r="B639" s="494"/>
      <c r="C639" s="203">
        <v>6</v>
      </c>
      <c r="D639" s="206" t="s">
        <v>370</v>
      </c>
      <c r="E639" s="207">
        <v>3</v>
      </c>
      <c r="F639" s="203">
        <v>3000</v>
      </c>
      <c r="G639" s="208">
        <f t="shared" si="471"/>
        <v>1000</v>
      </c>
      <c r="H639" s="529"/>
      <c r="I639" s="209">
        <f t="shared" si="472"/>
        <v>3</v>
      </c>
      <c r="J639" s="209">
        <f t="shared" si="472"/>
        <v>2684.4542709015036</v>
      </c>
      <c r="K639" s="210">
        <f t="shared" si="472"/>
        <v>894.81809030050124</v>
      </c>
      <c r="L639" s="530"/>
      <c r="M639" s="209">
        <f>RANK(K639, K$634:$K$666)</f>
        <v>8</v>
      </c>
      <c r="N639" s="528"/>
      <c r="O639" s="526"/>
      <c r="P639" s="211">
        <v>3</v>
      </c>
      <c r="Q639" s="211">
        <v>2683.8981267101676</v>
      </c>
      <c r="R639" s="208">
        <f t="shared" si="464"/>
        <v>894.63270890338924</v>
      </c>
      <c r="S639" s="205">
        <f t="shared" si="473"/>
        <v>8</v>
      </c>
      <c r="T639" s="525"/>
      <c r="U639" s="211">
        <v>3</v>
      </c>
      <c r="V639" s="211">
        <v>2683.979057591625</v>
      </c>
      <c r="W639" s="208">
        <f t="shared" si="465"/>
        <v>894.65968586387498</v>
      </c>
      <c r="X639" s="205">
        <f t="shared" si="474"/>
        <v>8</v>
      </c>
      <c r="Y639" s="525"/>
      <c r="Z639" s="211">
        <v>3</v>
      </c>
      <c r="AA639" s="211">
        <v>2684.3011702362573</v>
      </c>
      <c r="AB639" s="208">
        <f t="shared" si="466"/>
        <v>894.76705674541915</v>
      </c>
      <c r="AC639" s="205">
        <f t="shared" si="475"/>
        <v>8</v>
      </c>
      <c r="AD639" s="525"/>
      <c r="AE639" s="211">
        <v>3</v>
      </c>
      <c r="AF639" s="211">
        <v>2684.4110854503479</v>
      </c>
      <c r="AG639" s="208">
        <f t="shared" si="467"/>
        <v>894.80369515011591</v>
      </c>
      <c r="AH639" s="205">
        <f t="shared" si="476"/>
        <v>8</v>
      </c>
      <c r="AI639" s="525"/>
      <c r="AJ639" s="211">
        <v>3</v>
      </c>
      <c r="AK639" s="211">
        <v>2684.6715328467149</v>
      </c>
      <c r="AL639" s="208">
        <f t="shared" si="468"/>
        <v>894.89051094890499</v>
      </c>
      <c r="AM639" s="205">
        <f t="shared" si="477"/>
        <v>8</v>
      </c>
      <c r="AN639" s="525"/>
      <c r="AO639" s="211">
        <v>3</v>
      </c>
      <c r="AP639" s="211">
        <v>2684.9816849816871</v>
      </c>
      <c r="AQ639" s="208">
        <f t="shared" si="469"/>
        <v>894.99389499389565</v>
      </c>
      <c r="AR639" s="205">
        <f t="shared" si="478"/>
        <v>8</v>
      </c>
      <c r="AS639" s="525"/>
      <c r="AT639" s="211">
        <v>3</v>
      </c>
      <c r="AU639" s="211">
        <v>2684.9372384937237</v>
      </c>
      <c r="AV639" s="208">
        <f t="shared" si="470"/>
        <v>894.97907949790795</v>
      </c>
      <c r="AW639" s="205">
        <f t="shared" si="479"/>
        <v>8</v>
      </c>
      <c r="AX639" s="525"/>
    </row>
    <row r="640" spans="1:50" ht="14.25" customHeight="1">
      <c r="B640" s="494"/>
      <c r="C640" s="203">
        <v>7</v>
      </c>
      <c r="D640" s="206" t="s">
        <v>542</v>
      </c>
      <c r="E640" s="207">
        <v>3</v>
      </c>
      <c r="F640" s="203">
        <v>3600</v>
      </c>
      <c r="G640" s="208">
        <f t="shared" si="471"/>
        <v>1200</v>
      </c>
      <c r="H640" s="529"/>
      <c r="I640" s="209">
        <f t="shared" si="472"/>
        <v>3</v>
      </c>
      <c r="J640" s="209">
        <f t="shared" si="472"/>
        <v>3111.0884437386062</v>
      </c>
      <c r="K640" s="210">
        <f t="shared" si="472"/>
        <v>1037.0294812462021</v>
      </c>
      <c r="L640" s="530"/>
      <c r="M640" s="209">
        <f>RANK(K640, K$634:$K$666)</f>
        <v>2</v>
      </c>
      <c r="N640" s="528"/>
      <c r="O640" s="526"/>
      <c r="P640" s="211">
        <v>3</v>
      </c>
      <c r="Q640" s="211">
        <v>3111.894273127753</v>
      </c>
      <c r="R640" s="208">
        <f t="shared" si="464"/>
        <v>1037.2980910425842</v>
      </c>
      <c r="S640" s="205">
        <f t="shared" si="473"/>
        <v>1</v>
      </c>
      <c r="T640" s="525"/>
      <c r="U640" s="211">
        <v>3</v>
      </c>
      <c r="V640" s="211">
        <v>3111.4785992217871</v>
      </c>
      <c r="W640" s="208">
        <f t="shared" si="465"/>
        <v>1037.159533073929</v>
      </c>
      <c r="X640" s="205">
        <f t="shared" si="474"/>
        <v>1</v>
      </c>
      <c r="Y640" s="525"/>
      <c r="Z640" s="211">
        <v>3</v>
      </c>
      <c r="AA640" s="211">
        <v>3111.2224448897769</v>
      </c>
      <c r="AB640" s="208">
        <f t="shared" si="466"/>
        <v>1037.0741482965923</v>
      </c>
      <c r="AC640" s="205">
        <f t="shared" si="475"/>
        <v>2</v>
      </c>
      <c r="AD640" s="525"/>
      <c r="AE640" s="211">
        <v>3</v>
      </c>
      <c r="AF640" s="211">
        <v>3111.745619727451</v>
      </c>
      <c r="AG640" s="208">
        <f t="shared" si="467"/>
        <v>1037.2485399091504</v>
      </c>
      <c r="AH640" s="205">
        <f t="shared" si="476"/>
        <v>2</v>
      </c>
      <c r="AI640" s="525"/>
      <c r="AJ640" s="211">
        <v>3</v>
      </c>
      <c r="AK640" s="211">
        <v>3110.8695652173878</v>
      </c>
      <c r="AL640" s="208">
        <f t="shared" si="468"/>
        <v>1036.9565217391294</v>
      </c>
      <c r="AM640" s="205">
        <f t="shared" si="477"/>
        <v>2</v>
      </c>
      <c r="AN640" s="525"/>
      <c r="AO640" s="211">
        <v>3</v>
      </c>
      <c r="AP640" s="211">
        <v>3110.3718199608611</v>
      </c>
      <c r="AQ640" s="208">
        <f t="shared" si="469"/>
        <v>1036.7906066536204</v>
      </c>
      <c r="AR640" s="205">
        <f t="shared" si="478"/>
        <v>4</v>
      </c>
      <c r="AS640" s="525"/>
      <c r="AT640" s="211">
        <v>3</v>
      </c>
      <c r="AU640" s="211">
        <v>3110.0367840252247</v>
      </c>
      <c r="AV640" s="208">
        <f t="shared" si="470"/>
        <v>1036.6789280084083</v>
      </c>
      <c r="AW640" s="205">
        <f t="shared" si="479"/>
        <v>6</v>
      </c>
      <c r="AX640" s="525"/>
    </row>
    <row r="641" spans="2:50" ht="14.25" customHeight="1">
      <c r="B641" s="494"/>
      <c r="C641" s="203">
        <v>8</v>
      </c>
      <c r="D641" s="206" t="s">
        <v>541</v>
      </c>
      <c r="E641" s="207">
        <v>4</v>
      </c>
      <c r="F641" s="203">
        <v>3300</v>
      </c>
      <c r="G641" s="208">
        <f t="shared" si="471"/>
        <v>825</v>
      </c>
      <c r="H641" s="529"/>
      <c r="I641" s="209">
        <f t="shared" si="472"/>
        <v>4</v>
      </c>
      <c r="J641" s="209">
        <f t="shared" si="472"/>
        <v>2912.7384945417484</v>
      </c>
      <c r="K641" s="210">
        <f t="shared" si="472"/>
        <v>728.18462363543711</v>
      </c>
      <c r="L641" s="530"/>
      <c r="M641" s="209">
        <f>RANK(K641, K$634:$K$666)</f>
        <v>20</v>
      </c>
      <c r="N641" s="528"/>
      <c r="O641" s="526"/>
      <c r="P641" s="211">
        <v>4</v>
      </c>
      <c r="Q641" s="211">
        <v>2912.7845884413323</v>
      </c>
      <c r="R641" s="208">
        <f t="shared" si="464"/>
        <v>728.19614711033307</v>
      </c>
      <c r="S641" s="205">
        <f t="shared" si="473"/>
        <v>20</v>
      </c>
      <c r="T641" s="525"/>
      <c r="U641" s="211">
        <v>4</v>
      </c>
      <c r="V641" s="211">
        <v>2912.6416739319993</v>
      </c>
      <c r="W641" s="208">
        <f t="shared" si="465"/>
        <v>728.16041848299983</v>
      </c>
      <c r="X641" s="205">
        <f t="shared" si="474"/>
        <v>20</v>
      </c>
      <c r="Y641" s="525"/>
      <c r="Z641" s="211">
        <v>4</v>
      </c>
      <c r="AA641" s="211">
        <v>2912.4497991967874</v>
      </c>
      <c r="AB641" s="208">
        <f t="shared" si="466"/>
        <v>728.11244979919684</v>
      </c>
      <c r="AC641" s="205">
        <f t="shared" si="475"/>
        <v>20</v>
      </c>
      <c r="AD641" s="525"/>
      <c r="AE641" s="211">
        <v>4</v>
      </c>
      <c r="AF641" s="211">
        <v>2911.8279569892425</v>
      </c>
      <c r="AG641" s="208">
        <f t="shared" si="467"/>
        <v>727.95698924731062</v>
      </c>
      <c r="AH641" s="205">
        <f t="shared" si="476"/>
        <v>20</v>
      </c>
      <c r="AI641" s="525"/>
      <c r="AJ641" s="211">
        <v>4</v>
      </c>
      <c r="AK641" s="211">
        <v>2912.9032258064562</v>
      </c>
      <c r="AL641" s="208">
        <f t="shared" si="468"/>
        <v>728.22580645161406</v>
      </c>
      <c r="AM641" s="205">
        <f t="shared" si="477"/>
        <v>20</v>
      </c>
      <c r="AN641" s="525"/>
      <c r="AO641" s="211">
        <v>4</v>
      </c>
      <c r="AP641" s="211">
        <v>2913.3217993079588</v>
      </c>
      <c r="AQ641" s="208">
        <f t="shared" si="469"/>
        <v>728.33044982698971</v>
      </c>
      <c r="AR641" s="205">
        <f t="shared" si="478"/>
        <v>20</v>
      </c>
      <c r="AS641" s="525"/>
      <c r="AT641" s="211">
        <v>4</v>
      </c>
      <c r="AU641" s="211">
        <v>2913.2404181184656</v>
      </c>
      <c r="AV641" s="208">
        <f t="shared" si="470"/>
        <v>728.31010452961641</v>
      </c>
      <c r="AW641" s="205">
        <f t="shared" si="479"/>
        <v>20</v>
      </c>
      <c r="AX641" s="525"/>
    </row>
    <row r="642" spans="2:50" ht="14.25" customHeight="1">
      <c r="B642" s="494"/>
      <c r="C642" s="203">
        <v>9</v>
      </c>
      <c r="D642" s="206" t="s">
        <v>624</v>
      </c>
      <c r="E642" s="207">
        <v>4</v>
      </c>
      <c r="F642" s="203">
        <v>3300</v>
      </c>
      <c r="G642" s="208">
        <f t="shared" si="471"/>
        <v>825</v>
      </c>
      <c r="H642" s="529"/>
      <c r="I642" s="209">
        <f t="shared" si="472"/>
        <v>4</v>
      </c>
      <c r="J642" s="209">
        <f t="shared" si="472"/>
        <v>2911.9718196895469</v>
      </c>
      <c r="K642" s="210">
        <f t="shared" si="472"/>
        <v>727.99295492238673</v>
      </c>
      <c r="L642" s="530"/>
      <c r="M642" s="209">
        <f>RANK(K642, K$634:$K$666)</f>
        <v>21</v>
      </c>
      <c r="N642" s="528"/>
      <c r="O642" s="526"/>
      <c r="P642" s="211">
        <v>4</v>
      </c>
      <c r="Q642" s="211">
        <v>2911.76470588235</v>
      </c>
      <c r="R642" s="208">
        <f t="shared" si="464"/>
        <v>727.94117647058749</v>
      </c>
      <c r="S642" s="205">
        <f t="shared" si="473"/>
        <v>21</v>
      </c>
      <c r="T642" s="525"/>
      <c r="U642" s="211">
        <v>4</v>
      </c>
      <c r="V642" s="211">
        <v>2911.9999999999968</v>
      </c>
      <c r="W642" s="208">
        <f t="shared" si="465"/>
        <v>727.9999999999992</v>
      </c>
      <c r="X642" s="205">
        <f t="shared" si="474"/>
        <v>21</v>
      </c>
      <c r="Y642" s="525"/>
      <c r="Z642" s="211">
        <v>4</v>
      </c>
      <c r="AA642" s="211">
        <v>2911.5537848605568</v>
      </c>
      <c r="AB642" s="208">
        <f t="shared" si="466"/>
        <v>727.8884462151392</v>
      </c>
      <c r="AC642" s="205">
        <f t="shared" si="475"/>
        <v>21</v>
      </c>
      <c r="AD642" s="525"/>
      <c r="AE642" s="211">
        <v>4</v>
      </c>
      <c r="AF642" s="211">
        <v>2910.7078039927374</v>
      </c>
      <c r="AG642" s="208">
        <f t="shared" si="467"/>
        <v>727.67695099818434</v>
      </c>
      <c r="AH642" s="205">
        <f t="shared" si="476"/>
        <v>21</v>
      </c>
      <c r="AI642" s="525"/>
      <c r="AJ642" s="211">
        <v>4</v>
      </c>
      <c r="AK642" s="211">
        <v>2912.1495327102743</v>
      </c>
      <c r="AL642" s="208">
        <f t="shared" si="468"/>
        <v>728.03738317756859</v>
      </c>
      <c r="AM642" s="205">
        <f t="shared" si="477"/>
        <v>21</v>
      </c>
      <c r="AN642" s="525"/>
      <c r="AO642" s="211">
        <v>4</v>
      </c>
      <c r="AP642" s="211">
        <v>2912.8338762215012</v>
      </c>
      <c r="AQ642" s="208">
        <f t="shared" si="469"/>
        <v>728.2084690553753</v>
      </c>
      <c r="AR642" s="205">
        <f t="shared" si="478"/>
        <v>21</v>
      </c>
      <c r="AS642" s="525"/>
      <c r="AT642" s="211">
        <v>4</v>
      </c>
      <c r="AU642" s="211">
        <v>2912.7930341594074</v>
      </c>
      <c r="AV642" s="208">
        <f t="shared" si="470"/>
        <v>728.19825853985185</v>
      </c>
      <c r="AW642" s="205">
        <f t="shared" si="479"/>
        <v>21</v>
      </c>
      <c r="AX642" s="525"/>
    </row>
    <row r="643" spans="2:50" ht="14.25" customHeight="1">
      <c r="B643" s="494"/>
      <c r="C643" s="203">
        <v>10</v>
      </c>
      <c r="D643" s="206" t="s">
        <v>538</v>
      </c>
      <c r="E643" s="207">
        <v>4</v>
      </c>
      <c r="F643" s="203">
        <v>3300</v>
      </c>
      <c r="G643" s="208">
        <f t="shared" si="471"/>
        <v>825</v>
      </c>
      <c r="H643" s="529"/>
      <c r="I643" s="209">
        <f t="shared" si="472"/>
        <v>4</v>
      </c>
      <c r="J643" s="209">
        <f t="shared" si="472"/>
        <v>2918.2709301185669</v>
      </c>
      <c r="K643" s="210">
        <f t="shared" si="472"/>
        <v>729.56773252964172</v>
      </c>
      <c r="L643" s="530"/>
      <c r="M643" s="209">
        <f>RANK(K643, K$634:$K$666)</f>
        <v>17</v>
      </c>
      <c r="N643" s="528"/>
      <c r="O643" s="526"/>
      <c r="P643" s="211">
        <v>4</v>
      </c>
      <c r="Q643" s="211">
        <v>2917.4880763116071</v>
      </c>
      <c r="R643" s="208">
        <f t="shared" si="464"/>
        <v>729.37201907790177</v>
      </c>
      <c r="S643" s="205">
        <f t="shared" si="473"/>
        <v>17</v>
      </c>
      <c r="T643" s="525"/>
      <c r="U643" s="211">
        <v>4</v>
      </c>
      <c r="V643" s="211">
        <v>2918.1494661921683</v>
      </c>
      <c r="W643" s="208">
        <f t="shared" si="465"/>
        <v>729.53736654804209</v>
      </c>
      <c r="X643" s="205">
        <f t="shared" si="474"/>
        <v>17</v>
      </c>
      <c r="Y643" s="525"/>
      <c r="Z643" s="211">
        <v>4</v>
      </c>
      <c r="AA643" s="211">
        <v>2917.6761433868969</v>
      </c>
      <c r="AB643" s="208">
        <f t="shared" si="466"/>
        <v>729.41903584672423</v>
      </c>
      <c r="AC643" s="205">
        <f t="shared" si="475"/>
        <v>17</v>
      </c>
      <c r="AD643" s="525"/>
      <c r="AE643" s="211">
        <v>4</v>
      </c>
      <c r="AF643" s="211">
        <v>2918.3213920163766</v>
      </c>
      <c r="AG643" s="208">
        <f t="shared" si="467"/>
        <v>729.58034800409416</v>
      </c>
      <c r="AH643" s="205">
        <f t="shared" si="476"/>
        <v>17</v>
      </c>
      <c r="AI643" s="525"/>
      <c r="AJ643" s="211">
        <v>4</v>
      </c>
      <c r="AK643" s="211">
        <v>2918.1510710259372</v>
      </c>
      <c r="AL643" s="208">
        <f t="shared" si="468"/>
        <v>729.5377677564843</v>
      </c>
      <c r="AM643" s="205">
        <f t="shared" si="477"/>
        <v>17</v>
      </c>
      <c r="AN643" s="525"/>
      <c r="AO643" s="211">
        <v>4</v>
      </c>
      <c r="AP643" s="211">
        <v>2918.8428459734164</v>
      </c>
      <c r="AQ643" s="208">
        <f t="shared" si="469"/>
        <v>729.7107114933541</v>
      </c>
      <c r="AR643" s="205">
        <f t="shared" si="478"/>
        <v>17</v>
      </c>
      <c r="AS643" s="525"/>
      <c r="AT643" s="211">
        <v>4</v>
      </c>
      <c r="AU643" s="211">
        <v>2919.2675159235655</v>
      </c>
      <c r="AV643" s="208">
        <f t="shared" si="470"/>
        <v>729.81687898089137</v>
      </c>
      <c r="AW643" s="205">
        <f t="shared" si="479"/>
        <v>17</v>
      </c>
      <c r="AX643" s="525"/>
    </row>
    <row r="644" spans="2:50" ht="14.25" customHeight="1">
      <c r="B644" s="494"/>
      <c r="C644" s="203">
        <v>11</v>
      </c>
      <c r="D644" s="206" t="s">
        <v>642</v>
      </c>
      <c r="E644" s="207">
        <v>4</v>
      </c>
      <c r="F644" s="203">
        <v>3300</v>
      </c>
      <c r="G644" s="208">
        <f t="shared" si="471"/>
        <v>825</v>
      </c>
      <c r="H644" s="529"/>
      <c r="I644" s="209">
        <f t="shared" si="472"/>
        <v>4</v>
      </c>
      <c r="J644" s="209">
        <f t="shared" si="472"/>
        <v>2949.0236385111889</v>
      </c>
      <c r="K644" s="210">
        <f t="shared" si="472"/>
        <v>737.25590962779722</v>
      </c>
      <c r="L644" s="530"/>
      <c r="M644" s="209">
        <f>RANK(K644, K$634:$K$666)</f>
        <v>11</v>
      </c>
      <c r="N644" s="528"/>
      <c r="O644" s="526"/>
      <c r="P644" s="211">
        <v>4</v>
      </c>
      <c r="Q644" s="211">
        <v>2947.7621091355009</v>
      </c>
      <c r="R644" s="208">
        <f t="shared" si="464"/>
        <v>736.94052728387521</v>
      </c>
      <c r="S644" s="205">
        <f t="shared" si="473"/>
        <v>11</v>
      </c>
      <c r="T644" s="525"/>
      <c r="U644" s="211">
        <v>4</v>
      </c>
      <c r="V644" s="211">
        <v>2948.2288828337892</v>
      </c>
      <c r="W644" s="208">
        <f t="shared" si="465"/>
        <v>737.05722070844729</v>
      </c>
      <c r="X644" s="205">
        <f t="shared" si="474"/>
        <v>11</v>
      </c>
      <c r="Y644" s="525"/>
      <c r="Z644" s="211">
        <v>4</v>
      </c>
      <c r="AA644" s="211">
        <v>2948.2056256062087</v>
      </c>
      <c r="AB644" s="208">
        <f t="shared" si="466"/>
        <v>737.05140640155219</v>
      </c>
      <c r="AC644" s="205">
        <f t="shared" si="475"/>
        <v>11</v>
      </c>
      <c r="AD644" s="525"/>
      <c r="AE644" s="211">
        <v>4</v>
      </c>
      <c r="AF644" s="211">
        <v>2949.0451036164186</v>
      </c>
      <c r="AG644" s="208">
        <f t="shared" si="467"/>
        <v>737.26127590410465</v>
      </c>
      <c r="AH644" s="205">
        <f t="shared" si="476"/>
        <v>11</v>
      </c>
      <c r="AI644" s="525"/>
      <c r="AJ644" s="211">
        <v>4</v>
      </c>
      <c r="AK644" s="211">
        <v>2949.7510185604328</v>
      </c>
      <c r="AL644" s="208">
        <f t="shared" si="468"/>
        <v>737.43775464010821</v>
      </c>
      <c r="AM644" s="205">
        <f t="shared" si="477"/>
        <v>11</v>
      </c>
      <c r="AN644" s="525"/>
      <c r="AO644" s="211">
        <v>4</v>
      </c>
      <c r="AP644" s="211">
        <v>2950.0924214417755</v>
      </c>
      <c r="AQ644" s="208">
        <f t="shared" si="469"/>
        <v>737.52310536044388</v>
      </c>
      <c r="AR644" s="205">
        <f t="shared" si="478"/>
        <v>11</v>
      </c>
      <c r="AS644" s="525"/>
      <c r="AT644" s="211">
        <v>4</v>
      </c>
      <c r="AU644" s="211">
        <v>2950.0803083841947</v>
      </c>
      <c r="AV644" s="208">
        <f t="shared" si="470"/>
        <v>737.52007709604868</v>
      </c>
      <c r="AW644" s="205">
        <f t="shared" si="479"/>
        <v>11</v>
      </c>
      <c r="AX644" s="525"/>
    </row>
    <row r="645" spans="2:50" ht="14.25" customHeight="1">
      <c r="B645" s="494"/>
      <c r="C645" s="203">
        <v>12</v>
      </c>
      <c r="D645" s="206" t="s">
        <v>232</v>
      </c>
      <c r="E645" s="207">
        <v>3</v>
      </c>
      <c r="F645" s="203">
        <v>3000</v>
      </c>
      <c r="G645" s="208">
        <f t="shared" si="471"/>
        <v>1000</v>
      </c>
      <c r="H645" s="529"/>
      <c r="I645" s="209">
        <f t="shared" si="472"/>
        <v>3</v>
      </c>
      <c r="J645" s="209">
        <f t="shared" si="472"/>
        <v>2674.8825675379403</v>
      </c>
      <c r="K645" s="210">
        <f t="shared" si="472"/>
        <v>891.62752251264669</v>
      </c>
      <c r="L645" s="530"/>
      <c r="M645" s="209">
        <f>RANK(K645, K$634:$K$666)</f>
        <v>10</v>
      </c>
      <c r="N645" s="528"/>
      <c r="O645" s="526"/>
      <c r="P645" s="211">
        <v>3</v>
      </c>
      <c r="Q645" s="211">
        <v>2675.0852311468693</v>
      </c>
      <c r="R645" s="208">
        <f t="shared" si="464"/>
        <v>891.69507704895648</v>
      </c>
      <c r="S645" s="205">
        <f t="shared" si="473"/>
        <v>10</v>
      </c>
      <c r="T645" s="525"/>
      <c r="U645" s="211">
        <v>3</v>
      </c>
      <c r="V645" s="211">
        <v>2674.9694749694754</v>
      </c>
      <c r="W645" s="208">
        <f t="shared" si="465"/>
        <v>891.65649165649177</v>
      </c>
      <c r="X645" s="205">
        <f t="shared" si="474"/>
        <v>10</v>
      </c>
      <c r="Y645" s="525"/>
      <c r="Z645" s="211">
        <v>3</v>
      </c>
      <c r="AA645" s="211">
        <v>2674.5258243361541</v>
      </c>
      <c r="AB645" s="208">
        <f t="shared" si="466"/>
        <v>891.50860811205132</v>
      </c>
      <c r="AC645" s="205">
        <f t="shared" si="475"/>
        <v>10</v>
      </c>
      <c r="AD645" s="525"/>
      <c r="AE645" s="211">
        <v>3</v>
      </c>
      <c r="AF645" s="211">
        <v>2674.6211394590432</v>
      </c>
      <c r="AG645" s="208">
        <f t="shared" si="467"/>
        <v>891.54037981968111</v>
      </c>
      <c r="AH645" s="205">
        <f t="shared" si="476"/>
        <v>10</v>
      </c>
      <c r="AI645" s="525"/>
      <c r="AJ645" s="211">
        <v>3</v>
      </c>
      <c r="AK645" s="211">
        <v>2674.7221660941605</v>
      </c>
      <c r="AL645" s="208">
        <f t="shared" si="468"/>
        <v>891.57405536472015</v>
      </c>
      <c r="AM645" s="205">
        <f t="shared" si="477"/>
        <v>10</v>
      </c>
      <c r="AN645" s="525"/>
      <c r="AO645" s="211">
        <v>3</v>
      </c>
      <c r="AP645" s="211">
        <v>2675.0066120074052</v>
      </c>
      <c r="AQ645" s="208">
        <f t="shared" si="469"/>
        <v>891.66887066913512</v>
      </c>
      <c r="AR645" s="205">
        <f t="shared" si="478"/>
        <v>10</v>
      </c>
      <c r="AS645" s="525"/>
      <c r="AT645" s="211">
        <v>3</v>
      </c>
      <c r="AU645" s="211">
        <v>2675.2475247524753</v>
      </c>
      <c r="AV645" s="208">
        <f t="shared" si="470"/>
        <v>891.74917491749181</v>
      </c>
      <c r="AW645" s="205">
        <f t="shared" si="479"/>
        <v>10</v>
      </c>
      <c r="AX645" s="525"/>
    </row>
    <row r="646" spans="2:50" ht="14.25" customHeight="1">
      <c r="B646" s="494"/>
      <c r="C646" s="203">
        <v>13</v>
      </c>
      <c r="D646" s="206" t="s">
        <v>735</v>
      </c>
      <c r="E646" s="207">
        <v>12</v>
      </c>
      <c r="F646" s="203">
        <v>3600</v>
      </c>
      <c r="G646" s="208">
        <f t="shared" si="471"/>
        <v>300</v>
      </c>
      <c r="H646" s="529"/>
      <c r="I646" s="209">
        <f t="shared" si="472"/>
        <v>12</v>
      </c>
      <c r="J646" s="209">
        <f t="shared" si="472"/>
        <v>3106.1426267101492</v>
      </c>
      <c r="K646" s="210">
        <f t="shared" si="472"/>
        <v>258.84521889251243</v>
      </c>
      <c r="L646" s="530"/>
      <c r="M646" s="209">
        <f>RANK(K646, K$634:$K$666)</f>
        <v>28</v>
      </c>
      <c r="N646" s="528"/>
      <c r="O646" s="526"/>
      <c r="P646" s="211">
        <v>12</v>
      </c>
      <c r="Q646" s="211">
        <v>3105.6742815033172</v>
      </c>
      <c r="R646" s="208">
        <f t="shared" si="464"/>
        <v>258.80619012527643</v>
      </c>
      <c r="S646" s="205">
        <f t="shared" si="473"/>
        <v>28</v>
      </c>
      <c r="T646" s="525"/>
      <c r="U646" s="211">
        <v>12</v>
      </c>
      <c r="V646" s="211">
        <v>3105.7956777996069</v>
      </c>
      <c r="W646" s="208">
        <f t="shared" si="465"/>
        <v>258.81630648330059</v>
      </c>
      <c r="X646" s="205">
        <f t="shared" si="474"/>
        <v>28</v>
      </c>
      <c r="Y646" s="525"/>
      <c r="Z646" s="211">
        <v>12</v>
      </c>
      <c r="AA646" s="211">
        <v>3105.7338243029972</v>
      </c>
      <c r="AB646" s="208">
        <f t="shared" si="466"/>
        <v>258.81115202524978</v>
      </c>
      <c r="AC646" s="205">
        <f t="shared" si="475"/>
        <v>28</v>
      </c>
      <c r="AD646" s="525"/>
      <c r="AE646" s="211">
        <v>12</v>
      </c>
      <c r="AF646" s="211">
        <v>3106.2050947093376</v>
      </c>
      <c r="AG646" s="208">
        <f t="shared" si="467"/>
        <v>258.85042455911145</v>
      </c>
      <c r="AH646" s="205">
        <f t="shared" si="476"/>
        <v>28</v>
      </c>
      <c r="AI646" s="525"/>
      <c r="AJ646" s="211">
        <v>12</v>
      </c>
      <c r="AK646" s="211">
        <v>3106.5420560747657</v>
      </c>
      <c r="AL646" s="208">
        <f t="shared" si="468"/>
        <v>258.87850467289712</v>
      </c>
      <c r="AM646" s="205">
        <f t="shared" si="477"/>
        <v>28</v>
      </c>
      <c r="AN646" s="525"/>
      <c r="AO646" s="211">
        <v>12</v>
      </c>
      <c r="AP646" s="211">
        <v>3106.6035384998772</v>
      </c>
      <c r="AQ646" s="208">
        <f t="shared" si="469"/>
        <v>258.8836282083231</v>
      </c>
      <c r="AR646" s="205">
        <f t="shared" si="478"/>
        <v>28</v>
      </c>
      <c r="AS646" s="525"/>
      <c r="AT646" s="211">
        <v>12</v>
      </c>
      <c r="AU646" s="211">
        <v>3106.443914081146</v>
      </c>
      <c r="AV646" s="208">
        <f t="shared" si="470"/>
        <v>258.87032617342885</v>
      </c>
      <c r="AW646" s="205">
        <f t="shared" si="479"/>
        <v>29</v>
      </c>
      <c r="AX646" s="525"/>
    </row>
    <row r="647" spans="2:50" ht="14.25" customHeight="1">
      <c r="B647" s="494"/>
      <c r="C647" s="203">
        <v>14</v>
      </c>
      <c r="D647" s="206" t="s">
        <v>554</v>
      </c>
      <c r="E647" s="207">
        <v>4</v>
      </c>
      <c r="F647" s="203">
        <v>3300</v>
      </c>
      <c r="G647" s="208">
        <f t="shared" si="471"/>
        <v>825</v>
      </c>
      <c r="H647" s="529"/>
      <c r="I647" s="209">
        <f t="shared" si="472"/>
        <v>4</v>
      </c>
      <c r="J647" s="209">
        <f t="shared" si="472"/>
        <v>2940.1990950419399</v>
      </c>
      <c r="K647" s="210">
        <f t="shared" si="472"/>
        <v>735.04977376048498</v>
      </c>
      <c r="L647" s="530"/>
      <c r="M647" s="209">
        <f>RANK(K647, K$634:$K$666)</f>
        <v>14</v>
      </c>
      <c r="N647" s="528"/>
      <c r="O647" s="526"/>
      <c r="P647" s="211">
        <v>4</v>
      </c>
      <c r="Q647" s="211">
        <v>2939.8291686445714</v>
      </c>
      <c r="R647" s="208">
        <f t="shared" si="464"/>
        <v>734.95729216114285</v>
      </c>
      <c r="S647" s="205">
        <f>RANK(R647, R$634:R$666)</f>
        <v>14</v>
      </c>
      <c r="T647" s="525"/>
      <c r="U647" s="211">
        <v>4</v>
      </c>
      <c r="V647" s="211">
        <v>2939.8750951535139</v>
      </c>
      <c r="W647" s="208">
        <f t="shared" si="465"/>
        <v>734.96877378837848</v>
      </c>
      <c r="X647" s="205">
        <f>RANK(W647, W$634:W$666)</f>
        <v>14</v>
      </c>
      <c r="Y647" s="525"/>
      <c r="Z647" s="211">
        <v>4</v>
      </c>
      <c r="AA647" s="211">
        <v>2940.3896103896118</v>
      </c>
      <c r="AB647" s="208">
        <f t="shared" si="466"/>
        <v>735.09740259740295</v>
      </c>
      <c r="AC647" s="205">
        <f>RANK(AB647, AB$634:AB$666)</f>
        <v>14</v>
      </c>
      <c r="AD647" s="525"/>
      <c r="AE647" s="211">
        <v>4</v>
      </c>
      <c r="AF647" s="211">
        <v>2940.3918872464756</v>
      </c>
      <c r="AG647" s="208">
        <f t="shared" si="467"/>
        <v>735.09797181161889</v>
      </c>
      <c r="AH647" s="205">
        <f>RANK(AG647, AG$634:AG$666)</f>
        <v>14</v>
      </c>
      <c r="AI647" s="525"/>
      <c r="AJ647" s="211">
        <v>4</v>
      </c>
      <c r="AK647" s="211">
        <v>2940.2988108547602</v>
      </c>
      <c r="AL647" s="208">
        <f t="shared" si="468"/>
        <v>735.07470271369004</v>
      </c>
      <c r="AM647" s="205">
        <f>RANK(AL647, AL$634:AL$666)</f>
        <v>14</v>
      </c>
      <c r="AN647" s="525"/>
      <c r="AO647" s="211">
        <v>4</v>
      </c>
      <c r="AP647" s="211">
        <v>2940.3278688524588</v>
      </c>
      <c r="AQ647" s="208">
        <f t="shared" si="469"/>
        <v>735.08196721311469</v>
      </c>
      <c r="AR647" s="205">
        <f>RANK(AQ647, AQ$634:AQ$666)</f>
        <v>14</v>
      </c>
      <c r="AS647" s="525"/>
      <c r="AT647" s="211">
        <v>4</v>
      </c>
      <c r="AU647" s="211">
        <v>2940.281224152191</v>
      </c>
      <c r="AV647" s="208">
        <f t="shared" si="470"/>
        <v>735.07030603804776</v>
      </c>
      <c r="AW647" s="205">
        <f>RANK(AV647, AV$634:AV$666)</f>
        <v>15</v>
      </c>
      <c r="AX647" s="525"/>
    </row>
    <row r="648" spans="2:50" ht="14.25" customHeight="1">
      <c r="B648" s="494"/>
      <c r="C648" s="203">
        <v>15</v>
      </c>
      <c r="D648" s="206" t="s">
        <v>553</v>
      </c>
      <c r="E648" s="207">
        <v>3</v>
      </c>
      <c r="F648" s="203">
        <v>3600</v>
      </c>
      <c r="G648" s="208">
        <f t="shared" si="471"/>
        <v>1200</v>
      </c>
      <c r="H648" s="529"/>
      <c r="I648" s="209">
        <f t="shared" si="472"/>
        <v>3</v>
      </c>
      <c r="J648" s="209">
        <f t="shared" si="472"/>
        <v>3112.0277919369378</v>
      </c>
      <c r="K648" s="210">
        <f t="shared" si="472"/>
        <v>1037.3425973123126</v>
      </c>
      <c r="L648" s="530"/>
      <c r="M648" s="209">
        <f>RANK(K648, K$634:$K$666)</f>
        <v>1</v>
      </c>
      <c r="N648" s="528"/>
      <c r="O648" s="526"/>
      <c r="P648" s="211">
        <v>3</v>
      </c>
      <c r="Q648" s="211">
        <v>3110.9239812471524</v>
      </c>
      <c r="R648" s="208">
        <f t="shared" si="464"/>
        <v>1036.9746604157174</v>
      </c>
      <c r="S648" s="205">
        <f t="shared" si="473"/>
        <v>3</v>
      </c>
      <c r="T648" s="525"/>
      <c r="U648" s="211">
        <v>3</v>
      </c>
      <c r="V648" s="211">
        <v>3111.2656807758895</v>
      </c>
      <c r="W648" s="208">
        <f t="shared" si="465"/>
        <v>1037.0885602586297</v>
      </c>
      <c r="X648" s="205">
        <f t="shared" si="474"/>
        <v>2</v>
      </c>
      <c r="Y648" s="525"/>
      <c r="Z648" s="211">
        <v>3</v>
      </c>
      <c r="AA648" s="211">
        <v>3111.8208375111117</v>
      </c>
      <c r="AB648" s="208">
        <f t="shared" si="466"/>
        <v>1037.2736125037038</v>
      </c>
      <c r="AC648" s="205">
        <f t="shared" si="475"/>
        <v>1</v>
      </c>
      <c r="AD648" s="525"/>
      <c r="AE648" s="211">
        <v>3</v>
      </c>
      <c r="AF648" s="211">
        <v>3112.6873300592242</v>
      </c>
      <c r="AG648" s="208">
        <f t="shared" si="467"/>
        <v>1037.5624433530747</v>
      </c>
      <c r="AH648" s="205">
        <f t="shared" si="476"/>
        <v>1</v>
      </c>
      <c r="AI648" s="525"/>
      <c r="AJ648" s="211">
        <v>3</v>
      </c>
      <c r="AK648" s="211">
        <v>3112.5046937110742</v>
      </c>
      <c r="AL648" s="208">
        <f t="shared" si="468"/>
        <v>1037.5015645703581</v>
      </c>
      <c r="AM648" s="205">
        <f t="shared" si="477"/>
        <v>1</v>
      </c>
      <c r="AN648" s="525"/>
      <c r="AO648" s="211">
        <v>3</v>
      </c>
      <c r="AP648" s="211">
        <v>3112.455762671284</v>
      </c>
      <c r="AQ648" s="208">
        <f t="shared" si="469"/>
        <v>1037.4852542237613</v>
      </c>
      <c r="AR648" s="205">
        <f t="shared" si="478"/>
        <v>1</v>
      </c>
      <c r="AS648" s="525"/>
      <c r="AT648" s="211">
        <v>3</v>
      </c>
      <c r="AU648" s="211">
        <v>3112.5362575828312</v>
      </c>
      <c r="AV648" s="208">
        <f t="shared" si="470"/>
        <v>1037.5120858609437</v>
      </c>
      <c r="AW648" s="205">
        <f t="shared" si="479"/>
        <v>1</v>
      </c>
      <c r="AX648" s="525"/>
    </row>
    <row r="649" spans="2:50" ht="14.25" customHeight="1">
      <c r="B649" s="494"/>
      <c r="C649" s="203">
        <v>16</v>
      </c>
      <c r="D649" s="206" t="s">
        <v>555</v>
      </c>
      <c r="E649" s="207">
        <v>4</v>
      </c>
      <c r="F649" s="203">
        <v>3300</v>
      </c>
      <c r="G649" s="208">
        <f t="shared" si="471"/>
        <v>825</v>
      </c>
      <c r="H649" s="529"/>
      <c r="I649" s="209">
        <f t="shared" si="472"/>
        <v>4</v>
      </c>
      <c r="J649" s="209">
        <f t="shared" si="472"/>
        <v>2938.9557899776069</v>
      </c>
      <c r="K649" s="210">
        <f t="shared" si="472"/>
        <v>734.73894749440171</v>
      </c>
      <c r="L649" s="530"/>
      <c r="M649" s="209">
        <f>RANK(K649, K$634:$K$666)</f>
        <v>16</v>
      </c>
      <c r="N649" s="528"/>
      <c r="O649" s="526"/>
      <c r="P649" s="211">
        <v>4</v>
      </c>
      <c r="Q649" s="211">
        <v>2938.6719300719046</v>
      </c>
      <c r="R649" s="208">
        <f t="shared" si="464"/>
        <v>734.66798251797616</v>
      </c>
      <c r="S649" s="205">
        <f t="shared" si="473"/>
        <v>16</v>
      </c>
      <c r="T649" s="525"/>
      <c r="U649" s="211">
        <v>4</v>
      </c>
      <c r="V649" s="211">
        <v>2938.8282596209069</v>
      </c>
      <c r="W649" s="208">
        <f t="shared" si="465"/>
        <v>734.70706490522673</v>
      </c>
      <c r="X649" s="205">
        <f t="shared" si="474"/>
        <v>16</v>
      </c>
      <c r="Y649" s="525"/>
      <c r="Z649" s="211">
        <v>4</v>
      </c>
      <c r="AA649" s="211">
        <v>2938.9913497633447</v>
      </c>
      <c r="AB649" s="208">
        <f t="shared" si="466"/>
        <v>734.74783744083618</v>
      </c>
      <c r="AC649" s="205">
        <f t="shared" si="475"/>
        <v>16</v>
      </c>
      <c r="AD649" s="525"/>
      <c r="AE649" s="211">
        <v>4</v>
      </c>
      <c r="AF649" s="211">
        <v>2938.9033942558717</v>
      </c>
      <c r="AG649" s="208">
        <f t="shared" si="467"/>
        <v>734.72584856396793</v>
      </c>
      <c r="AH649" s="205">
        <f t="shared" si="476"/>
        <v>16</v>
      </c>
      <c r="AI649" s="525"/>
      <c r="AJ649" s="211">
        <v>4</v>
      </c>
      <c r="AK649" s="211">
        <v>2939.0514947566153</v>
      </c>
      <c r="AL649" s="208">
        <f t="shared" si="468"/>
        <v>734.76287368915382</v>
      </c>
      <c r="AM649" s="205">
        <f t="shared" si="477"/>
        <v>16</v>
      </c>
      <c r="AN649" s="525"/>
      <c r="AO649" s="211">
        <v>4</v>
      </c>
      <c r="AP649" s="211">
        <v>2939.0939597315451</v>
      </c>
      <c r="AQ649" s="208">
        <f t="shared" si="469"/>
        <v>734.77348993288626</v>
      </c>
      <c r="AR649" s="205">
        <f t="shared" si="478"/>
        <v>16</v>
      </c>
      <c r="AS649" s="525"/>
      <c r="AT649" s="211">
        <v>4</v>
      </c>
      <c r="AU649" s="211">
        <v>2939.1501416430601</v>
      </c>
      <c r="AV649" s="208">
        <f t="shared" si="470"/>
        <v>734.78753541076503</v>
      </c>
      <c r="AW649" s="205">
        <f t="shared" si="479"/>
        <v>16</v>
      </c>
      <c r="AX649" s="525"/>
    </row>
    <row r="650" spans="2:50" ht="14.25" customHeight="1">
      <c r="B650" s="494"/>
      <c r="C650" s="203">
        <v>17</v>
      </c>
      <c r="D650" s="206" t="s">
        <v>387</v>
      </c>
      <c r="E650" s="207">
        <v>5</v>
      </c>
      <c r="F650" s="203">
        <v>3300</v>
      </c>
      <c r="G650" s="208">
        <f t="shared" si="471"/>
        <v>660</v>
      </c>
      <c r="H650" s="529"/>
      <c r="I650" s="209">
        <f t="shared" si="472"/>
        <v>5</v>
      </c>
      <c r="J650" s="209">
        <f t="shared" si="472"/>
        <v>2941.4789696659641</v>
      </c>
      <c r="K650" s="210">
        <f t="shared" si="472"/>
        <v>588.29579393319284</v>
      </c>
      <c r="L650" s="530"/>
      <c r="M650" s="209">
        <f>RANK(K650, K$634:$K$666)</f>
        <v>26</v>
      </c>
      <c r="N650" s="528"/>
      <c r="O650" s="526"/>
      <c r="P650" s="211">
        <v>5</v>
      </c>
      <c r="Q650" s="211">
        <v>2942.0792079207977</v>
      </c>
      <c r="R650" s="208">
        <f t="shared" si="464"/>
        <v>588.41584158415958</v>
      </c>
      <c r="S650" s="205">
        <f t="shared" si="473"/>
        <v>26</v>
      </c>
      <c r="T650" s="525"/>
      <c r="U650" s="211">
        <v>5</v>
      </c>
      <c r="V650" s="211">
        <v>2941.3689195006391</v>
      </c>
      <c r="W650" s="208">
        <f t="shared" si="465"/>
        <v>588.2737839001278</v>
      </c>
      <c r="X650" s="205">
        <f t="shared" si="474"/>
        <v>26</v>
      </c>
      <c r="Y650" s="525"/>
      <c r="Z650" s="211">
        <v>5</v>
      </c>
      <c r="AA650" s="211">
        <v>2941.6276894293842</v>
      </c>
      <c r="AB650" s="208">
        <f t="shared" si="466"/>
        <v>588.32553788587688</v>
      </c>
      <c r="AC650" s="205">
        <f t="shared" si="475"/>
        <v>26</v>
      </c>
      <c r="AD650" s="525"/>
      <c r="AE650" s="211">
        <v>5</v>
      </c>
      <c r="AF650" s="211">
        <v>2941.104294478529</v>
      </c>
      <c r="AG650" s="208">
        <f t="shared" si="467"/>
        <v>588.22085889570576</v>
      </c>
      <c r="AH650" s="205">
        <f t="shared" si="476"/>
        <v>26</v>
      </c>
      <c r="AI650" s="525"/>
      <c r="AJ650" s="211">
        <v>5</v>
      </c>
      <c r="AK650" s="211">
        <v>2941.1764705882365</v>
      </c>
      <c r="AL650" s="208">
        <f t="shared" si="468"/>
        <v>588.2352941176473</v>
      </c>
      <c r="AM650" s="205">
        <f t="shared" si="477"/>
        <v>26</v>
      </c>
      <c r="AN650" s="525"/>
      <c r="AO650" s="211">
        <v>5</v>
      </c>
      <c r="AP650" s="211">
        <v>2941.1764705882429</v>
      </c>
      <c r="AQ650" s="208">
        <f t="shared" si="469"/>
        <v>588.23529411764855</v>
      </c>
      <c r="AR650" s="205">
        <f t="shared" si="478"/>
        <v>26</v>
      </c>
      <c r="AS650" s="525"/>
      <c r="AT650" s="211">
        <v>5</v>
      </c>
      <c r="AU650" s="211">
        <v>2941.8197351559184</v>
      </c>
      <c r="AV650" s="208">
        <f t="shared" si="470"/>
        <v>588.36394703118367</v>
      </c>
      <c r="AW650" s="205">
        <f t="shared" si="479"/>
        <v>26</v>
      </c>
      <c r="AX650" s="525"/>
    </row>
    <row r="651" spans="2:50" ht="14.25" customHeight="1">
      <c r="B651" s="494"/>
      <c r="C651" s="203">
        <v>18</v>
      </c>
      <c r="D651" s="206" t="s">
        <v>548</v>
      </c>
      <c r="E651" s="207">
        <v>3</v>
      </c>
      <c r="F651" s="203">
        <v>3600</v>
      </c>
      <c r="G651" s="208">
        <f t="shared" si="471"/>
        <v>1200</v>
      </c>
      <c r="H651" s="529"/>
      <c r="I651" s="209">
        <f t="shared" si="472"/>
        <v>3</v>
      </c>
      <c r="J651" s="209">
        <f t="shared" si="472"/>
        <v>3110.8716912717987</v>
      </c>
      <c r="K651" s="210">
        <f t="shared" si="472"/>
        <v>1036.957230423933</v>
      </c>
      <c r="L651" s="530"/>
      <c r="M651" s="209">
        <f>RANK(K651, K$634:$K$666)</f>
        <v>4</v>
      </c>
      <c r="N651" s="528"/>
      <c r="O651" s="526"/>
      <c r="P651" s="211">
        <v>3</v>
      </c>
      <c r="Q651" s="211">
        <v>3110.2351276403397</v>
      </c>
      <c r="R651" s="208">
        <f t="shared" si="464"/>
        <v>1036.7450425467798</v>
      </c>
      <c r="S651" s="205">
        <f t="shared" si="473"/>
        <v>4</v>
      </c>
      <c r="T651" s="525"/>
      <c r="U651" s="211">
        <v>3</v>
      </c>
      <c r="V651" s="211">
        <v>3110.2810927272476</v>
      </c>
      <c r="W651" s="208">
        <f t="shared" si="465"/>
        <v>1036.7603642424158</v>
      </c>
      <c r="X651" s="205">
        <f t="shared" si="474"/>
        <v>5</v>
      </c>
      <c r="Y651" s="525"/>
      <c r="Z651" s="211">
        <v>3</v>
      </c>
      <c r="AA651" s="211">
        <v>3110.5429567831025</v>
      </c>
      <c r="AB651" s="208">
        <f t="shared" si="466"/>
        <v>1036.8476522610342</v>
      </c>
      <c r="AC651" s="205">
        <f t="shared" si="475"/>
        <v>4</v>
      </c>
      <c r="AD651" s="525"/>
      <c r="AE651" s="211">
        <v>3</v>
      </c>
      <c r="AF651" s="211">
        <v>3111.1111111111109</v>
      </c>
      <c r="AG651" s="208">
        <f t="shared" si="467"/>
        <v>1037.037037037037</v>
      </c>
      <c r="AH651" s="205">
        <f t="shared" si="476"/>
        <v>3</v>
      </c>
      <c r="AI651" s="525"/>
      <c r="AJ651" s="211">
        <v>3</v>
      </c>
      <c r="AK651" s="211">
        <v>3110.8581518535161</v>
      </c>
      <c r="AL651" s="208">
        <f t="shared" si="468"/>
        <v>1036.9527172845053</v>
      </c>
      <c r="AM651" s="205">
        <f t="shared" si="477"/>
        <v>3</v>
      </c>
      <c r="AN651" s="525"/>
      <c r="AO651" s="211">
        <v>3</v>
      </c>
      <c r="AP651" s="211">
        <v>3111.4718191012944</v>
      </c>
      <c r="AQ651" s="208">
        <f t="shared" si="469"/>
        <v>1037.1572730337648</v>
      </c>
      <c r="AR651" s="205">
        <f t="shared" si="478"/>
        <v>2</v>
      </c>
      <c r="AS651" s="525"/>
      <c r="AT651" s="211">
        <v>3</v>
      </c>
      <c r="AU651" s="211">
        <v>3111.6015796859792</v>
      </c>
      <c r="AV651" s="208">
        <f t="shared" si="470"/>
        <v>1037.200526561993</v>
      </c>
      <c r="AW651" s="205">
        <f t="shared" si="479"/>
        <v>2</v>
      </c>
      <c r="AX651" s="525"/>
    </row>
    <row r="652" spans="2:50" ht="14.25" customHeight="1">
      <c r="B652" s="494"/>
      <c r="C652" s="203">
        <v>19</v>
      </c>
      <c r="D652" s="206" t="s">
        <v>552</v>
      </c>
      <c r="E652" s="207">
        <v>3</v>
      </c>
      <c r="F652" s="203">
        <v>3600</v>
      </c>
      <c r="G652" s="208">
        <f t="shared" si="471"/>
        <v>1200</v>
      </c>
      <c r="H652" s="529"/>
      <c r="I652" s="209">
        <f t="shared" si="472"/>
        <v>3</v>
      </c>
      <c r="J652" s="209">
        <f t="shared" si="472"/>
        <v>3109.3957947033259</v>
      </c>
      <c r="K652" s="210">
        <f t="shared" si="472"/>
        <v>1036.4652649011084</v>
      </c>
      <c r="L652" s="530"/>
      <c r="M652" s="209">
        <f>RANK(K652, K$634:$K$666)</f>
        <v>6</v>
      </c>
      <c r="N652" s="528"/>
      <c r="O652" s="526"/>
      <c r="P652" s="211">
        <v>3</v>
      </c>
      <c r="Q652" s="211">
        <v>3107.6346604215437</v>
      </c>
      <c r="R652" s="208">
        <f t="shared" si="464"/>
        <v>1035.8782201405145</v>
      </c>
      <c r="S652" s="205">
        <f t="shared" si="473"/>
        <v>6</v>
      </c>
      <c r="T652" s="525"/>
      <c r="U652" s="211">
        <v>3</v>
      </c>
      <c r="V652" s="211">
        <v>3108.6892488954459</v>
      </c>
      <c r="W652" s="208">
        <f t="shared" si="465"/>
        <v>1036.2297496318154</v>
      </c>
      <c r="X652" s="205">
        <f t="shared" si="474"/>
        <v>6</v>
      </c>
      <c r="Y652" s="525"/>
      <c r="Z652" s="211">
        <v>3</v>
      </c>
      <c r="AA652" s="211">
        <v>3109.1757387247371</v>
      </c>
      <c r="AB652" s="208">
        <f t="shared" si="466"/>
        <v>1036.3919129082458</v>
      </c>
      <c r="AC652" s="205">
        <f t="shared" si="475"/>
        <v>6</v>
      </c>
      <c r="AD652" s="525"/>
      <c r="AE652" s="211">
        <v>3</v>
      </c>
      <c r="AF652" s="211">
        <v>3109.3805309734403</v>
      </c>
      <c r="AG652" s="208">
        <f t="shared" si="467"/>
        <v>1036.4601769911467</v>
      </c>
      <c r="AH652" s="205">
        <f t="shared" si="476"/>
        <v>6</v>
      </c>
      <c r="AI652" s="525"/>
      <c r="AJ652" s="211">
        <v>3</v>
      </c>
      <c r="AK652" s="211">
        <v>3110.0367840252125</v>
      </c>
      <c r="AL652" s="208">
        <f t="shared" si="468"/>
        <v>1036.6789280084042</v>
      </c>
      <c r="AM652" s="205">
        <f t="shared" si="477"/>
        <v>6</v>
      </c>
      <c r="AN652" s="525"/>
      <c r="AO652" s="211">
        <v>3</v>
      </c>
      <c r="AP652" s="211">
        <v>3110.1030927835054</v>
      </c>
      <c r="AQ652" s="208">
        <f t="shared" si="469"/>
        <v>1036.7010309278351</v>
      </c>
      <c r="AR652" s="205">
        <f t="shared" si="478"/>
        <v>6</v>
      </c>
      <c r="AS652" s="525"/>
      <c r="AT652" s="211">
        <v>3</v>
      </c>
      <c r="AU652" s="211">
        <v>3110.7505070993948</v>
      </c>
      <c r="AV652" s="208">
        <f t="shared" si="470"/>
        <v>1036.9168356997982</v>
      </c>
      <c r="AW652" s="205">
        <f t="shared" si="479"/>
        <v>4</v>
      </c>
      <c r="AX652" s="525"/>
    </row>
    <row r="653" spans="2:50" ht="14.25" customHeight="1">
      <c r="B653" s="494"/>
      <c r="C653" s="203">
        <v>20</v>
      </c>
      <c r="D653" s="206" t="s">
        <v>551</v>
      </c>
      <c r="E653" s="207">
        <v>4</v>
      </c>
      <c r="F653" s="203">
        <v>3300</v>
      </c>
      <c r="G653" s="208">
        <f t="shared" si="471"/>
        <v>825</v>
      </c>
      <c r="H653" s="529"/>
      <c r="I653" s="209">
        <f t="shared" si="472"/>
        <v>4</v>
      </c>
      <c r="J653" s="209">
        <f t="shared" si="472"/>
        <v>2914.6629677772657</v>
      </c>
      <c r="K653" s="210">
        <f t="shared" si="472"/>
        <v>728.66574194431644</v>
      </c>
      <c r="L653" s="530"/>
      <c r="M653" s="209">
        <f>RANK(K653, K$634:$K$666)</f>
        <v>19</v>
      </c>
      <c r="N653" s="528"/>
      <c r="O653" s="526"/>
      <c r="P653" s="211">
        <v>4</v>
      </c>
      <c r="Q653" s="211">
        <v>2914.1065830721022</v>
      </c>
      <c r="R653" s="208">
        <f t="shared" si="464"/>
        <v>728.52664576802556</v>
      </c>
      <c r="S653" s="205">
        <f t="shared" si="473"/>
        <v>19</v>
      </c>
      <c r="T653" s="525"/>
      <c r="U653" s="211">
        <v>4</v>
      </c>
      <c r="V653" s="211">
        <v>2914.7142857142926</v>
      </c>
      <c r="W653" s="208">
        <f t="shared" si="465"/>
        <v>728.67857142857315</v>
      </c>
      <c r="X653" s="205">
        <f t="shared" si="474"/>
        <v>19</v>
      </c>
      <c r="Y653" s="525"/>
      <c r="Z653" s="211">
        <v>4</v>
      </c>
      <c r="AA653" s="211">
        <v>2914.5623235175467</v>
      </c>
      <c r="AB653" s="208">
        <f t="shared" si="466"/>
        <v>728.64058087938668</v>
      </c>
      <c r="AC653" s="205">
        <f t="shared" si="475"/>
        <v>19</v>
      </c>
      <c r="AD653" s="525"/>
      <c r="AE653" s="211">
        <v>4</v>
      </c>
      <c r="AF653" s="211">
        <v>2914.3594153052381</v>
      </c>
      <c r="AG653" s="208">
        <f t="shared" si="467"/>
        <v>728.58985382630954</v>
      </c>
      <c r="AH653" s="205">
        <f t="shared" si="476"/>
        <v>19</v>
      </c>
      <c r="AI653" s="525"/>
      <c r="AJ653" s="211">
        <v>4</v>
      </c>
      <c r="AK653" s="211">
        <v>2914.7955390334655</v>
      </c>
      <c r="AL653" s="208">
        <f t="shared" si="468"/>
        <v>728.69888475836638</v>
      </c>
      <c r="AM653" s="205">
        <f t="shared" si="477"/>
        <v>19</v>
      </c>
      <c r="AN653" s="525"/>
      <c r="AO653" s="211">
        <v>4</v>
      </c>
      <c r="AP653" s="211">
        <v>2914.6443514644379</v>
      </c>
      <c r="AQ653" s="208">
        <f t="shared" si="469"/>
        <v>728.66108786610948</v>
      </c>
      <c r="AR653" s="205">
        <f t="shared" si="478"/>
        <v>19</v>
      </c>
      <c r="AS653" s="525"/>
      <c r="AT653" s="211">
        <v>4</v>
      </c>
      <c r="AU653" s="211">
        <v>2915.4582763337798</v>
      </c>
      <c r="AV653" s="208">
        <f t="shared" si="470"/>
        <v>728.86456908344496</v>
      </c>
      <c r="AW653" s="205">
        <f t="shared" si="479"/>
        <v>19</v>
      </c>
      <c r="AX653" s="525"/>
    </row>
    <row r="654" spans="2:50" ht="14.25" customHeight="1">
      <c r="B654" s="494"/>
      <c r="C654" s="203">
        <v>21</v>
      </c>
      <c r="D654" s="206" t="s">
        <v>547</v>
      </c>
      <c r="E654" s="207">
        <v>4</v>
      </c>
      <c r="F654" s="203">
        <v>3300</v>
      </c>
      <c r="G654" s="208">
        <f t="shared" si="471"/>
        <v>825</v>
      </c>
      <c r="H654" s="529"/>
      <c r="I654" s="209">
        <f t="shared" si="472"/>
        <v>4</v>
      </c>
      <c r="J654" s="209">
        <f t="shared" si="472"/>
        <v>2917.1373419413908</v>
      </c>
      <c r="K654" s="210">
        <f t="shared" si="472"/>
        <v>729.2843354853477</v>
      </c>
      <c r="L654" s="530"/>
      <c r="M654" s="209">
        <f>RANK(K654, K$634:$K$666)</f>
        <v>18</v>
      </c>
      <c r="N654" s="528"/>
      <c r="O654" s="526"/>
      <c r="P654" s="211">
        <v>4</v>
      </c>
      <c r="Q654" s="211">
        <v>2916.3906339234745</v>
      </c>
      <c r="R654" s="208">
        <f t="shared" si="464"/>
        <v>729.09765848086863</v>
      </c>
      <c r="S654" s="205">
        <f t="shared" si="473"/>
        <v>18</v>
      </c>
      <c r="T654" s="525"/>
      <c r="U654" s="211">
        <v>4</v>
      </c>
      <c r="V654" s="211">
        <v>2917.045127910319</v>
      </c>
      <c r="W654" s="208">
        <f t="shared" si="465"/>
        <v>729.26128197757976</v>
      </c>
      <c r="X654" s="205">
        <f t="shared" si="474"/>
        <v>18</v>
      </c>
      <c r="Y654" s="525"/>
      <c r="Z654" s="211">
        <v>4</v>
      </c>
      <c r="AA654" s="211">
        <v>2917.6622537939929</v>
      </c>
      <c r="AB654" s="208">
        <f t="shared" si="466"/>
        <v>729.41556344849823</v>
      </c>
      <c r="AC654" s="205">
        <f t="shared" si="475"/>
        <v>18</v>
      </c>
      <c r="AD654" s="525"/>
      <c r="AE654" s="211">
        <v>4</v>
      </c>
      <c r="AF654" s="211">
        <v>2917.4721189591091</v>
      </c>
      <c r="AG654" s="208">
        <f t="shared" si="467"/>
        <v>729.36802973977728</v>
      </c>
      <c r="AH654" s="205">
        <f t="shared" si="476"/>
        <v>18</v>
      </c>
      <c r="AI654" s="525"/>
      <c r="AJ654" s="211">
        <v>4</v>
      </c>
      <c r="AK654" s="211">
        <v>2916.9618733113184</v>
      </c>
      <c r="AL654" s="208">
        <f t="shared" si="468"/>
        <v>729.2404683278296</v>
      </c>
      <c r="AM654" s="205">
        <f t="shared" si="477"/>
        <v>18</v>
      </c>
      <c r="AN654" s="525"/>
      <c r="AO654" s="211">
        <v>4</v>
      </c>
      <c r="AP654" s="211">
        <v>2917.0841542358608</v>
      </c>
      <c r="AQ654" s="208">
        <f t="shared" si="469"/>
        <v>729.27103855896519</v>
      </c>
      <c r="AR654" s="205">
        <f t="shared" si="478"/>
        <v>18</v>
      </c>
      <c r="AS654" s="525"/>
      <c r="AT654" s="211">
        <v>4</v>
      </c>
      <c r="AU654" s="211">
        <v>2917.3452314556603</v>
      </c>
      <c r="AV654" s="208">
        <f t="shared" si="470"/>
        <v>729.33630786391507</v>
      </c>
      <c r="AW654" s="205">
        <f t="shared" si="479"/>
        <v>18</v>
      </c>
      <c r="AX654" s="525"/>
    </row>
    <row r="655" spans="2:50" ht="14.25" customHeight="1">
      <c r="B655" s="494"/>
      <c r="C655" s="203">
        <v>22</v>
      </c>
      <c r="D655" s="206" t="s">
        <v>550</v>
      </c>
      <c r="E655" s="207">
        <v>4</v>
      </c>
      <c r="F655" s="203">
        <v>3000</v>
      </c>
      <c r="G655" s="208">
        <f>F655/E655</f>
        <v>750</v>
      </c>
      <c r="H655" s="529"/>
      <c r="I655" s="209">
        <f t="shared" si="472"/>
        <v>4</v>
      </c>
      <c r="J655" s="209">
        <f t="shared" si="472"/>
        <v>2675.9718375703073</v>
      </c>
      <c r="K655" s="210">
        <f t="shared" si="472"/>
        <v>668.99295939257684</v>
      </c>
      <c r="L655" s="530"/>
      <c r="M655" s="209">
        <f>RANK(K655, K$634:$K$666)</f>
        <v>22</v>
      </c>
      <c r="N655" s="528"/>
      <c r="O655" s="526"/>
      <c r="P655" s="211">
        <v>4</v>
      </c>
      <c r="Q655" s="211">
        <v>2675.2617801047113</v>
      </c>
      <c r="R655" s="208">
        <f t="shared" si="464"/>
        <v>668.81544502617783</v>
      </c>
      <c r="S655" s="205">
        <f t="shared" si="473"/>
        <v>22</v>
      </c>
      <c r="T655" s="525"/>
      <c r="U655" s="211">
        <v>4</v>
      </c>
      <c r="V655" s="211">
        <v>2675.5615152530986</v>
      </c>
      <c r="W655" s="208">
        <f t="shared" si="465"/>
        <v>668.89037881327465</v>
      </c>
      <c r="X655" s="205">
        <f t="shared" si="474"/>
        <v>22</v>
      </c>
      <c r="Y655" s="525"/>
      <c r="Z655" s="211">
        <v>4</v>
      </c>
      <c r="AA655" s="211">
        <v>2675.6756756756763</v>
      </c>
      <c r="AB655" s="208">
        <f t="shared" si="466"/>
        <v>668.91891891891908</v>
      </c>
      <c r="AC655" s="205">
        <f t="shared" si="475"/>
        <v>22</v>
      </c>
      <c r="AD655" s="525"/>
      <c r="AE655" s="211">
        <v>4</v>
      </c>
      <c r="AF655" s="211">
        <v>2676.2589928057578</v>
      </c>
      <c r="AG655" s="208">
        <f t="shared" si="467"/>
        <v>669.06474820143944</v>
      </c>
      <c r="AH655" s="205">
        <f t="shared" si="476"/>
        <v>22</v>
      </c>
      <c r="AI655" s="525"/>
      <c r="AJ655" s="211">
        <v>4</v>
      </c>
      <c r="AK655" s="211">
        <v>2676.3406940063046</v>
      </c>
      <c r="AL655" s="208">
        <f t="shared" si="468"/>
        <v>669.08517350157615</v>
      </c>
      <c r="AM655" s="205">
        <f t="shared" si="477"/>
        <v>22</v>
      </c>
      <c r="AN655" s="525"/>
      <c r="AO655" s="211">
        <v>4</v>
      </c>
      <c r="AP655" s="211">
        <v>2676.3884156729091</v>
      </c>
      <c r="AQ655" s="208">
        <f t="shared" si="469"/>
        <v>669.09710391822728</v>
      </c>
      <c r="AR655" s="205">
        <f t="shared" si="478"/>
        <v>22</v>
      </c>
      <c r="AS655" s="525"/>
      <c r="AT655" s="211">
        <v>4</v>
      </c>
      <c r="AU655" s="211">
        <v>2676.3157894736896</v>
      </c>
      <c r="AV655" s="208">
        <f t="shared" si="470"/>
        <v>669.0789473684224</v>
      </c>
      <c r="AW655" s="205">
        <f t="shared" si="479"/>
        <v>22</v>
      </c>
      <c r="AX655" s="525"/>
    </row>
    <row r="656" spans="2:50" ht="14.25" customHeight="1">
      <c r="B656" s="494"/>
      <c r="C656" s="203">
        <v>23</v>
      </c>
      <c r="D656" s="206" t="s">
        <v>549</v>
      </c>
      <c r="E656" s="207">
        <v>4</v>
      </c>
      <c r="F656" s="203">
        <v>3300</v>
      </c>
      <c r="G656" s="208">
        <f t="shared" ref="G656:G662" si="480">F656/E656</f>
        <v>825</v>
      </c>
      <c r="H656" s="529"/>
      <c r="I656" s="209">
        <f t="shared" si="472"/>
        <v>4</v>
      </c>
      <c r="J656" s="209">
        <f t="shared" si="472"/>
        <v>2945.850426018565</v>
      </c>
      <c r="K656" s="210">
        <f t="shared" si="472"/>
        <v>736.46260650464126</v>
      </c>
      <c r="L656" s="530"/>
      <c r="M656" s="209">
        <f>RANK(K656, K$634:$K$666)</f>
        <v>13</v>
      </c>
      <c r="N656" s="528"/>
      <c r="O656" s="526"/>
      <c r="P656" s="211">
        <v>4</v>
      </c>
      <c r="Q656" s="211">
        <v>2945.0261780104606</v>
      </c>
      <c r="R656" s="208">
        <f t="shared" si="464"/>
        <v>736.25654450261516</v>
      </c>
      <c r="S656" s="205">
        <f t="shared" si="473"/>
        <v>13</v>
      </c>
      <c r="T656" s="525"/>
      <c r="U656" s="211">
        <v>4</v>
      </c>
      <c r="V656" s="211">
        <v>2945.888594164458</v>
      </c>
      <c r="W656" s="208">
        <f t="shared" si="465"/>
        <v>736.47214854111451</v>
      </c>
      <c r="X656" s="205">
        <f>RANK(W656, W$634:W$666)</f>
        <v>12</v>
      </c>
      <c r="Y656" s="525"/>
      <c r="Z656" s="211">
        <v>4</v>
      </c>
      <c r="AA656" s="211">
        <v>2945.9264599855746</v>
      </c>
      <c r="AB656" s="208">
        <f t="shared" si="466"/>
        <v>736.48161499639366</v>
      </c>
      <c r="AC656" s="205">
        <f t="shared" si="475"/>
        <v>12</v>
      </c>
      <c r="AD656" s="525"/>
      <c r="AE656" s="211">
        <v>4</v>
      </c>
      <c r="AF656" s="211">
        <v>2945.4545454545491</v>
      </c>
      <c r="AG656" s="208">
        <f t="shared" si="467"/>
        <v>736.36363636363728</v>
      </c>
      <c r="AH656" s="205">
        <f t="shared" si="476"/>
        <v>13</v>
      </c>
      <c r="AI656" s="525"/>
      <c r="AJ656" s="211">
        <v>4</v>
      </c>
      <c r="AK656" s="211">
        <v>2945.4545454545455</v>
      </c>
      <c r="AL656" s="208">
        <f t="shared" si="468"/>
        <v>736.36363636363637</v>
      </c>
      <c r="AM656" s="205">
        <f t="shared" si="477"/>
        <v>13</v>
      </c>
      <c r="AN656" s="525"/>
      <c r="AO656" s="211">
        <v>4</v>
      </c>
      <c r="AP656" s="211">
        <v>2946.592489568844</v>
      </c>
      <c r="AQ656" s="208">
        <f t="shared" si="469"/>
        <v>736.64812239221101</v>
      </c>
      <c r="AR656" s="205">
        <f t="shared" si="478"/>
        <v>12</v>
      </c>
      <c r="AS656" s="525"/>
      <c r="AT656" s="211">
        <v>4</v>
      </c>
      <c r="AU656" s="211">
        <v>2946.6101694915237</v>
      </c>
      <c r="AV656" s="208">
        <f t="shared" si="470"/>
        <v>736.65254237288093</v>
      </c>
      <c r="AW656" s="205">
        <f t="shared" si="479"/>
        <v>12</v>
      </c>
      <c r="AX656" s="525"/>
    </row>
    <row r="657" spans="1:50" ht="14.25" customHeight="1">
      <c r="B657" s="494"/>
      <c r="C657" s="203">
        <v>24</v>
      </c>
      <c r="D657" s="206" t="s">
        <v>668</v>
      </c>
      <c r="E657" s="207">
        <v>3</v>
      </c>
      <c r="F657" s="203">
        <v>3300</v>
      </c>
      <c r="G657" s="208">
        <f t="shared" si="480"/>
        <v>1100</v>
      </c>
      <c r="H657" s="529"/>
      <c r="I657" s="209">
        <f t="shared" si="472"/>
        <v>3</v>
      </c>
      <c r="J657" s="209">
        <f t="shared" si="472"/>
        <v>2939.7384561206268</v>
      </c>
      <c r="K657" s="210">
        <f t="shared" si="472"/>
        <v>979.91281870687556</v>
      </c>
      <c r="L657" s="530"/>
      <c r="M657" s="209">
        <f>RANK(K657, K$634:$K$666)</f>
        <v>7</v>
      </c>
      <c r="N657" s="528"/>
      <c r="O657" s="526"/>
      <c r="P657" s="211">
        <v>3</v>
      </c>
      <c r="Q657" s="211">
        <v>2939.8135066402938</v>
      </c>
      <c r="R657" s="208">
        <f t="shared" si="464"/>
        <v>979.93783554676463</v>
      </c>
      <c r="S657" s="205">
        <f t="shared" si="473"/>
        <v>7</v>
      </c>
      <c r="T657" s="525"/>
      <c r="U657" s="211">
        <v>3</v>
      </c>
      <c r="V657" s="211">
        <v>2940.0177988727442</v>
      </c>
      <c r="W657" s="208">
        <f t="shared" si="465"/>
        <v>980.00593295758142</v>
      </c>
      <c r="X657" s="205">
        <f t="shared" si="474"/>
        <v>7</v>
      </c>
      <c r="Y657" s="525"/>
      <c r="Z657" s="211">
        <v>3</v>
      </c>
      <c r="AA657" s="211">
        <v>2939.7883937159327</v>
      </c>
      <c r="AB657" s="208">
        <f t="shared" si="466"/>
        <v>979.92946457197752</v>
      </c>
      <c r="AC657" s="205">
        <f t="shared" si="475"/>
        <v>7</v>
      </c>
      <c r="AD657" s="525"/>
      <c r="AE657" s="211">
        <v>3</v>
      </c>
      <c r="AF657" s="211">
        <v>2939.6303901437309</v>
      </c>
      <c r="AG657" s="208">
        <f t="shared" si="467"/>
        <v>979.87679671457693</v>
      </c>
      <c r="AH657" s="205">
        <f t="shared" si="476"/>
        <v>7</v>
      </c>
      <c r="AI657" s="525"/>
      <c r="AJ657" s="211">
        <v>3</v>
      </c>
      <c r="AK657" s="211">
        <v>2939.3432066967134</v>
      </c>
      <c r="AL657" s="208">
        <f t="shared" si="468"/>
        <v>979.78106889890444</v>
      </c>
      <c r="AM657" s="205">
        <f t="shared" si="477"/>
        <v>7</v>
      </c>
      <c r="AN657" s="525"/>
      <c r="AO657" s="211">
        <v>3</v>
      </c>
      <c r="AP657" s="211">
        <v>2939.2271662763465</v>
      </c>
      <c r="AQ657" s="208">
        <f t="shared" si="469"/>
        <v>979.74238875878211</v>
      </c>
      <c r="AR657" s="205">
        <f t="shared" si="478"/>
        <v>7</v>
      </c>
      <c r="AS657" s="525"/>
      <c r="AT657" s="211">
        <v>3</v>
      </c>
      <c r="AU657" s="211">
        <v>2940.348730498627</v>
      </c>
      <c r="AV657" s="208">
        <f t="shared" si="470"/>
        <v>980.11624349954229</v>
      </c>
      <c r="AW657" s="205">
        <f t="shared" si="479"/>
        <v>7</v>
      </c>
      <c r="AX657" s="525"/>
    </row>
    <row r="658" spans="1:50" ht="14.25" customHeight="1">
      <c r="B658" s="494"/>
      <c r="C658" s="203">
        <v>25</v>
      </c>
      <c r="D658" s="206" t="s">
        <v>712</v>
      </c>
      <c r="E658" s="207">
        <v>4</v>
      </c>
      <c r="F658" s="203">
        <v>3000</v>
      </c>
      <c r="G658" s="208">
        <f t="shared" si="480"/>
        <v>750</v>
      </c>
      <c r="H658" s="529"/>
      <c r="I658" s="209">
        <f t="shared" si="472"/>
        <v>4</v>
      </c>
      <c r="J658" s="209">
        <f t="shared" si="472"/>
        <v>2652.1416150177074</v>
      </c>
      <c r="K658" s="210">
        <f t="shared" si="472"/>
        <v>663.03540375442685</v>
      </c>
      <c r="L658" s="530"/>
      <c r="M658" s="209">
        <f>RANK(K658, K$634:$K$666)</f>
        <v>23</v>
      </c>
      <c r="N658" s="528"/>
      <c r="O658" s="526"/>
      <c r="P658" s="211">
        <v>4</v>
      </c>
      <c r="Q658" s="211">
        <v>2650.2439024390237</v>
      </c>
      <c r="R658" s="208">
        <f t="shared" si="464"/>
        <v>662.56097560975593</v>
      </c>
      <c r="S658" s="205">
        <f t="shared" si="473"/>
        <v>23</v>
      </c>
      <c r="T658" s="525"/>
      <c r="U658" s="211">
        <v>4</v>
      </c>
      <c r="V658" s="211">
        <v>2650.7006369426713</v>
      </c>
      <c r="W658" s="208">
        <f t="shared" si="465"/>
        <v>662.67515923566782</v>
      </c>
      <c r="X658" s="205">
        <f t="shared" si="474"/>
        <v>23</v>
      </c>
      <c r="Y658" s="525"/>
      <c r="Z658" s="211">
        <v>4</v>
      </c>
      <c r="AA658" s="211">
        <v>2651.5283842794688</v>
      </c>
      <c r="AB658" s="208">
        <f t="shared" si="466"/>
        <v>662.8820960698672</v>
      </c>
      <c r="AC658" s="205">
        <f t="shared" si="475"/>
        <v>23</v>
      </c>
      <c r="AD658" s="525"/>
      <c r="AE658" s="211">
        <v>4</v>
      </c>
      <c r="AF658" s="211">
        <v>2651.6878804648572</v>
      </c>
      <c r="AG658" s="208">
        <f t="shared" si="467"/>
        <v>662.92197011621431</v>
      </c>
      <c r="AH658" s="205">
        <f t="shared" si="476"/>
        <v>23</v>
      </c>
      <c r="AI658" s="525"/>
      <c r="AJ658" s="211">
        <v>4</v>
      </c>
      <c r="AK658" s="211">
        <v>2651.5936254980033</v>
      </c>
      <c r="AL658" s="208">
        <f t="shared" si="468"/>
        <v>662.89840637450084</v>
      </c>
      <c r="AM658" s="205">
        <f t="shared" si="477"/>
        <v>24</v>
      </c>
      <c r="AN658" s="525"/>
      <c r="AO658" s="211">
        <v>4</v>
      </c>
      <c r="AP658" s="211">
        <v>2654.5779365788394</v>
      </c>
      <c r="AQ658" s="208">
        <f t="shared" si="469"/>
        <v>663.64448414470985</v>
      </c>
      <c r="AR658" s="205">
        <f t="shared" si="478"/>
        <v>23</v>
      </c>
      <c r="AS658" s="525"/>
      <c r="AT658" s="211">
        <v>4</v>
      </c>
      <c r="AU658" s="211">
        <v>2654.6589389210894</v>
      </c>
      <c r="AV658" s="208">
        <f t="shared" si="470"/>
        <v>663.66473473027236</v>
      </c>
      <c r="AW658" s="205">
        <f t="shared" si="479"/>
        <v>23</v>
      </c>
      <c r="AX658" s="525"/>
    </row>
    <row r="659" spans="1:50" ht="14.25" customHeight="1">
      <c r="B659" s="494"/>
      <c r="C659" s="203">
        <v>26</v>
      </c>
      <c r="D659" s="206" t="s">
        <v>837</v>
      </c>
      <c r="E659" s="207">
        <v>4</v>
      </c>
      <c r="F659" s="203">
        <v>3000</v>
      </c>
      <c r="G659" s="208">
        <f t="shared" si="480"/>
        <v>750</v>
      </c>
      <c r="H659" s="529"/>
      <c r="I659" s="209">
        <f t="shared" si="472"/>
        <v>4</v>
      </c>
      <c r="J659" s="209">
        <f t="shared" si="472"/>
        <v>2603.5058475110482</v>
      </c>
      <c r="K659" s="210">
        <f t="shared" si="472"/>
        <v>650.87646187776204</v>
      </c>
      <c r="L659" s="530"/>
      <c r="M659" s="209">
        <f>RANK(K659, K$634:$K$666)</f>
        <v>24</v>
      </c>
      <c r="N659" s="528"/>
      <c r="O659" s="526"/>
      <c r="P659" s="211">
        <v>4</v>
      </c>
      <c r="Q659" s="211">
        <v>2501.2007030489713</v>
      </c>
      <c r="R659" s="208">
        <f t="shared" si="464"/>
        <v>625.30017576224282</v>
      </c>
      <c r="S659" s="205">
        <f t="shared" si="473"/>
        <v>24</v>
      </c>
      <c r="T659" s="525"/>
      <c r="U659" s="211">
        <v>4</v>
      </c>
      <c r="V659" s="211">
        <v>2543.4097408596981</v>
      </c>
      <c r="W659" s="208">
        <f t="shared" si="465"/>
        <v>635.85243521492453</v>
      </c>
      <c r="X659" s="205">
        <f t="shared" si="474"/>
        <v>24</v>
      </c>
      <c r="Y659" s="525"/>
      <c r="Z659" s="211">
        <v>4</v>
      </c>
      <c r="AA659" s="211">
        <v>2585.6798623063682</v>
      </c>
      <c r="AB659" s="208">
        <f t="shared" si="466"/>
        <v>646.41996557659206</v>
      </c>
      <c r="AC659" s="205">
        <f t="shared" si="475"/>
        <v>24</v>
      </c>
      <c r="AD659" s="525"/>
      <c r="AE659" s="211">
        <v>4</v>
      </c>
      <c r="AF659" s="211">
        <v>2635.6050594676249</v>
      </c>
      <c r="AG659" s="208">
        <f t="shared" si="467"/>
        <v>658.90126486690622</v>
      </c>
      <c r="AH659" s="205">
        <f t="shared" si="476"/>
        <v>24</v>
      </c>
      <c r="AI659" s="525"/>
      <c r="AJ659" s="211">
        <v>4</v>
      </c>
      <c r="AK659" s="211">
        <v>2651.7073170731701</v>
      </c>
      <c r="AL659" s="208">
        <f t="shared" si="468"/>
        <v>662.92682926829252</v>
      </c>
      <c r="AM659" s="205">
        <f t="shared" si="477"/>
        <v>23</v>
      </c>
      <c r="AN659" s="525"/>
      <c r="AO659" s="211">
        <v>4</v>
      </c>
      <c r="AP659" s="211">
        <v>2653.5048972536961</v>
      </c>
      <c r="AQ659" s="208">
        <f t="shared" si="469"/>
        <v>663.37622431342402</v>
      </c>
      <c r="AR659" s="205">
        <f t="shared" si="478"/>
        <v>24</v>
      </c>
      <c r="AS659" s="525"/>
      <c r="AT659" s="211">
        <v>4</v>
      </c>
      <c r="AU659" s="211">
        <v>2653.433352567803</v>
      </c>
      <c r="AV659" s="208">
        <f t="shared" si="470"/>
        <v>663.35833814195075</v>
      </c>
      <c r="AW659" s="205">
        <f t="shared" si="479"/>
        <v>24</v>
      </c>
      <c r="AX659" s="525"/>
    </row>
    <row r="660" spans="1:50" ht="14.25" customHeight="1">
      <c r="B660" s="494"/>
      <c r="C660" s="203">
        <v>27</v>
      </c>
      <c r="D660" s="206" t="s">
        <v>640</v>
      </c>
      <c r="E660" s="207">
        <v>6</v>
      </c>
      <c r="F660" s="203">
        <v>3600</v>
      </c>
      <c r="G660" s="208">
        <f t="shared" si="480"/>
        <v>600</v>
      </c>
      <c r="H660" s="529"/>
      <c r="I660" s="209">
        <f t="shared" si="472"/>
        <v>6</v>
      </c>
      <c r="J660" s="209">
        <f t="shared" si="472"/>
        <v>3213.899566914502</v>
      </c>
      <c r="K660" s="210">
        <f t="shared" si="472"/>
        <v>535.6499278190837</v>
      </c>
      <c r="L660" s="530"/>
      <c r="M660" s="209">
        <f>RANK(K660, K$634:$K$666)</f>
        <v>27</v>
      </c>
      <c r="N660" s="528"/>
      <c r="O660" s="526"/>
      <c r="P660" s="211">
        <v>6</v>
      </c>
      <c r="Q660" s="211">
        <v>3200.0000000000932</v>
      </c>
      <c r="R660" s="208">
        <f t="shared" si="464"/>
        <v>533.33333333334883</v>
      </c>
      <c r="S660" s="205">
        <f t="shared" si="473"/>
        <v>27</v>
      </c>
      <c r="T660" s="525"/>
      <c r="U660" s="211">
        <v>6</v>
      </c>
      <c r="V660" s="211">
        <v>3204.0000000000628</v>
      </c>
      <c r="W660" s="208">
        <f t="shared" si="465"/>
        <v>534.00000000001046</v>
      </c>
      <c r="X660" s="205">
        <f t="shared" si="474"/>
        <v>27</v>
      </c>
      <c r="Y660" s="525"/>
      <c r="Z660" s="211">
        <v>6</v>
      </c>
      <c r="AA660" s="211">
        <v>3210.8108108109191</v>
      </c>
      <c r="AB660" s="208">
        <f t="shared" si="466"/>
        <v>535.13513513515318</v>
      </c>
      <c r="AC660" s="205">
        <f t="shared" si="475"/>
        <v>27</v>
      </c>
      <c r="AD660" s="525"/>
      <c r="AE660" s="211">
        <v>6</v>
      </c>
      <c r="AF660" s="211">
        <v>3215.9999999999086</v>
      </c>
      <c r="AG660" s="208">
        <f t="shared" si="467"/>
        <v>535.99999999998477</v>
      </c>
      <c r="AH660" s="205">
        <f t="shared" si="476"/>
        <v>27</v>
      </c>
      <c r="AI660" s="525"/>
      <c r="AJ660" s="211">
        <v>6</v>
      </c>
      <c r="AK660" s="211">
        <v>3220.0000000000114</v>
      </c>
      <c r="AL660" s="208">
        <f t="shared" si="468"/>
        <v>536.66666666666856</v>
      </c>
      <c r="AM660" s="205">
        <f t="shared" si="477"/>
        <v>27</v>
      </c>
      <c r="AN660" s="525"/>
      <c r="AO660" s="211">
        <v>6</v>
      </c>
      <c r="AP660" s="211">
        <v>3225.4335260115331</v>
      </c>
      <c r="AQ660" s="208">
        <f t="shared" si="469"/>
        <v>537.57225433525548</v>
      </c>
      <c r="AR660" s="205">
        <f t="shared" si="478"/>
        <v>27</v>
      </c>
      <c r="AS660" s="525"/>
      <c r="AT660" s="211">
        <v>6</v>
      </c>
      <c r="AU660" s="211">
        <v>3221.0526315789862</v>
      </c>
      <c r="AV660" s="208">
        <f t="shared" si="470"/>
        <v>536.8421052631644</v>
      </c>
      <c r="AW660" s="205">
        <f t="shared" si="479"/>
        <v>27</v>
      </c>
      <c r="AX660" s="525"/>
    </row>
    <row r="661" spans="1:50" ht="14.25" customHeight="1">
      <c r="B661" s="494"/>
      <c r="C661" s="203">
        <v>28</v>
      </c>
      <c r="D661" s="206" t="s">
        <v>388</v>
      </c>
      <c r="E661" s="207">
        <v>3</v>
      </c>
      <c r="F661" s="203">
        <v>3000</v>
      </c>
      <c r="G661" s="208">
        <f t="shared" si="480"/>
        <v>1000</v>
      </c>
      <c r="H661" s="529"/>
      <c r="I661" s="209">
        <f t="shared" si="472"/>
        <v>3</v>
      </c>
      <c r="J661" s="209">
        <f t="shared" si="472"/>
        <v>2679.0139703365189</v>
      </c>
      <c r="K661" s="210">
        <f t="shared" si="472"/>
        <v>893.0046567788396</v>
      </c>
      <c r="L661" s="530"/>
      <c r="M661" s="209">
        <f>RANK(K661, K$634:$K$666)</f>
        <v>9</v>
      </c>
      <c r="N661" s="528"/>
      <c r="O661" s="526"/>
      <c r="P661" s="211">
        <v>3</v>
      </c>
      <c r="Q661" s="211">
        <v>2678.3450040654575</v>
      </c>
      <c r="R661" s="208">
        <f t="shared" si="464"/>
        <v>892.7816680218192</v>
      </c>
      <c r="S661" s="205">
        <f t="shared" si="473"/>
        <v>9</v>
      </c>
      <c r="T661" s="525"/>
      <c r="U661" s="211">
        <v>3</v>
      </c>
      <c r="V661" s="211">
        <v>2678.5789342870839</v>
      </c>
      <c r="W661" s="208">
        <f t="shared" si="465"/>
        <v>892.85964476236131</v>
      </c>
      <c r="X661" s="205">
        <f t="shared" si="474"/>
        <v>9</v>
      </c>
      <c r="Y661" s="525"/>
      <c r="Z661" s="211">
        <v>3</v>
      </c>
      <c r="AA661" s="211">
        <v>2679.148004883903</v>
      </c>
      <c r="AB661" s="208">
        <f t="shared" si="466"/>
        <v>893.04933496130104</v>
      </c>
      <c r="AC661" s="205">
        <f t="shared" si="475"/>
        <v>9</v>
      </c>
      <c r="AD661" s="525"/>
      <c r="AE661" s="211">
        <v>3</v>
      </c>
      <c r="AF661" s="211">
        <v>2679.3842269702627</v>
      </c>
      <c r="AG661" s="208">
        <f t="shared" si="467"/>
        <v>893.12807565675428</v>
      </c>
      <c r="AH661" s="205">
        <f t="shared" si="476"/>
        <v>9</v>
      </c>
      <c r="AI661" s="525"/>
      <c r="AJ661" s="211">
        <v>3</v>
      </c>
      <c r="AK661" s="211">
        <v>2679.3031296771505</v>
      </c>
      <c r="AL661" s="208">
        <f t="shared" si="468"/>
        <v>893.10104322571681</v>
      </c>
      <c r="AM661" s="205">
        <f t="shared" si="477"/>
        <v>9</v>
      </c>
      <c r="AN661" s="525"/>
      <c r="AO661" s="211">
        <v>3</v>
      </c>
      <c r="AP661" s="211">
        <v>2679.1212036062489</v>
      </c>
      <c r="AQ661" s="208">
        <f t="shared" si="469"/>
        <v>893.04040120208299</v>
      </c>
      <c r="AR661" s="205">
        <f t="shared" si="478"/>
        <v>9</v>
      </c>
      <c r="AS661" s="525"/>
      <c r="AT661" s="211">
        <v>3</v>
      </c>
      <c r="AU661" s="211">
        <v>2679.2172888655232</v>
      </c>
      <c r="AV661" s="208">
        <f t="shared" si="470"/>
        <v>893.07242962184102</v>
      </c>
      <c r="AW661" s="205">
        <f t="shared" si="479"/>
        <v>9</v>
      </c>
      <c r="AX661" s="525"/>
    </row>
    <row r="662" spans="1:50" ht="14.25" customHeight="1">
      <c r="B662" s="494"/>
      <c r="C662" s="203">
        <v>29</v>
      </c>
      <c r="D662" s="206" t="s">
        <v>713</v>
      </c>
      <c r="E662" s="207">
        <v>12</v>
      </c>
      <c r="F662" s="203">
        <v>3600</v>
      </c>
      <c r="G662" s="208">
        <f t="shared" si="480"/>
        <v>300</v>
      </c>
      <c r="H662" s="529"/>
      <c r="I662" s="209">
        <f t="shared" si="472"/>
        <v>12</v>
      </c>
      <c r="J662" s="209">
        <f t="shared" si="472"/>
        <v>3105.285389525166</v>
      </c>
      <c r="K662" s="210">
        <f t="shared" si="472"/>
        <v>258.77378246043048</v>
      </c>
      <c r="L662" s="530"/>
      <c r="M662" s="209">
        <f>RANK(K662, K$634:$K$666)</f>
        <v>29</v>
      </c>
      <c r="N662" s="528"/>
      <c r="O662" s="526"/>
      <c r="P662" s="211">
        <v>12</v>
      </c>
      <c r="Q662" s="211">
        <v>3104.1554959785526</v>
      </c>
      <c r="R662" s="208">
        <f t="shared" si="464"/>
        <v>258.67962466487938</v>
      </c>
      <c r="S662" s="205">
        <f t="shared" si="473"/>
        <v>29</v>
      </c>
      <c r="T662" s="525"/>
      <c r="U662" s="211">
        <v>12</v>
      </c>
      <c r="V662" s="211">
        <v>3104.0322580645206</v>
      </c>
      <c r="W662" s="208">
        <f t="shared" si="465"/>
        <v>258.66935483871003</v>
      </c>
      <c r="X662" s="205">
        <f t="shared" si="474"/>
        <v>29</v>
      </c>
      <c r="Y662" s="525"/>
      <c r="Z662" s="211">
        <v>12</v>
      </c>
      <c r="AA662" s="211">
        <v>3104.2316258351902</v>
      </c>
      <c r="AB662" s="208">
        <f t="shared" si="466"/>
        <v>258.68596881959917</v>
      </c>
      <c r="AC662" s="205">
        <f t="shared" si="475"/>
        <v>29</v>
      </c>
      <c r="AD662" s="525"/>
      <c r="AE662" s="211">
        <v>12</v>
      </c>
      <c r="AF662" s="211">
        <v>3105.1060487038394</v>
      </c>
      <c r="AG662" s="208">
        <f t="shared" si="467"/>
        <v>258.75883739198662</v>
      </c>
      <c r="AH662" s="205">
        <f t="shared" si="476"/>
        <v>29</v>
      </c>
      <c r="AI662" s="525"/>
      <c r="AJ662" s="211">
        <v>12</v>
      </c>
      <c r="AK662" s="211">
        <v>3106.0125414975964</v>
      </c>
      <c r="AL662" s="208">
        <f t="shared" si="468"/>
        <v>258.83437845813302</v>
      </c>
      <c r="AM662" s="205">
        <f t="shared" si="477"/>
        <v>29</v>
      </c>
      <c r="AN662" s="525"/>
      <c r="AO662" s="211">
        <v>12</v>
      </c>
      <c r="AP662" s="211">
        <v>3106.4416121253912</v>
      </c>
      <c r="AQ662" s="208">
        <f t="shared" si="469"/>
        <v>258.87013434378258</v>
      </c>
      <c r="AR662" s="205">
        <f t="shared" si="478"/>
        <v>29</v>
      </c>
      <c r="AS662" s="525"/>
      <c r="AT662" s="211">
        <v>12</v>
      </c>
      <c r="AU662" s="211">
        <v>3107.0181444710724</v>
      </c>
      <c r="AV662" s="208">
        <f t="shared" si="470"/>
        <v>258.91817870592268</v>
      </c>
      <c r="AW662" s="205">
        <f t="shared" si="479"/>
        <v>28</v>
      </c>
      <c r="AX662" s="525"/>
    </row>
    <row r="663" spans="1:50" ht="14.25" customHeight="1">
      <c r="B663" s="494"/>
      <c r="C663" s="203">
        <v>30</v>
      </c>
      <c r="D663" s="206"/>
      <c r="E663" s="207"/>
      <c r="F663" s="203"/>
      <c r="G663" s="208"/>
      <c r="H663" s="529"/>
      <c r="I663" s="209"/>
      <c r="J663" s="209"/>
      <c r="K663" s="210"/>
      <c r="L663" s="530"/>
      <c r="M663" s="209"/>
      <c r="N663" s="528"/>
      <c r="O663" s="526"/>
      <c r="P663" s="211"/>
      <c r="Q663" s="211"/>
      <c r="R663" s="208"/>
      <c r="S663" s="205"/>
      <c r="T663" s="525"/>
      <c r="U663" s="211"/>
      <c r="V663" s="211"/>
      <c r="W663" s="208"/>
      <c r="X663" s="205"/>
      <c r="Y663" s="525"/>
      <c r="Z663" s="211"/>
      <c r="AA663" s="211"/>
      <c r="AB663" s="208"/>
      <c r="AC663" s="205"/>
      <c r="AD663" s="525"/>
      <c r="AE663" s="211"/>
      <c r="AF663" s="211"/>
      <c r="AG663" s="208"/>
      <c r="AH663" s="205"/>
      <c r="AI663" s="525"/>
      <c r="AJ663" s="211"/>
      <c r="AK663" s="211"/>
      <c r="AL663" s="208"/>
      <c r="AM663" s="205"/>
      <c r="AN663" s="525"/>
      <c r="AO663" s="211"/>
      <c r="AP663" s="211"/>
      <c r="AQ663" s="208"/>
      <c r="AR663" s="205"/>
      <c r="AS663" s="525"/>
      <c r="AT663" s="211"/>
      <c r="AU663" s="211"/>
      <c r="AV663" s="208"/>
      <c r="AW663" s="205"/>
      <c r="AX663" s="525"/>
    </row>
    <row r="664" spans="1:50" ht="14.25" customHeight="1">
      <c r="B664" s="494"/>
      <c r="C664" s="203">
        <v>31</v>
      </c>
      <c r="D664" s="206"/>
      <c r="E664" s="203"/>
      <c r="F664" s="203"/>
      <c r="G664" s="208"/>
      <c r="H664" s="529"/>
      <c r="I664" s="209"/>
      <c r="J664" s="209"/>
      <c r="K664" s="210"/>
      <c r="L664" s="530"/>
      <c r="M664" s="209"/>
      <c r="N664" s="528"/>
      <c r="O664" s="526"/>
      <c r="P664" s="211"/>
      <c r="Q664" s="211"/>
      <c r="R664" s="208"/>
      <c r="S664" s="205"/>
      <c r="T664" s="525"/>
      <c r="U664" s="211"/>
      <c r="V664" s="211"/>
      <c r="W664" s="208"/>
      <c r="X664" s="205"/>
      <c r="Y664" s="525"/>
      <c r="Z664" s="211"/>
      <c r="AA664" s="211"/>
      <c r="AB664" s="208"/>
      <c r="AC664" s="205"/>
      <c r="AD664" s="525"/>
      <c r="AE664" s="211"/>
      <c r="AF664" s="211"/>
      <c r="AG664" s="208"/>
      <c r="AH664" s="205"/>
      <c r="AI664" s="525"/>
      <c r="AJ664" s="211"/>
      <c r="AK664" s="211"/>
      <c r="AL664" s="208"/>
      <c r="AM664" s="205"/>
      <c r="AN664" s="525"/>
      <c r="AO664" s="211"/>
      <c r="AP664" s="211"/>
      <c r="AQ664" s="208"/>
      <c r="AR664" s="205"/>
      <c r="AS664" s="525"/>
      <c r="AT664" s="211"/>
      <c r="AU664" s="211"/>
      <c r="AV664" s="208"/>
      <c r="AW664" s="205"/>
      <c r="AX664" s="525"/>
    </row>
    <row r="665" spans="1:50" ht="14.25" customHeight="1">
      <c r="B665" s="494"/>
      <c r="C665" s="203">
        <v>32</v>
      </c>
      <c r="D665" s="206"/>
      <c r="E665" s="203"/>
      <c r="F665" s="203"/>
      <c r="G665" s="208"/>
      <c r="H665" s="529"/>
      <c r="I665" s="209"/>
      <c r="J665" s="209"/>
      <c r="K665" s="210"/>
      <c r="L665" s="530"/>
      <c r="M665" s="209"/>
      <c r="N665" s="528"/>
      <c r="O665" s="526"/>
      <c r="P665" s="211"/>
      <c r="Q665" s="211"/>
      <c r="R665" s="208"/>
      <c r="S665" s="205"/>
      <c r="T665" s="525"/>
      <c r="U665" s="211"/>
      <c r="V665" s="211"/>
      <c r="W665" s="208"/>
      <c r="X665" s="205"/>
      <c r="Y665" s="525"/>
      <c r="Z665" s="211"/>
      <c r="AA665" s="211"/>
      <c r="AB665" s="208"/>
      <c r="AC665" s="205"/>
      <c r="AD665" s="525"/>
      <c r="AE665" s="211"/>
      <c r="AF665" s="211"/>
      <c r="AG665" s="208"/>
      <c r="AH665" s="205"/>
      <c r="AI665" s="525"/>
      <c r="AJ665" s="211"/>
      <c r="AK665" s="211"/>
      <c r="AL665" s="208"/>
      <c r="AM665" s="205"/>
      <c r="AN665" s="525"/>
      <c r="AO665" s="211"/>
      <c r="AP665" s="211"/>
      <c r="AQ665" s="208"/>
      <c r="AR665" s="205"/>
      <c r="AS665" s="525"/>
      <c r="AT665" s="211"/>
      <c r="AU665" s="211"/>
      <c r="AV665" s="208"/>
      <c r="AW665" s="205"/>
      <c r="AX665" s="525"/>
    </row>
    <row r="666" spans="1:50" ht="14.25" customHeight="1">
      <c r="B666" s="494"/>
      <c r="C666" s="203">
        <v>33</v>
      </c>
      <c r="D666" s="206"/>
      <c r="E666" s="203"/>
      <c r="F666" s="203"/>
      <c r="G666" s="208"/>
      <c r="H666" s="529"/>
      <c r="I666" s="209"/>
      <c r="J666" s="209"/>
      <c r="K666" s="210"/>
      <c r="L666" s="530"/>
      <c r="M666" s="209"/>
      <c r="N666" s="528"/>
      <c r="O666" s="526"/>
      <c r="P666" s="205"/>
      <c r="Q666" s="211"/>
      <c r="R666" s="208"/>
      <c r="S666" s="205"/>
      <c r="T666" s="525"/>
      <c r="U666" s="205"/>
      <c r="V666" s="211"/>
      <c r="W666" s="208"/>
      <c r="X666" s="205"/>
      <c r="Y666" s="525"/>
      <c r="Z666" s="205"/>
      <c r="AA666" s="211"/>
      <c r="AB666" s="208"/>
      <c r="AC666" s="205"/>
      <c r="AD666" s="525"/>
      <c r="AE666" s="205"/>
      <c r="AF666" s="211"/>
      <c r="AG666" s="208"/>
      <c r="AH666" s="205"/>
      <c r="AI666" s="525"/>
      <c r="AJ666" s="205"/>
      <c r="AK666" s="211"/>
      <c r="AL666" s="208"/>
      <c r="AM666" s="205"/>
      <c r="AN666" s="525"/>
      <c r="AO666" s="205"/>
      <c r="AP666" s="211"/>
      <c r="AQ666" s="208"/>
      <c r="AR666" s="205"/>
      <c r="AS666" s="525"/>
      <c r="AT666" s="205"/>
      <c r="AU666" s="211"/>
      <c r="AV666" s="208"/>
      <c r="AW666" s="205"/>
      <c r="AX666" s="525"/>
    </row>
    <row r="667" spans="1:50" ht="14.25" customHeight="1" collapsed="1">
      <c r="B667" s="531" t="s">
        <v>879</v>
      </c>
      <c r="C667" s="532"/>
      <c r="D667" s="532"/>
      <c r="E667" s="532"/>
      <c r="F667" s="532"/>
      <c r="G667" s="532"/>
      <c r="H667" s="532"/>
      <c r="I667" s="532"/>
      <c r="J667" s="532"/>
      <c r="K667" s="532"/>
      <c r="L667" s="532"/>
      <c r="M667" s="533"/>
      <c r="N667" s="536" t="s">
        <v>445</v>
      </c>
      <c r="O667" s="536" t="s">
        <v>105</v>
      </c>
      <c r="P667" s="538">
        <f>AT629+1</f>
        <v>29</v>
      </c>
      <c r="Q667" s="539"/>
      <c r="R667" s="539"/>
      <c r="S667" s="539"/>
      <c r="T667" s="539"/>
      <c r="U667" s="540">
        <f>P667+1</f>
        <v>30</v>
      </c>
      <c r="V667" s="541"/>
      <c r="W667" s="541"/>
      <c r="X667" s="541"/>
      <c r="Y667" s="541"/>
      <c r="Z667" s="538">
        <f t="shared" ref="Z667" si="481">U667+1</f>
        <v>31</v>
      </c>
      <c r="AA667" s="539"/>
      <c r="AB667" s="539"/>
      <c r="AC667" s="539"/>
      <c r="AD667" s="539"/>
      <c r="AE667" s="540">
        <f t="shared" ref="AE667" si="482">Z667+1</f>
        <v>32</v>
      </c>
      <c r="AF667" s="541"/>
      <c r="AG667" s="541"/>
      <c r="AH667" s="541"/>
      <c r="AI667" s="541"/>
      <c r="AJ667" s="542">
        <f t="shared" ref="AJ667" si="483">AE667+1</f>
        <v>33</v>
      </c>
      <c r="AK667" s="543"/>
      <c r="AL667" s="543"/>
      <c r="AM667" s="543"/>
      <c r="AN667" s="544"/>
      <c r="AO667" s="540">
        <f t="shared" ref="AO667" si="484">AJ667+1</f>
        <v>34</v>
      </c>
      <c r="AP667" s="541"/>
      <c r="AQ667" s="541"/>
      <c r="AR667" s="541"/>
      <c r="AS667" s="541"/>
      <c r="AT667" s="542">
        <f t="shared" ref="AT667" si="485">AO667+1</f>
        <v>35</v>
      </c>
      <c r="AU667" s="543"/>
      <c r="AV667" s="543"/>
      <c r="AW667" s="543"/>
      <c r="AX667" s="544"/>
    </row>
    <row r="668" spans="1:50" ht="14.25" customHeight="1">
      <c r="B668" s="534"/>
      <c r="C668" s="534"/>
      <c r="D668" s="534"/>
      <c r="E668" s="534"/>
      <c r="F668" s="534"/>
      <c r="G668" s="534"/>
      <c r="H668" s="534"/>
      <c r="I668" s="534"/>
      <c r="J668" s="534"/>
      <c r="K668" s="534"/>
      <c r="L668" s="534"/>
      <c r="M668" s="535"/>
      <c r="N668" s="537"/>
      <c r="O668" s="537"/>
      <c r="P668" s="545">
        <f>P667</f>
        <v>29</v>
      </c>
      <c r="Q668" s="545"/>
      <c r="R668" s="545"/>
      <c r="S668" s="545"/>
      <c r="T668" s="545"/>
      <c r="U668" s="546">
        <f>U667</f>
        <v>30</v>
      </c>
      <c r="V668" s="546"/>
      <c r="W668" s="546"/>
      <c r="X668" s="546"/>
      <c r="Y668" s="546"/>
      <c r="Z668" s="545">
        <f t="shared" ref="Z668" si="486">Z667</f>
        <v>31</v>
      </c>
      <c r="AA668" s="545"/>
      <c r="AB668" s="545"/>
      <c r="AC668" s="545"/>
      <c r="AD668" s="545"/>
      <c r="AE668" s="546">
        <f t="shared" ref="AE668" si="487">AE667</f>
        <v>32</v>
      </c>
      <c r="AF668" s="546"/>
      <c r="AG668" s="546"/>
      <c r="AH668" s="546"/>
      <c r="AI668" s="546"/>
      <c r="AJ668" s="547">
        <f t="shared" ref="AJ668" si="488">AJ667</f>
        <v>33</v>
      </c>
      <c r="AK668" s="548"/>
      <c r="AL668" s="548"/>
      <c r="AM668" s="548"/>
      <c r="AN668" s="549"/>
      <c r="AO668" s="546">
        <f t="shared" ref="AO668" si="489">AO667</f>
        <v>34</v>
      </c>
      <c r="AP668" s="546"/>
      <c r="AQ668" s="546"/>
      <c r="AR668" s="546"/>
      <c r="AS668" s="546"/>
      <c r="AT668" s="547">
        <f t="shared" ref="AT668" si="490">AT667</f>
        <v>35</v>
      </c>
      <c r="AU668" s="548"/>
      <c r="AV668" s="548"/>
      <c r="AW668" s="548"/>
      <c r="AX668" s="549"/>
    </row>
    <row r="669" spans="1:50" ht="14.25" customHeight="1">
      <c r="B669" s="494" t="s">
        <v>165</v>
      </c>
      <c r="C669" s="494" t="s">
        <v>160</v>
      </c>
      <c r="D669" s="494"/>
      <c r="E669" s="494" t="s">
        <v>161</v>
      </c>
      <c r="F669" s="494"/>
      <c r="G669" s="494"/>
      <c r="H669" s="494" t="s">
        <v>166</v>
      </c>
      <c r="I669" s="527" t="s">
        <v>446</v>
      </c>
      <c r="J669" s="527"/>
      <c r="K669" s="527"/>
      <c r="L669" s="527" t="s">
        <v>166</v>
      </c>
      <c r="M669" s="527" t="s">
        <v>168</v>
      </c>
      <c r="N669" s="528"/>
      <c r="O669" s="526" t="s">
        <v>167</v>
      </c>
      <c r="P669" s="526" t="s">
        <v>163</v>
      </c>
      <c r="Q669" s="526"/>
      <c r="R669" s="526"/>
      <c r="S669" s="526"/>
      <c r="T669" s="526" t="s">
        <v>166</v>
      </c>
      <c r="U669" s="526" t="s">
        <v>163</v>
      </c>
      <c r="V669" s="526"/>
      <c r="W669" s="526"/>
      <c r="X669" s="526"/>
      <c r="Y669" s="526" t="s">
        <v>166</v>
      </c>
      <c r="Z669" s="526" t="s">
        <v>163</v>
      </c>
      <c r="AA669" s="526"/>
      <c r="AB669" s="526"/>
      <c r="AC669" s="526"/>
      <c r="AD669" s="526" t="s">
        <v>166</v>
      </c>
      <c r="AE669" s="526" t="s">
        <v>163</v>
      </c>
      <c r="AF669" s="526"/>
      <c r="AG669" s="526"/>
      <c r="AH669" s="526"/>
      <c r="AI669" s="526" t="s">
        <v>166</v>
      </c>
      <c r="AJ669" s="526" t="s">
        <v>163</v>
      </c>
      <c r="AK669" s="526"/>
      <c r="AL669" s="526"/>
      <c r="AM669" s="526"/>
      <c r="AN669" s="526" t="s">
        <v>166</v>
      </c>
      <c r="AO669" s="526" t="s">
        <v>163</v>
      </c>
      <c r="AP669" s="526"/>
      <c r="AQ669" s="526"/>
      <c r="AR669" s="526"/>
      <c r="AS669" s="526" t="s">
        <v>166</v>
      </c>
      <c r="AT669" s="526" t="s">
        <v>163</v>
      </c>
      <c r="AU669" s="526"/>
      <c r="AV669" s="526"/>
      <c r="AW669" s="526"/>
      <c r="AX669" s="526" t="s">
        <v>166</v>
      </c>
    </row>
    <row r="670" spans="1:50" ht="14.25" customHeight="1">
      <c r="B670" s="494"/>
      <c r="C670" s="494"/>
      <c r="D670" s="494"/>
      <c r="E670" s="494" t="s">
        <v>447</v>
      </c>
      <c r="F670" s="494"/>
      <c r="G670" s="494"/>
      <c r="H670" s="494"/>
      <c r="I670" s="527" t="s">
        <v>447</v>
      </c>
      <c r="J670" s="527"/>
      <c r="K670" s="527"/>
      <c r="L670" s="527"/>
      <c r="M670" s="527"/>
      <c r="N670" s="528"/>
      <c r="O670" s="526"/>
      <c r="P670" s="526" t="s">
        <v>448</v>
      </c>
      <c r="Q670" s="526"/>
      <c r="R670" s="526"/>
      <c r="S670" s="526"/>
      <c r="T670" s="526"/>
      <c r="U670" s="526" t="s">
        <v>448</v>
      </c>
      <c r="V670" s="526"/>
      <c r="W670" s="526"/>
      <c r="X670" s="526"/>
      <c r="Y670" s="526"/>
      <c r="Z670" s="526" t="s">
        <v>448</v>
      </c>
      <c r="AA670" s="526"/>
      <c r="AB670" s="526"/>
      <c r="AC670" s="526"/>
      <c r="AD670" s="526"/>
      <c r="AE670" s="526" t="s">
        <v>448</v>
      </c>
      <c r="AF670" s="526"/>
      <c r="AG670" s="526"/>
      <c r="AH670" s="526"/>
      <c r="AI670" s="526"/>
      <c r="AJ670" s="526" t="s">
        <v>448</v>
      </c>
      <c r="AK670" s="526"/>
      <c r="AL670" s="526"/>
      <c r="AM670" s="526"/>
      <c r="AN670" s="526"/>
      <c r="AO670" s="526" t="s">
        <v>448</v>
      </c>
      <c r="AP670" s="526"/>
      <c r="AQ670" s="526"/>
      <c r="AR670" s="526"/>
      <c r="AS670" s="526"/>
      <c r="AT670" s="526" t="s">
        <v>448</v>
      </c>
      <c r="AU670" s="526"/>
      <c r="AV670" s="526"/>
      <c r="AW670" s="526"/>
      <c r="AX670" s="526"/>
    </row>
    <row r="671" spans="1:50" ht="14.25" customHeight="1">
      <c r="A671" s="200"/>
      <c r="B671" s="494"/>
      <c r="C671" s="494"/>
      <c r="D671" s="494"/>
      <c r="E671" s="203" t="s">
        <v>162</v>
      </c>
      <c r="F671" s="203" t="s">
        <v>449</v>
      </c>
      <c r="G671" s="203" t="s">
        <v>164</v>
      </c>
      <c r="H671" s="494"/>
      <c r="I671" s="204" t="s">
        <v>162</v>
      </c>
      <c r="J671" s="204" t="s">
        <v>449</v>
      </c>
      <c r="K671" s="204" t="s">
        <v>164</v>
      </c>
      <c r="L671" s="527"/>
      <c r="M671" s="527"/>
      <c r="N671" s="528"/>
      <c r="O671" s="526"/>
      <c r="P671" s="205" t="s">
        <v>162</v>
      </c>
      <c r="Q671" s="205" t="s">
        <v>449</v>
      </c>
      <c r="R671" s="205" t="s">
        <v>164</v>
      </c>
      <c r="S671" s="205" t="s">
        <v>168</v>
      </c>
      <c r="T671" s="526"/>
      <c r="U671" s="205" t="s">
        <v>162</v>
      </c>
      <c r="V671" s="205" t="s">
        <v>449</v>
      </c>
      <c r="W671" s="205" t="s">
        <v>164</v>
      </c>
      <c r="X671" s="205" t="s">
        <v>168</v>
      </c>
      <c r="Y671" s="526"/>
      <c r="Z671" s="205" t="s">
        <v>162</v>
      </c>
      <c r="AA671" s="205" t="s">
        <v>449</v>
      </c>
      <c r="AB671" s="205" t="s">
        <v>164</v>
      </c>
      <c r="AC671" s="205" t="s">
        <v>168</v>
      </c>
      <c r="AD671" s="526"/>
      <c r="AE671" s="205" t="s">
        <v>162</v>
      </c>
      <c r="AF671" s="205" t="s">
        <v>449</v>
      </c>
      <c r="AG671" s="205" t="s">
        <v>164</v>
      </c>
      <c r="AH671" s="205" t="s">
        <v>168</v>
      </c>
      <c r="AI671" s="526"/>
      <c r="AJ671" s="205" t="s">
        <v>162</v>
      </c>
      <c r="AK671" s="205" t="s">
        <v>449</v>
      </c>
      <c r="AL671" s="205" t="s">
        <v>164</v>
      </c>
      <c r="AM671" s="205" t="s">
        <v>168</v>
      </c>
      <c r="AN671" s="526"/>
      <c r="AO671" s="205" t="s">
        <v>162</v>
      </c>
      <c r="AP671" s="205" t="s">
        <v>449</v>
      </c>
      <c r="AQ671" s="205" t="s">
        <v>164</v>
      </c>
      <c r="AR671" s="205" t="s">
        <v>168</v>
      </c>
      <c r="AS671" s="526"/>
      <c r="AT671" s="205" t="s">
        <v>162</v>
      </c>
      <c r="AU671" s="205" t="s">
        <v>449</v>
      </c>
      <c r="AV671" s="205" t="s">
        <v>164</v>
      </c>
      <c r="AW671" s="205" t="s">
        <v>168</v>
      </c>
      <c r="AX671" s="526"/>
    </row>
    <row r="672" spans="1:50" ht="14.25" customHeight="1">
      <c r="B672" s="494" t="s">
        <v>450</v>
      </c>
      <c r="C672" s="203">
        <v>1</v>
      </c>
      <c r="D672" s="206"/>
      <c r="E672" s="207"/>
      <c r="F672" s="203"/>
      <c r="G672" s="208" t="e">
        <f>F672/E672</f>
        <v>#DIV/0!</v>
      </c>
      <c r="H672" s="529" t="e">
        <f>AVERAGE(G672:G704)</f>
        <v>#DIV/0!</v>
      </c>
      <c r="I672" s="209" t="e">
        <f>AVERAGE(P672,U672,Z672,AE672,AJ672,AO672,AT672)</f>
        <v>#DIV/0!</v>
      </c>
      <c r="J672" s="209" t="e">
        <f>AVERAGE(Q672,V672,AA672,AF672,AK672,AP672,AU672)</f>
        <v>#DIV/0!</v>
      </c>
      <c r="K672" s="210" t="e">
        <f>AVERAGE(R672,W672,AB672,AG672,AL672,AQ672,AV672)</f>
        <v>#DIV/0!</v>
      </c>
      <c r="L672" s="530" t="str">
        <f>IFERROR(AVERAGE(K672:K704),"-")</f>
        <v>-</v>
      </c>
      <c r="M672" s="209" t="e">
        <f>RANK(K672, K$672:$K$704)</f>
        <v>#DIV/0!</v>
      </c>
      <c r="N672" s="528"/>
      <c r="O672" s="526"/>
      <c r="P672" s="211"/>
      <c r="Q672" s="211"/>
      <c r="R672" s="208" t="e">
        <f t="shared" ref="R672:R703" si="491">Q672/P672</f>
        <v>#DIV/0!</v>
      </c>
      <c r="S672" s="205" t="e">
        <f>RANK(R672, R$672:R$704)</f>
        <v>#DIV/0!</v>
      </c>
      <c r="T672" s="525" t="e">
        <f>AVERAGE(R672:R704)</f>
        <v>#DIV/0!</v>
      </c>
      <c r="U672" s="211"/>
      <c r="V672" s="211"/>
      <c r="W672" s="208" t="e">
        <f t="shared" ref="W672:W703" si="492">V672/U672</f>
        <v>#DIV/0!</v>
      </c>
      <c r="X672" s="205" t="e">
        <f>RANK(W672, W$672:W$704)</f>
        <v>#DIV/0!</v>
      </c>
      <c r="Y672" s="525" t="e">
        <f>AVERAGE(W672:W704)</f>
        <v>#DIV/0!</v>
      </c>
      <c r="Z672" s="211"/>
      <c r="AA672" s="211"/>
      <c r="AB672" s="208" t="e">
        <f t="shared" ref="AB672:AB703" si="493">AA672/Z672</f>
        <v>#DIV/0!</v>
      </c>
      <c r="AC672" s="205" t="e">
        <f>RANK(AB672, AB$672:AB$704)</f>
        <v>#DIV/0!</v>
      </c>
      <c r="AD672" s="525" t="e">
        <f>AVERAGE(AB672:AB704)</f>
        <v>#DIV/0!</v>
      </c>
      <c r="AE672" s="211"/>
      <c r="AF672" s="211"/>
      <c r="AG672" s="208" t="e">
        <f t="shared" ref="AG672:AG703" si="494">AF672/AE672</f>
        <v>#DIV/0!</v>
      </c>
      <c r="AH672" s="205" t="e">
        <f>RANK(AG672, AG$672:AG$704)</f>
        <v>#DIV/0!</v>
      </c>
      <c r="AI672" s="525" t="e">
        <f>AVERAGE(AG672:AG704)</f>
        <v>#DIV/0!</v>
      </c>
      <c r="AJ672" s="211"/>
      <c r="AK672" s="211"/>
      <c r="AL672" s="208" t="e">
        <f t="shared" ref="AL672:AL703" si="495">AK672/AJ672</f>
        <v>#DIV/0!</v>
      </c>
      <c r="AM672" s="205" t="e">
        <f>RANK(AL672, AL$672:AL$704)</f>
        <v>#DIV/0!</v>
      </c>
      <c r="AN672" s="525" t="e">
        <f>AVERAGE(AL672:AL704)</f>
        <v>#DIV/0!</v>
      </c>
      <c r="AO672" s="211"/>
      <c r="AP672" s="211"/>
      <c r="AQ672" s="208" t="e">
        <f t="shared" ref="AQ672:AQ703" si="496">AP672/AO672</f>
        <v>#DIV/0!</v>
      </c>
      <c r="AR672" s="205" t="e">
        <f>RANK(AQ672, AQ$672:AQ$704)</f>
        <v>#DIV/0!</v>
      </c>
      <c r="AS672" s="525" t="e">
        <f>AVERAGE(AQ672:AQ704)</f>
        <v>#DIV/0!</v>
      </c>
      <c r="AT672" s="211"/>
      <c r="AU672" s="211"/>
      <c r="AV672" s="208" t="e">
        <f t="shared" ref="AV672:AV703" si="497">AU672/AT672</f>
        <v>#DIV/0!</v>
      </c>
      <c r="AW672" s="205" t="e">
        <f>RANK(AV672, AV$672:AV$704)</f>
        <v>#DIV/0!</v>
      </c>
      <c r="AX672" s="525" t="e">
        <f>AVERAGE(AV672:AV704)</f>
        <v>#DIV/0!</v>
      </c>
    </row>
    <row r="673" spans="2:50" ht="14.25" customHeight="1">
      <c r="B673" s="494"/>
      <c r="C673" s="203">
        <v>2</v>
      </c>
      <c r="D673" s="206"/>
      <c r="E673" s="207"/>
      <c r="F673" s="203"/>
      <c r="G673" s="208" t="e">
        <f t="shared" ref="G673:G692" si="498">F673/E673</f>
        <v>#DIV/0!</v>
      </c>
      <c r="H673" s="529"/>
      <c r="I673" s="209" t="e">
        <f t="shared" ref="I673:K704" si="499">AVERAGE(P673,U673,Z673,AE673,AJ673,AO673,AT673)</f>
        <v>#DIV/0!</v>
      </c>
      <c r="J673" s="209" t="e">
        <f t="shared" si="499"/>
        <v>#DIV/0!</v>
      </c>
      <c r="K673" s="210" t="e">
        <f t="shared" si="499"/>
        <v>#DIV/0!</v>
      </c>
      <c r="L673" s="530"/>
      <c r="M673" s="209" t="e">
        <f>RANK(K673, K$672:$K$704)</f>
        <v>#DIV/0!</v>
      </c>
      <c r="N673" s="528"/>
      <c r="O673" s="526"/>
      <c r="P673" s="211"/>
      <c r="Q673" s="211"/>
      <c r="R673" s="208" t="e">
        <f t="shared" si="491"/>
        <v>#DIV/0!</v>
      </c>
      <c r="S673" s="205" t="e">
        <f t="shared" ref="S673:S704" si="500">RANK(R673, R$672:R$704)</f>
        <v>#DIV/0!</v>
      </c>
      <c r="T673" s="525"/>
      <c r="U673" s="211"/>
      <c r="V673" s="211"/>
      <c r="W673" s="208" t="e">
        <f t="shared" si="492"/>
        <v>#DIV/0!</v>
      </c>
      <c r="X673" s="205" t="e">
        <f t="shared" ref="X673:X704" si="501">RANK(W673, W$672:W$704)</f>
        <v>#DIV/0!</v>
      </c>
      <c r="Y673" s="525"/>
      <c r="Z673" s="211"/>
      <c r="AA673" s="211"/>
      <c r="AB673" s="208" t="e">
        <f t="shared" si="493"/>
        <v>#DIV/0!</v>
      </c>
      <c r="AC673" s="205" t="e">
        <f t="shared" ref="AC673:AC704" si="502">RANK(AB673, AB$672:AB$704)</f>
        <v>#DIV/0!</v>
      </c>
      <c r="AD673" s="525"/>
      <c r="AE673" s="211"/>
      <c r="AF673" s="211"/>
      <c r="AG673" s="208" t="e">
        <f t="shared" si="494"/>
        <v>#DIV/0!</v>
      </c>
      <c r="AH673" s="205" t="e">
        <f t="shared" ref="AH673:AH704" si="503">RANK(AG673, AG$672:AG$704)</f>
        <v>#DIV/0!</v>
      </c>
      <c r="AI673" s="525"/>
      <c r="AJ673" s="211"/>
      <c r="AK673" s="211"/>
      <c r="AL673" s="208" t="e">
        <f t="shared" si="495"/>
        <v>#DIV/0!</v>
      </c>
      <c r="AM673" s="205" t="e">
        <f t="shared" ref="AM673:AM704" si="504">RANK(AL673, AL$672:AL$704)</f>
        <v>#DIV/0!</v>
      </c>
      <c r="AN673" s="525"/>
      <c r="AO673" s="211"/>
      <c r="AP673" s="211"/>
      <c r="AQ673" s="208" t="e">
        <f t="shared" si="496"/>
        <v>#DIV/0!</v>
      </c>
      <c r="AR673" s="205" t="e">
        <f t="shared" ref="AR673:AR704" si="505">RANK(AQ673, AQ$672:AQ$704)</f>
        <v>#DIV/0!</v>
      </c>
      <c r="AS673" s="525"/>
      <c r="AT673" s="211"/>
      <c r="AU673" s="211"/>
      <c r="AV673" s="208" t="e">
        <f t="shared" si="497"/>
        <v>#DIV/0!</v>
      </c>
      <c r="AW673" s="205" t="e">
        <f t="shared" ref="AW673:AW704" si="506">RANK(AV673, AV$672:AV$704)</f>
        <v>#DIV/0!</v>
      </c>
      <c r="AX673" s="525"/>
    </row>
    <row r="674" spans="2:50" ht="14.25" customHeight="1">
      <c r="B674" s="494"/>
      <c r="C674" s="203">
        <v>3</v>
      </c>
      <c r="D674" s="206"/>
      <c r="E674" s="207"/>
      <c r="F674" s="203"/>
      <c r="G674" s="208" t="e">
        <f t="shared" si="498"/>
        <v>#DIV/0!</v>
      </c>
      <c r="H674" s="529"/>
      <c r="I674" s="209" t="e">
        <f t="shared" si="499"/>
        <v>#DIV/0!</v>
      </c>
      <c r="J674" s="209" t="e">
        <f t="shared" si="499"/>
        <v>#DIV/0!</v>
      </c>
      <c r="K674" s="210" t="e">
        <f t="shared" si="499"/>
        <v>#DIV/0!</v>
      </c>
      <c r="L674" s="530"/>
      <c r="M674" s="209" t="e">
        <f>RANK(K674, K$672:$K$704)</f>
        <v>#DIV/0!</v>
      </c>
      <c r="N674" s="528"/>
      <c r="O674" s="526"/>
      <c r="P674" s="211"/>
      <c r="Q674" s="211"/>
      <c r="R674" s="208" t="e">
        <f t="shared" si="491"/>
        <v>#DIV/0!</v>
      </c>
      <c r="S674" s="205" t="e">
        <f t="shared" si="500"/>
        <v>#DIV/0!</v>
      </c>
      <c r="T674" s="525"/>
      <c r="U674" s="211"/>
      <c r="V674" s="211"/>
      <c r="W674" s="208" t="e">
        <f t="shared" si="492"/>
        <v>#DIV/0!</v>
      </c>
      <c r="X674" s="205" t="e">
        <f t="shared" si="501"/>
        <v>#DIV/0!</v>
      </c>
      <c r="Y674" s="525"/>
      <c r="Z674" s="211"/>
      <c r="AA674" s="211"/>
      <c r="AB674" s="208" t="e">
        <f t="shared" si="493"/>
        <v>#DIV/0!</v>
      </c>
      <c r="AC674" s="205" t="e">
        <f t="shared" si="502"/>
        <v>#DIV/0!</v>
      </c>
      <c r="AD674" s="525"/>
      <c r="AE674" s="211"/>
      <c r="AF674" s="211"/>
      <c r="AG674" s="208" t="e">
        <f t="shared" si="494"/>
        <v>#DIV/0!</v>
      </c>
      <c r="AH674" s="205" t="e">
        <f t="shared" si="503"/>
        <v>#DIV/0!</v>
      </c>
      <c r="AI674" s="525"/>
      <c r="AJ674" s="211"/>
      <c r="AK674" s="211"/>
      <c r="AL674" s="208" t="e">
        <f t="shared" si="495"/>
        <v>#DIV/0!</v>
      </c>
      <c r="AM674" s="205" t="e">
        <f t="shared" si="504"/>
        <v>#DIV/0!</v>
      </c>
      <c r="AN674" s="525"/>
      <c r="AO674" s="211"/>
      <c r="AP674" s="211"/>
      <c r="AQ674" s="208" t="e">
        <f t="shared" si="496"/>
        <v>#DIV/0!</v>
      </c>
      <c r="AR674" s="205" t="e">
        <f t="shared" si="505"/>
        <v>#DIV/0!</v>
      </c>
      <c r="AS674" s="525"/>
      <c r="AT674" s="211"/>
      <c r="AU674" s="211"/>
      <c r="AV674" s="208" t="e">
        <f t="shared" si="497"/>
        <v>#DIV/0!</v>
      </c>
      <c r="AW674" s="205" t="e">
        <f t="shared" si="506"/>
        <v>#DIV/0!</v>
      </c>
      <c r="AX674" s="525"/>
    </row>
    <row r="675" spans="2:50" ht="14.25" customHeight="1">
      <c r="B675" s="494"/>
      <c r="C675" s="203">
        <v>4</v>
      </c>
      <c r="D675" s="206"/>
      <c r="E675" s="207"/>
      <c r="F675" s="203"/>
      <c r="G675" s="208" t="e">
        <f t="shared" si="498"/>
        <v>#DIV/0!</v>
      </c>
      <c r="H675" s="529"/>
      <c r="I675" s="209" t="e">
        <f t="shared" si="499"/>
        <v>#DIV/0!</v>
      </c>
      <c r="J675" s="209" t="e">
        <f t="shared" si="499"/>
        <v>#DIV/0!</v>
      </c>
      <c r="K675" s="210" t="e">
        <f t="shared" si="499"/>
        <v>#DIV/0!</v>
      </c>
      <c r="L675" s="530"/>
      <c r="M675" s="209" t="e">
        <f>RANK(K675, K$672:$K$704)</f>
        <v>#DIV/0!</v>
      </c>
      <c r="N675" s="528"/>
      <c r="O675" s="526"/>
      <c r="P675" s="211"/>
      <c r="Q675" s="211"/>
      <c r="R675" s="208" t="e">
        <f t="shared" si="491"/>
        <v>#DIV/0!</v>
      </c>
      <c r="S675" s="205" t="e">
        <f t="shared" si="500"/>
        <v>#DIV/0!</v>
      </c>
      <c r="T675" s="525"/>
      <c r="U675" s="211"/>
      <c r="V675" s="211"/>
      <c r="W675" s="208" t="e">
        <f t="shared" si="492"/>
        <v>#DIV/0!</v>
      </c>
      <c r="X675" s="205" t="e">
        <f t="shared" si="501"/>
        <v>#DIV/0!</v>
      </c>
      <c r="Y675" s="525"/>
      <c r="Z675" s="211"/>
      <c r="AA675" s="211"/>
      <c r="AB675" s="208" t="e">
        <f t="shared" si="493"/>
        <v>#DIV/0!</v>
      </c>
      <c r="AC675" s="205" t="e">
        <f t="shared" si="502"/>
        <v>#DIV/0!</v>
      </c>
      <c r="AD675" s="525"/>
      <c r="AE675" s="211"/>
      <c r="AF675" s="211"/>
      <c r="AG675" s="208" t="e">
        <f t="shared" si="494"/>
        <v>#DIV/0!</v>
      </c>
      <c r="AH675" s="205" t="e">
        <f t="shared" si="503"/>
        <v>#DIV/0!</v>
      </c>
      <c r="AI675" s="525"/>
      <c r="AJ675" s="211"/>
      <c r="AK675" s="211"/>
      <c r="AL675" s="208" t="e">
        <f t="shared" si="495"/>
        <v>#DIV/0!</v>
      </c>
      <c r="AM675" s="205" t="e">
        <f t="shared" si="504"/>
        <v>#DIV/0!</v>
      </c>
      <c r="AN675" s="525"/>
      <c r="AO675" s="211"/>
      <c r="AP675" s="211"/>
      <c r="AQ675" s="208" t="e">
        <f t="shared" si="496"/>
        <v>#DIV/0!</v>
      </c>
      <c r="AR675" s="205" t="e">
        <f t="shared" si="505"/>
        <v>#DIV/0!</v>
      </c>
      <c r="AS675" s="525"/>
      <c r="AT675" s="211"/>
      <c r="AU675" s="211"/>
      <c r="AV675" s="208" t="e">
        <f t="shared" si="497"/>
        <v>#DIV/0!</v>
      </c>
      <c r="AW675" s="205" t="e">
        <f t="shared" si="506"/>
        <v>#DIV/0!</v>
      </c>
      <c r="AX675" s="525"/>
    </row>
    <row r="676" spans="2:50" ht="14.25" customHeight="1">
      <c r="B676" s="494"/>
      <c r="C676" s="203">
        <v>5</v>
      </c>
      <c r="D676" s="206"/>
      <c r="E676" s="207"/>
      <c r="F676" s="203"/>
      <c r="G676" s="208" t="e">
        <f t="shared" si="498"/>
        <v>#DIV/0!</v>
      </c>
      <c r="H676" s="529"/>
      <c r="I676" s="209" t="e">
        <f t="shared" si="499"/>
        <v>#DIV/0!</v>
      </c>
      <c r="J676" s="209" t="e">
        <f t="shared" si="499"/>
        <v>#DIV/0!</v>
      </c>
      <c r="K676" s="210" t="e">
        <f t="shared" si="499"/>
        <v>#DIV/0!</v>
      </c>
      <c r="L676" s="530"/>
      <c r="M676" s="209" t="e">
        <f>RANK(K676, K$672:$K$704)</f>
        <v>#DIV/0!</v>
      </c>
      <c r="N676" s="528"/>
      <c r="O676" s="526"/>
      <c r="P676" s="211"/>
      <c r="Q676" s="211"/>
      <c r="R676" s="208" t="e">
        <f t="shared" si="491"/>
        <v>#DIV/0!</v>
      </c>
      <c r="S676" s="205" t="e">
        <f t="shared" si="500"/>
        <v>#DIV/0!</v>
      </c>
      <c r="T676" s="525"/>
      <c r="U676" s="211"/>
      <c r="V676" s="211"/>
      <c r="W676" s="208" t="e">
        <f t="shared" si="492"/>
        <v>#DIV/0!</v>
      </c>
      <c r="X676" s="205" t="e">
        <f t="shared" si="501"/>
        <v>#DIV/0!</v>
      </c>
      <c r="Y676" s="525"/>
      <c r="Z676" s="211"/>
      <c r="AA676" s="211"/>
      <c r="AB676" s="208" t="e">
        <f t="shared" si="493"/>
        <v>#DIV/0!</v>
      </c>
      <c r="AC676" s="205" t="e">
        <f t="shared" si="502"/>
        <v>#DIV/0!</v>
      </c>
      <c r="AD676" s="525"/>
      <c r="AE676" s="211"/>
      <c r="AF676" s="211"/>
      <c r="AG676" s="208" t="e">
        <f t="shared" si="494"/>
        <v>#DIV/0!</v>
      </c>
      <c r="AH676" s="205" t="e">
        <f t="shared" si="503"/>
        <v>#DIV/0!</v>
      </c>
      <c r="AI676" s="525"/>
      <c r="AJ676" s="211"/>
      <c r="AK676" s="211"/>
      <c r="AL676" s="208" t="e">
        <f t="shared" si="495"/>
        <v>#DIV/0!</v>
      </c>
      <c r="AM676" s="205" t="e">
        <f t="shared" si="504"/>
        <v>#DIV/0!</v>
      </c>
      <c r="AN676" s="525"/>
      <c r="AO676" s="211"/>
      <c r="AP676" s="211"/>
      <c r="AQ676" s="208" t="e">
        <f t="shared" si="496"/>
        <v>#DIV/0!</v>
      </c>
      <c r="AR676" s="205" t="e">
        <f t="shared" si="505"/>
        <v>#DIV/0!</v>
      </c>
      <c r="AS676" s="525"/>
      <c r="AT676" s="211"/>
      <c r="AU676" s="211"/>
      <c r="AV676" s="208" t="e">
        <f t="shared" si="497"/>
        <v>#DIV/0!</v>
      </c>
      <c r="AW676" s="205" t="e">
        <f t="shared" si="506"/>
        <v>#DIV/0!</v>
      </c>
      <c r="AX676" s="525"/>
    </row>
    <row r="677" spans="2:50" ht="14.25" customHeight="1">
      <c r="B677" s="494"/>
      <c r="C677" s="203">
        <v>6</v>
      </c>
      <c r="D677" s="206"/>
      <c r="E677" s="207"/>
      <c r="F677" s="203"/>
      <c r="G677" s="208" t="e">
        <f t="shared" si="498"/>
        <v>#DIV/0!</v>
      </c>
      <c r="H677" s="529"/>
      <c r="I677" s="209" t="e">
        <f t="shared" si="499"/>
        <v>#DIV/0!</v>
      </c>
      <c r="J677" s="209" t="e">
        <f t="shared" si="499"/>
        <v>#DIV/0!</v>
      </c>
      <c r="K677" s="210" t="e">
        <f t="shared" si="499"/>
        <v>#DIV/0!</v>
      </c>
      <c r="L677" s="530"/>
      <c r="M677" s="209" t="e">
        <f>RANK(K677, K$672:$K$704)</f>
        <v>#DIV/0!</v>
      </c>
      <c r="N677" s="528"/>
      <c r="O677" s="526"/>
      <c r="P677" s="211"/>
      <c r="Q677" s="211"/>
      <c r="R677" s="208" t="e">
        <f t="shared" si="491"/>
        <v>#DIV/0!</v>
      </c>
      <c r="S677" s="205" t="e">
        <f t="shared" si="500"/>
        <v>#DIV/0!</v>
      </c>
      <c r="T677" s="525"/>
      <c r="U677" s="211"/>
      <c r="V677" s="211"/>
      <c r="W677" s="208" t="e">
        <f t="shared" si="492"/>
        <v>#DIV/0!</v>
      </c>
      <c r="X677" s="205" t="e">
        <f t="shared" si="501"/>
        <v>#DIV/0!</v>
      </c>
      <c r="Y677" s="525"/>
      <c r="Z677" s="211"/>
      <c r="AA677" s="211"/>
      <c r="AB677" s="208" t="e">
        <f t="shared" si="493"/>
        <v>#DIV/0!</v>
      </c>
      <c r="AC677" s="205" t="e">
        <f t="shared" si="502"/>
        <v>#DIV/0!</v>
      </c>
      <c r="AD677" s="525"/>
      <c r="AE677" s="211"/>
      <c r="AF677" s="211"/>
      <c r="AG677" s="208" t="e">
        <f t="shared" si="494"/>
        <v>#DIV/0!</v>
      </c>
      <c r="AH677" s="205" t="e">
        <f t="shared" si="503"/>
        <v>#DIV/0!</v>
      </c>
      <c r="AI677" s="525"/>
      <c r="AJ677" s="211"/>
      <c r="AK677" s="211"/>
      <c r="AL677" s="208" t="e">
        <f t="shared" si="495"/>
        <v>#DIV/0!</v>
      </c>
      <c r="AM677" s="205" t="e">
        <f t="shared" si="504"/>
        <v>#DIV/0!</v>
      </c>
      <c r="AN677" s="525"/>
      <c r="AO677" s="211"/>
      <c r="AP677" s="211"/>
      <c r="AQ677" s="208" t="e">
        <f t="shared" si="496"/>
        <v>#DIV/0!</v>
      </c>
      <c r="AR677" s="205" t="e">
        <f t="shared" si="505"/>
        <v>#DIV/0!</v>
      </c>
      <c r="AS677" s="525"/>
      <c r="AT677" s="211"/>
      <c r="AU677" s="211"/>
      <c r="AV677" s="208" t="e">
        <f t="shared" si="497"/>
        <v>#DIV/0!</v>
      </c>
      <c r="AW677" s="205" t="e">
        <f t="shared" si="506"/>
        <v>#DIV/0!</v>
      </c>
      <c r="AX677" s="525"/>
    </row>
    <row r="678" spans="2:50" ht="14.25" customHeight="1">
      <c r="B678" s="494"/>
      <c r="C678" s="203">
        <v>7</v>
      </c>
      <c r="D678" s="206"/>
      <c r="E678" s="207"/>
      <c r="F678" s="203"/>
      <c r="G678" s="208" t="e">
        <f t="shared" si="498"/>
        <v>#DIV/0!</v>
      </c>
      <c r="H678" s="529"/>
      <c r="I678" s="209" t="e">
        <f t="shared" si="499"/>
        <v>#DIV/0!</v>
      </c>
      <c r="J678" s="209" t="e">
        <f t="shared" si="499"/>
        <v>#DIV/0!</v>
      </c>
      <c r="K678" s="210" t="e">
        <f t="shared" si="499"/>
        <v>#DIV/0!</v>
      </c>
      <c r="L678" s="530"/>
      <c r="M678" s="209" t="e">
        <f>RANK(K678, K$672:$K$704)</f>
        <v>#DIV/0!</v>
      </c>
      <c r="N678" s="528"/>
      <c r="O678" s="526"/>
      <c r="P678" s="211"/>
      <c r="Q678" s="211"/>
      <c r="R678" s="208" t="e">
        <f t="shared" si="491"/>
        <v>#DIV/0!</v>
      </c>
      <c r="S678" s="205" t="e">
        <f t="shared" si="500"/>
        <v>#DIV/0!</v>
      </c>
      <c r="T678" s="525"/>
      <c r="U678" s="211"/>
      <c r="V678" s="211"/>
      <c r="W678" s="208" t="e">
        <f t="shared" si="492"/>
        <v>#DIV/0!</v>
      </c>
      <c r="X678" s="205" t="e">
        <f t="shared" si="501"/>
        <v>#DIV/0!</v>
      </c>
      <c r="Y678" s="525"/>
      <c r="Z678" s="211"/>
      <c r="AA678" s="211"/>
      <c r="AB678" s="208" t="e">
        <f t="shared" si="493"/>
        <v>#DIV/0!</v>
      </c>
      <c r="AC678" s="205" t="e">
        <f t="shared" si="502"/>
        <v>#DIV/0!</v>
      </c>
      <c r="AD678" s="525"/>
      <c r="AE678" s="211"/>
      <c r="AF678" s="211"/>
      <c r="AG678" s="208" t="e">
        <f t="shared" si="494"/>
        <v>#DIV/0!</v>
      </c>
      <c r="AH678" s="205" t="e">
        <f t="shared" si="503"/>
        <v>#DIV/0!</v>
      </c>
      <c r="AI678" s="525"/>
      <c r="AJ678" s="211"/>
      <c r="AK678" s="211"/>
      <c r="AL678" s="208" t="e">
        <f t="shared" si="495"/>
        <v>#DIV/0!</v>
      </c>
      <c r="AM678" s="205" t="e">
        <f t="shared" si="504"/>
        <v>#DIV/0!</v>
      </c>
      <c r="AN678" s="525"/>
      <c r="AO678" s="211"/>
      <c r="AP678" s="211"/>
      <c r="AQ678" s="208" t="e">
        <f t="shared" si="496"/>
        <v>#DIV/0!</v>
      </c>
      <c r="AR678" s="205" t="e">
        <f t="shared" si="505"/>
        <v>#DIV/0!</v>
      </c>
      <c r="AS678" s="525"/>
      <c r="AT678" s="211"/>
      <c r="AU678" s="211"/>
      <c r="AV678" s="208" t="e">
        <f t="shared" si="497"/>
        <v>#DIV/0!</v>
      </c>
      <c r="AW678" s="205" t="e">
        <f t="shared" si="506"/>
        <v>#DIV/0!</v>
      </c>
      <c r="AX678" s="525"/>
    </row>
    <row r="679" spans="2:50" ht="14.25" customHeight="1">
      <c r="B679" s="494"/>
      <c r="C679" s="203">
        <v>8</v>
      </c>
      <c r="D679" s="206"/>
      <c r="E679" s="207"/>
      <c r="F679" s="203"/>
      <c r="G679" s="208" t="e">
        <f t="shared" si="498"/>
        <v>#DIV/0!</v>
      </c>
      <c r="H679" s="529"/>
      <c r="I679" s="209" t="e">
        <f t="shared" si="499"/>
        <v>#DIV/0!</v>
      </c>
      <c r="J679" s="209" t="e">
        <f t="shared" si="499"/>
        <v>#DIV/0!</v>
      </c>
      <c r="K679" s="210" t="e">
        <f t="shared" si="499"/>
        <v>#DIV/0!</v>
      </c>
      <c r="L679" s="530"/>
      <c r="M679" s="209" t="e">
        <f>RANK(K679, K$672:$K$704)</f>
        <v>#DIV/0!</v>
      </c>
      <c r="N679" s="528"/>
      <c r="O679" s="526"/>
      <c r="P679" s="211"/>
      <c r="Q679" s="211"/>
      <c r="R679" s="208" t="e">
        <f t="shared" si="491"/>
        <v>#DIV/0!</v>
      </c>
      <c r="S679" s="205" t="e">
        <f t="shared" si="500"/>
        <v>#DIV/0!</v>
      </c>
      <c r="T679" s="525"/>
      <c r="U679" s="211"/>
      <c r="V679" s="211"/>
      <c r="W679" s="208" t="e">
        <f t="shared" si="492"/>
        <v>#DIV/0!</v>
      </c>
      <c r="X679" s="205" t="e">
        <f t="shared" si="501"/>
        <v>#DIV/0!</v>
      </c>
      <c r="Y679" s="525"/>
      <c r="Z679" s="211"/>
      <c r="AA679" s="211"/>
      <c r="AB679" s="208" t="e">
        <f t="shared" si="493"/>
        <v>#DIV/0!</v>
      </c>
      <c r="AC679" s="205" t="e">
        <f t="shared" si="502"/>
        <v>#DIV/0!</v>
      </c>
      <c r="AD679" s="525"/>
      <c r="AE679" s="211"/>
      <c r="AF679" s="211"/>
      <c r="AG679" s="208" t="e">
        <f t="shared" si="494"/>
        <v>#DIV/0!</v>
      </c>
      <c r="AH679" s="205" t="e">
        <f t="shared" si="503"/>
        <v>#DIV/0!</v>
      </c>
      <c r="AI679" s="525"/>
      <c r="AJ679" s="211"/>
      <c r="AK679" s="211"/>
      <c r="AL679" s="208" t="e">
        <f t="shared" si="495"/>
        <v>#DIV/0!</v>
      </c>
      <c r="AM679" s="205" t="e">
        <f t="shared" si="504"/>
        <v>#DIV/0!</v>
      </c>
      <c r="AN679" s="525"/>
      <c r="AO679" s="211"/>
      <c r="AP679" s="211"/>
      <c r="AQ679" s="208" t="e">
        <f t="shared" si="496"/>
        <v>#DIV/0!</v>
      </c>
      <c r="AR679" s="205" t="e">
        <f t="shared" si="505"/>
        <v>#DIV/0!</v>
      </c>
      <c r="AS679" s="525"/>
      <c r="AT679" s="211"/>
      <c r="AU679" s="211"/>
      <c r="AV679" s="208" t="e">
        <f t="shared" si="497"/>
        <v>#DIV/0!</v>
      </c>
      <c r="AW679" s="205" t="e">
        <f t="shared" si="506"/>
        <v>#DIV/0!</v>
      </c>
      <c r="AX679" s="525"/>
    </row>
    <row r="680" spans="2:50" ht="14.25" customHeight="1">
      <c r="B680" s="494"/>
      <c r="C680" s="203">
        <v>9</v>
      </c>
      <c r="D680" s="206"/>
      <c r="E680" s="207"/>
      <c r="F680" s="203"/>
      <c r="G680" s="208" t="e">
        <f t="shared" si="498"/>
        <v>#DIV/0!</v>
      </c>
      <c r="H680" s="529"/>
      <c r="I680" s="209" t="e">
        <f t="shared" si="499"/>
        <v>#DIV/0!</v>
      </c>
      <c r="J680" s="209" t="e">
        <f t="shared" si="499"/>
        <v>#DIV/0!</v>
      </c>
      <c r="K680" s="210" t="e">
        <f t="shared" si="499"/>
        <v>#DIV/0!</v>
      </c>
      <c r="L680" s="530"/>
      <c r="M680" s="209" t="e">
        <f>RANK(K680, K$672:$K$704)</f>
        <v>#DIV/0!</v>
      </c>
      <c r="N680" s="528"/>
      <c r="O680" s="526"/>
      <c r="P680" s="211"/>
      <c r="Q680" s="211"/>
      <c r="R680" s="208" t="e">
        <f t="shared" si="491"/>
        <v>#DIV/0!</v>
      </c>
      <c r="S680" s="205" t="e">
        <f t="shared" si="500"/>
        <v>#DIV/0!</v>
      </c>
      <c r="T680" s="525"/>
      <c r="U680" s="211"/>
      <c r="V680" s="211"/>
      <c r="W680" s="208" t="e">
        <f t="shared" si="492"/>
        <v>#DIV/0!</v>
      </c>
      <c r="X680" s="205" t="e">
        <f t="shared" si="501"/>
        <v>#DIV/0!</v>
      </c>
      <c r="Y680" s="525"/>
      <c r="Z680" s="211"/>
      <c r="AA680" s="211"/>
      <c r="AB680" s="208" t="e">
        <f t="shared" si="493"/>
        <v>#DIV/0!</v>
      </c>
      <c r="AC680" s="205" t="e">
        <f t="shared" si="502"/>
        <v>#DIV/0!</v>
      </c>
      <c r="AD680" s="525"/>
      <c r="AE680" s="211"/>
      <c r="AF680" s="211"/>
      <c r="AG680" s="208" t="e">
        <f t="shared" si="494"/>
        <v>#DIV/0!</v>
      </c>
      <c r="AH680" s="205" t="e">
        <f t="shared" si="503"/>
        <v>#DIV/0!</v>
      </c>
      <c r="AI680" s="525"/>
      <c r="AJ680" s="211"/>
      <c r="AK680" s="211"/>
      <c r="AL680" s="208" t="e">
        <f t="shared" si="495"/>
        <v>#DIV/0!</v>
      </c>
      <c r="AM680" s="205" t="e">
        <f t="shared" si="504"/>
        <v>#DIV/0!</v>
      </c>
      <c r="AN680" s="525"/>
      <c r="AO680" s="211"/>
      <c r="AP680" s="211"/>
      <c r="AQ680" s="208" t="e">
        <f t="shared" si="496"/>
        <v>#DIV/0!</v>
      </c>
      <c r="AR680" s="205" t="e">
        <f t="shared" si="505"/>
        <v>#DIV/0!</v>
      </c>
      <c r="AS680" s="525"/>
      <c r="AT680" s="211"/>
      <c r="AU680" s="211"/>
      <c r="AV680" s="208" t="e">
        <f t="shared" si="497"/>
        <v>#DIV/0!</v>
      </c>
      <c r="AW680" s="205" t="e">
        <f t="shared" si="506"/>
        <v>#DIV/0!</v>
      </c>
      <c r="AX680" s="525"/>
    </row>
    <row r="681" spans="2:50" ht="14.25" customHeight="1">
      <c r="B681" s="494"/>
      <c r="C681" s="203">
        <v>10</v>
      </c>
      <c r="D681" s="206"/>
      <c r="E681" s="207"/>
      <c r="F681" s="203"/>
      <c r="G681" s="208" t="e">
        <f t="shared" si="498"/>
        <v>#DIV/0!</v>
      </c>
      <c r="H681" s="529"/>
      <c r="I681" s="209" t="e">
        <f t="shared" si="499"/>
        <v>#DIV/0!</v>
      </c>
      <c r="J681" s="209" t="e">
        <f t="shared" si="499"/>
        <v>#DIV/0!</v>
      </c>
      <c r="K681" s="210" t="e">
        <f t="shared" si="499"/>
        <v>#DIV/0!</v>
      </c>
      <c r="L681" s="530"/>
      <c r="M681" s="209" t="e">
        <f>RANK(K681, K$672:$K$704)</f>
        <v>#DIV/0!</v>
      </c>
      <c r="N681" s="528"/>
      <c r="O681" s="526"/>
      <c r="P681" s="211"/>
      <c r="Q681" s="211"/>
      <c r="R681" s="208" t="e">
        <f t="shared" si="491"/>
        <v>#DIV/0!</v>
      </c>
      <c r="S681" s="205" t="e">
        <f t="shared" si="500"/>
        <v>#DIV/0!</v>
      </c>
      <c r="T681" s="525"/>
      <c r="U681" s="211"/>
      <c r="V681" s="211"/>
      <c r="W681" s="208" t="e">
        <f t="shared" si="492"/>
        <v>#DIV/0!</v>
      </c>
      <c r="X681" s="205" t="e">
        <f t="shared" si="501"/>
        <v>#DIV/0!</v>
      </c>
      <c r="Y681" s="525"/>
      <c r="Z681" s="211"/>
      <c r="AA681" s="211"/>
      <c r="AB681" s="208" t="e">
        <f t="shared" si="493"/>
        <v>#DIV/0!</v>
      </c>
      <c r="AC681" s="205" t="e">
        <f t="shared" si="502"/>
        <v>#DIV/0!</v>
      </c>
      <c r="AD681" s="525"/>
      <c r="AE681" s="211"/>
      <c r="AF681" s="211"/>
      <c r="AG681" s="208" t="e">
        <f t="shared" si="494"/>
        <v>#DIV/0!</v>
      </c>
      <c r="AH681" s="205" t="e">
        <f t="shared" si="503"/>
        <v>#DIV/0!</v>
      </c>
      <c r="AI681" s="525"/>
      <c r="AJ681" s="211"/>
      <c r="AK681" s="211"/>
      <c r="AL681" s="208" t="e">
        <f t="shared" si="495"/>
        <v>#DIV/0!</v>
      </c>
      <c r="AM681" s="205" t="e">
        <f t="shared" si="504"/>
        <v>#DIV/0!</v>
      </c>
      <c r="AN681" s="525"/>
      <c r="AO681" s="211"/>
      <c r="AP681" s="211"/>
      <c r="AQ681" s="208" t="e">
        <f t="shared" si="496"/>
        <v>#DIV/0!</v>
      </c>
      <c r="AR681" s="205" t="e">
        <f t="shared" si="505"/>
        <v>#DIV/0!</v>
      </c>
      <c r="AS681" s="525"/>
      <c r="AT681" s="211"/>
      <c r="AU681" s="211"/>
      <c r="AV681" s="208" t="e">
        <f t="shared" si="497"/>
        <v>#DIV/0!</v>
      </c>
      <c r="AW681" s="205" t="e">
        <f t="shared" si="506"/>
        <v>#DIV/0!</v>
      </c>
      <c r="AX681" s="525"/>
    </row>
    <row r="682" spans="2:50" ht="14.25" customHeight="1">
      <c r="B682" s="494"/>
      <c r="C682" s="203">
        <v>11</v>
      </c>
      <c r="D682" s="206"/>
      <c r="E682" s="207"/>
      <c r="F682" s="203"/>
      <c r="G682" s="208" t="e">
        <f t="shared" si="498"/>
        <v>#DIV/0!</v>
      </c>
      <c r="H682" s="529"/>
      <c r="I682" s="209" t="e">
        <f t="shared" si="499"/>
        <v>#DIV/0!</v>
      </c>
      <c r="J682" s="209" t="e">
        <f t="shared" si="499"/>
        <v>#DIV/0!</v>
      </c>
      <c r="K682" s="210" t="e">
        <f t="shared" si="499"/>
        <v>#DIV/0!</v>
      </c>
      <c r="L682" s="530"/>
      <c r="M682" s="209" t="e">
        <f>RANK(K682, K$672:$K$704)</f>
        <v>#DIV/0!</v>
      </c>
      <c r="N682" s="528"/>
      <c r="O682" s="526"/>
      <c r="P682" s="205"/>
      <c r="Q682" s="205"/>
      <c r="R682" s="208" t="e">
        <f t="shared" si="491"/>
        <v>#DIV/0!</v>
      </c>
      <c r="S682" s="205" t="e">
        <f t="shared" si="500"/>
        <v>#DIV/0!</v>
      </c>
      <c r="T682" s="525"/>
      <c r="U682" s="205"/>
      <c r="V682" s="205"/>
      <c r="W682" s="208" t="e">
        <f t="shared" si="492"/>
        <v>#DIV/0!</v>
      </c>
      <c r="X682" s="205" t="e">
        <f t="shared" si="501"/>
        <v>#DIV/0!</v>
      </c>
      <c r="Y682" s="525"/>
      <c r="Z682" s="205"/>
      <c r="AA682" s="205"/>
      <c r="AB682" s="208" t="e">
        <f t="shared" si="493"/>
        <v>#DIV/0!</v>
      </c>
      <c r="AC682" s="205" t="e">
        <f t="shared" si="502"/>
        <v>#DIV/0!</v>
      </c>
      <c r="AD682" s="525"/>
      <c r="AE682" s="205"/>
      <c r="AF682" s="205"/>
      <c r="AG682" s="208" t="e">
        <f t="shared" si="494"/>
        <v>#DIV/0!</v>
      </c>
      <c r="AH682" s="205" t="e">
        <f t="shared" si="503"/>
        <v>#DIV/0!</v>
      </c>
      <c r="AI682" s="525"/>
      <c r="AJ682" s="205"/>
      <c r="AK682" s="205"/>
      <c r="AL682" s="208" t="e">
        <f t="shared" si="495"/>
        <v>#DIV/0!</v>
      </c>
      <c r="AM682" s="205" t="e">
        <f t="shared" si="504"/>
        <v>#DIV/0!</v>
      </c>
      <c r="AN682" s="525"/>
      <c r="AO682" s="205"/>
      <c r="AP682" s="205"/>
      <c r="AQ682" s="208" t="e">
        <f t="shared" si="496"/>
        <v>#DIV/0!</v>
      </c>
      <c r="AR682" s="205" t="e">
        <f t="shared" si="505"/>
        <v>#DIV/0!</v>
      </c>
      <c r="AS682" s="525"/>
      <c r="AT682" s="205"/>
      <c r="AU682" s="205"/>
      <c r="AV682" s="208" t="e">
        <f t="shared" si="497"/>
        <v>#DIV/0!</v>
      </c>
      <c r="AW682" s="205" t="e">
        <f t="shared" si="506"/>
        <v>#DIV/0!</v>
      </c>
      <c r="AX682" s="525"/>
    </row>
    <row r="683" spans="2:50" ht="14.25" customHeight="1">
      <c r="B683" s="494"/>
      <c r="C683" s="203">
        <v>12</v>
      </c>
      <c r="D683" s="206"/>
      <c r="E683" s="207"/>
      <c r="F683" s="203"/>
      <c r="G683" s="208" t="e">
        <f t="shared" si="498"/>
        <v>#DIV/0!</v>
      </c>
      <c r="H683" s="529"/>
      <c r="I683" s="209" t="e">
        <f t="shared" si="499"/>
        <v>#DIV/0!</v>
      </c>
      <c r="J683" s="209" t="e">
        <f t="shared" si="499"/>
        <v>#DIV/0!</v>
      </c>
      <c r="K683" s="210" t="e">
        <f t="shared" si="499"/>
        <v>#DIV/0!</v>
      </c>
      <c r="L683" s="530"/>
      <c r="M683" s="209" t="e">
        <f>RANK(K683, K$672:$K$704)</f>
        <v>#DIV/0!</v>
      </c>
      <c r="N683" s="528"/>
      <c r="O683" s="526"/>
      <c r="P683" s="205"/>
      <c r="Q683" s="205"/>
      <c r="R683" s="208" t="e">
        <f t="shared" si="491"/>
        <v>#DIV/0!</v>
      </c>
      <c r="S683" s="205" t="e">
        <f t="shared" si="500"/>
        <v>#DIV/0!</v>
      </c>
      <c r="T683" s="525"/>
      <c r="U683" s="205"/>
      <c r="V683" s="205"/>
      <c r="W683" s="208" t="e">
        <f t="shared" si="492"/>
        <v>#DIV/0!</v>
      </c>
      <c r="X683" s="205" t="e">
        <f t="shared" si="501"/>
        <v>#DIV/0!</v>
      </c>
      <c r="Y683" s="525"/>
      <c r="Z683" s="205"/>
      <c r="AA683" s="205"/>
      <c r="AB683" s="208" t="e">
        <f t="shared" si="493"/>
        <v>#DIV/0!</v>
      </c>
      <c r="AC683" s="205" t="e">
        <f t="shared" si="502"/>
        <v>#DIV/0!</v>
      </c>
      <c r="AD683" s="525"/>
      <c r="AE683" s="205"/>
      <c r="AF683" s="205"/>
      <c r="AG683" s="208" t="e">
        <f t="shared" si="494"/>
        <v>#DIV/0!</v>
      </c>
      <c r="AH683" s="205" t="e">
        <f t="shared" si="503"/>
        <v>#DIV/0!</v>
      </c>
      <c r="AI683" s="525"/>
      <c r="AJ683" s="205"/>
      <c r="AK683" s="205"/>
      <c r="AL683" s="208" t="e">
        <f t="shared" si="495"/>
        <v>#DIV/0!</v>
      </c>
      <c r="AM683" s="205" t="e">
        <f t="shared" si="504"/>
        <v>#DIV/0!</v>
      </c>
      <c r="AN683" s="525"/>
      <c r="AO683" s="205"/>
      <c r="AP683" s="205"/>
      <c r="AQ683" s="208" t="e">
        <f t="shared" si="496"/>
        <v>#DIV/0!</v>
      </c>
      <c r="AR683" s="205" t="e">
        <f t="shared" si="505"/>
        <v>#DIV/0!</v>
      </c>
      <c r="AS683" s="525"/>
      <c r="AT683" s="205"/>
      <c r="AU683" s="205"/>
      <c r="AV683" s="208" t="e">
        <f t="shared" si="497"/>
        <v>#DIV/0!</v>
      </c>
      <c r="AW683" s="205" t="e">
        <f t="shared" si="506"/>
        <v>#DIV/0!</v>
      </c>
      <c r="AX683" s="525"/>
    </row>
    <row r="684" spans="2:50" ht="14.25" customHeight="1">
      <c r="B684" s="494"/>
      <c r="C684" s="203">
        <v>13</v>
      </c>
      <c r="D684" s="206"/>
      <c r="E684" s="207"/>
      <c r="F684" s="203"/>
      <c r="G684" s="208" t="e">
        <f t="shared" si="498"/>
        <v>#DIV/0!</v>
      </c>
      <c r="H684" s="529"/>
      <c r="I684" s="209" t="e">
        <f t="shared" si="499"/>
        <v>#DIV/0!</v>
      </c>
      <c r="J684" s="209" t="e">
        <f t="shared" si="499"/>
        <v>#DIV/0!</v>
      </c>
      <c r="K684" s="210" t="e">
        <f t="shared" si="499"/>
        <v>#DIV/0!</v>
      </c>
      <c r="L684" s="530"/>
      <c r="M684" s="209" t="e">
        <f>RANK(K684, K$672:$K$704)</f>
        <v>#DIV/0!</v>
      </c>
      <c r="N684" s="528"/>
      <c r="O684" s="526"/>
      <c r="P684" s="205"/>
      <c r="Q684" s="205"/>
      <c r="R684" s="208" t="e">
        <f t="shared" si="491"/>
        <v>#DIV/0!</v>
      </c>
      <c r="S684" s="205" t="e">
        <f t="shared" si="500"/>
        <v>#DIV/0!</v>
      </c>
      <c r="T684" s="525"/>
      <c r="U684" s="205"/>
      <c r="V684" s="205"/>
      <c r="W684" s="208" t="e">
        <f t="shared" si="492"/>
        <v>#DIV/0!</v>
      </c>
      <c r="X684" s="205" t="e">
        <f t="shared" si="501"/>
        <v>#DIV/0!</v>
      </c>
      <c r="Y684" s="525"/>
      <c r="Z684" s="205"/>
      <c r="AA684" s="205"/>
      <c r="AB684" s="208" t="e">
        <f t="shared" si="493"/>
        <v>#DIV/0!</v>
      </c>
      <c r="AC684" s="205" t="e">
        <f t="shared" si="502"/>
        <v>#DIV/0!</v>
      </c>
      <c r="AD684" s="525"/>
      <c r="AE684" s="205"/>
      <c r="AF684" s="205"/>
      <c r="AG684" s="208" t="e">
        <f t="shared" si="494"/>
        <v>#DIV/0!</v>
      </c>
      <c r="AH684" s="205" t="e">
        <f t="shared" si="503"/>
        <v>#DIV/0!</v>
      </c>
      <c r="AI684" s="525"/>
      <c r="AJ684" s="205"/>
      <c r="AK684" s="205"/>
      <c r="AL684" s="208" t="e">
        <f t="shared" si="495"/>
        <v>#DIV/0!</v>
      </c>
      <c r="AM684" s="205" t="e">
        <f t="shared" si="504"/>
        <v>#DIV/0!</v>
      </c>
      <c r="AN684" s="525"/>
      <c r="AO684" s="205"/>
      <c r="AP684" s="205"/>
      <c r="AQ684" s="208" t="e">
        <f t="shared" si="496"/>
        <v>#DIV/0!</v>
      </c>
      <c r="AR684" s="205" t="e">
        <f t="shared" si="505"/>
        <v>#DIV/0!</v>
      </c>
      <c r="AS684" s="525"/>
      <c r="AT684" s="205"/>
      <c r="AU684" s="205"/>
      <c r="AV684" s="208" t="e">
        <f t="shared" si="497"/>
        <v>#DIV/0!</v>
      </c>
      <c r="AW684" s="205" t="e">
        <f>RANK(AV684, AV$672:AV$704)</f>
        <v>#DIV/0!</v>
      </c>
      <c r="AX684" s="525"/>
    </row>
    <row r="685" spans="2:50" ht="14.25" customHeight="1">
      <c r="B685" s="494"/>
      <c r="C685" s="203">
        <v>14</v>
      </c>
      <c r="D685" s="206"/>
      <c r="E685" s="207"/>
      <c r="F685" s="203"/>
      <c r="G685" s="208" t="e">
        <f t="shared" si="498"/>
        <v>#DIV/0!</v>
      </c>
      <c r="H685" s="529"/>
      <c r="I685" s="209" t="e">
        <f t="shared" si="499"/>
        <v>#DIV/0!</v>
      </c>
      <c r="J685" s="209" t="e">
        <f t="shared" si="499"/>
        <v>#DIV/0!</v>
      </c>
      <c r="K685" s="210" t="e">
        <f t="shared" si="499"/>
        <v>#DIV/0!</v>
      </c>
      <c r="L685" s="530"/>
      <c r="M685" s="209" t="e">
        <f>RANK(K685, K$672:$K$704)</f>
        <v>#DIV/0!</v>
      </c>
      <c r="N685" s="528"/>
      <c r="O685" s="526"/>
      <c r="P685" s="205"/>
      <c r="Q685" s="205"/>
      <c r="R685" s="208" t="e">
        <f t="shared" si="491"/>
        <v>#DIV/0!</v>
      </c>
      <c r="S685" s="205" t="e">
        <f t="shared" si="500"/>
        <v>#DIV/0!</v>
      </c>
      <c r="T685" s="525"/>
      <c r="U685" s="205"/>
      <c r="V685" s="205"/>
      <c r="W685" s="208" t="e">
        <f t="shared" si="492"/>
        <v>#DIV/0!</v>
      </c>
      <c r="X685" s="205" t="e">
        <f t="shared" si="501"/>
        <v>#DIV/0!</v>
      </c>
      <c r="Y685" s="525"/>
      <c r="Z685" s="205"/>
      <c r="AA685" s="205"/>
      <c r="AB685" s="208" t="e">
        <f t="shared" si="493"/>
        <v>#DIV/0!</v>
      </c>
      <c r="AC685" s="205" t="e">
        <f t="shared" si="502"/>
        <v>#DIV/0!</v>
      </c>
      <c r="AD685" s="525"/>
      <c r="AE685" s="205"/>
      <c r="AF685" s="205"/>
      <c r="AG685" s="208" t="e">
        <f t="shared" si="494"/>
        <v>#DIV/0!</v>
      </c>
      <c r="AH685" s="205" t="e">
        <f t="shared" si="503"/>
        <v>#DIV/0!</v>
      </c>
      <c r="AI685" s="525"/>
      <c r="AJ685" s="205"/>
      <c r="AK685" s="205"/>
      <c r="AL685" s="208" t="e">
        <f t="shared" si="495"/>
        <v>#DIV/0!</v>
      </c>
      <c r="AM685" s="205" t="e">
        <f t="shared" si="504"/>
        <v>#DIV/0!</v>
      </c>
      <c r="AN685" s="525"/>
      <c r="AO685" s="205"/>
      <c r="AP685" s="205"/>
      <c r="AQ685" s="208" t="e">
        <f t="shared" si="496"/>
        <v>#DIV/0!</v>
      </c>
      <c r="AR685" s="205" t="e">
        <f t="shared" si="505"/>
        <v>#DIV/0!</v>
      </c>
      <c r="AS685" s="525"/>
      <c r="AT685" s="205"/>
      <c r="AU685" s="205"/>
      <c r="AV685" s="208" t="e">
        <f t="shared" si="497"/>
        <v>#DIV/0!</v>
      </c>
      <c r="AW685" s="205" t="e">
        <f t="shared" si="506"/>
        <v>#DIV/0!</v>
      </c>
      <c r="AX685" s="525"/>
    </row>
    <row r="686" spans="2:50" ht="14.25" customHeight="1">
      <c r="B686" s="494"/>
      <c r="C686" s="203">
        <v>15</v>
      </c>
      <c r="D686" s="206"/>
      <c r="E686" s="207"/>
      <c r="F686" s="203"/>
      <c r="G686" s="208" t="e">
        <f t="shared" si="498"/>
        <v>#DIV/0!</v>
      </c>
      <c r="H686" s="529"/>
      <c r="I686" s="209" t="e">
        <f t="shared" si="499"/>
        <v>#DIV/0!</v>
      </c>
      <c r="J686" s="209" t="e">
        <f t="shared" si="499"/>
        <v>#DIV/0!</v>
      </c>
      <c r="K686" s="210" t="e">
        <f t="shared" si="499"/>
        <v>#DIV/0!</v>
      </c>
      <c r="L686" s="530"/>
      <c r="M686" s="209" t="e">
        <f>RANK(K686, K$672:$K$704)</f>
        <v>#DIV/0!</v>
      </c>
      <c r="N686" s="528"/>
      <c r="O686" s="526"/>
      <c r="P686" s="205"/>
      <c r="Q686" s="205"/>
      <c r="R686" s="208" t="e">
        <f t="shared" si="491"/>
        <v>#DIV/0!</v>
      </c>
      <c r="S686" s="205" t="e">
        <f t="shared" si="500"/>
        <v>#DIV/0!</v>
      </c>
      <c r="T686" s="525"/>
      <c r="U686" s="205"/>
      <c r="V686" s="205"/>
      <c r="W686" s="208" t="e">
        <f t="shared" si="492"/>
        <v>#DIV/0!</v>
      </c>
      <c r="X686" s="205" t="e">
        <f t="shared" si="501"/>
        <v>#DIV/0!</v>
      </c>
      <c r="Y686" s="525"/>
      <c r="Z686" s="205"/>
      <c r="AA686" s="205"/>
      <c r="AB686" s="208" t="e">
        <f t="shared" si="493"/>
        <v>#DIV/0!</v>
      </c>
      <c r="AC686" s="205" t="e">
        <f t="shared" si="502"/>
        <v>#DIV/0!</v>
      </c>
      <c r="AD686" s="525"/>
      <c r="AE686" s="205"/>
      <c r="AF686" s="205"/>
      <c r="AG686" s="208" t="e">
        <f t="shared" si="494"/>
        <v>#DIV/0!</v>
      </c>
      <c r="AH686" s="205" t="e">
        <f t="shared" si="503"/>
        <v>#DIV/0!</v>
      </c>
      <c r="AI686" s="525"/>
      <c r="AJ686" s="205"/>
      <c r="AK686" s="205"/>
      <c r="AL686" s="208" t="e">
        <f t="shared" si="495"/>
        <v>#DIV/0!</v>
      </c>
      <c r="AM686" s="205" t="e">
        <f t="shared" si="504"/>
        <v>#DIV/0!</v>
      </c>
      <c r="AN686" s="525"/>
      <c r="AO686" s="205"/>
      <c r="AP686" s="205"/>
      <c r="AQ686" s="208" t="e">
        <f t="shared" si="496"/>
        <v>#DIV/0!</v>
      </c>
      <c r="AR686" s="205" t="e">
        <f t="shared" si="505"/>
        <v>#DIV/0!</v>
      </c>
      <c r="AS686" s="525"/>
      <c r="AT686" s="205"/>
      <c r="AU686" s="205"/>
      <c r="AV686" s="208" t="e">
        <f t="shared" si="497"/>
        <v>#DIV/0!</v>
      </c>
      <c r="AW686" s="205" t="e">
        <f t="shared" si="506"/>
        <v>#DIV/0!</v>
      </c>
      <c r="AX686" s="525"/>
    </row>
    <row r="687" spans="2:50" ht="14.25" customHeight="1">
      <c r="B687" s="494"/>
      <c r="C687" s="203">
        <v>16</v>
      </c>
      <c r="D687" s="206"/>
      <c r="E687" s="207"/>
      <c r="F687" s="203"/>
      <c r="G687" s="208" t="e">
        <f t="shared" si="498"/>
        <v>#DIV/0!</v>
      </c>
      <c r="H687" s="529"/>
      <c r="I687" s="209" t="e">
        <f t="shared" si="499"/>
        <v>#DIV/0!</v>
      </c>
      <c r="J687" s="209" t="e">
        <f t="shared" si="499"/>
        <v>#DIV/0!</v>
      </c>
      <c r="K687" s="210" t="e">
        <f t="shared" si="499"/>
        <v>#DIV/0!</v>
      </c>
      <c r="L687" s="530"/>
      <c r="M687" s="209" t="e">
        <f>RANK(K687, K$672:$K$704)</f>
        <v>#DIV/0!</v>
      </c>
      <c r="N687" s="528"/>
      <c r="O687" s="526"/>
      <c r="P687" s="205"/>
      <c r="Q687" s="205"/>
      <c r="R687" s="208" t="e">
        <f t="shared" si="491"/>
        <v>#DIV/0!</v>
      </c>
      <c r="S687" s="205" t="e">
        <f t="shared" si="500"/>
        <v>#DIV/0!</v>
      </c>
      <c r="T687" s="525"/>
      <c r="U687" s="205"/>
      <c r="V687" s="205"/>
      <c r="W687" s="208" t="e">
        <f t="shared" si="492"/>
        <v>#DIV/0!</v>
      </c>
      <c r="X687" s="205" t="e">
        <f t="shared" si="501"/>
        <v>#DIV/0!</v>
      </c>
      <c r="Y687" s="525"/>
      <c r="Z687" s="205"/>
      <c r="AA687" s="205"/>
      <c r="AB687" s="208" t="e">
        <f t="shared" si="493"/>
        <v>#DIV/0!</v>
      </c>
      <c r="AC687" s="205" t="e">
        <f t="shared" si="502"/>
        <v>#DIV/0!</v>
      </c>
      <c r="AD687" s="525"/>
      <c r="AE687" s="205"/>
      <c r="AF687" s="205"/>
      <c r="AG687" s="208" t="e">
        <f t="shared" si="494"/>
        <v>#DIV/0!</v>
      </c>
      <c r="AH687" s="205" t="e">
        <f t="shared" si="503"/>
        <v>#DIV/0!</v>
      </c>
      <c r="AI687" s="525"/>
      <c r="AJ687" s="205"/>
      <c r="AK687" s="205"/>
      <c r="AL687" s="208" t="e">
        <f t="shared" si="495"/>
        <v>#DIV/0!</v>
      </c>
      <c r="AM687" s="205" t="e">
        <f t="shared" si="504"/>
        <v>#DIV/0!</v>
      </c>
      <c r="AN687" s="525"/>
      <c r="AO687" s="205"/>
      <c r="AP687" s="205"/>
      <c r="AQ687" s="208" t="e">
        <f t="shared" si="496"/>
        <v>#DIV/0!</v>
      </c>
      <c r="AR687" s="205" t="e">
        <f t="shared" si="505"/>
        <v>#DIV/0!</v>
      </c>
      <c r="AS687" s="525"/>
      <c r="AT687" s="205"/>
      <c r="AU687" s="205"/>
      <c r="AV687" s="208" t="e">
        <f t="shared" si="497"/>
        <v>#DIV/0!</v>
      </c>
      <c r="AW687" s="205" t="e">
        <f t="shared" si="506"/>
        <v>#DIV/0!</v>
      </c>
      <c r="AX687" s="525"/>
    </row>
    <row r="688" spans="2:50" ht="14.25" customHeight="1">
      <c r="B688" s="494"/>
      <c r="C688" s="203">
        <v>17</v>
      </c>
      <c r="D688" s="206"/>
      <c r="E688" s="207"/>
      <c r="F688" s="203"/>
      <c r="G688" s="208" t="e">
        <f t="shared" si="498"/>
        <v>#DIV/0!</v>
      </c>
      <c r="H688" s="529"/>
      <c r="I688" s="209" t="e">
        <f t="shared" si="499"/>
        <v>#DIV/0!</v>
      </c>
      <c r="J688" s="209" t="e">
        <f t="shared" si="499"/>
        <v>#DIV/0!</v>
      </c>
      <c r="K688" s="210" t="e">
        <f t="shared" si="499"/>
        <v>#DIV/0!</v>
      </c>
      <c r="L688" s="530"/>
      <c r="M688" s="209" t="e">
        <f>RANK(K688, K$672:$K$704)</f>
        <v>#DIV/0!</v>
      </c>
      <c r="N688" s="528"/>
      <c r="O688" s="526"/>
      <c r="P688" s="205"/>
      <c r="Q688" s="205"/>
      <c r="R688" s="208" t="e">
        <f t="shared" si="491"/>
        <v>#DIV/0!</v>
      </c>
      <c r="S688" s="205" t="e">
        <f t="shared" si="500"/>
        <v>#DIV/0!</v>
      </c>
      <c r="T688" s="525"/>
      <c r="U688" s="205"/>
      <c r="V688" s="205"/>
      <c r="W688" s="208" t="e">
        <f t="shared" si="492"/>
        <v>#DIV/0!</v>
      </c>
      <c r="X688" s="205" t="e">
        <f t="shared" si="501"/>
        <v>#DIV/0!</v>
      </c>
      <c r="Y688" s="525"/>
      <c r="Z688" s="205"/>
      <c r="AA688" s="205"/>
      <c r="AB688" s="208" t="e">
        <f t="shared" si="493"/>
        <v>#DIV/0!</v>
      </c>
      <c r="AC688" s="205" t="e">
        <f t="shared" si="502"/>
        <v>#DIV/0!</v>
      </c>
      <c r="AD688" s="525"/>
      <c r="AE688" s="205"/>
      <c r="AF688" s="205"/>
      <c r="AG688" s="208" t="e">
        <f t="shared" si="494"/>
        <v>#DIV/0!</v>
      </c>
      <c r="AH688" s="205" t="e">
        <f t="shared" si="503"/>
        <v>#DIV/0!</v>
      </c>
      <c r="AI688" s="525"/>
      <c r="AJ688" s="205"/>
      <c r="AK688" s="205"/>
      <c r="AL688" s="208" t="e">
        <f t="shared" si="495"/>
        <v>#DIV/0!</v>
      </c>
      <c r="AM688" s="205" t="e">
        <f t="shared" si="504"/>
        <v>#DIV/0!</v>
      </c>
      <c r="AN688" s="525"/>
      <c r="AO688" s="205"/>
      <c r="AP688" s="205"/>
      <c r="AQ688" s="208" t="e">
        <f t="shared" si="496"/>
        <v>#DIV/0!</v>
      </c>
      <c r="AR688" s="205" t="e">
        <f t="shared" si="505"/>
        <v>#DIV/0!</v>
      </c>
      <c r="AS688" s="525"/>
      <c r="AT688" s="205"/>
      <c r="AU688" s="205"/>
      <c r="AV688" s="208" t="e">
        <f t="shared" si="497"/>
        <v>#DIV/0!</v>
      </c>
      <c r="AW688" s="205" t="e">
        <f t="shared" si="506"/>
        <v>#DIV/0!</v>
      </c>
      <c r="AX688" s="525"/>
    </row>
    <row r="689" spans="2:50" ht="14.25" customHeight="1">
      <c r="B689" s="494"/>
      <c r="C689" s="203">
        <v>18</v>
      </c>
      <c r="D689" s="206"/>
      <c r="E689" s="207"/>
      <c r="F689" s="203"/>
      <c r="G689" s="208" t="e">
        <f t="shared" si="498"/>
        <v>#DIV/0!</v>
      </c>
      <c r="H689" s="529"/>
      <c r="I689" s="209" t="e">
        <f t="shared" si="499"/>
        <v>#DIV/0!</v>
      </c>
      <c r="J689" s="209" t="e">
        <f t="shared" si="499"/>
        <v>#DIV/0!</v>
      </c>
      <c r="K689" s="210" t="e">
        <f t="shared" si="499"/>
        <v>#DIV/0!</v>
      </c>
      <c r="L689" s="530"/>
      <c r="M689" s="209" t="e">
        <f>RANK(K689, K$672:$K$704)</f>
        <v>#DIV/0!</v>
      </c>
      <c r="N689" s="528"/>
      <c r="O689" s="526"/>
      <c r="P689" s="205"/>
      <c r="Q689" s="205"/>
      <c r="R689" s="208" t="e">
        <f t="shared" si="491"/>
        <v>#DIV/0!</v>
      </c>
      <c r="S689" s="205" t="e">
        <f t="shared" si="500"/>
        <v>#DIV/0!</v>
      </c>
      <c r="T689" s="525"/>
      <c r="U689" s="205"/>
      <c r="V689" s="205"/>
      <c r="W689" s="208" t="e">
        <f t="shared" si="492"/>
        <v>#DIV/0!</v>
      </c>
      <c r="X689" s="205" t="e">
        <f t="shared" si="501"/>
        <v>#DIV/0!</v>
      </c>
      <c r="Y689" s="525"/>
      <c r="Z689" s="205"/>
      <c r="AA689" s="205"/>
      <c r="AB689" s="208" t="e">
        <f t="shared" si="493"/>
        <v>#DIV/0!</v>
      </c>
      <c r="AC689" s="205" t="e">
        <f t="shared" si="502"/>
        <v>#DIV/0!</v>
      </c>
      <c r="AD689" s="525"/>
      <c r="AE689" s="205"/>
      <c r="AF689" s="205"/>
      <c r="AG689" s="208" t="e">
        <f t="shared" si="494"/>
        <v>#DIV/0!</v>
      </c>
      <c r="AH689" s="205" t="e">
        <f t="shared" si="503"/>
        <v>#DIV/0!</v>
      </c>
      <c r="AI689" s="525"/>
      <c r="AJ689" s="205"/>
      <c r="AK689" s="205"/>
      <c r="AL689" s="208" t="e">
        <f t="shared" si="495"/>
        <v>#DIV/0!</v>
      </c>
      <c r="AM689" s="205" t="e">
        <f t="shared" si="504"/>
        <v>#DIV/0!</v>
      </c>
      <c r="AN689" s="525"/>
      <c r="AO689" s="205"/>
      <c r="AP689" s="205"/>
      <c r="AQ689" s="208" t="e">
        <f t="shared" si="496"/>
        <v>#DIV/0!</v>
      </c>
      <c r="AR689" s="205" t="e">
        <f t="shared" si="505"/>
        <v>#DIV/0!</v>
      </c>
      <c r="AS689" s="525"/>
      <c r="AT689" s="205"/>
      <c r="AU689" s="205"/>
      <c r="AV689" s="208" t="e">
        <f t="shared" si="497"/>
        <v>#DIV/0!</v>
      </c>
      <c r="AW689" s="205" t="e">
        <f t="shared" si="506"/>
        <v>#DIV/0!</v>
      </c>
      <c r="AX689" s="525"/>
    </row>
    <row r="690" spans="2:50" ht="14.25" customHeight="1">
      <c r="B690" s="494"/>
      <c r="C690" s="203">
        <v>19</v>
      </c>
      <c r="D690" s="206"/>
      <c r="E690" s="207"/>
      <c r="F690" s="203"/>
      <c r="G690" s="208" t="e">
        <f t="shared" si="498"/>
        <v>#DIV/0!</v>
      </c>
      <c r="H690" s="529"/>
      <c r="I690" s="209" t="e">
        <f t="shared" si="499"/>
        <v>#DIV/0!</v>
      </c>
      <c r="J690" s="209" t="e">
        <f t="shared" si="499"/>
        <v>#DIV/0!</v>
      </c>
      <c r="K690" s="210" t="e">
        <f t="shared" si="499"/>
        <v>#DIV/0!</v>
      </c>
      <c r="L690" s="530"/>
      <c r="M690" s="209" t="e">
        <f>RANK(K690, K$672:$K$704)</f>
        <v>#DIV/0!</v>
      </c>
      <c r="N690" s="528"/>
      <c r="O690" s="526"/>
      <c r="P690" s="205"/>
      <c r="Q690" s="205"/>
      <c r="R690" s="208" t="e">
        <f t="shared" si="491"/>
        <v>#DIV/0!</v>
      </c>
      <c r="S690" s="205" t="e">
        <f t="shared" si="500"/>
        <v>#DIV/0!</v>
      </c>
      <c r="T690" s="525"/>
      <c r="U690" s="205"/>
      <c r="V690" s="205"/>
      <c r="W690" s="208" t="e">
        <f t="shared" si="492"/>
        <v>#DIV/0!</v>
      </c>
      <c r="X690" s="205" t="e">
        <f t="shared" si="501"/>
        <v>#DIV/0!</v>
      </c>
      <c r="Y690" s="525"/>
      <c r="Z690" s="205"/>
      <c r="AA690" s="205"/>
      <c r="AB690" s="208" t="e">
        <f t="shared" si="493"/>
        <v>#DIV/0!</v>
      </c>
      <c r="AC690" s="205" t="e">
        <f t="shared" si="502"/>
        <v>#DIV/0!</v>
      </c>
      <c r="AD690" s="525"/>
      <c r="AE690" s="205"/>
      <c r="AF690" s="205"/>
      <c r="AG690" s="208" t="e">
        <f t="shared" si="494"/>
        <v>#DIV/0!</v>
      </c>
      <c r="AH690" s="205" t="e">
        <f t="shared" si="503"/>
        <v>#DIV/0!</v>
      </c>
      <c r="AI690" s="525"/>
      <c r="AJ690" s="205"/>
      <c r="AK690" s="205"/>
      <c r="AL690" s="208" t="e">
        <f t="shared" si="495"/>
        <v>#DIV/0!</v>
      </c>
      <c r="AM690" s="205" t="e">
        <f t="shared" si="504"/>
        <v>#DIV/0!</v>
      </c>
      <c r="AN690" s="525"/>
      <c r="AO690" s="205"/>
      <c r="AP690" s="205"/>
      <c r="AQ690" s="208" t="e">
        <f t="shared" si="496"/>
        <v>#DIV/0!</v>
      </c>
      <c r="AR690" s="205" t="e">
        <f t="shared" si="505"/>
        <v>#DIV/0!</v>
      </c>
      <c r="AS690" s="525"/>
      <c r="AT690" s="205"/>
      <c r="AU690" s="205"/>
      <c r="AV690" s="208" t="e">
        <f t="shared" si="497"/>
        <v>#DIV/0!</v>
      </c>
      <c r="AW690" s="205" t="e">
        <f t="shared" si="506"/>
        <v>#DIV/0!</v>
      </c>
      <c r="AX690" s="525"/>
    </row>
    <row r="691" spans="2:50" ht="14.25" customHeight="1">
      <c r="B691" s="494"/>
      <c r="C691" s="203">
        <v>20</v>
      </c>
      <c r="D691" s="206"/>
      <c r="E691" s="207"/>
      <c r="F691" s="203"/>
      <c r="G691" s="208" t="e">
        <f t="shared" si="498"/>
        <v>#DIV/0!</v>
      </c>
      <c r="H691" s="529"/>
      <c r="I691" s="209" t="e">
        <f t="shared" si="499"/>
        <v>#DIV/0!</v>
      </c>
      <c r="J691" s="209" t="e">
        <f t="shared" si="499"/>
        <v>#DIV/0!</v>
      </c>
      <c r="K691" s="210" t="e">
        <f t="shared" si="499"/>
        <v>#DIV/0!</v>
      </c>
      <c r="L691" s="530"/>
      <c r="M691" s="209" t="e">
        <f>RANK(K691, K$672:$K$704)</f>
        <v>#DIV/0!</v>
      </c>
      <c r="N691" s="528"/>
      <c r="O691" s="526"/>
      <c r="P691" s="205"/>
      <c r="Q691" s="205"/>
      <c r="R691" s="208" t="e">
        <f t="shared" si="491"/>
        <v>#DIV/0!</v>
      </c>
      <c r="S691" s="205" t="e">
        <f t="shared" si="500"/>
        <v>#DIV/0!</v>
      </c>
      <c r="T691" s="525"/>
      <c r="U691" s="205"/>
      <c r="V691" s="205"/>
      <c r="W691" s="208" t="e">
        <f t="shared" si="492"/>
        <v>#DIV/0!</v>
      </c>
      <c r="X691" s="205" t="e">
        <f t="shared" si="501"/>
        <v>#DIV/0!</v>
      </c>
      <c r="Y691" s="525"/>
      <c r="Z691" s="205"/>
      <c r="AA691" s="205"/>
      <c r="AB691" s="208" t="e">
        <f t="shared" si="493"/>
        <v>#DIV/0!</v>
      </c>
      <c r="AC691" s="205" t="e">
        <f t="shared" si="502"/>
        <v>#DIV/0!</v>
      </c>
      <c r="AD691" s="525"/>
      <c r="AE691" s="205"/>
      <c r="AF691" s="205"/>
      <c r="AG691" s="208" t="e">
        <f t="shared" si="494"/>
        <v>#DIV/0!</v>
      </c>
      <c r="AH691" s="205" t="e">
        <f t="shared" si="503"/>
        <v>#DIV/0!</v>
      </c>
      <c r="AI691" s="525"/>
      <c r="AJ691" s="205"/>
      <c r="AK691" s="205"/>
      <c r="AL691" s="208" t="e">
        <f t="shared" si="495"/>
        <v>#DIV/0!</v>
      </c>
      <c r="AM691" s="205" t="e">
        <f t="shared" si="504"/>
        <v>#DIV/0!</v>
      </c>
      <c r="AN691" s="525"/>
      <c r="AO691" s="205"/>
      <c r="AP691" s="205"/>
      <c r="AQ691" s="208" t="e">
        <f t="shared" si="496"/>
        <v>#DIV/0!</v>
      </c>
      <c r="AR691" s="205" t="e">
        <f t="shared" si="505"/>
        <v>#DIV/0!</v>
      </c>
      <c r="AS691" s="525"/>
      <c r="AT691" s="205"/>
      <c r="AU691" s="205"/>
      <c r="AV691" s="208" t="e">
        <f t="shared" si="497"/>
        <v>#DIV/0!</v>
      </c>
      <c r="AW691" s="205" t="e">
        <f t="shared" si="506"/>
        <v>#DIV/0!</v>
      </c>
      <c r="AX691" s="525"/>
    </row>
    <row r="692" spans="2:50" ht="14.25" customHeight="1">
      <c r="B692" s="494"/>
      <c r="C692" s="203">
        <v>21</v>
      </c>
      <c r="D692" s="206"/>
      <c r="E692" s="207"/>
      <c r="F692" s="203"/>
      <c r="G692" s="208" t="e">
        <f t="shared" si="498"/>
        <v>#DIV/0!</v>
      </c>
      <c r="H692" s="529"/>
      <c r="I692" s="209" t="e">
        <f t="shared" si="499"/>
        <v>#DIV/0!</v>
      </c>
      <c r="J692" s="209" t="e">
        <f t="shared" si="499"/>
        <v>#DIV/0!</v>
      </c>
      <c r="K692" s="210" t="e">
        <f t="shared" si="499"/>
        <v>#DIV/0!</v>
      </c>
      <c r="L692" s="530"/>
      <c r="M692" s="209" t="e">
        <f>RANK(K692, K$672:$K$704)</f>
        <v>#DIV/0!</v>
      </c>
      <c r="N692" s="528"/>
      <c r="O692" s="526"/>
      <c r="P692" s="205"/>
      <c r="Q692" s="205"/>
      <c r="R692" s="208" t="e">
        <f t="shared" si="491"/>
        <v>#DIV/0!</v>
      </c>
      <c r="S692" s="205" t="e">
        <f t="shared" si="500"/>
        <v>#DIV/0!</v>
      </c>
      <c r="T692" s="525"/>
      <c r="U692" s="205"/>
      <c r="V692" s="205"/>
      <c r="W692" s="208" t="e">
        <f t="shared" si="492"/>
        <v>#DIV/0!</v>
      </c>
      <c r="X692" s="205" t="e">
        <f t="shared" si="501"/>
        <v>#DIV/0!</v>
      </c>
      <c r="Y692" s="525"/>
      <c r="Z692" s="205"/>
      <c r="AA692" s="205"/>
      <c r="AB692" s="208" t="e">
        <f t="shared" si="493"/>
        <v>#DIV/0!</v>
      </c>
      <c r="AC692" s="205" t="e">
        <f t="shared" si="502"/>
        <v>#DIV/0!</v>
      </c>
      <c r="AD692" s="525"/>
      <c r="AE692" s="205"/>
      <c r="AF692" s="205"/>
      <c r="AG692" s="208" t="e">
        <f t="shared" si="494"/>
        <v>#DIV/0!</v>
      </c>
      <c r="AH692" s="205" t="e">
        <f t="shared" si="503"/>
        <v>#DIV/0!</v>
      </c>
      <c r="AI692" s="525"/>
      <c r="AJ692" s="205"/>
      <c r="AK692" s="205"/>
      <c r="AL692" s="208" t="e">
        <f t="shared" si="495"/>
        <v>#DIV/0!</v>
      </c>
      <c r="AM692" s="205" t="e">
        <f t="shared" si="504"/>
        <v>#DIV/0!</v>
      </c>
      <c r="AN692" s="525"/>
      <c r="AO692" s="205"/>
      <c r="AP692" s="205"/>
      <c r="AQ692" s="208" t="e">
        <f t="shared" si="496"/>
        <v>#DIV/0!</v>
      </c>
      <c r="AR692" s="205" t="e">
        <f t="shared" si="505"/>
        <v>#DIV/0!</v>
      </c>
      <c r="AS692" s="525"/>
      <c r="AT692" s="205"/>
      <c r="AU692" s="205"/>
      <c r="AV692" s="208" t="e">
        <f t="shared" si="497"/>
        <v>#DIV/0!</v>
      </c>
      <c r="AW692" s="205" t="e">
        <f t="shared" si="506"/>
        <v>#DIV/0!</v>
      </c>
      <c r="AX692" s="525"/>
    </row>
    <row r="693" spans="2:50" ht="14.25" customHeight="1">
      <c r="B693" s="494"/>
      <c r="C693" s="203">
        <v>22</v>
      </c>
      <c r="D693" s="206"/>
      <c r="E693" s="207"/>
      <c r="F693" s="203"/>
      <c r="G693" s="208" t="e">
        <f>F693/E693</f>
        <v>#DIV/0!</v>
      </c>
      <c r="H693" s="529"/>
      <c r="I693" s="209" t="e">
        <f t="shared" si="499"/>
        <v>#DIV/0!</v>
      </c>
      <c r="J693" s="209" t="e">
        <f t="shared" si="499"/>
        <v>#DIV/0!</v>
      </c>
      <c r="K693" s="210" t="e">
        <f t="shared" si="499"/>
        <v>#DIV/0!</v>
      </c>
      <c r="L693" s="530"/>
      <c r="M693" s="209" t="e">
        <f>RANK(K693, K$672:$K$704)</f>
        <v>#DIV/0!</v>
      </c>
      <c r="N693" s="528"/>
      <c r="O693" s="526"/>
      <c r="P693" s="205"/>
      <c r="Q693" s="205"/>
      <c r="R693" s="208" t="e">
        <f t="shared" si="491"/>
        <v>#DIV/0!</v>
      </c>
      <c r="S693" s="205" t="e">
        <f t="shared" si="500"/>
        <v>#DIV/0!</v>
      </c>
      <c r="T693" s="525"/>
      <c r="U693" s="205"/>
      <c r="V693" s="205"/>
      <c r="W693" s="208" t="e">
        <f t="shared" si="492"/>
        <v>#DIV/0!</v>
      </c>
      <c r="X693" s="205" t="e">
        <f t="shared" si="501"/>
        <v>#DIV/0!</v>
      </c>
      <c r="Y693" s="525"/>
      <c r="Z693" s="205"/>
      <c r="AA693" s="205"/>
      <c r="AB693" s="208" t="e">
        <f t="shared" si="493"/>
        <v>#DIV/0!</v>
      </c>
      <c r="AC693" s="205" t="e">
        <f t="shared" si="502"/>
        <v>#DIV/0!</v>
      </c>
      <c r="AD693" s="525"/>
      <c r="AE693" s="205"/>
      <c r="AF693" s="205"/>
      <c r="AG693" s="208" t="e">
        <f t="shared" si="494"/>
        <v>#DIV/0!</v>
      </c>
      <c r="AH693" s="205" t="e">
        <f t="shared" si="503"/>
        <v>#DIV/0!</v>
      </c>
      <c r="AI693" s="525"/>
      <c r="AJ693" s="205"/>
      <c r="AK693" s="205"/>
      <c r="AL693" s="208" t="e">
        <f t="shared" si="495"/>
        <v>#DIV/0!</v>
      </c>
      <c r="AM693" s="205" t="e">
        <f t="shared" si="504"/>
        <v>#DIV/0!</v>
      </c>
      <c r="AN693" s="525"/>
      <c r="AO693" s="205"/>
      <c r="AP693" s="205"/>
      <c r="AQ693" s="208" t="e">
        <f t="shared" si="496"/>
        <v>#DIV/0!</v>
      </c>
      <c r="AR693" s="205" t="e">
        <f t="shared" si="505"/>
        <v>#DIV/0!</v>
      </c>
      <c r="AS693" s="525"/>
      <c r="AT693" s="205"/>
      <c r="AU693" s="205"/>
      <c r="AV693" s="208" t="e">
        <f t="shared" si="497"/>
        <v>#DIV/0!</v>
      </c>
      <c r="AW693" s="205" t="e">
        <f t="shared" si="506"/>
        <v>#DIV/0!</v>
      </c>
      <c r="AX693" s="525"/>
    </row>
    <row r="694" spans="2:50" ht="14.25" customHeight="1">
      <c r="B694" s="494"/>
      <c r="C694" s="203">
        <v>23</v>
      </c>
      <c r="D694" s="206"/>
      <c r="E694" s="207"/>
      <c r="F694" s="203"/>
      <c r="G694" s="208" t="e">
        <f t="shared" ref="G694:G704" si="507">F694/E694</f>
        <v>#DIV/0!</v>
      </c>
      <c r="H694" s="529"/>
      <c r="I694" s="209" t="e">
        <f t="shared" si="499"/>
        <v>#DIV/0!</v>
      </c>
      <c r="J694" s="209" t="e">
        <f t="shared" si="499"/>
        <v>#DIV/0!</v>
      </c>
      <c r="K694" s="210" t="e">
        <f t="shared" si="499"/>
        <v>#DIV/0!</v>
      </c>
      <c r="L694" s="530"/>
      <c r="M694" s="209" t="e">
        <f>RANK(K694, K$672:$K$704)</f>
        <v>#DIV/0!</v>
      </c>
      <c r="N694" s="528"/>
      <c r="O694" s="526"/>
      <c r="P694" s="205"/>
      <c r="Q694" s="205"/>
      <c r="R694" s="208" t="e">
        <f t="shared" si="491"/>
        <v>#DIV/0!</v>
      </c>
      <c r="S694" s="205" t="e">
        <f t="shared" si="500"/>
        <v>#DIV/0!</v>
      </c>
      <c r="T694" s="525"/>
      <c r="U694" s="205"/>
      <c r="V694" s="205"/>
      <c r="W694" s="208" t="e">
        <f t="shared" si="492"/>
        <v>#DIV/0!</v>
      </c>
      <c r="X694" s="205" t="e">
        <f t="shared" si="501"/>
        <v>#DIV/0!</v>
      </c>
      <c r="Y694" s="525"/>
      <c r="Z694" s="205"/>
      <c r="AA694" s="205"/>
      <c r="AB694" s="208" t="e">
        <f t="shared" si="493"/>
        <v>#DIV/0!</v>
      </c>
      <c r="AC694" s="205" t="e">
        <f t="shared" si="502"/>
        <v>#DIV/0!</v>
      </c>
      <c r="AD694" s="525"/>
      <c r="AE694" s="205"/>
      <c r="AF694" s="205"/>
      <c r="AG694" s="208" t="e">
        <f t="shared" si="494"/>
        <v>#DIV/0!</v>
      </c>
      <c r="AH694" s="205" t="e">
        <f t="shared" si="503"/>
        <v>#DIV/0!</v>
      </c>
      <c r="AI694" s="525"/>
      <c r="AJ694" s="205"/>
      <c r="AK694" s="205"/>
      <c r="AL694" s="208" t="e">
        <f t="shared" si="495"/>
        <v>#DIV/0!</v>
      </c>
      <c r="AM694" s="205" t="e">
        <f t="shared" si="504"/>
        <v>#DIV/0!</v>
      </c>
      <c r="AN694" s="525"/>
      <c r="AO694" s="205"/>
      <c r="AP694" s="205"/>
      <c r="AQ694" s="208" t="e">
        <f t="shared" si="496"/>
        <v>#DIV/0!</v>
      </c>
      <c r="AR694" s="205" t="e">
        <f t="shared" si="505"/>
        <v>#DIV/0!</v>
      </c>
      <c r="AS694" s="525"/>
      <c r="AT694" s="205"/>
      <c r="AU694" s="205"/>
      <c r="AV694" s="208" t="e">
        <f t="shared" si="497"/>
        <v>#DIV/0!</v>
      </c>
      <c r="AW694" s="205" t="e">
        <f t="shared" si="506"/>
        <v>#DIV/0!</v>
      </c>
      <c r="AX694" s="525"/>
    </row>
    <row r="695" spans="2:50" ht="14.25" customHeight="1">
      <c r="B695" s="494"/>
      <c r="C695" s="203">
        <v>24</v>
      </c>
      <c r="D695" s="206"/>
      <c r="E695" s="207"/>
      <c r="F695" s="203"/>
      <c r="G695" s="208" t="e">
        <f t="shared" si="507"/>
        <v>#DIV/0!</v>
      </c>
      <c r="H695" s="529"/>
      <c r="I695" s="209" t="e">
        <f t="shared" si="499"/>
        <v>#DIV/0!</v>
      </c>
      <c r="J695" s="209" t="e">
        <f t="shared" si="499"/>
        <v>#DIV/0!</v>
      </c>
      <c r="K695" s="210" t="e">
        <f t="shared" si="499"/>
        <v>#DIV/0!</v>
      </c>
      <c r="L695" s="530"/>
      <c r="M695" s="209" t="e">
        <f>RANK(K695, K$672:$K$704)</f>
        <v>#DIV/0!</v>
      </c>
      <c r="N695" s="528"/>
      <c r="O695" s="526"/>
      <c r="P695" s="205"/>
      <c r="Q695" s="205"/>
      <c r="R695" s="208" t="e">
        <f t="shared" si="491"/>
        <v>#DIV/0!</v>
      </c>
      <c r="S695" s="205" t="e">
        <f t="shared" si="500"/>
        <v>#DIV/0!</v>
      </c>
      <c r="T695" s="525"/>
      <c r="U695" s="205"/>
      <c r="V695" s="205"/>
      <c r="W695" s="208" t="e">
        <f t="shared" si="492"/>
        <v>#DIV/0!</v>
      </c>
      <c r="X695" s="205" t="e">
        <f t="shared" si="501"/>
        <v>#DIV/0!</v>
      </c>
      <c r="Y695" s="525"/>
      <c r="Z695" s="205"/>
      <c r="AA695" s="205"/>
      <c r="AB695" s="208" t="e">
        <f t="shared" si="493"/>
        <v>#DIV/0!</v>
      </c>
      <c r="AC695" s="205" t="e">
        <f t="shared" si="502"/>
        <v>#DIV/0!</v>
      </c>
      <c r="AD695" s="525"/>
      <c r="AE695" s="205"/>
      <c r="AF695" s="205"/>
      <c r="AG695" s="208" t="e">
        <f t="shared" si="494"/>
        <v>#DIV/0!</v>
      </c>
      <c r="AH695" s="205" t="e">
        <f t="shared" si="503"/>
        <v>#DIV/0!</v>
      </c>
      <c r="AI695" s="525"/>
      <c r="AJ695" s="205"/>
      <c r="AK695" s="205"/>
      <c r="AL695" s="208" t="e">
        <f t="shared" si="495"/>
        <v>#DIV/0!</v>
      </c>
      <c r="AM695" s="205" t="e">
        <f t="shared" si="504"/>
        <v>#DIV/0!</v>
      </c>
      <c r="AN695" s="525"/>
      <c r="AO695" s="205"/>
      <c r="AP695" s="205"/>
      <c r="AQ695" s="208" t="e">
        <f t="shared" si="496"/>
        <v>#DIV/0!</v>
      </c>
      <c r="AR695" s="205" t="e">
        <f t="shared" si="505"/>
        <v>#DIV/0!</v>
      </c>
      <c r="AS695" s="525"/>
      <c r="AT695" s="205"/>
      <c r="AU695" s="205"/>
      <c r="AV695" s="208" t="e">
        <f t="shared" si="497"/>
        <v>#DIV/0!</v>
      </c>
      <c r="AW695" s="205" t="e">
        <f t="shared" si="506"/>
        <v>#DIV/0!</v>
      </c>
      <c r="AX695" s="525"/>
    </row>
    <row r="696" spans="2:50" ht="14.25" customHeight="1">
      <c r="B696" s="494"/>
      <c r="C696" s="203">
        <v>25</v>
      </c>
      <c r="D696" s="206"/>
      <c r="E696" s="207"/>
      <c r="F696" s="203"/>
      <c r="G696" s="208" t="e">
        <f t="shared" si="507"/>
        <v>#DIV/0!</v>
      </c>
      <c r="H696" s="529"/>
      <c r="I696" s="209" t="e">
        <f t="shared" si="499"/>
        <v>#DIV/0!</v>
      </c>
      <c r="J696" s="209" t="e">
        <f t="shared" si="499"/>
        <v>#DIV/0!</v>
      </c>
      <c r="K696" s="210" t="e">
        <f t="shared" si="499"/>
        <v>#DIV/0!</v>
      </c>
      <c r="L696" s="530"/>
      <c r="M696" s="209" t="e">
        <f>RANK(K696, K$672:$K$704)</f>
        <v>#DIV/0!</v>
      </c>
      <c r="N696" s="528"/>
      <c r="O696" s="526"/>
      <c r="P696" s="205"/>
      <c r="Q696" s="205"/>
      <c r="R696" s="208" t="e">
        <f t="shared" si="491"/>
        <v>#DIV/0!</v>
      </c>
      <c r="S696" s="205" t="e">
        <f t="shared" si="500"/>
        <v>#DIV/0!</v>
      </c>
      <c r="T696" s="525"/>
      <c r="U696" s="205"/>
      <c r="V696" s="205"/>
      <c r="W696" s="208" t="e">
        <f t="shared" si="492"/>
        <v>#DIV/0!</v>
      </c>
      <c r="X696" s="205" t="e">
        <f t="shared" si="501"/>
        <v>#DIV/0!</v>
      </c>
      <c r="Y696" s="525"/>
      <c r="Z696" s="205"/>
      <c r="AA696" s="205"/>
      <c r="AB696" s="208" t="e">
        <f t="shared" si="493"/>
        <v>#DIV/0!</v>
      </c>
      <c r="AC696" s="205" t="e">
        <f t="shared" si="502"/>
        <v>#DIV/0!</v>
      </c>
      <c r="AD696" s="525"/>
      <c r="AE696" s="205"/>
      <c r="AF696" s="205"/>
      <c r="AG696" s="208" t="e">
        <f t="shared" si="494"/>
        <v>#DIV/0!</v>
      </c>
      <c r="AH696" s="205" t="e">
        <f t="shared" si="503"/>
        <v>#DIV/0!</v>
      </c>
      <c r="AI696" s="525"/>
      <c r="AJ696" s="205"/>
      <c r="AK696" s="205"/>
      <c r="AL696" s="208" t="e">
        <f t="shared" si="495"/>
        <v>#DIV/0!</v>
      </c>
      <c r="AM696" s="205" t="e">
        <f t="shared" si="504"/>
        <v>#DIV/0!</v>
      </c>
      <c r="AN696" s="525"/>
      <c r="AO696" s="205"/>
      <c r="AP696" s="205"/>
      <c r="AQ696" s="208" t="e">
        <f t="shared" si="496"/>
        <v>#DIV/0!</v>
      </c>
      <c r="AR696" s="205" t="e">
        <f t="shared" si="505"/>
        <v>#DIV/0!</v>
      </c>
      <c r="AS696" s="525"/>
      <c r="AT696" s="205"/>
      <c r="AU696" s="205"/>
      <c r="AV696" s="208" t="e">
        <f t="shared" si="497"/>
        <v>#DIV/0!</v>
      </c>
      <c r="AW696" s="205" t="e">
        <f t="shared" si="506"/>
        <v>#DIV/0!</v>
      </c>
      <c r="AX696" s="525"/>
    </row>
    <row r="697" spans="2:50" ht="14.25" customHeight="1">
      <c r="B697" s="494"/>
      <c r="C697" s="203">
        <v>26</v>
      </c>
      <c r="D697" s="206"/>
      <c r="E697" s="207"/>
      <c r="F697" s="203"/>
      <c r="G697" s="208" t="e">
        <f t="shared" si="507"/>
        <v>#DIV/0!</v>
      </c>
      <c r="H697" s="529"/>
      <c r="I697" s="209" t="e">
        <f t="shared" si="499"/>
        <v>#DIV/0!</v>
      </c>
      <c r="J697" s="209" t="e">
        <f t="shared" si="499"/>
        <v>#DIV/0!</v>
      </c>
      <c r="K697" s="210" t="e">
        <f t="shared" si="499"/>
        <v>#DIV/0!</v>
      </c>
      <c r="L697" s="530"/>
      <c r="M697" s="209" t="e">
        <f>RANK(K697, K$672:$K$704)</f>
        <v>#DIV/0!</v>
      </c>
      <c r="N697" s="528"/>
      <c r="O697" s="526"/>
      <c r="P697" s="205"/>
      <c r="Q697" s="205"/>
      <c r="R697" s="208" t="e">
        <f t="shared" si="491"/>
        <v>#DIV/0!</v>
      </c>
      <c r="S697" s="205" t="e">
        <f t="shared" si="500"/>
        <v>#DIV/0!</v>
      </c>
      <c r="T697" s="525"/>
      <c r="U697" s="205"/>
      <c r="V697" s="205"/>
      <c r="W697" s="208" t="e">
        <f t="shared" si="492"/>
        <v>#DIV/0!</v>
      </c>
      <c r="X697" s="205" t="e">
        <f t="shared" si="501"/>
        <v>#DIV/0!</v>
      </c>
      <c r="Y697" s="525"/>
      <c r="Z697" s="205"/>
      <c r="AA697" s="205"/>
      <c r="AB697" s="208" t="e">
        <f t="shared" si="493"/>
        <v>#DIV/0!</v>
      </c>
      <c r="AC697" s="205" t="e">
        <f t="shared" si="502"/>
        <v>#DIV/0!</v>
      </c>
      <c r="AD697" s="525"/>
      <c r="AE697" s="205"/>
      <c r="AF697" s="205"/>
      <c r="AG697" s="208" t="e">
        <f t="shared" si="494"/>
        <v>#DIV/0!</v>
      </c>
      <c r="AH697" s="205" t="e">
        <f t="shared" si="503"/>
        <v>#DIV/0!</v>
      </c>
      <c r="AI697" s="525"/>
      <c r="AJ697" s="205"/>
      <c r="AK697" s="205"/>
      <c r="AL697" s="208" t="e">
        <f t="shared" si="495"/>
        <v>#DIV/0!</v>
      </c>
      <c r="AM697" s="205" t="e">
        <f t="shared" si="504"/>
        <v>#DIV/0!</v>
      </c>
      <c r="AN697" s="525"/>
      <c r="AO697" s="205"/>
      <c r="AP697" s="205"/>
      <c r="AQ697" s="208" t="e">
        <f t="shared" si="496"/>
        <v>#DIV/0!</v>
      </c>
      <c r="AR697" s="205" t="e">
        <f t="shared" si="505"/>
        <v>#DIV/0!</v>
      </c>
      <c r="AS697" s="525"/>
      <c r="AT697" s="205"/>
      <c r="AU697" s="205"/>
      <c r="AV697" s="208" t="e">
        <f t="shared" si="497"/>
        <v>#DIV/0!</v>
      </c>
      <c r="AW697" s="205" t="e">
        <f t="shared" si="506"/>
        <v>#DIV/0!</v>
      </c>
      <c r="AX697" s="525"/>
    </row>
    <row r="698" spans="2:50" ht="14.25" customHeight="1">
      <c r="B698" s="494"/>
      <c r="C698" s="203">
        <v>27</v>
      </c>
      <c r="D698" s="206"/>
      <c r="E698" s="207"/>
      <c r="F698" s="203"/>
      <c r="G698" s="208" t="e">
        <f t="shared" si="507"/>
        <v>#DIV/0!</v>
      </c>
      <c r="H698" s="529"/>
      <c r="I698" s="209" t="e">
        <f t="shared" si="499"/>
        <v>#DIV/0!</v>
      </c>
      <c r="J698" s="209" t="e">
        <f t="shared" si="499"/>
        <v>#DIV/0!</v>
      </c>
      <c r="K698" s="210" t="e">
        <f t="shared" si="499"/>
        <v>#DIV/0!</v>
      </c>
      <c r="L698" s="530"/>
      <c r="M698" s="209" t="e">
        <f>RANK(K698, K$672:$K$704)</f>
        <v>#DIV/0!</v>
      </c>
      <c r="N698" s="528"/>
      <c r="O698" s="526"/>
      <c r="P698" s="205"/>
      <c r="Q698" s="205"/>
      <c r="R698" s="208" t="e">
        <f t="shared" si="491"/>
        <v>#DIV/0!</v>
      </c>
      <c r="S698" s="205" t="e">
        <f t="shared" si="500"/>
        <v>#DIV/0!</v>
      </c>
      <c r="T698" s="525"/>
      <c r="U698" s="205"/>
      <c r="V698" s="205"/>
      <c r="W698" s="208" t="e">
        <f t="shared" si="492"/>
        <v>#DIV/0!</v>
      </c>
      <c r="X698" s="205" t="e">
        <f t="shared" si="501"/>
        <v>#DIV/0!</v>
      </c>
      <c r="Y698" s="525"/>
      <c r="Z698" s="205"/>
      <c r="AA698" s="205"/>
      <c r="AB698" s="208" t="e">
        <f t="shared" si="493"/>
        <v>#DIV/0!</v>
      </c>
      <c r="AC698" s="205" t="e">
        <f t="shared" si="502"/>
        <v>#DIV/0!</v>
      </c>
      <c r="AD698" s="525"/>
      <c r="AE698" s="205"/>
      <c r="AF698" s="205"/>
      <c r="AG698" s="208" t="e">
        <f t="shared" si="494"/>
        <v>#DIV/0!</v>
      </c>
      <c r="AH698" s="205" t="e">
        <f t="shared" si="503"/>
        <v>#DIV/0!</v>
      </c>
      <c r="AI698" s="525"/>
      <c r="AJ698" s="205"/>
      <c r="AK698" s="205"/>
      <c r="AL698" s="208" t="e">
        <f t="shared" si="495"/>
        <v>#DIV/0!</v>
      </c>
      <c r="AM698" s="205" t="e">
        <f t="shared" si="504"/>
        <v>#DIV/0!</v>
      </c>
      <c r="AN698" s="525"/>
      <c r="AO698" s="205"/>
      <c r="AP698" s="205"/>
      <c r="AQ698" s="208" t="e">
        <f t="shared" si="496"/>
        <v>#DIV/0!</v>
      </c>
      <c r="AR698" s="205" t="e">
        <f t="shared" si="505"/>
        <v>#DIV/0!</v>
      </c>
      <c r="AS698" s="525"/>
      <c r="AT698" s="205"/>
      <c r="AU698" s="205"/>
      <c r="AV698" s="208" t="e">
        <f t="shared" si="497"/>
        <v>#DIV/0!</v>
      </c>
      <c r="AW698" s="205" t="e">
        <f t="shared" si="506"/>
        <v>#DIV/0!</v>
      </c>
      <c r="AX698" s="525"/>
    </row>
    <row r="699" spans="2:50" ht="14.25" customHeight="1">
      <c r="B699" s="494"/>
      <c r="C699" s="203">
        <v>28</v>
      </c>
      <c r="D699" s="206"/>
      <c r="E699" s="207"/>
      <c r="F699" s="203"/>
      <c r="G699" s="208" t="e">
        <f t="shared" si="507"/>
        <v>#DIV/0!</v>
      </c>
      <c r="H699" s="529"/>
      <c r="I699" s="209" t="e">
        <f t="shared" si="499"/>
        <v>#DIV/0!</v>
      </c>
      <c r="J699" s="209" t="e">
        <f t="shared" si="499"/>
        <v>#DIV/0!</v>
      </c>
      <c r="K699" s="210" t="e">
        <f t="shared" si="499"/>
        <v>#DIV/0!</v>
      </c>
      <c r="L699" s="530"/>
      <c r="M699" s="209" t="e">
        <f>RANK(K699, K$672:$K$704)</f>
        <v>#DIV/0!</v>
      </c>
      <c r="N699" s="528"/>
      <c r="O699" s="526"/>
      <c r="P699" s="205"/>
      <c r="Q699" s="205"/>
      <c r="R699" s="208" t="e">
        <f t="shared" si="491"/>
        <v>#DIV/0!</v>
      </c>
      <c r="S699" s="205" t="e">
        <f t="shared" si="500"/>
        <v>#DIV/0!</v>
      </c>
      <c r="T699" s="525"/>
      <c r="U699" s="205"/>
      <c r="V699" s="205"/>
      <c r="W699" s="208" t="e">
        <f t="shared" si="492"/>
        <v>#DIV/0!</v>
      </c>
      <c r="X699" s="205" t="e">
        <f t="shared" si="501"/>
        <v>#DIV/0!</v>
      </c>
      <c r="Y699" s="525"/>
      <c r="Z699" s="205"/>
      <c r="AA699" s="205"/>
      <c r="AB699" s="208" t="e">
        <f t="shared" si="493"/>
        <v>#DIV/0!</v>
      </c>
      <c r="AC699" s="205" t="e">
        <f t="shared" si="502"/>
        <v>#DIV/0!</v>
      </c>
      <c r="AD699" s="525"/>
      <c r="AE699" s="205"/>
      <c r="AF699" s="205"/>
      <c r="AG699" s="208" t="e">
        <f t="shared" si="494"/>
        <v>#DIV/0!</v>
      </c>
      <c r="AH699" s="205" t="e">
        <f t="shared" si="503"/>
        <v>#DIV/0!</v>
      </c>
      <c r="AI699" s="525"/>
      <c r="AJ699" s="205"/>
      <c r="AK699" s="205"/>
      <c r="AL699" s="208" t="e">
        <f t="shared" si="495"/>
        <v>#DIV/0!</v>
      </c>
      <c r="AM699" s="205" t="e">
        <f t="shared" si="504"/>
        <v>#DIV/0!</v>
      </c>
      <c r="AN699" s="525"/>
      <c r="AO699" s="205"/>
      <c r="AP699" s="205"/>
      <c r="AQ699" s="208" t="e">
        <f t="shared" si="496"/>
        <v>#DIV/0!</v>
      </c>
      <c r="AR699" s="205" t="e">
        <f t="shared" si="505"/>
        <v>#DIV/0!</v>
      </c>
      <c r="AS699" s="525"/>
      <c r="AT699" s="205"/>
      <c r="AU699" s="205"/>
      <c r="AV699" s="208" t="e">
        <f t="shared" si="497"/>
        <v>#DIV/0!</v>
      </c>
      <c r="AW699" s="205" t="e">
        <f t="shared" si="506"/>
        <v>#DIV/0!</v>
      </c>
      <c r="AX699" s="525"/>
    </row>
    <row r="700" spans="2:50" ht="14.25" customHeight="1">
      <c r="B700" s="494"/>
      <c r="C700" s="203">
        <v>29</v>
      </c>
      <c r="D700" s="206"/>
      <c r="E700" s="207"/>
      <c r="F700" s="203"/>
      <c r="G700" s="208" t="e">
        <f t="shared" si="507"/>
        <v>#DIV/0!</v>
      </c>
      <c r="H700" s="529"/>
      <c r="I700" s="209" t="e">
        <f t="shared" si="499"/>
        <v>#DIV/0!</v>
      </c>
      <c r="J700" s="209" t="e">
        <f t="shared" si="499"/>
        <v>#DIV/0!</v>
      </c>
      <c r="K700" s="210" t="e">
        <f t="shared" si="499"/>
        <v>#DIV/0!</v>
      </c>
      <c r="L700" s="530"/>
      <c r="M700" s="209" t="e">
        <f>RANK(K700, K$672:$K$704)</f>
        <v>#DIV/0!</v>
      </c>
      <c r="N700" s="528"/>
      <c r="O700" s="526"/>
      <c r="P700" s="205"/>
      <c r="Q700" s="205"/>
      <c r="R700" s="208" t="e">
        <f t="shared" si="491"/>
        <v>#DIV/0!</v>
      </c>
      <c r="S700" s="205" t="e">
        <f t="shared" si="500"/>
        <v>#DIV/0!</v>
      </c>
      <c r="T700" s="525"/>
      <c r="U700" s="205"/>
      <c r="V700" s="205"/>
      <c r="W700" s="208" t="e">
        <f t="shared" si="492"/>
        <v>#DIV/0!</v>
      </c>
      <c r="X700" s="205" t="e">
        <f t="shared" si="501"/>
        <v>#DIV/0!</v>
      </c>
      <c r="Y700" s="525"/>
      <c r="Z700" s="205"/>
      <c r="AA700" s="205"/>
      <c r="AB700" s="208" t="e">
        <f t="shared" si="493"/>
        <v>#DIV/0!</v>
      </c>
      <c r="AC700" s="205" t="e">
        <f t="shared" si="502"/>
        <v>#DIV/0!</v>
      </c>
      <c r="AD700" s="525"/>
      <c r="AE700" s="205"/>
      <c r="AF700" s="205"/>
      <c r="AG700" s="208" t="e">
        <f t="shared" si="494"/>
        <v>#DIV/0!</v>
      </c>
      <c r="AH700" s="205" t="e">
        <f t="shared" si="503"/>
        <v>#DIV/0!</v>
      </c>
      <c r="AI700" s="525"/>
      <c r="AJ700" s="205"/>
      <c r="AK700" s="205"/>
      <c r="AL700" s="208" t="e">
        <f t="shared" si="495"/>
        <v>#DIV/0!</v>
      </c>
      <c r="AM700" s="205" t="e">
        <f t="shared" si="504"/>
        <v>#DIV/0!</v>
      </c>
      <c r="AN700" s="525"/>
      <c r="AO700" s="205"/>
      <c r="AP700" s="205"/>
      <c r="AQ700" s="208" t="e">
        <f t="shared" si="496"/>
        <v>#DIV/0!</v>
      </c>
      <c r="AR700" s="205" t="e">
        <f t="shared" si="505"/>
        <v>#DIV/0!</v>
      </c>
      <c r="AS700" s="525"/>
      <c r="AT700" s="205"/>
      <c r="AU700" s="205"/>
      <c r="AV700" s="208" t="e">
        <f t="shared" si="497"/>
        <v>#DIV/0!</v>
      </c>
      <c r="AW700" s="205" t="e">
        <f t="shared" si="506"/>
        <v>#DIV/0!</v>
      </c>
      <c r="AX700" s="525"/>
    </row>
    <row r="701" spans="2:50" ht="14.25" customHeight="1">
      <c r="B701" s="494"/>
      <c r="C701" s="203">
        <v>30</v>
      </c>
      <c r="D701" s="206"/>
      <c r="E701" s="207"/>
      <c r="F701" s="203"/>
      <c r="G701" s="208" t="e">
        <f t="shared" si="507"/>
        <v>#DIV/0!</v>
      </c>
      <c r="H701" s="529"/>
      <c r="I701" s="209" t="e">
        <f t="shared" si="499"/>
        <v>#DIV/0!</v>
      </c>
      <c r="J701" s="209" t="e">
        <f t="shared" si="499"/>
        <v>#DIV/0!</v>
      </c>
      <c r="K701" s="210" t="e">
        <f t="shared" si="499"/>
        <v>#DIV/0!</v>
      </c>
      <c r="L701" s="530"/>
      <c r="M701" s="209" t="e">
        <f>RANK(K701, K$672:$K$704)</f>
        <v>#DIV/0!</v>
      </c>
      <c r="N701" s="528"/>
      <c r="O701" s="526"/>
      <c r="P701" s="205"/>
      <c r="Q701" s="205"/>
      <c r="R701" s="208" t="e">
        <f t="shared" si="491"/>
        <v>#DIV/0!</v>
      </c>
      <c r="S701" s="205" t="e">
        <f t="shared" si="500"/>
        <v>#DIV/0!</v>
      </c>
      <c r="T701" s="525"/>
      <c r="U701" s="205"/>
      <c r="V701" s="205"/>
      <c r="W701" s="208" t="e">
        <f t="shared" si="492"/>
        <v>#DIV/0!</v>
      </c>
      <c r="X701" s="205" t="e">
        <f t="shared" si="501"/>
        <v>#DIV/0!</v>
      </c>
      <c r="Y701" s="525"/>
      <c r="Z701" s="205"/>
      <c r="AA701" s="205"/>
      <c r="AB701" s="208" t="e">
        <f t="shared" si="493"/>
        <v>#DIV/0!</v>
      </c>
      <c r="AC701" s="205" t="e">
        <f t="shared" si="502"/>
        <v>#DIV/0!</v>
      </c>
      <c r="AD701" s="525"/>
      <c r="AE701" s="205"/>
      <c r="AF701" s="205"/>
      <c r="AG701" s="208" t="e">
        <f t="shared" si="494"/>
        <v>#DIV/0!</v>
      </c>
      <c r="AH701" s="205" t="e">
        <f t="shared" si="503"/>
        <v>#DIV/0!</v>
      </c>
      <c r="AI701" s="525"/>
      <c r="AJ701" s="205"/>
      <c r="AK701" s="205"/>
      <c r="AL701" s="208" t="e">
        <f t="shared" si="495"/>
        <v>#DIV/0!</v>
      </c>
      <c r="AM701" s="205" t="e">
        <f t="shared" si="504"/>
        <v>#DIV/0!</v>
      </c>
      <c r="AN701" s="525"/>
      <c r="AO701" s="205"/>
      <c r="AP701" s="205"/>
      <c r="AQ701" s="208" t="e">
        <f t="shared" si="496"/>
        <v>#DIV/0!</v>
      </c>
      <c r="AR701" s="205" t="e">
        <f t="shared" si="505"/>
        <v>#DIV/0!</v>
      </c>
      <c r="AS701" s="525"/>
      <c r="AT701" s="205"/>
      <c r="AU701" s="205"/>
      <c r="AV701" s="208" t="e">
        <f t="shared" si="497"/>
        <v>#DIV/0!</v>
      </c>
      <c r="AW701" s="205" t="e">
        <f t="shared" si="506"/>
        <v>#DIV/0!</v>
      </c>
      <c r="AX701" s="525"/>
    </row>
    <row r="702" spans="2:50" ht="14.25" customHeight="1">
      <c r="B702" s="494"/>
      <c r="C702" s="203">
        <v>31</v>
      </c>
      <c r="D702" s="206"/>
      <c r="E702" s="203"/>
      <c r="F702" s="203"/>
      <c r="G702" s="208" t="e">
        <f t="shared" si="507"/>
        <v>#DIV/0!</v>
      </c>
      <c r="H702" s="529"/>
      <c r="I702" s="209" t="e">
        <f t="shared" si="499"/>
        <v>#DIV/0!</v>
      </c>
      <c r="J702" s="209" t="e">
        <f t="shared" si="499"/>
        <v>#DIV/0!</v>
      </c>
      <c r="K702" s="210" t="e">
        <f t="shared" si="499"/>
        <v>#DIV/0!</v>
      </c>
      <c r="L702" s="530"/>
      <c r="M702" s="209" t="e">
        <f>RANK(K702, K$672:$K$704)</f>
        <v>#DIV/0!</v>
      </c>
      <c r="N702" s="528"/>
      <c r="O702" s="526"/>
      <c r="P702" s="205"/>
      <c r="Q702" s="205"/>
      <c r="R702" s="208" t="e">
        <f t="shared" si="491"/>
        <v>#DIV/0!</v>
      </c>
      <c r="S702" s="205" t="e">
        <f t="shared" si="500"/>
        <v>#DIV/0!</v>
      </c>
      <c r="T702" s="525"/>
      <c r="U702" s="205"/>
      <c r="V702" s="205"/>
      <c r="W702" s="208" t="e">
        <f t="shared" si="492"/>
        <v>#DIV/0!</v>
      </c>
      <c r="X702" s="205" t="e">
        <f t="shared" si="501"/>
        <v>#DIV/0!</v>
      </c>
      <c r="Y702" s="525"/>
      <c r="Z702" s="205"/>
      <c r="AA702" s="205"/>
      <c r="AB702" s="208" t="e">
        <f t="shared" si="493"/>
        <v>#DIV/0!</v>
      </c>
      <c r="AC702" s="205" t="e">
        <f t="shared" si="502"/>
        <v>#DIV/0!</v>
      </c>
      <c r="AD702" s="525"/>
      <c r="AE702" s="205"/>
      <c r="AF702" s="205"/>
      <c r="AG702" s="208" t="e">
        <f t="shared" si="494"/>
        <v>#DIV/0!</v>
      </c>
      <c r="AH702" s="205" t="e">
        <f t="shared" si="503"/>
        <v>#DIV/0!</v>
      </c>
      <c r="AI702" s="525"/>
      <c r="AJ702" s="205"/>
      <c r="AK702" s="205"/>
      <c r="AL702" s="208" t="e">
        <f t="shared" si="495"/>
        <v>#DIV/0!</v>
      </c>
      <c r="AM702" s="205" t="e">
        <f t="shared" si="504"/>
        <v>#DIV/0!</v>
      </c>
      <c r="AN702" s="525"/>
      <c r="AO702" s="205"/>
      <c r="AP702" s="205"/>
      <c r="AQ702" s="208" t="e">
        <f t="shared" si="496"/>
        <v>#DIV/0!</v>
      </c>
      <c r="AR702" s="205" t="e">
        <f t="shared" si="505"/>
        <v>#DIV/0!</v>
      </c>
      <c r="AS702" s="525"/>
      <c r="AT702" s="205"/>
      <c r="AU702" s="205"/>
      <c r="AV702" s="208" t="e">
        <f t="shared" si="497"/>
        <v>#DIV/0!</v>
      </c>
      <c r="AW702" s="205" t="e">
        <f t="shared" si="506"/>
        <v>#DIV/0!</v>
      </c>
      <c r="AX702" s="525"/>
    </row>
    <row r="703" spans="2:50" ht="14.25" customHeight="1">
      <c r="B703" s="494"/>
      <c r="C703" s="203">
        <v>32</v>
      </c>
      <c r="D703" s="206"/>
      <c r="E703" s="203"/>
      <c r="F703" s="203"/>
      <c r="G703" s="208" t="e">
        <f t="shared" si="507"/>
        <v>#DIV/0!</v>
      </c>
      <c r="H703" s="529"/>
      <c r="I703" s="209" t="e">
        <f t="shared" si="499"/>
        <v>#DIV/0!</v>
      </c>
      <c r="J703" s="209" t="e">
        <f t="shared" si="499"/>
        <v>#DIV/0!</v>
      </c>
      <c r="K703" s="210" t="e">
        <f t="shared" si="499"/>
        <v>#DIV/0!</v>
      </c>
      <c r="L703" s="530"/>
      <c r="M703" s="209" t="e">
        <f>RANK(K703, K$672:$K$704)</f>
        <v>#DIV/0!</v>
      </c>
      <c r="N703" s="528"/>
      <c r="O703" s="526"/>
      <c r="P703" s="205"/>
      <c r="Q703" s="205"/>
      <c r="R703" s="208" t="e">
        <f t="shared" si="491"/>
        <v>#DIV/0!</v>
      </c>
      <c r="S703" s="205" t="e">
        <f t="shared" si="500"/>
        <v>#DIV/0!</v>
      </c>
      <c r="T703" s="525"/>
      <c r="U703" s="205"/>
      <c r="V703" s="205"/>
      <c r="W703" s="208" t="e">
        <f t="shared" si="492"/>
        <v>#DIV/0!</v>
      </c>
      <c r="X703" s="205" t="e">
        <f t="shared" si="501"/>
        <v>#DIV/0!</v>
      </c>
      <c r="Y703" s="525"/>
      <c r="Z703" s="205"/>
      <c r="AA703" s="205"/>
      <c r="AB703" s="208" t="e">
        <f t="shared" si="493"/>
        <v>#DIV/0!</v>
      </c>
      <c r="AC703" s="205" t="e">
        <f t="shared" si="502"/>
        <v>#DIV/0!</v>
      </c>
      <c r="AD703" s="525"/>
      <c r="AE703" s="205"/>
      <c r="AF703" s="205"/>
      <c r="AG703" s="208" t="e">
        <f t="shared" si="494"/>
        <v>#DIV/0!</v>
      </c>
      <c r="AH703" s="205" t="e">
        <f t="shared" si="503"/>
        <v>#DIV/0!</v>
      </c>
      <c r="AI703" s="525"/>
      <c r="AJ703" s="205"/>
      <c r="AK703" s="205"/>
      <c r="AL703" s="208" t="e">
        <f t="shared" si="495"/>
        <v>#DIV/0!</v>
      </c>
      <c r="AM703" s="205" t="e">
        <f t="shared" si="504"/>
        <v>#DIV/0!</v>
      </c>
      <c r="AN703" s="525"/>
      <c r="AO703" s="205"/>
      <c r="AP703" s="205"/>
      <c r="AQ703" s="208" t="e">
        <f t="shared" si="496"/>
        <v>#DIV/0!</v>
      </c>
      <c r="AR703" s="205" t="e">
        <f t="shared" si="505"/>
        <v>#DIV/0!</v>
      </c>
      <c r="AS703" s="525"/>
      <c r="AT703" s="205"/>
      <c r="AU703" s="205"/>
      <c r="AV703" s="208" t="e">
        <f t="shared" si="497"/>
        <v>#DIV/0!</v>
      </c>
      <c r="AW703" s="205" t="e">
        <f t="shared" si="506"/>
        <v>#DIV/0!</v>
      </c>
      <c r="AX703" s="525"/>
    </row>
    <row r="704" spans="2:50" ht="14.25" customHeight="1">
      <c r="B704" s="494"/>
      <c r="C704" s="203">
        <v>33</v>
      </c>
      <c r="D704" s="206"/>
      <c r="E704" s="203"/>
      <c r="F704" s="203"/>
      <c r="G704" s="208" t="e">
        <f t="shared" si="507"/>
        <v>#DIV/0!</v>
      </c>
      <c r="H704" s="529"/>
      <c r="I704" s="209" t="e">
        <f t="shared" si="499"/>
        <v>#DIV/0!</v>
      </c>
      <c r="J704" s="209" t="e">
        <f t="shared" si="499"/>
        <v>#DIV/0!</v>
      </c>
      <c r="K704" s="210" t="e">
        <f t="shared" si="499"/>
        <v>#DIV/0!</v>
      </c>
      <c r="L704" s="530"/>
      <c r="M704" s="209" t="e">
        <f>RANK(K704, K$672:$K$704)</f>
        <v>#DIV/0!</v>
      </c>
      <c r="N704" s="528"/>
      <c r="O704" s="526"/>
      <c r="P704" s="205"/>
      <c r="Q704" s="211"/>
      <c r="R704" s="208" t="e">
        <f>Q704/P704</f>
        <v>#DIV/0!</v>
      </c>
      <c r="S704" s="205" t="e">
        <f t="shared" si="500"/>
        <v>#DIV/0!</v>
      </c>
      <c r="T704" s="525"/>
      <c r="U704" s="205"/>
      <c r="V704" s="211"/>
      <c r="W704" s="208" t="e">
        <f>V704/U704</f>
        <v>#DIV/0!</v>
      </c>
      <c r="X704" s="205" t="e">
        <f t="shared" si="501"/>
        <v>#DIV/0!</v>
      </c>
      <c r="Y704" s="525"/>
      <c r="Z704" s="205"/>
      <c r="AA704" s="211"/>
      <c r="AB704" s="208" t="e">
        <f>AA704/Z704</f>
        <v>#DIV/0!</v>
      </c>
      <c r="AC704" s="205" t="e">
        <f t="shared" si="502"/>
        <v>#DIV/0!</v>
      </c>
      <c r="AD704" s="525"/>
      <c r="AE704" s="205"/>
      <c r="AF704" s="211"/>
      <c r="AG704" s="208" t="e">
        <f>AF704/AE704</f>
        <v>#DIV/0!</v>
      </c>
      <c r="AH704" s="205" t="e">
        <f t="shared" si="503"/>
        <v>#DIV/0!</v>
      </c>
      <c r="AI704" s="525"/>
      <c r="AJ704" s="205"/>
      <c r="AK704" s="211"/>
      <c r="AL704" s="208" t="e">
        <f>AK704/AJ704</f>
        <v>#DIV/0!</v>
      </c>
      <c r="AM704" s="205" t="e">
        <f t="shared" si="504"/>
        <v>#DIV/0!</v>
      </c>
      <c r="AN704" s="525"/>
      <c r="AO704" s="205"/>
      <c r="AP704" s="211"/>
      <c r="AQ704" s="208" t="e">
        <f>AP704/AO704</f>
        <v>#DIV/0!</v>
      </c>
      <c r="AR704" s="205" t="e">
        <f t="shared" si="505"/>
        <v>#DIV/0!</v>
      </c>
      <c r="AS704" s="525"/>
      <c r="AT704" s="205"/>
      <c r="AU704" s="211"/>
      <c r="AV704" s="208" t="e">
        <f>AU704/AT704</f>
        <v>#DIV/0!</v>
      </c>
      <c r="AW704" s="205" t="e">
        <f t="shared" si="506"/>
        <v>#DIV/0!</v>
      </c>
      <c r="AX704" s="525"/>
    </row>
    <row r="705" spans="1:50" ht="14.25" customHeight="1" collapsed="1">
      <c r="B705" s="531" t="s">
        <v>880</v>
      </c>
      <c r="C705" s="532"/>
      <c r="D705" s="532"/>
      <c r="E705" s="532"/>
      <c r="F705" s="532"/>
      <c r="G705" s="532"/>
      <c r="H705" s="532"/>
      <c r="I705" s="532"/>
      <c r="J705" s="532"/>
      <c r="K705" s="532"/>
      <c r="L705" s="532"/>
      <c r="M705" s="533"/>
      <c r="N705" s="536" t="s">
        <v>445</v>
      </c>
      <c r="O705" s="536" t="s">
        <v>105</v>
      </c>
      <c r="P705" s="538">
        <f>AT667+1</f>
        <v>36</v>
      </c>
      <c r="Q705" s="539"/>
      <c r="R705" s="539"/>
      <c r="S705" s="539"/>
      <c r="T705" s="539"/>
      <c r="U705" s="540">
        <f>P705+1</f>
        <v>37</v>
      </c>
      <c r="V705" s="541"/>
      <c r="W705" s="541"/>
      <c r="X705" s="541"/>
      <c r="Y705" s="541"/>
      <c r="Z705" s="538">
        <f t="shared" ref="Z705" si="508">U705+1</f>
        <v>38</v>
      </c>
      <c r="AA705" s="539"/>
      <c r="AB705" s="539"/>
      <c r="AC705" s="539"/>
      <c r="AD705" s="539"/>
      <c r="AE705" s="540">
        <f t="shared" ref="AE705" si="509">Z705+1</f>
        <v>39</v>
      </c>
      <c r="AF705" s="541"/>
      <c r="AG705" s="541"/>
      <c r="AH705" s="541"/>
      <c r="AI705" s="541"/>
      <c r="AJ705" s="542">
        <f t="shared" ref="AJ705" si="510">AE705+1</f>
        <v>40</v>
      </c>
      <c r="AK705" s="543"/>
      <c r="AL705" s="543"/>
      <c r="AM705" s="543"/>
      <c r="AN705" s="544"/>
      <c r="AO705" s="540">
        <f t="shared" ref="AO705" si="511">AJ705+1</f>
        <v>41</v>
      </c>
      <c r="AP705" s="541"/>
      <c r="AQ705" s="541"/>
      <c r="AR705" s="541"/>
      <c r="AS705" s="541"/>
      <c r="AT705" s="542">
        <f t="shared" ref="AT705" si="512">AO705+1</f>
        <v>42</v>
      </c>
      <c r="AU705" s="543"/>
      <c r="AV705" s="543"/>
      <c r="AW705" s="543"/>
      <c r="AX705" s="544"/>
    </row>
    <row r="706" spans="1:50" ht="14.25" customHeight="1">
      <c r="B706" s="534"/>
      <c r="C706" s="534"/>
      <c r="D706" s="534"/>
      <c r="E706" s="534"/>
      <c r="F706" s="534"/>
      <c r="G706" s="534"/>
      <c r="H706" s="534"/>
      <c r="I706" s="534"/>
      <c r="J706" s="534"/>
      <c r="K706" s="534"/>
      <c r="L706" s="534"/>
      <c r="M706" s="535"/>
      <c r="N706" s="537"/>
      <c r="O706" s="537"/>
      <c r="P706" s="545">
        <f>P705</f>
        <v>36</v>
      </c>
      <c r="Q706" s="545"/>
      <c r="R706" s="545"/>
      <c r="S706" s="545"/>
      <c r="T706" s="545"/>
      <c r="U706" s="546">
        <f>U705</f>
        <v>37</v>
      </c>
      <c r="V706" s="546"/>
      <c r="W706" s="546"/>
      <c r="X706" s="546"/>
      <c r="Y706" s="546"/>
      <c r="Z706" s="545">
        <f t="shared" ref="Z706" si="513">Z705</f>
        <v>38</v>
      </c>
      <c r="AA706" s="545"/>
      <c r="AB706" s="545"/>
      <c r="AC706" s="545"/>
      <c r="AD706" s="545"/>
      <c r="AE706" s="546">
        <f t="shared" ref="AE706" si="514">AE705</f>
        <v>39</v>
      </c>
      <c r="AF706" s="546"/>
      <c r="AG706" s="546"/>
      <c r="AH706" s="546"/>
      <c r="AI706" s="546"/>
      <c r="AJ706" s="547">
        <f t="shared" ref="AJ706" si="515">AJ705</f>
        <v>40</v>
      </c>
      <c r="AK706" s="548"/>
      <c r="AL706" s="548"/>
      <c r="AM706" s="548"/>
      <c r="AN706" s="549"/>
      <c r="AO706" s="546">
        <f t="shared" ref="AO706" si="516">AO705</f>
        <v>41</v>
      </c>
      <c r="AP706" s="546"/>
      <c r="AQ706" s="546"/>
      <c r="AR706" s="546"/>
      <c r="AS706" s="546"/>
      <c r="AT706" s="547">
        <f t="shared" ref="AT706" si="517">AT705</f>
        <v>42</v>
      </c>
      <c r="AU706" s="548"/>
      <c r="AV706" s="548"/>
      <c r="AW706" s="548"/>
      <c r="AX706" s="549"/>
    </row>
    <row r="707" spans="1:50" ht="14.25" customHeight="1">
      <c r="B707" s="494" t="s">
        <v>165</v>
      </c>
      <c r="C707" s="494" t="s">
        <v>160</v>
      </c>
      <c r="D707" s="494"/>
      <c r="E707" s="494" t="s">
        <v>161</v>
      </c>
      <c r="F707" s="494"/>
      <c r="G707" s="494"/>
      <c r="H707" s="494" t="s">
        <v>166</v>
      </c>
      <c r="I707" s="527" t="s">
        <v>446</v>
      </c>
      <c r="J707" s="527"/>
      <c r="K707" s="527"/>
      <c r="L707" s="527" t="s">
        <v>166</v>
      </c>
      <c r="M707" s="527" t="s">
        <v>168</v>
      </c>
      <c r="N707" s="528"/>
      <c r="O707" s="526" t="s">
        <v>167</v>
      </c>
      <c r="P707" s="526" t="s">
        <v>163</v>
      </c>
      <c r="Q707" s="526"/>
      <c r="R707" s="526"/>
      <c r="S707" s="526"/>
      <c r="T707" s="526" t="s">
        <v>166</v>
      </c>
      <c r="U707" s="526" t="s">
        <v>163</v>
      </c>
      <c r="V707" s="526"/>
      <c r="W707" s="526"/>
      <c r="X707" s="526"/>
      <c r="Y707" s="526" t="s">
        <v>166</v>
      </c>
      <c r="Z707" s="526" t="s">
        <v>163</v>
      </c>
      <c r="AA707" s="526"/>
      <c r="AB707" s="526"/>
      <c r="AC707" s="526"/>
      <c r="AD707" s="526" t="s">
        <v>166</v>
      </c>
      <c r="AE707" s="526" t="s">
        <v>163</v>
      </c>
      <c r="AF707" s="526"/>
      <c r="AG707" s="526"/>
      <c r="AH707" s="526"/>
      <c r="AI707" s="526" t="s">
        <v>166</v>
      </c>
      <c r="AJ707" s="526" t="s">
        <v>163</v>
      </c>
      <c r="AK707" s="526"/>
      <c r="AL707" s="526"/>
      <c r="AM707" s="526"/>
      <c r="AN707" s="526" t="s">
        <v>166</v>
      </c>
      <c r="AO707" s="526" t="s">
        <v>163</v>
      </c>
      <c r="AP707" s="526"/>
      <c r="AQ707" s="526"/>
      <c r="AR707" s="526"/>
      <c r="AS707" s="526" t="s">
        <v>166</v>
      </c>
      <c r="AT707" s="526" t="s">
        <v>163</v>
      </c>
      <c r="AU707" s="526"/>
      <c r="AV707" s="526"/>
      <c r="AW707" s="526"/>
      <c r="AX707" s="526" t="s">
        <v>166</v>
      </c>
    </row>
    <row r="708" spans="1:50" ht="14.25" customHeight="1">
      <c r="B708" s="494"/>
      <c r="C708" s="494"/>
      <c r="D708" s="494"/>
      <c r="E708" s="494" t="s">
        <v>447</v>
      </c>
      <c r="F708" s="494"/>
      <c r="G708" s="494"/>
      <c r="H708" s="494"/>
      <c r="I708" s="527" t="s">
        <v>447</v>
      </c>
      <c r="J708" s="527"/>
      <c r="K708" s="527"/>
      <c r="L708" s="527"/>
      <c r="M708" s="527"/>
      <c r="N708" s="528"/>
      <c r="O708" s="526"/>
      <c r="P708" s="526" t="s">
        <v>448</v>
      </c>
      <c r="Q708" s="526"/>
      <c r="R708" s="526"/>
      <c r="S708" s="526"/>
      <c r="T708" s="526"/>
      <c r="U708" s="526" t="s">
        <v>448</v>
      </c>
      <c r="V708" s="526"/>
      <c r="W708" s="526"/>
      <c r="X708" s="526"/>
      <c r="Y708" s="526"/>
      <c r="Z708" s="526" t="s">
        <v>448</v>
      </c>
      <c r="AA708" s="526"/>
      <c r="AB708" s="526"/>
      <c r="AC708" s="526"/>
      <c r="AD708" s="526"/>
      <c r="AE708" s="526" t="s">
        <v>448</v>
      </c>
      <c r="AF708" s="526"/>
      <c r="AG708" s="526"/>
      <c r="AH708" s="526"/>
      <c r="AI708" s="526"/>
      <c r="AJ708" s="526" t="s">
        <v>448</v>
      </c>
      <c r="AK708" s="526"/>
      <c r="AL708" s="526"/>
      <c r="AM708" s="526"/>
      <c r="AN708" s="526"/>
      <c r="AO708" s="526" t="s">
        <v>448</v>
      </c>
      <c r="AP708" s="526"/>
      <c r="AQ708" s="526"/>
      <c r="AR708" s="526"/>
      <c r="AS708" s="526"/>
      <c r="AT708" s="526" t="s">
        <v>448</v>
      </c>
      <c r="AU708" s="526"/>
      <c r="AV708" s="526"/>
      <c r="AW708" s="526"/>
      <c r="AX708" s="526"/>
    </row>
    <row r="709" spans="1:50" ht="14.25" customHeight="1">
      <c r="A709" s="200"/>
      <c r="B709" s="494"/>
      <c r="C709" s="494"/>
      <c r="D709" s="494"/>
      <c r="E709" s="203" t="s">
        <v>162</v>
      </c>
      <c r="F709" s="203" t="s">
        <v>449</v>
      </c>
      <c r="G709" s="203" t="s">
        <v>164</v>
      </c>
      <c r="H709" s="494"/>
      <c r="I709" s="204" t="s">
        <v>162</v>
      </c>
      <c r="J709" s="204" t="s">
        <v>449</v>
      </c>
      <c r="K709" s="204" t="s">
        <v>164</v>
      </c>
      <c r="L709" s="527"/>
      <c r="M709" s="527"/>
      <c r="N709" s="528"/>
      <c r="O709" s="526"/>
      <c r="P709" s="205" t="s">
        <v>162</v>
      </c>
      <c r="Q709" s="205" t="s">
        <v>449</v>
      </c>
      <c r="R709" s="205" t="s">
        <v>164</v>
      </c>
      <c r="S709" s="205" t="s">
        <v>168</v>
      </c>
      <c r="T709" s="526"/>
      <c r="U709" s="205" t="s">
        <v>162</v>
      </c>
      <c r="V709" s="205" t="s">
        <v>449</v>
      </c>
      <c r="W709" s="205" t="s">
        <v>164</v>
      </c>
      <c r="X709" s="205" t="s">
        <v>168</v>
      </c>
      <c r="Y709" s="526"/>
      <c r="Z709" s="205" t="s">
        <v>162</v>
      </c>
      <c r="AA709" s="205" t="s">
        <v>449</v>
      </c>
      <c r="AB709" s="205" t="s">
        <v>164</v>
      </c>
      <c r="AC709" s="205" t="s">
        <v>168</v>
      </c>
      <c r="AD709" s="526"/>
      <c r="AE709" s="205" t="s">
        <v>162</v>
      </c>
      <c r="AF709" s="205" t="s">
        <v>449</v>
      </c>
      <c r="AG709" s="205" t="s">
        <v>164</v>
      </c>
      <c r="AH709" s="205" t="s">
        <v>168</v>
      </c>
      <c r="AI709" s="526"/>
      <c r="AJ709" s="205" t="s">
        <v>162</v>
      </c>
      <c r="AK709" s="205" t="s">
        <v>449</v>
      </c>
      <c r="AL709" s="205" t="s">
        <v>164</v>
      </c>
      <c r="AM709" s="205" t="s">
        <v>168</v>
      </c>
      <c r="AN709" s="526"/>
      <c r="AO709" s="205" t="s">
        <v>162</v>
      </c>
      <c r="AP709" s="205" t="s">
        <v>449</v>
      </c>
      <c r="AQ709" s="205" t="s">
        <v>164</v>
      </c>
      <c r="AR709" s="205" t="s">
        <v>168</v>
      </c>
      <c r="AS709" s="526"/>
      <c r="AT709" s="205" t="s">
        <v>162</v>
      </c>
      <c r="AU709" s="205" t="s">
        <v>449</v>
      </c>
      <c r="AV709" s="205" t="s">
        <v>164</v>
      </c>
      <c r="AW709" s="205" t="s">
        <v>168</v>
      </c>
      <c r="AX709" s="526"/>
    </row>
    <row r="710" spans="1:50" ht="14.25" customHeight="1">
      <c r="B710" s="494" t="s">
        <v>450</v>
      </c>
      <c r="C710" s="203">
        <v>1</v>
      </c>
      <c r="D710" s="206"/>
      <c r="E710" s="207"/>
      <c r="F710" s="203"/>
      <c r="G710" s="208" t="e">
        <f>F710/E710</f>
        <v>#DIV/0!</v>
      </c>
      <c r="H710" s="529" t="e">
        <f>AVERAGE(G710:G742)</f>
        <v>#DIV/0!</v>
      </c>
      <c r="I710" s="209" t="e">
        <f>AVERAGE(P710,U710,Z710,AE710,AJ710,AO710,AT710)</f>
        <v>#DIV/0!</v>
      </c>
      <c r="J710" s="209" t="e">
        <f>AVERAGE(Q710,V710,AA710,AF710,AK710,AP710,AU710)</f>
        <v>#DIV/0!</v>
      </c>
      <c r="K710" s="210" t="e">
        <f>AVERAGE(R710,W710,AB710,AG710,AL710,AQ710,AV710)</f>
        <v>#DIV/0!</v>
      </c>
      <c r="L710" s="530" t="str">
        <f>IFERROR(AVERAGE(K710:K742),"-")</f>
        <v>-</v>
      </c>
      <c r="M710" s="209" t="e">
        <f>RANK(K710, K$710:$K$742)</f>
        <v>#DIV/0!</v>
      </c>
      <c r="N710" s="528"/>
      <c r="O710" s="526"/>
      <c r="P710" s="211"/>
      <c r="Q710" s="211"/>
      <c r="R710" s="208" t="e">
        <f t="shared" ref="R710:R741" si="518">Q710/P710</f>
        <v>#DIV/0!</v>
      </c>
      <c r="S710" s="205" t="e">
        <f>RANK(R710, R$710:R$742)</f>
        <v>#DIV/0!</v>
      </c>
      <c r="T710" s="525" t="e">
        <f>AVERAGE(R710:R742)</f>
        <v>#DIV/0!</v>
      </c>
      <c r="U710" s="211"/>
      <c r="V710" s="211"/>
      <c r="W710" s="208" t="e">
        <f t="shared" ref="W710:W741" si="519">V710/U710</f>
        <v>#DIV/0!</v>
      </c>
      <c r="X710" s="205" t="e">
        <f>RANK(W710, W$710:W$742)</f>
        <v>#DIV/0!</v>
      </c>
      <c r="Y710" s="525" t="e">
        <f>AVERAGE(W710:W742)</f>
        <v>#DIV/0!</v>
      </c>
      <c r="Z710" s="211"/>
      <c r="AA710" s="211"/>
      <c r="AB710" s="208" t="e">
        <f t="shared" ref="AB710:AB741" si="520">AA710/Z710</f>
        <v>#DIV/0!</v>
      </c>
      <c r="AC710" s="205" t="e">
        <f>RANK(AB710, AB$710:AB$742)</f>
        <v>#DIV/0!</v>
      </c>
      <c r="AD710" s="525" t="e">
        <f>AVERAGE(AB710:AB742)</f>
        <v>#DIV/0!</v>
      </c>
      <c r="AE710" s="211"/>
      <c r="AF710" s="211"/>
      <c r="AG710" s="208" t="e">
        <f t="shared" ref="AG710:AG741" si="521">AF710/AE710</f>
        <v>#DIV/0!</v>
      </c>
      <c r="AH710" s="205" t="e">
        <f>RANK(AG710, AG$710:AG$742)</f>
        <v>#DIV/0!</v>
      </c>
      <c r="AI710" s="525" t="e">
        <f>AVERAGE(AG710:AG742)</f>
        <v>#DIV/0!</v>
      </c>
      <c r="AJ710" s="211"/>
      <c r="AK710" s="211"/>
      <c r="AL710" s="208" t="e">
        <f t="shared" ref="AL710:AL741" si="522">AK710/AJ710</f>
        <v>#DIV/0!</v>
      </c>
      <c r="AM710" s="205" t="e">
        <f>RANK(AL710, AL$710:AL$742)</f>
        <v>#DIV/0!</v>
      </c>
      <c r="AN710" s="525" t="e">
        <f>AVERAGE(AL710:AL742)</f>
        <v>#DIV/0!</v>
      </c>
      <c r="AO710" s="211"/>
      <c r="AP710" s="211"/>
      <c r="AQ710" s="208" t="e">
        <f t="shared" ref="AQ710:AQ741" si="523">AP710/AO710</f>
        <v>#DIV/0!</v>
      </c>
      <c r="AR710" s="205" t="e">
        <f>RANK(AQ710, AQ$710:AQ$742)</f>
        <v>#DIV/0!</v>
      </c>
      <c r="AS710" s="525" t="e">
        <f>AVERAGE(AQ710:AQ742)</f>
        <v>#DIV/0!</v>
      </c>
      <c r="AT710" s="211"/>
      <c r="AU710" s="211"/>
      <c r="AV710" s="208" t="e">
        <f t="shared" ref="AV710:AV741" si="524">AU710/AT710</f>
        <v>#DIV/0!</v>
      </c>
      <c r="AW710" s="205" t="e">
        <f>RANK(AV710, AV$710:AV$742)</f>
        <v>#DIV/0!</v>
      </c>
      <c r="AX710" s="525" t="e">
        <f>AVERAGE(AV710:AV742)</f>
        <v>#DIV/0!</v>
      </c>
    </row>
    <row r="711" spans="1:50" ht="14.25" customHeight="1">
      <c r="B711" s="494"/>
      <c r="C711" s="203">
        <v>2</v>
      </c>
      <c r="D711" s="206"/>
      <c r="E711" s="207"/>
      <c r="F711" s="203"/>
      <c r="G711" s="208" t="e">
        <f t="shared" ref="G711:G730" si="525">F711/E711</f>
        <v>#DIV/0!</v>
      </c>
      <c r="H711" s="529"/>
      <c r="I711" s="209" t="e">
        <f t="shared" ref="I711:K742" si="526">AVERAGE(P711,U711,Z711,AE711,AJ711,AO711,AT711)</f>
        <v>#DIV/0!</v>
      </c>
      <c r="J711" s="209" t="e">
        <f t="shared" si="526"/>
        <v>#DIV/0!</v>
      </c>
      <c r="K711" s="210" t="e">
        <f t="shared" si="526"/>
        <v>#DIV/0!</v>
      </c>
      <c r="L711" s="530"/>
      <c r="M711" s="209" t="e">
        <f>RANK(K711, K$710:$K$742)</f>
        <v>#DIV/0!</v>
      </c>
      <c r="N711" s="528"/>
      <c r="O711" s="526"/>
      <c r="P711" s="211"/>
      <c r="Q711" s="211"/>
      <c r="R711" s="208" t="e">
        <f t="shared" si="518"/>
        <v>#DIV/0!</v>
      </c>
      <c r="S711" s="205" t="e">
        <f t="shared" ref="S711:S742" si="527">RANK(R711, R$710:R$742)</f>
        <v>#DIV/0!</v>
      </c>
      <c r="T711" s="525"/>
      <c r="U711" s="211"/>
      <c r="V711" s="211"/>
      <c r="W711" s="208" t="e">
        <f t="shared" si="519"/>
        <v>#DIV/0!</v>
      </c>
      <c r="X711" s="205" t="e">
        <f t="shared" ref="X711:X742" si="528">RANK(W711, W$710:W$742)</f>
        <v>#DIV/0!</v>
      </c>
      <c r="Y711" s="525"/>
      <c r="Z711" s="211"/>
      <c r="AA711" s="211"/>
      <c r="AB711" s="208" t="e">
        <f t="shared" si="520"/>
        <v>#DIV/0!</v>
      </c>
      <c r="AC711" s="205" t="e">
        <f t="shared" ref="AC711:AC742" si="529">RANK(AB711, AB$710:AB$742)</f>
        <v>#DIV/0!</v>
      </c>
      <c r="AD711" s="525"/>
      <c r="AE711" s="211"/>
      <c r="AF711" s="211"/>
      <c r="AG711" s="208" t="e">
        <f t="shared" si="521"/>
        <v>#DIV/0!</v>
      </c>
      <c r="AH711" s="205" t="e">
        <f t="shared" ref="AH711:AH742" si="530">RANK(AG711, AG$710:AG$742)</f>
        <v>#DIV/0!</v>
      </c>
      <c r="AI711" s="525"/>
      <c r="AJ711" s="211"/>
      <c r="AK711" s="211"/>
      <c r="AL711" s="208" t="e">
        <f t="shared" si="522"/>
        <v>#DIV/0!</v>
      </c>
      <c r="AM711" s="205" t="e">
        <f t="shared" ref="AM711:AM742" si="531">RANK(AL711, AL$710:AL$742)</f>
        <v>#DIV/0!</v>
      </c>
      <c r="AN711" s="525"/>
      <c r="AO711" s="211"/>
      <c r="AP711" s="211"/>
      <c r="AQ711" s="208" t="e">
        <f t="shared" si="523"/>
        <v>#DIV/0!</v>
      </c>
      <c r="AR711" s="205" t="e">
        <f t="shared" ref="AR711:AR742" si="532">RANK(AQ711, AQ$710:AQ$742)</f>
        <v>#DIV/0!</v>
      </c>
      <c r="AS711" s="525"/>
      <c r="AT711" s="211"/>
      <c r="AU711" s="211"/>
      <c r="AV711" s="208" t="e">
        <f t="shared" si="524"/>
        <v>#DIV/0!</v>
      </c>
      <c r="AW711" s="205" t="e">
        <f t="shared" ref="AW711:AW742" si="533">RANK(AV711, AV$710:AV$742)</f>
        <v>#DIV/0!</v>
      </c>
      <c r="AX711" s="525"/>
    </row>
    <row r="712" spans="1:50" ht="14.25" customHeight="1">
      <c r="B712" s="494"/>
      <c r="C712" s="203">
        <v>3</v>
      </c>
      <c r="D712" s="206"/>
      <c r="E712" s="207"/>
      <c r="F712" s="203"/>
      <c r="G712" s="208" t="e">
        <f t="shared" si="525"/>
        <v>#DIV/0!</v>
      </c>
      <c r="H712" s="529"/>
      <c r="I712" s="209" t="e">
        <f t="shared" si="526"/>
        <v>#DIV/0!</v>
      </c>
      <c r="J712" s="209" t="e">
        <f t="shared" si="526"/>
        <v>#DIV/0!</v>
      </c>
      <c r="K712" s="210" t="e">
        <f t="shared" si="526"/>
        <v>#DIV/0!</v>
      </c>
      <c r="L712" s="530"/>
      <c r="M712" s="209" t="e">
        <f>RANK(K712, K$710:$K$742)</f>
        <v>#DIV/0!</v>
      </c>
      <c r="N712" s="528"/>
      <c r="O712" s="526"/>
      <c r="P712" s="211"/>
      <c r="Q712" s="211"/>
      <c r="R712" s="208" t="e">
        <f t="shared" si="518"/>
        <v>#DIV/0!</v>
      </c>
      <c r="S712" s="205" t="e">
        <f t="shared" si="527"/>
        <v>#DIV/0!</v>
      </c>
      <c r="T712" s="525"/>
      <c r="U712" s="211"/>
      <c r="V712" s="211"/>
      <c r="W712" s="208" t="e">
        <f t="shared" si="519"/>
        <v>#DIV/0!</v>
      </c>
      <c r="X712" s="205" t="e">
        <f t="shared" si="528"/>
        <v>#DIV/0!</v>
      </c>
      <c r="Y712" s="525"/>
      <c r="Z712" s="211"/>
      <c r="AA712" s="211"/>
      <c r="AB712" s="208" t="e">
        <f t="shared" si="520"/>
        <v>#DIV/0!</v>
      </c>
      <c r="AC712" s="205" t="e">
        <f t="shared" si="529"/>
        <v>#DIV/0!</v>
      </c>
      <c r="AD712" s="525"/>
      <c r="AE712" s="211"/>
      <c r="AF712" s="211"/>
      <c r="AG712" s="208" t="e">
        <f t="shared" si="521"/>
        <v>#DIV/0!</v>
      </c>
      <c r="AH712" s="205" t="e">
        <f t="shared" si="530"/>
        <v>#DIV/0!</v>
      </c>
      <c r="AI712" s="525"/>
      <c r="AJ712" s="211"/>
      <c r="AK712" s="211"/>
      <c r="AL712" s="208" t="e">
        <f t="shared" si="522"/>
        <v>#DIV/0!</v>
      </c>
      <c r="AM712" s="205" t="e">
        <f t="shared" si="531"/>
        <v>#DIV/0!</v>
      </c>
      <c r="AN712" s="525"/>
      <c r="AO712" s="211"/>
      <c r="AP712" s="211"/>
      <c r="AQ712" s="208" t="e">
        <f t="shared" si="523"/>
        <v>#DIV/0!</v>
      </c>
      <c r="AR712" s="205" t="e">
        <f t="shared" si="532"/>
        <v>#DIV/0!</v>
      </c>
      <c r="AS712" s="525"/>
      <c r="AT712" s="211"/>
      <c r="AU712" s="211"/>
      <c r="AV712" s="208" t="e">
        <f t="shared" si="524"/>
        <v>#DIV/0!</v>
      </c>
      <c r="AW712" s="205" t="e">
        <f t="shared" si="533"/>
        <v>#DIV/0!</v>
      </c>
      <c r="AX712" s="525"/>
    </row>
    <row r="713" spans="1:50" ht="14.25" customHeight="1">
      <c r="B713" s="494"/>
      <c r="C713" s="203">
        <v>4</v>
      </c>
      <c r="D713" s="206"/>
      <c r="E713" s="207"/>
      <c r="F713" s="203"/>
      <c r="G713" s="208" t="e">
        <f t="shared" si="525"/>
        <v>#DIV/0!</v>
      </c>
      <c r="H713" s="529"/>
      <c r="I713" s="209" t="e">
        <f t="shared" si="526"/>
        <v>#DIV/0!</v>
      </c>
      <c r="J713" s="209" t="e">
        <f t="shared" si="526"/>
        <v>#DIV/0!</v>
      </c>
      <c r="K713" s="210" t="e">
        <f t="shared" si="526"/>
        <v>#DIV/0!</v>
      </c>
      <c r="L713" s="530"/>
      <c r="M713" s="209" t="e">
        <f>RANK(K713, K$710:$K$742)</f>
        <v>#DIV/0!</v>
      </c>
      <c r="N713" s="528"/>
      <c r="O713" s="526"/>
      <c r="P713" s="211"/>
      <c r="Q713" s="211"/>
      <c r="R713" s="208" t="e">
        <f t="shared" si="518"/>
        <v>#DIV/0!</v>
      </c>
      <c r="S713" s="205" t="e">
        <f>RANK(R713, R$710:R$742)</f>
        <v>#DIV/0!</v>
      </c>
      <c r="T713" s="525"/>
      <c r="U713" s="211"/>
      <c r="V713" s="211"/>
      <c r="W713" s="208" t="e">
        <f t="shared" si="519"/>
        <v>#DIV/0!</v>
      </c>
      <c r="X713" s="205" t="e">
        <f>RANK(W713, W$710:W$742)</f>
        <v>#DIV/0!</v>
      </c>
      <c r="Y713" s="525"/>
      <c r="Z713" s="211"/>
      <c r="AA713" s="211"/>
      <c r="AB713" s="208" t="e">
        <f t="shared" si="520"/>
        <v>#DIV/0!</v>
      </c>
      <c r="AC713" s="205" t="e">
        <f>RANK(AB713, AB$710:AB$742)</f>
        <v>#DIV/0!</v>
      </c>
      <c r="AD713" s="525"/>
      <c r="AE713" s="211"/>
      <c r="AF713" s="211"/>
      <c r="AG713" s="208" t="e">
        <f t="shared" si="521"/>
        <v>#DIV/0!</v>
      </c>
      <c r="AH713" s="205" t="e">
        <f>RANK(AG713, AG$710:AG$742)</f>
        <v>#DIV/0!</v>
      </c>
      <c r="AI713" s="525"/>
      <c r="AJ713" s="211"/>
      <c r="AK713" s="211"/>
      <c r="AL713" s="208" t="e">
        <f t="shared" si="522"/>
        <v>#DIV/0!</v>
      </c>
      <c r="AM713" s="205" t="e">
        <f>RANK(AL713, AL$710:AL$742)</f>
        <v>#DIV/0!</v>
      </c>
      <c r="AN713" s="525"/>
      <c r="AO713" s="211"/>
      <c r="AP713" s="211"/>
      <c r="AQ713" s="208" t="e">
        <f t="shared" si="523"/>
        <v>#DIV/0!</v>
      </c>
      <c r="AR713" s="205" t="e">
        <f>RANK(AQ713, AQ$710:AQ$742)</f>
        <v>#DIV/0!</v>
      </c>
      <c r="AS713" s="525"/>
      <c r="AT713" s="211"/>
      <c r="AU713" s="211"/>
      <c r="AV713" s="208" t="e">
        <f t="shared" si="524"/>
        <v>#DIV/0!</v>
      </c>
      <c r="AW713" s="205" t="e">
        <f>RANK(AV713, AV$710:AV$742)</f>
        <v>#DIV/0!</v>
      </c>
      <c r="AX713" s="525"/>
    </row>
    <row r="714" spans="1:50" ht="14.25" customHeight="1">
      <c r="B714" s="494"/>
      <c r="C714" s="203">
        <v>5</v>
      </c>
      <c r="D714" s="206"/>
      <c r="E714" s="207"/>
      <c r="F714" s="203"/>
      <c r="G714" s="208" t="e">
        <f t="shared" si="525"/>
        <v>#DIV/0!</v>
      </c>
      <c r="H714" s="529"/>
      <c r="I714" s="209" t="e">
        <f t="shared" si="526"/>
        <v>#DIV/0!</v>
      </c>
      <c r="J714" s="209" t="e">
        <f t="shared" si="526"/>
        <v>#DIV/0!</v>
      </c>
      <c r="K714" s="210" t="e">
        <f t="shared" si="526"/>
        <v>#DIV/0!</v>
      </c>
      <c r="L714" s="530"/>
      <c r="M714" s="209" t="e">
        <f>RANK(K714, K$710:$K$742)</f>
        <v>#DIV/0!</v>
      </c>
      <c r="N714" s="528"/>
      <c r="O714" s="526"/>
      <c r="P714" s="211"/>
      <c r="Q714" s="211"/>
      <c r="R714" s="208" t="e">
        <f t="shared" si="518"/>
        <v>#DIV/0!</v>
      </c>
      <c r="S714" s="205" t="e">
        <f t="shared" si="527"/>
        <v>#DIV/0!</v>
      </c>
      <c r="T714" s="525"/>
      <c r="U714" s="211"/>
      <c r="V714" s="211"/>
      <c r="W714" s="208" t="e">
        <f t="shared" si="519"/>
        <v>#DIV/0!</v>
      </c>
      <c r="X714" s="205" t="e">
        <f t="shared" si="528"/>
        <v>#DIV/0!</v>
      </c>
      <c r="Y714" s="525"/>
      <c r="Z714" s="211"/>
      <c r="AA714" s="211"/>
      <c r="AB714" s="208" t="e">
        <f t="shared" si="520"/>
        <v>#DIV/0!</v>
      </c>
      <c r="AC714" s="205" t="e">
        <f t="shared" si="529"/>
        <v>#DIV/0!</v>
      </c>
      <c r="AD714" s="525"/>
      <c r="AE714" s="211"/>
      <c r="AF714" s="211"/>
      <c r="AG714" s="208" t="e">
        <f t="shared" si="521"/>
        <v>#DIV/0!</v>
      </c>
      <c r="AH714" s="205" t="e">
        <f t="shared" si="530"/>
        <v>#DIV/0!</v>
      </c>
      <c r="AI714" s="525"/>
      <c r="AJ714" s="211"/>
      <c r="AK714" s="211"/>
      <c r="AL714" s="208" t="e">
        <f t="shared" si="522"/>
        <v>#DIV/0!</v>
      </c>
      <c r="AM714" s="205" t="e">
        <f t="shared" si="531"/>
        <v>#DIV/0!</v>
      </c>
      <c r="AN714" s="525"/>
      <c r="AO714" s="211"/>
      <c r="AP714" s="211"/>
      <c r="AQ714" s="208" t="e">
        <f t="shared" si="523"/>
        <v>#DIV/0!</v>
      </c>
      <c r="AR714" s="205" t="e">
        <f t="shared" si="532"/>
        <v>#DIV/0!</v>
      </c>
      <c r="AS714" s="525"/>
      <c r="AT714" s="211"/>
      <c r="AU714" s="211"/>
      <c r="AV714" s="208" t="e">
        <f t="shared" si="524"/>
        <v>#DIV/0!</v>
      </c>
      <c r="AW714" s="205" t="e">
        <f t="shared" si="533"/>
        <v>#DIV/0!</v>
      </c>
      <c r="AX714" s="525"/>
    </row>
    <row r="715" spans="1:50" ht="14.25" customHeight="1">
      <c r="B715" s="494"/>
      <c r="C715" s="203">
        <v>6</v>
      </c>
      <c r="D715" s="206"/>
      <c r="E715" s="207"/>
      <c r="F715" s="203"/>
      <c r="G715" s="208" t="e">
        <f t="shared" si="525"/>
        <v>#DIV/0!</v>
      </c>
      <c r="H715" s="529"/>
      <c r="I715" s="209" t="e">
        <f t="shared" si="526"/>
        <v>#DIV/0!</v>
      </c>
      <c r="J715" s="209" t="e">
        <f t="shared" si="526"/>
        <v>#DIV/0!</v>
      </c>
      <c r="K715" s="210" t="e">
        <f t="shared" si="526"/>
        <v>#DIV/0!</v>
      </c>
      <c r="L715" s="530"/>
      <c r="M715" s="209" t="e">
        <f>RANK(K715, K$710:$K$742)</f>
        <v>#DIV/0!</v>
      </c>
      <c r="N715" s="528"/>
      <c r="O715" s="526"/>
      <c r="P715" s="211"/>
      <c r="Q715" s="211"/>
      <c r="R715" s="208" t="e">
        <f t="shared" si="518"/>
        <v>#DIV/0!</v>
      </c>
      <c r="S715" s="205" t="e">
        <f t="shared" si="527"/>
        <v>#DIV/0!</v>
      </c>
      <c r="T715" s="525"/>
      <c r="U715" s="211"/>
      <c r="V715" s="211"/>
      <c r="W715" s="208" t="e">
        <f t="shared" si="519"/>
        <v>#DIV/0!</v>
      </c>
      <c r="X715" s="205" t="e">
        <f t="shared" si="528"/>
        <v>#DIV/0!</v>
      </c>
      <c r="Y715" s="525"/>
      <c r="Z715" s="211"/>
      <c r="AA715" s="211"/>
      <c r="AB715" s="208" t="e">
        <f t="shared" si="520"/>
        <v>#DIV/0!</v>
      </c>
      <c r="AC715" s="205" t="e">
        <f t="shared" si="529"/>
        <v>#DIV/0!</v>
      </c>
      <c r="AD715" s="525"/>
      <c r="AE715" s="211"/>
      <c r="AF715" s="211"/>
      <c r="AG715" s="208" t="e">
        <f t="shared" si="521"/>
        <v>#DIV/0!</v>
      </c>
      <c r="AH715" s="205" t="e">
        <f t="shared" si="530"/>
        <v>#DIV/0!</v>
      </c>
      <c r="AI715" s="525"/>
      <c r="AJ715" s="211"/>
      <c r="AK715" s="211"/>
      <c r="AL715" s="208" t="e">
        <f t="shared" si="522"/>
        <v>#DIV/0!</v>
      </c>
      <c r="AM715" s="205" t="e">
        <f t="shared" si="531"/>
        <v>#DIV/0!</v>
      </c>
      <c r="AN715" s="525"/>
      <c r="AO715" s="211"/>
      <c r="AP715" s="211"/>
      <c r="AQ715" s="208" t="e">
        <f t="shared" si="523"/>
        <v>#DIV/0!</v>
      </c>
      <c r="AR715" s="205" t="e">
        <f t="shared" si="532"/>
        <v>#DIV/0!</v>
      </c>
      <c r="AS715" s="525"/>
      <c r="AT715" s="211"/>
      <c r="AU715" s="211"/>
      <c r="AV715" s="208" t="e">
        <f t="shared" si="524"/>
        <v>#DIV/0!</v>
      </c>
      <c r="AW715" s="205" t="e">
        <f t="shared" si="533"/>
        <v>#DIV/0!</v>
      </c>
      <c r="AX715" s="525"/>
    </row>
    <row r="716" spans="1:50" ht="14.25" customHeight="1">
      <c r="B716" s="494"/>
      <c r="C716" s="203">
        <v>7</v>
      </c>
      <c r="D716" s="206"/>
      <c r="E716" s="207"/>
      <c r="F716" s="203"/>
      <c r="G716" s="208" t="e">
        <f t="shared" si="525"/>
        <v>#DIV/0!</v>
      </c>
      <c r="H716" s="529"/>
      <c r="I716" s="209" t="e">
        <f t="shared" si="526"/>
        <v>#DIV/0!</v>
      </c>
      <c r="J716" s="209" t="e">
        <f t="shared" si="526"/>
        <v>#DIV/0!</v>
      </c>
      <c r="K716" s="210" t="e">
        <f t="shared" si="526"/>
        <v>#DIV/0!</v>
      </c>
      <c r="L716" s="530"/>
      <c r="M716" s="209" t="e">
        <f>RANK(K716, K$710:$K$742)</f>
        <v>#DIV/0!</v>
      </c>
      <c r="N716" s="528"/>
      <c r="O716" s="526"/>
      <c r="P716" s="211"/>
      <c r="Q716" s="211"/>
      <c r="R716" s="208" t="e">
        <f t="shared" si="518"/>
        <v>#DIV/0!</v>
      </c>
      <c r="S716" s="205" t="e">
        <f t="shared" si="527"/>
        <v>#DIV/0!</v>
      </c>
      <c r="T716" s="525"/>
      <c r="U716" s="211"/>
      <c r="V716" s="211"/>
      <c r="W716" s="208" t="e">
        <f t="shared" si="519"/>
        <v>#DIV/0!</v>
      </c>
      <c r="X716" s="205" t="e">
        <f t="shared" si="528"/>
        <v>#DIV/0!</v>
      </c>
      <c r="Y716" s="525"/>
      <c r="Z716" s="211"/>
      <c r="AA716" s="211"/>
      <c r="AB716" s="208" t="e">
        <f t="shared" si="520"/>
        <v>#DIV/0!</v>
      </c>
      <c r="AC716" s="205" t="e">
        <f t="shared" si="529"/>
        <v>#DIV/0!</v>
      </c>
      <c r="AD716" s="525"/>
      <c r="AE716" s="211"/>
      <c r="AF716" s="211"/>
      <c r="AG716" s="208" t="e">
        <f t="shared" si="521"/>
        <v>#DIV/0!</v>
      </c>
      <c r="AH716" s="205" t="e">
        <f t="shared" si="530"/>
        <v>#DIV/0!</v>
      </c>
      <c r="AI716" s="525"/>
      <c r="AJ716" s="211"/>
      <c r="AK716" s="211"/>
      <c r="AL716" s="208" t="e">
        <f t="shared" si="522"/>
        <v>#DIV/0!</v>
      </c>
      <c r="AM716" s="205" t="e">
        <f t="shared" si="531"/>
        <v>#DIV/0!</v>
      </c>
      <c r="AN716" s="525"/>
      <c r="AO716" s="211"/>
      <c r="AP716" s="211"/>
      <c r="AQ716" s="208" t="e">
        <f t="shared" si="523"/>
        <v>#DIV/0!</v>
      </c>
      <c r="AR716" s="205" t="e">
        <f t="shared" si="532"/>
        <v>#DIV/0!</v>
      </c>
      <c r="AS716" s="525"/>
      <c r="AT716" s="211"/>
      <c r="AU716" s="211"/>
      <c r="AV716" s="208" t="e">
        <f t="shared" si="524"/>
        <v>#DIV/0!</v>
      </c>
      <c r="AW716" s="205" t="e">
        <f t="shared" si="533"/>
        <v>#DIV/0!</v>
      </c>
      <c r="AX716" s="525"/>
    </row>
    <row r="717" spans="1:50" ht="14.25" customHeight="1">
      <c r="B717" s="494"/>
      <c r="C717" s="203">
        <v>8</v>
      </c>
      <c r="D717" s="206"/>
      <c r="E717" s="207"/>
      <c r="F717" s="203"/>
      <c r="G717" s="208" t="e">
        <f t="shared" si="525"/>
        <v>#DIV/0!</v>
      </c>
      <c r="H717" s="529"/>
      <c r="I717" s="209" t="e">
        <f t="shared" si="526"/>
        <v>#DIV/0!</v>
      </c>
      <c r="J717" s="209" t="e">
        <f t="shared" si="526"/>
        <v>#DIV/0!</v>
      </c>
      <c r="K717" s="210" t="e">
        <f t="shared" si="526"/>
        <v>#DIV/0!</v>
      </c>
      <c r="L717" s="530"/>
      <c r="M717" s="209" t="e">
        <f>RANK(K717, K$710:$K$742)</f>
        <v>#DIV/0!</v>
      </c>
      <c r="N717" s="528"/>
      <c r="O717" s="526"/>
      <c r="P717" s="211"/>
      <c r="Q717" s="211"/>
      <c r="R717" s="208" t="e">
        <f t="shared" si="518"/>
        <v>#DIV/0!</v>
      </c>
      <c r="S717" s="205" t="e">
        <f t="shared" si="527"/>
        <v>#DIV/0!</v>
      </c>
      <c r="T717" s="525"/>
      <c r="U717" s="211"/>
      <c r="V717" s="211"/>
      <c r="W717" s="208" t="e">
        <f t="shared" si="519"/>
        <v>#DIV/0!</v>
      </c>
      <c r="X717" s="205" t="e">
        <f t="shared" si="528"/>
        <v>#DIV/0!</v>
      </c>
      <c r="Y717" s="525"/>
      <c r="Z717" s="211"/>
      <c r="AA717" s="211"/>
      <c r="AB717" s="208" t="e">
        <f t="shared" si="520"/>
        <v>#DIV/0!</v>
      </c>
      <c r="AC717" s="205" t="e">
        <f t="shared" si="529"/>
        <v>#DIV/0!</v>
      </c>
      <c r="AD717" s="525"/>
      <c r="AE717" s="211"/>
      <c r="AF717" s="211"/>
      <c r="AG717" s="208" t="e">
        <f t="shared" si="521"/>
        <v>#DIV/0!</v>
      </c>
      <c r="AH717" s="205" t="e">
        <f t="shared" si="530"/>
        <v>#DIV/0!</v>
      </c>
      <c r="AI717" s="525"/>
      <c r="AJ717" s="211"/>
      <c r="AK717" s="211"/>
      <c r="AL717" s="208" t="e">
        <f t="shared" si="522"/>
        <v>#DIV/0!</v>
      </c>
      <c r="AM717" s="205" t="e">
        <f t="shared" si="531"/>
        <v>#DIV/0!</v>
      </c>
      <c r="AN717" s="525"/>
      <c r="AO717" s="211"/>
      <c r="AP717" s="211"/>
      <c r="AQ717" s="208" t="e">
        <f t="shared" si="523"/>
        <v>#DIV/0!</v>
      </c>
      <c r="AR717" s="205" t="e">
        <f t="shared" si="532"/>
        <v>#DIV/0!</v>
      </c>
      <c r="AS717" s="525"/>
      <c r="AT717" s="211"/>
      <c r="AU717" s="211"/>
      <c r="AV717" s="208" t="e">
        <f t="shared" si="524"/>
        <v>#DIV/0!</v>
      </c>
      <c r="AW717" s="205" t="e">
        <f t="shared" si="533"/>
        <v>#DIV/0!</v>
      </c>
      <c r="AX717" s="525"/>
    </row>
    <row r="718" spans="1:50" ht="14.25" customHeight="1">
      <c r="B718" s="494"/>
      <c r="C718" s="203">
        <v>9</v>
      </c>
      <c r="D718" s="206"/>
      <c r="E718" s="207"/>
      <c r="F718" s="203"/>
      <c r="G718" s="208" t="e">
        <f t="shared" si="525"/>
        <v>#DIV/0!</v>
      </c>
      <c r="H718" s="529"/>
      <c r="I718" s="209" t="e">
        <f t="shared" si="526"/>
        <v>#DIV/0!</v>
      </c>
      <c r="J718" s="209" t="e">
        <f t="shared" si="526"/>
        <v>#DIV/0!</v>
      </c>
      <c r="K718" s="210" t="e">
        <f t="shared" si="526"/>
        <v>#DIV/0!</v>
      </c>
      <c r="L718" s="530"/>
      <c r="M718" s="209" t="e">
        <f>RANK(K718, K$710:$K$742)</f>
        <v>#DIV/0!</v>
      </c>
      <c r="N718" s="528"/>
      <c r="O718" s="526"/>
      <c r="P718" s="211"/>
      <c r="Q718" s="211"/>
      <c r="R718" s="208" t="e">
        <f t="shared" si="518"/>
        <v>#DIV/0!</v>
      </c>
      <c r="S718" s="205" t="e">
        <f t="shared" si="527"/>
        <v>#DIV/0!</v>
      </c>
      <c r="T718" s="525"/>
      <c r="U718" s="211"/>
      <c r="V718" s="211"/>
      <c r="W718" s="208" t="e">
        <f t="shared" si="519"/>
        <v>#DIV/0!</v>
      </c>
      <c r="X718" s="205" t="e">
        <f t="shared" si="528"/>
        <v>#DIV/0!</v>
      </c>
      <c r="Y718" s="525"/>
      <c r="Z718" s="211"/>
      <c r="AA718" s="211"/>
      <c r="AB718" s="208" t="e">
        <f t="shared" si="520"/>
        <v>#DIV/0!</v>
      </c>
      <c r="AC718" s="205" t="e">
        <f t="shared" si="529"/>
        <v>#DIV/0!</v>
      </c>
      <c r="AD718" s="525"/>
      <c r="AE718" s="211"/>
      <c r="AF718" s="211"/>
      <c r="AG718" s="208" t="e">
        <f t="shared" si="521"/>
        <v>#DIV/0!</v>
      </c>
      <c r="AH718" s="205" t="e">
        <f t="shared" si="530"/>
        <v>#DIV/0!</v>
      </c>
      <c r="AI718" s="525"/>
      <c r="AJ718" s="211"/>
      <c r="AK718" s="211"/>
      <c r="AL718" s="208" t="e">
        <f t="shared" si="522"/>
        <v>#DIV/0!</v>
      </c>
      <c r="AM718" s="205" t="e">
        <f t="shared" si="531"/>
        <v>#DIV/0!</v>
      </c>
      <c r="AN718" s="525"/>
      <c r="AO718" s="211"/>
      <c r="AP718" s="211"/>
      <c r="AQ718" s="208" t="e">
        <f t="shared" si="523"/>
        <v>#DIV/0!</v>
      </c>
      <c r="AR718" s="205" t="e">
        <f t="shared" si="532"/>
        <v>#DIV/0!</v>
      </c>
      <c r="AS718" s="525"/>
      <c r="AT718" s="211"/>
      <c r="AU718" s="211"/>
      <c r="AV718" s="208" t="e">
        <f t="shared" si="524"/>
        <v>#DIV/0!</v>
      </c>
      <c r="AW718" s="205" t="e">
        <f t="shared" si="533"/>
        <v>#DIV/0!</v>
      </c>
      <c r="AX718" s="525"/>
    </row>
    <row r="719" spans="1:50" ht="14.25" customHeight="1">
      <c r="B719" s="494"/>
      <c r="C719" s="203">
        <v>10</v>
      </c>
      <c r="D719" s="206"/>
      <c r="E719" s="207"/>
      <c r="F719" s="203"/>
      <c r="G719" s="208" t="e">
        <f t="shared" si="525"/>
        <v>#DIV/0!</v>
      </c>
      <c r="H719" s="529"/>
      <c r="I719" s="209" t="e">
        <f t="shared" si="526"/>
        <v>#DIV/0!</v>
      </c>
      <c r="J719" s="209" t="e">
        <f t="shared" si="526"/>
        <v>#DIV/0!</v>
      </c>
      <c r="K719" s="210" t="e">
        <f t="shared" si="526"/>
        <v>#DIV/0!</v>
      </c>
      <c r="L719" s="530"/>
      <c r="M719" s="209" t="e">
        <f>RANK(K719, K$710:$K$742)</f>
        <v>#DIV/0!</v>
      </c>
      <c r="N719" s="528"/>
      <c r="O719" s="526"/>
      <c r="P719" s="211"/>
      <c r="Q719" s="211"/>
      <c r="R719" s="208" t="e">
        <f t="shared" si="518"/>
        <v>#DIV/0!</v>
      </c>
      <c r="S719" s="205" t="e">
        <f t="shared" si="527"/>
        <v>#DIV/0!</v>
      </c>
      <c r="T719" s="525"/>
      <c r="U719" s="211"/>
      <c r="V719" s="211"/>
      <c r="W719" s="208" t="e">
        <f t="shared" si="519"/>
        <v>#DIV/0!</v>
      </c>
      <c r="X719" s="205" t="e">
        <f t="shared" si="528"/>
        <v>#DIV/0!</v>
      </c>
      <c r="Y719" s="525"/>
      <c r="Z719" s="211"/>
      <c r="AA719" s="211"/>
      <c r="AB719" s="208" t="e">
        <f t="shared" si="520"/>
        <v>#DIV/0!</v>
      </c>
      <c r="AC719" s="205" t="e">
        <f t="shared" si="529"/>
        <v>#DIV/0!</v>
      </c>
      <c r="AD719" s="525"/>
      <c r="AE719" s="211"/>
      <c r="AF719" s="211"/>
      <c r="AG719" s="208" t="e">
        <f t="shared" si="521"/>
        <v>#DIV/0!</v>
      </c>
      <c r="AH719" s="205" t="e">
        <f t="shared" si="530"/>
        <v>#DIV/0!</v>
      </c>
      <c r="AI719" s="525"/>
      <c r="AJ719" s="211"/>
      <c r="AK719" s="211"/>
      <c r="AL719" s="208" t="e">
        <f t="shared" si="522"/>
        <v>#DIV/0!</v>
      </c>
      <c r="AM719" s="205" t="e">
        <f t="shared" si="531"/>
        <v>#DIV/0!</v>
      </c>
      <c r="AN719" s="525"/>
      <c r="AO719" s="211"/>
      <c r="AP719" s="211"/>
      <c r="AQ719" s="208" t="e">
        <f t="shared" si="523"/>
        <v>#DIV/0!</v>
      </c>
      <c r="AR719" s="205" t="e">
        <f t="shared" si="532"/>
        <v>#DIV/0!</v>
      </c>
      <c r="AS719" s="525"/>
      <c r="AT719" s="211"/>
      <c r="AU719" s="211"/>
      <c r="AV719" s="208" t="e">
        <f t="shared" si="524"/>
        <v>#DIV/0!</v>
      </c>
      <c r="AW719" s="205" t="e">
        <f t="shared" si="533"/>
        <v>#DIV/0!</v>
      </c>
      <c r="AX719" s="525"/>
    </row>
    <row r="720" spans="1:50" ht="14.25" customHeight="1">
      <c r="B720" s="494"/>
      <c r="C720" s="203">
        <v>11</v>
      </c>
      <c r="D720" s="206"/>
      <c r="E720" s="207"/>
      <c r="F720" s="203"/>
      <c r="G720" s="208" t="e">
        <f t="shared" si="525"/>
        <v>#DIV/0!</v>
      </c>
      <c r="H720" s="529"/>
      <c r="I720" s="209" t="e">
        <f t="shared" si="526"/>
        <v>#DIV/0!</v>
      </c>
      <c r="J720" s="209" t="e">
        <f t="shared" si="526"/>
        <v>#DIV/0!</v>
      </c>
      <c r="K720" s="210" t="e">
        <f t="shared" si="526"/>
        <v>#DIV/0!</v>
      </c>
      <c r="L720" s="530"/>
      <c r="M720" s="209" t="e">
        <f>RANK(K720, K$710:$K$742)</f>
        <v>#DIV/0!</v>
      </c>
      <c r="N720" s="528"/>
      <c r="O720" s="526"/>
      <c r="P720" s="205"/>
      <c r="Q720" s="205"/>
      <c r="R720" s="208" t="e">
        <f t="shared" si="518"/>
        <v>#DIV/0!</v>
      </c>
      <c r="S720" s="205" t="e">
        <f t="shared" si="527"/>
        <v>#DIV/0!</v>
      </c>
      <c r="T720" s="525"/>
      <c r="U720" s="205"/>
      <c r="V720" s="205"/>
      <c r="W720" s="208" t="e">
        <f t="shared" si="519"/>
        <v>#DIV/0!</v>
      </c>
      <c r="X720" s="205" t="e">
        <f t="shared" si="528"/>
        <v>#DIV/0!</v>
      </c>
      <c r="Y720" s="525"/>
      <c r="Z720" s="205"/>
      <c r="AA720" s="205"/>
      <c r="AB720" s="208" t="e">
        <f t="shared" si="520"/>
        <v>#DIV/0!</v>
      </c>
      <c r="AC720" s="205" t="e">
        <f t="shared" si="529"/>
        <v>#DIV/0!</v>
      </c>
      <c r="AD720" s="525"/>
      <c r="AE720" s="205"/>
      <c r="AF720" s="205"/>
      <c r="AG720" s="208" t="e">
        <f t="shared" si="521"/>
        <v>#DIV/0!</v>
      </c>
      <c r="AH720" s="205" t="e">
        <f t="shared" si="530"/>
        <v>#DIV/0!</v>
      </c>
      <c r="AI720" s="525"/>
      <c r="AJ720" s="205"/>
      <c r="AK720" s="205"/>
      <c r="AL720" s="208" t="e">
        <f t="shared" si="522"/>
        <v>#DIV/0!</v>
      </c>
      <c r="AM720" s="205" t="e">
        <f t="shared" si="531"/>
        <v>#DIV/0!</v>
      </c>
      <c r="AN720" s="525"/>
      <c r="AO720" s="205"/>
      <c r="AP720" s="205"/>
      <c r="AQ720" s="208" t="e">
        <f t="shared" si="523"/>
        <v>#DIV/0!</v>
      </c>
      <c r="AR720" s="205" t="e">
        <f t="shared" si="532"/>
        <v>#DIV/0!</v>
      </c>
      <c r="AS720" s="525"/>
      <c r="AT720" s="205"/>
      <c r="AU720" s="205"/>
      <c r="AV720" s="208" t="e">
        <f t="shared" si="524"/>
        <v>#DIV/0!</v>
      </c>
      <c r="AW720" s="205" t="e">
        <f t="shared" si="533"/>
        <v>#DIV/0!</v>
      </c>
      <c r="AX720" s="525"/>
    </row>
    <row r="721" spans="2:50" ht="14.25" customHeight="1">
      <c r="B721" s="494"/>
      <c r="C721" s="203">
        <v>12</v>
      </c>
      <c r="D721" s="206"/>
      <c r="E721" s="207"/>
      <c r="F721" s="203"/>
      <c r="G721" s="208" t="e">
        <f t="shared" si="525"/>
        <v>#DIV/0!</v>
      </c>
      <c r="H721" s="529"/>
      <c r="I721" s="209" t="e">
        <f t="shared" si="526"/>
        <v>#DIV/0!</v>
      </c>
      <c r="J721" s="209" t="e">
        <f t="shared" si="526"/>
        <v>#DIV/0!</v>
      </c>
      <c r="K721" s="210" t="e">
        <f t="shared" si="526"/>
        <v>#DIV/0!</v>
      </c>
      <c r="L721" s="530"/>
      <c r="M721" s="209" t="e">
        <f>RANK(K721, K$710:$K$742)</f>
        <v>#DIV/0!</v>
      </c>
      <c r="N721" s="528"/>
      <c r="O721" s="526"/>
      <c r="P721" s="205"/>
      <c r="Q721" s="205"/>
      <c r="R721" s="208" t="e">
        <f t="shared" si="518"/>
        <v>#DIV/0!</v>
      </c>
      <c r="S721" s="205" t="e">
        <f t="shared" si="527"/>
        <v>#DIV/0!</v>
      </c>
      <c r="T721" s="525"/>
      <c r="U721" s="205"/>
      <c r="V721" s="205"/>
      <c r="W721" s="208" t="e">
        <f t="shared" si="519"/>
        <v>#DIV/0!</v>
      </c>
      <c r="X721" s="205" t="e">
        <f t="shared" si="528"/>
        <v>#DIV/0!</v>
      </c>
      <c r="Y721" s="525"/>
      <c r="Z721" s="205"/>
      <c r="AA721" s="205"/>
      <c r="AB721" s="208" t="e">
        <f t="shared" si="520"/>
        <v>#DIV/0!</v>
      </c>
      <c r="AC721" s="205" t="e">
        <f t="shared" si="529"/>
        <v>#DIV/0!</v>
      </c>
      <c r="AD721" s="525"/>
      <c r="AE721" s="205"/>
      <c r="AF721" s="205"/>
      <c r="AG721" s="208" t="e">
        <f t="shared" si="521"/>
        <v>#DIV/0!</v>
      </c>
      <c r="AH721" s="205" t="e">
        <f t="shared" si="530"/>
        <v>#DIV/0!</v>
      </c>
      <c r="AI721" s="525"/>
      <c r="AJ721" s="205"/>
      <c r="AK721" s="205"/>
      <c r="AL721" s="208" t="e">
        <f t="shared" si="522"/>
        <v>#DIV/0!</v>
      </c>
      <c r="AM721" s="205" t="e">
        <f t="shared" si="531"/>
        <v>#DIV/0!</v>
      </c>
      <c r="AN721" s="525"/>
      <c r="AO721" s="205"/>
      <c r="AP721" s="205"/>
      <c r="AQ721" s="208" t="e">
        <f t="shared" si="523"/>
        <v>#DIV/0!</v>
      </c>
      <c r="AR721" s="205" t="e">
        <f t="shared" si="532"/>
        <v>#DIV/0!</v>
      </c>
      <c r="AS721" s="525"/>
      <c r="AT721" s="205"/>
      <c r="AU721" s="205"/>
      <c r="AV721" s="208" t="e">
        <f t="shared" si="524"/>
        <v>#DIV/0!</v>
      </c>
      <c r="AW721" s="205" t="e">
        <f t="shared" si="533"/>
        <v>#DIV/0!</v>
      </c>
      <c r="AX721" s="525"/>
    </row>
    <row r="722" spans="2:50" ht="14.25" customHeight="1">
      <c r="B722" s="494"/>
      <c r="C722" s="203">
        <v>13</v>
      </c>
      <c r="D722" s="206"/>
      <c r="E722" s="207"/>
      <c r="F722" s="203"/>
      <c r="G722" s="208" t="e">
        <f t="shared" si="525"/>
        <v>#DIV/0!</v>
      </c>
      <c r="H722" s="529"/>
      <c r="I722" s="209" t="e">
        <f t="shared" si="526"/>
        <v>#DIV/0!</v>
      </c>
      <c r="J722" s="209" t="e">
        <f t="shared" si="526"/>
        <v>#DIV/0!</v>
      </c>
      <c r="K722" s="210" t="e">
        <f t="shared" si="526"/>
        <v>#DIV/0!</v>
      </c>
      <c r="L722" s="530"/>
      <c r="M722" s="209" t="e">
        <f>RANK(K722, K$710:$K$742)</f>
        <v>#DIV/0!</v>
      </c>
      <c r="N722" s="528"/>
      <c r="O722" s="526"/>
      <c r="P722" s="205"/>
      <c r="Q722" s="205"/>
      <c r="R722" s="208" t="e">
        <f t="shared" si="518"/>
        <v>#DIV/0!</v>
      </c>
      <c r="S722" s="205" t="e">
        <f t="shared" si="527"/>
        <v>#DIV/0!</v>
      </c>
      <c r="T722" s="525"/>
      <c r="U722" s="205"/>
      <c r="V722" s="205"/>
      <c r="W722" s="208" t="e">
        <f t="shared" si="519"/>
        <v>#DIV/0!</v>
      </c>
      <c r="X722" s="205" t="e">
        <f t="shared" si="528"/>
        <v>#DIV/0!</v>
      </c>
      <c r="Y722" s="525"/>
      <c r="Z722" s="205"/>
      <c r="AA722" s="205"/>
      <c r="AB722" s="208" t="e">
        <f t="shared" si="520"/>
        <v>#DIV/0!</v>
      </c>
      <c r="AC722" s="205" t="e">
        <f t="shared" si="529"/>
        <v>#DIV/0!</v>
      </c>
      <c r="AD722" s="525"/>
      <c r="AE722" s="205"/>
      <c r="AF722" s="205"/>
      <c r="AG722" s="208" t="e">
        <f t="shared" si="521"/>
        <v>#DIV/0!</v>
      </c>
      <c r="AH722" s="205" t="e">
        <f t="shared" si="530"/>
        <v>#DIV/0!</v>
      </c>
      <c r="AI722" s="525"/>
      <c r="AJ722" s="205"/>
      <c r="AK722" s="205"/>
      <c r="AL722" s="208" t="e">
        <f t="shared" si="522"/>
        <v>#DIV/0!</v>
      </c>
      <c r="AM722" s="205" t="e">
        <f t="shared" si="531"/>
        <v>#DIV/0!</v>
      </c>
      <c r="AN722" s="525"/>
      <c r="AO722" s="205"/>
      <c r="AP722" s="205"/>
      <c r="AQ722" s="208" t="e">
        <f t="shared" si="523"/>
        <v>#DIV/0!</v>
      </c>
      <c r="AR722" s="205" t="e">
        <f t="shared" si="532"/>
        <v>#DIV/0!</v>
      </c>
      <c r="AS722" s="525"/>
      <c r="AT722" s="205"/>
      <c r="AU722" s="205"/>
      <c r="AV722" s="208" t="e">
        <f t="shared" si="524"/>
        <v>#DIV/0!</v>
      </c>
      <c r="AW722" s="205" t="e">
        <f t="shared" si="533"/>
        <v>#DIV/0!</v>
      </c>
      <c r="AX722" s="525"/>
    </row>
    <row r="723" spans="2:50" ht="14.25" customHeight="1">
      <c r="B723" s="494"/>
      <c r="C723" s="203">
        <v>14</v>
      </c>
      <c r="D723" s="206"/>
      <c r="E723" s="207"/>
      <c r="F723" s="203"/>
      <c r="G723" s="208" t="e">
        <f t="shared" si="525"/>
        <v>#DIV/0!</v>
      </c>
      <c r="H723" s="529"/>
      <c r="I723" s="209" t="e">
        <f t="shared" si="526"/>
        <v>#DIV/0!</v>
      </c>
      <c r="J723" s="209" t="e">
        <f t="shared" si="526"/>
        <v>#DIV/0!</v>
      </c>
      <c r="K723" s="210" t="e">
        <f t="shared" si="526"/>
        <v>#DIV/0!</v>
      </c>
      <c r="L723" s="530"/>
      <c r="M723" s="209" t="e">
        <f>RANK(K723, K$710:$K$742)</f>
        <v>#DIV/0!</v>
      </c>
      <c r="N723" s="528"/>
      <c r="O723" s="526"/>
      <c r="P723" s="205"/>
      <c r="Q723" s="205"/>
      <c r="R723" s="208" t="e">
        <f t="shared" si="518"/>
        <v>#DIV/0!</v>
      </c>
      <c r="S723" s="205" t="e">
        <f t="shared" si="527"/>
        <v>#DIV/0!</v>
      </c>
      <c r="T723" s="525"/>
      <c r="U723" s="205"/>
      <c r="V723" s="205"/>
      <c r="W723" s="208" t="e">
        <f t="shared" si="519"/>
        <v>#DIV/0!</v>
      </c>
      <c r="X723" s="205" t="e">
        <f t="shared" si="528"/>
        <v>#DIV/0!</v>
      </c>
      <c r="Y723" s="525"/>
      <c r="Z723" s="205"/>
      <c r="AA723" s="205"/>
      <c r="AB723" s="208" t="e">
        <f t="shared" si="520"/>
        <v>#DIV/0!</v>
      </c>
      <c r="AC723" s="205" t="e">
        <f t="shared" si="529"/>
        <v>#DIV/0!</v>
      </c>
      <c r="AD723" s="525"/>
      <c r="AE723" s="205"/>
      <c r="AF723" s="205"/>
      <c r="AG723" s="208" t="e">
        <f t="shared" si="521"/>
        <v>#DIV/0!</v>
      </c>
      <c r="AH723" s="205" t="e">
        <f t="shared" si="530"/>
        <v>#DIV/0!</v>
      </c>
      <c r="AI723" s="525"/>
      <c r="AJ723" s="205"/>
      <c r="AK723" s="205"/>
      <c r="AL723" s="208" t="e">
        <f t="shared" si="522"/>
        <v>#DIV/0!</v>
      </c>
      <c r="AM723" s="205" t="e">
        <f t="shared" si="531"/>
        <v>#DIV/0!</v>
      </c>
      <c r="AN723" s="525"/>
      <c r="AO723" s="205"/>
      <c r="AP723" s="205"/>
      <c r="AQ723" s="208" t="e">
        <f t="shared" si="523"/>
        <v>#DIV/0!</v>
      </c>
      <c r="AR723" s="205" t="e">
        <f t="shared" si="532"/>
        <v>#DIV/0!</v>
      </c>
      <c r="AS723" s="525"/>
      <c r="AT723" s="205"/>
      <c r="AU723" s="205"/>
      <c r="AV723" s="208" t="e">
        <f t="shared" si="524"/>
        <v>#DIV/0!</v>
      </c>
      <c r="AW723" s="205" t="e">
        <f t="shared" si="533"/>
        <v>#DIV/0!</v>
      </c>
      <c r="AX723" s="525"/>
    </row>
    <row r="724" spans="2:50" ht="14.25" customHeight="1">
      <c r="B724" s="494"/>
      <c r="C724" s="203">
        <v>15</v>
      </c>
      <c r="D724" s="206"/>
      <c r="E724" s="207"/>
      <c r="F724" s="203"/>
      <c r="G724" s="208" t="e">
        <f t="shared" si="525"/>
        <v>#DIV/0!</v>
      </c>
      <c r="H724" s="529"/>
      <c r="I724" s="209" t="e">
        <f t="shared" si="526"/>
        <v>#DIV/0!</v>
      </c>
      <c r="J724" s="209" t="e">
        <f t="shared" si="526"/>
        <v>#DIV/0!</v>
      </c>
      <c r="K724" s="210" t="e">
        <f t="shared" si="526"/>
        <v>#DIV/0!</v>
      </c>
      <c r="L724" s="530"/>
      <c r="M724" s="209" t="e">
        <f>RANK(K724, K$710:$K$742)</f>
        <v>#DIV/0!</v>
      </c>
      <c r="N724" s="528"/>
      <c r="O724" s="526"/>
      <c r="P724" s="205"/>
      <c r="Q724" s="205"/>
      <c r="R724" s="208" t="e">
        <f t="shared" si="518"/>
        <v>#DIV/0!</v>
      </c>
      <c r="S724" s="205" t="e">
        <f t="shared" si="527"/>
        <v>#DIV/0!</v>
      </c>
      <c r="T724" s="525"/>
      <c r="U724" s="205"/>
      <c r="V724" s="205"/>
      <c r="W724" s="208" t="e">
        <f t="shared" si="519"/>
        <v>#DIV/0!</v>
      </c>
      <c r="X724" s="205" t="e">
        <f t="shared" si="528"/>
        <v>#DIV/0!</v>
      </c>
      <c r="Y724" s="525"/>
      <c r="Z724" s="205"/>
      <c r="AA724" s="205"/>
      <c r="AB724" s="208" t="e">
        <f t="shared" si="520"/>
        <v>#DIV/0!</v>
      </c>
      <c r="AC724" s="205" t="e">
        <f t="shared" si="529"/>
        <v>#DIV/0!</v>
      </c>
      <c r="AD724" s="525"/>
      <c r="AE724" s="205"/>
      <c r="AF724" s="205"/>
      <c r="AG724" s="208" t="e">
        <f t="shared" si="521"/>
        <v>#DIV/0!</v>
      </c>
      <c r="AH724" s="205" t="e">
        <f t="shared" si="530"/>
        <v>#DIV/0!</v>
      </c>
      <c r="AI724" s="525"/>
      <c r="AJ724" s="205"/>
      <c r="AK724" s="205"/>
      <c r="AL724" s="208" t="e">
        <f t="shared" si="522"/>
        <v>#DIV/0!</v>
      </c>
      <c r="AM724" s="205" t="e">
        <f t="shared" si="531"/>
        <v>#DIV/0!</v>
      </c>
      <c r="AN724" s="525"/>
      <c r="AO724" s="205"/>
      <c r="AP724" s="205"/>
      <c r="AQ724" s="208" t="e">
        <f t="shared" si="523"/>
        <v>#DIV/0!</v>
      </c>
      <c r="AR724" s="205" t="e">
        <f t="shared" si="532"/>
        <v>#DIV/0!</v>
      </c>
      <c r="AS724" s="525"/>
      <c r="AT724" s="205"/>
      <c r="AU724" s="205"/>
      <c r="AV724" s="208" t="e">
        <f t="shared" si="524"/>
        <v>#DIV/0!</v>
      </c>
      <c r="AW724" s="205" t="e">
        <f t="shared" si="533"/>
        <v>#DIV/0!</v>
      </c>
      <c r="AX724" s="525"/>
    </row>
    <row r="725" spans="2:50" ht="14.25" customHeight="1">
      <c r="B725" s="494"/>
      <c r="C725" s="203">
        <v>16</v>
      </c>
      <c r="D725" s="206"/>
      <c r="E725" s="207"/>
      <c r="F725" s="203"/>
      <c r="G725" s="208" t="e">
        <f t="shared" si="525"/>
        <v>#DIV/0!</v>
      </c>
      <c r="H725" s="529"/>
      <c r="I725" s="209" t="e">
        <f t="shared" si="526"/>
        <v>#DIV/0!</v>
      </c>
      <c r="J725" s="209" t="e">
        <f t="shared" si="526"/>
        <v>#DIV/0!</v>
      </c>
      <c r="K725" s="210" t="e">
        <f t="shared" si="526"/>
        <v>#DIV/0!</v>
      </c>
      <c r="L725" s="530"/>
      <c r="M725" s="209" t="e">
        <f>RANK(K725, K$710:$K$742)</f>
        <v>#DIV/0!</v>
      </c>
      <c r="N725" s="528"/>
      <c r="O725" s="526"/>
      <c r="P725" s="205"/>
      <c r="Q725" s="205"/>
      <c r="R725" s="208" t="e">
        <f t="shared" si="518"/>
        <v>#DIV/0!</v>
      </c>
      <c r="S725" s="205" t="e">
        <f t="shared" si="527"/>
        <v>#DIV/0!</v>
      </c>
      <c r="T725" s="525"/>
      <c r="U725" s="205"/>
      <c r="V725" s="205"/>
      <c r="W725" s="208" t="e">
        <f t="shared" si="519"/>
        <v>#DIV/0!</v>
      </c>
      <c r="X725" s="205" t="e">
        <f t="shared" si="528"/>
        <v>#DIV/0!</v>
      </c>
      <c r="Y725" s="525"/>
      <c r="Z725" s="205"/>
      <c r="AA725" s="205"/>
      <c r="AB725" s="208" t="e">
        <f t="shared" si="520"/>
        <v>#DIV/0!</v>
      </c>
      <c r="AC725" s="205" t="e">
        <f t="shared" si="529"/>
        <v>#DIV/0!</v>
      </c>
      <c r="AD725" s="525"/>
      <c r="AE725" s="205"/>
      <c r="AF725" s="205"/>
      <c r="AG725" s="208" t="e">
        <f t="shared" si="521"/>
        <v>#DIV/0!</v>
      </c>
      <c r="AH725" s="205" t="e">
        <f t="shared" si="530"/>
        <v>#DIV/0!</v>
      </c>
      <c r="AI725" s="525"/>
      <c r="AJ725" s="205"/>
      <c r="AK725" s="205"/>
      <c r="AL725" s="208" t="e">
        <f t="shared" si="522"/>
        <v>#DIV/0!</v>
      </c>
      <c r="AM725" s="205" t="e">
        <f t="shared" si="531"/>
        <v>#DIV/0!</v>
      </c>
      <c r="AN725" s="525"/>
      <c r="AO725" s="205"/>
      <c r="AP725" s="205"/>
      <c r="AQ725" s="208" t="e">
        <f t="shared" si="523"/>
        <v>#DIV/0!</v>
      </c>
      <c r="AR725" s="205" t="e">
        <f t="shared" si="532"/>
        <v>#DIV/0!</v>
      </c>
      <c r="AS725" s="525"/>
      <c r="AT725" s="205"/>
      <c r="AU725" s="205"/>
      <c r="AV725" s="208" t="e">
        <f t="shared" si="524"/>
        <v>#DIV/0!</v>
      </c>
      <c r="AW725" s="205" t="e">
        <f t="shared" si="533"/>
        <v>#DIV/0!</v>
      </c>
      <c r="AX725" s="525"/>
    </row>
    <row r="726" spans="2:50" ht="14.25" customHeight="1">
      <c r="B726" s="494"/>
      <c r="C726" s="203">
        <v>17</v>
      </c>
      <c r="D726" s="206"/>
      <c r="E726" s="207"/>
      <c r="F726" s="203"/>
      <c r="G726" s="208" t="e">
        <f t="shared" si="525"/>
        <v>#DIV/0!</v>
      </c>
      <c r="H726" s="529"/>
      <c r="I726" s="209" t="e">
        <f t="shared" si="526"/>
        <v>#DIV/0!</v>
      </c>
      <c r="J726" s="209" t="e">
        <f t="shared" si="526"/>
        <v>#DIV/0!</v>
      </c>
      <c r="K726" s="210" t="e">
        <f t="shared" si="526"/>
        <v>#DIV/0!</v>
      </c>
      <c r="L726" s="530"/>
      <c r="M726" s="209" t="e">
        <f>RANK(K726, K$710:$K$742)</f>
        <v>#DIV/0!</v>
      </c>
      <c r="N726" s="528"/>
      <c r="O726" s="526"/>
      <c r="P726" s="205"/>
      <c r="Q726" s="205"/>
      <c r="R726" s="208" t="e">
        <f t="shared" si="518"/>
        <v>#DIV/0!</v>
      </c>
      <c r="S726" s="205" t="e">
        <f t="shared" si="527"/>
        <v>#DIV/0!</v>
      </c>
      <c r="T726" s="525"/>
      <c r="U726" s="205"/>
      <c r="V726" s="205"/>
      <c r="W726" s="208" t="e">
        <f t="shared" si="519"/>
        <v>#DIV/0!</v>
      </c>
      <c r="X726" s="205" t="e">
        <f t="shared" si="528"/>
        <v>#DIV/0!</v>
      </c>
      <c r="Y726" s="525"/>
      <c r="Z726" s="205"/>
      <c r="AA726" s="205"/>
      <c r="AB726" s="208" t="e">
        <f t="shared" si="520"/>
        <v>#DIV/0!</v>
      </c>
      <c r="AC726" s="205" t="e">
        <f t="shared" si="529"/>
        <v>#DIV/0!</v>
      </c>
      <c r="AD726" s="525"/>
      <c r="AE726" s="205"/>
      <c r="AF726" s="205"/>
      <c r="AG726" s="208" t="e">
        <f t="shared" si="521"/>
        <v>#DIV/0!</v>
      </c>
      <c r="AH726" s="205" t="e">
        <f t="shared" si="530"/>
        <v>#DIV/0!</v>
      </c>
      <c r="AI726" s="525"/>
      <c r="AJ726" s="205"/>
      <c r="AK726" s="205"/>
      <c r="AL726" s="208" t="e">
        <f t="shared" si="522"/>
        <v>#DIV/0!</v>
      </c>
      <c r="AM726" s="205" t="e">
        <f t="shared" si="531"/>
        <v>#DIV/0!</v>
      </c>
      <c r="AN726" s="525"/>
      <c r="AO726" s="205"/>
      <c r="AP726" s="205"/>
      <c r="AQ726" s="208" t="e">
        <f t="shared" si="523"/>
        <v>#DIV/0!</v>
      </c>
      <c r="AR726" s="205" t="e">
        <f t="shared" si="532"/>
        <v>#DIV/0!</v>
      </c>
      <c r="AS726" s="525"/>
      <c r="AT726" s="205"/>
      <c r="AU726" s="205"/>
      <c r="AV726" s="208" t="e">
        <f t="shared" si="524"/>
        <v>#DIV/0!</v>
      </c>
      <c r="AW726" s="205" t="e">
        <f t="shared" si="533"/>
        <v>#DIV/0!</v>
      </c>
      <c r="AX726" s="525"/>
    </row>
    <row r="727" spans="2:50" ht="14.25" customHeight="1">
      <c r="B727" s="494"/>
      <c r="C727" s="203">
        <v>18</v>
      </c>
      <c r="D727" s="206"/>
      <c r="E727" s="207"/>
      <c r="F727" s="203"/>
      <c r="G727" s="208" t="e">
        <f t="shared" si="525"/>
        <v>#DIV/0!</v>
      </c>
      <c r="H727" s="529"/>
      <c r="I727" s="209" t="e">
        <f t="shared" si="526"/>
        <v>#DIV/0!</v>
      </c>
      <c r="J727" s="209" t="e">
        <f t="shared" si="526"/>
        <v>#DIV/0!</v>
      </c>
      <c r="K727" s="210" t="e">
        <f t="shared" si="526"/>
        <v>#DIV/0!</v>
      </c>
      <c r="L727" s="530"/>
      <c r="M727" s="209" t="e">
        <f>RANK(K727, K$710:$K$742)</f>
        <v>#DIV/0!</v>
      </c>
      <c r="N727" s="528"/>
      <c r="O727" s="526"/>
      <c r="P727" s="205"/>
      <c r="Q727" s="205"/>
      <c r="R727" s="208" t="e">
        <f t="shared" si="518"/>
        <v>#DIV/0!</v>
      </c>
      <c r="S727" s="205" t="e">
        <f t="shared" si="527"/>
        <v>#DIV/0!</v>
      </c>
      <c r="T727" s="525"/>
      <c r="U727" s="205"/>
      <c r="V727" s="205"/>
      <c r="W727" s="208" t="e">
        <f t="shared" si="519"/>
        <v>#DIV/0!</v>
      </c>
      <c r="X727" s="205" t="e">
        <f t="shared" si="528"/>
        <v>#DIV/0!</v>
      </c>
      <c r="Y727" s="525"/>
      <c r="Z727" s="205"/>
      <c r="AA727" s="205"/>
      <c r="AB727" s="208" t="e">
        <f t="shared" si="520"/>
        <v>#DIV/0!</v>
      </c>
      <c r="AC727" s="205" t="e">
        <f t="shared" si="529"/>
        <v>#DIV/0!</v>
      </c>
      <c r="AD727" s="525"/>
      <c r="AE727" s="205"/>
      <c r="AF727" s="205"/>
      <c r="AG727" s="208" t="e">
        <f t="shared" si="521"/>
        <v>#DIV/0!</v>
      </c>
      <c r="AH727" s="205" t="e">
        <f t="shared" si="530"/>
        <v>#DIV/0!</v>
      </c>
      <c r="AI727" s="525"/>
      <c r="AJ727" s="205"/>
      <c r="AK727" s="205"/>
      <c r="AL727" s="208" t="e">
        <f t="shared" si="522"/>
        <v>#DIV/0!</v>
      </c>
      <c r="AM727" s="205" t="e">
        <f t="shared" si="531"/>
        <v>#DIV/0!</v>
      </c>
      <c r="AN727" s="525"/>
      <c r="AO727" s="205"/>
      <c r="AP727" s="205"/>
      <c r="AQ727" s="208" t="e">
        <f t="shared" si="523"/>
        <v>#DIV/0!</v>
      </c>
      <c r="AR727" s="205" t="e">
        <f t="shared" si="532"/>
        <v>#DIV/0!</v>
      </c>
      <c r="AS727" s="525"/>
      <c r="AT727" s="205"/>
      <c r="AU727" s="205"/>
      <c r="AV727" s="208" t="e">
        <f t="shared" si="524"/>
        <v>#DIV/0!</v>
      </c>
      <c r="AW727" s="205" t="e">
        <f t="shared" si="533"/>
        <v>#DIV/0!</v>
      </c>
      <c r="AX727" s="525"/>
    </row>
    <row r="728" spans="2:50" ht="14.25" customHeight="1">
      <c r="B728" s="494"/>
      <c r="C728" s="203">
        <v>19</v>
      </c>
      <c r="D728" s="206"/>
      <c r="E728" s="207"/>
      <c r="F728" s="203"/>
      <c r="G728" s="208" t="e">
        <f t="shared" si="525"/>
        <v>#DIV/0!</v>
      </c>
      <c r="H728" s="529"/>
      <c r="I728" s="209" t="e">
        <f t="shared" si="526"/>
        <v>#DIV/0!</v>
      </c>
      <c r="J728" s="209" t="e">
        <f t="shared" si="526"/>
        <v>#DIV/0!</v>
      </c>
      <c r="K728" s="210" t="e">
        <f t="shared" si="526"/>
        <v>#DIV/0!</v>
      </c>
      <c r="L728" s="530"/>
      <c r="M728" s="209" t="e">
        <f>RANK(K728, K$710:$K$742)</f>
        <v>#DIV/0!</v>
      </c>
      <c r="N728" s="528"/>
      <c r="O728" s="526"/>
      <c r="P728" s="205"/>
      <c r="Q728" s="205"/>
      <c r="R728" s="208" t="e">
        <f t="shared" si="518"/>
        <v>#DIV/0!</v>
      </c>
      <c r="S728" s="205" t="e">
        <f t="shared" si="527"/>
        <v>#DIV/0!</v>
      </c>
      <c r="T728" s="525"/>
      <c r="U728" s="205"/>
      <c r="V728" s="205"/>
      <c r="W728" s="208" t="e">
        <f t="shared" si="519"/>
        <v>#DIV/0!</v>
      </c>
      <c r="X728" s="205" t="e">
        <f t="shared" si="528"/>
        <v>#DIV/0!</v>
      </c>
      <c r="Y728" s="525"/>
      <c r="Z728" s="205"/>
      <c r="AA728" s="205"/>
      <c r="AB728" s="208" t="e">
        <f t="shared" si="520"/>
        <v>#DIV/0!</v>
      </c>
      <c r="AC728" s="205" t="e">
        <f t="shared" si="529"/>
        <v>#DIV/0!</v>
      </c>
      <c r="AD728" s="525"/>
      <c r="AE728" s="205"/>
      <c r="AF728" s="205"/>
      <c r="AG728" s="208" t="e">
        <f t="shared" si="521"/>
        <v>#DIV/0!</v>
      </c>
      <c r="AH728" s="205" t="e">
        <f t="shared" si="530"/>
        <v>#DIV/0!</v>
      </c>
      <c r="AI728" s="525"/>
      <c r="AJ728" s="205"/>
      <c r="AK728" s="205"/>
      <c r="AL728" s="208" t="e">
        <f t="shared" si="522"/>
        <v>#DIV/0!</v>
      </c>
      <c r="AM728" s="205" t="e">
        <f t="shared" si="531"/>
        <v>#DIV/0!</v>
      </c>
      <c r="AN728" s="525"/>
      <c r="AO728" s="205"/>
      <c r="AP728" s="205"/>
      <c r="AQ728" s="208" t="e">
        <f t="shared" si="523"/>
        <v>#DIV/0!</v>
      </c>
      <c r="AR728" s="205" t="e">
        <f t="shared" si="532"/>
        <v>#DIV/0!</v>
      </c>
      <c r="AS728" s="525"/>
      <c r="AT728" s="205"/>
      <c r="AU728" s="205"/>
      <c r="AV728" s="208" t="e">
        <f t="shared" si="524"/>
        <v>#DIV/0!</v>
      </c>
      <c r="AW728" s="205" t="e">
        <f t="shared" si="533"/>
        <v>#DIV/0!</v>
      </c>
      <c r="AX728" s="525"/>
    </row>
    <row r="729" spans="2:50" ht="14.25" customHeight="1">
      <c r="B729" s="494"/>
      <c r="C729" s="203">
        <v>20</v>
      </c>
      <c r="D729" s="206"/>
      <c r="E729" s="207"/>
      <c r="F729" s="203"/>
      <c r="G729" s="208" t="e">
        <f t="shared" si="525"/>
        <v>#DIV/0!</v>
      </c>
      <c r="H729" s="529"/>
      <c r="I729" s="209" t="e">
        <f t="shared" si="526"/>
        <v>#DIV/0!</v>
      </c>
      <c r="J729" s="209" t="e">
        <f t="shared" si="526"/>
        <v>#DIV/0!</v>
      </c>
      <c r="K729" s="210" t="e">
        <f t="shared" si="526"/>
        <v>#DIV/0!</v>
      </c>
      <c r="L729" s="530"/>
      <c r="M729" s="209" t="e">
        <f>RANK(K729, K$710:$K$742)</f>
        <v>#DIV/0!</v>
      </c>
      <c r="N729" s="528"/>
      <c r="O729" s="526"/>
      <c r="P729" s="205"/>
      <c r="Q729" s="205"/>
      <c r="R729" s="208" t="e">
        <f t="shared" si="518"/>
        <v>#DIV/0!</v>
      </c>
      <c r="S729" s="205" t="e">
        <f t="shared" si="527"/>
        <v>#DIV/0!</v>
      </c>
      <c r="T729" s="525"/>
      <c r="U729" s="205"/>
      <c r="V729" s="205"/>
      <c r="W729" s="208" t="e">
        <f t="shared" si="519"/>
        <v>#DIV/0!</v>
      </c>
      <c r="X729" s="205" t="e">
        <f t="shared" si="528"/>
        <v>#DIV/0!</v>
      </c>
      <c r="Y729" s="525"/>
      <c r="Z729" s="205"/>
      <c r="AA729" s="205"/>
      <c r="AB729" s="208" t="e">
        <f t="shared" si="520"/>
        <v>#DIV/0!</v>
      </c>
      <c r="AC729" s="205" t="e">
        <f t="shared" si="529"/>
        <v>#DIV/0!</v>
      </c>
      <c r="AD729" s="525"/>
      <c r="AE729" s="205"/>
      <c r="AF729" s="205"/>
      <c r="AG729" s="208" t="e">
        <f t="shared" si="521"/>
        <v>#DIV/0!</v>
      </c>
      <c r="AH729" s="205" t="e">
        <f t="shared" si="530"/>
        <v>#DIV/0!</v>
      </c>
      <c r="AI729" s="525"/>
      <c r="AJ729" s="205"/>
      <c r="AK729" s="205"/>
      <c r="AL729" s="208" t="e">
        <f t="shared" si="522"/>
        <v>#DIV/0!</v>
      </c>
      <c r="AM729" s="205" t="e">
        <f t="shared" si="531"/>
        <v>#DIV/0!</v>
      </c>
      <c r="AN729" s="525"/>
      <c r="AO729" s="205"/>
      <c r="AP729" s="205"/>
      <c r="AQ729" s="208" t="e">
        <f t="shared" si="523"/>
        <v>#DIV/0!</v>
      </c>
      <c r="AR729" s="205" t="e">
        <f t="shared" si="532"/>
        <v>#DIV/0!</v>
      </c>
      <c r="AS729" s="525"/>
      <c r="AT729" s="205"/>
      <c r="AU729" s="205"/>
      <c r="AV729" s="208" t="e">
        <f t="shared" si="524"/>
        <v>#DIV/0!</v>
      </c>
      <c r="AW729" s="205" t="e">
        <f t="shared" si="533"/>
        <v>#DIV/0!</v>
      </c>
      <c r="AX729" s="525"/>
    </row>
    <row r="730" spans="2:50" ht="14.25" customHeight="1">
      <c r="B730" s="494"/>
      <c r="C730" s="203">
        <v>21</v>
      </c>
      <c r="D730" s="206"/>
      <c r="E730" s="207"/>
      <c r="F730" s="203"/>
      <c r="G730" s="208" t="e">
        <f t="shared" si="525"/>
        <v>#DIV/0!</v>
      </c>
      <c r="H730" s="529"/>
      <c r="I730" s="209" t="e">
        <f t="shared" si="526"/>
        <v>#DIV/0!</v>
      </c>
      <c r="J730" s="209" t="e">
        <f t="shared" si="526"/>
        <v>#DIV/0!</v>
      </c>
      <c r="K730" s="210" t="e">
        <f t="shared" si="526"/>
        <v>#DIV/0!</v>
      </c>
      <c r="L730" s="530"/>
      <c r="M730" s="209" t="e">
        <f>RANK(K730, K$710:$K$742)</f>
        <v>#DIV/0!</v>
      </c>
      <c r="N730" s="528"/>
      <c r="O730" s="526"/>
      <c r="P730" s="205"/>
      <c r="Q730" s="205"/>
      <c r="R730" s="208" t="e">
        <f t="shared" si="518"/>
        <v>#DIV/0!</v>
      </c>
      <c r="S730" s="205" t="e">
        <f t="shared" si="527"/>
        <v>#DIV/0!</v>
      </c>
      <c r="T730" s="525"/>
      <c r="U730" s="205"/>
      <c r="V730" s="205"/>
      <c r="W730" s="208" t="e">
        <f t="shared" si="519"/>
        <v>#DIV/0!</v>
      </c>
      <c r="X730" s="205" t="e">
        <f t="shared" si="528"/>
        <v>#DIV/0!</v>
      </c>
      <c r="Y730" s="525"/>
      <c r="Z730" s="205"/>
      <c r="AA730" s="205"/>
      <c r="AB730" s="208" t="e">
        <f t="shared" si="520"/>
        <v>#DIV/0!</v>
      </c>
      <c r="AC730" s="205" t="e">
        <f t="shared" si="529"/>
        <v>#DIV/0!</v>
      </c>
      <c r="AD730" s="525"/>
      <c r="AE730" s="205"/>
      <c r="AF730" s="205"/>
      <c r="AG730" s="208" t="e">
        <f t="shared" si="521"/>
        <v>#DIV/0!</v>
      </c>
      <c r="AH730" s="205" t="e">
        <f t="shared" si="530"/>
        <v>#DIV/0!</v>
      </c>
      <c r="AI730" s="525"/>
      <c r="AJ730" s="205"/>
      <c r="AK730" s="205"/>
      <c r="AL730" s="208" t="e">
        <f t="shared" si="522"/>
        <v>#DIV/0!</v>
      </c>
      <c r="AM730" s="205" t="e">
        <f t="shared" si="531"/>
        <v>#DIV/0!</v>
      </c>
      <c r="AN730" s="525"/>
      <c r="AO730" s="205"/>
      <c r="AP730" s="205"/>
      <c r="AQ730" s="208" t="e">
        <f t="shared" si="523"/>
        <v>#DIV/0!</v>
      </c>
      <c r="AR730" s="205" t="e">
        <f t="shared" si="532"/>
        <v>#DIV/0!</v>
      </c>
      <c r="AS730" s="525"/>
      <c r="AT730" s="205"/>
      <c r="AU730" s="205"/>
      <c r="AV730" s="208" t="e">
        <f t="shared" si="524"/>
        <v>#DIV/0!</v>
      </c>
      <c r="AW730" s="205" t="e">
        <f t="shared" si="533"/>
        <v>#DIV/0!</v>
      </c>
      <c r="AX730" s="525"/>
    </row>
    <row r="731" spans="2:50" ht="14.25" customHeight="1">
      <c r="B731" s="494"/>
      <c r="C731" s="203">
        <v>22</v>
      </c>
      <c r="D731" s="206"/>
      <c r="E731" s="207"/>
      <c r="F731" s="203"/>
      <c r="G731" s="208" t="e">
        <f>F731/E731</f>
        <v>#DIV/0!</v>
      </c>
      <c r="H731" s="529"/>
      <c r="I731" s="209" t="e">
        <f t="shared" si="526"/>
        <v>#DIV/0!</v>
      </c>
      <c r="J731" s="209" t="e">
        <f t="shared" si="526"/>
        <v>#DIV/0!</v>
      </c>
      <c r="K731" s="210" t="e">
        <f t="shared" si="526"/>
        <v>#DIV/0!</v>
      </c>
      <c r="L731" s="530"/>
      <c r="M731" s="209" t="e">
        <f>RANK(K731, K$710:$K$742)</f>
        <v>#DIV/0!</v>
      </c>
      <c r="N731" s="528"/>
      <c r="O731" s="526"/>
      <c r="P731" s="205"/>
      <c r="Q731" s="205"/>
      <c r="R731" s="208" t="e">
        <f t="shared" si="518"/>
        <v>#DIV/0!</v>
      </c>
      <c r="S731" s="205" t="e">
        <f t="shared" si="527"/>
        <v>#DIV/0!</v>
      </c>
      <c r="T731" s="525"/>
      <c r="U731" s="205"/>
      <c r="V731" s="205"/>
      <c r="W731" s="208" t="e">
        <f t="shared" si="519"/>
        <v>#DIV/0!</v>
      </c>
      <c r="X731" s="205" t="e">
        <f t="shared" si="528"/>
        <v>#DIV/0!</v>
      </c>
      <c r="Y731" s="525"/>
      <c r="Z731" s="205"/>
      <c r="AA731" s="205"/>
      <c r="AB731" s="208" t="e">
        <f t="shared" si="520"/>
        <v>#DIV/0!</v>
      </c>
      <c r="AC731" s="205" t="e">
        <f t="shared" si="529"/>
        <v>#DIV/0!</v>
      </c>
      <c r="AD731" s="525"/>
      <c r="AE731" s="205"/>
      <c r="AF731" s="205"/>
      <c r="AG731" s="208" t="e">
        <f t="shared" si="521"/>
        <v>#DIV/0!</v>
      </c>
      <c r="AH731" s="205" t="e">
        <f t="shared" si="530"/>
        <v>#DIV/0!</v>
      </c>
      <c r="AI731" s="525"/>
      <c r="AJ731" s="205"/>
      <c r="AK731" s="205"/>
      <c r="AL731" s="208" t="e">
        <f t="shared" si="522"/>
        <v>#DIV/0!</v>
      </c>
      <c r="AM731" s="205" t="e">
        <f t="shared" si="531"/>
        <v>#DIV/0!</v>
      </c>
      <c r="AN731" s="525"/>
      <c r="AO731" s="205"/>
      <c r="AP731" s="205"/>
      <c r="AQ731" s="208" t="e">
        <f t="shared" si="523"/>
        <v>#DIV/0!</v>
      </c>
      <c r="AR731" s="205" t="e">
        <f t="shared" si="532"/>
        <v>#DIV/0!</v>
      </c>
      <c r="AS731" s="525"/>
      <c r="AT731" s="205"/>
      <c r="AU731" s="205"/>
      <c r="AV731" s="208" t="e">
        <f t="shared" si="524"/>
        <v>#DIV/0!</v>
      </c>
      <c r="AW731" s="205" t="e">
        <f t="shared" si="533"/>
        <v>#DIV/0!</v>
      </c>
      <c r="AX731" s="525"/>
    </row>
    <row r="732" spans="2:50" ht="14.25" customHeight="1">
      <c r="B732" s="494"/>
      <c r="C732" s="203">
        <v>23</v>
      </c>
      <c r="D732" s="206"/>
      <c r="E732" s="207"/>
      <c r="F732" s="203"/>
      <c r="G732" s="208" t="e">
        <f t="shared" ref="G732:G742" si="534">F732/E732</f>
        <v>#DIV/0!</v>
      </c>
      <c r="H732" s="529"/>
      <c r="I732" s="209" t="e">
        <f t="shared" si="526"/>
        <v>#DIV/0!</v>
      </c>
      <c r="J732" s="209" t="e">
        <f t="shared" si="526"/>
        <v>#DIV/0!</v>
      </c>
      <c r="K732" s="210" t="e">
        <f t="shared" si="526"/>
        <v>#DIV/0!</v>
      </c>
      <c r="L732" s="530"/>
      <c r="M732" s="209" t="e">
        <f>RANK(K732, K$710:$K$742)</f>
        <v>#DIV/0!</v>
      </c>
      <c r="N732" s="528"/>
      <c r="O732" s="526"/>
      <c r="P732" s="205"/>
      <c r="Q732" s="205"/>
      <c r="R732" s="208" t="e">
        <f t="shared" si="518"/>
        <v>#DIV/0!</v>
      </c>
      <c r="S732" s="205" t="e">
        <f t="shared" si="527"/>
        <v>#DIV/0!</v>
      </c>
      <c r="T732" s="525"/>
      <c r="U732" s="205"/>
      <c r="V732" s="205"/>
      <c r="W732" s="208" t="e">
        <f t="shared" si="519"/>
        <v>#DIV/0!</v>
      </c>
      <c r="X732" s="205" t="e">
        <f t="shared" si="528"/>
        <v>#DIV/0!</v>
      </c>
      <c r="Y732" s="525"/>
      <c r="Z732" s="205"/>
      <c r="AA732" s="205"/>
      <c r="AB732" s="208" t="e">
        <f t="shared" si="520"/>
        <v>#DIV/0!</v>
      </c>
      <c r="AC732" s="205" t="e">
        <f t="shared" si="529"/>
        <v>#DIV/0!</v>
      </c>
      <c r="AD732" s="525"/>
      <c r="AE732" s="205"/>
      <c r="AF732" s="205"/>
      <c r="AG732" s="208" t="e">
        <f t="shared" si="521"/>
        <v>#DIV/0!</v>
      </c>
      <c r="AH732" s="205" t="e">
        <f t="shared" si="530"/>
        <v>#DIV/0!</v>
      </c>
      <c r="AI732" s="525"/>
      <c r="AJ732" s="205"/>
      <c r="AK732" s="205"/>
      <c r="AL732" s="208" t="e">
        <f t="shared" si="522"/>
        <v>#DIV/0!</v>
      </c>
      <c r="AM732" s="205" t="e">
        <f t="shared" si="531"/>
        <v>#DIV/0!</v>
      </c>
      <c r="AN732" s="525"/>
      <c r="AO732" s="205"/>
      <c r="AP732" s="205"/>
      <c r="AQ732" s="208" t="e">
        <f t="shared" si="523"/>
        <v>#DIV/0!</v>
      </c>
      <c r="AR732" s="205" t="e">
        <f t="shared" si="532"/>
        <v>#DIV/0!</v>
      </c>
      <c r="AS732" s="525"/>
      <c r="AT732" s="205"/>
      <c r="AU732" s="205"/>
      <c r="AV732" s="208" t="e">
        <f t="shared" si="524"/>
        <v>#DIV/0!</v>
      </c>
      <c r="AW732" s="205" t="e">
        <f t="shared" si="533"/>
        <v>#DIV/0!</v>
      </c>
      <c r="AX732" s="525"/>
    </row>
    <row r="733" spans="2:50" ht="14.25" customHeight="1">
      <c r="B733" s="494"/>
      <c r="C733" s="203">
        <v>24</v>
      </c>
      <c r="D733" s="206"/>
      <c r="E733" s="207"/>
      <c r="F733" s="203"/>
      <c r="G733" s="208" t="e">
        <f t="shared" si="534"/>
        <v>#DIV/0!</v>
      </c>
      <c r="H733" s="529"/>
      <c r="I733" s="209" t="e">
        <f t="shared" si="526"/>
        <v>#DIV/0!</v>
      </c>
      <c r="J733" s="209" t="e">
        <f t="shared" si="526"/>
        <v>#DIV/0!</v>
      </c>
      <c r="K733" s="210" t="e">
        <f t="shared" si="526"/>
        <v>#DIV/0!</v>
      </c>
      <c r="L733" s="530"/>
      <c r="M733" s="209" t="e">
        <f>RANK(K733, K$710:$K$742)</f>
        <v>#DIV/0!</v>
      </c>
      <c r="N733" s="528"/>
      <c r="O733" s="526"/>
      <c r="P733" s="205"/>
      <c r="Q733" s="205"/>
      <c r="R733" s="208" t="e">
        <f t="shared" si="518"/>
        <v>#DIV/0!</v>
      </c>
      <c r="S733" s="205" t="e">
        <f t="shared" si="527"/>
        <v>#DIV/0!</v>
      </c>
      <c r="T733" s="525"/>
      <c r="U733" s="205"/>
      <c r="V733" s="205"/>
      <c r="W733" s="208" t="e">
        <f t="shared" si="519"/>
        <v>#DIV/0!</v>
      </c>
      <c r="X733" s="205" t="e">
        <f t="shared" si="528"/>
        <v>#DIV/0!</v>
      </c>
      <c r="Y733" s="525"/>
      <c r="Z733" s="205"/>
      <c r="AA733" s="205"/>
      <c r="AB733" s="208" t="e">
        <f t="shared" si="520"/>
        <v>#DIV/0!</v>
      </c>
      <c r="AC733" s="205" t="e">
        <f t="shared" si="529"/>
        <v>#DIV/0!</v>
      </c>
      <c r="AD733" s="525"/>
      <c r="AE733" s="205"/>
      <c r="AF733" s="205"/>
      <c r="AG733" s="208" t="e">
        <f t="shared" si="521"/>
        <v>#DIV/0!</v>
      </c>
      <c r="AH733" s="205" t="e">
        <f t="shared" si="530"/>
        <v>#DIV/0!</v>
      </c>
      <c r="AI733" s="525"/>
      <c r="AJ733" s="205"/>
      <c r="AK733" s="205"/>
      <c r="AL733" s="208" t="e">
        <f t="shared" si="522"/>
        <v>#DIV/0!</v>
      </c>
      <c r="AM733" s="205" t="e">
        <f t="shared" si="531"/>
        <v>#DIV/0!</v>
      </c>
      <c r="AN733" s="525"/>
      <c r="AO733" s="205"/>
      <c r="AP733" s="205"/>
      <c r="AQ733" s="208" t="e">
        <f t="shared" si="523"/>
        <v>#DIV/0!</v>
      </c>
      <c r="AR733" s="205" t="e">
        <f t="shared" si="532"/>
        <v>#DIV/0!</v>
      </c>
      <c r="AS733" s="525"/>
      <c r="AT733" s="205"/>
      <c r="AU733" s="205"/>
      <c r="AV733" s="208" t="e">
        <f t="shared" si="524"/>
        <v>#DIV/0!</v>
      </c>
      <c r="AW733" s="205" t="e">
        <f t="shared" si="533"/>
        <v>#DIV/0!</v>
      </c>
      <c r="AX733" s="525"/>
    </row>
    <row r="734" spans="2:50" ht="14.25" customHeight="1">
      <c r="B734" s="494"/>
      <c r="C734" s="203">
        <v>25</v>
      </c>
      <c r="D734" s="206"/>
      <c r="E734" s="207"/>
      <c r="F734" s="203"/>
      <c r="G734" s="208" t="e">
        <f t="shared" si="534"/>
        <v>#DIV/0!</v>
      </c>
      <c r="H734" s="529"/>
      <c r="I734" s="209" t="e">
        <f t="shared" si="526"/>
        <v>#DIV/0!</v>
      </c>
      <c r="J734" s="209" t="e">
        <f t="shared" si="526"/>
        <v>#DIV/0!</v>
      </c>
      <c r="K734" s="210" t="e">
        <f t="shared" si="526"/>
        <v>#DIV/0!</v>
      </c>
      <c r="L734" s="530"/>
      <c r="M734" s="209" t="e">
        <f>RANK(K734, K$710:$K$742)</f>
        <v>#DIV/0!</v>
      </c>
      <c r="N734" s="528"/>
      <c r="O734" s="526"/>
      <c r="P734" s="205"/>
      <c r="Q734" s="205"/>
      <c r="R734" s="208" t="e">
        <f t="shared" si="518"/>
        <v>#DIV/0!</v>
      </c>
      <c r="S734" s="205" t="e">
        <f t="shared" si="527"/>
        <v>#DIV/0!</v>
      </c>
      <c r="T734" s="525"/>
      <c r="U734" s="205"/>
      <c r="V734" s="205"/>
      <c r="W734" s="208" t="e">
        <f t="shared" si="519"/>
        <v>#DIV/0!</v>
      </c>
      <c r="X734" s="205" t="e">
        <f t="shared" si="528"/>
        <v>#DIV/0!</v>
      </c>
      <c r="Y734" s="525"/>
      <c r="Z734" s="205"/>
      <c r="AA734" s="205"/>
      <c r="AB734" s="208" t="e">
        <f t="shared" si="520"/>
        <v>#DIV/0!</v>
      </c>
      <c r="AC734" s="205" t="e">
        <f t="shared" si="529"/>
        <v>#DIV/0!</v>
      </c>
      <c r="AD734" s="525"/>
      <c r="AE734" s="205"/>
      <c r="AF734" s="205"/>
      <c r="AG734" s="208" t="e">
        <f t="shared" si="521"/>
        <v>#DIV/0!</v>
      </c>
      <c r="AH734" s="205" t="e">
        <f t="shared" si="530"/>
        <v>#DIV/0!</v>
      </c>
      <c r="AI734" s="525"/>
      <c r="AJ734" s="205"/>
      <c r="AK734" s="205"/>
      <c r="AL734" s="208" t="e">
        <f t="shared" si="522"/>
        <v>#DIV/0!</v>
      </c>
      <c r="AM734" s="205" t="e">
        <f t="shared" si="531"/>
        <v>#DIV/0!</v>
      </c>
      <c r="AN734" s="525"/>
      <c r="AO734" s="205"/>
      <c r="AP734" s="205"/>
      <c r="AQ734" s="208" t="e">
        <f t="shared" si="523"/>
        <v>#DIV/0!</v>
      </c>
      <c r="AR734" s="205" t="e">
        <f t="shared" si="532"/>
        <v>#DIV/0!</v>
      </c>
      <c r="AS734" s="525"/>
      <c r="AT734" s="205"/>
      <c r="AU734" s="205"/>
      <c r="AV734" s="208" t="e">
        <f t="shared" si="524"/>
        <v>#DIV/0!</v>
      </c>
      <c r="AW734" s="205" t="e">
        <f t="shared" si="533"/>
        <v>#DIV/0!</v>
      </c>
      <c r="AX734" s="525"/>
    </row>
    <row r="735" spans="2:50" ht="14.25" customHeight="1">
      <c r="B735" s="494"/>
      <c r="C735" s="203">
        <v>26</v>
      </c>
      <c r="D735" s="206"/>
      <c r="E735" s="207"/>
      <c r="F735" s="203"/>
      <c r="G735" s="208" t="e">
        <f t="shared" si="534"/>
        <v>#DIV/0!</v>
      </c>
      <c r="H735" s="529"/>
      <c r="I735" s="209" t="e">
        <f t="shared" si="526"/>
        <v>#DIV/0!</v>
      </c>
      <c r="J735" s="209" t="e">
        <f t="shared" si="526"/>
        <v>#DIV/0!</v>
      </c>
      <c r="K735" s="210" t="e">
        <f t="shared" si="526"/>
        <v>#DIV/0!</v>
      </c>
      <c r="L735" s="530"/>
      <c r="M735" s="209" t="e">
        <f>RANK(K735, K$710:$K$742)</f>
        <v>#DIV/0!</v>
      </c>
      <c r="N735" s="528"/>
      <c r="O735" s="526"/>
      <c r="P735" s="205"/>
      <c r="Q735" s="205"/>
      <c r="R735" s="208" t="e">
        <f t="shared" si="518"/>
        <v>#DIV/0!</v>
      </c>
      <c r="S735" s="205" t="e">
        <f t="shared" si="527"/>
        <v>#DIV/0!</v>
      </c>
      <c r="T735" s="525"/>
      <c r="U735" s="205"/>
      <c r="V735" s="205"/>
      <c r="W735" s="208" t="e">
        <f t="shared" si="519"/>
        <v>#DIV/0!</v>
      </c>
      <c r="X735" s="205" t="e">
        <f t="shared" si="528"/>
        <v>#DIV/0!</v>
      </c>
      <c r="Y735" s="525"/>
      <c r="Z735" s="205"/>
      <c r="AA735" s="205"/>
      <c r="AB735" s="208" t="e">
        <f t="shared" si="520"/>
        <v>#DIV/0!</v>
      </c>
      <c r="AC735" s="205" t="e">
        <f t="shared" si="529"/>
        <v>#DIV/0!</v>
      </c>
      <c r="AD735" s="525"/>
      <c r="AE735" s="205"/>
      <c r="AF735" s="205"/>
      <c r="AG735" s="208" t="e">
        <f t="shared" si="521"/>
        <v>#DIV/0!</v>
      </c>
      <c r="AH735" s="205" t="e">
        <f t="shared" si="530"/>
        <v>#DIV/0!</v>
      </c>
      <c r="AI735" s="525"/>
      <c r="AJ735" s="205"/>
      <c r="AK735" s="205"/>
      <c r="AL735" s="208" t="e">
        <f t="shared" si="522"/>
        <v>#DIV/0!</v>
      </c>
      <c r="AM735" s="205" t="e">
        <f t="shared" si="531"/>
        <v>#DIV/0!</v>
      </c>
      <c r="AN735" s="525"/>
      <c r="AO735" s="205"/>
      <c r="AP735" s="205"/>
      <c r="AQ735" s="208" t="e">
        <f t="shared" si="523"/>
        <v>#DIV/0!</v>
      </c>
      <c r="AR735" s="205" t="e">
        <f t="shared" si="532"/>
        <v>#DIV/0!</v>
      </c>
      <c r="AS735" s="525"/>
      <c r="AT735" s="205"/>
      <c r="AU735" s="205"/>
      <c r="AV735" s="208" t="e">
        <f t="shared" si="524"/>
        <v>#DIV/0!</v>
      </c>
      <c r="AW735" s="205" t="e">
        <f t="shared" si="533"/>
        <v>#DIV/0!</v>
      </c>
      <c r="AX735" s="525"/>
    </row>
    <row r="736" spans="2:50" ht="14.25" customHeight="1">
      <c r="B736" s="494"/>
      <c r="C736" s="203">
        <v>27</v>
      </c>
      <c r="D736" s="206"/>
      <c r="E736" s="207"/>
      <c r="F736" s="203"/>
      <c r="G736" s="208" t="e">
        <f t="shared" si="534"/>
        <v>#DIV/0!</v>
      </c>
      <c r="H736" s="529"/>
      <c r="I736" s="209" t="e">
        <f t="shared" si="526"/>
        <v>#DIV/0!</v>
      </c>
      <c r="J736" s="209" t="e">
        <f t="shared" si="526"/>
        <v>#DIV/0!</v>
      </c>
      <c r="K736" s="210" t="e">
        <f t="shared" si="526"/>
        <v>#DIV/0!</v>
      </c>
      <c r="L736" s="530"/>
      <c r="M736" s="209" t="e">
        <f>RANK(K736, K$710:$K$742)</f>
        <v>#DIV/0!</v>
      </c>
      <c r="N736" s="528"/>
      <c r="O736" s="526"/>
      <c r="P736" s="205"/>
      <c r="Q736" s="205"/>
      <c r="R736" s="208" t="e">
        <f t="shared" si="518"/>
        <v>#DIV/0!</v>
      </c>
      <c r="S736" s="205" t="e">
        <f t="shared" si="527"/>
        <v>#DIV/0!</v>
      </c>
      <c r="T736" s="525"/>
      <c r="U736" s="205"/>
      <c r="V736" s="205"/>
      <c r="W736" s="208" t="e">
        <f t="shared" si="519"/>
        <v>#DIV/0!</v>
      </c>
      <c r="X736" s="205" t="e">
        <f t="shared" si="528"/>
        <v>#DIV/0!</v>
      </c>
      <c r="Y736" s="525"/>
      <c r="Z736" s="205"/>
      <c r="AA736" s="205"/>
      <c r="AB736" s="208" t="e">
        <f t="shared" si="520"/>
        <v>#DIV/0!</v>
      </c>
      <c r="AC736" s="205" t="e">
        <f t="shared" si="529"/>
        <v>#DIV/0!</v>
      </c>
      <c r="AD736" s="525"/>
      <c r="AE736" s="205"/>
      <c r="AF736" s="205"/>
      <c r="AG736" s="208" t="e">
        <f t="shared" si="521"/>
        <v>#DIV/0!</v>
      </c>
      <c r="AH736" s="205" t="e">
        <f t="shared" si="530"/>
        <v>#DIV/0!</v>
      </c>
      <c r="AI736" s="525"/>
      <c r="AJ736" s="205"/>
      <c r="AK736" s="205"/>
      <c r="AL736" s="208" t="e">
        <f t="shared" si="522"/>
        <v>#DIV/0!</v>
      </c>
      <c r="AM736" s="205" t="e">
        <f t="shared" si="531"/>
        <v>#DIV/0!</v>
      </c>
      <c r="AN736" s="525"/>
      <c r="AO736" s="205"/>
      <c r="AP736" s="205"/>
      <c r="AQ736" s="208" t="e">
        <f t="shared" si="523"/>
        <v>#DIV/0!</v>
      </c>
      <c r="AR736" s="205" t="e">
        <f t="shared" si="532"/>
        <v>#DIV/0!</v>
      </c>
      <c r="AS736" s="525"/>
      <c r="AT736" s="205"/>
      <c r="AU736" s="205"/>
      <c r="AV736" s="208" t="e">
        <f t="shared" si="524"/>
        <v>#DIV/0!</v>
      </c>
      <c r="AW736" s="205" t="e">
        <f t="shared" si="533"/>
        <v>#DIV/0!</v>
      </c>
      <c r="AX736" s="525"/>
    </row>
    <row r="737" spans="2:50" ht="14.25" customHeight="1">
      <c r="B737" s="494"/>
      <c r="C737" s="203">
        <v>28</v>
      </c>
      <c r="D737" s="206"/>
      <c r="E737" s="207"/>
      <c r="F737" s="203"/>
      <c r="G737" s="208" t="e">
        <f t="shared" si="534"/>
        <v>#DIV/0!</v>
      </c>
      <c r="H737" s="529"/>
      <c r="I737" s="209" t="e">
        <f t="shared" si="526"/>
        <v>#DIV/0!</v>
      </c>
      <c r="J737" s="209" t="e">
        <f t="shared" si="526"/>
        <v>#DIV/0!</v>
      </c>
      <c r="K737" s="210" t="e">
        <f t="shared" si="526"/>
        <v>#DIV/0!</v>
      </c>
      <c r="L737" s="530"/>
      <c r="M737" s="209" t="e">
        <f>RANK(K737, K$710:$K$742)</f>
        <v>#DIV/0!</v>
      </c>
      <c r="N737" s="528"/>
      <c r="O737" s="526"/>
      <c r="P737" s="205"/>
      <c r="Q737" s="205"/>
      <c r="R737" s="208" t="e">
        <f t="shared" si="518"/>
        <v>#DIV/0!</v>
      </c>
      <c r="S737" s="205" t="e">
        <f t="shared" si="527"/>
        <v>#DIV/0!</v>
      </c>
      <c r="T737" s="525"/>
      <c r="U737" s="205"/>
      <c r="V737" s="205"/>
      <c r="W737" s="208" t="e">
        <f t="shared" si="519"/>
        <v>#DIV/0!</v>
      </c>
      <c r="X737" s="205" t="e">
        <f t="shared" si="528"/>
        <v>#DIV/0!</v>
      </c>
      <c r="Y737" s="525"/>
      <c r="Z737" s="205"/>
      <c r="AA737" s="205"/>
      <c r="AB737" s="208" t="e">
        <f t="shared" si="520"/>
        <v>#DIV/0!</v>
      </c>
      <c r="AC737" s="205" t="e">
        <f t="shared" si="529"/>
        <v>#DIV/0!</v>
      </c>
      <c r="AD737" s="525"/>
      <c r="AE737" s="205"/>
      <c r="AF737" s="205"/>
      <c r="AG737" s="208" t="e">
        <f t="shared" si="521"/>
        <v>#DIV/0!</v>
      </c>
      <c r="AH737" s="205" t="e">
        <f t="shared" si="530"/>
        <v>#DIV/0!</v>
      </c>
      <c r="AI737" s="525"/>
      <c r="AJ737" s="205"/>
      <c r="AK737" s="205"/>
      <c r="AL737" s="208" t="e">
        <f t="shared" si="522"/>
        <v>#DIV/0!</v>
      </c>
      <c r="AM737" s="205" t="e">
        <f t="shared" si="531"/>
        <v>#DIV/0!</v>
      </c>
      <c r="AN737" s="525"/>
      <c r="AO737" s="205"/>
      <c r="AP737" s="205"/>
      <c r="AQ737" s="208" t="e">
        <f t="shared" si="523"/>
        <v>#DIV/0!</v>
      </c>
      <c r="AR737" s="205" t="e">
        <f t="shared" si="532"/>
        <v>#DIV/0!</v>
      </c>
      <c r="AS737" s="525"/>
      <c r="AT737" s="205"/>
      <c r="AU737" s="205"/>
      <c r="AV737" s="208" t="e">
        <f t="shared" si="524"/>
        <v>#DIV/0!</v>
      </c>
      <c r="AW737" s="205" t="e">
        <f t="shared" si="533"/>
        <v>#DIV/0!</v>
      </c>
      <c r="AX737" s="525"/>
    </row>
    <row r="738" spans="2:50" ht="14.25" customHeight="1">
      <c r="B738" s="494"/>
      <c r="C738" s="203">
        <v>29</v>
      </c>
      <c r="D738" s="206"/>
      <c r="E738" s="207"/>
      <c r="F738" s="203"/>
      <c r="G738" s="208" t="e">
        <f t="shared" si="534"/>
        <v>#DIV/0!</v>
      </c>
      <c r="H738" s="529"/>
      <c r="I738" s="209" t="e">
        <f t="shared" si="526"/>
        <v>#DIV/0!</v>
      </c>
      <c r="J738" s="209" t="e">
        <f t="shared" si="526"/>
        <v>#DIV/0!</v>
      </c>
      <c r="K738" s="210" t="e">
        <f t="shared" si="526"/>
        <v>#DIV/0!</v>
      </c>
      <c r="L738" s="530"/>
      <c r="M738" s="209" t="e">
        <f>RANK(K738, K$710:$K$742)</f>
        <v>#DIV/0!</v>
      </c>
      <c r="N738" s="528"/>
      <c r="O738" s="526"/>
      <c r="P738" s="205"/>
      <c r="Q738" s="205"/>
      <c r="R738" s="208" t="e">
        <f t="shared" si="518"/>
        <v>#DIV/0!</v>
      </c>
      <c r="S738" s="205" t="e">
        <f t="shared" si="527"/>
        <v>#DIV/0!</v>
      </c>
      <c r="T738" s="525"/>
      <c r="U738" s="205"/>
      <c r="V738" s="205"/>
      <c r="W738" s="208" t="e">
        <f t="shared" si="519"/>
        <v>#DIV/0!</v>
      </c>
      <c r="X738" s="205" t="e">
        <f t="shared" si="528"/>
        <v>#DIV/0!</v>
      </c>
      <c r="Y738" s="525"/>
      <c r="Z738" s="205"/>
      <c r="AA738" s="205"/>
      <c r="AB738" s="208" t="e">
        <f t="shared" si="520"/>
        <v>#DIV/0!</v>
      </c>
      <c r="AC738" s="205" t="e">
        <f t="shared" si="529"/>
        <v>#DIV/0!</v>
      </c>
      <c r="AD738" s="525"/>
      <c r="AE738" s="205"/>
      <c r="AF738" s="205"/>
      <c r="AG738" s="208" t="e">
        <f t="shared" si="521"/>
        <v>#DIV/0!</v>
      </c>
      <c r="AH738" s="205" t="e">
        <f t="shared" si="530"/>
        <v>#DIV/0!</v>
      </c>
      <c r="AI738" s="525"/>
      <c r="AJ738" s="205"/>
      <c r="AK738" s="205"/>
      <c r="AL738" s="208" t="e">
        <f t="shared" si="522"/>
        <v>#DIV/0!</v>
      </c>
      <c r="AM738" s="205" t="e">
        <f t="shared" si="531"/>
        <v>#DIV/0!</v>
      </c>
      <c r="AN738" s="525"/>
      <c r="AO738" s="205"/>
      <c r="AP738" s="205"/>
      <c r="AQ738" s="208" t="e">
        <f t="shared" si="523"/>
        <v>#DIV/0!</v>
      </c>
      <c r="AR738" s="205" t="e">
        <f t="shared" si="532"/>
        <v>#DIV/0!</v>
      </c>
      <c r="AS738" s="525"/>
      <c r="AT738" s="205"/>
      <c r="AU738" s="205"/>
      <c r="AV738" s="208" t="e">
        <f t="shared" si="524"/>
        <v>#DIV/0!</v>
      </c>
      <c r="AW738" s="205" t="e">
        <f t="shared" si="533"/>
        <v>#DIV/0!</v>
      </c>
      <c r="AX738" s="525"/>
    </row>
    <row r="739" spans="2:50" ht="14.25" customHeight="1">
      <c r="B739" s="494"/>
      <c r="C739" s="203">
        <v>30</v>
      </c>
      <c r="D739" s="206"/>
      <c r="E739" s="207"/>
      <c r="F739" s="203"/>
      <c r="G739" s="208" t="e">
        <f t="shared" si="534"/>
        <v>#DIV/0!</v>
      </c>
      <c r="H739" s="529"/>
      <c r="I739" s="209" t="e">
        <f t="shared" si="526"/>
        <v>#DIV/0!</v>
      </c>
      <c r="J739" s="209" t="e">
        <f t="shared" si="526"/>
        <v>#DIV/0!</v>
      </c>
      <c r="K739" s="210" t="e">
        <f t="shared" si="526"/>
        <v>#DIV/0!</v>
      </c>
      <c r="L739" s="530"/>
      <c r="M739" s="209" t="e">
        <f>RANK(K739, K$710:$K$742)</f>
        <v>#DIV/0!</v>
      </c>
      <c r="N739" s="528"/>
      <c r="O739" s="526"/>
      <c r="P739" s="205"/>
      <c r="Q739" s="205"/>
      <c r="R739" s="208" t="e">
        <f t="shared" si="518"/>
        <v>#DIV/0!</v>
      </c>
      <c r="S739" s="205" t="e">
        <f t="shared" si="527"/>
        <v>#DIV/0!</v>
      </c>
      <c r="T739" s="525"/>
      <c r="U739" s="205"/>
      <c r="V739" s="205"/>
      <c r="W739" s="208" t="e">
        <f t="shared" si="519"/>
        <v>#DIV/0!</v>
      </c>
      <c r="X739" s="205" t="e">
        <f t="shared" si="528"/>
        <v>#DIV/0!</v>
      </c>
      <c r="Y739" s="525"/>
      <c r="Z739" s="205"/>
      <c r="AA739" s="205"/>
      <c r="AB739" s="208" t="e">
        <f t="shared" si="520"/>
        <v>#DIV/0!</v>
      </c>
      <c r="AC739" s="205" t="e">
        <f t="shared" si="529"/>
        <v>#DIV/0!</v>
      </c>
      <c r="AD739" s="525"/>
      <c r="AE739" s="205"/>
      <c r="AF739" s="205"/>
      <c r="AG739" s="208" t="e">
        <f t="shared" si="521"/>
        <v>#DIV/0!</v>
      </c>
      <c r="AH739" s="205" t="e">
        <f t="shared" si="530"/>
        <v>#DIV/0!</v>
      </c>
      <c r="AI739" s="525"/>
      <c r="AJ739" s="205"/>
      <c r="AK739" s="205"/>
      <c r="AL739" s="208" t="e">
        <f t="shared" si="522"/>
        <v>#DIV/0!</v>
      </c>
      <c r="AM739" s="205" t="e">
        <f t="shared" si="531"/>
        <v>#DIV/0!</v>
      </c>
      <c r="AN739" s="525"/>
      <c r="AO739" s="205"/>
      <c r="AP739" s="205"/>
      <c r="AQ739" s="208" t="e">
        <f t="shared" si="523"/>
        <v>#DIV/0!</v>
      </c>
      <c r="AR739" s="205" t="e">
        <f t="shared" si="532"/>
        <v>#DIV/0!</v>
      </c>
      <c r="AS739" s="525"/>
      <c r="AT739" s="205"/>
      <c r="AU739" s="205"/>
      <c r="AV739" s="208" t="e">
        <f t="shared" si="524"/>
        <v>#DIV/0!</v>
      </c>
      <c r="AW739" s="205" t="e">
        <f t="shared" si="533"/>
        <v>#DIV/0!</v>
      </c>
      <c r="AX739" s="525"/>
    </row>
    <row r="740" spans="2:50" ht="14.25" customHeight="1">
      <c r="B740" s="494"/>
      <c r="C740" s="203">
        <v>31</v>
      </c>
      <c r="D740" s="206"/>
      <c r="E740" s="203"/>
      <c r="F740" s="203"/>
      <c r="G740" s="208" t="e">
        <f t="shared" si="534"/>
        <v>#DIV/0!</v>
      </c>
      <c r="H740" s="529"/>
      <c r="I740" s="209" t="e">
        <f t="shared" si="526"/>
        <v>#DIV/0!</v>
      </c>
      <c r="J740" s="209" t="e">
        <f t="shared" si="526"/>
        <v>#DIV/0!</v>
      </c>
      <c r="K740" s="210" t="e">
        <f t="shared" si="526"/>
        <v>#DIV/0!</v>
      </c>
      <c r="L740" s="530"/>
      <c r="M740" s="209" t="e">
        <f>RANK(K740, K$710:$K$742)</f>
        <v>#DIV/0!</v>
      </c>
      <c r="N740" s="528"/>
      <c r="O740" s="526"/>
      <c r="P740" s="205"/>
      <c r="Q740" s="205"/>
      <c r="R740" s="208" t="e">
        <f t="shared" si="518"/>
        <v>#DIV/0!</v>
      </c>
      <c r="S740" s="205" t="e">
        <f t="shared" si="527"/>
        <v>#DIV/0!</v>
      </c>
      <c r="T740" s="525"/>
      <c r="U740" s="205"/>
      <c r="V740" s="205"/>
      <c r="W740" s="208" t="e">
        <f t="shared" si="519"/>
        <v>#DIV/0!</v>
      </c>
      <c r="X740" s="205" t="e">
        <f t="shared" si="528"/>
        <v>#DIV/0!</v>
      </c>
      <c r="Y740" s="525"/>
      <c r="Z740" s="205"/>
      <c r="AA740" s="205"/>
      <c r="AB740" s="208" t="e">
        <f t="shared" si="520"/>
        <v>#DIV/0!</v>
      </c>
      <c r="AC740" s="205" t="e">
        <f t="shared" si="529"/>
        <v>#DIV/0!</v>
      </c>
      <c r="AD740" s="525"/>
      <c r="AE740" s="205"/>
      <c r="AF740" s="205"/>
      <c r="AG740" s="208" t="e">
        <f t="shared" si="521"/>
        <v>#DIV/0!</v>
      </c>
      <c r="AH740" s="205" t="e">
        <f t="shared" si="530"/>
        <v>#DIV/0!</v>
      </c>
      <c r="AI740" s="525"/>
      <c r="AJ740" s="205"/>
      <c r="AK740" s="205"/>
      <c r="AL740" s="208" t="e">
        <f t="shared" si="522"/>
        <v>#DIV/0!</v>
      </c>
      <c r="AM740" s="205" t="e">
        <f t="shared" si="531"/>
        <v>#DIV/0!</v>
      </c>
      <c r="AN740" s="525"/>
      <c r="AO740" s="205"/>
      <c r="AP740" s="205"/>
      <c r="AQ740" s="208" t="e">
        <f t="shared" si="523"/>
        <v>#DIV/0!</v>
      </c>
      <c r="AR740" s="205" t="e">
        <f t="shared" si="532"/>
        <v>#DIV/0!</v>
      </c>
      <c r="AS740" s="525"/>
      <c r="AT740" s="205"/>
      <c r="AU740" s="205"/>
      <c r="AV740" s="208" t="e">
        <f t="shared" si="524"/>
        <v>#DIV/0!</v>
      </c>
      <c r="AW740" s="205" t="e">
        <f t="shared" si="533"/>
        <v>#DIV/0!</v>
      </c>
      <c r="AX740" s="525"/>
    </row>
    <row r="741" spans="2:50" ht="14.25" customHeight="1">
      <c r="B741" s="494"/>
      <c r="C741" s="203">
        <v>32</v>
      </c>
      <c r="D741" s="206"/>
      <c r="E741" s="203"/>
      <c r="F741" s="203"/>
      <c r="G741" s="208" t="e">
        <f t="shared" si="534"/>
        <v>#DIV/0!</v>
      </c>
      <c r="H741" s="529"/>
      <c r="I741" s="209" t="e">
        <f t="shared" si="526"/>
        <v>#DIV/0!</v>
      </c>
      <c r="J741" s="209" t="e">
        <f t="shared" si="526"/>
        <v>#DIV/0!</v>
      </c>
      <c r="K741" s="210" t="e">
        <f t="shared" si="526"/>
        <v>#DIV/0!</v>
      </c>
      <c r="L741" s="530"/>
      <c r="M741" s="209" t="e">
        <f>RANK(K741, K$710:$K$742)</f>
        <v>#DIV/0!</v>
      </c>
      <c r="N741" s="528"/>
      <c r="O741" s="526"/>
      <c r="P741" s="205"/>
      <c r="Q741" s="205"/>
      <c r="R741" s="208" t="e">
        <f t="shared" si="518"/>
        <v>#DIV/0!</v>
      </c>
      <c r="S741" s="205" t="e">
        <f t="shared" si="527"/>
        <v>#DIV/0!</v>
      </c>
      <c r="T741" s="525"/>
      <c r="U741" s="205"/>
      <c r="V741" s="205"/>
      <c r="W741" s="208" t="e">
        <f t="shared" si="519"/>
        <v>#DIV/0!</v>
      </c>
      <c r="X741" s="205" t="e">
        <f t="shared" si="528"/>
        <v>#DIV/0!</v>
      </c>
      <c r="Y741" s="525"/>
      <c r="Z741" s="205"/>
      <c r="AA741" s="205"/>
      <c r="AB741" s="208" t="e">
        <f t="shared" si="520"/>
        <v>#DIV/0!</v>
      </c>
      <c r="AC741" s="205" t="e">
        <f t="shared" si="529"/>
        <v>#DIV/0!</v>
      </c>
      <c r="AD741" s="525"/>
      <c r="AE741" s="205"/>
      <c r="AF741" s="205"/>
      <c r="AG741" s="208" t="e">
        <f t="shared" si="521"/>
        <v>#DIV/0!</v>
      </c>
      <c r="AH741" s="205" t="e">
        <f t="shared" si="530"/>
        <v>#DIV/0!</v>
      </c>
      <c r="AI741" s="525"/>
      <c r="AJ741" s="205"/>
      <c r="AK741" s="205"/>
      <c r="AL741" s="208" t="e">
        <f t="shared" si="522"/>
        <v>#DIV/0!</v>
      </c>
      <c r="AM741" s="205" t="e">
        <f t="shared" si="531"/>
        <v>#DIV/0!</v>
      </c>
      <c r="AN741" s="525"/>
      <c r="AO741" s="205"/>
      <c r="AP741" s="205"/>
      <c r="AQ741" s="208" t="e">
        <f t="shared" si="523"/>
        <v>#DIV/0!</v>
      </c>
      <c r="AR741" s="205" t="e">
        <f t="shared" si="532"/>
        <v>#DIV/0!</v>
      </c>
      <c r="AS741" s="525"/>
      <c r="AT741" s="205"/>
      <c r="AU741" s="205"/>
      <c r="AV741" s="208" t="e">
        <f t="shared" si="524"/>
        <v>#DIV/0!</v>
      </c>
      <c r="AW741" s="205" t="e">
        <f t="shared" si="533"/>
        <v>#DIV/0!</v>
      </c>
      <c r="AX741" s="525"/>
    </row>
    <row r="742" spans="2:50" ht="14.25" customHeight="1">
      <c r="B742" s="494"/>
      <c r="C742" s="203">
        <v>33</v>
      </c>
      <c r="D742" s="206"/>
      <c r="E742" s="203"/>
      <c r="F742" s="203"/>
      <c r="G742" s="208" t="e">
        <f t="shared" si="534"/>
        <v>#DIV/0!</v>
      </c>
      <c r="H742" s="529"/>
      <c r="I742" s="209" t="e">
        <f t="shared" si="526"/>
        <v>#DIV/0!</v>
      </c>
      <c r="J742" s="209" t="e">
        <f t="shared" si="526"/>
        <v>#DIV/0!</v>
      </c>
      <c r="K742" s="210" t="e">
        <f t="shared" si="526"/>
        <v>#DIV/0!</v>
      </c>
      <c r="L742" s="530"/>
      <c r="M742" s="209" t="e">
        <f>RANK(K742, K$710:$K$742)</f>
        <v>#DIV/0!</v>
      </c>
      <c r="N742" s="528"/>
      <c r="O742" s="526"/>
      <c r="P742" s="205"/>
      <c r="Q742" s="211"/>
      <c r="R742" s="208" t="e">
        <f>Q742/P742</f>
        <v>#DIV/0!</v>
      </c>
      <c r="S742" s="205" t="e">
        <f t="shared" si="527"/>
        <v>#DIV/0!</v>
      </c>
      <c r="T742" s="525"/>
      <c r="U742" s="205"/>
      <c r="V742" s="211"/>
      <c r="W742" s="208" t="e">
        <f>V742/U742</f>
        <v>#DIV/0!</v>
      </c>
      <c r="X742" s="205" t="e">
        <f t="shared" si="528"/>
        <v>#DIV/0!</v>
      </c>
      <c r="Y742" s="525"/>
      <c r="Z742" s="205"/>
      <c r="AA742" s="211"/>
      <c r="AB742" s="208" t="e">
        <f>AA742/Z742</f>
        <v>#DIV/0!</v>
      </c>
      <c r="AC742" s="205" t="e">
        <f t="shared" si="529"/>
        <v>#DIV/0!</v>
      </c>
      <c r="AD742" s="525"/>
      <c r="AE742" s="205"/>
      <c r="AF742" s="211"/>
      <c r="AG742" s="208" t="e">
        <f>AF742/AE742</f>
        <v>#DIV/0!</v>
      </c>
      <c r="AH742" s="205" t="e">
        <f t="shared" si="530"/>
        <v>#DIV/0!</v>
      </c>
      <c r="AI742" s="525"/>
      <c r="AJ742" s="205"/>
      <c r="AK742" s="211"/>
      <c r="AL742" s="208" t="e">
        <f>AK742/AJ742</f>
        <v>#DIV/0!</v>
      </c>
      <c r="AM742" s="205" t="e">
        <f t="shared" si="531"/>
        <v>#DIV/0!</v>
      </c>
      <c r="AN742" s="525"/>
      <c r="AO742" s="205"/>
      <c r="AP742" s="211"/>
      <c r="AQ742" s="208" t="e">
        <f>AP742/AO742</f>
        <v>#DIV/0!</v>
      </c>
      <c r="AR742" s="205" t="e">
        <f t="shared" si="532"/>
        <v>#DIV/0!</v>
      </c>
      <c r="AS742" s="525"/>
      <c r="AT742" s="205"/>
      <c r="AU742" s="211"/>
      <c r="AV742" s="208" t="e">
        <f>AU742/AT742</f>
        <v>#DIV/0!</v>
      </c>
      <c r="AW742" s="205" t="e">
        <f t="shared" si="533"/>
        <v>#DIV/0!</v>
      </c>
      <c r="AX742" s="525"/>
    </row>
  </sheetData>
  <mergeCells count="1180">
    <mergeCell ref="AJ707:AM707"/>
    <mergeCell ref="AN707:AN709"/>
    <mergeCell ref="AO707:AR707"/>
    <mergeCell ref="AS707:AS709"/>
    <mergeCell ref="AT707:AW707"/>
    <mergeCell ref="AX707:AX709"/>
    <mergeCell ref="E708:G708"/>
    <mergeCell ref="I708:K708"/>
    <mergeCell ref="P708:S708"/>
    <mergeCell ref="U708:X708"/>
    <mergeCell ref="Z708:AC708"/>
    <mergeCell ref="AE708:AH708"/>
    <mergeCell ref="AJ708:AM708"/>
    <mergeCell ref="AO708:AR708"/>
    <mergeCell ref="AT708:AW708"/>
    <mergeCell ref="B710:B742"/>
    <mergeCell ref="H710:H742"/>
    <mergeCell ref="L710:L742"/>
    <mergeCell ref="T710:T742"/>
    <mergeCell ref="Y710:Y742"/>
    <mergeCell ref="AD710:AD742"/>
    <mergeCell ref="AI710:AI742"/>
    <mergeCell ref="AN710:AN742"/>
    <mergeCell ref="AS710:AS742"/>
    <mergeCell ref="AX710:AX742"/>
    <mergeCell ref="B707:B709"/>
    <mergeCell ref="C707:D709"/>
    <mergeCell ref="E707:G707"/>
    <mergeCell ref="H707:H709"/>
    <mergeCell ref="I707:K707"/>
    <mergeCell ref="L707:L709"/>
    <mergeCell ref="M707:M709"/>
    <mergeCell ref="N707:N742"/>
    <mergeCell ref="O707:O742"/>
    <mergeCell ref="P707:S707"/>
    <mergeCell ref="T707:T709"/>
    <mergeCell ref="U707:X707"/>
    <mergeCell ref="Y707:Y709"/>
    <mergeCell ref="Z707:AC707"/>
    <mergeCell ref="AD707:AD709"/>
    <mergeCell ref="AE707:AH707"/>
    <mergeCell ref="AI707:AI709"/>
    <mergeCell ref="B705:M706"/>
    <mergeCell ref="N705:N706"/>
    <mergeCell ref="O705:O706"/>
    <mergeCell ref="P705:T705"/>
    <mergeCell ref="U705:Y705"/>
    <mergeCell ref="Z705:AD705"/>
    <mergeCell ref="AE705:AI705"/>
    <mergeCell ref="AJ705:AN705"/>
    <mergeCell ref="AO705:AS705"/>
    <mergeCell ref="AT705:AX705"/>
    <mergeCell ref="P706:T706"/>
    <mergeCell ref="U706:Y706"/>
    <mergeCell ref="Z706:AD706"/>
    <mergeCell ref="AE706:AI706"/>
    <mergeCell ref="AJ706:AN706"/>
    <mergeCell ref="AO706:AS706"/>
    <mergeCell ref="AT706:AX706"/>
    <mergeCell ref="AJ669:AM669"/>
    <mergeCell ref="AN669:AN671"/>
    <mergeCell ref="AO669:AR669"/>
    <mergeCell ref="AS669:AS671"/>
    <mergeCell ref="AT669:AW669"/>
    <mergeCell ref="AX669:AX671"/>
    <mergeCell ref="E670:G670"/>
    <mergeCell ref="I670:K670"/>
    <mergeCell ref="P670:S670"/>
    <mergeCell ref="U670:X670"/>
    <mergeCell ref="Z670:AC670"/>
    <mergeCell ref="AE670:AH670"/>
    <mergeCell ref="AJ670:AM670"/>
    <mergeCell ref="AO670:AR670"/>
    <mergeCell ref="AT670:AW670"/>
    <mergeCell ref="B672:B704"/>
    <mergeCell ref="H672:H704"/>
    <mergeCell ref="L672:L704"/>
    <mergeCell ref="T672:T704"/>
    <mergeCell ref="Y672:Y704"/>
    <mergeCell ref="AD672:AD704"/>
    <mergeCell ref="AI672:AI704"/>
    <mergeCell ref="AN672:AN704"/>
    <mergeCell ref="AS672:AS704"/>
    <mergeCell ref="AX672:AX704"/>
    <mergeCell ref="B669:B671"/>
    <mergeCell ref="C669:D671"/>
    <mergeCell ref="E669:G669"/>
    <mergeCell ref="H669:H671"/>
    <mergeCell ref="I669:K669"/>
    <mergeCell ref="L669:L671"/>
    <mergeCell ref="M669:M671"/>
    <mergeCell ref="N669:N704"/>
    <mergeCell ref="O669:O704"/>
    <mergeCell ref="P669:S669"/>
    <mergeCell ref="T669:T671"/>
    <mergeCell ref="U669:X669"/>
    <mergeCell ref="Y669:Y671"/>
    <mergeCell ref="Z669:AC669"/>
    <mergeCell ref="AD669:AD671"/>
    <mergeCell ref="AE669:AH669"/>
    <mergeCell ref="AI669:AI671"/>
    <mergeCell ref="B667:M668"/>
    <mergeCell ref="N667:N668"/>
    <mergeCell ref="O667:O668"/>
    <mergeCell ref="P667:T667"/>
    <mergeCell ref="U667:Y667"/>
    <mergeCell ref="Z667:AD667"/>
    <mergeCell ref="AE667:AI667"/>
    <mergeCell ref="AJ667:AN667"/>
    <mergeCell ref="AO667:AS667"/>
    <mergeCell ref="AT667:AX667"/>
    <mergeCell ref="P668:T668"/>
    <mergeCell ref="U668:Y668"/>
    <mergeCell ref="Z668:AD668"/>
    <mergeCell ref="AE668:AI668"/>
    <mergeCell ref="AJ668:AN668"/>
    <mergeCell ref="AO668:AS668"/>
    <mergeCell ref="AT668:AX668"/>
    <mergeCell ref="Y444:Y476"/>
    <mergeCell ref="AD444:AD476"/>
    <mergeCell ref="AI444:AI476"/>
    <mergeCell ref="AN444:AN476"/>
    <mergeCell ref="E404:G404"/>
    <mergeCell ref="H404:H406"/>
    <mergeCell ref="I404:K404"/>
    <mergeCell ref="AN404:AN406"/>
    <mergeCell ref="AO404:AR404"/>
    <mergeCell ref="B477:M478"/>
    <mergeCell ref="N477:N478"/>
    <mergeCell ref="O477:O478"/>
    <mergeCell ref="AO477:AS477"/>
    <mergeCell ref="Q477:U477"/>
    <mergeCell ref="W477:AA477"/>
    <mergeCell ref="AC477:AG477"/>
    <mergeCell ref="AI477:AM477"/>
    <mergeCell ref="AO478:AS478"/>
    <mergeCell ref="Y441:Y443"/>
    <mergeCell ref="Z441:AC441"/>
    <mergeCell ref="AD441:AD443"/>
    <mergeCell ref="AE441:AH441"/>
    <mergeCell ref="AI441:AI443"/>
    <mergeCell ref="AJ441:AM441"/>
    <mergeCell ref="AN441:AN443"/>
    <mergeCell ref="P441:S441"/>
    <mergeCell ref="N441:N476"/>
    <mergeCell ref="O441:O476"/>
    <mergeCell ref="AU477:AY477"/>
    <mergeCell ref="B404:B406"/>
    <mergeCell ref="C404:D406"/>
    <mergeCell ref="L404:L406"/>
    <mergeCell ref="M404:M406"/>
    <mergeCell ref="N404:N438"/>
    <mergeCell ref="O404:O438"/>
    <mergeCell ref="B407:B438"/>
    <mergeCell ref="H407:H438"/>
    <mergeCell ref="L407:L438"/>
    <mergeCell ref="T407:T438"/>
    <mergeCell ref="Y407:Y438"/>
    <mergeCell ref="AD407:AD438"/>
    <mergeCell ref="AI407:AI438"/>
    <mergeCell ref="AN407:AN438"/>
    <mergeCell ref="B444:B476"/>
    <mergeCell ref="H444:H476"/>
    <mergeCell ref="L444:L476"/>
    <mergeCell ref="AS441:AS443"/>
    <mergeCell ref="AT441:AW441"/>
    <mergeCell ref="AX441:AX443"/>
    <mergeCell ref="E442:G442"/>
    <mergeCell ref="I442:K442"/>
    <mergeCell ref="P442:S442"/>
    <mergeCell ref="U442:X442"/>
    <mergeCell ref="Z442:AC442"/>
    <mergeCell ref="AE442:AH442"/>
    <mergeCell ref="AJ442:AM442"/>
    <mergeCell ref="AO442:AR442"/>
    <mergeCell ref="AT442:AW442"/>
    <mergeCell ref="T441:T443"/>
    <mergeCell ref="U441:X441"/>
    <mergeCell ref="B369:B401"/>
    <mergeCell ref="H369:H401"/>
    <mergeCell ref="L369:L401"/>
    <mergeCell ref="T369:T401"/>
    <mergeCell ref="Y369:Y401"/>
    <mergeCell ref="AD369:AD401"/>
    <mergeCell ref="B366:B368"/>
    <mergeCell ref="C366:D368"/>
    <mergeCell ref="E366:G366"/>
    <mergeCell ref="H366:H368"/>
    <mergeCell ref="I366:K366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AJ404:AM404"/>
    <mergeCell ref="B402:M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L366:L368"/>
    <mergeCell ref="M366:M368"/>
    <mergeCell ref="N366:N401"/>
    <mergeCell ref="O366:O401"/>
    <mergeCell ref="P366:S366"/>
    <mergeCell ref="T366:T368"/>
    <mergeCell ref="U366:X366"/>
    <mergeCell ref="Y366:Y368"/>
    <mergeCell ref="Z366:AC366"/>
    <mergeCell ref="AD366:AD368"/>
    <mergeCell ref="AE366:AH366"/>
    <mergeCell ref="AX366:AX368"/>
    <mergeCell ref="E367:G367"/>
    <mergeCell ref="I367:K367"/>
    <mergeCell ref="P367:S367"/>
    <mergeCell ref="U367:X367"/>
    <mergeCell ref="Z367:AC367"/>
    <mergeCell ref="AE367:AH367"/>
    <mergeCell ref="AJ367:AM367"/>
    <mergeCell ref="AO367:AR367"/>
    <mergeCell ref="AT367:AW367"/>
    <mergeCell ref="AI369:AI401"/>
    <mergeCell ref="AN369:AN401"/>
    <mergeCell ref="AS369:AS401"/>
    <mergeCell ref="AI366:AI368"/>
    <mergeCell ref="AJ366:AM366"/>
    <mergeCell ref="AN366:AN368"/>
    <mergeCell ref="AO366:AR366"/>
    <mergeCell ref="AS366:AS368"/>
    <mergeCell ref="AT366:AW366"/>
    <mergeCell ref="AX369:AX401"/>
    <mergeCell ref="B364:M365"/>
    <mergeCell ref="N364:N365"/>
    <mergeCell ref="O364:O365"/>
    <mergeCell ref="P364:T364"/>
    <mergeCell ref="U364:Y364"/>
    <mergeCell ref="Z364:AD364"/>
    <mergeCell ref="AE364:AI364"/>
    <mergeCell ref="AJ364:AN364"/>
    <mergeCell ref="AO364:AS364"/>
    <mergeCell ref="AT364:AX364"/>
    <mergeCell ref="P365:T365"/>
    <mergeCell ref="U365:Y365"/>
    <mergeCell ref="Z365:AD365"/>
    <mergeCell ref="AE365:AI365"/>
    <mergeCell ref="AJ365:AN365"/>
    <mergeCell ref="AO365:AS365"/>
    <mergeCell ref="AT365:AX365"/>
    <mergeCell ref="H328:H330"/>
    <mergeCell ref="I328:K328"/>
    <mergeCell ref="L328:L330"/>
    <mergeCell ref="M328:M330"/>
    <mergeCell ref="E329:G329"/>
    <mergeCell ref="I329:K329"/>
    <mergeCell ref="AO329:AR329"/>
    <mergeCell ref="AT329:AW329"/>
    <mergeCell ref="AN328:AN330"/>
    <mergeCell ref="AO328:AR328"/>
    <mergeCell ref="AS328:AS330"/>
    <mergeCell ref="AT328:AW328"/>
    <mergeCell ref="AX328:AX330"/>
    <mergeCell ref="T331:T363"/>
    <mergeCell ref="Y331:Y363"/>
    <mergeCell ref="AD331:AD363"/>
    <mergeCell ref="AI331:AI363"/>
    <mergeCell ref="AN331:AN363"/>
    <mergeCell ref="AS331:AS363"/>
    <mergeCell ref="AX331:AX363"/>
    <mergeCell ref="Z328:AC328"/>
    <mergeCell ref="AD328:AD330"/>
    <mergeCell ref="AE328:AH328"/>
    <mergeCell ref="AI328:AI330"/>
    <mergeCell ref="AJ328:AM328"/>
    <mergeCell ref="U327:Y327"/>
    <mergeCell ref="Z327:AD327"/>
    <mergeCell ref="AE327:AI327"/>
    <mergeCell ref="AJ327:AN327"/>
    <mergeCell ref="AO327:AS327"/>
    <mergeCell ref="AT327:AX327"/>
    <mergeCell ref="P329:S329"/>
    <mergeCell ref="U329:X329"/>
    <mergeCell ref="Z329:AC329"/>
    <mergeCell ref="AE329:AH329"/>
    <mergeCell ref="AJ329:AM329"/>
    <mergeCell ref="N328:N363"/>
    <mergeCell ref="O328:O363"/>
    <mergeCell ref="L331:L363"/>
    <mergeCell ref="P328:S328"/>
    <mergeCell ref="T328:T330"/>
    <mergeCell ref="U328:X328"/>
    <mergeCell ref="Y328:Y330"/>
    <mergeCell ref="AJ3:AN3"/>
    <mergeCell ref="AO3:AS3"/>
    <mergeCell ref="P2:T2"/>
    <mergeCell ref="U2:Y2"/>
    <mergeCell ref="Z2:AD2"/>
    <mergeCell ref="AT3:AX3"/>
    <mergeCell ref="AX217:AX249"/>
    <mergeCell ref="AD4:AD6"/>
    <mergeCell ref="AT5:AW5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42:AX71"/>
    <mergeCell ref="AX74:AX76"/>
    <mergeCell ref="AO75:AR75"/>
    <mergeCell ref="AT75:AW75"/>
    <mergeCell ref="AD112:AD141"/>
    <mergeCell ref="AI112:AI141"/>
    <mergeCell ref="AN112:AN141"/>
    <mergeCell ref="AN109:AN111"/>
    <mergeCell ref="AO109:AR109"/>
    <mergeCell ref="AS109:AS111"/>
    <mergeCell ref="AT109:AW109"/>
    <mergeCell ref="P144:S144"/>
    <mergeCell ref="T144:T146"/>
    <mergeCell ref="U144:X144"/>
    <mergeCell ref="AO250:AS250"/>
    <mergeCell ref="AT250:AX250"/>
    <mergeCell ref="P251:T251"/>
    <mergeCell ref="U251:Y251"/>
    <mergeCell ref="Z251:AD251"/>
    <mergeCell ref="AE251:AI251"/>
    <mergeCell ref="AJ251:AN251"/>
    <mergeCell ref="AO251:AS251"/>
    <mergeCell ref="AT251:AX251"/>
    <mergeCell ref="U252:X252"/>
    <mergeCell ref="Y252:Y254"/>
    <mergeCell ref="Z252:AC252"/>
    <mergeCell ref="AD252:AD254"/>
    <mergeCell ref="AE252:AH252"/>
    <mergeCell ref="AI252:AI254"/>
    <mergeCell ref="AJ252:AM252"/>
    <mergeCell ref="AN252:AN254"/>
    <mergeCell ref="AO252:AR252"/>
    <mergeCell ref="AS252:AS254"/>
    <mergeCell ref="Z253:AC253"/>
    <mergeCell ref="AE253:AH253"/>
    <mergeCell ref="AJ253:AM253"/>
    <mergeCell ref="AO253:AR253"/>
    <mergeCell ref="AT253:AW253"/>
    <mergeCell ref="P252:S252"/>
    <mergeCell ref="T252:T254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B72:M73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B107:M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B109:B111"/>
    <mergeCell ref="C109:D111"/>
    <mergeCell ref="AS112:AS141"/>
    <mergeCell ref="H109:H111"/>
    <mergeCell ref="I109:K109"/>
    <mergeCell ref="L109:L111"/>
    <mergeCell ref="AX112:AX141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2:M143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Z144:AC144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AE179:AH179"/>
    <mergeCell ref="B177:M178"/>
    <mergeCell ref="N177:N178"/>
    <mergeCell ref="O177:O178"/>
    <mergeCell ref="P177:T177"/>
    <mergeCell ref="U177:Y177"/>
    <mergeCell ref="Z177:AD177"/>
    <mergeCell ref="AE177:AI177"/>
    <mergeCell ref="AI179:AI181"/>
    <mergeCell ref="AJ179:AM179"/>
    <mergeCell ref="AN179:AN181"/>
    <mergeCell ref="AO179:AR179"/>
    <mergeCell ref="AS179:AS181"/>
    <mergeCell ref="AT179:AW179"/>
    <mergeCell ref="AX179:AX181"/>
    <mergeCell ref="E180:G180"/>
    <mergeCell ref="I180:K180"/>
    <mergeCell ref="P180:S180"/>
    <mergeCell ref="U180:X180"/>
    <mergeCell ref="Z180:AC180"/>
    <mergeCell ref="AE180:AH180"/>
    <mergeCell ref="AJ180:AM180"/>
    <mergeCell ref="AO180:AR180"/>
    <mergeCell ref="AT180:AW180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J177:AN177"/>
    <mergeCell ref="AO177:AS177"/>
    <mergeCell ref="AX182:AX211"/>
    <mergeCell ref="B212:M213"/>
    <mergeCell ref="N212:N213"/>
    <mergeCell ref="O212:O213"/>
    <mergeCell ref="P212:T212"/>
    <mergeCell ref="U212:Y212"/>
    <mergeCell ref="Z212:AD212"/>
    <mergeCell ref="AE212:AI212"/>
    <mergeCell ref="AJ212:AN212"/>
    <mergeCell ref="AO212:AS212"/>
    <mergeCell ref="AT212:AX212"/>
    <mergeCell ref="P213:T213"/>
    <mergeCell ref="U213:Y213"/>
    <mergeCell ref="Z213:AD213"/>
    <mergeCell ref="AE213:AI213"/>
    <mergeCell ref="AJ213:AN213"/>
    <mergeCell ref="AO213:AS213"/>
    <mergeCell ref="AT213:AX213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214:AX216"/>
    <mergeCell ref="E215:G215"/>
    <mergeCell ref="I215:K215"/>
    <mergeCell ref="P215:S215"/>
    <mergeCell ref="U215:X215"/>
    <mergeCell ref="Z215:AC215"/>
    <mergeCell ref="AE215:AH215"/>
    <mergeCell ref="AJ215:AM215"/>
    <mergeCell ref="AO215:AR215"/>
    <mergeCell ref="AT215:AW215"/>
    <mergeCell ref="P214:S214"/>
    <mergeCell ref="T214:T216"/>
    <mergeCell ref="U214:X214"/>
    <mergeCell ref="Y214:Y216"/>
    <mergeCell ref="Z214:AC214"/>
    <mergeCell ref="AD214:AD216"/>
    <mergeCell ref="AE214:AH214"/>
    <mergeCell ref="AI214:AI216"/>
    <mergeCell ref="AJ214:AM214"/>
    <mergeCell ref="E214:G214"/>
    <mergeCell ref="H214:H216"/>
    <mergeCell ref="AN214:AN216"/>
    <mergeCell ref="AO214:AR214"/>
    <mergeCell ref="AS214:AS216"/>
    <mergeCell ref="AT214:AW214"/>
    <mergeCell ref="B214:B216"/>
    <mergeCell ref="C214:D216"/>
    <mergeCell ref="N214:N249"/>
    <mergeCell ref="O214:O249"/>
    <mergeCell ref="B217:B249"/>
    <mergeCell ref="H217:H249"/>
    <mergeCell ref="L217:L249"/>
    <mergeCell ref="Y217:Y249"/>
    <mergeCell ref="AD217:AD249"/>
    <mergeCell ref="AI217:AI249"/>
    <mergeCell ref="AN217:AN249"/>
    <mergeCell ref="AS217:AS249"/>
    <mergeCell ref="I214:K214"/>
    <mergeCell ref="L214:L216"/>
    <mergeCell ref="M214:M216"/>
    <mergeCell ref="T217:T249"/>
    <mergeCell ref="U288:Y288"/>
    <mergeCell ref="Z288:AD288"/>
    <mergeCell ref="AE288:AI288"/>
    <mergeCell ref="AJ288:AN288"/>
    <mergeCell ref="AO288:AS288"/>
    <mergeCell ref="E252:G252"/>
    <mergeCell ref="H252:H254"/>
    <mergeCell ref="I252:K252"/>
    <mergeCell ref="B250:M251"/>
    <mergeCell ref="N250:N251"/>
    <mergeCell ref="O250:O251"/>
    <mergeCell ref="P250:T250"/>
    <mergeCell ref="U250:Y250"/>
    <mergeCell ref="Z250:AD250"/>
    <mergeCell ref="AE250:AI250"/>
    <mergeCell ref="AJ250:AN250"/>
    <mergeCell ref="B255:B287"/>
    <mergeCell ref="H255:H287"/>
    <mergeCell ref="L255:L287"/>
    <mergeCell ref="T255:T287"/>
    <mergeCell ref="B290:B292"/>
    <mergeCell ref="C290:D292"/>
    <mergeCell ref="E290:G290"/>
    <mergeCell ref="H290:H292"/>
    <mergeCell ref="I290:K290"/>
    <mergeCell ref="N290:N325"/>
    <mergeCell ref="O290:O325"/>
    <mergeCell ref="B293:B325"/>
    <mergeCell ref="H293:H325"/>
    <mergeCell ref="L293:L325"/>
    <mergeCell ref="AT252:AW252"/>
    <mergeCell ref="AX252:AX254"/>
    <mergeCell ref="E253:G253"/>
    <mergeCell ref="I253:K253"/>
    <mergeCell ref="P253:S253"/>
    <mergeCell ref="U253:X253"/>
    <mergeCell ref="AO289:AS289"/>
    <mergeCell ref="AT289:AX289"/>
    <mergeCell ref="N252:N287"/>
    <mergeCell ref="B252:B254"/>
    <mergeCell ref="C252:D254"/>
    <mergeCell ref="L252:L254"/>
    <mergeCell ref="AJ291:AM291"/>
    <mergeCell ref="AO291:AR291"/>
    <mergeCell ref="AT291:AW291"/>
    <mergeCell ref="AD290:AD292"/>
    <mergeCell ref="AE290:AH290"/>
    <mergeCell ref="AI290:AI292"/>
    <mergeCell ref="AD255:AD287"/>
    <mergeCell ref="AI255:AI287"/>
    <mergeCell ref="AN255:AN287"/>
    <mergeCell ref="AS255:AS287"/>
    <mergeCell ref="AJ290:AM290"/>
    <mergeCell ref="AN290:AN292"/>
    <mergeCell ref="AO290:AR290"/>
    <mergeCell ref="AS290:AS292"/>
    <mergeCell ref="AT290:AW290"/>
    <mergeCell ref="M252:M254"/>
    <mergeCell ref="Y255:Y287"/>
    <mergeCell ref="AT288:AX288"/>
    <mergeCell ref="P289:T289"/>
    <mergeCell ref="U289:Y289"/>
    <mergeCell ref="Z289:AD289"/>
    <mergeCell ref="AE289:AI289"/>
    <mergeCell ref="AJ289:AN289"/>
    <mergeCell ref="O252:O287"/>
    <mergeCell ref="E291:G291"/>
    <mergeCell ref="I291:K291"/>
    <mergeCell ref="AX255:AX287"/>
    <mergeCell ref="B288:M289"/>
    <mergeCell ref="N288:N289"/>
    <mergeCell ref="O288:O289"/>
    <mergeCell ref="P288:T288"/>
    <mergeCell ref="B441:B443"/>
    <mergeCell ref="C441:D443"/>
    <mergeCell ref="E441:G441"/>
    <mergeCell ref="AX293:AX325"/>
    <mergeCell ref="AX290:AX292"/>
    <mergeCell ref="L290:L292"/>
    <mergeCell ref="M290:M292"/>
    <mergeCell ref="P290:S290"/>
    <mergeCell ref="T290:T292"/>
    <mergeCell ref="U290:X290"/>
    <mergeCell ref="Y290:Y292"/>
    <mergeCell ref="Z290:AC290"/>
    <mergeCell ref="T293:T325"/>
    <mergeCell ref="Y293:Y325"/>
    <mergeCell ref="AD293:AD325"/>
    <mergeCell ref="AI293:AI325"/>
    <mergeCell ref="AN293:AN325"/>
    <mergeCell ref="AS293:AS325"/>
    <mergeCell ref="P291:S291"/>
    <mergeCell ref="U291:X291"/>
    <mergeCell ref="Z291:AC291"/>
    <mergeCell ref="AE291:AH291"/>
    <mergeCell ref="B326:M327"/>
    <mergeCell ref="N326:N327"/>
    <mergeCell ref="O326:O327"/>
    <mergeCell ref="P326:T326"/>
    <mergeCell ref="U326:Y326"/>
    <mergeCell ref="B331:B363"/>
    <mergeCell ref="H331:H363"/>
    <mergeCell ref="B328:B330"/>
    <mergeCell ref="C328:D330"/>
    <mergeCell ref="E328:G328"/>
    <mergeCell ref="AS407:AS438"/>
    <mergeCell ref="AX407:AX438"/>
    <mergeCell ref="B439:M440"/>
    <mergeCell ref="N439:N440"/>
    <mergeCell ref="O439:O440"/>
    <mergeCell ref="P439:T439"/>
    <mergeCell ref="U439:Y439"/>
    <mergeCell ref="Z439:AD439"/>
    <mergeCell ref="AE439:AI439"/>
    <mergeCell ref="AJ439:AN439"/>
    <mergeCell ref="AO439:AS439"/>
    <mergeCell ref="AT439:AX439"/>
    <mergeCell ref="P440:T440"/>
    <mergeCell ref="U440:Y440"/>
    <mergeCell ref="Z440:AD440"/>
    <mergeCell ref="AE440:AI440"/>
    <mergeCell ref="AJ440:AN440"/>
    <mergeCell ref="AO440:AS440"/>
    <mergeCell ref="AT440:AX440"/>
    <mergeCell ref="Z326:AD326"/>
    <mergeCell ref="AE326:AI326"/>
    <mergeCell ref="AJ326:AN326"/>
    <mergeCell ref="AO326:AS326"/>
    <mergeCell ref="AT326:AX326"/>
    <mergeCell ref="P327:T327"/>
    <mergeCell ref="AX444:AX476"/>
    <mergeCell ref="AO441:AR441"/>
    <mergeCell ref="H441:H443"/>
    <mergeCell ref="I441:K441"/>
    <mergeCell ref="L441:L443"/>
    <mergeCell ref="M441:M443"/>
    <mergeCell ref="AS444:AS476"/>
    <mergeCell ref="T444:T476"/>
    <mergeCell ref="BA477:BE477"/>
    <mergeCell ref="Q478:U478"/>
    <mergeCell ref="W478:AA478"/>
    <mergeCell ref="AC478:AG478"/>
    <mergeCell ref="AI478:AM478"/>
    <mergeCell ref="AU478:AY478"/>
    <mergeCell ref="BA478:BE478"/>
    <mergeCell ref="N479:N514"/>
    <mergeCell ref="O479:O514"/>
    <mergeCell ref="Q479:T479"/>
    <mergeCell ref="U479:U481"/>
    <mergeCell ref="W479:Z479"/>
    <mergeCell ref="AA479:AA481"/>
    <mergeCell ref="AC479:AF479"/>
    <mergeCell ref="AG479:AG481"/>
    <mergeCell ref="AI479:AL479"/>
    <mergeCell ref="AM479:AM481"/>
    <mergeCell ref="AU479:AX479"/>
    <mergeCell ref="AY479:AY481"/>
    <mergeCell ref="BA479:BD479"/>
    <mergeCell ref="BE479:BE481"/>
    <mergeCell ref="Q480:T480"/>
    <mergeCell ref="W480:Z480"/>
    <mergeCell ref="BE482:BE514"/>
    <mergeCell ref="AU480:AX480"/>
    <mergeCell ref="AO515:AS515"/>
    <mergeCell ref="BA480:BD480"/>
    <mergeCell ref="B482:B514"/>
    <mergeCell ref="H482:H514"/>
    <mergeCell ref="L482:L514"/>
    <mergeCell ref="U482:U514"/>
    <mergeCell ref="AA482:AA514"/>
    <mergeCell ref="AG482:AG514"/>
    <mergeCell ref="AM482:AM514"/>
    <mergeCell ref="AS482:AS514"/>
    <mergeCell ref="AY482:AY514"/>
    <mergeCell ref="B479:B481"/>
    <mergeCell ref="C479:D481"/>
    <mergeCell ref="E479:G479"/>
    <mergeCell ref="H479:H481"/>
    <mergeCell ref="I479:K479"/>
    <mergeCell ref="L479:L481"/>
    <mergeCell ref="M479:M481"/>
    <mergeCell ref="AO479:AR479"/>
    <mergeCell ref="AS479:AS481"/>
    <mergeCell ref="E480:G480"/>
    <mergeCell ref="I480:K480"/>
    <mergeCell ref="AO480:AR480"/>
    <mergeCell ref="AC480:AF480"/>
    <mergeCell ref="AI480:AL480"/>
    <mergeCell ref="AT515:AX515"/>
    <mergeCell ref="P516:T516"/>
    <mergeCell ref="U516:Y516"/>
    <mergeCell ref="Z516:AD516"/>
    <mergeCell ref="AE516:AI516"/>
    <mergeCell ref="AJ516:AN516"/>
    <mergeCell ref="AO516:AS516"/>
    <mergeCell ref="AT516:AX516"/>
    <mergeCell ref="B517:B519"/>
    <mergeCell ref="C517:D519"/>
    <mergeCell ref="E517:G517"/>
    <mergeCell ref="H517:H519"/>
    <mergeCell ref="I517:K517"/>
    <mergeCell ref="L517:L519"/>
    <mergeCell ref="M517:M519"/>
    <mergeCell ref="N517:N552"/>
    <mergeCell ref="O517:O552"/>
    <mergeCell ref="P517:S517"/>
    <mergeCell ref="T517:T519"/>
    <mergeCell ref="U517:X517"/>
    <mergeCell ref="Y517:Y519"/>
    <mergeCell ref="Z517:AC517"/>
    <mergeCell ref="AD517:AD519"/>
    <mergeCell ref="AE517:AH517"/>
    <mergeCell ref="B515:M516"/>
    <mergeCell ref="N515:N516"/>
    <mergeCell ref="O515:O516"/>
    <mergeCell ref="P515:T515"/>
    <mergeCell ref="U515:Y515"/>
    <mergeCell ref="Z515:AD515"/>
    <mergeCell ref="AE515:AI515"/>
    <mergeCell ref="AJ515:AN515"/>
    <mergeCell ref="B520:B552"/>
    <mergeCell ref="H520:H552"/>
    <mergeCell ref="L520:L552"/>
    <mergeCell ref="T520:T552"/>
    <mergeCell ref="Y520:Y552"/>
    <mergeCell ref="AD520:AD552"/>
    <mergeCell ref="AI520:AI552"/>
    <mergeCell ref="AN520:AN552"/>
    <mergeCell ref="AS520:AS552"/>
    <mergeCell ref="AI517:AI519"/>
    <mergeCell ref="AJ517:AM517"/>
    <mergeCell ref="AN517:AN519"/>
    <mergeCell ref="AO517:AR517"/>
    <mergeCell ref="AS517:AS519"/>
    <mergeCell ref="AT517:AW517"/>
    <mergeCell ref="AX517:AX519"/>
    <mergeCell ref="E518:G518"/>
    <mergeCell ref="I518:K518"/>
    <mergeCell ref="P518:S518"/>
    <mergeCell ref="U518:X518"/>
    <mergeCell ref="Z518:AC518"/>
    <mergeCell ref="AE518:AH518"/>
    <mergeCell ref="AJ518:AM518"/>
    <mergeCell ref="AO518:AR518"/>
    <mergeCell ref="AT518:AW518"/>
    <mergeCell ref="B555:B557"/>
    <mergeCell ref="C555:D557"/>
    <mergeCell ref="E555:G555"/>
    <mergeCell ref="H555:H557"/>
    <mergeCell ref="I555:K555"/>
    <mergeCell ref="L555:L557"/>
    <mergeCell ref="M555:M557"/>
    <mergeCell ref="N555:N590"/>
    <mergeCell ref="O555:O590"/>
    <mergeCell ref="B558:B590"/>
    <mergeCell ref="H558:H590"/>
    <mergeCell ref="L558:L590"/>
    <mergeCell ref="E556:G556"/>
    <mergeCell ref="I556:K556"/>
    <mergeCell ref="AX520:AX552"/>
    <mergeCell ref="B553:M554"/>
    <mergeCell ref="N553:N554"/>
    <mergeCell ref="O553:O554"/>
    <mergeCell ref="P553:T553"/>
    <mergeCell ref="U553:Y553"/>
    <mergeCell ref="Z553:AD553"/>
    <mergeCell ref="AE553:AI553"/>
    <mergeCell ref="AJ553:AN553"/>
    <mergeCell ref="AO553:AS553"/>
    <mergeCell ref="AT553:AX553"/>
    <mergeCell ref="P554:T554"/>
    <mergeCell ref="U554:Y554"/>
    <mergeCell ref="Z554:AD554"/>
    <mergeCell ref="AE554:AI554"/>
    <mergeCell ref="AJ554:AN554"/>
    <mergeCell ref="AO554:AS554"/>
    <mergeCell ref="AT554:AX554"/>
    <mergeCell ref="AO591:AS591"/>
    <mergeCell ref="AO556:AR556"/>
    <mergeCell ref="AT556:AW556"/>
    <mergeCell ref="T558:T590"/>
    <mergeCell ref="Y558:Y590"/>
    <mergeCell ref="AD558:AD590"/>
    <mergeCell ref="AI558:AI590"/>
    <mergeCell ref="AN558:AN590"/>
    <mergeCell ref="AS558:AS590"/>
    <mergeCell ref="AX558:AX590"/>
    <mergeCell ref="AN555:AN557"/>
    <mergeCell ref="AO555:AR555"/>
    <mergeCell ref="AS555:AS557"/>
    <mergeCell ref="AT555:AW555"/>
    <mergeCell ref="AX555:AX557"/>
    <mergeCell ref="P555:S555"/>
    <mergeCell ref="T555:T557"/>
    <mergeCell ref="U555:X555"/>
    <mergeCell ref="Y555:Y557"/>
    <mergeCell ref="Z555:AC555"/>
    <mergeCell ref="AD555:AD557"/>
    <mergeCell ref="AE555:AH555"/>
    <mergeCell ref="AI555:AI557"/>
    <mergeCell ref="AJ555:AM555"/>
    <mergeCell ref="P556:S556"/>
    <mergeCell ref="U556:X556"/>
    <mergeCell ref="Z556:AC556"/>
    <mergeCell ref="AE556:AH556"/>
    <mergeCell ref="AJ556:AM556"/>
    <mergeCell ref="AT591:AX591"/>
    <mergeCell ref="P592:T592"/>
    <mergeCell ref="U592:Y592"/>
    <mergeCell ref="Z592:AD592"/>
    <mergeCell ref="AE592:AI592"/>
    <mergeCell ref="AJ592:AN592"/>
    <mergeCell ref="AO592:AS592"/>
    <mergeCell ref="AT592:AX592"/>
    <mergeCell ref="B593:B595"/>
    <mergeCell ref="C593:D595"/>
    <mergeCell ref="E593:G593"/>
    <mergeCell ref="H593:H595"/>
    <mergeCell ref="I593:K593"/>
    <mergeCell ref="L593:L595"/>
    <mergeCell ref="M593:M595"/>
    <mergeCell ref="N593:N628"/>
    <mergeCell ref="O593:O628"/>
    <mergeCell ref="P593:S593"/>
    <mergeCell ref="T593:T595"/>
    <mergeCell ref="U593:X593"/>
    <mergeCell ref="Y593:Y595"/>
    <mergeCell ref="Z593:AC593"/>
    <mergeCell ref="AD593:AD595"/>
    <mergeCell ref="AE593:AH593"/>
    <mergeCell ref="B591:M592"/>
    <mergeCell ref="N591:N592"/>
    <mergeCell ref="O591:O592"/>
    <mergeCell ref="P591:T591"/>
    <mergeCell ref="U591:Y591"/>
    <mergeCell ref="Z591:AD591"/>
    <mergeCell ref="AE591:AI591"/>
    <mergeCell ref="AJ591:AN591"/>
    <mergeCell ref="L596:L628"/>
    <mergeCell ref="T596:T628"/>
    <mergeCell ref="Y596:Y628"/>
    <mergeCell ref="AD596:AD628"/>
    <mergeCell ref="AI596:AI628"/>
    <mergeCell ref="AN596:AN628"/>
    <mergeCell ref="AS596:AS628"/>
    <mergeCell ref="AI593:AI595"/>
    <mergeCell ref="AJ593:AM593"/>
    <mergeCell ref="AN593:AN595"/>
    <mergeCell ref="AO593:AR593"/>
    <mergeCell ref="AS593:AS595"/>
    <mergeCell ref="AT593:AW593"/>
    <mergeCell ref="AX593:AX595"/>
    <mergeCell ref="E594:G594"/>
    <mergeCell ref="I594:K594"/>
    <mergeCell ref="P594:S594"/>
    <mergeCell ref="U594:X594"/>
    <mergeCell ref="Z594:AC594"/>
    <mergeCell ref="AE594:AH594"/>
    <mergeCell ref="AJ594:AM594"/>
    <mergeCell ref="AO594:AR594"/>
    <mergeCell ref="AT594:AW594"/>
    <mergeCell ref="B631:B633"/>
    <mergeCell ref="C631:D633"/>
    <mergeCell ref="E631:G631"/>
    <mergeCell ref="H631:H633"/>
    <mergeCell ref="I631:K631"/>
    <mergeCell ref="L631:L633"/>
    <mergeCell ref="M631:M633"/>
    <mergeCell ref="N631:N666"/>
    <mergeCell ref="O631:O666"/>
    <mergeCell ref="B634:B666"/>
    <mergeCell ref="H634:H666"/>
    <mergeCell ref="L634:L666"/>
    <mergeCell ref="AX596:AX628"/>
    <mergeCell ref="B629:M630"/>
    <mergeCell ref="N629:N630"/>
    <mergeCell ref="O629:O630"/>
    <mergeCell ref="P629:T629"/>
    <mergeCell ref="U629:Y629"/>
    <mergeCell ref="Z629:AD629"/>
    <mergeCell ref="AE629:AI629"/>
    <mergeCell ref="AJ629:AN629"/>
    <mergeCell ref="AO629:AS629"/>
    <mergeCell ref="AT629:AX629"/>
    <mergeCell ref="P630:T630"/>
    <mergeCell ref="U630:Y630"/>
    <mergeCell ref="Z630:AD630"/>
    <mergeCell ref="AE630:AI630"/>
    <mergeCell ref="AJ630:AN630"/>
    <mergeCell ref="AO630:AS630"/>
    <mergeCell ref="AT630:AX630"/>
    <mergeCell ref="B596:B628"/>
    <mergeCell ref="H596:H628"/>
    <mergeCell ref="T634:T666"/>
    <mergeCell ref="Y634:Y666"/>
    <mergeCell ref="AD634:AD666"/>
    <mergeCell ref="AI634:AI666"/>
    <mergeCell ref="AN634:AN666"/>
    <mergeCell ref="AS634:AS666"/>
    <mergeCell ref="AX634:AX666"/>
    <mergeCell ref="AN631:AN633"/>
    <mergeCell ref="AO631:AR631"/>
    <mergeCell ref="AS631:AS633"/>
    <mergeCell ref="AT631:AW631"/>
    <mergeCell ref="AX631:AX633"/>
    <mergeCell ref="E632:G632"/>
    <mergeCell ref="I632:K632"/>
    <mergeCell ref="P632:S632"/>
    <mergeCell ref="U632:X632"/>
    <mergeCell ref="Z632:AC632"/>
    <mergeCell ref="AE632:AH632"/>
    <mergeCell ref="AJ632:AM632"/>
    <mergeCell ref="AO632:AR632"/>
    <mergeCell ref="AT632:AW632"/>
    <mergeCell ref="P631:S631"/>
    <mergeCell ref="T631:T633"/>
    <mergeCell ref="U631:X631"/>
    <mergeCell ref="Y631:Y633"/>
    <mergeCell ref="Z631:AC631"/>
    <mergeCell ref="AD631:AD633"/>
    <mergeCell ref="AE631:AH631"/>
    <mergeCell ref="AI631:AI633"/>
    <mergeCell ref="AJ631:AM631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AX401"/>
  <sheetViews>
    <sheetView zoomScaleNormal="100" workbookViewId="0">
      <pane xSplit="13" ySplit="3" topLeftCell="N344" activePane="bottomRight" state="frozen"/>
      <selection activeCell="E31" sqref="E31"/>
      <selection pane="topRight" activeCell="E31" sqref="E31"/>
      <selection pane="bottomLeft" activeCell="E31" sqref="E31"/>
      <selection pane="bottomRight" activeCell="Q358" sqref="Q358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18" t="s">
        <v>765</v>
      </c>
      <c r="C1" s="198">
        <f>AVERAGE(L267,L287,L307,L327,L347)</f>
        <v>290.5796429521871</v>
      </c>
    </row>
    <row r="2" spans="1:50" ht="14.25" hidden="1" customHeight="1" outlineLevel="1">
      <c r="B2" s="584" t="s">
        <v>607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6"/>
      <c r="N2" s="575" t="s">
        <v>445</v>
      </c>
      <c r="O2" s="575" t="s">
        <v>105</v>
      </c>
      <c r="P2" s="587"/>
      <c r="Q2" s="588"/>
      <c r="R2" s="588"/>
      <c r="S2" s="588"/>
      <c r="T2" s="588"/>
      <c r="U2" s="589"/>
      <c r="V2" s="590"/>
      <c r="W2" s="590"/>
      <c r="X2" s="590"/>
      <c r="Y2" s="590"/>
      <c r="Z2" s="587"/>
      <c r="AA2" s="588"/>
      <c r="AB2" s="588"/>
      <c r="AC2" s="588"/>
      <c r="AD2" s="588"/>
      <c r="AE2" s="589">
        <v>45870</v>
      </c>
      <c r="AF2" s="590"/>
      <c r="AG2" s="590"/>
      <c r="AH2" s="590"/>
      <c r="AI2" s="590"/>
      <c r="AJ2" s="591">
        <v>45871</v>
      </c>
      <c r="AK2" s="592"/>
      <c r="AL2" s="592"/>
      <c r="AM2" s="592"/>
      <c r="AN2" s="593"/>
      <c r="AO2" s="589">
        <v>45872</v>
      </c>
      <c r="AP2" s="590"/>
      <c r="AQ2" s="590"/>
      <c r="AR2" s="590"/>
      <c r="AS2" s="590"/>
      <c r="AT2" s="591">
        <v>45873</v>
      </c>
      <c r="AU2" s="592"/>
      <c r="AV2" s="592"/>
      <c r="AW2" s="592"/>
      <c r="AX2" s="593"/>
    </row>
    <row r="3" spans="1:50" ht="14.25" hidden="1" customHeight="1" outlineLevel="1">
      <c r="B3" s="534"/>
      <c r="C3" s="534"/>
      <c r="D3" s="534"/>
      <c r="E3" s="534"/>
      <c r="F3" s="534"/>
      <c r="G3" s="534"/>
      <c r="H3" s="534"/>
      <c r="I3" s="534"/>
      <c r="J3" s="534"/>
      <c r="K3" s="534"/>
      <c r="L3" s="534"/>
      <c r="M3" s="535"/>
      <c r="N3" s="577"/>
      <c r="O3" s="577"/>
      <c r="P3" s="587" t="s">
        <v>118</v>
      </c>
      <c r="Q3" s="588"/>
      <c r="R3" s="588"/>
      <c r="S3" s="588"/>
      <c r="T3" s="588"/>
      <c r="U3" s="589" t="s">
        <v>112</v>
      </c>
      <c r="V3" s="590"/>
      <c r="W3" s="590"/>
      <c r="X3" s="590"/>
      <c r="Y3" s="590"/>
      <c r="Z3" s="587" t="s">
        <v>113</v>
      </c>
      <c r="AA3" s="588"/>
      <c r="AB3" s="588"/>
      <c r="AC3" s="588"/>
      <c r="AD3" s="588"/>
      <c r="AE3" s="595">
        <f>AE2</f>
        <v>45870</v>
      </c>
      <c r="AF3" s="595"/>
      <c r="AG3" s="595"/>
      <c r="AH3" s="595"/>
      <c r="AI3" s="595"/>
      <c r="AJ3" s="596">
        <f t="shared" ref="AJ3" si="0">AJ2</f>
        <v>45871</v>
      </c>
      <c r="AK3" s="597"/>
      <c r="AL3" s="597"/>
      <c r="AM3" s="597"/>
      <c r="AN3" s="598"/>
      <c r="AO3" s="595">
        <f t="shared" ref="AO3" si="1">AO2</f>
        <v>45872</v>
      </c>
      <c r="AP3" s="595"/>
      <c r="AQ3" s="595"/>
      <c r="AR3" s="595"/>
      <c r="AS3" s="595"/>
      <c r="AT3" s="596">
        <f t="shared" ref="AT3" si="2">AT2</f>
        <v>45873</v>
      </c>
      <c r="AU3" s="597"/>
      <c r="AV3" s="597"/>
      <c r="AW3" s="597"/>
      <c r="AX3" s="598"/>
    </row>
    <row r="4" spans="1:50" ht="14.25" hidden="1" customHeight="1" outlineLevel="1">
      <c r="B4" s="494" t="s">
        <v>165</v>
      </c>
      <c r="C4" s="494" t="s">
        <v>160</v>
      </c>
      <c r="D4" s="494"/>
      <c r="E4" s="494" t="s">
        <v>161</v>
      </c>
      <c r="F4" s="494"/>
      <c r="G4" s="494"/>
      <c r="H4" s="494" t="s">
        <v>166</v>
      </c>
      <c r="I4" s="527" t="s">
        <v>446</v>
      </c>
      <c r="J4" s="527"/>
      <c r="K4" s="527"/>
      <c r="L4" s="527" t="s">
        <v>166</v>
      </c>
      <c r="M4" s="527" t="s">
        <v>168</v>
      </c>
      <c r="N4" s="599"/>
      <c r="O4" s="494" t="s">
        <v>167</v>
      </c>
      <c r="P4" s="494" t="s">
        <v>163</v>
      </c>
      <c r="Q4" s="494"/>
      <c r="R4" s="494"/>
      <c r="S4" s="494"/>
      <c r="T4" s="494" t="s">
        <v>166</v>
      </c>
      <c r="U4" s="494" t="s">
        <v>163</v>
      </c>
      <c r="V4" s="494"/>
      <c r="W4" s="494"/>
      <c r="X4" s="494"/>
      <c r="Y4" s="494" t="s">
        <v>166</v>
      </c>
      <c r="Z4" s="494" t="s">
        <v>163</v>
      </c>
      <c r="AA4" s="494"/>
      <c r="AB4" s="494"/>
      <c r="AC4" s="494"/>
      <c r="AD4" s="494" t="s">
        <v>166</v>
      </c>
      <c r="AE4" s="494" t="s">
        <v>163</v>
      </c>
      <c r="AF4" s="494"/>
      <c r="AG4" s="494"/>
      <c r="AH4" s="494"/>
      <c r="AI4" s="494" t="s">
        <v>166</v>
      </c>
      <c r="AJ4" s="494" t="s">
        <v>163</v>
      </c>
      <c r="AK4" s="494"/>
      <c r="AL4" s="494"/>
      <c r="AM4" s="494"/>
      <c r="AN4" s="494" t="s">
        <v>166</v>
      </c>
      <c r="AO4" s="494" t="s">
        <v>163</v>
      </c>
      <c r="AP4" s="494"/>
      <c r="AQ4" s="494"/>
      <c r="AR4" s="494"/>
      <c r="AS4" s="494" t="s">
        <v>166</v>
      </c>
      <c r="AT4" s="494" t="s">
        <v>163</v>
      </c>
      <c r="AU4" s="494"/>
      <c r="AV4" s="494"/>
      <c r="AW4" s="494"/>
      <c r="AX4" s="494" t="s">
        <v>166</v>
      </c>
    </row>
    <row r="5" spans="1:50" ht="14.25" hidden="1" customHeight="1" outlineLevel="1">
      <c r="B5" s="494"/>
      <c r="C5" s="494"/>
      <c r="D5" s="494"/>
      <c r="E5" s="494" t="s">
        <v>447</v>
      </c>
      <c r="F5" s="494"/>
      <c r="G5" s="494"/>
      <c r="H5" s="494"/>
      <c r="I5" s="527" t="s">
        <v>447</v>
      </c>
      <c r="J5" s="527"/>
      <c r="K5" s="527"/>
      <c r="L5" s="527"/>
      <c r="M5" s="527"/>
      <c r="N5" s="599"/>
      <c r="O5" s="494"/>
      <c r="P5" s="494" t="s">
        <v>448</v>
      </c>
      <c r="Q5" s="494"/>
      <c r="R5" s="494"/>
      <c r="S5" s="494"/>
      <c r="T5" s="494"/>
      <c r="U5" s="494" t="s">
        <v>448</v>
      </c>
      <c r="V5" s="494"/>
      <c r="W5" s="494"/>
      <c r="X5" s="494"/>
      <c r="Y5" s="494"/>
      <c r="Z5" s="494" t="s">
        <v>448</v>
      </c>
      <c r="AA5" s="494"/>
      <c r="AB5" s="494"/>
      <c r="AC5" s="494"/>
      <c r="AD5" s="494"/>
      <c r="AE5" s="494" t="s">
        <v>448</v>
      </c>
      <c r="AF5" s="494"/>
      <c r="AG5" s="494"/>
      <c r="AH5" s="494"/>
      <c r="AI5" s="494"/>
      <c r="AJ5" s="494" t="s">
        <v>448</v>
      </c>
      <c r="AK5" s="494"/>
      <c r="AL5" s="494"/>
      <c r="AM5" s="494"/>
      <c r="AN5" s="494"/>
      <c r="AO5" s="494" t="s">
        <v>448</v>
      </c>
      <c r="AP5" s="494"/>
      <c r="AQ5" s="494"/>
      <c r="AR5" s="494"/>
      <c r="AS5" s="494"/>
      <c r="AT5" s="494" t="s">
        <v>448</v>
      </c>
      <c r="AU5" s="494"/>
      <c r="AV5" s="494"/>
      <c r="AW5" s="494"/>
      <c r="AX5" s="494"/>
    </row>
    <row r="6" spans="1:50" ht="14.25" hidden="1" customHeight="1" outlineLevel="1">
      <c r="A6" s="200"/>
      <c r="B6" s="494"/>
      <c r="C6" s="494"/>
      <c r="D6" s="494"/>
      <c r="E6" s="203" t="s">
        <v>162</v>
      </c>
      <c r="F6" s="203" t="s">
        <v>449</v>
      </c>
      <c r="G6" s="203" t="s">
        <v>164</v>
      </c>
      <c r="H6" s="494"/>
      <c r="I6" s="204" t="s">
        <v>162</v>
      </c>
      <c r="J6" s="204" t="s">
        <v>449</v>
      </c>
      <c r="K6" s="204" t="s">
        <v>164</v>
      </c>
      <c r="L6" s="527"/>
      <c r="M6" s="527"/>
      <c r="N6" s="599"/>
      <c r="O6" s="494"/>
      <c r="P6" s="203" t="s">
        <v>162</v>
      </c>
      <c r="Q6" s="203" t="s">
        <v>449</v>
      </c>
      <c r="R6" s="203" t="s">
        <v>164</v>
      </c>
      <c r="S6" s="205" t="s">
        <v>168</v>
      </c>
      <c r="T6" s="494"/>
      <c r="U6" s="203" t="s">
        <v>162</v>
      </c>
      <c r="V6" s="203" t="s">
        <v>449</v>
      </c>
      <c r="W6" s="203" t="s">
        <v>164</v>
      </c>
      <c r="X6" s="205" t="s">
        <v>168</v>
      </c>
      <c r="Y6" s="494"/>
      <c r="Z6" s="203" t="s">
        <v>162</v>
      </c>
      <c r="AA6" s="203" t="s">
        <v>449</v>
      </c>
      <c r="AB6" s="203" t="s">
        <v>164</v>
      </c>
      <c r="AC6" s="205" t="s">
        <v>168</v>
      </c>
      <c r="AD6" s="494"/>
      <c r="AE6" s="203" t="s">
        <v>162</v>
      </c>
      <c r="AF6" s="203" t="s">
        <v>449</v>
      </c>
      <c r="AG6" s="203" t="s">
        <v>164</v>
      </c>
      <c r="AH6" s="205" t="s">
        <v>168</v>
      </c>
      <c r="AI6" s="494"/>
      <c r="AJ6" s="203" t="s">
        <v>162</v>
      </c>
      <c r="AK6" s="203" t="s">
        <v>449</v>
      </c>
      <c r="AL6" s="203" t="s">
        <v>164</v>
      </c>
      <c r="AM6" s="205" t="s">
        <v>168</v>
      </c>
      <c r="AN6" s="494"/>
      <c r="AO6" s="203" t="s">
        <v>162</v>
      </c>
      <c r="AP6" s="203" t="s">
        <v>449</v>
      </c>
      <c r="AQ6" s="203" t="s">
        <v>164</v>
      </c>
      <c r="AR6" s="205" t="s">
        <v>168</v>
      </c>
      <c r="AS6" s="494"/>
      <c r="AT6" s="203" t="s">
        <v>162</v>
      </c>
      <c r="AU6" s="203" t="s">
        <v>449</v>
      </c>
      <c r="AV6" s="203" t="s">
        <v>164</v>
      </c>
      <c r="AW6" s="205" t="s">
        <v>168</v>
      </c>
      <c r="AX6" s="494"/>
    </row>
    <row r="7" spans="1:50" ht="14.25" hidden="1" customHeight="1" outlineLevel="1">
      <c r="B7" s="494" t="s">
        <v>478</v>
      </c>
      <c r="C7" s="203">
        <v>1</v>
      </c>
      <c r="D7" s="206" t="s">
        <v>389</v>
      </c>
      <c r="E7" s="207">
        <v>6</v>
      </c>
      <c r="F7" s="203">
        <v>2500</v>
      </c>
      <c r="G7" s="208">
        <f>F7/E7</f>
        <v>416.66666666666669</v>
      </c>
      <c r="H7" s="529">
        <f>AVERAGE(G7:G21)</f>
        <v>303.22388591800353</v>
      </c>
      <c r="I7" s="209">
        <f>AVERAGE(P7,U7,Z7,AE7,AJ7,AO7,AT7)</f>
        <v>6</v>
      </c>
      <c r="J7" s="209">
        <f>AVERAGE(Q7,V7,AA7,AF7,AK7,AP7,AU7)</f>
        <v>2127.4570645311287</v>
      </c>
      <c r="K7" s="210">
        <f>AVERAGE(R7,W7,AB7,AG7,AL7,AQ7,AV7)</f>
        <v>354.57617742185488</v>
      </c>
      <c r="L7" s="530">
        <f>IFERROR(AVERAGE(K7:K21),"-")</f>
        <v>254.23960432316358</v>
      </c>
      <c r="M7" s="209">
        <f>RANK(K7, K$7:$K$21)</f>
        <v>3</v>
      </c>
      <c r="N7" s="599"/>
      <c r="O7" s="494"/>
      <c r="P7" s="207"/>
      <c r="Q7" s="207"/>
      <c r="R7" s="208"/>
      <c r="S7" s="205"/>
      <c r="T7" s="529"/>
      <c r="U7" s="207"/>
      <c r="V7" s="207"/>
      <c r="W7" s="208"/>
      <c r="X7" s="205"/>
      <c r="Y7" s="529"/>
      <c r="Z7" s="203"/>
      <c r="AA7" s="207"/>
      <c r="AB7" s="208"/>
      <c r="AC7" s="205"/>
      <c r="AD7" s="529"/>
      <c r="AE7" s="207">
        <v>6</v>
      </c>
      <c r="AF7" s="207">
        <v>2129.0322580645129</v>
      </c>
      <c r="AG7" s="208">
        <f t="shared" ref="AG7:AG16" si="3">AF7/AE7</f>
        <v>354.83870967741882</v>
      </c>
      <c r="AH7" s="205">
        <f t="shared" ref="AH7:AH16" si="4">RANK(AG7, AG$7:AG$21)</f>
        <v>3</v>
      </c>
      <c r="AI7" s="529">
        <f>AVERAGE(AG7:AG21)</f>
        <v>254.35451408353993</v>
      </c>
      <c r="AJ7" s="203">
        <v>6</v>
      </c>
      <c r="AK7" s="207">
        <v>2129.512403763903</v>
      </c>
      <c r="AL7" s="208">
        <f t="shared" ref="AL7:AL16" si="5">AK7/AJ7</f>
        <v>354.91873396065051</v>
      </c>
      <c r="AM7" s="205">
        <f t="shared" ref="AM7:AM16" si="6">RANK(AL7, AL$7:AL$21)</f>
        <v>3</v>
      </c>
      <c r="AN7" s="529">
        <f>AVERAGE(AL7:AL21)</f>
        <v>254.16218088076667</v>
      </c>
      <c r="AO7" s="203">
        <v>6</v>
      </c>
      <c r="AP7" s="207">
        <v>2125.6615384615343</v>
      </c>
      <c r="AQ7" s="208">
        <f t="shared" ref="AQ7:AQ16" si="7">AP7/AO7</f>
        <v>354.2769230769224</v>
      </c>
      <c r="AR7" s="205">
        <f t="shared" ref="AR7:AR16" si="8">RANK(AQ7, AQ$7:AQ$21)</f>
        <v>3</v>
      </c>
      <c r="AS7" s="529">
        <f>AVERAGE(AQ7:AQ21)</f>
        <v>254.18450171310056</v>
      </c>
      <c r="AT7" s="203">
        <v>6</v>
      </c>
      <c r="AU7" s="207">
        <v>2125.6220578345656</v>
      </c>
      <c r="AV7" s="208">
        <f t="shared" ref="AV7:AV16" si="9">AU7/AT7</f>
        <v>354.27034297242761</v>
      </c>
      <c r="AW7" s="205">
        <f t="shared" ref="AW7:AW16" si="10">RANK(AV7, AV$7:AV$21)</f>
        <v>3</v>
      </c>
      <c r="AX7" s="529">
        <f>AVERAGE(AV7:AV21)</f>
        <v>254.25722061524704</v>
      </c>
    </row>
    <row r="8" spans="1:50" ht="14.25" hidden="1" customHeight="1" outlineLevel="1">
      <c r="B8" s="494"/>
      <c r="C8" s="203">
        <v>2</v>
      </c>
      <c r="D8" s="206" t="s">
        <v>479</v>
      </c>
      <c r="E8" s="207">
        <v>6</v>
      </c>
      <c r="F8" s="203">
        <v>2600</v>
      </c>
      <c r="G8" s="208">
        <f t="shared" ref="G8:G16" si="11">F8/E8</f>
        <v>433.33333333333331</v>
      </c>
      <c r="H8" s="529"/>
      <c r="I8" s="209">
        <f t="shared" ref="I8:K16" si="12">AVERAGE(P8,U8,Z8,AE8,AJ8,AO8,AT8)</f>
        <v>6</v>
      </c>
      <c r="J8" s="209">
        <f t="shared" si="12"/>
        <v>2089.4570930454684</v>
      </c>
      <c r="K8" s="210">
        <f t="shared" si="12"/>
        <v>348.24284884091139</v>
      </c>
      <c r="L8" s="530"/>
      <c r="M8" s="209">
        <f>RANK(K8, K$7:$K$21)</f>
        <v>4</v>
      </c>
      <c r="N8" s="599"/>
      <c r="O8" s="494"/>
      <c r="P8" s="207"/>
      <c r="Q8" s="207"/>
      <c r="R8" s="208"/>
      <c r="S8" s="205"/>
      <c r="T8" s="529"/>
      <c r="U8" s="207"/>
      <c r="V8" s="207"/>
      <c r="W8" s="208"/>
      <c r="X8" s="205"/>
      <c r="Y8" s="529"/>
      <c r="Z8" s="203"/>
      <c r="AA8" s="207"/>
      <c r="AB8" s="208"/>
      <c r="AC8" s="205"/>
      <c r="AD8" s="529"/>
      <c r="AE8" s="207">
        <v>6</v>
      </c>
      <c r="AF8" s="207">
        <v>2090.4645476772698</v>
      </c>
      <c r="AG8" s="208">
        <f t="shared" si="3"/>
        <v>348.41075794621162</v>
      </c>
      <c r="AH8" s="205">
        <f t="shared" si="4"/>
        <v>4</v>
      </c>
      <c r="AI8" s="529"/>
      <c r="AJ8" s="203">
        <v>6</v>
      </c>
      <c r="AK8" s="207">
        <v>2089.0510948905135</v>
      </c>
      <c r="AL8" s="208">
        <f t="shared" si="5"/>
        <v>348.17518248175224</v>
      </c>
      <c r="AM8" s="205">
        <f t="shared" si="6"/>
        <v>4</v>
      </c>
      <c r="AN8" s="529"/>
      <c r="AO8" s="203">
        <v>6</v>
      </c>
      <c r="AP8" s="207">
        <v>2089.1621829362102</v>
      </c>
      <c r="AQ8" s="208">
        <f t="shared" si="7"/>
        <v>348.19369715603506</v>
      </c>
      <c r="AR8" s="205">
        <f t="shared" si="8"/>
        <v>4</v>
      </c>
      <c r="AS8" s="529"/>
      <c r="AT8" s="203">
        <v>6</v>
      </c>
      <c r="AU8" s="207">
        <v>2089.1505466778799</v>
      </c>
      <c r="AV8" s="208">
        <f t="shared" si="9"/>
        <v>348.19175777964665</v>
      </c>
      <c r="AW8" s="205">
        <f t="shared" si="10"/>
        <v>4</v>
      </c>
      <c r="AX8" s="529"/>
    </row>
    <row r="9" spans="1:50" ht="14.25" hidden="1" customHeight="1" outlineLevel="1">
      <c r="B9" s="494"/>
      <c r="C9" s="203">
        <v>3</v>
      </c>
      <c r="D9" s="206" t="s">
        <v>391</v>
      </c>
      <c r="E9" s="207">
        <v>6</v>
      </c>
      <c r="F9" s="203">
        <v>2600</v>
      </c>
      <c r="G9" s="208">
        <f t="shared" si="11"/>
        <v>433.33333333333331</v>
      </c>
      <c r="H9" s="529"/>
      <c r="I9" s="209">
        <f t="shared" si="12"/>
        <v>6</v>
      </c>
      <c r="J9" s="209">
        <f t="shared" si="12"/>
        <v>2146.8334657876226</v>
      </c>
      <c r="K9" s="210">
        <f t="shared" si="12"/>
        <v>357.80557763127041</v>
      </c>
      <c r="L9" s="530"/>
      <c r="M9" s="209">
        <f>RANK(K9, K$7:$K$21)</f>
        <v>2</v>
      </c>
      <c r="N9" s="599"/>
      <c r="O9" s="494"/>
      <c r="P9" s="207"/>
      <c r="Q9" s="207"/>
      <c r="R9" s="208"/>
      <c r="S9" s="205"/>
      <c r="T9" s="529"/>
      <c r="U9" s="207"/>
      <c r="V9" s="207"/>
      <c r="W9" s="208"/>
      <c r="X9" s="205"/>
      <c r="Y9" s="529"/>
      <c r="Z9" s="203"/>
      <c r="AA9" s="207"/>
      <c r="AB9" s="208"/>
      <c r="AC9" s="205"/>
      <c r="AD9" s="529"/>
      <c r="AE9" s="207">
        <v>6</v>
      </c>
      <c r="AF9" s="207">
        <v>2148.7579843860926</v>
      </c>
      <c r="AG9" s="208">
        <f t="shared" si="3"/>
        <v>358.12633073101546</v>
      </c>
      <c r="AH9" s="205">
        <f t="shared" si="4"/>
        <v>2</v>
      </c>
      <c r="AI9" s="529"/>
      <c r="AJ9" s="203">
        <v>6</v>
      </c>
      <c r="AK9" s="207">
        <v>2145.3488372093061</v>
      </c>
      <c r="AL9" s="208">
        <f t="shared" si="5"/>
        <v>357.55813953488433</v>
      </c>
      <c r="AM9" s="205">
        <f t="shared" si="6"/>
        <v>2</v>
      </c>
      <c r="AN9" s="529"/>
      <c r="AO9" s="203">
        <v>6</v>
      </c>
      <c r="AP9" s="207">
        <v>2146.681175190427</v>
      </c>
      <c r="AQ9" s="208">
        <f t="shared" si="7"/>
        <v>357.78019586507116</v>
      </c>
      <c r="AR9" s="205">
        <f t="shared" si="8"/>
        <v>2</v>
      </c>
      <c r="AS9" s="529"/>
      <c r="AT9" s="203">
        <v>6</v>
      </c>
      <c r="AU9" s="207">
        <v>2146.5458663646646</v>
      </c>
      <c r="AV9" s="208">
        <f t="shared" si="9"/>
        <v>357.75764439411074</v>
      </c>
      <c r="AW9" s="205">
        <f>RANK(AV9, AV$7:AV$21)</f>
        <v>2</v>
      </c>
      <c r="AX9" s="529"/>
    </row>
    <row r="10" spans="1:50" ht="14.25" hidden="1" customHeight="1" outlineLevel="1">
      <c r="B10" s="494"/>
      <c r="C10" s="203">
        <v>4</v>
      </c>
      <c r="D10" s="206" t="s">
        <v>392</v>
      </c>
      <c r="E10" s="207">
        <v>11</v>
      </c>
      <c r="F10" s="203">
        <v>3000</v>
      </c>
      <c r="G10" s="208">
        <f t="shared" si="11"/>
        <v>272.72727272727275</v>
      </c>
      <c r="H10" s="529"/>
      <c r="I10" s="209">
        <f t="shared" si="12"/>
        <v>11</v>
      </c>
      <c r="J10" s="209">
        <f t="shared" si="12"/>
        <v>2558.9285658440276</v>
      </c>
      <c r="K10" s="210">
        <f t="shared" si="12"/>
        <v>232.62986962218434</v>
      </c>
      <c r="L10" s="530"/>
      <c r="M10" s="209">
        <f>RANK(K10, K$7:$K$21)</f>
        <v>5</v>
      </c>
      <c r="N10" s="599"/>
      <c r="O10" s="494"/>
      <c r="P10" s="207"/>
      <c r="Q10" s="207"/>
      <c r="R10" s="208"/>
      <c r="S10" s="205"/>
      <c r="T10" s="529"/>
      <c r="U10" s="207"/>
      <c r="V10" s="207"/>
      <c r="W10" s="208"/>
      <c r="X10" s="205"/>
      <c r="Y10" s="529"/>
      <c r="Z10" s="203"/>
      <c r="AA10" s="207"/>
      <c r="AB10" s="208"/>
      <c r="AC10" s="205"/>
      <c r="AD10" s="529"/>
      <c r="AE10" s="207">
        <v>11</v>
      </c>
      <c r="AF10" s="207">
        <v>2558.4534731323729</v>
      </c>
      <c r="AG10" s="208">
        <f t="shared" si="3"/>
        <v>232.58667937567026</v>
      </c>
      <c r="AH10" s="205">
        <f t="shared" si="4"/>
        <v>5</v>
      </c>
      <c r="AI10" s="529"/>
      <c r="AJ10" s="203">
        <v>11</v>
      </c>
      <c r="AK10" s="207">
        <v>2557.6119402985064</v>
      </c>
      <c r="AL10" s="208">
        <f t="shared" si="5"/>
        <v>232.5101763907733</v>
      </c>
      <c r="AM10" s="205">
        <f t="shared" si="6"/>
        <v>6</v>
      </c>
      <c r="AN10" s="529"/>
      <c r="AO10" s="203">
        <v>11</v>
      </c>
      <c r="AP10" s="207">
        <v>2559.7090909090898</v>
      </c>
      <c r="AQ10" s="208">
        <f t="shared" si="7"/>
        <v>232.7008264462809</v>
      </c>
      <c r="AR10" s="205">
        <f t="shared" si="8"/>
        <v>5</v>
      </c>
      <c r="AS10" s="529"/>
      <c r="AT10" s="203">
        <v>11</v>
      </c>
      <c r="AU10" s="207">
        <v>2559.9397590361423</v>
      </c>
      <c r="AV10" s="208">
        <f t="shared" si="9"/>
        <v>232.72179627601292</v>
      </c>
      <c r="AW10" s="205">
        <f t="shared" si="10"/>
        <v>6</v>
      </c>
      <c r="AX10" s="529"/>
    </row>
    <row r="11" spans="1:50" ht="14.25" hidden="1" customHeight="1" outlineLevel="1">
      <c r="B11" s="494"/>
      <c r="C11" s="203">
        <v>5</v>
      </c>
      <c r="D11" s="206" t="s">
        <v>393</v>
      </c>
      <c r="E11" s="207">
        <v>17</v>
      </c>
      <c r="F11" s="203">
        <v>3273</v>
      </c>
      <c r="G11" s="208">
        <f t="shared" si="11"/>
        <v>192.52941176470588</v>
      </c>
      <c r="H11" s="529"/>
      <c r="I11" s="209">
        <f t="shared" si="12"/>
        <v>17</v>
      </c>
      <c r="J11" s="209">
        <f t="shared" si="12"/>
        <v>2789.8505032858152</v>
      </c>
      <c r="K11" s="210">
        <f t="shared" si="12"/>
        <v>164.10885313445971</v>
      </c>
      <c r="L11" s="530"/>
      <c r="M11" s="209">
        <f>RANK(K11, K$7:$K$21)</f>
        <v>10</v>
      </c>
      <c r="N11" s="599"/>
      <c r="O11" s="494"/>
      <c r="P11" s="207"/>
      <c r="Q11" s="207"/>
      <c r="R11" s="208"/>
      <c r="S11" s="205"/>
      <c r="T11" s="529"/>
      <c r="U11" s="207"/>
      <c r="V11" s="207"/>
      <c r="W11" s="208"/>
      <c r="X11" s="205"/>
      <c r="Y11" s="529"/>
      <c r="Z11" s="203"/>
      <c r="AA11" s="207"/>
      <c r="AB11" s="208"/>
      <c r="AC11" s="205"/>
      <c r="AD11" s="529"/>
      <c r="AE11" s="207">
        <v>17</v>
      </c>
      <c r="AF11" s="207">
        <v>2788.8993414863598</v>
      </c>
      <c r="AG11" s="208">
        <f t="shared" si="3"/>
        <v>164.05290244037411</v>
      </c>
      <c r="AH11" s="205">
        <f t="shared" si="4"/>
        <v>10</v>
      </c>
      <c r="AI11" s="529"/>
      <c r="AJ11" s="203">
        <v>17</v>
      </c>
      <c r="AK11" s="207">
        <v>2788.3333333333371</v>
      </c>
      <c r="AL11" s="208">
        <f t="shared" si="5"/>
        <v>164.01960784313746</v>
      </c>
      <c r="AM11" s="205">
        <f t="shared" si="6"/>
        <v>10</v>
      </c>
      <c r="AN11" s="529"/>
      <c r="AO11" s="203">
        <v>17</v>
      </c>
      <c r="AP11" s="207">
        <v>2790.61224489796</v>
      </c>
      <c r="AQ11" s="208">
        <f t="shared" si="7"/>
        <v>164.15366146458587</v>
      </c>
      <c r="AR11" s="205">
        <f t="shared" si="8"/>
        <v>10</v>
      </c>
      <c r="AS11" s="529"/>
      <c r="AT11" s="203">
        <v>17</v>
      </c>
      <c r="AU11" s="207">
        <v>2791.5570934256029</v>
      </c>
      <c r="AV11" s="208">
        <f t="shared" si="9"/>
        <v>164.20924078974136</v>
      </c>
      <c r="AW11" s="205">
        <f t="shared" si="10"/>
        <v>10</v>
      </c>
      <c r="AX11" s="529"/>
    </row>
    <row r="12" spans="1:50" ht="14.25" hidden="1" customHeight="1" outlineLevel="1">
      <c r="B12" s="494"/>
      <c r="C12" s="203">
        <v>6</v>
      </c>
      <c r="D12" s="206" t="s">
        <v>394</v>
      </c>
      <c r="E12" s="207">
        <v>6</v>
      </c>
      <c r="F12" s="203">
        <v>2600</v>
      </c>
      <c r="G12" s="208">
        <f t="shared" si="11"/>
        <v>433.33333333333331</v>
      </c>
      <c r="H12" s="529"/>
      <c r="I12" s="209">
        <f t="shared" si="12"/>
        <v>6</v>
      </c>
      <c r="J12" s="209">
        <f t="shared" si="12"/>
        <v>2158.688727397594</v>
      </c>
      <c r="K12" s="210">
        <f t="shared" si="12"/>
        <v>359.78145456626567</v>
      </c>
      <c r="L12" s="530"/>
      <c r="M12" s="209">
        <f>RANK(K12, K$7:$K$21)</f>
        <v>1</v>
      </c>
      <c r="N12" s="599"/>
      <c r="O12" s="494"/>
      <c r="P12" s="207"/>
      <c r="Q12" s="207"/>
      <c r="R12" s="208"/>
      <c r="S12" s="205"/>
      <c r="T12" s="529"/>
      <c r="U12" s="207"/>
      <c r="V12" s="207"/>
      <c r="W12" s="208"/>
      <c r="X12" s="205"/>
      <c r="Y12" s="529"/>
      <c r="Z12" s="203"/>
      <c r="AA12" s="207"/>
      <c r="AB12" s="208"/>
      <c r="AC12" s="205"/>
      <c r="AD12" s="529"/>
      <c r="AE12" s="207">
        <v>6</v>
      </c>
      <c r="AF12" s="207">
        <v>2162.7551020408109</v>
      </c>
      <c r="AG12" s="208">
        <f t="shared" si="3"/>
        <v>360.45918367346849</v>
      </c>
      <c r="AH12" s="205">
        <f t="shared" si="4"/>
        <v>1</v>
      </c>
      <c r="AI12" s="529"/>
      <c r="AJ12" s="203">
        <v>6</v>
      </c>
      <c r="AK12" s="207">
        <v>2156.7037279267461</v>
      </c>
      <c r="AL12" s="208">
        <f t="shared" si="5"/>
        <v>359.45062132112434</v>
      </c>
      <c r="AM12" s="205">
        <f t="shared" si="6"/>
        <v>1</v>
      </c>
      <c r="AN12" s="529"/>
      <c r="AO12" s="203">
        <v>6</v>
      </c>
      <c r="AP12" s="207">
        <v>2156.6820276497647</v>
      </c>
      <c r="AQ12" s="208">
        <f t="shared" si="7"/>
        <v>359.44700460829409</v>
      </c>
      <c r="AR12" s="205">
        <f t="shared" si="8"/>
        <v>1</v>
      </c>
      <c r="AS12" s="529"/>
      <c r="AT12" s="203">
        <v>6</v>
      </c>
      <c r="AU12" s="207">
        <v>2158.6140519730543</v>
      </c>
      <c r="AV12" s="208">
        <f t="shared" si="9"/>
        <v>359.76900866217574</v>
      </c>
      <c r="AW12" s="205">
        <f t="shared" si="10"/>
        <v>1</v>
      </c>
      <c r="AX12" s="529"/>
    </row>
    <row r="13" spans="1:50" ht="14.25" hidden="1" customHeight="1" outlineLevel="1">
      <c r="B13" s="494"/>
      <c r="C13" s="203">
        <v>7</v>
      </c>
      <c r="D13" s="206" t="s">
        <v>395</v>
      </c>
      <c r="E13" s="207">
        <v>17</v>
      </c>
      <c r="F13" s="203">
        <v>3273</v>
      </c>
      <c r="G13" s="208">
        <f t="shared" si="11"/>
        <v>192.52941176470588</v>
      </c>
      <c r="H13" s="529"/>
      <c r="I13" s="209">
        <f t="shared" si="12"/>
        <v>17</v>
      </c>
      <c r="J13" s="209">
        <f t="shared" si="12"/>
        <v>2791.596108567725</v>
      </c>
      <c r="K13" s="210">
        <f t="shared" si="12"/>
        <v>164.21153579810147</v>
      </c>
      <c r="L13" s="530"/>
      <c r="M13" s="209">
        <f>RANK(K13, K$7:$K$21)</f>
        <v>8</v>
      </c>
      <c r="N13" s="599"/>
      <c r="O13" s="494"/>
      <c r="P13" s="207"/>
      <c r="Q13" s="207"/>
      <c r="R13" s="208"/>
      <c r="S13" s="205"/>
      <c r="T13" s="529"/>
      <c r="U13" s="207"/>
      <c r="V13" s="207"/>
      <c r="W13" s="208"/>
      <c r="X13" s="205"/>
      <c r="Y13" s="529"/>
      <c r="Z13" s="203"/>
      <c r="AA13" s="207"/>
      <c r="AB13" s="208"/>
      <c r="AC13" s="205"/>
      <c r="AD13" s="529"/>
      <c r="AE13" s="207">
        <v>17</v>
      </c>
      <c r="AF13" s="207">
        <v>2790.0826446280994</v>
      </c>
      <c r="AG13" s="208">
        <f t="shared" si="3"/>
        <v>164.12250850753526</v>
      </c>
      <c r="AH13" s="205">
        <f t="shared" si="4"/>
        <v>9</v>
      </c>
      <c r="AI13" s="529"/>
      <c r="AJ13" s="203">
        <v>17</v>
      </c>
      <c r="AK13" s="207">
        <v>2789.9589228662726</v>
      </c>
      <c r="AL13" s="208">
        <f t="shared" si="5"/>
        <v>164.11523075683957</v>
      </c>
      <c r="AM13" s="205">
        <f t="shared" si="6"/>
        <v>9</v>
      </c>
      <c r="AN13" s="529"/>
      <c r="AO13" s="203">
        <v>17</v>
      </c>
      <c r="AP13" s="207">
        <v>2792.6248742876273</v>
      </c>
      <c r="AQ13" s="208">
        <f t="shared" si="7"/>
        <v>164.27205142868397</v>
      </c>
      <c r="AR13" s="205">
        <f t="shared" si="8"/>
        <v>7</v>
      </c>
      <c r="AS13" s="529"/>
      <c r="AT13" s="203">
        <v>17</v>
      </c>
      <c r="AU13" s="207">
        <v>2793.7179924889006</v>
      </c>
      <c r="AV13" s="208">
        <f t="shared" si="9"/>
        <v>164.3363524993471</v>
      </c>
      <c r="AW13" s="205">
        <f t="shared" si="10"/>
        <v>7</v>
      </c>
      <c r="AX13" s="529"/>
    </row>
    <row r="14" spans="1:50" ht="14.25" hidden="1" customHeight="1" outlineLevel="1">
      <c r="B14" s="494"/>
      <c r="C14" s="203">
        <v>8</v>
      </c>
      <c r="D14" s="206" t="s">
        <v>396</v>
      </c>
      <c r="E14" s="207">
        <v>11</v>
      </c>
      <c r="F14" s="203">
        <v>3000</v>
      </c>
      <c r="G14" s="208">
        <f t="shared" si="11"/>
        <v>272.72727272727275</v>
      </c>
      <c r="H14" s="529"/>
      <c r="I14" s="209">
        <f t="shared" si="12"/>
        <v>11</v>
      </c>
      <c r="J14" s="209">
        <f t="shared" si="12"/>
        <v>2558.6999397194541</v>
      </c>
      <c r="K14" s="210">
        <f t="shared" si="12"/>
        <v>232.60908542904127</v>
      </c>
      <c r="L14" s="530"/>
      <c r="M14" s="209">
        <f>RANK(K14, K$7:$K$21)</f>
        <v>6</v>
      </c>
      <c r="N14" s="599"/>
      <c r="O14" s="494"/>
      <c r="P14" s="207"/>
      <c r="Q14" s="207"/>
      <c r="R14" s="208"/>
      <c r="S14" s="205"/>
      <c r="T14" s="529"/>
      <c r="U14" s="207"/>
      <c r="V14" s="207"/>
      <c r="W14" s="208"/>
      <c r="X14" s="205"/>
      <c r="Y14" s="529"/>
      <c r="Z14" s="203"/>
      <c r="AA14" s="207"/>
      <c r="AB14" s="208"/>
      <c r="AC14" s="205"/>
      <c r="AD14" s="529"/>
      <c r="AE14" s="207">
        <v>11</v>
      </c>
      <c r="AF14" s="207">
        <v>2558.2542694497115</v>
      </c>
      <c r="AG14" s="208">
        <f t="shared" si="3"/>
        <v>232.56856994997378</v>
      </c>
      <c r="AH14" s="205">
        <f t="shared" si="4"/>
        <v>6</v>
      </c>
      <c r="AI14" s="529"/>
      <c r="AJ14" s="203">
        <v>11</v>
      </c>
      <c r="AK14" s="207">
        <v>2557.7804583835964</v>
      </c>
      <c r="AL14" s="208">
        <f t="shared" si="5"/>
        <v>232.52549621669058</v>
      </c>
      <c r="AM14" s="205">
        <f t="shared" si="6"/>
        <v>5</v>
      </c>
      <c r="AN14" s="529"/>
      <c r="AO14" s="203">
        <v>11</v>
      </c>
      <c r="AP14" s="207">
        <v>2558.3568677792036</v>
      </c>
      <c r="AQ14" s="208">
        <f t="shared" si="7"/>
        <v>232.57789707083668</v>
      </c>
      <c r="AR14" s="205">
        <f t="shared" si="8"/>
        <v>6</v>
      </c>
      <c r="AS14" s="529"/>
      <c r="AT14" s="203">
        <v>11</v>
      </c>
      <c r="AU14" s="207">
        <v>2560.4081632653047</v>
      </c>
      <c r="AV14" s="208">
        <f t="shared" si="9"/>
        <v>232.76437847866407</v>
      </c>
      <c r="AW14" s="205">
        <f t="shared" si="10"/>
        <v>5</v>
      </c>
      <c r="AX14" s="529"/>
    </row>
    <row r="15" spans="1:50" ht="14.25" hidden="1" customHeight="1" outlineLevel="1">
      <c r="B15" s="494"/>
      <c r="C15" s="203">
        <v>9</v>
      </c>
      <c r="D15" s="206" t="s">
        <v>397</v>
      </c>
      <c r="E15" s="207">
        <v>17</v>
      </c>
      <c r="F15" s="203">
        <v>3273</v>
      </c>
      <c r="G15" s="208">
        <f t="shared" si="11"/>
        <v>192.52941176470588</v>
      </c>
      <c r="H15" s="529"/>
      <c r="I15" s="209">
        <f t="shared" si="12"/>
        <v>17</v>
      </c>
      <c r="J15" s="209">
        <f t="shared" si="12"/>
        <v>2791.9422074204258</v>
      </c>
      <c r="K15" s="210">
        <f t="shared" si="12"/>
        <v>164.23189455414271</v>
      </c>
      <c r="L15" s="530"/>
      <c r="M15" s="209">
        <f>RANK(K15, K$7:$K$21)</f>
        <v>7</v>
      </c>
      <c r="N15" s="599"/>
      <c r="O15" s="494"/>
      <c r="P15" s="207"/>
      <c r="Q15" s="207"/>
      <c r="R15" s="208"/>
      <c r="S15" s="205"/>
      <c r="T15" s="529"/>
      <c r="U15" s="207"/>
      <c r="V15" s="207"/>
      <c r="W15" s="208"/>
      <c r="X15" s="205"/>
      <c r="Y15" s="529"/>
      <c r="Z15" s="203"/>
      <c r="AA15" s="207"/>
      <c r="AB15" s="208"/>
      <c r="AC15" s="205"/>
      <c r="AD15" s="529"/>
      <c r="AE15" s="207">
        <v>17</v>
      </c>
      <c r="AF15" s="207">
        <v>2791.9526627218902</v>
      </c>
      <c r="AG15" s="208">
        <f t="shared" si="3"/>
        <v>164.23250957187588</v>
      </c>
      <c r="AH15" s="205">
        <f t="shared" si="4"/>
        <v>7</v>
      </c>
      <c r="AI15" s="529"/>
      <c r="AJ15" s="203">
        <v>17</v>
      </c>
      <c r="AK15" s="207">
        <v>2790.7740422204843</v>
      </c>
      <c r="AL15" s="208">
        <f t="shared" si="5"/>
        <v>164.16317895414613</v>
      </c>
      <c r="AM15" s="205">
        <f t="shared" si="6"/>
        <v>8</v>
      </c>
      <c r="AN15" s="529"/>
      <c r="AO15" s="203">
        <v>17</v>
      </c>
      <c r="AP15" s="207">
        <v>2791.7388407728158</v>
      </c>
      <c r="AQ15" s="208">
        <f t="shared" si="7"/>
        <v>164.21993181016563</v>
      </c>
      <c r="AR15" s="205">
        <f t="shared" si="8"/>
        <v>9</v>
      </c>
      <c r="AS15" s="529"/>
      <c r="AT15" s="203">
        <v>17</v>
      </c>
      <c r="AU15" s="207">
        <v>2793.3032839665138</v>
      </c>
      <c r="AV15" s="208">
        <f t="shared" si="9"/>
        <v>164.31195788038318</v>
      </c>
      <c r="AW15" s="205">
        <f t="shared" si="10"/>
        <v>8</v>
      </c>
      <c r="AX15" s="529"/>
    </row>
    <row r="16" spans="1:50" ht="14.25" hidden="1" customHeight="1" outlineLevel="1">
      <c r="B16" s="494"/>
      <c r="C16" s="203">
        <v>10</v>
      </c>
      <c r="D16" s="206" t="s">
        <v>398</v>
      </c>
      <c r="E16" s="207">
        <v>17</v>
      </c>
      <c r="F16" s="203">
        <v>3273</v>
      </c>
      <c r="G16" s="208">
        <f t="shared" si="11"/>
        <v>192.52941176470588</v>
      </c>
      <c r="H16" s="529"/>
      <c r="I16" s="209">
        <f t="shared" si="12"/>
        <v>17</v>
      </c>
      <c r="J16" s="209">
        <f t="shared" si="12"/>
        <v>2791.3786859678594</v>
      </c>
      <c r="K16" s="210">
        <f t="shared" si="12"/>
        <v>164.19874623340348</v>
      </c>
      <c r="L16" s="530"/>
      <c r="M16" s="209">
        <f>RANK(K16, K$7:$K$21)</f>
        <v>9</v>
      </c>
      <c r="N16" s="599"/>
      <c r="O16" s="494"/>
      <c r="P16" s="207"/>
      <c r="Q16" s="207"/>
      <c r="R16" s="208"/>
      <c r="S16" s="205"/>
      <c r="T16" s="529"/>
      <c r="U16" s="207"/>
      <c r="V16" s="207"/>
      <c r="W16" s="208"/>
      <c r="X16" s="205"/>
      <c r="Y16" s="529"/>
      <c r="Z16" s="203"/>
      <c r="AA16" s="207"/>
      <c r="AB16" s="208"/>
      <c r="AC16" s="205"/>
      <c r="AD16" s="529"/>
      <c r="AE16" s="207">
        <v>17</v>
      </c>
      <c r="AF16" s="207">
        <v>2790.4988123515423</v>
      </c>
      <c r="AG16" s="208">
        <f t="shared" si="3"/>
        <v>164.14698896185541</v>
      </c>
      <c r="AH16" s="205">
        <f t="shared" si="4"/>
        <v>8</v>
      </c>
      <c r="AI16" s="529"/>
      <c r="AJ16" s="203">
        <v>17</v>
      </c>
      <c r="AK16" s="207">
        <v>2791.1525029103609</v>
      </c>
      <c r="AL16" s="208">
        <f t="shared" si="5"/>
        <v>164.1854413476683</v>
      </c>
      <c r="AM16" s="205">
        <f t="shared" si="6"/>
        <v>7</v>
      </c>
      <c r="AN16" s="529"/>
      <c r="AO16" s="203">
        <v>17</v>
      </c>
      <c r="AP16" s="207">
        <v>2791.7880794702028</v>
      </c>
      <c r="AQ16" s="208">
        <f t="shared" si="7"/>
        <v>164.22282820412957</v>
      </c>
      <c r="AR16" s="205">
        <f t="shared" si="8"/>
        <v>8</v>
      </c>
      <c r="AS16" s="529"/>
      <c r="AT16" s="203">
        <v>17</v>
      </c>
      <c r="AU16" s="207">
        <v>2792.0753491393325</v>
      </c>
      <c r="AV16" s="208">
        <f t="shared" si="9"/>
        <v>164.23972641996073</v>
      </c>
      <c r="AW16" s="205">
        <f t="shared" si="10"/>
        <v>9</v>
      </c>
      <c r="AX16" s="529"/>
    </row>
    <row r="17" spans="2:50" ht="14.25" hidden="1" customHeight="1" outlineLevel="1">
      <c r="B17" s="494"/>
      <c r="C17" s="203">
        <v>11</v>
      </c>
      <c r="D17" s="206"/>
      <c r="E17" s="207"/>
      <c r="F17" s="203"/>
      <c r="G17" s="208"/>
      <c r="H17" s="529"/>
      <c r="I17" s="209"/>
      <c r="J17" s="209"/>
      <c r="K17" s="210"/>
      <c r="L17" s="530"/>
      <c r="M17" s="209"/>
      <c r="N17" s="599"/>
      <c r="O17" s="494"/>
      <c r="P17" s="203"/>
      <c r="Q17" s="203"/>
      <c r="R17" s="203"/>
      <c r="S17" s="205"/>
      <c r="T17" s="529"/>
      <c r="U17" s="203"/>
      <c r="V17" s="203"/>
      <c r="W17" s="203"/>
      <c r="X17" s="205"/>
      <c r="Y17" s="529"/>
      <c r="Z17" s="203"/>
      <c r="AA17" s="203"/>
      <c r="AB17" s="203"/>
      <c r="AC17" s="205"/>
      <c r="AD17" s="529"/>
      <c r="AE17" s="203"/>
      <c r="AF17" s="207"/>
      <c r="AG17" s="208"/>
      <c r="AH17" s="205"/>
      <c r="AI17" s="529"/>
      <c r="AJ17" s="203"/>
      <c r="AK17" s="203"/>
      <c r="AL17" s="203"/>
      <c r="AM17" s="205"/>
      <c r="AN17" s="529"/>
      <c r="AO17" s="203"/>
      <c r="AP17" s="207"/>
      <c r="AQ17" s="208"/>
      <c r="AR17" s="205"/>
      <c r="AS17" s="529"/>
      <c r="AT17" s="203"/>
      <c r="AU17" s="207"/>
      <c r="AV17" s="208"/>
      <c r="AW17" s="205"/>
      <c r="AX17" s="529"/>
    </row>
    <row r="18" spans="2:50" ht="14.25" hidden="1" customHeight="1" outlineLevel="1">
      <c r="B18" s="494"/>
      <c r="C18" s="203">
        <v>12</v>
      </c>
      <c r="D18" s="206"/>
      <c r="E18" s="207"/>
      <c r="F18" s="203"/>
      <c r="G18" s="208"/>
      <c r="H18" s="529"/>
      <c r="I18" s="209"/>
      <c r="J18" s="209"/>
      <c r="K18" s="210"/>
      <c r="L18" s="530"/>
      <c r="M18" s="209"/>
      <c r="N18" s="599"/>
      <c r="O18" s="494"/>
      <c r="P18" s="203"/>
      <c r="Q18" s="203"/>
      <c r="R18" s="203"/>
      <c r="S18" s="205"/>
      <c r="T18" s="529"/>
      <c r="U18" s="203"/>
      <c r="V18" s="203"/>
      <c r="W18" s="203"/>
      <c r="X18" s="205"/>
      <c r="Y18" s="529"/>
      <c r="Z18" s="203"/>
      <c r="AA18" s="203"/>
      <c r="AB18" s="203"/>
      <c r="AC18" s="205"/>
      <c r="AD18" s="529"/>
      <c r="AE18" s="203"/>
      <c r="AF18" s="207"/>
      <c r="AG18" s="208"/>
      <c r="AH18" s="205"/>
      <c r="AI18" s="529"/>
      <c r="AJ18" s="203"/>
      <c r="AK18" s="203"/>
      <c r="AL18" s="203"/>
      <c r="AM18" s="205"/>
      <c r="AN18" s="529"/>
      <c r="AO18" s="203"/>
      <c r="AP18" s="207"/>
      <c r="AQ18" s="208"/>
      <c r="AR18" s="205"/>
      <c r="AS18" s="529"/>
      <c r="AT18" s="203"/>
      <c r="AU18" s="207"/>
      <c r="AV18" s="208"/>
      <c r="AW18" s="205"/>
      <c r="AX18" s="529"/>
    </row>
    <row r="19" spans="2:50" ht="14.25" hidden="1" customHeight="1" outlineLevel="1">
      <c r="B19" s="494"/>
      <c r="C19" s="203">
        <v>13</v>
      </c>
      <c r="D19" s="206"/>
      <c r="E19" s="207"/>
      <c r="F19" s="203"/>
      <c r="G19" s="208"/>
      <c r="H19" s="529"/>
      <c r="I19" s="209"/>
      <c r="J19" s="209"/>
      <c r="K19" s="210"/>
      <c r="L19" s="530"/>
      <c r="M19" s="209"/>
      <c r="N19" s="599"/>
      <c r="O19" s="494"/>
      <c r="P19" s="203"/>
      <c r="Q19" s="203"/>
      <c r="R19" s="203"/>
      <c r="S19" s="205"/>
      <c r="T19" s="529"/>
      <c r="U19" s="203"/>
      <c r="V19" s="203"/>
      <c r="W19" s="203"/>
      <c r="X19" s="205"/>
      <c r="Y19" s="529"/>
      <c r="Z19" s="203"/>
      <c r="AA19" s="203"/>
      <c r="AB19" s="203"/>
      <c r="AC19" s="205"/>
      <c r="AD19" s="529"/>
      <c r="AE19" s="203"/>
      <c r="AF19" s="207"/>
      <c r="AG19" s="208"/>
      <c r="AH19" s="205"/>
      <c r="AI19" s="529"/>
      <c r="AJ19" s="203"/>
      <c r="AK19" s="203"/>
      <c r="AL19" s="203"/>
      <c r="AM19" s="205"/>
      <c r="AN19" s="529"/>
      <c r="AO19" s="203"/>
      <c r="AP19" s="207"/>
      <c r="AQ19" s="208"/>
      <c r="AR19" s="205"/>
      <c r="AS19" s="529"/>
      <c r="AT19" s="203"/>
      <c r="AU19" s="207"/>
      <c r="AV19" s="208"/>
      <c r="AW19" s="205"/>
      <c r="AX19" s="529"/>
    </row>
    <row r="20" spans="2:50" ht="14.25" hidden="1" customHeight="1" outlineLevel="1">
      <c r="B20" s="494"/>
      <c r="C20" s="203">
        <v>14</v>
      </c>
      <c r="D20" s="206"/>
      <c r="E20" s="207"/>
      <c r="F20" s="203"/>
      <c r="G20" s="208"/>
      <c r="H20" s="529"/>
      <c r="I20" s="209"/>
      <c r="J20" s="209"/>
      <c r="K20" s="210"/>
      <c r="L20" s="530"/>
      <c r="M20" s="209"/>
      <c r="N20" s="599"/>
      <c r="O20" s="494"/>
      <c r="P20" s="203"/>
      <c r="Q20" s="203"/>
      <c r="R20" s="203"/>
      <c r="S20" s="205"/>
      <c r="T20" s="529"/>
      <c r="U20" s="203"/>
      <c r="V20" s="203"/>
      <c r="W20" s="203"/>
      <c r="X20" s="205"/>
      <c r="Y20" s="529"/>
      <c r="Z20" s="203"/>
      <c r="AA20" s="203"/>
      <c r="AB20" s="203"/>
      <c r="AC20" s="205"/>
      <c r="AD20" s="529"/>
      <c r="AE20" s="203"/>
      <c r="AF20" s="207"/>
      <c r="AG20" s="208"/>
      <c r="AH20" s="205"/>
      <c r="AI20" s="529"/>
      <c r="AJ20" s="203"/>
      <c r="AK20" s="203"/>
      <c r="AL20" s="203"/>
      <c r="AM20" s="205"/>
      <c r="AN20" s="529"/>
      <c r="AO20" s="203"/>
      <c r="AP20" s="207"/>
      <c r="AQ20" s="208"/>
      <c r="AR20" s="205"/>
      <c r="AS20" s="529"/>
      <c r="AT20" s="203"/>
      <c r="AU20" s="207"/>
      <c r="AV20" s="208"/>
      <c r="AW20" s="205"/>
      <c r="AX20" s="529"/>
    </row>
    <row r="21" spans="2:50" ht="14.25" hidden="1" customHeight="1" outlineLevel="1">
      <c r="B21" s="494"/>
      <c r="C21" s="203">
        <v>15</v>
      </c>
      <c r="D21" s="206"/>
      <c r="E21" s="207"/>
      <c r="F21" s="203"/>
      <c r="G21" s="208"/>
      <c r="H21" s="529"/>
      <c r="I21" s="209"/>
      <c r="J21" s="209"/>
      <c r="K21" s="210"/>
      <c r="L21" s="530"/>
      <c r="M21" s="209"/>
      <c r="N21" s="599"/>
      <c r="O21" s="494"/>
      <c r="P21" s="203"/>
      <c r="Q21" s="203"/>
      <c r="R21" s="203"/>
      <c r="S21" s="205"/>
      <c r="T21" s="529"/>
      <c r="U21" s="203"/>
      <c r="V21" s="203"/>
      <c r="W21" s="203"/>
      <c r="X21" s="205"/>
      <c r="Y21" s="529"/>
      <c r="Z21" s="203"/>
      <c r="AA21" s="203"/>
      <c r="AB21" s="203"/>
      <c r="AC21" s="205"/>
      <c r="AD21" s="529"/>
      <c r="AE21" s="203"/>
      <c r="AF21" s="207"/>
      <c r="AG21" s="208"/>
      <c r="AH21" s="205"/>
      <c r="AI21" s="529"/>
      <c r="AJ21" s="203"/>
      <c r="AK21" s="203"/>
      <c r="AL21" s="203"/>
      <c r="AM21" s="205"/>
      <c r="AN21" s="529"/>
      <c r="AO21" s="203"/>
      <c r="AP21" s="207"/>
      <c r="AQ21" s="208"/>
      <c r="AR21" s="205"/>
      <c r="AS21" s="529"/>
      <c r="AT21" s="203"/>
      <c r="AU21" s="207"/>
      <c r="AV21" s="208"/>
      <c r="AW21" s="205"/>
      <c r="AX21" s="529"/>
    </row>
    <row r="22" spans="2:50" ht="14.25" hidden="1" customHeight="1" outlineLevel="1" collapsed="1">
      <c r="B22" s="584" t="s">
        <v>606</v>
      </c>
      <c r="C22" s="585"/>
      <c r="D22" s="585"/>
      <c r="E22" s="585"/>
      <c r="F22" s="585"/>
      <c r="G22" s="585"/>
      <c r="H22" s="585"/>
      <c r="I22" s="190"/>
      <c r="J22" s="190"/>
      <c r="K22" s="190"/>
      <c r="L22" s="190"/>
      <c r="M22" s="213"/>
      <c r="N22" s="494" t="s">
        <v>445</v>
      </c>
      <c r="O22" s="494" t="s">
        <v>105</v>
      </c>
      <c r="P22" s="587">
        <f>AT2+1</f>
        <v>45874</v>
      </c>
      <c r="Q22" s="588"/>
      <c r="R22" s="588"/>
      <c r="S22" s="588"/>
      <c r="T22" s="588"/>
      <c r="U22" s="589">
        <f>P22+1</f>
        <v>45875</v>
      </c>
      <c r="V22" s="590"/>
      <c r="W22" s="590"/>
      <c r="X22" s="590"/>
      <c r="Y22" s="590"/>
      <c r="Z22" s="587">
        <f t="shared" ref="Z22" si="13">U22+1</f>
        <v>45876</v>
      </c>
      <c r="AA22" s="588"/>
      <c r="AB22" s="588"/>
      <c r="AC22" s="588"/>
      <c r="AD22" s="588"/>
      <c r="AE22" s="589">
        <f t="shared" ref="AE22" si="14">Z22+1</f>
        <v>45877</v>
      </c>
      <c r="AF22" s="590"/>
      <c r="AG22" s="590"/>
      <c r="AH22" s="590"/>
      <c r="AI22" s="590"/>
      <c r="AJ22" s="587">
        <f t="shared" ref="AJ22" si="15">AE22+1</f>
        <v>45878</v>
      </c>
      <c r="AK22" s="587"/>
      <c r="AL22" s="587"/>
      <c r="AM22" s="587"/>
      <c r="AN22" s="587"/>
      <c r="AO22" s="589">
        <f t="shared" ref="AO22" si="16">AJ22+1</f>
        <v>45879</v>
      </c>
      <c r="AP22" s="590"/>
      <c r="AQ22" s="590"/>
      <c r="AR22" s="590"/>
      <c r="AS22" s="590"/>
      <c r="AT22" s="587">
        <f t="shared" ref="AT22" si="17">AO22+1</f>
        <v>45880</v>
      </c>
      <c r="AU22" s="587"/>
      <c r="AV22" s="587"/>
      <c r="AW22" s="587"/>
      <c r="AX22" s="587"/>
    </row>
    <row r="23" spans="2:50" ht="14.25" hidden="1" customHeight="1" outlineLevel="1">
      <c r="B23" s="534"/>
      <c r="C23" s="534"/>
      <c r="D23" s="534"/>
      <c r="E23" s="534"/>
      <c r="F23" s="534"/>
      <c r="G23" s="534"/>
      <c r="H23" s="534"/>
      <c r="I23" s="192"/>
      <c r="J23" s="192"/>
      <c r="K23" s="192"/>
      <c r="L23" s="192"/>
      <c r="M23" s="214"/>
      <c r="N23" s="494"/>
      <c r="O23" s="494"/>
      <c r="P23" s="594">
        <f>P22</f>
        <v>45874</v>
      </c>
      <c r="Q23" s="594"/>
      <c r="R23" s="594"/>
      <c r="S23" s="594"/>
      <c r="T23" s="594"/>
      <c r="U23" s="595">
        <f>U22</f>
        <v>45875</v>
      </c>
      <c r="V23" s="595"/>
      <c r="W23" s="595"/>
      <c r="X23" s="595"/>
      <c r="Y23" s="595"/>
      <c r="Z23" s="594">
        <f t="shared" ref="Z23" si="18">Z22</f>
        <v>45876</v>
      </c>
      <c r="AA23" s="594"/>
      <c r="AB23" s="594"/>
      <c r="AC23" s="594"/>
      <c r="AD23" s="594"/>
      <c r="AE23" s="595">
        <f t="shared" ref="AE23" si="19">AE22</f>
        <v>45877</v>
      </c>
      <c r="AF23" s="595"/>
      <c r="AG23" s="595"/>
      <c r="AH23" s="595"/>
      <c r="AI23" s="595"/>
      <c r="AJ23" s="594">
        <f t="shared" ref="AJ23" si="20">AJ22</f>
        <v>45878</v>
      </c>
      <c r="AK23" s="594"/>
      <c r="AL23" s="594"/>
      <c r="AM23" s="594"/>
      <c r="AN23" s="594"/>
      <c r="AO23" s="595">
        <f t="shared" ref="AO23" si="21">AO22</f>
        <v>45879</v>
      </c>
      <c r="AP23" s="595"/>
      <c r="AQ23" s="595"/>
      <c r="AR23" s="595"/>
      <c r="AS23" s="595"/>
      <c r="AT23" s="594">
        <f t="shared" ref="AT23" si="22">AT22</f>
        <v>45880</v>
      </c>
      <c r="AU23" s="594"/>
      <c r="AV23" s="594"/>
      <c r="AW23" s="594"/>
      <c r="AX23" s="594"/>
    </row>
    <row r="24" spans="2:50" ht="14.25" hidden="1" customHeight="1" outlineLevel="1">
      <c r="B24" s="494" t="s">
        <v>165</v>
      </c>
      <c r="C24" s="494" t="s">
        <v>160</v>
      </c>
      <c r="D24" s="494"/>
      <c r="E24" s="494" t="s">
        <v>161</v>
      </c>
      <c r="F24" s="494"/>
      <c r="G24" s="494"/>
      <c r="H24" s="494" t="s">
        <v>166</v>
      </c>
      <c r="I24" s="527" t="s">
        <v>446</v>
      </c>
      <c r="J24" s="527"/>
      <c r="K24" s="527"/>
      <c r="L24" s="527" t="s">
        <v>166</v>
      </c>
      <c r="M24" s="527" t="s">
        <v>168</v>
      </c>
      <c r="N24" s="494"/>
      <c r="O24" s="494" t="s">
        <v>167</v>
      </c>
      <c r="P24" s="494" t="s">
        <v>163</v>
      </c>
      <c r="Q24" s="494"/>
      <c r="R24" s="494"/>
      <c r="S24" s="494"/>
      <c r="T24" s="494" t="s">
        <v>166</v>
      </c>
      <c r="U24" s="494" t="s">
        <v>163</v>
      </c>
      <c r="V24" s="494"/>
      <c r="W24" s="494"/>
      <c r="X24" s="494"/>
      <c r="Y24" s="494" t="s">
        <v>166</v>
      </c>
      <c r="Z24" s="494" t="s">
        <v>163</v>
      </c>
      <c r="AA24" s="494"/>
      <c r="AB24" s="494"/>
      <c r="AC24" s="494"/>
      <c r="AD24" s="494" t="s">
        <v>166</v>
      </c>
      <c r="AE24" s="494" t="s">
        <v>163</v>
      </c>
      <c r="AF24" s="494"/>
      <c r="AG24" s="494"/>
      <c r="AH24" s="494"/>
      <c r="AI24" s="494" t="s">
        <v>166</v>
      </c>
      <c r="AJ24" s="494" t="s">
        <v>163</v>
      </c>
      <c r="AK24" s="494"/>
      <c r="AL24" s="494"/>
      <c r="AM24" s="494"/>
      <c r="AN24" s="494" t="s">
        <v>166</v>
      </c>
      <c r="AO24" s="494" t="s">
        <v>163</v>
      </c>
      <c r="AP24" s="494"/>
      <c r="AQ24" s="494"/>
      <c r="AR24" s="494"/>
      <c r="AS24" s="494" t="s">
        <v>166</v>
      </c>
      <c r="AT24" s="494" t="s">
        <v>163</v>
      </c>
      <c r="AU24" s="494"/>
      <c r="AV24" s="494"/>
      <c r="AW24" s="494"/>
      <c r="AX24" s="494" t="s">
        <v>166</v>
      </c>
    </row>
    <row r="25" spans="2:50" ht="14.25" hidden="1" customHeight="1" outlineLevel="1">
      <c r="B25" s="494"/>
      <c r="C25" s="494"/>
      <c r="D25" s="494"/>
      <c r="E25" s="494" t="s">
        <v>447</v>
      </c>
      <c r="F25" s="494"/>
      <c r="G25" s="494"/>
      <c r="H25" s="494"/>
      <c r="I25" s="527" t="s">
        <v>447</v>
      </c>
      <c r="J25" s="527"/>
      <c r="K25" s="527"/>
      <c r="L25" s="527"/>
      <c r="M25" s="527"/>
      <c r="N25" s="494"/>
      <c r="O25" s="494"/>
      <c r="P25" s="494" t="s">
        <v>448</v>
      </c>
      <c r="Q25" s="494"/>
      <c r="R25" s="494"/>
      <c r="S25" s="494"/>
      <c r="T25" s="494"/>
      <c r="U25" s="494" t="s">
        <v>448</v>
      </c>
      <c r="V25" s="494"/>
      <c r="W25" s="494"/>
      <c r="X25" s="494"/>
      <c r="Y25" s="494"/>
      <c r="Z25" s="494" t="s">
        <v>448</v>
      </c>
      <c r="AA25" s="494"/>
      <c r="AB25" s="494"/>
      <c r="AC25" s="494"/>
      <c r="AD25" s="494"/>
      <c r="AE25" s="494" t="s">
        <v>448</v>
      </c>
      <c r="AF25" s="494"/>
      <c r="AG25" s="494"/>
      <c r="AH25" s="494"/>
      <c r="AI25" s="494"/>
      <c r="AJ25" s="494" t="s">
        <v>448</v>
      </c>
      <c r="AK25" s="494"/>
      <c r="AL25" s="494"/>
      <c r="AM25" s="494"/>
      <c r="AN25" s="494"/>
      <c r="AO25" s="494" t="s">
        <v>448</v>
      </c>
      <c r="AP25" s="494"/>
      <c r="AQ25" s="494"/>
      <c r="AR25" s="494"/>
      <c r="AS25" s="494"/>
      <c r="AT25" s="494" t="s">
        <v>448</v>
      </c>
      <c r="AU25" s="494"/>
      <c r="AV25" s="494"/>
      <c r="AW25" s="494"/>
      <c r="AX25" s="494"/>
    </row>
    <row r="26" spans="2:50" ht="14.25" hidden="1" customHeight="1" outlineLevel="1">
      <c r="B26" s="494"/>
      <c r="C26" s="494"/>
      <c r="D26" s="494"/>
      <c r="E26" s="203" t="s">
        <v>162</v>
      </c>
      <c r="F26" s="203" t="s">
        <v>449</v>
      </c>
      <c r="G26" s="203" t="s">
        <v>164</v>
      </c>
      <c r="H26" s="494"/>
      <c r="I26" s="204" t="s">
        <v>162</v>
      </c>
      <c r="J26" s="204" t="s">
        <v>449</v>
      </c>
      <c r="K26" s="204" t="s">
        <v>164</v>
      </c>
      <c r="L26" s="527"/>
      <c r="M26" s="527"/>
      <c r="N26" s="494"/>
      <c r="O26" s="494"/>
      <c r="P26" s="203" t="s">
        <v>162</v>
      </c>
      <c r="Q26" s="203" t="s">
        <v>449</v>
      </c>
      <c r="R26" s="203" t="s">
        <v>164</v>
      </c>
      <c r="S26" s="205" t="s">
        <v>168</v>
      </c>
      <c r="T26" s="494"/>
      <c r="U26" s="203" t="s">
        <v>162</v>
      </c>
      <c r="V26" s="203" t="s">
        <v>449</v>
      </c>
      <c r="W26" s="203" t="s">
        <v>164</v>
      </c>
      <c r="X26" s="205" t="s">
        <v>168</v>
      </c>
      <c r="Y26" s="494"/>
      <c r="Z26" s="203" t="s">
        <v>162</v>
      </c>
      <c r="AA26" s="203" t="s">
        <v>449</v>
      </c>
      <c r="AB26" s="203" t="s">
        <v>164</v>
      </c>
      <c r="AC26" s="205" t="s">
        <v>168</v>
      </c>
      <c r="AD26" s="494"/>
      <c r="AE26" s="203" t="s">
        <v>162</v>
      </c>
      <c r="AF26" s="203" t="s">
        <v>449</v>
      </c>
      <c r="AG26" s="203" t="s">
        <v>164</v>
      </c>
      <c r="AH26" s="205" t="s">
        <v>168</v>
      </c>
      <c r="AI26" s="494"/>
      <c r="AJ26" s="203" t="s">
        <v>162</v>
      </c>
      <c r="AK26" s="203" t="s">
        <v>449</v>
      </c>
      <c r="AL26" s="203" t="s">
        <v>164</v>
      </c>
      <c r="AM26" s="205" t="s">
        <v>168</v>
      </c>
      <c r="AN26" s="494"/>
      <c r="AO26" s="203" t="s">
        <v>162</v>
      </c>
      <c r="AP26" s="203" t="s">
        <v>449</v>
      </c>
      <c r="AQ26" s="203" t="s">
        <v>164</v>
      </c>
      <c r="AR26" s="205" t="s">
        <v>168</v>
      </c>
      <c r="AS26" s="494"/>
      <c r="AT26" s="203" t="s">
        <v>162</v>
      </c>
      <c r="AU26" s="203" t="s">
        <v>449</v>
      </c>
      <c r="AV26" s="203" t="s">
        <v>164</v>
      </c>
      <c r="AW26" s="205" t="s">
        <v>168</v>
      </c>
      <c r="AX26" s="494"/>
    </row>
    <row r="27" spans="2:50" ht="14.25" hidden="1" customHeight="1" outlineLevel="1">
      <c r="B27" s="494" t="s">
        <v>478</v>
      </c>
      <c r="C27" s="203">
        <v>1</v>
      </c>
      <c r="D27" s="206" t="s">
        <v>389</v>
      </c>
      <c r="E27" s="207">
        <v>6</v>
      </c>
      <c r="F27" s="203">
        <v>2500</v>
      </c>
      <c r="G27" s="208">
        <f t="shared" ref="G27:G36" si="23">F27/E27</f>
        <v>416.66666666666669</v>
      </c>
      <c r="H27" s="529">
        <f>AVERAGE(G27:G41)</f>
        <v>303.22388591800353</v>
      </c>
      <c r="I27" s="209">
        <f>AVERAGE(P27,U27,Z27,AE27,AJ27,AO27,AT27)</f>
        <v>6</v>
      </c>
      <c r="J27" s="209">
        <f>AVERAGE(Q27,V27,AA27,AF27,AK27,AP27,AU27)</f>
        <v>2124.5776249680453</v>
      </c>
      <c r="K27" s="210">
        <f>AVERAGE(R27,W27,AB27,AG27,AL27,AQ27,AV27)</f>
        <v>354.0962708280075</v>
      </c>
      <c r="L27" s="530">
        <f>IFERROR(AVERAGE(K27:K41),"-")</f>
        <v>254.00095374216556</v>
      </c>
      <c r="M27" s="209">
        <f>RANK(K27, K$27:$K$41)</f>
        <v>3</v>
      </c>
      <c r="N27" s="494"/>
      <c r="O27" s="494"/>
      <c r="P27" s="203">
        <v>6</v>
      </c>
      <c r="Q27" s="207">
        <v>2125.7889009793257</v>
      </c>
      <c r="R27" s="208">
        <f t="shared" ref="R27:R36" si="24">Q27/P27</f>
        <v>354.29815016322095</v>
      </c>
      <c r="S27" s="205">
        <f>RANK(R27, R$27:R$41)</f>
        <v>3</v>
      </c>
      <c r="T27" s="529">
        <f>AVERAGE(R27:R41)</f>
        <v>254.19065656804983</v>
      </c>
      <c r="U27" s="203">
        <v>6</v>
      </c>
      <c r="V27" s="207">
        <v>2126.8330134356956</v>
      </c>
      <c r="W27" s="208">
        <f t="shared" ref="W27:W36" si="25">V27/U27</f>
        <v>354.47216890594927</v>
      </c>
      <c r="X27" s="205">
        <f>RANK(W27, W$27:W$41)</f>
        <v>3</v>
      </c>
      <c r="Y27" s="529">
        <f>AVERAGE(W27:W41)</f>
        <v>254.2528154183006</v>
      </c>
      <c r="Z27" s="203">
        <v>6</v>
      </c>
      <c r="AA27" s="207">
        <v>2127.0758122743673</v>
      </c>
      <c r="AB27" s="208">
        <f t="shared" ref="AB27:AB36" si="26">AA27/Z27</f>
        <v>354.51263537906124</v>
      </c>
      <c r="AC27" s="205">
        <f>RANK(AB27, AB$27:AB$41)</f>
        <v>3</v>
      </c>
      <c r="AD27" s="529">
        <f>AVERAGE(AB27:AB41)</f>
        <v>254.19962854717807</v>
      </c>
      <c r="AE27" s="203">
        <v>6</v>
      </c>
      <c r="AF27" s="207">
        <v>2127.1860095389534</v>
      </c>
      <c r="AG27" s="208">
        <f t="shared" ref="AG27:AG36" si="27">AF27/AE27</f>
        <v>354.53100158982556</v>
      </c>
      <c r="AH27" s="205">
        <f>RANK(AG27, AG$27:AG$41)</f>
        <v>3</v>
      </c>
      <c r="AI27" s="529">
        <f>AVERAGE(AG27:AG41)</f>
        <v>253.95549352148404</v>
      </c>
      <c r="AJ27" s="203">
        <v>6</v>
      </c>
      <c r="AK27" s="207">
        <v>2122.1864951768498</v>
      </c>
      <c r="AL27" s="208">
        <f t="shared" ref="AL27:AL36" si="28">AK27/AJ27</f>
        <v>353.69774919614161</v>
      </c>
      <c r="AM27" s="205">
        <f>RANK(AL27, AL$27:AL$41)</f>
        <v>3</v>
      </c>
      <c r="AN27" s="529">
        <f>AVERAGE(AL27:AL41)</f>
        <v>253.78969264166872</v>
      </c>
      <c r="AO27" s="203">
        <v>6</v>
      </c>
      <c r="AP27" s="207">
        <v>2120.3795066413695</v>
      </c>
      <c r="AQ27" s="208">
        <f t="shared" ref="AQ27:AQ36" si="29">AP27/AO27</f>
        <v>353.39658444022825</v>
      </c>
      <c r="AR27" s="205">
        <f>RANK(AQ27, AQ$27:AQ$41)</f>
        <v>3</v>
      </c>
      <c r="AS27" s="529">
        <f>AVERAGE(AQ27:AQ41)</f>
        <v>253.82374875894229</v>
      </c>
      <c r="AT27" s="203">
        <v>6</v>
      </c>
      <c r="AU27" s="207">
        <v>2122.5936367297559</v>
      </c>
      <c r="AV27" s="208">
        <f t="shared" ref="AV27:AV36" si="30">AU27/AT27</f>
        <v>353.76560612162598</v>
      </c>
      <c r="AW27" s="205">
        <f>RANK(AV27, AV$27:AV$41)</f>
        <v>3</v>
      </c>
      <c r="AX27" s="529">
        <f>AVERAGE(AV27:AV41)</f>
        <v>253.7946407395354</v>
      </c>
    </row>
    <row r="28" spans="2:50" ht="14.25" hidden="1" customHeight="1" outlineLevel="1">
      <c r="B28" s="494"/>
      <c r="C28" s="203">
        <v>2</v>
      </c>
      <c r="D28" s="206" t="s">
        <v>390</v>
      </c>
      <c r="E28" s="207">
        <v>6</v>
      </c>
      <c r="F28" s="203">
        <v>2600</v>
      </c>
      <c r="G28" s="208">
        <f t="shared" si="23"/>
        <v>433.33333333333331</v>
      </c>
      <c r="H28" s="529"/>
      <c r="I28" s="209">
        <f t="shared" ref="I28:K36" si="31">AVERAGE(P28,U28,Z28,AE28,AJ28,AO28,AT28)</f>
        <v>6</v>
      </c>
      <c r="J28" s="209">
        <f t="shared" si="31"/>
        <v>2083.3355192786216</v>
      </c>
      <c r="K28" s="210">
        <f t="shared" si="31"/>
        <v>347.22258654643696</v>
      </c>
      <c r="L28" s="530"/>
      <c r="M28" s="209">
        <f>RANK(K28, K$27:$K$41)</f>
        <v>4</v>
      </c>
      <c r="N28" s="494"/>
      <c r="O28" s="494"/>
      <c r="P28" s="203">
        <v>6</v>
      </c>
      <c r="Q28" s="207">
        <v>2086.3636363636365</v>
      </c>
      <c r="R28" s="208">
        <f t="shared" si="24"/>
        <v>347.72727272727275</v>
      </c>
      <c r="S28" s="205">
        <f t="shared" ref="S28:S36" si="32">RANK(R28, R$27:R$41)</f>
        <v>4</v>
      </c>
      <c r="T28" s="529"/>
      <c r="U28" s="203">
        <v>6</v>
      </c>
      <c r="V28" s="207">
        <v>2086.7614061331319</v>
      </c>
      <c r="W28" s="208">
        <f t="shared" si="25"/>
        <v>347.79356768885532</v>
      </c>
      <c r="X28" s="205">
        <f t="shared" ref="X28:X36" si="33">RANK(W28, W$27:W$41)</f>
        <v>4</v>
      </c>
      <c r="Y28" s="529"/>
      <c r="Z28" s="203">
        <v>6</v>
      </c>
      <c r="AA28" s="207">
        <v>2085.2459016393309</v>
      </c>
      <c r="AB28" s="208">
        <f t="shared" si="26"/>
        <v>347.54098360655513</v>
      </c>
      <c r="AC28" s="205">
        <f t="shared" ref="AC28:AC36" si="34">RANK(AB28, AB$27:AB$41)</f>
        <v>4</v>
      </c>
      <c r="AD28" s="529"/>
      <c r="AE28" s="203">
        <v>6</v>
      </c>
      <c r="AF28" s="207">
        <v>2081.7391304347757</v>
      </c>
      <c r="AG28" s="208">
        <f t="shared" si="27"/>
        <v>346.9565217391293</v>
      </c>
      <c r="AH28" s="205">
        <f t="shared" ref="AH28:AH36" si="35">RANK(AG28, AG$27:AG$41)</f>
        <v>4</v>
      </c>
      <c r="AI28" s="529"/>
      <c r="AJ28" s="203">
        <v>6</v>
      </c>
      <c r="AK28" s="207">
        <v>2081.1083123425624</v>
      </c>
      <c r="AL28" s="208">
        <f t="shared" si="28"/>
        <v>346.85138539042708</v>
      </c>
      <c r="AM28" s="205">
        <f t="shared" ref="AM28:AM36" si="36">RANK(AL28, AL$27:AL$41)</f>
        <v>4</v>
      </c>
      <c r="AN28" s="529"/>
      <c r="AO28" s="203">
        <v>6</v>
      </c>
      <c r="AP28" s="207">
        <v>2080.9248554913265</v>
      </c>
      <c r="AQ28" s="208">
        <f t="shared" si="29"/>
        <v>346.82080924855444</v>
      </c>
      <c r="AR28" s="205">
        <f t="shared" ref="AR28:AR36" si="37">RANK(AQ28, AQ$27:AQ$41)</f>
        <v>4</v>
      </c>
      <c r="AS28" s="529"/>
      <c r="AT28" s="203">
        <v>6</v>
      </c>
      <c r="AU28" s="207">
        <v>2081.2053925455875</v>
      </c>
      <c r="AV28" s="208">
        <f t="shared" si="30"/>
        <v>346.86756542426457</v>
      </c>
      <c r="AW28" s="205">
        <f t="shared" ref="AW28:AW36" si="38">RANK(AV28, AV$27:AV$41)</f>
        <v>4</v>
      </c>
      <c r="AX28" s="529"/>
    </row>
    <row r="29" spans="2:50" ht="14.25" hidden="1" customHeight="1" outlineLevel="1">
      <c r="B29" s="494"/>
      <c r="C29" s="203">
        <v>3</v>
      </c>
      <c r="D29" s="206" t="s">
        <v>391</v>
      </c>
      <c r="E29" s="207">
        <v>6</v>
      </c>
      <c r="F29" s="203">
        <v>2600</v>
      </c>
      <c r="G29" s="208">
        <f t="shared" si="23"/>
        <v>433.33333333333331</v>
      </c>
      <c r="H29" s="529"/>
      <c r="I29" s="209">
        <f t="shared" si="31"/>
        <v>6</v>
      </c>
      <c r="J29" s="209">
        <f t="shared" si="31"/>
        <v>2145.5653466297049</v>
      </c>
      <c r="K29" s="210">
        <f t="shared" si="31"/>
        <v>357.59422443828407</v>
      </c>
      <c r="L29" s="530"/>
      <c r="M29" s="209">
        <f>RANK(K29, K$27:$K$41)</f>
        <v>2</v>
      </c>
      <c r="N29" s="494"/>
      <c r="O29" s="494"/>
      <c r="P29" s="203">
        <v>6</v>
      </c>
      <c r="Q29" s="207">
        <v>2148.4193011647267</v>
      </c>
      <c r="R29" s="208">
        <f t="shared" si="24"/>
        <v>358.06988352745446</v>
      </c>
      <c r="S29" s="205">
        <f t="shared" si="32"/>
        <v>2</v>
      </c>
      <c r="T29" s="529"/>
      <c r="U29" s="203">
        <v>6</v>
      </c>
      <c r="V29" s="207">
        <v>2149.6540713145314</v>
      </c>
      <c r="W29" s="208">
        <f t="shared" si="25"/>
        <v>358.27567855242188</v>
      </c>
      <c r="X29" s="205">
        <f t="shared" si="33"/>
        <v>2</v>
      </c>
      <c r="Y29" s="529"/>
      <c r="Z29" s="203">
        <v>6</v>
      </c>
      <c r="AA29" s="207">
        <v>2147.9665738161571</v>
      </c>
      <c r="AB29" s="208">
        <f t="shared" si="26"/>
        <v>357.99442896935949</v>
      </c>
      <c r="AC29" s="205">
        <f t="shared" si="34"/>
        <v>2</v>
      </c>
      <c r="AD29" s="529"/>
      <c r="AE29" s="203">
        <v>6</v>
      </c>
      <c r="AF29" s="207">
        <v>2144.4676409185818</v>
      </c>
      <c r="AG29" s="208">
        <f t="shared" si="27"/>
        <v>357.41127348643028</v>
      </c>
      <c r="AH29" s="205">
        <f t="shared" si="35"/>
        <v>2</v>
      </c>
      <c r="AI29" s="529"/>
      <c r="AJ29" s="203">
        <v>6</v>
      </c>
      <c r="AK29" s="207">
        <v>2143.4298440979965</v>
      </c>
      <c r="AL29" s="208">
        <f t="shared" si="28"/>
        <v>357.23830734966606</v>
      </c>
      <c r="AM29" s="205">
        <f t="shared" si="36"/>
        <v>2</v>
      </c>
      <c r="AN29" s="529"/>
      <c r="AO29" s="203">
        <v>6</v>
      </c>
      <c r="AP29" s="207">
        <v>2142.3548215237088</v>
      </c>
      <c r="AQ29" s="208">
        <f t="shared" si="29"/>
        <v>357.05913692061813</v>
      </c>
      <c r="AR29" s="205">
        <f t="shared" si="37"/>
        <v>2</v>
      </c>
      <c r="AS29" s="529"/>
      <c r="AT29" s="203">
        <v>6</v>
      </c>
      <c r="AU29" s="207">
        <v>2142.6651735722312</v>
      </c>
      <c r="AV29" s="208">
        <f t="shared" si="30"/>
        <v>357.11086226203855</v>
      </c>
      <c r="AW29" s="205">
        <f t="shared" si="38"/>
        <v>2</v>
      </c>
      <c r="AX29" s="529"/>
    </row>
    <row r="30" spans="2:50" ht="14.25" hidden="1" customHeight="1" outlineLevel="1">
      <c r="B30" s="494"/>
      <c r="C30" s="203">
        <v>4</v>
      </c>
      <c r="D30" s="206" t="s">
        <v>392</v>
      </c>
      <c r="E30" s="207">
        <v>11</v>
      </c>
      <c r="F30" s="203">
        <v>3000</v>
      </c>
      <c r="G30" s="208">
        <f t="shared" si="23"/>
        <v>272.72727272727275</v>
      </c>
      <c r="H30" s="529"/>
      <c r="I30" s="209">
        <f t="shared" si="31"/>
        <v>11</v>
      </c>
      <c r="J30" s="209">
        <f t="shared" si="31"/>
        <v>2559.6278358995946</v>
      </c>
      <c r="K30" s="210">
        <f t="shared" si="31"/>
        <v>232.69343962723585</v>
      </c>
      <c r="L30" s="530"/>
      <c r="M30" s="209">
        <f>RANK(K30, K$27:$K$41)</f>
        <v>5</v>
      </c>
      <c r="N30" s="494"/>
      <c r="O30" s="494"/>
      <c r="P30" s="203">
        <v>11</v>
      </c>
      <c r="Q30" s="207">
        <v>2560.4227212681608</v>
      </c>
      <c r="R30" s="208">
        <f t="shared" si="24"/>
        <v>232.76570193346916</v>
      </c>
      <c r="S30" s="205">
        <f t="shared" si="32"/>
        <v>5</v>
      </c>
      <c r="T30" s="529"/>
      <c r="U30" s="203">
        <v>11</v>
      </c>
      <c r="V30" s="207">
        <v>2560.4278074866293</v>
      </c>
      <c r="W30" s="208">
        <f t="shared" si="25"/>
        <v>232.7661643169663</v>
      </c>
      <c r="X30" s="205">
        <f t="shared" si="33"/>
        <v>6</v>
      </c>
      <c r="Y30" s="529"/>
      <c r="Z30" s="203">
        <v>11</v>
      </c>
      <c r="AA30" s="207">
        <v>2560.9299688120195</v>
      </c>
      <c r="AB30" s="208">
        <f t="shared" si="26"/>
        <v>232.81181534654723</v>
      </c>
      <c r="AC30" s="205">
        <f t="shared" si="34"/>
        <v>5</v>
      </c>
      <c r="AD30" s="529"/>
      <c r="AE30" s="203">
        <v>11</v>
      </c>
      <c r="AF30" s="207">
        <v>2558.6159169550151</v>
      </c>
      <c r="AG30" s="208">
        <f t="shared" si="27"/>
        <v>232.60144699591046</v>
      </c>
      <c r="AH30" s="205">
        <f t="shared" si="35"/>
        <v>5</v>
      </c>
      <c r="AI30" s="529"/>
      <c r="AJ30" s="203">
        <v>11</v>
      </c>
      <c r="AK30" s="207">
        <v>2558.8295338550547</v>
      </c>
      <c r="AL30" s="208">
        <f t="shared" si="28"/>
        <v>232.62086671409588</v>
      </c>
      <c r="AM30" s="205">
        <f t="shared" si="36"/>
        <v>5</v>
      </c>
      <c r="AN30" s="529"/>
      <c r="AO30" s="203">
        <v>11</v>
      </c>
      <c r="AP30" s="207">
        <v>2560</v>
      </c>
      <c r="AQ30" s="208">
        <f t="shared" si="29"/>
        <v>232.72727272727272</v>
      </c>
      <c r="AR30" s="205">
        <f t="shared" si="37"/>
        <v>5</v>
      </c>
      <c r="AS30" s="529"/>
      <c r="AT30" s="203">
        <v>11</v>
      </c>
      <c r="AU30" s="207">
        <v>2558.1689029202812</v>
      </c>
      <c r="AV30" s="208">
        <f t="shared" si="30"/>
        <v>232.5608093563892</v>
      </c>
      <c r="AW30" s="205">
        <f t="shared" si="38"/>
        <v>6</v>
      </c>
      <c r="AX30" s="529"/>
    </row>
    <row r="31" spans="2:50" ht="14.25" hidden="1" customHeight="1" outlineLevel="1">
      <c r="B31" s="494"/>
      <c r="C31" s="203">
        <v>5</v>
      </c>
      <c r="D31" s="206" t="s">
        <v>393</v>
      </c>
      <c r="E31" s="207">
        <v>17</v>
      </c>
      <c r="F31" s="203">
        <v>3273</v>
      </c>
      <c r="G31" s="208">
        <f t="shared" si="23"/>
        <v>192.52941176470588</v>
      </c>
      <c r="H31" s="529"/>
      <c r="I31" s="209">
        <f t="shared" si="31"/>
        <v>17</v>
      </c>
      <c r="J31" s="209">
        <f t="shared" si="31"/>
        <v>2791.7275714604048</v>
      </c>
      <c r="K31" s="210">
        <f t="shared" si="31"/>
        <v>164.21926890943556</v>
      </c>
      <c r="L31" s="530"/>
      <c r="M31" s="209">
        <f>RANK(K31, K$27:$K$41)</f>
        <v>9</v>
      </c>
      <c r="N31" s="494"/>
      <c r="O31" s="494"/>
      <c r="P31" s="203">
        <v>17</v>
      </c>
      <c r="Q31" s="207">
        <v>2790.4864864864844</v>
      </c>
      <c r="R31" s="208">
        <f t="shared" si="24"/>
        <v>164.14626391096968</v>
      </c>
      <c r="S31" s="205">
        <f t="shared" si="32"/>
        <v>10</v>
      </c>
      <c r="T31" s="529"/>
      <c r="U31" s="203">
        <v>17</v>
      </c>
      <c r="V31" s="207">
        <v>2790.7894736842145</v>
      </c>
      <c r="W31" s="208">
        <f t="shared" si="25"/>
        <v>164.16408668730674</v>
      </c>
      <c r="X31" s="205">
        <f t="shared" si="33"/>
        <v>10</v>
      </c>
      <c r="Y31" s="529"/>
      <c r="Z31" s="203">
        <v>17</v>
      </c>
      <c r="AA31" s="207">
        <v>2791.8098720292464</v>
      </c>
      <c r="AB31" s="208">
        <f t="shared" si="26"/>
        <v>164.22411011936742</v>
      </c>
      <c r="AC31" s="205">
        <f t="shared" si="34"/>
        <v>9</v>
      </c>
      <c r="AD31" s="529"/>
      <c r="AE31" s="203">
        <v>17</v>
      </c>
      <c r="AF31" s="207">
        <v>2791.9738684087779</v>
      </c>
      <c r="AG31" s="208">
        <f t="shared" si="27"/>
        <v>164.23375696522223</v>
      </c>
      <c r="AH31" s="205">
        <f t="shared" si="35"/>
        <v>8</v>
      </c>
      <c r="AI31" s="529"/>
      <c r="AJ31" s="203">
        <v>17</v>
      </c>
      <c r="AK31" s="207">
        <v>2791.3284132841368</v>
      </c>
      <c r="AL31" s="208">
        <f t="shared" si="28"/>
        <v>164.19578901671392</v>
      </c>
      <c r="AM31" s="205">
        <f t="shared" si="36"/>
        <v>8</v>
      </c>
      <c r="AN31" s="529"/>
      <c r="AO31" s="203">
        <v>17</v>
      </c>
      <c r="AP31" s="207">
        <v>2792.5801011804388</v>
      </c>
      <c r="AQ31" s="208">
        <f t="shared" si="29"/>
        <v>164.26941771649641</v>
      </c>
      <c r="AR31" s="205">
        <f t="shared" si="37"/>
        <v>8</v>
      </c>
      <c r="AS31" s="529"/>
      <c r="AT31" s="203">
        <v>17</v>
      </c>
      <c r="AU31" s="207">
        <v>2793.1247851495341</v>
      </c>
      <c r="AV31" s="208">
        <f t="shared" si="30"/>
        <v>164.30145794997259</v>
      </c>
      <c r="AW31" s="205">
        <f t="shared" si="38"/>
        <v>7</v>
      </c>
      <c r="AX31" s="529"/>
    </row>
    <row r="32" spans="2:50" ht="14.25" hidden="1" customHeight="1" outlineLevel="1">
      <c r="B32" s="494"/>
      <c r="C32" s="203">
        <v>6</v>
      </c>
      <c r="D32" s="206" t="s">
        <v>394</v>
      </c>
      <c r="E32" s="207">
        <v>6</v>
      </c>
      <c r="F32" s="203">
        <v>2600</v>
      </c>
      <c r="G32" s="208">
        <f t="shared" si="23"/>
        <v>433.33333333333331</v>
      </c>
      <c r="H32" s="529"/>
      <c r="I32" s="209">
        <f t="shared" si="31"/>
        <v>6</v>
      </c>
      <c r="J32" s="209">
        <f t="shared" si="31"/>
        <v>2153.0706628775611</v>
      </c>
      <c r="K32" s="210">
        <f t="shared" si="31"/>
        <v>358.84511047959353</v>
      </c>
      <c r="L32" s="530"/>
      <c r="M32" s="209">
        <f>RANK(K32, K$27:$K$41)</f>
        <v>1</v>
      </c>
      <c r="N32" s="494"/>
      <c r="O32" s="494"/>
      <c r="P32" s="203">
        <v>6</v>
      </c>
      <c r="Q32" s="207">
        <v>2155.7729941291541</v>
      </c>
      <c r="R32" s="208">
        <f t="shared" si="24"/>
        <v>359.2954990215257</v>
      </c>
      <c r="S32" s="205">
        <f t="shared" si="32"/>
        <v>1</v>
      </c>
      <c r="T32" s="529"/>
      <c r="U32" s="203">
        <v>6</v>
      </c>
      <c r="V32" s="207">
        <v>2156.62763466042</v>
      </c>
      <c r="W32" s="208">
        <f t="shared" si="25"/>
        <v>359.43793911006998</v>
      </c>
      <c r="X32" s="205">
        <f t="shared" si="33"/>
        <v>1</v>
      </c>
      <c r="Y32" s="529"/>
      <c r="Z32" s="203">
        <v>6</v>
      </c>
      <c r="AA32" s="207">
        <v>2156.0830860534134</v>
      </c>
      <c r="AB32" s="208">
        <f t="shared" si="26"/>
        <v>359.34718100890223</v>
      </c>
      <c r="AC32" s="205">
        <f t="shared" si="34"/>
        <v>1</v>
      </c>
      <c r="AD32" s="529"/>
      <c r="AE32" s="203">
        <v>6</v>
      </c>
      <c r="AF32" s="207">
        <v>2151.648351648349</v>
      </c>
      <c r="AG32" s="208">
        <f t="shared" si="27"/>
        <v>358.60805860805817</v>
      </c>
      <c r="AH32" s="205">
        <f t="shared" si="35"/>
        <v>1</v>
      </c>
      <c r="AI32" s="529"/>
      <c r="AJ32" s="203">
        <v>6</v>
      </c>
      <c r="AK32" s="207">
        <v>2150.6188925081456</v>
      </c>
      <c r="AL32" s="208">
        <f t="shared" si="28"/>
        <v>358.43648208469091</v>
      </c>
      <c r="AM32" s="205">
        <f t="shared" si="36"/>
        <v>1</v>
      </c>
      <c r="AN32" s="529"/>
      <c r="AO32" s="203">
        <v>6</v>
      </c>
      <c r="AP32" s="207">
        <v>2152.2441651705553</v>
      </c>
      <c r="AQ32" s="208">
        <f t="shared" si="29"/>
        <v>358.70736086175924</v>
      </c>
      <c r="AR32" s="205">
        <f t="shared" si="37"/>
        <v>1</v>
      </c>
      <c r="AS32" s="529"/>
      <c r="AT32" s="203">
        <v>6</v>
      </c>
      <c r="AU32" s="207">
        <v>2148.4995159728892</v>
      </c>
      <c r="AV32" s="208">
        <f t="shared" si="30"/>
        <v>358.0832526621482</v>
      </c>
      <c r="AW32" s="205">
        <f t="shared" si="38"/>
        <v>1</v>
      </c>
      <c r="AX32" s="529"/>
    </row>
    <row r="33" spans="1:50" ht="14.25" hidden="1" customHeight="1" outlineLevel="1">
      <c r="B33" s="494"/>
      <c r="C33" s="203">
        <v>7</v>
      </c>
      <c r="D33" s="206" t="s">
        <v>395</v>
      </c>
      <c r="E33" s="207">
        <v>17</v>
      </c>
      <c r="F33" s="203">
        <v>3273</v>
      </c>
      <c r="G33" s="208">
        <f t="shared" si="23"/>
        <v>192.52941176470588</v>
      </c>
      <c r="H33" s="529"/>
      <c r="I33" s="209">
        <f t="shared" si="31"/>
        <v>17</v>
      </c>
      <c r="J33" s="209">
        <f t="shared" si="31"/>
        <v>2793.0906807385577</v>
      </c>
      <c r="K33" s="210">
        <f t="shared" si="31"/>
        <v>164.29945180815045</v>
      </c>
      <c r="L33" s="530"/>
      <c r="M33" s="209">
        <f>RANK(K33, K$27:$K$41)</f>
        <v>7</v>
      </c>
      <c r="N33" s="494"/>
      <c r="O33" s="494"/>
      <c r="P33" s="203">
        <v>17</v>
      </c>
      <c r="Q33" s="207">
        <v>2793.4144595561897</v>
      </c>
      <c r="R33" s="208">
        <f t="shared" si="24"/>
        <v>164.31849762095234</v>
      </c>
      <c r="S33" s="205">
        <f t="shared" si="32"/>
        <v>7</v>
      </c>
      <c r="T33" s="529"/>
      <c r="U33" s="203">
        <v>17</v>
      </c>
      <c r="V33" s="207">
        <v>2793.4774902516824</v>
      </c>
      <c r="W33" s="208">
        <f t="shared" si="25"/>
        <v>164.32220530892249</v>
      </c>
      <c r="X33" s="205">
        <f t="shared" si="33"/>
        <v>7</v>
      </c>
      <c r="Y33" s="529"/>
      <c r="Z33" s="203">
        <v>17</v>
      </c>
      <c r="AA33" s="207">
        <v>2795.0704225352056</v>
      </c>
      <c r="AB33" s="208">
        <f t="shared" si="26"/>
        <v>164.41590720795327</v>
      </c>
      <c r="AC33" s="205">
        <f t="shared" si="34"/>
        <v>7</v>
      </c>
      <c r="AD33" s="529"/>
      <c r="AE33" s="203">
        <v>17</v>
      </c>
      <c r="AF33" s="207">
        <v>2792.4324324324361</v>
      </c>
      <c r="AG33" s="208">
        <f t="shared" si="27"/>
        <v>164.26073131955508</v>
      </c>
      <c r="AH33" s="205">
        <f t="shared" si="35"/>
        <v>7</v>
      </c>
      <c r="AI33" s="529"/>
      <c r="AJ33" s="203">
        <v>17</v>
      </c>
      <c r="AK33" s="207">
        <v>2792.1064708581957</v>
      </c>
      <c r="AL33" s="208">
        <f t="shared" si="28"/>
        <v>164.24155710930563</v>
      </c>
      <c r="AM33" s="205">
        <f t="shared" si="36"/>
        <v>7</v>
      </c>
      <c r="AN33" s="529"/>
      <c r="AO33" s="203">
        <v>17</v>
      </c>
      <c r="AP33" s="207">
        <v>2792.6910299003302</v>
      </c>
      <c r="AQ33" s="208">
        <f t="shared" si="29"/>
        <v>164.27594293531354</v>
      </c>
      <c r="AR33" s="205">
        <f t="shared" si="37"/>
        <v>7</v>
      </c>
      <c r="AS33" s="529"/>
      <c r="AT33" s="203">
        <v>17</v>
      </c>
      <c r="AU33" s="207">
        <v>2792.4424596358631</v>
      </c>
      <c r="AV33" s="208">
        <f t="shared" si="30"/>
        <v>164.26132115505078</v>
      </c>
      <c r="AW33" s="205">
        <f t="shared" si="38"/>
        <v>8</v>
      </c>
      <c r="AX33" s="529"/>
    </row>
    <row r="34" spans="1:50" ht="14.25" hidden="1" customHeight="1" outlineLevel="1">
      <c r="B34" s="494"/>
      <c r="C34" s="203">
        <v>8</v>
      </c>
      <c r="D34" s="206" t="s">
        <v>396</v>
      </c>
      <c r="E34" s="207">
        <v>11</v>
      </c>
      <c r="F34" s="203">
        <v>3000</v>
      </c>
      <c r="G34" s="208">
        <f t="shared" si="23"/>
        <v>272.72727272727275</v>
      </c>
      <c r="H34" s="529"/>
      <c r="I34" s="209">
        <f t="shared" si="31"/>
        <v>11</v>
      </c>
      <c r="J34" s="209">
        <f t="shared" si="31"/>
        <v>2558.9598843454419</v>
      </c>
      <c r="K34" s="210">
        <f t="shared" si="31"/>
        <v>232.63271675867654</v>
      </c>
      <c r="L34" s="530"/>
      <c r="M34" s="209">
        <f>RANK(K34, K$27:$K$41)</f>
        <v>6</v>
      </c>
      <c r="N34" s="494"/>
      <c r="O34" s="494"/>
      <c r="P34" s="203">
        <v>11</v>
      </c>
      <c r="Q34" s="207">
        <v>2560.1286173633453</v>
      </c>
      <c r="R34" s="208">
        <f t="shared" si="24"/>
        <v>232.73896521484957</v>
      </c>
      <c r="S34" s="205">
        <f t="shared" si="32"/>
        <v>6</v>
      </c>
      <c r="T34" s="529"/>
      <c r="U34" s="203">
        <v>11</v>
      </c>
      <c r="V34" s="207">
        <v>2560.4924454392844</v>
      </c>
      <c r="W34" s="208">
        <f t="shared" si="25"/>
        <v>232.77204049448039</v>
      </c>
      <c r="X34" s="205">
        <f t="shared" si="33"/>
        <v>5</v>
      </c>
      <c r="Y34" s="529"/>
      <c r="Z34" s="203">
        <v>11</v>
      </c>
      <c r="AA34" s="207">
        <v>2559.5498963577111</v>
      </c>
      <c r="AB34" s="208">
        <f t="shared" si="26"/>
        <v>232.68635421433737</v>
      </c>
      <c r="AC34" s="205">
        <f t="shared" si="34"/>
        <v>6</v>
      </c>
      <c r="AD34" s="529"/>
      <c r="AE34" s="203">
        <v>11</v>
      </c>
      <c r="AF34" s="207">
        <v>2557.7350859453963</v>
      </c>
      <c r="AG34" s="208">
        <f t="shared" si="27"/>
        <v>232.52137144958149</v>
      </c>
      <c r="AH34" s="205">
        <f t="shared" si="35"/>
        <v>6</v>
      </c>
      <c r="AI34" s="529"/>
      <c r="AJ34" s="203">
        <v>11</v>
      </c>
      <c r="AK34" s="207">
        <v>2557.5333757151971</v>
      </c>
      <c r="AL34" s="208">
        <f t="shared" si="28"/>
        <v>232.503034155927</v>
      </c>
      <c r="AM34" s="205">
        <f t="shared" si="36"/>
        <v>6</v>
      </c>
      <c r="AN34" s="529"/>
      <c r="AO34" s="203">
        <v>11</v>
      </c>
      <c r="AP34" s="207">
        <v>2558.4657534246521</v>
      </c>
      <c r="AQ34" s="208">
        <f t="shared" si="29"/>
        <v>232.58779576587747</v>
      </c>
      <c r="AR34" s="205">
        <f t="shared" si="37"/>
        <v>6</v>
      </c>
      <c r="AS34" s="529"/>
      <c r="AT34" s="203">
        <v>11</v>
      </c>
      <c r="AU34" s="207">
        <v>2558.8140161725082</v>
      </c>
      <c r="AV34" s="208">
        <f t="shared" si="30"/>
        <v>232.61945601568257</v>
      </c>
      <c r="AW34" s="205">
        <f t="shared" si="38"/>
        <v>5</v>
      </c>
      <c r="AX34" s="529"/>
    </row>
    <row r="35" spans="1:50" ht="14.25" hidden="1" customHeight="1" outlineLevel="1">
      <c r="B35" s="494"/>
      <c r="C35" s="203">
        <v>9</v>
      </c>
      <c r="D35" s="206" t="s">
        <v>397</v>
      </c>
      <c r="E35" s="207">
        <v>17</v>
      </c>
      <c r="F35" s="203">
        <v>3273</v>
      </c>
      <c r="G35" s="208">
        <f t="shared" si="23"/>
        <v>192.52941176470588</v>
      </c>
      <c r="H35" s="529"/>
      <c r="I35" s="209">
        <f t="shared" si="31"/>
        <v>17</v>
      </c>
      <c r="J35" s="209">
        <f t="shared" si="31"/>
        <v>2791.7422458657006</v>
      </c>
      <c r="K35" s="210">
        <f t="shared" si="31"/>
        <v>164.22013210974708</v>
      </c>
      <c r="L35" s="530"/>
      <c r="M35" s="209">
        <f>RANK(K35, K$27:$K$41)</f>
        <v>8</v>
      </c>
      <c r="N35" s="494"/>
      <c r="O35" s="494"/>
      <c r="P35" s="203">
        <v>17</v>
      </c>
      <c r="Q35" s="207">
        <v>2793.0635838150311</v>
      </c>
      <c r="R35" s="208">
        <f t="shared" si="24"/>
        <v>164.29785787147242</v>
      </c>
      <c r="S35" s="205">
        <f t="shared" si="32"/>
        <v>8</v>
      </c>
      <c r="T35" s="529"/>
      <c r="U35" s="203">
        <v>17</v>
      </c>
      <c r="V35" s="207">
        <v>2792.7725118483436</v>
      </c>
      <c r="W35" s="208">
        <f t="shared" si="25"/>
        <v>164.28073599107904</v>
      </c>
      <c r="X35" s="205">
        <f t="shared" si="33"/>
        <v>8</v>
      </c>
      <c r="Y35" s="529"/>
      <c r="Z35" s="203">
        <v>17</v>
      </c>
      <c r="AA35" s="207">
        <v>2792.0831935592091</v>
      </c>
      <c r="AB35" s="208">
        <f t="shared" si="26"/>
        <v>164.24018785642406</v>
      </c>
      <c r="AC35" s="205">
        <f t="shared" si="34"/>
        <v>8</v>
      </c>
      <c r="AD35" s="529"/>
      <c r="AE35" s="203">
        <v>17</v>
      </c>
      <c r="AF35" s="207">
        <v>2791.8660287081352</v>
      </c>
      <c r="AG35" s="208">
        <f t="shared" si="27"/>
        <v>164.22741345341973</v>
      </c>
      <c r="AH35" s="205">
        <f t="shared" si="35"/>
        <v>9</v>
      </c>
      <c r="AI35" s="529"/>
      <c r="AJ35" s="203">
        <v>17</v>
      </c>
      <c r="AK35" s="207">
        <v>2789.0496675792015</v>
      </c>
      <c r="AL35" s="208">
        <f t="shared" si="28"/>
        <v>164.06174515171773</v>
      </c>
      <c r="AM35" s="205">
        <f t="shared" si="36"/>
        <v>9</v>
      </c>
      <c r="AN35" s="529"/>
      <c r="AO35" s="203">
        <v>17</v>
      </c>
      <c r="AP35" s="207">
        <v>2791.4313534566681</v>
      </c>
      <c r="AQ35" s="208">
        <f t="shared" si="29"/>
        <v>164.20184432098048</v>
      </c>
      <c r="AR35" s="205">
        <f t="shared" si="37"/>
        <v>9</v>
      </c>
      <c r="AS35" s="529"/>
      <c r="AT35" s="203">
        <v>17</v>
      </c>
      <c r="AU35" s="207">
        <v>2791.9293820933135</v>
      </c>
      <c r="AV35" s="208">
        <f t="shared" si="30"/>
        <v>164.2311401231361</v>
      </c>
      <c r="AW35" s="205">
        <f t="shared" si="38"/>
        <v>9</v>
      </c>
      <c r="AX35" s="529"/>
    </row>
    <row r="36" spans="1:50" ht="14.25" hidden="1" customHeight="1" outlineLevel="1">
      <c r="B36" s="494"/>
      <c r="C36" s="203">
        <v>10</v>
      </c>
      <c r="D36" s="206" t="s">
        <v>398</v>
      </c>
      <c r="E36" s="207">
        <v>17</v>
      </c>
      <c r="F36" s="203">
        <v>3273</v>
      </c>
      <c r="G36" s="208">
        <f t="shared" si="23"/>
        <v>192.52941176470588</v>
      </c>
      <c r="H36" s="529"/>
      <c r="I36" s="209">
        <f t="shared" si="31"/>
        <v>17</v>
      </c>
      <c r="J36" s="209">
        <f t="shared" si="31"/>
        <v>2791.1677105734948</v>
      </c>
      <c r="K36" s="210">
        <f t="shared" si="31"/>
        <v>164.18633591608793</v>
      </c>
      <c r="L36" s="530"/>
      <c r="M36" s="209">
        <f>RANK(K36, K$27:$K$41)</f>
        <v>10</v>
      </c>
      <c r="N36" s="494"/>
      <c r="O36" s="494"/>
      <c r="P36" s="203">
        <v>17</v>
      </c>
      <c r="Q36" s="207">
        <v>2792.2240527182885</v>
      </c>
      <c r="R36" s="208">
        <f t="shared" si="24"/>
        <v>164.24847368931108</v>
      </c>
      <c r="S36" s="205">
        <f t="shared" si="32"/>
        <v>9</v>
      </c>
      <c r="T36" s="529"/>
      <c r="U36" s="203">
        <v>17</v>
      </c>
      <c r="V36" s="207">
        <v>2792.1406411582284</v>
      </c>
      <c r="W36" s="208">
        <f t="shared" si="25"/>
        <v>164.24356712695462</v>
      </c>
      <c r="X36" s="205">
        <f t="shared" si="33"/>
        <v>9</v>
      </c>
      <c r="Y36" s="529"/>
      <c r="Z36" s="203">
        <v>17</v>
      </c>
      <c r="AA36" s="207">
        <v>2791.7855899756341</v>
      </c>
      <c r="AB36" s="208">
        <f t="shared" si="26"/>
        <v>164.22268176327259</v>
      </c>
      <c r="AC36" s="205">
        <f t="shared" si="34"/>
        <v>10</v>
      </c>
      <c r="AD36" s="529"/>
      <c r="AE36" s="203">
        <v>17</v>
      </c>
      <c r="AF36" s="207">
        <v>2791.4571133310401</v>
      </c>
      <c r="AG36" s="208">
        <f t="shared" si="27"/>
        <v>164.20335960770825</v>
      </c>
      <c r="AH36" s="205">
        <f t="shared" si="35"/>
        <v>10</v>
      </c>
      <c r="AI36" s="529"/>
      <c r="AJ36" s="203">
        <v>17</v>
      </c>
      <c r="AK36" s="207">
        <v>2788.850174216027</v>
      </c>
      <c r="AL36" s="208">
        <f t="shared" si="28"/>
        <v>164.0500102480016</v>
      </c>
      <c r="AM36" s="205">
        <f t="shared" si="36"/>
        <v>10</v>
      </c>
      <c r="AN36" s="529"/>
      <c r="AO36" s="203">
        <v>17</v>
      </c>
      <c r="AP36" s="207">
        <v>2791.2524850894706</v>
      </c>
      <c r="AQ36" s="208">
        <f t="shared" si="29"/>
        <v>164.19132265232179</v>
      </c>
      <c r="AR36" s="205">
        <f t="shared" si="37"/>
        <v>10</v>
      </c>
      <c r="AS36" s="529"/>
      <c r="AT36" s="203">
        <v>17</v>
      </c>
      <c r="AU36" s="207">
        <v>2790.4639175257739</v>
      </c>
      <c r="AV36" s="208">
        <f t="shared" si="30"/>
        <v>164.14493632504553</v>
      </c>
      <c r="AW36" s="205">
        <f t="shared" si="38"/>
        <v>10</v>
      </c>
      <c r="AX36" s="529"/>
    </row>
    <row r="37" spans="1:50" ht="14.25" hidden="1" customHeight="1" outlineLevel="1">
      <c r="B37" s="494"/>
      <c r="C37" s="203">
        <v>11</v>
      </c>
      <c r="D37" s="206"/>
      <c r="E37" s="207"/>
      <c r="F37" s="203"/>
      <c r="G37" s="208"/>
      <c r="H37" s="529"/>
      <c r="I37" s="209"/>
      <c r="J37" s="209"/>
      <c r="K37" s="210"/>
      <c r="L37" s="530"/>
      <c r="M37" s="209"/>
      <c r="N37" s="494"/>
      <c r="O37" s="494"/>
      <c r="P37" s="203"/>
      <c r="Q37" s="207"/>
      <c r="R37" s="208"/>
      <c r="S37" s="205"/>
      <c r="T37" s="529"/>
      <c r="U37" s="203"/>
      <c r="V37" s="207"/>
      <c r="W37" s="208"/>
      <c r="X37" s="205"/>
      <c r="Y37" s="529"/>
      <c r="Z37" s="203"/>
      <c r="AA37" s="207"/>
      <c r="AB37" s="208"/>
      <c r="AC37" s="205"/>
      <c r="AD37" s="529"/>
      <c r="AE37" s="203"/>
      <c r="AF37" s="207"/>
      <c r="AG37" s="208"/>
      <c r="AH37" s="205"/>
      <c r="AI37" s="529"/>
      <c r="AJ37" s="203"/>
      <c r="AK37" s="207"/>
      <c r="AL37" s="208"/>
      <c r="AM37" s="205"/>
      <c r="AN37" s="529"/>
      <c r="AO37" s="203"/>
      <c r="AP37" s="207"/>
      <c r="AQ37" s="208"/>
      <c r="AR37" s="205"/>
      <c r="AS37" s="529"/>
      <c r="AT37" s="203"/>
      <c r="AU37" s="207"/>
      <c r="AV37" s="208"/>
      <c r="AW37" s="205"/>
      <c r="AX37" s="529"/>
    </row>
    <row r="38" spans="1:50" ht="14.25" hidden="1" customHeight="1" outlineLevel="1">
      <c r="B38" s="494"/>
      <c r="C38" s="203">
        <v>12</v>
      </c>
      <c r="D38" s="206"/>
      <c r="E38" s="207"/>
      <c r="F38" s="203"/>
      <c r="G38" s="208"/>
      <c r="H38" s="529"/>
      <c r="I38" s="209"/>
      <c r="J38" s="209"/>
      <c r="K38" s="210"/>
      <c r="L38" s="530"/>
      <c r="M38" s="209"/>
      <c r="N38" s="494"/>
      <c r="O38" s="494"/>
      <c r="P38" s="203"/>
      <c r="Q38" s="207"/>
      <c r="R38" s="208"/>
      <c r="S38" s="205"/>
      <c r="T38" s="529"/>
      <c r="U38" s="203"/>
      <c r="V38" s="207"/>
      <c r="W38" s="208"/>
      <c r="X38" s="205"/>
      <c r="Y38" s="529"/>
      <c r="Z38" s="203"/>
      <c r="AA38" s="207"/>
      <c r="AB38" s="208"/>
      <c r="AC38" s="205"/>
      <c r="AD38" s="529"/>
      <c r="AE38" s="203"/>
      <c r="AF38" s="207"/>
      <c r="AG38" s="208"/>
      <c r="AH38" s="205"/>
      <c r="AI38" s="529"/>
      <c r="AJ38" s="203"/>
      <c r="AK38" s="207"/>
      <c r="AL38" s="208"/>
      <c r="AM38" s="205"/>
      <c r="AN38" s="529"/>
      <c r="AO38" s="203"/>
      <c r="AP38" s="207"/>
      <c r="AQ38" s="208"/>
      <c r="AR38" s="205"/>
      <c r="AS38" s="529"/>
      <c r="AT38" s="203"/>
      <c r="AU38" s="207"/>
      <c r="AV38" s="208"/>
      <c r="AW38" s="205"/>
      <c r="AX38" s="529"/>
    </row>
    <row r="39" spans="1:50" ht="14.25" hidden="1" customHeight="1" outlineLevel="1">
      <c r="B39" s="494"/>
      <c r="C39" s="203">
        <v>13</v>
      </c>
      <c r="D39" s="206"/>
      <c r="E39" s="207"/>
      <c r="F39" s="203"/>
      <c r="G39" s="208"/>
      <c r="H39" s="529"/>
      <c r="I39" s="209"/>
      <c r="J39" s="209"/>
      <c r="K39" s="210"/>
      <c r="L39" s="530"/>
      <c r="M39" s="209"/>
      <c r="N39" s="494"/>
      <c r="O39" s="494"/>
      <c r="P39" s="203"/>
      <c r="Q39" s="207"/>
      <c r="R39" s="208"/>
      <c r="S39" s="205"/>
      <c r="T39" s="529"/>
      <c r="U39" s="203"/>
      <c r="V39" s="207"/>
      <c r="W39" s="208"/>
      <c r="X39" s="205"/>
      <c r="Y39" s="529"/>
      <c r="Z39" s="203"/>
      <c r="AA39" s="207"/>
      <c r="AB39" s="208"/>
      <c r="AC39" s="205"/>
      <c r="AD39" s="529"/>
      <c r="AE39" s="203"/>
      <c r="AF39" s="207"/>
      <c r="AG39" s="208"/>
      <c r="AH39" s="205"/>
      <c r="AI39" s="529"/>
      <c r="AJ39" s="203"/>
      <c r="AK39" s="207"/>
      <c r="AL39" s="208"/>
      <c r="AM39" s="205"/>
      <c r="AN39" s="529"/>
      <c r="AO39" s="203"/>
      <c r="AP39" s="207"/>
      <c r="AQ39" s="208"/>
      <c r="AR39" s="205"/>
      <c r="AS39" s="529"/>
      <c r="AT39" s="203"/>
      <c r="AU39" s="207"/>
      <c r="AV39" s="208"/>
      <c r="AW39" s="205"/>
      <c r="AX39" s="529"/>
    </row>
    <row r="40" spans="1:50" ht="14.25" hidden="1" customHeight="1" outlineLevel="1">
      <c r="B40" s="494"/>
      <c r="C40" s="203">
        <v>14</v>
      </c>
      <c r="D40" s="206"/>
      <c r="E40" s="203"/>
      <c r="F40" s="203"/>
      <c r="G40" s="203"/>
      <c r="H40" s="529"/>
      <c r="I40" s="209"/>
      <c r="J40" s="209"/>
      <c r="K40" s="210"/>
      <c r="L40" s="530"/>
      <c r="M40" s="209"/>
      <c r="N40" s="494"/>
      <c r="O40" s="494"/>
      <c r="P40" s="203"/>
      <c r="Q40" s="207"/>
      <c r="R40" s="208"/>
      <c r="S40" s="205"/>
      <c r="T40" s="529"/>
      <c r="U40" s="203"/>
      <c r="V40" s="207"/>
      <c r="W40" s="208"/>
      <c r="X40" s="205"/>
      <c r="Y40" s="529"/>
      <c r="Z40" s="203"/>
      <c r="AA40" s="207"/>
      <c r="AB40" s="208"/>
      <c r="AC40" s="205"/>
      <c r="AD40" s="529"/>
      <c r="AE40" s="203"/>
      <c r="AF40" s="207"/>
      <c r="AG40" s="208"/>
      <c r="AH40" s="205"/>
      <c r="AI40" s="529"/>
      <c r="AJ40" s="203"/>
      <c r="AK40" s="207"/>
      <c r="AL40" s="208"/>
      <c r="AM40" s="205"/>
      <c r="AN40" s="529"/>
      <c r="AO40" s="203"/>
      <c r="AP40" s="207"/>
      <c r="AQ40" s="208"/>
      <c r="AR40" s="205"/>
      <c r="AS40" s="529"/>
      <c r="AT40" s="203"/>
      <c r="AU40" s="207"/>
      <c r="AV40" s="208"/>
      <c r="AW40" s="205"/>
      <c r="AX40" s="529"/>
    </row>
    <row r="41" spans="1:50" ht="14.25" hidden="1" customHeight="1" outlineLevel="1">
      <c r="B41" s="494"/>
      <c r="C41" s="203">
        <v>15</v>
      </c>
      <c r="D41" s="206"/>
      <c r="E41" s="203"/>
      <c r="F41" s="203"/>
      <c r="G41" s="203"/>
      <c r="H41" s="529"/>
      <c r="I41" s="209"/>
      <c r="J41" s="209"/>
      <c r="K41" s="210"/>
      <c r="L41" s="530"/>
      <c r="M41" s="209"/>
      <c r="N41" s="494"/>
      <c r="O41" s="494"/>
      <c r="P41" s="203"/>
      <c r="Q41" s="207"/>
      <c r="R41" s="208"/>
      <c r="S41" s="205"/>
      <c r="T41" s="529"/>
      <c r="U41" s="203"/>
      <c r="V41" s="207"/>
      <c r="W41" s="208"/>
      <c r="X41" s="205"/>
      <c r="Y41" s="529"/>
      <c r="Z41" s="203"/>
      <c r="AA41" s="207"/>
      <c r="AB41" s="208"/>
      <c r="AC41" s="205"/>
      <c r="AD41" s="529"/>
      <c r="AE41" s="203"/>
      <c r="AF41" s="207"/>
      <c r="AG41" s="208"/>
      <c r="AH41" s="205"/>
      <c r="AI41" s="529"/>
      <c r="AJ41" s="203"/>
      <c r="AK41" s="207"/>
      <c r="AL41" s="208"/>
      <c r="AM41" s="205"/>
      <c r="AN41" s="529"/>
      <c r="AO41" s="203"/>
      <c r="AP41" s="207"/>
      <c r="AQ41" s="208"/>
      <c r="AR41" s="205"/>
      <c r="AS41" s="529"/>
      <c r="AT41" s="203"/>
      <c r="AU41" s="207"/>
      <c r="AV41" s="208"/>
      <c r="AW41" s="205"/>
      <c r="AX41" s="529"/>
    </row>
    <row r="42" spans="1:50" ht="14.25" hidden="1" customHeight="1" outlineLevel="1" collapsed="1">
      <c r="B42" s="532" t="s">
        <v>603</v>
      </c>
      <c r="C42" s="532"/>
      <c r="D42" s="532"/>
      <c r="E42" s="532"/>
      <c r="F42" s="532"/>
      <c r="G42" s="532"/>
      <c r="H42" s="532"/>
      <c r="I42" s="532"/>
      <c r="J42" s="532"/>
      <c r="K42" s="532"/>
      <c r="L42" s="532"/>
      <c r="M42" s="533"/>
      <c r="N42" s="575" t="s">
        <v>445</v>
      </c>
      <c r="O42" s="575" t="s">
        <v>105</v>
      </c>
      <c r="P42" s="587">
        <v>45881</v>
      </c>
      <c r="Q42" s="588"/>
      <c r="R42" s="588"/>
      <c r="S42" s="588"/>
      <c r="T42" s="588"/>
      <c r="U42" s="589">
        <f>P42+1</f>
        <v>45882</v>
      </c>
      <c r="V42" s="590"/>
      <c r="W42" s="590"/>
      <c r="X42" s="590"/>
      <c r="Y42" s="590"/>
      <c r="Z42" s="587">
        <f t="shared" ref="Z42" si="39">U42+1</f>
        <v>45883</v>
      </c>
      <c r="AA42" s="588"/>
      <c r="AB42" s="588"/>
      <c r="AC42" s="588"/>
      <c r="AD42" s="588"/>
      <c r="AE42" s="589">
        <f t="shared" ref="AE42" si="40">Z42+1</f>
        <v>45884</v>
      </c>
      <c r="AF42" s="590"/>
      <c r="AG42" s="590"/>
      <c r="AH42" s="590"/>
      <c r="AI42" s="590"/>
      <c r="AJ42" s="591">
        <f t="shared" ref="AJ42" si="41">AE42+1</f>
        <v>45885</v>
      </c>
      <c r="AK42" s="592"/>
      <c r="AL42" s="592"/>
      <c r="AM42" s="592"/>
      <c r="AN42" s="593"/>
      <c r="AO42" s="589">
        <f t="shared" ref="AO42" si="42">AJ42+1</f>
        <v>45886</v>
      </c>
      <c r="AP42" s="590"/>
      <c r="AQ42" s="590"/>
      <c r="AR42" s="590"/>
      <c r="AS42" s="590"/>
      <c r="AT42" s="591">
        <f t="shared" ref="AT42" si="43">AO42+1</f>
        <v>45887</v>
      </c>
      <c r="AU42" s="592"/>
      <c r="AV42" s="592"/>
      <c r="AW42" s="592"/>
      <c r="AX42" s="593"/>
    </row>
    <row r="43" spans="1:50" ht="14.25" hidden="1" customHeight="1" outlineLevel="1">
      <c r="B43" s="534"/>
      <c r="C43" s="534"/>
      <c r="D43" s="534"/>
      <c r="E43" s="534"/>
      <c r="F43" s="534"/>
      <c r="G43" s="534"/>
      <c r="H43" s="534"/>
      <c r="I43" s="534"/>
      <c r="J43" s="534"/>
      <c r="K43" s="534"/>
      <c r="L43" s="534"/>
      <c r="M43" s="535"/>
      <c r="N43" s="577"/>
      <c r="O43" s="577"/>
      <c r="P43" s="594">
        <f>P42</f>
        <v>45881</v>
      </c>
      <c r="Q43" s="594"/>
      <c r="R43" s="594"/>
      <c r="S43" s="594"/>
      <c r="T43" s="594"/>
      <c r="U43" s="595">
        <f>U42</f>
        <v>45882</v>
      </c>
      <c r="V43" s="595"/>
      <c r="W43" s="595"/>
      <c r="X43" s="595"/>
      <c r="Y43" s="595"/>
      <c r="Z43" s="594">
        <f t="shared" ref="Z43" si="44">Z42</f>
        <v>45883</v>
      </c>
      <c r="AA43" s="594"/>
      <c r="AB43" s="594"/>
      <c r="AC43" s="594"/>
      <c r="AD43" s="594"/>
      <c r="AE43" s="595">
        <f t="shared" ref="AE43" si="45">AE42</f>
        <v>45884</v>
      </c>
      <c r="AF43" s="595"/>
      <c r="AG43" s="595"/>
      <c r="AH43" s="595"/>
      <c r="AI43" s="595"/>
      <c r="AJ43" s="596">
        <f t="shared" ref="AJ43" si="46">AJ42</f>
        <v>45885</v>
      </c>
      <c r="AK43" s="597"/>
      <c r="AL43" s="597"/>
      <c r="AM43" s="597"/>
      <c r="AN43" s="598"/>
      <c r="AO43" s="595">
        <f t="shared" ref="AO43" si="47">AO42</f>
        <v>45886</v>
      </c>
      <c r="AP43" s="595"/>
      <c r="AQ43" s="595"/>
      <c r="AR43" s="595"/>
      <c r="AS43" s="595"/>
      <c r="AT43" s="596">
        <f t="shared" ref="AT43" si="48">AT42</f>
        <v>45887</v>
      </c>
      <c r="AU43" s="597"/>
      <c r="AV43" s="597"/>
      <c r="AW43" s="597"/>
      <c r="AX43" s="598"/>
    </row>
    <row r="44" spans="1:50" ht="14.25" hidden="1" customHeight="1" outlineLevel="1">
      <c r="B44" s="494" t="s">
        <v>165</v>
      </c>
      <c r="C44" s="494" t="s">
        <v>160</v>
      </c>
      <c r="D44" s="494"/>
      <c r="E44" s="494" t="s">
        <v>161</v>
      </c>
      <c r="F44" s="494"/>
      <c r="G44" s="494"/>
      <c r="H44" s="494" t="s">
        <v>166</v>
      </c>
      <c r="I44" s="527" t="s">
        <v>446</v>
      </c>
      <c r="J44" s="527"/>
      <c r="K44" s="527"/>
      <c r="L44" s="527" t="s">
        <v>166</v>
      </c>
      <c r="M44" s="527" t="s">
        <v>168</v>
      </c>
      <c r="N44" s="494"/>
      <c r="O44" s="494" t="s">
        <v>167</v>
      </c>
      <c r="P44" s="494" t="s">
        <v>163</v>
      </c>
      <c r="Q44" s="494"/>
      <c r="R44" s="494"/>
      <c r="S44" s="494"/>
      <c r="T44" s="494" t="s">
        <v>166</v>
      </c>
      <c r="U44" s="494" t="s">
        <v>163</v>
      </c>
      <c r="V44" s="494"/>
      <c r="W44" s="494"/>
      <c r="X44" s="494"/>
      <c r="Y44" s="494" t="s">
        <v>166</v>
      </c>
      <c r="Z44" s="494" t="s">
        <v>163</v>
      </c>
      <c r="AA44" s="494"/>
      <c r="AB44" s="494"/>
      <c r="AC44" s="494"/>
      <c r="AD44" s="494" t="s">
        <v>166</v>
      </c>
      <c r="AE44" s="494" t="s">
        <v>163</v>
      </c>
      <c r="AF44" s="494"/>
      <c r="AG44" s="494"/>
      <c r="AH44" s="494"/>
      <c r="AI44" s="494" t="s">
        <v>166</v>
      </c>
      <c r="AJ44" s="494" t="s">
        <v>163</v>
      </c>
      <c r="AK44" s="494"/>
      <c r="AL44" s="494"/>
      <c r="AM44" s="494"/>
      <c r="AN44" s="494" t="s">
        <v>166</v>
      </c>
      <c r="AO44" s="494" t="s">
        <v>163</v>
      </c>
      <c r="AP44" s="494"/>
      <c r="AQ44" s="494"/>
      <c r="AR44" s="494"/>
      <c r="AS44" s="494" t="s">
        <v>166</v>
      </c>
      <c r="AT44" s="494" t="s">
        <v>163</v>
      </c>
      <c r="AU44" s="494"/>
      <c r="AV44" s="494"/>
      <c r="AW44" s="494"/>
      <c r="AX44" s="494" t="s">
        <v>166</v>
      </c>
    </row>
    <row r="45" spans="1:50" ht="14.25" hidden="1" customHeight="1" outlineLevel="1">
      <c r="B45" s="494"/>
      <c r="C45" s="494"/>
      <c r="D45" s="494"/>
      <c r="E45" s="494" t="s">
        <v>447</v>
      </c>
      <c r="F45" s="494"/>
      <c r="G45" s="494"/>
      <c r="H45" s="494"/>
      <c r="I45" s="527" t="s">
        <v>447</v>
      </c>
      <c r="J45" s="527"/>
      <c r="K45" s="527"/>
      <c r="L45" s="527"/>
      <c r="M45" s="527"/>
      <c r="N45" s="494"/>
      <c r="O45" s="494"/>
      <c r="P45" s="494" t="s">
        <v>448</v>
      </c>
      <c r="Q45" s="494"/>
      <c r="R45" s="494"/>
      <c r="S45" s="494"/>
      <c r="T45" s="494"/>
      <c r="U45" s="494" t="s">
        <v>448</v>
      </c>
      <c r="V45" s="494"/>
      <c r="W45" s="494"/>
      <c r="X45" s="494"/>
      <c r="Y45" s="494"/>
      <c r="Z45" s="494" t="s">
        <v>448</v>
      </c>
      <c r="AA45" s="494"/>
      <c r="AB45" s="494"/>
      <c r="AC45" s="494"/>
      <c r="AD45" s="494"/>
      <c r="AE45" s="494" t="s">
        <v>448</v>
      </c>
      <c r="AF45" s="494"/>
      <c r="AG45" s="494"/>
      <c r="AH45" s="494"/>
      <c r="AI45" s="494"/>
      <c r="AJ45" s="494" t="s">
        <v>448</v>
      </c>
      <c r="AK45" s="494"/>
      <c r="AL45" s="494"/>
      <c r="AM45" s="494"/>
      <c r="AN45" s="494"/>
      <c r="AO45" s="494" t="s">
        <v>448</v>
      </c>
      <c r="AP45" s="494"/>
      <c r="AQ45" s="494"/>
      <c r="AR45" s="494"/>
      <c r="AS45" s="494"/>
      <c r="AT45" s="494" t="s">
        <v>448</v>
      </c>
      <c r="AU45" s="494"/>
      <c r="AV45" s="494"/>
      <c r="AW45" s="494"/>
      <c r="AX45" s="494"/>
    </row>
    <row r="46" spans="1:50" ht="14.25" hidden="1" customHeight="1" outlineLevel="1">
      <c r="B46" s="494"/>
      <c r="C46" s="494"/>
      <c r="D46" s="494"/>
      <c r="E46" s="203" t="s">
        <v>162</v>
      </c>
      <c r="F46" s="203" t="s">
        <v>449</v>
      </c>
      <c r="G46" s="203" t="s">
        <v>164</v>
      </c>
      <c r="H46" s="494"/>
      <c r="I46" s="204" t="s">
        <v>162</v>
      </c>
      <c r="J46" s="204" t="s">
        <v>449</v>
      </c>
      <c r="K46" s="204" t="s">
        <v>164</v>
      </c>
      <c r="L46" s="527"/>
      <c r="M46" s="527"/>
      <c r="N46" s="494"/>
      <c r="O46" s="494"/>
      <c r="P46" s="203" t="s">
        <v>162</v>
      </c>
      <c r="Q46" s="203" t="s">
        <v>449</v>
      </c>
      <c r="R46" s="203" t="s">
        <v>164</v>
      </c>
      <c r="S46" s="205" t="s">
        <v>168</v>
      </c>
      <c r="T46" s="494"/>
      <c r="U46" s="203" t="s">
        <v>162</v>
      </c>
      <c r="V46" s="203" t="s">
        <v>449</v>
      </c>
      <c r="W46" s="203" t="s">
        <v>164</v>
      </c>
      <c r="X46" s="205" t="s">
        <v>168</v>
      </c>
      <c r="Y46" s="494"/>
      <c r="Z46" s="203" t="s">
        <v>162</v>
      </c>
      <c r="AA46" s="203" t="s">
        <v>449</v>
      </c>
      <c r="AB46" s="203" t="s">
        <v>164</v>
      </c>
      <c r="AC46" s="205" t="s">
        <v>168</v>
      </c>
      <c r="AD46" s="494"/>
      <c r="AE46" s="203" t="s">
        <v>162</v>
      </c>
      <c r="AF46" s="203" t="s">
        <v>449</v>
      </c>
      <c r="AG46" s="203" t="s">
        <v>164</v>
      </c>
      <c r="AH46" s="205" t="s">
        <v>168</v>
      </c>
      <c r="AI46" s="494"/>
      <c r="AJ46" s="203" t="s">
        <v>162</v>
      </c>
      <c r="AK46" s="203" t="s">
        <v>449</v>
      </c>
      <c r="AL46" s="203" t="s">
        <v>164</v>
      </c>
      <c r="AM46" s="205" t="s">
        <v>168</v>
      </c>
      <c r="AN46" s="494"/>
      <c r="AO46" s="203" t="s">
        <v>162</v>
      </c>
      <c r="AP46" s="203" t="s">
        <v>449</v>
      </c>
      <c r="AQ46" s="203" t="s">
        <v>164</v>
      </c>
      <c r="AR46" s="205" t="s">
        <v>168</v>
      </c>
      <c r="AS46" s="494"/>
      <c r="AT46" s="203" t="s">
        <v>162</v>
      </c>
      <c r="AU46" s="203" t="s">
        <v>449</v>
      </c>
      <c r="AV46" s="203" t="s">
        <v>164</v>
      </c>
      <c r="AW46" s="205" t="s">
        <v>168</v>
      </c>
      <c r="AX46" s="494"/>
    </row>
    <row r="47" spans="1:50" ht="14.25" hidden="1" customHeight="1" outlineLevel="1">
      <c r="A47" s="279"/>
      <c r="B47" s="494" t="s">
        <v>478</v>
      </c>
      <c r="C47" s="203">
        <v>1</v>
      </c>
      <c r="D47" s="206" t="s">
        <v>391</v>
      </c>
      <c r="E47" s="203">
        <v>6</v>
      </c>
      <c r="F47" s="203">
        <v>2600</v>
      </c>
      <c r="G47" s="208">
        <f t="shared" ref="G47:G56" si="49">F47/E47</f>
        <v>433.33333333333331</v>
      </c>
      <c r="H47" s="529">
        <f>AVERAGE(G47:G61)</f>
        <v>303.22388591800353</v>
      </c>
      <c r="I47" s="209">
        <f>AVERAGE(P47,U47,Z47,AE47,AJ47,AO47,AT47)</f>
        <v>6</v>
      </c>
      <c r="J47" s="209">
        <f>AVERAGE(Q47,V47,AA47,AF47,AK47,AP47,AU47)</f>
        <v>2142.7613265761343</v>
      </c>
      <c r="K47" s="210">
        <f>AVERAGE(R47,W47,AB47,AG47,AL47,AQ47,AV47)</f>
        <v>357.12688776268902</v>
      </c>
      <c r="L47" s="530">
        <f>IFERROR(AVERAGE(K47:K61),"-")</f>
        <v>253.71062463566892</v>
      </c>
      <c r="M47" s="209">
        <f>RANK(K47, K$47:$K$61)</f>
        <v>2</v>
      </c>
      <c r="N47" s="494"/>
      <c r="O47" s="494"/>
      <c r="P47" s="203">
        <v>6</v>
      </c>
      <c r="Q47" s="207">
        <v>2142.8046540110254</v>
      </c>
      <c r="R47" s="208">
        <f t="shared" ref="R47:R56" si="50">Q47/P47</f>
        <v>357.13410900183754</v>
      </c>
      <c r="S47" s="205">
        <f>RANK(R47, R$47:R$61)</f>
        <v>2</v>
      </c>
      <c r="T47" s="529">
        <f>AVERAGE(R47:R61)</f>
        <v>253.80602877900145</v>
      </c>
      <c r="U47" s="203">
        <v>6</v>
      </c>
      <c r="V47" s="207">
        <v>2142.8072218986645</v>
      </c>
      <c r="W47" s="208">
        <f t="shared" ref="W47:W56" si="51">V47/U47</f>
        <v>357.13453698311076</v>
      </c>
      <c r="X47" s="205">
        <f>RANK(W47, W$47:W$61)</f>
        <v>2</v>
      </c>
      <c r="Y47" s="529">
        <f>AVERAGE(W47:W61)</f>
        <v>253.82560534983503</v>
      </c>
      <c r="Z47" s="203">
        <v>6</v>
      </c>
      <c r="AA47" s="207">
        <v>2142.8571428571445</v>
      </c>
      <c r="AB47" s="208">
        <f t="shared" ref="AB47:AB56" si="52">AA47/Z47</f>
        <v>357.14285714285739</v>
      </c>
      <c r="AC47" s="205">
        <f>RANK(AB47, AB$47:AB$61)</f>
        <v>2</v>
      </c>
      <c r="AD47" s="529">
        <f>AVERAGE(AB47:AB61)</f>
        <v>253.76298541065671</v>
      </c>
      <c r="AE47" s="203">
        <v>6</v>
      </c>
      <c r="AF47" s="207">
        <v>2142.9837518463773</v>
      </c>
      <c r="AG47" s="208">
        <f t="shared" ref="AG47:AG56" si="53">AF47/AE47</f>
        <v>357.16395864106289</v>
      </c>
      <c r="AH47" s="205">
        <f>RANK(AG47, AG$47:AG$61)</f>
        <v>2</v>
      </c>
      <c r="AI47" s="529">
        <f>AVERAGE(AG47:AG61)</f>
        <v>253.66578042521684</v>
      </c>
      <c r="AJ47" s="203">
        <v>6</v>
      </c>
      <c r="AK47" s="207">
        <v>2142.2155688622761</v>
      </c>
      <c r="AL47" s="208">
        <f t="shared" ref="AL47:AL56" si="54">AK47/AJ47</f>
        <v>357.03592814371268</v>
      </c>
      <c r="AM47" s="205">
        <f>RANK(AL47, AL$47:AL$61)</f>
        <v>2</v>
      </c>
      <c r="AN47" s="529">
        <f>AVERAGE(AL47:AL61)</f>
        <v>253.62390231479307</v>
      </c>
      <c r="AO47" s="203">
        <v>6</v>
      </c>
      <c r="AP47" s="207">
        <v>2142.3312883435578</v>
      </c>
      <c r="AQ47" s="208">
        <f t="shared" ref="AQ47:AQ56" si="55">AP47/AO47</f>
        <v>357.05521472392633</v>
      </c>
      <c r="AR47" s="205">
        <f>RANK(AQ47, AQ$47:AQ$61)</f>
        <v>2</v>
      </c>
      <c r="AS47" s="529">
        <f>AVERAGE(AQ47:AQ61)</f>
        <v>253.62011685148201</v>
      </c>
      <c r="AT47" s="203">
        <v>6</v>
      </c>
      <c r="AU47" s="207">
        <v>2143.3296582138928</v>
      </c>
      <c r="AV47" s="208">
        <f t="shared" ref="AV47:AV56" si="56">AU47/AT47</f>
        <v>357.22160970231545</v>
      </c>
      <c r="AW47" s="205">
        <f>RANK(AV47, AV$47:AV$61)</f>
        <v>2</v>
      </c>
      <c r="AX47" s="529">
        <f>AVERAGE(AV47:AV61)</f>
        <v>253.66995331869725</v>
      </c>
    </row>
    <row r="48" spans="1:50" ht="14.25" hidden="1" customHeight="1" outlineLevel="1">
      <c r="A48" s="279"/>
      <c r="B48" s="494"/>
      <c r="C48" s="203">
        <v>2</v>
      </c>
      <c r="D48" s="206" t="s">
        <v>394</v>
      </c>
      <c r="E48" s="203">
        <v>6</v>
      </c>
      <c r="F48" s="203">
        <v>2600</v>
      </c>
      <c r="G48" s="208">
        <f t="shared" si="49"/>
        <v>433.33333333333331</v>
      </c>
      <c r="H48" s="529"/>
      <c r="I48" s="209">
        <f t="shared" ref="I48:K56" si="57">AVERAGE(P48,U48,Z48,AE48,AJ48,AO48,AT48)</f>
        <v>6</v>
      </c>
      <c r="J48" s="209">
        <f t="shared" si="57"/>
        <v>2148.2614221991912</v>
      </c>
      <c r="K48" s="210">
        <f t="shared" si="57"/>
        <v>358.04357036653192</v>
      </c>
      <c r="L48" s="530"/>
      <c r="M48" s="209">
        <f>RANK(K48, K$47:$K$61)</f>
        <v>1</v>
      </c>
      <c r="N48" s="494"/>
      <c r="O48" s="494"/>
      <c r="P48" s="203">
        <v>6</v>
      </c>
      <c r="Q48" s="207">
        <v>2148.3557951482489</v>
      </c>
      <c r="R48" s="208">
        <f t="shared" si="50"/>
        <v>358.05929919137481</v>
      </c>
      <c r="S48" s="205">
        <f t="shared" ref="S48:S56" si="58">RANK(R48, R$47:R$61)</f>
        <v>1</v>
      </c>
      <c r="T48" s="529"/>
      <c r="U48" s="203">
        <v>6</v>
      </c>
      <c r="V48" s="207">
        <v>2148.5316077650564</v>
      </c>
      <c r="W48" s="208">
        <f t="shared" si="51"/>
        <v>358.08860129417604</v>
      </c>
      <c r="X48" s="205">
        <f t="shared" ref="X48:X56" si="59">RANK(W48, W$47:W$61)</f>
        <v>1</v>
      </c>
      <c r="Y48" s="529"/>
      <c r="Z48" s="203">
        <v>6</v>
      </c>
      <c r="AA48" s="207">
        <v>2148.5316077650564</v>
      </c>
      <c r="AB48" s="208">
        <f t="shared" si="52"/>
        <v>358.08860129417604</v>
      </c>
      <c r="AC48" s="205">
        <f t="shared" ref="AC48:AC56" si="60">RANK(AB48, AB$47:AB$61)</f>
        <v>1</v>
      </c>
      <c r="AD48" s="529"/>
      <c r="AE48" s="203">
        <v>6</v>
      </c>
      <c r="AF48" s="207">
        <v>2148.2780212899161</v>
      </c>
      <c r="AG48" s="208">
        <f t="shared" si="53"/>
        <v>358.04633688165268</v>
      </c>
      <c r="AH48" s="205">
        <f t="shared" ref="AH48:AH56" si="61">RANK(AG48, AG$47:AG$61)</f>
        <v>1</v>
      </c>
      <c r="AI48" s="529"/>
      <c r="AJ48" s="203">
        <v>6</v>
      </c>
      <c r="AK48" s="207">
        <v>2147.7806788511775</v>
      </c>
      <c r="AL48" s="208">
        <f t="shared" si="54"/>
        <v>357.96344647519624</v>
      </c>
      <c r="AM48" s="205">
        <f t="shared" ref="AM48:AM56" si="62">RANK(AL48, AL$47:AL$61)</f>
        <v>1</v>
      </c>
      <c r="AN48" s="529"/>
      <c r="AO48" s="203">
        <v>6</v>
      </c>
      <c r="AP48" s="207">
        <v>2147.802197802197</v>
      </c>
      <c r="AQ48" s="208">
        <f t="shared" si="55"/>
        <v>357.96703296703282</v>
      </c>
      <c r="AR48" s="205">
        <f t="shared" ref="AR48:AR56" si="63">RANK(AQ48, AQ$47:AQ$61)</f>
        <v>1</v>
      </c>
      <c r="AS48" s="529"/>
      <c r="AT48" s="203">
        <v>6</v>
      </c>
      <c r="AU48" s="207">
        <v>2148.5500467726879</v>
      </c>
      <c r="AV48" s="208">
        <f t="shared" si="56"/>
        <v>358.09167446211467</v>
      </c>
      <c r="AW48" s="205">
        <f t="shared" ref="AW48:AW56" si="64">RANK(AV48, AV$47:AV$61)</f>
        <v>1</v>
      </c>
      <c r="AX48" s="529"/>
    </row>
    <row r="49" spans="1:50" ht="14.25" hidden="1" customHeight="1" outlineLevel="1">
      <c r="A49" s="279"/>
      <c r="B49" s="494"/>
      <c r="C49" s="203">
        <v>3</v>
      </c>
      <c r="D49" s="206" t="s">
        <v>390</v>
      </c>
      <c r="E49" s="203">
        <v>6</v>
      </c>
      <c r="F49" s="203">
        <v>2600</v>
      </c>
      <c r="G49" s="208">
        <f t="shared" si="49"/>
        <v>433.33333333333331</v>
      </c>
      <c r="H49" s="529"/>
      <c r="I49" s="209">
        <f t="shared" si="57"/>
        <v>6</v>
      </c>
      <c r="J49" s="209">
        <f t="shared" si="57"/>
        <v>2081.2045280591419</v>
      </c>
      <c r="K49" s="210">
        <f t="shared" si="57"/>
        <v>346.86742134319019</v>
      </c>
      <c r="L49" s="530"/>
      <c r="M49" s="209">
        <f>RANK(K49, K$47:$K$61)</f>
        <v>4</v>
      </c>
      <c r="N49" s="494"/>
      <c r="O49" s="494"/>
      <c r="P49" s="203">
        <v>6</v>
      </c>
      <c r="Q49" s="207">
        <v>2080.8510638297803</v>
      </c>
      <c r="R49" s="208">
        <f t="shared" si="50"/>
        <v>346.8085106382967</v>
      </c>
      <c r="S49" s="205">
        <f t="shared" si="58"/>
        <v>4</v>
      </c>
      <c r="T49" s="529"/>
      <c r="U49" s="203">
        <v>6</v>
      </c>
      <c r="V49" s="207">
        <v>2081.751824817517</v>
      </c>
      <c r="W49" s="208">
        <f t="shared" si="51"/>
        <v>346.95863746958617</v>
      </c>
      <c r="X49" s="205">
        <f t="shared" si="59"/>
        <v>4</v>
      </c>
      <c r="Y49" s="529"/>
      <c r="Z49" s="203">
        <v>6</v>
      </c>
      <c r="AA49" s="207">
        <v>2081.0526315789461</v>
      </c>
      <c r="AB49" s="208">
        <f t="shared" si="52"/>
        <v>346.84210526315769</v>
      </c>
      <c r="AC49" s="205">
        <f t="shared" si="60"/>
        <v>4</v>
      </c>
      <c r="AD49" s="529"/>
      <c r="AE49" s="203">
        <v>6</v>
      </c>
      <c r="AF49" s="207">
        <v>2081.0631229235833</v>
      </c>
      <c r="AG49" s="208">
        <f t="shared" si="53"/>
        <v>346.84385382059719</v>
      </c>
      <c r="AH49" s="205">
        <f t="shared" si="61"/>
        <v>4</v>
      </c>
      <c r="AI49" s="529"/>
      <c r="AJ49" s="203">
        <v>6</v>
      </c>
      <c r="AK49" s="207">
        <v>2080.8080808080804</v>
      </c>
      <c r="AL49" s="208">
        <f t="shared" si="54"/>
        <v>346.80134680134671</v>
      </c>
      <c r="AM49" s="205">
        <f t="shared" si="62"/>
        <v>4</v>
      </c>
      <c r="AN49" s="529"/>
      <c r="AO49" s="203">
        <v>6</v>
      </c>
      <c r="AP49" s="207">
        <v>2081.4717477003878</v>
      </c>
      <c r="AQ49" s="208">
        <f t="shared" si="55"/>
        <v>346.91195795006462</v>
      </c>
      <c r="AR49" s="205">
        <f t="shared" si="63"/>
        <v>4</v>
      </c>
      <c r="AS49" s="529"/>
      <c r="AT49" s="203">
        <v>6</v>
      </c>
      <c r="AU49" s="207">
        <v>2081.4332247556972</v>
      </c>
      <c r="AV49" s="208">
        <f t="shared" si="56"/>
        <v>346.90553745928287</v>
      </c>
      <c r="AW49" s="205">
        <f t="shared" si="64"/>
        <v>4</v>
      </c>
      <c r="AX49" s="529"/>
    </row>
    <row r="50" spans="1:50" ht="14.25" hidden="1" customHeight="1" outlineLevel="1">
      <c r="A50" s="279"/>
      <c r="B50" s="494"/>
      <c r="C50" s="203">
        <v>4</v>
      </c>
      <c r="D50" s="206" t="s">
        <v>393</v>
      </c>
      <c r="E50" s="203">
        <v>17</v>
      </c>
      <c r="F50" s="203">
        <v>3273</v>
      </c>
      <c r="G50" s="208">
        <f t="shared" si="49"/>
        <v>192.52941176470588</v>
      </c>
      <c r="H50" s="529"/>
      <c r="I50" s="209">
        <f t="shared" si="57"/>
        <v>17</v>
      </c>
      <c r="J50" s="209">
        <f t="shared" si="57"/>
        <v>2792.4024076452065</v>
      </c>
      <c r="K50" s="210">
        <f t="shared" si="57"/>
        <v>164.25896515560035</v>
      </c>
      <c r="L50" s="530"/>
      <c r="M50" s="209">
        <f>RANK(K50, K$47:$K$61)</f>
        <v>7</v>
      </c>
      <c r="N50" s="494"/>
      <c r="O50" s="494"/>
      <c r="P50" s="203">
        <v>17</v>
      </c>
      <c r="Q50" s="207">
        <v>2792.9163526752063</v>
      </c>
      <c r="R50" s="208">
        <f t="shared" si="50"/>
        <v>164.2891972161886</v>
      </c>
      <c r="S50" s="205">
        <f t="shared" si="58"/>
        <v>7</v>
      </c>
      <c r="T50" s="529"/>
      <c r="U50" s="203">
        <v>17</v>
      </c>
      <c r="V50" s="207">
        <v>2792.1259842519667</v>
      </c>
      <c r="W50" s="208">
        <f t="shared" si="51"/>
        <v>164.24270495599805</v>
      </c>
      <c r="X50" s="205">
        <f t="shared" si="59"/>
        <v>8</v>
      </c>
      <c r="Y50" s="529"/>
      <c r="Z50" s="203">
        <v>17</v>
      </c>
      <c r="AA50" s="207">
        <v>2791.7570498915343</v>
      </c>
      <c r="AB50" s="208">
        <f t="shared" si="52"/>
        <v>164.22100293479613</v>
      </c>
      <c r="AC50" s="205">
        <f t="shared" si="60"/>
        <v>8</v>
      </c>
      <c r="AD50" s="529"/>
      <c r="AE50" s="203">
        <v>17</v>
      </c>
      <c r="AF50" s="207">
        <v>2791.9377004122716</v>
      </c>
      <c r="AG50" s="208">
        <f t="shared" si="53"/>
        <v>164.23162943601596</v>
      </c>
      <c r="AH50" s="205">
        <f t="shared" si="61"/>
        <v>8</v>
      </c>
      <c r="AI50" s="529"/>
      <c r="AJ50" s="203">
        <v>17</v>
      </c>
      <c r="AK50" s="207">
        <v>2792.2859830667862</v>
      </c>
      <c r="AL50" s="208">
        <f t="shared" si="54"/>
        <v>164.25211665098743</v>
      </c>
      <c r="AM50" s="205">
        <f t="shared" si="62"/>
        <v>7</v>
      </c>
      <c r="AN50" s="529"/>
      <c r="AO50" s="203">
        <v>17</v>
      </c>
      <c r="AP50" s="207">
        <v>2793.0009904258814</v>
      </c>
      <c r="AQ50" s="208">
        <f t="shared" si="55"/>
        <v>164.29417590740479</v>
      </c>
      <c r="AR50" s="205">
        <f t="shared" si="63"/>
        <v>7</v>
      </c>
      <c r="AS50" s="529"/>
      <c r="AT50" s="203">
        <v>17</v>
      </c>
      <c r="AU50" s="207">
        <v>2792.7927927927944</v>
      </c>
      <c r="AV50" s="208">
        <f t="shared" si="56"/>
        <v>164.28192898781143</v>
      </c>
      <c r="AW50" s="205">
        <f t="shared" si="64"/>
        <v>8</v>
      </c>
      <c r="AX50" s="529"/>
    </row>
    <row r="51" spans="1:50" ht="14.25" hidden="1" customHeight="1" outlineLevel="1">
      <c r="A51" s="279"/>
      <c r="B51" s="494"/>
      <c r="C51" s="203">
        <v>5</v>
      </c>
      <c r="D51" s="206" t="s">
        <v>395</v>
      </c>
      <c r="E51" s="203">
        <v>17</v>
      </c>
      <c r="F51" s="203">
        <v>3273</v>
      </c>
      <c r="G51" s="208">
        <f t="shared" si="49"/>
        <v>192.52941176470588</v>
      </c>
      <c r="H51" s="529"/>
      <c r="I51" s="209">
        <f t="shared" si="57"/>
        <v>17</v>
      </c>
      <c r="J51" s="209">
        <f t="shared" si="57"/>
        <v>2792.0379328894919</v>
      </c>
      <c r="K51" s="210">
        <f t="shared" si="57"/>
        <v>164.23752546408781</v>
      </c>
      <c r="L51" s="530"/>
      <c r="M51" s="209">
        <f>RANK(K51, K$47:$K$61)</f>
        <v>9</v>
      </c>
      <c r="N51" s="494"/>
      <c r="O51" s="494"/>
      <c r="P51" s="203">
        <v>17</v>
      </c>
      <c r="Q51" s="207">
        <v>2792.4107142857165</v>
      </c>
      <c r="R51" s="208">
        <f t="shared" si="50"/>
        <v>164.25945378151275</v>
      </c>
      <c r="S51" s="205">
        <f t="shared" si="58"/>
        <v>9</v>
      </c>
      <c r="T51" s="529"/>
      <c r="U51" s="203">
        <v>17</v>
      </c>
      <c r="V51" s="207">
        <v>2791.8367346938771</v>
      </c>
      <c r="W51" s="208">
        <f t="shared" si="51"/>
        <v>164.22569027611041</v>
      </c>
      <c r="X51" s="205">
        <f t="shared" si="59"/>
        <v>9</v>
      </c>
      <c r="Y51" s="529"/>
      <c r="Z51" s="203">
        <v>17</v>
      </c>
      <c r="AA51" s="207">
        <v>2791.4235500878685</v>
      </c>
      <c r="AB51" s="208">
        <f t="shared" si="52"/>
        <v>164.20138529928639</v>
      </c>
      <c r="AC51" s="205">
        <f t="shared" si="60"/>
        <v>9</v>
      </c>
      <c r="AD51" s="529"/>
      <c r="AE51" s="203">
        <v>17</v>
      </c>
      <c r="AF51" s="207">
        <v>2792.0361990950246</v>
      </c>
      <c r="AG51" s="208">
        <f t="shared" si="53"/>
        <v>164.23742347617792</v>
      </c>
      <c r="AH51" s="205">
        <f t="shared" si="61"/>
        <v>7</v>
      </c>
      <c r="AI51" s="529"/>
      <c r="AJ51" s="203">
        <v>17</v>
      </c>
      <c r="AK51" s="207">
        <v>2791.769547325101</v>
      </c>
      <c r="AL51" s="208">
        <f t="shared" si="54"/>
        <v>164.22173807794712</v>
      </c>
      <c r="AM51" s="205">
        <f t="shared" si="62"/>
        <v>8</v>
      </c>
      <c r="AN51" s="529"/>
      <c r="AO51" s="203">
        <v>17</v>
      </c>
      <c r="AP51" s="207">
        <v>2792.5878594249148</v>
      </c>
      <c r="AQ51" s="208">
        <f t="shared" si="55"/>
        <v>164.26987408381851</v>
      </c>
      <c r="AR51" s="205">
        <f t="shared" si="63"/>
        <v>8</v>
      </c>
      <c r="AS51" s="529"/>
      <c r="AT51" s="203">
        <v>17</v>
      </c>
      <c r="AU51" s="207">
        <v>2792.2009253139445</v>
      </c>
      <c r="AV51" s="208">
        <f t="shared" si="56"/>
        <v>164.24711325376143</v>
      </c>
      <c r="AW51" s="205">
        <f t="shared" si="64"/>
        <v>9</v>
      </c>
      <c r="AX51" s="529"/>
    </row>
    <row r="52" spans="1:50" ht="14.25" hidden="1" customHeight="1" outlineLevel="1">
      <c r="A52" s="279"/>
      <c r="B52" s="494"/>
      <c r="C52" s="203">
        <v>6</v>
      </c>
      <c r="D52" s="206" t="s">
        <v>389</v>
      </c>
      <c r="E52" s="203">
        <v>6</v>
      </c>
      <c r="F52" s="203">
        <v>2500</v>
      </c>
      <c r="G52" s="208">
        <f t="shared" si="49"/>
        <v>416.66666666666669</v>
      </c>
      <c r="H52" s="529"/>
      <c r="I52" s="209">
        <f t="shared" si="57"/>
        <v>6</v>
      </c>
      <c r="J52" s="209">
        <f t="shared" si="57"/>
        <v>2117.2868074625635</v>
      </c>
      <c r="K52" s="210">
        <f t="shared" si="57"/>
        <v>352.88113457709397</v>
      </c>
      <c r="L52" s="530"/>
      <c r="M52" s="209">
        <f>RANK(K52, K$47:$K$61)</f>
        <v>3</v>
      </c>
      <c r="N52" s="494"/>
      <c r="O52" s="494"/>
      <c r="P52" s="203">
        <v>6</v>
      </c>
      <c r="Q52" s="207">
        <v>2122.6569608735249</v>
      </c>
      <c r="R52" s="208">
        <f t="shared" si="50"/>
        <v>353.77616014558748</v>
      </c>
      <c r="S52" s="205">
        <f t="shared" si="58"/>
        <v>3</v>
      </c>
      <c r="T52" s="529"/>
      <c r="U52" s="203">
        <v>6</v>
      </c>
      <c r="V52" s="207">
        <v>2122.9921982560745</v>
      </c>
      <c r="W52" s="208">
        <f t="shared" si="51"/>
        <v>353.83203304267909</v>
      </c>
      <c r="X52" s="205">
        <f t="shared" si="59"/>
        <v>3</v>
      </c>
      <c r="Y52" s="529"/>
      <c r="Z52" s="203">
        <v>6</v>
      </c>
      <c r="AA52" s="207">
        <v>2120.3315455875108</v>
      </c>
      <c r="AB52" s="208">
        <f t="shared" si="52"/>
        <v>353.38859093125183</v>
      </c>
      <c r="AC52" s="205">
        <f t="shared" si="60"/>
        <v>3</v>
      </c>
      <c r="AD52" s="529"/>
      <c r="AE52" s="203">
        <v>6</v>
      </c>
      <c r="AF52" s="207">
        <v>2114.8080438756829</v>
      </c>
      <c r="AG52" s="208">
        <f t="shared" si="53"/>
        <v>352.46800731261379</v>
      </c>
      <c r="AH52" s="205">
        <f t="shared" si="61"/>
        <v>3</v>
      </c>
      <c r="AI52" s="529"/>
      <c r="AJ52" s="203">
        <v>6</v>
      </c>
      <c r="AK52" s="207">
        <v>2115.085932527054</v>
      </c>
      <c r="AL52" s="208">
        <f t="shared" si="54"/>
        <v>352.51432208784234</v>
      </c>
      <c r="AM52" s="205">
        <f t="shared" si="62"/>
        <v>3</v>
      </c>
      <c r="AN52" s="529"/>
      <c r="AO52" s="203">
        <v>6</v>
      </c>
      <c r="AP52" s="207">
        <v>2112.3076923076869</v>
      </c>
      <c r="AQ52" s="208">
        <f t="shared" si="55"/>
        <v>352.05128205128113</v>
      </c>
      <c r="AR52" s="205">
        <f t="shared" si="63"/>
        <v>3</v>
      </c>
      <c r="AS52" s="529"/>
      <c r="AT52" s="203">
        <v>6</v>
      </c>
      <c r="AU52" s="207">
        <v>2112.8252788104114</v>
      </c>
      <c r="AV52" s="208">
        <f t="shared" si="56"/>
        <v>352.13754646840192</v>
      </c>
      <c r="AW52" s="205">
        <f t="shared" si="64"/>
        <v>3</v>
      </c>
      <c r="AX52" s="529"/>
    </row>
    <row r="53" spans="1:50" ht="14.25" hidden="1" customHeight="1" outlineLevel="1">
      <c r="A53" s="279"/>
      <c r="B53" s="494"/>
      <c r="C53" s="203">
        <v>7</v>
      </c>
      <c r="D53" s="206" t="s">
        <v>392</v>
      </c>
      <c r="E53" s="203">
        <v>11</v>
      </c>
      <c r="F53" s="203">
        <v>3000</v>
      </c>
      <c r="G53" s="208">
        <f t="shared" si="49"/>
        <v>272.72727272727275</v>
      </c>
      <c r="H53" s="529"/>
      <c r="I53" s="209">
        <f t="shared" si="57"/>
        <v>11</v>
      </c>
      <c r="J53" s="209">
        <f t="shared" si="57"/>
        <v>2559.0449165106743</v>
      </c>
      <c r="K53" s="210">
        <f t="shared" si="57"/>
        <v>232.64044695551587</v>
      </c>
      <c r="L53" s="530"/>
      <c r="M53" s="209">
        <f>RANK(K53, K$47:$K$61)</f>
        <v>6</v>
      </c>
      <c r="N53" s="494"/>
      <c r="O53" s="494"/>
      <c r="P53" s="203">
        <v>11</v>
      </c>
      <c r="Q53" s="207">
        <v>2558.5352112676019</v>
      </c>
      <c r="R53" s="208">
        <f t="shared" si="50"/>
        <v>232.59411011523653</v>
      </c>
      <c r="S53" s="205">
        <f t="shared" si="58"/>
        <v>6</v>
      </c>
      <c r="T53" s="529"/>
      <c r="U53" s="203">
        <v>11</v>
      </c>
      <c r="V53" s="207">
        <v>2559.0361445783096</v>
      </c>
      <c r="W53" s="208">
        <f t="shared" si="51"/>
        <v>232.63964950711906</v>
      </c>
      <c r="X53" s="205">
        <f t="shared" si="59"/>
        <v>6</v>
      </c>
      <c r="Y53" s="529"/>
      <c r="Z53" s="203">
        <v>11</v>
      </c>
      <c r="AA53" s="207">
        <v>2558.730158730159</v>
      </c>
      <c r="AB53" s="208">
        <f t="shared" si="52"/>
        <v>232.61183261183263</v>
      </c>
      <c r="AC53" s="205">
        <f t="shared" si="60"/>
        <v>6</v>
      </c>
      <c r="AD53" s="529"/>
      <c r="AE53" s="203">
        <v>11</v>
      </c>
      <c r="AF53" s="207">
        <v>2558.9432345590862</v>
      </c>
      <c r="AG53" s="208">
        <f t="shared" si="53"/>
        <v>232.63120314173511</v>
      </c>
      <c r="AH53" s="205">
        <f t="shared" si="61"/>
        <v>6</v>
      </c>
      <c r="AI53" s="529"/>
      <c r="AJ53" s="203">
        <v>11</v>
      </c>
      <c r="AK53" s="207">
        <v>2558.6353944562911</v>
      </c>
      <c r="AL53" s="208">
        <f t="shared" si="54"/>
        <v>232.60321767784464</v>
      </c>
      <c r="AM53" s="205">
        <f t="shared" si="62"/>
        <v>5</v>
      </c>
      <c r="AN53" s="529"/>
      <c r="AO53" s="203">
        <v>11</v>
      </c>
      <c r="AP53" s="207">
        <v>2559.7311966916523</v>
      </c>
      <c r="AQ53" s="208">
        <f t="shared" si="55"/>
        <v>232.70283606287748</v>
      </c>
      <c r="AR53" s="205">
        <f t="shared" si="63"/>
        <v>5</v>
      </c>
      <c r="AS53" s="529"/>
      <c r="AT53" s="203">
        <v>11</v>
      </c>
      <c r="AU53" s="207">
        <v>2559.7030752916216</v>
      </c>
      <c r="AV53" s="208">
        <f t="shared" si="56"/>
        <v>232.70027957196561</v>
      </c>
      <c r="AW53" s="205">
        <f t="shared" si="64"/>
        <v>5</v>
      </c>
      <c r="AX53" s="529"/>
    </row>
    <row r="54" spans="1:50" ht="14.25" hidden="1" customHeight="1" outlineLevel="1">
      <c r="A54" s="279"/>
      <c r="B54" s="494"/>
      <c r="C54" s="203">
        <v>8</v>
      </c>
      <c r="D54" s="206" t="s">
        <v>397</v>
      </c>
      <c r="E54" s="203">
        <v>17</v>
      </c>
      <c r="F54" s="203">
        <v>3273</v>
      </c>
      <c r="G54" s="208">
        <f t="shared" si="49"/>
        <v>192.52941176470588</v>
      </c>
      <c r="H54" s="529"/>
      <c r="I54" s="209">
        <f t="shared" si="57"/>
        <v>17</v>
      </c>
      <c r="J54" s="209">
        <f t="shared" si="57"/>
        <v>2792.1065800008737</v>
      </c>
      <c r="K54" s="210">
        <f t="shared" si="57"/>
        <v>164.24156352946321</v>
      </c>
      <c r="L54" s="530"/>
      <c r="M54" s="209">
        <f>RANK(K54, K$47:$K$61)</f>
        <v>8</v>
      </c>
      <c r="N54" s="494"/>
      <c r="O54" s="494"/>
      <c r="P54" s="203">
        <v>17</v>
      </c>
      <c r="Q54" s="207">
        <v>2792.8994082840277</v>
      </c>
      <c r="R54" s="208">
        <f t="shared" si="50"/>
        <v>164.28820048729574</v>
      </c>
      <c r="S54" s="205">
        <f t="shared" si="58"/>
        <v>8</v>
      </c>
      <c r="T54" s="529"/>
      <c r="U54" s="203">
        <v>17</v>
      </c>
      <c r="V54" s="207">
        <v>2792.556317335946</v>
      </c>
      <c r="W54" s="208">
        <f t="shared" si="51"/>
        <v>164.26801866682035</v>
      </c>
      <c r="X54" s="205">
        <f t="shared" si="59"/>
        <v>7</v>
      </c>
      <c r="Y54" s="529"/>
      <c r="Z54" s="203">
        <v>17</v>
      </c>
      <c r="AA54" s="207">
        <v>2792.3076923076896</v>
      </c>
      <c r="AB54" s="208">
        <f t="shared" si="52"/>
        <v>164.25339366515823</v>
      </c>
      <c r="AC54" s="205">
        <f t="shared" si="60"/>
        <v>7</v>
      </c>
      <c r="AD54" s="529"/>
      <c r="AE54" s="203">
        <v>17</v>
      </c>
      <c r="AF54" s="207">
        <v>2791.5254237288136</v>
      </c>
      <c r="AG54" s="208">
        <f t="shared" si="53"/>
        <v>164.2073778664008</v>
      </c>
      <c r="AH54" s="205">
        <f t="shared" si="61"/>
        <v>9</v>
      </c>
      <c r="AI54" s="529"/>
      <c r="AJ54" s="203">
        <v>17</v>
      </c>
      <c r="AK54" s="207">
        <v>2790.8571428571345</v>
      </c>
      <c r="AL54" s="208">
        <f t="shared" si="54"/>
        <v>164.16806722689026</v>
      </c>
      <c r="AM54" s="205">
        <f t="shared" si="62"/>
        <v>9</v>
      </c>
      <c r="AN54" s="529"/>
      <c r="AO54" s="203">
        <v>17</v>
      </c>
      <c r="AP54" s="207">
        <v>2791.5350600126321</v>
      </c>
      <c r="AQ54" s="208">
        <f t="shared" si="55"/>
        <v>164.20794470662543</v>
      </c>
      <c r="AR54" s="205">
        <f t="shared" si="63"/>
        <v>9</v>
      </c>
      <c r="AS54" s="529"/>
      <c r="AT54" s="203">
        <v>17</v>
      </c>
      <c r="AU54" s="207">
        <v>2793.0650154798764</v>
      </c>
      <c r="AV54" s="208">
        <f t="shared" si="56"/>
        <v>164.29794208705155</v>
      </c>
      <c r="AW54" s="205">
        <f t="shared" si="64"/>
        <v>7</v>
      </c>
      <c r="AX54" s="529"/>
    </row>
    <row r="55" spans="1:50" ht="14.25" hidden="1" customHeight="1" outlineLevel="1">
      <c r="A55" s="279"/>
      <c r="B55" s="494"/>
      <c r="C55" s="203">
        <v>9</v>
      </c>
      <c r="D55" s="206" t="s">
        <v>398</v>
      </c>
      <c r="E55" s="203">
        <v>17</v>
      </c>
      <c r="F55" s="203">
        <v>3273</v>
      </c>
      <c r="G55" s="208">
        <f t="shared" si="49"/>
        <v>192.52941176470588</v>
      </c>
      <c r="H55" s="529"/>
      <c r="I55" s="209">
        <f t="shared" si="57"/>
        <v>17</v>
      </c>
      <c r="J55" s="209">
        <f t="shared" si="57"/>
        <v>2790.7875681374435</v>
      </c>
      <c r="K55" s="210">
        <f t="shared" si="57"/>
        <v>164.1639745963202</v>
      </c>
      <c r="L55" s="530"/>
      <c r="M55" s="209">
        <f>RANK(K55, K$47:$K$61)</f>
        <v>10</v>
      </c>
      <c r="N55" s="494"/>
      <c r="O55" s="494"/>
      <c r="P55" s="203">
        <v>17</v>
      </c>
      <c r="Q55" s="207">
        <v>2790.8594815825336</v>
      </c>
      <c r="R55" s="208">
        <f t="shared" si="50"/>
        <v>164.16820479897257</v>
      </c>
      <c r="S55" s="205">
        <f t="shared" si="58"/>
        <v>10</v>
      </c>
      <c r="T55" s="529"/>
      <c r="U55" s="203">
        <v>17</v>
      </c>
      <c r="V55" s="207">
        <v>2790.3614457831263</v>
      </c>
      <c r="W55" s="208">
        <f t="shared" si="51"/>
        <v>164.13890857547801</v>
      </c>
      <c r="X55" s="205">
        <f t="shared" si="59"/>
        <v>10</v>
      </c>
      <c r="Y55" s="529"/>
      <c r="Z55" s="203">
        <v>17</v>
      </c>
      <c r="AA55" s="207">
        <v>2791.0806174957133</v>
      </c>
      <c r="AB55" s="208">
        <f t="shared" si="52"/>
        <v>164.18121279386548</v>
      </c>
      <c r="AC55" s="205">
        <f t="shared" si="60"/>
        <v>10</v>
      </c>
      <c r="AD55" s="529"/>
      <c r="AE55" s="203">
        <v>17</v>
      </c>
      <c r="AF55" s="207">
        <v>2790.9481076863003</v>
      </c>
      <c r="AG55" s="208">
        <f t="shared" si="53"/>
        <v>164.17341809919412</v>
      </c>
      <c r="AH55" s="205">
        <f t="shared" si="61"/>
        <v>10</v>
      </c>
      <c r="AI55" s="529"/>
      <c r="AJ55" s="203">
        <v>17</v>
      </c>
      <c r="AK55" s="207">
        <v>2790.6323185011634</v>
      </c>
      <c r="AL55" s="208">
        <f t="shared" si="54"/>
        <v>164.15484226477432</v>
      </c>
      <c r="AM55" s="205">
        <f t="shared" si="62"/>
        <v>10</v>
      </c>
      <c r="AN55" s="529"/>
      <c r="AO55" s="203">
        <v>17</v>
      </c>
      <c r="AP55" s="207">
        <v>2790.6705539358659</v>
      </c>
      <c r="AQ55" s="208">
        <f t="shared" si="55"/>
        <v>164.15709140799211</v>
      </c>
      <c r="AR55" s="205">
        <f t="shared" si="63"/>
        <v>10</v>
      </c>
      <c r="AS55" s="529"/>
      <c r="AT55" s="203">
        <v>17</v>
      </c>
      <c r="AU55" s="207">
        <v>2790.960451977402</v>
      </c>
      <c r="AV55" s="208">
        <f t="shared" si="56"/>
        <v>164.17414423396482</v>
      </c>
      <c r="AW55" s="205">
        <f t="shared" si="64"/>
        <v>10</v>
      </c>
      <c r="AX55" s="529"/>
    </row>
    <row r="56" spans="1:50" ht="14.25" hidden="1" customHeight="1" outlineLevel="1">
      <c r="A56" s="279"/>
      <c r="B56" s="494"/>
      <c r="C56" s="203">
        <v>10</v>
      </c>
      <c r="D56" s="206" t="s">
        <v>396</v>
      </c>
      <c r="E56" s="203">
        <v>11</v>
      </c>
      <c r="F56" s="203">
        <v>3000</v>
      </c>
      <c r="G56" s="208">
        <f t="shared" si="49"/>
        <v>272.72727272727275</v>
      </c>
      <c r="H56" s="529"/>
      <c r="I56" s="209">
        <f t="shared" si="57"/>
        <v>11</v>
      </c>
      <c r="J56" s="209">
        <f t="shared" si="57"/>
        <v>2559.0923226681639</v>
      </c>
      <c r="K56" s="210">
        <f t="shared" si="57"/>
        <v>232.64475660619672</v>
      </c>
      <c r="L56" s="530"/>
      <c r="M56" s="209">
        <f>RANK(K56, K$47:$K$61)</f>
        <v>5</v>
      </c>
      <c r="N56" s="494"/>
      <c r="O56" s="494"/>
      <c r="P56" s="203">
        <v>11</v>
      </c>
      <c r="Q56" s="207">
        <v>2559.5134665508308</v>
      </c>
      <c r="R56" s="208">
        <f t="shared" si="50"/>
        <v>232.68304241371189</v>
      </c>
      <c r="S56" s="205">
        <f t="shared" si="58"/>
        <v>5</v>
      </c>
      <c r="T56" s="529"/>
      <c r="U56" s="203">
        <v>11</v>
      </c>
      <c r="V56" s="207">
        <v>2560</v>
      </c>
      <c r="W56" s="208">
        <f t="shared" si="51"/>
        <v>232.72727272727272</v>
      </c>
      <c r="X56" s="205">
        <f t="shared" si="59"/>
        <v>5</v>
      </c>
      <c r="Y56" s="529"/>
      <c r="Z56" s="203">
        <v>11</v>
      </c>
      <c r="AA56" s="207">
        <v>2559.6875938720368</v>
      </c>
      <c r="AB56" s="208">
        <f t="shared" si="52"/>
        <v>232.69887217018515</v>
      </c>
      <c r="AC56" s="205">
        <f t="shared" si="60"/>
        <v>5</v>
      </c>
      <c r="AD56" s="529"/>
      <c r="AE56" s="203">
        <v>11</v>
      </c>
      <c r="AF56" s="207">
        <v>2559.2005513439012</v>
      </c>
      <c r="AG56" s="208">
        <f t="shared" si="53"/>
        <v>232.65459557671829</v>
      </c>
      <c r="AH56" s="205">
        <f t="shared" si="61"/>
        <v>5</v>
      </c>
      <c r="AI56" s="529"/>
      <c r="AJ56" s="203">
        <v>11</v>
      </c>
      <c r="AK56" s="207">
        <v>2557.7639751552774</v>
      </c>
      <c r="AL56" s="208">
        <f t="shared" si="54"/>
        <v>232.52399774138885</v>
      </c>
      <c r="AM56" s="205">
        <f t="shared" si="62"/>
        <v>6</v>
      </c>
      <c r="AN56" s="529"/>
      <c r="AO56" s="203">
        <v>11</v>
      </c>
      <c r="AP56" s="207">
        <v>2558.4213451917713</v>
      </c>
      <c r="AQ56" s="208">
        <f t="shared" si="55"/>
        <v>232.58375865379739</v>
      </c>
      <c r="AR56" s="205">
        <f t="shared" si="63"/>
        <v>6</v>
      </c>
      <c r="AS56" s="529"/>
      <c r="AT56" s="203">
        <v>11</v>
      </c>
      <c r="AU56" s="207">
        <v>2559.0593265633306</v>
      </c>
      <c r="AV56" s="208">
        <f t="shared" si="56"/>
        <v>232.64175696030279</v>
      </c>
      <c r="AW56" s="205">
        <f t="shared" si="64"/>
        <v>6</v>
      </c>
      <c r="AX56" s="529"/>
    </row>
    <row r="57" spans="1:50" ht="14.25" hidden="1" customHeight="1" outlineLevel="1">
      <c r="A57" s="279"/>
      <c r="B57" s="494"/>
      <c r="C57" s="203">
        <v>11</v>
      </c>
      <c r="D57" s="206"/>
      <c r="E57" s="203"/>
      <c r="F57" s="203"/>
      <c r="G57" s="203"/>
      <c r="H57" s="529"/>
      <c r="I57" s="209"/>
      <c r="J57" s="209"/>
      <c r="K57" s="210"/>
      <c r="L57" s="530"/>
      <c r="M57" s="209"/>
      <c r="N57" s="494"/>
      <c r="O57" s="494"/>
      <c r="P57" s="203"/>
      <c r="Q57" s="207"/>
      <c r="R57" s="208"/>
      <c r="S57" s="205"/>
      <c r="T57" s="529"/>
      <c r="U57" s="203"/>
      <c r="V57" s="207"/>
      <c r="W57" s="208"/>
      <c r="X57" s="205"/>
      <c r="Y57" s="529"/>
      <c r="Z57" s="203"/>
      <c r="AA57" s="207"/>
      <c r="AB57" s="208"/>
      <c r="AC57" s="205"/>
      <c r="AD57" s="529"/>
      <c r="AE57" s="203"/>
      <c r="AF57" s="207"/>
      <c r="AG57" s="208"/>
      <c r="AH57" s="205"/>
      <c r="AI57" s="529"/>
      <c r="AJ57" s="203"/>
      <c r="AK57" s="207"/>
      <c r="AL57" s="208"/>
      <c r="AM57" s="205"/>
      <c r="AN57" s="529"/>
      <c r="AO57" s="203"/>
      <c r="AP57" s="207"/>
      <c r="AQ57" s="208"/>
      <c r="AR57" s="205"/>
      <c r="AS57" s="529"/>
      <c r="AT57" s="203"/>
      <c r="AU57" s="207"/>
      <c r="AV57" s="208"/>
      <c r="AW57" s="205"/>
      <c r="AX57" s="529"/>
    </row>
    <row r="58" spans="1:50" ht="14.25" hidden="1" customHeight="1" outlineLevel="1">
      <c r="A58" s="279"/>
      <c r="B58" s="494"/>
      <c r="C58" s="203">
        <v>12</v>
      </c>
      <c r="D58" s="206"/>
      <c r="E58" s="203"/>
      <c r="F58" s="203"/>
      <c r="G58" s="203"/>
      <c r="H58" s="529"/>
      <c r="I58" s="209"/>
      <c r="J58" s="209"/>
      <c r="K58" s="210"/>
      <c r="L58" s="530"/>
      <c r="M58" s="209"/>
      <c r="N58" s="494"/>
      <c r="O58" s="494"/>
      <c r="P58" s="203"/>
      <c r="Q58" s="207"/>
      <c r="R58" s="208"/>
      <c r="S58" s="205"/>
      <c r="T58" s="529"/>
      <c r="U58" s="203"/>
      <c r="V58" s="207"/>
      <c r="W58" s="208"/>
      <c r="X58" s="205"/>
      <c r="Y58" s="529"/>
      <c r="Z58" s="203"/>
      <c r="AA58" s="207"/>
      <c r="AB58" s="208"/>
      <c r="AC58" s="205"/>
      <c r="AD58" s="529"/>
      <c r="AE58" s="203"/>
      <c r="AF58" s="207"/>
      <c r="AG58" s="208"/>
      <c r="AH58" s="205"/>
      <c r="AI58" s="529"/>
      <c r="AJ58" s="203"/>
      <c r="AK58" s="207"/>
      <c r="AL58" s="208"/>
      <c r="AM58" s="205"/>
      <c r="AN58" s="529"/>
      <c r="AO58" s="203"/>
      <c r="AP58" s="207"/>
      <c r="AQ58" s="208"/>
      <c r="AR58" s="205"/>
      <c r="AS58" s="529"/>
      <c r="AT58" s="203"/>
      <c r="AU58" s="207"/>
      <c r="AV58" s="208"/>
      <c r="AW58" s="205"/>
      <c r="AX58" s="529"/>
    </row>
    <row r="59" spans="1:50" ht="14.25" hidden="1" customHeight="1" outlineLevel="1">
      <c r="A59" s="279"/>
      <c r="B59" s="494"/>
      <c r="C59" s="203">
        <v>13</v>
      </c>
      <c r="D59" s="206"/>
      <c r="E59" s="203"/>
      <c r="F59" s="203"/>
      <c r="G59" s="203"/>
      <c r="H59" s="529"/>
      <c r="I59" s="209"/>
      <c r="J59" s="209"/>
      <c r="K59" s="210"/>
      <c r="L59" s="530"/>
      <c r="M59" s="209"/>
      <c r="N59" s="494"/>
      <c r="O59" s="494"/>
      <c r="P59" s="203"/>
      <c r="Q59" s="207"/>
      <c r="R59" s="208"/>
      <c r="S59" s="205"/>
      <c r="T59" s="529"/>
      <c r="U59" s="203"/>
      <c r="V59" s="207"/>
      <c r="W59" s="208"/>
      <c r="X59" s="205"/>
      <c r="Y59" s="529"/>
      <c r="Z59" s="203"/>
      <c r="AA59" s="207"/>
      <c r="AB59" s="208"/>
      <c r="AC59" s="205"/>
      <c r="AD59" s="529"/>
      <c r="AE59" s="203"/>
      <c r="AF59" s="207"/>
      <c r="AG59" s="208"/>
      <c r="AH59" s="205"/>
      <c r="AI59" s="529"/>
      <c r="AJ59" s="203"/>
      <c r="AK59" s="207"/>
      <c r="AL59" s="208"/>
      <c r="AM59" s="205"/>
      <c r="AN59" s="529"/>
      <c r="AO59" s="203"/>
      <c r="AP59" s="207"/>
      <c r="AQ59" s="208"/>
      <c r="AR59" s="205"/>
      <c r="AS59" s="529"/>
      <c r="AT59" s="203"/>
      <c r="AU59" s="207"/>
      <c r="AV59" s="208"/>
      <c r="AW59" s="205"/>
      <c r="AX59" s="529"/>
    </row>
    <row r="60" spans="1:50" ht="14.25" hidden="1" customHeight="1" outlineLevel="1">
      <c r="A60" s="279"/>
      <c r="B60" s="494"/>
      <c r="C60" s="203">
        <v>14</v>
      </c>
      <c r="D60" s="206"/>
      <c r="E60" s="203"/>
      <c r="F60" s="203"/>
      <c r="G60" s="203"/>
      <c r="H60" s="529"/>
      <c r="I60" s="209"/>
      <c r="J60" s="209"/>
      <c r="K60" s="210"/>
      <c r="L60" s="530"/>
      <c r="M60" s="209"/>
      <c r="N60" s="494"/>
      <c r="O60" s="494"/>
      <c r="P60" s="203"/>
      <c r="Q60" s="207"/>
      <c r="R60" s="208"/>
      <c r="S60" s="205"/>
      <c r="T60" s="529"/>
      <c r="U60" s="203"/>
      <c r="V60" s="207"/>
      <c r="W60" s="208"/>
      <c r="X60" s="205"/>
      <c r="Y60" s="529"/>
      <c r="Z60" s="203"/>
      <c r="AA60" s="207"/>
      <c r="AB60" s="208"/>
      <c r="AC60" s="205"/>
      <c r="AD60" s="529"/>
      <c r="AE60" s="203"/>
      <c r="AF60" s="207"/>
      <c r="AG60" s="208"/>
      <c r="AH60" s="205"/>
      <c r="AI60" s="529"/>
      <c r="AJ60" s="203"/>
      <c r="AK60" s="207"/>
      <c r="AL60" s="208"/>
      <c r="AM60" s="205"/>
      <c r="AN60" s="529"/>
      <c r="AO60" s="203"/>
      <c r="AP60" s="207"/>
      <c r="AQ60" s="208"/>
      <c r="AR60" s="205"/>
      <c r="AS60" s="529"/>
      <c r="AT60" s="203"/>
      <c r="AU60" s="207"/>
      <c r="AV60" s="208"/>
      <c r="AW60" s="205"/>
      <c r="AX60" s="529"/>
    </row>
    <row r="61" spans="1:50" ht="14.25" hidden="1" customHeight="1" outlineLevel="1">
      <c r="A61" s="279"/>
      <c r="B61" s="494"/>
      <c r="C61" s="203">
        <v>15</v>
      </c>
      <c r="D61" s="206"/>
      <c r="E61" s="203"/>
      <c r="F61" s="203"/>
      <c r="G61" s="203"/>
      <c r="H61" s="529"/>
      <c r="I61" s="209"/>
      <c r="J61" s="209"/>
      <c r="K61" s="210"/>
      <c r="L61" s="530"/>
      <c r="M61" s="209"/>
      <c r="N61" s="494"/>
      <c r="O61" s="494"/>
      <c r="P61" s="203"/>
      <c r="Q61" s="207"/>
      <c r="R61" s="208"/>
      <c r="S61" s="205"/>
      <c r="T61" s="529"/>
      <c r="U61" s="203"/>
      <c r="V61" s="207"/>
      <c r="W61" s="208"/>
      <c r="X61" s="205"/>
      <c r="Y61" s="529"/>
      <c r="Z61" s="203"/>
      <c r="AA61" s="207"/>
      <c r="AB61" s="208"/>
      <c r="AC61" s="205"/>
      <c r="AD61" s="529"/>
      <c r="AE61" s="203"/>
      <c r="AF61" s="207"/>
      <c r="AG61" s="208"/>
      <c r="AH61" s="205"/>
      <c r="AI61" s="529"/>
      <c r="AJ61" s="203"/>
      <c r="AK61" s="207"/>
      <c r="AL61" s="208"/>
      <c r="AM61" s="205"/>
      <c r="AN61" s="529"/>
      <c r="AO61" s="203"/>
      <c r="AP61" s="207"/>
      <c r="AQ61" s="208"/>
      <c r="AR61" s="205"/>
      <c r="AS61" s="529"/>
      <c r="AT61" s="203"/>
      <c r="AU61" s="207"/>
      <c r="AV61" s="208"/>
      <c r="AW61" s="205"/>
      <c r="AX61" s="529"/>
    </row>
    <row r="62" spans="1:50" ht="14.25" hidden="1" customHeight="1" outlineLevel="1" collapsed="1">
      <c r="B62" s="532" t="s">
        <v>612</v>
      </c>
      <c r="C62" s="532"/>
      <c r="D62" s="532"/>
      <c r="E62" s="532"/>
      <c r="F62" s="532"/>
      <c r="G62" s="532"/>
      <c r="H62" s="532"/>
      <c r="I62" s="532"/>
      <c r="J62" s="532"/>
      <c r="K62" s="532"/>
      <c r="L62" s="532"/>
      <c r="M62" s="533"/>
      <c r="N62" s="575" t="s">
        <v>445</v>
      </c>
      <c r="O62" s="575" t="s">
        <v>105</v>
      </c>
      <c r="P62" s="587">
        <v>45888</v>
      </c>
      <c r="Q62" s="588"/>
      <c r="R62" s="588"/>
      <c r="S62" s="588"/>
      <c r="T62" s="588"/>
      <c r="U62" s="589">
        <f>P62+1</f>
        <v>45889</v>
      </c>
      <c r="V62" s="590"/>
      <c r="W62" s="590"/>
      <c r="X62" s="590"/>
      <c r="Y62" s="590"/>
      <c r="Z62" s="587">
        <f t="shared" ref="Z62" si="65">U62+1</f>
        <v>45890</v>
      </c>
      <c r="AA62" s="588"/>
      <c r="AB62" s="588"/>
      <c r="AC62" s="588"/>
      <c r="AD62" s="588"/>
      <c r="AE62" s="589">
        <f t="shared" ref="AE62" si="66">Z62+1</f>
        <v>45891</v>
      </c>
      <c r="AF62" s="590"/>
      <c r="AG62" s="590"/>
      <c r="AH62" s="590"/>
      <c r="AI62" s="590"/>
      <c r="AJ62" s="591">
        <f t="shared" ref="AJ62" si="67">AE62+1</f>
        <v>45892</v>
      </c>
      <c r="AK62" s="592"/>
      <c r="AL62" s="592"/>
      <c r="AM62" s="592"/>
      <c r="AN62" s="593"/>
      <c r="AO62" s="589">
        <f t="shared" ref="AO62" si="68">AJ62+1</f>
        <v>45893</v>
      </c>
      <c r="AP62" s="590"/>
      <c r="AQ62" s="590"/>
      <c r="AR62" s="590"/>
      <c r="AS62" s="590"/>
      <c r="AT62" s="591">
        <f t="shared" ref="AT62" si="69">AO62+1</f>
        <v>45894</v>
      </c>
      <c r="AU62" s="592"/>
      <c r="AV62" s="592"/>
      <c r="AW62" s="592"/>
      <c r="AX62" s="593"/>
    </row>
    <row r="63" spans="1:50" ht="14.25" hidden="1" customHeight="1" outlineLevel="1">
      <c r="B63" s="534"/>
      <c r="C63" s="534"/>
      <c r="D63" s="534"/>
      <c r="E63" s="534"/>
      <c r="F63" s="534"/>
      <c r="G63" s="534"/>
      <c r="H63" s="534"/>
      <c r="I63" s="534"/>
      <c r="J63" s="534"/>
      <c r="K63" s="534"/>
      <c r="L63" s="534"/>
      <c r="M63" s="535"/>
      <c r="N63" s="577"/>
      <c r="O63" s="577"/>
      <c r="P63" s="594">
        <f>P62</f>
        <v>45888</v>
      </c>
      <c r="Q63" s="594"/>
      <c r="R63" s="594"/>
      <c r="S63" s="594"/>
      <c r="T63" s="594"/>
      <c r="U63" s="595">
        <f>U62</f>
        <v>45889</v>
      </c>
      <c r="V63" s="595"/>
      <c r="W63" s="595"/>
      <c r="X63" s="595"/>
      <c r="Y63" s="595"/>
      <c r="Z63" s="594">
        <f t="shared" ref="Z63" si="70">Z62</f>
        <v>45890</v>
      </c>
      <c r="AA63" s="594"/>
      <c r="AB63" s="594"/>
      <c r="AC63" s="594"/>
      <c r="AD63" s="594"/>
      <c r="AE63" s="595">
        <f t="shared" ref="AE63" si="71">AE62</f>
        <v>45891</v>
      </c>
      <c r="AF63" s="595"/>
      <c r="AG63" s="595"/>
      <c r="AH63" s="595"/>
      <c r="AI63" s="595"/>
      <c r="AJ63" s="596">
        <f t="shared" ref="AJ63" si="72">AJ62</f>
        <v>45892</v>
      </c>
      <c r="AK63" s="597"/>
      <c r="AL63" s="597"/>
      <c r="AM63" s="597"/>
      <c r="AN63" s="598"/>
      <c r="AO63" s="595">
        <f t="shared" ref="AO63" si="73">AO62</f>
        <v>45893</v>
      </c>
      <c r="AP63" s="595"/>
      <c r="AQ63" s="595"/>
      <c r="AR63" s="595"/>
      <c r="AS63" s="595"/>
      <c r="AT63" s="596">
        <f t="shared" ref="AT63" si="74">AT62</f>
        <v>45894</v>
      </c>
      <c r="AU63" s="597"/>
      <c r="AV63" s="597"/>
      <c r="AW63" s="597"/>
      <c r="AX63" s="598"/>
    </row>
    <row r="64" spans="1:50" ht="14.25" hidden="1" customHeight="1" outlineLevel="1">
      <c r="B64" s="494" t="s">
        <v>165</v>
      </c>
      <c r="C64" s="494" t="s">
        <v>160</v>
      </c>
      <c r="D64" s="494"/>
      <c r="E64" s="494" t="s">
        <v>161</v>
      </c>
      <c r="F64" s="494"/>
      <c r="G64" s="494"/>
      <c r="H64" s="494" t="s">
        <v>166</v>
      </c>
      <c r="I64" s="527" t="s">
        <v>446</v>
      </c>
      <c r="J64" s="527"/>
      <c r="K64" s="527"/>
      <c r="L64" s="527" t="s">
        <v>166</v>
      </c>
      <c r="M64" s="527" t="s">
        <v>168</v>
      </c>
      <c r="N64" s="494"/>
      <c r="O64" s="494" t="s">
        <v>167</v>
      </c>
      <c r="P64" s="494" t="s">
        <v>163</v>
      </c>
      <c r="Q64" s="494"/>
      <c r="R64" s="494"/>
      <c r="S64" s="494"/>
      <c r="T64" s="494" t="s">
        <v>166</v>
      </c>
      <c r="U64" s="494" t="s">
        <v>163</v>
      </c>
      <c r="V64" s="494"/>
      <c r="W64" s="494"/>
      <c r="X64" s="494"/>
      <c r="Y64" s="494" t="s">
        <v>166</v>
      </c>
      <c r="Z64" s="494" t="s">
        <v>163</v>
      </c>
      <c r="AA64" s="494"/>
      <c r="AB64" s="494"/>
      <c r="AC64" s="494"/>
      <c r="AD64" s="494" t="s">
        <v>166</v>
      </c>
      <c r="AE64" s="494" t="s">
        <v>163</v>
      </c>
      <c r="AF64" s="494"/>
      <c r="AG64" s="494"/>
      <c r="AH64" s="494"/>
      <c r="AI64" s="494" t="s">
        <v>166</v>
      </c>
      <c r="AJ64" s="494" t="s">
        <v>163</v>
      </c>
      <c r="AK64" s="494"/>
      <c r="AL64" s="494"/>
      <c r="AM64" s="494"/>
      <c r="AN64" s="494" t="s">
        <v>166</v>
      </c>
      <c r="AO64" s="494" t="s">
        <v>163</v>
      </c>
      <c r="AP64" s="494"/>
      <c r="AQ64" s="494"/>
      <c r="AR64" s="494"/>
      <c r="AS64" s="494" t="s">
        <v>166</v>
      </c>
      <c r="AT64" s="494" t="s">
        <v>163</v>
      </c>
      <c r="AU64" s="494"/>
      <c r="AV64" s="494"/>
      <c r="AW64" s="494"/>
      <c r="AX64" s="494" t="s">
        <v>166</v>
      </c>
    </row>
    <row r="65" spans="2:50" ht="14.25" hidden="1" customHeight="1" outlineLevel="1">
      <c r="B65" s="494"/>
      <c r="C65" s="494"/>
      <c r="D65" s="494"/>
      <c r="E65" s="494" t="s">
        <v>447</v>
      </c>
      <c r="F65" s="494"/>
      <c r="G65" s="494"/>
      <c r="H65" s="494"/>
      <c r="I65" s="527" t="s">
        <v>447</v>
      </c>
      <c r="J65" s="527"/>
      <c r="K65" s="527"/>
      <c r="L65" s="527"/>
      <c r="M65" s="527"/>
      <c r="N65" s="494"/>
      <c r="O65" s="494"/>
      <c r="P65" s="494" t="s">
        <v>448</v>
      </c>
      <c r="Q65" s="494"/>
      <c r="R65" s="494"/>
      <c r="S65" s="494"/>
      <c r="T65" s="494"/>
      <c r="U65" s="494" t="s">
        <v>448</v>
      </c>
      <c r="V65" s="494"/>
      <c r="W65" s="494"/>
      <c r="X65" s="494"/>
      <c r="Y65" s="494"/>
      <c r="Z65" s="494" t="s">
        <v>448</v>
      </c>
      <c r="AA65" s="494"/>
      <c r="AB65" s="494"/>
      <c r="AC65" s="494"/>
      <c r="AD65" s="494"/>
      <c r="AE65" s="494" t="s">
        <v>448</v>
      </c>
      <c r="AF65" s="494"/>
      <c r="AG65" s="494"/>
      <c r="AH65" s="494"/>
      <c r="AI65" s="494"/>
      <c r="AJ65" s="494" t="s">
        <v>448</v>
      </c>
      <c r="AK65" s="494"/>
      <c r="AL65" s="494"/>
      <c r="AM65" s="494"/>
      <c r="AN65" s="494"/>
      <c r="AO65" s="494" t="s">
        <v>448</v>
      </c>
      <c r="AP65" s="494"/>
      <c r="AQ65" s="494"/>
      <c r="AR65" s="494"/>
      <c r="AS65" s="494"/>
      <c r="AT65" s="494" t="s">
        <v>448</v>
      </c>
      <c r="AU65" s="494"/>
      <c r="AV65" s="494"/>
      <c r="AW65" s="494"/>
      <c r="AX65" s="494"/>
    </row>
    <row r="66" spans="2:50" ht="14.25" hidden="1" customHeight="1" outlineLevel="1">
      <c r="B66" s="494"/>
      <c r="C66" s="494"/>
      <c r="D66" s="494"/>
      <c r="E66" s="203" t="s">
        <v>162</v>
      </c>
      <c r="F66" s="203" t="s">
        <v>449</v>
      </c>
      <c r="G66" s="203" t="s">
        <v>164</v>
      </c>
      <c r="H66" s="494"/>
      <c r="I66" s="204" t="s">
        <v>162</v>
      </c>
      <c r="J66" s="204" t="s">
        <v>449</v>
      </c>
      <c r="K66" s="204" t="s">
        <v>164</v>
      </c>
      <c r="L66" s="527"/>
      <c r="M66" s="527"/>
      <c r="N66" s="494"/>
      <c r="O66" s="494"/>
      <c r="P66" s="203" t="s">
        <v>162</v>
      </c>
      <c r="Q66" s="203" t="s">
        <v>449</v>
      </c>
      <c r="R66" s="203" t="s">
        <v>164</v>
      </c>
      <c r="S66" s="205" t="s">
        <v>168</v>
      </c>
      <c r="T66" s="494"/>
      <c r="U66" s="203" t="s">
        <v>162</v>
      </c>
      <c r="V66" s="203" t="s">
        <v>449</v>
      </c>
      <c r="W66" s="203" t="s">
        <v>164</v>
      </c>
      <c r="X66" s="205" t="s">
        <v>168</v>
      </c>
      <c r="Y66" s="494"/>
      <c r="Z66" s="203" t="s">
        <v>162</v>
      </c>
      <c r="AA66" s="203" t="s">
        <v>449</v>
      </c>
      <c r="AB66" s="203" t="s">
        <v>164</v>
      </c>
      <c r="AC66" s="205" t="s">
        <v>168</v>
      </c>
      <c r="AD66" s="494"/>
      <c r="AE66" s="203" t="s">
        <v>162</v>
      </c>
      <c r="AF66" s="203" t="s">
        <v>449</v>
      </c>
      <c r="AG66" s="203" t="s">
        <v>164</v>
      </c>
      <c r="AH66" s="205" t="s">
        <v>168</v>
      </c>
      <c r="AI66" s="494"/>
      <c r="AJ66" s="203" t="s">
        <v>162</v>
      </c>
      <c r="AK66" s="203" t="s">
        <v>449</v>
      </c>
      <c r="AL66" s="203" t="s">
        <v>164</v>
      </c>
      <c r="AM66" s="205" t="s">
        <v>168</v>
      </c>
      <c r="AN66" s="494"/>
      <c r="AO66" s="203" t="s">
        <v>162</v>
      </c>
      <c r="AP66" s="203" t="s">
        <v>449</v>
      </c>
      <c r="AQ66" s="203" t="s">
        <v>164</v>
      </c>
      <c r="AR66" s="205" t="s">
        <v>168</v>
      </c>
      <c r="AS66" s="494"/>
      <c r="AT66" s="203" t="s">
        <v>162</v>
      </c>
      <c r="AU66" s="203" t="s">
        <v>449</v>
      </c>
      <c r="AV66" s="203" t="s">
        <v>164</v>
      </c>
      <c r="AW66" s="205" t="s">
        <v>168</v>
      </c>
      <c r="AX66" s="494"/>
    </row>
    <row r="67" spans="2:50" ht="14.25" hidden="1" customHeight="1" outlineLevel="1">
      <c r="B67" s="494" t="s">
        <v>478</v>
      </c>
      <c r="C67" s="203">
        <v>1</v>
      </c>
      <c r="D67" s="206" t="s">
        <v>391</v>
      </c>
      <c r="E67" s="203">
        <v>6</v>
      </c>
      <c r="F67" s="203">
        <v>2600</v>
      </c>
      <c r="G67" s="208">
        <f t="shared" ref="G67:G77" si="75">F67/E67</f>
        <v>433.33333333333331</v>
      </c>
      <c r="H67" s="529">
        <f>AVERAGE(F67:F81)</f>
        <v>2944.7272727272725</v>
      </c>
      <c r="I67" s="209">
        <f>AVERAGE(P67,U67,Z67,AE67,AJ67,AO67,AT67)</f>
        <v>6</v>
      </c>
      <c r="J67" s="209">
        <f>AVERAGE(Q67,V67,AA67,AF67,AK67,AP67,AU67)</f>
        <v>2147.9217844874911</v>
      </c>
      <c r="K67" s="210">
        <f>AVERAGE(R67,W67,AB67,AG67,AL67,AQ67,AV67)</f>
        <v>357.98696408124852</v>
      </c>
      <c r="L67" s="530">
        <f>IFERROR(AVERAGE(K67:K81),"-")</f>
        <v>250.37909083677599</v>
      </c>
      <c r="M67" s="209">
        <f>RANK(K67, K$67:$K$81)</f>
        <v>2</v>
      </c>
      <c r="N67" s="494"/>
      <c r="O67" s="494"/>
      <c r="P67" s="203">
        <v>6</v>
      </c>
      <c r="Q67" s="207">
        <v>2144.463373083473</v>
      </c>
      <c r="R67" s="208">
        <f t="shared" ref="R67:R77" si="76">Q67/P67</f>
        <v>357.41056218057884</v>
      </c>
      <c r="S67" s="205">
        <f>RANK(R67, R$67:R$81)</f>
        <v>2</v>
      </c>
      <c r="T67" s="529">
        <f>AVERAGE(R67:R81)</f>
        <v>249.63516653090065</v>
      </c>
      <c r="U67" s="203">
        <v>6</v>
      </c>
      <c r="V67" s="207">
        <v>2144.8504983388711</v>
      </c>
      <c r="W67" s="208">
        <f t="shared" ref="W67:W77" si="77">V67/U67</f>
        <v>357.47508305647852</v>
      </c>
      <c r="X67" s="205">
        <f>RANK(W67, W$67:W$81)</f>
        <v>2</v>
      </c>
      <c r="Y67" s="529">
        <f>AVERAGE(W67:W81)</f>
        <v>250.00954722129703</v>
      </c>
      <c r="Z67" s="203">
        <v>6</v>
      </c>
      <c r="AA67" s="207">
        <v>2147.4395047833473</v>
      </c>
      <c r="AB67" s="208">
        <f t="shared" ref="AB67:AB77" si="78">AA67/Z67</f>
        <v>357.90658413055786</v>
      </c>
      <c r="AC67" s="205">
        <f>RANK(AB67, AB$67:AB$81)</f>
        <v>2</v>
      </c>
      <c r="AD67" s="529">
        <f>AVERAGE(AB67:AB81)</f>
        <v>250.28371411875511</v>
      </c>
      <c r="AE67" s="203">
        <v>6</v>
      </c>
      <c r="AF67" s="207">
        <v>2149.5811119573464</v>
      </c>
      <c r="AG67" s="208">
        <f t="shared" ref="AG67:AG77" si="79">AF67/AE67</f>
        <v>358.26351865955775</v>
      </c>
      <c r="AH67" s="205">
        <f>RANK(AG67, AG$67:AG$81)</f>
        <v>2</v>
      </c>
      <c r="AI67" s="529">
        <f>AVERAGE(AG67:AG81)</f>
        <v>250.59683672275085</v>
      </c>
      <c r="AJ67" s="203">
        <v>6</v>
      </c>
      <c r="AK67" s="207">
        <v>2149.3421052631579</v>
      </c>
      <c r="AL67" s="208">
        <f t="shared" ref="AL67:AL77" si="80">AK67/AJ67</f>
        <v>358.2236842105263</v>
      </c>
      <c r="AM67" s="205">
        <f>RANK(AL67, AL$67:AL$81)</f>
        <v>2</v>
      </c>
      <c r="AN67" s="529">
        <f>AVERAGE(AL67:AL81)</f>
        <v>250.64882718245499</v>
      </c>
      <c r="AO67" s="203">
        <v>6</v>
      </c>
      <c r="AP67" s="207">
        <v>2149.3150684931502</v>
      </c>
      <c r="AQ67" s="208">
        <f t="shared" ref="AQ67:AQ77" si="81">AP67/AO67</f>
        <v>358.21917808219172</v>
      </c>
      <c r="AR67" s="205">
        <f>RANK(AQ67, AQ$67:AQ$81)</f>
        <v>2</v>
      </c>
      <c r="AS67" s="529">
        <f>AVERAGE(AQ67:AQ81)</f>
        <v>250.68182904643538</v>
      </c>
      <c r="AT67" s="203">
        <v>6</v>
      </c>
      <c r="AU67" s="207">
        <v>2150.4608294930922</v>
      </c>
      <c r="AV67" s="208">
        <f t="shared" ref="AV67:AV77" si="82">AU67/AT67</f>
        <v>358.41013824884868</v>
      </c>
      <c r="AW67" s="205">
        <f>RANK(AV67, AV$67:AV$81)</f>
        <v>2</v>
      </c>
      <c r="AX67" s="529">
        <f>AVERAGE(AV67:AV81)</f>
        <v>250.79771503483778</v>
      </c>
    </row>
    <row r="68" spans="2:50" ht="14.25" hidden="1" customHeight="1" outlineLevel="1">
      <c r="B68" s="494"/>
      <c r="C68" s="203">
        <v>2</v>
      </c>
      <c r="D68" s="206" t="s">
        <v>394</v>
      </c>
      <c r="E68" s="203">
        <v>6</v>
      </c>
      <c r="F68" s="203">
        <v>2600</v>
      </c>
      <c r="G68" s="208">
        <f t="shared" si="75"/>
        <v>433.33333333333331</v>
      </c>
      <c r="H68" s="529"/>
      <c r="I68" s="209">
        <f t="shared" ref="I68:K77" si="83">AVERAGE(P68,U68,Z68,AE68,AJ68,AO68,AT68)</f>
        <v>6</v>
      </c>
      <c r="J68" s="209">
        <f t="shared" si="83"/>
        <v>2154.0052109820876</v>
      </c>
      <c r="K68" s="210">
        <f t="shared" si="83"/>
        <v>359.00086849701449</v>
      </c>
      <c r="L68" s="530"/>
      <c r="M68" s="209">
        <f>RANK(K68, K$67:$K$81)</f>
        <v>1</v>
      </c>
      <c r="N68" s="494"/>
      <c r="O68" s="494"/>
      <c r="P68" s="203">
        <v>6</v>
      </c>
      <c r="Q68" s="207">
        <v>2151.2621359223258</v>
      </c>
      <c r="R68" s="208">
        <f t="shared" si="76"/>
        <v>358.54368932038761</v>
      </c>
      <c r="S68" s="205">
        <f t="shared" ref="S68:S77" si="84">RANK(R68, R$67:R$81)</f>
        <v>1</v>
      </c>
      <c r="T68" s="529"/>
      <c r="U68" s="203">
        <v>6</v>
      </c>
      <c r="V68" s="207">
        <v>2151.6034985422789</v>
      </c>
      <c r="W68" s="208">
        <f t="shared" si="77"/>
        <v>358.60058309037981</v>
      </c>
      <c r="X68" s="205">
        <f t="shared" ref="X68:X77" si="85">RANK(W68, W$67:W$81)</f>
        <v>1</v>
      </c>
      <c r="Y68" s="529"/>
      <c r="Z68" s="203">
        <v>6</v>
      </c>
      <c r="AA68" s="207">
        <v>2154.6534653465342</v>
      </c>
      <c r="AB68" s="208">
        <f t="shared" si="78"/>
        <v>359.10891089108901</v>
      </c>
      <c r="AC68" s="205">
        <f t="shared" ref="AC68:AC77" si="86">RANK(AB68, AB$67:AB$81)</f>
        <v>1</v>
      </c>
      <c r="AD68" s="529"/>
      <c r="AE68" s="203">
        <v>6</v>
      </c>
      <c r="AF68" s="207">
        <v>2156.1368209255565</v>
      </c>
      <c r="AG68" s="208">
        <f t="shared" si="79"/>
        <v>359.35613682092611</v>
      </c>
      <c r="AH68" s="205">
        <f t="shared" ref="AH68:AH77" si="87">RANK(AG68, AG$67:AG$81)</f>
        <v>1</v>
      </c>
      <c r="AI68" s="529"/>
      <c r="AJ68" s="203">
        <v>6</v>
      </c>
      <c r="AK68" s="207">
        <v>2154.8201438848873</v>
      </c>
      <c r="AL68" s="208">
        <f t="shared" si="80"/>
        <v>359.1366906474812</v>
      </c>
      <c r="AM68" s="205">
        <f t="shared" ref="AM68:AM77" si="88">RANK(AL68, AL$67:AL$81)</f>
        <v>1</v>
      </c>
      <c r="AN68" s="529"/>
      <c r="AO68" s="203">
        <v>6</v>
      </c>
      <c r="AP68" s="207">
        <v>2154.5064377682384</v>
      </c>
      <c r="AQ68" s="208">
        <f t="shared" si="81"/>
        <v>359.08440629470641</v>
      </c>
      <c r="AR68" s="205">
        <f t="shared" ref="AR68:AR77" si="89">RANK(AQ68, AQ$67:AQ$81)</f>
        <v>1</v>
      </c>
      <c r="AS68" s="529"/>
      <c r="AT68" s="203">
        <v>6</v>
      </c>
      <c r="AU68" s="207">
        <v>2155.0539744847902</v>
      </c>
      <c r="AV68" s="208">
        <f t="shared" si="82"/>
        <v>359.17566241413169</v>
      </c>
      <c r="AW68" s="205">
        <f t="shared" ref="AW68:AW77" si="90">RANK(AV68, AV$67:AV$81)</f>
        <v>1</v>
      </c>
      <c r="AX68" s="529"/>
    </row>
    <row r="69" spans="2:50" ht="14.25" hidden="1" customHeight="1" outlineLevel="1">
      <c r="B69" s="494"/>
      <c r="C69" s="203">
        <v>3</v>
      </c>
      <c r="D69" s="206" t="s">
        <v>390</v>
      </c>
      <c r="E69" s="203">
        <v>6</v>
      </c>
      <c r="F69" s="203">
        <v>2600</v>
      </c>
      <c r="G69" s="208">
        <f t="shared" si="75"/>
        <v>433.33333333333331</v>
      </c>
      <c r="H69" s="529"/>
      <c r="I69" s="209">
        <f t="shared" si="83"/>
        <v>6</v>
      </c>
      <c r="J69" s="209">
        <f t="shared" si="83"/>
        <v>2086.5290334958622</v>
      </c>
      <c r="K69" s="210">
        <f t="shared" si="83"/>
        <v>347.75483891597702</v>
      </c>
      <c r="L69" s="530"/>
      <c r="M69" s="209">
        <f>RANK(K69, K$67:$K$81)</f>
        <v>4</v>
      </c>
      <c r="N69" s="494"/>
      <c r="O69" s="494"/>
      <c r="P69" s="203">
        <v>6</v>
      </c>
      <c r="Q69" s="207">
        <v>2082.4867323730123</v>
      </c>
      <c r="R69" s="208">
        <f t="shared" si="76"/>
        <v>347.08112206216873</v>
      </c>
      <c r="S69" s="205">
        <f t="shared" si="84"/>
        <v>4</v>
      </c>
      <c r="T69" s="529"/>
      <c r="U69" s="203">
        <v>6</v>
      </c>
      <c r="V69" s="207">
        <v>2082.4615384615331</v>
      </c>
      <c r="W69" s="208">
        <f t="shared" si="77"/>
        <v>347.07692307692218</v>
      </c>
      <c r="X69" s="205">
        <f t="shared" si="85"/>
        <v>4</v>
      </c>
      <c r="Y69" s="529"/>
      <c r="Z69" s="203">
        <v>6</v>
      </c>
      <c r="AA69" s="207">
        <v>2082.9821717990312</v>
      </c>
      <c r="AB69" s="208">
        <f t="shared" si="78"/>
        <v>347.16369529983854</v>
      </c>
      <c r="AC69" s="205">
        <f t="shared" si="86"/>
        <v>4</v>
      </c>
      <c r="AD69" s="529"/>
      <c r="AE69" s="203">
        <v>6</v>
      </c>
      <c r="AF69" s="207">
        <v>2085.2678571428587</v>
      </c>
      <c r="AG69" s="208">
        <f t="shared" si="79"/>
        <v>347.54464285714312</v>
      </c>
      <c r="AH69" s="205">
        <f t="shared" si="87"/>
        <v>4</v>
      </c>
      <c r="AI69" s="529"/>
      <c r="AJ69" s="203">
        <v>6</v>
      </c>
      <c r="AK69" s="207">
        <v>2089.2430278884522</v>
      </c>
      <c r="AL69" s="208">
        <f t="shared" si="80"/>
        <v>348.20717131474203</v>
      </c>
      <c r="AM69" s="205">
        <f t="shared" si="88"/>
        <v>4</v>
      </c>
      <c r="AN69" s="529"/>
      <c r="AO69" s="203">
        <v>6</v>
      </c>
      <c r="AP69" s="207">
        <v>2089.624060150371</v>
      </c>
      <c r="AQ69" s="208">
        <f t="shared" si="81"/>
        <v>348.27067669172851</v>
      </c>
      <c r="AR69" s="205">
        <f t="shared" si="89"/>
        <v>4</v>
      </c>
      <c r="AS69" s="529"/>
      <c r="AT69" s="203">
        <v>6</v>
      </c>
      <c r="AU69" s="207">
        <v>2093.637846655778</v>
      </c>
      <c r="AV69" s="208">
        <f t="shared" si="82"/>
        <v>348.93964110929636</v>
      </c>
      <c r="AW69" s="205">
        <f t="shared" si="90"/>
        <v>4</v>
      </c>
      <c r="AX69" s="529"/>
    </row>
    <row r="70" spans="2:50" ht="14.25" hidden="1" customHeight="1" outlineLevel="1">
      <c r="B70" s="494"/>
      <c r="C70" s="203">
        <v>4</v>
      </c>
      <c r="D70" s="206" t="s">
        <v>393</v>
      </c>
      <c r="E70" s="203">
        <v>17</v>
      </c>
      <c r="F70" s="203">
        <v>3273</v>
      </c>
      <c r="G70" s="208">
        <f t="shared" si="75"/>
        <v>192.52941176470588</v>
      </c>
      <c r="H70" s="529"/>
      <c r="I70" s="209">
        <f t="shared" si="83"/>
        <v>17</v>
      </c>
      <c r="J70" s="209">
        <f t="shared" si="83"/>
        <v>2796.5702261299821</v>
      </c>
      <c r="K70" s="210">
        <f t="shared" si="83"/>
        <v>164.50413094882248</v>
      </c>
      <c r="L70" s="530"/>
      <c r="M70" s="209">
        <f>RANK(K70, K$67:$K$81)</f>
        <v>11</v>
      </c>
      <c r="N70" s="494"/>
      <c r="O70" s="494"/>
      <c r="P70" s="203">
        <v>17</v>
      </c>
      <c r="Q70" s="207">
        <v>2795.162404975812</v>
      </c>
      <c r="R70" s="208">
        <f t="shared" si="76"/>
        <v>164.42131793975364</v>
      </c>
      <c r="S70" s="205">
        <f t="shared" si="84"/>
        <v>11</v>
      </c>
      <c r="T70" s="529"/>
      <c r="U70" s="203">
        <v>17</v>
      </c>
      <c r="V70" s="207">
        <v>2794.9158364823079</v>
      </c>
      <c r="W70" s="208">
        <f t="shared" si="77"/>
        <v>164.406813910724</v>
      </c>
      <c r="X70" s="205">
        <f t="shared" si="85"/>
        <v>11</v>
      </c>
      <c r="Y70" s="529"/>
      <c r="Z70" s="203">
        <v>17</v>
      </c>
      <c r="AA70" s="207">
        <v>2794.4405837387067</v>
      </c>
      <c r="AB70" s="208">
        <f t="shared" si="78"/>
        <v>164.37885786698274</v>
      </c>
      <c r="AC70" s="205">
        <f t="shared" si="86"/>
        <v>11</v>
      </c>
      <c r="AD70" s="529"/>
      <c r="AE70" s="203">
        <v>17</v>
      </c>
      <c r="AF70" s="207">
        <v>2797.3509933774844</v>
      </c>
      <c r="AG70" s="208">
        <f t="shared" si="79"/>
        <v>164.55005843396967</v>
      </c>
      <c r="AH70" s="205">
        <f t="shared" si="87"/>
        <v>11</v>
      </c>
      <c r="AI70" s="529"/>
      <c r="AJ70" s="203">
        <v>17</v>
      </c>
      <c r="AK70" s="207">
        <v>2797.6587122917622</v>
      </c>
      <c r="AL70" s="208">
        <f t="shared" si="80"/>
        <v>164.56815954657424</v>
      </c>
      <c r="AM70" s="205">
        <f t="shared" si="88"/>
        <v>11</v>
      </c>
      <c r="AN70" s="529"/>
      <c r="AO70" s="203">
        <v>17</v>
      </c>
      <c r="AP70" s="207">
        <v>2798.0487804878039</v>
      </c>
      <c r="AQ70" s="208">
        <f t="shared" si="81"/>
        <v>164.5911047345767</v>
      </c>
      <c r="AR70" s="205">
        <f t="shared" si="89"/>
        <v>11</v>
      </c>
      <c r="AS70" s="529"/>
      <c r="AT70" s="203">
        <v>17</v>
      </c>
      <c r="AU70" s="207">
        <v>2798.4142715559974</v>
      </c>
      <c r="AV70" s="208">
        <f t="shared" si="82"/>
        <v>164.61260420917631</v>
      </c>
      <c r="AW70" s="205">
        <f t="shared" si="90"/>
        <v>11</v>
      </c>
      <c r="AX70" s="529"/>
    </row>
    <row r="71" spans="2:50" ht="14.25" hidden="1" customHeight="1" outlineLevel="1">
      <c r="B71" s="494"/>
      <c r="C71" s="203">
        <v>5</v>
      </c>
      <c r="D71" s="206" t="s">
        <v>395</v>
      </c>
      <c r="E71" s="203">
        <v>17</v>
      </c>
      <c r="F71" s="203">
        <v>3273</v>
      </c>
      <c r="G71" s="208">
        <f t="shared" si="75"/>
        <v>192.52941176470588</v>
      </c>
      <c r="H71" s="529"/>
      <c r="I71" s="209">
        <f t="shared" si="83"/>
        <v>17</v>
      </c>
      <c r="J71" s="209">
        <f t="shared" si="83"/>
        <v>2797.6077993211111</v>
      </c>
      <c r="K71" s="210">
        <f t="shared" si="83"/>
        <v>164.56516466594775</v>
      </c>
      <c r="L71" s="530"/>
      <c r="M71" s="209">
        <f>RANK(K71, K$67:$K$81)</f>
        <v>10</v>
      </c>
      <c r="N71" s="494"/>
      <c r="O71" s="494"/>
      <c r="P71" s="203">
        <v>17</v>
      </c>
      <c r="Q71" s="207">
        <v>2796.3951473136885</v>
      </c>
      <c r="R71" s="208">
        <f t="shared" si="76"/>
        <v>164.49383219492285</v>
      </c>
      <c r="S71" s="205">
        <f t="shared" si="84"/>
        <v>10</v>
      </c>
      <c r="T71" s="529"/>
      <c r="U71" s="203">
        <v>17</v>
      </c>
      <c r="V71" s="207">
        <v>2795.7446808510626</v>
      </c>
      <c r="W71" s="208">
        <f t="shared" si="77"/>
        <v>164.45556946182722</v>
      </c>
      <c r="X71" s="205">
        <f t="shared" si="85"/>
        <v>10</v>
      </c>
      <c r="Y71" s="529"/>
      <c r="Z71" s="203">
        <v>17</v>
      </c>
      <c r="AA71" s="207">
        <v>2795.5447267664449</v>
      </c>
      <c r="AB71" s="208">
        <f t="shared" si="78"/>
        <v>164.4438074568497</v>
      </c>
      <c r="AC71" s="205">
        <f t="shared" si="86"/>
        <v>10</v>
      </c>
      <c r="AD71" s="529"/>
      <c r="AE71" s="203">
        <v>17</v>
      </c>
      <c r="AF71" s="207">
        <v>2797.8863936591811</v>
      </c>
      <c r="AG71" s="208">
        <f t="shared" si="79"/>
        <v>164.58155256818713</v>
      </c>
      <c r="AH71" s="205">
        <f t="shared" si="87"/>
        <v>10</v>
      </c>
      <c r="AI71" s="529"/>
      <c r="AJ71" s="203">
        <v>17</v>
      </c>
      <c r="AK71" s="207">
        <v>2798.7358916478584</v>
      </c>
      <c r="AL71" s="208">
        <f t="shared" si="80"/>
        <v>164.63152303810932</v>
      </c>
      <c r="AM71" s="205">
        <f t="shared" si="88"/>
        <v>10</v>
      </c>
      <c r="AN71" s="529"/>
      <c r="AO71" s="203">
        <v>17</v>
      </c>
      <c r="AP71" s="207">
        <v>2799.079855405847</v>
      </c>
      <c r="AQ71" s="208">
        <f t="shared" si="81"/>
        <v>164.65175620034393</v>
      </c>
      <c r="AR71" s="205">
        <f t="shared" si="89"/>
        <v>9</v>
      </c>
      <c r="AS71" s="529"/>
      <c r="AT71" s="203">
        <v>17</v>
      </c>
      <c r="AU71" s="207">
        <v>2799.8678996036988</v>
      </c>
      <c r="AV71" s="208">
        <f t="shared" si="82"/>
        <v>164.69811174139406</v>
      </c>
      <c r="AW71" s="205">
        <f t="shared" si="90"/>
        <v>9</v>
      </c>
      <c r="AX71" s="529"/>
    </row>
    <row r="72" spans="2:50" ht="14.25" hidden="1" customHeight="1" outlineLevel="1">
      <c r="B72" s="494"/>
      <c r="C72" s="203">
        <v>6</v>
      </c>
      <c r="D72" s="206" t="s">
        <v>389</v>
      </c>
      <c r="E72" s="203">
        <v>6</v>
      </c>
      <c r="F72" s="203">
        <v>2500</v>
      </c>
      <c r="G72" s="208">
        <f t="shared" si="75"/>
        <v>416.66666666666669</v>
      </c>
      <c r="H72" s="529"/>
      <c r="I72" s="209">
        <f t="shared" si="83"/>
        <v>6</v>
      </c>
      <c r="J72" s="209">
        <f t="shared" si="83"/>
        <v>2116.8091651615468</v>
      </c>
      <c r="K72" s="210">
        <f t="shared" si="83"/>
        <v>352.80152752692447</v>
      </c>
      <c r="L72" s="530"/>
      <c r="M72" s="209">
        <f>RANK(K72, K$67:$K$81)</f>
        <v>3</v>
      </c>
      <c r="N72" s="494"/>
      <c r="O72" s="494"/>
      <c r="P72" s="203">
        <v>6</v>
      </c>
      <c r="Q72" s="207">
        <v>2116.5829145728585</v>
      </c>
      <c r="R72" s="208">
        <f t="shared" si="76"/>
        <v>352.76381909547644</v>
      </c>
      <c r="S72" s="205">
        <f t="shared" si="84"/>
        <v>3</v>
      </c>
      <c r="T72" s="529"/>
      <c r="U72" s="203">
        <v>6</v>
      </c>
      <c r="V72" s="207">
        <v>2117.4273858921083</v>
      </c>
      <c r="W72" s="208">
        <f t="shared" si="77"/>
        <v>352.90456431535137</v>
      </c>
      <c r="X72" s="205">
        <f t="shared" si="85"/>
        <v>3</v>
      </c>
      <c r="Y72" s="529"/>
      <c r="Z72" s="203">
        <v>6</v>
      </c>
      <c r="AA72" s="207">
        <v>2117.4013921113701</v>
      </c>
      <c r="AB72" s="208">
        <f t="shared" si="78"/>
        <v>352.90023201856167</v>
      </c>
      <c r="AC72" s="205">
        <f t="shared" si="86"/>
        <v>3</v>
      </c>
      <c r="AD72" s="529"/>
      <c r="AE72" s="203">
        <v>6</v>
      </c>
      <c r="AF72" s="207">
        <v>2117.9600886917956</v>
      </c>
      <c r="AG72" s="208">
        <f t="shared" si="79"/>
        <v>352.99334811529928</v>
      </c>
      <c r="AH72" s="205">
        <f t="shared" si="87"/>
        <v>3</v>
      </c>
      <c r="AI72" s="529"/>
      <c r="AJ72" s="203">
        <v>6</v>
      </c>
      <c r="AK72" s="207">
        <v>2117.3166926677136</v>
      </c>
      <c r="AL72" s="208">
        <f t="shared" si="80"/>
        <v>352.88611544461895</v>
      </c>
      <c r="AM72" s="205">
        <f t="shared" si="88"/>
        <v>3</v>
      </c>
      <c r="AN72" s="529"/>
      <c r="AO72" s="203">
        <v>6</v>
      </c>
      <c r="AP72" s="207">
        <v>2115.3077327722272</v>
      </c>
      <c r="AQ72" s="208">
        <f t="shared" si="81"/>
        <v>352.55128879537119</v>
      </c>
      <c r="AR72" s="205">
        <f t="shared" si="89"/>
        <v>3</v>
      </c>
      <c r="AS72" s="529"/>
      <c r="AT72" s="203">
        <v>6</v>
      </c>
      <c r="AU72" s="207">
        <v>2115.6679494227565</v>
      </c>
      <c r="AV72" s="208">
        <f t="shared" si="82"/>
        <v>352.61132490379276</v>
      </c>
      <c r="AW72" s="205">
        <f t="shared" si="90"/>
        <v>3</v>
      </c>
      <c r="AX72" s="529"/>
    </row>
    <row r="73" spans="2:50" ht="14.25" hidden="1" customHeight="1" outlineLevel="1">
      <c r="B73" s="494"/>
      <c r="C73" s="203">
        <v>7</v>
      </c>
      <c r="D73" s="206" t="s">
        <v>392</v>
      </c>
      <c r="E73" s="203">
        <v>11</v>
      </c>
      <c r="F73" s="203">
        <v>3000</v>
      </c>
      <c r="G73" s="208">
        <f t="shared" si="75"/>
        <v>272.72727272727275</v>
      </c>
      <c r="H73" s="529"/>
      <c r="I73" s="209">
        <f t="shared" si="83"/>
        <v>11</v>
      </c>
      <c r="J73" s="209">
        <f t="shared" si="83"/>
        <v>2567.3079588083265</v>
      </c>
      <c r="K73" s="210">
        <f t="shared" si="83"/>
        <v>233.39163261893879</v>
      </c>
      <c r="L73" s="530"/>
      <c r="M73" s="209">
        <f>RANK(K73, K$67:$K$81)</f>
        <v>6</v>
      </c>
      <c r="N73" s="494"/>
      <c r="O73" s="494"/>
      <c r="P73" s="203">
        <v>11</v>
      </c>
      <c r="Q73" s="207">
        <v>2566.8409720086065</v>
      </c>
      <c r="R73" s="208">
        <f t="shared" si="76"/>
        <v>233.34917927350969</v>
      </c>
      <c r="S73" s="205">
        <f t="shared" si="84"/>
        <v>6</v>
      </c>
      <c r="T73" s="529"/>
      <c r="U73" s="203">
        <v>11</v>
      </c>
      <c r="V73" s="207">
        <v>2566.7910447761165</v>
      </c>
      <c r="W73" s="208">
        <f t="shared" si="77"/>
        <v>233.3446404341924</v>
      </c>
      <c r="X73" s="205">
        <f t="shared" si="85"/>
        <v>6</v>
      </c>
      <c r="Y73" s="529"/>
      <c r="Z73" s="203">
        <v>11</v>
      </c>
      <c r="AA73" s="207">
        <v>2567.1469740633975</v>
      </c>
      <c r="AB73" s="208">
        <f t="shared" si="78"/>
        <v>233.37699764212704</v>
      </c>
      <c r="AC73" s="205">
        <f t="shared" si="86"/>
        <v>6</v>
      </c>
      <c r="AD73" s="529"/>
      <c r="AE73" s="203">
        <v>11</v>
      </c>
      <c r="AF73" s="207">
        <v>2566.9316375198796</v>
      </c>
      <c r="AG73" s="208">
        <f t="shared" si="79"/>
        <v>233.35742159271632</v>
      </c>
      <c r="AH73" s="205">
        <f t="shared" si="87"/>
        <v>6</v>
      </c>
      <c r="AI73" s="529"/>
      <c r="AJ73" s="203">
        <v>11</v>
      </c>
      <c r="AK73" s="207">
        <v>2567.5309134423596</v>
      </c>
      <c r="AL73" s="208">
        <f t="shared" si="80"/>
        <v>233.4119012220327</v>
      </c>
      <c r="AM73" s="205">
        <f t="shared" si="88"/>
        <v>6</v>
      </c>
      <c r="AN73" s="529"/>
      <c r="AO73" s="203">
        <v>11</v>
      </c>
      <c r="AP73" s="207">
        <v>2567.6932016269589</v>
      </c>
      <c r="AQ73" s="208">
        <f t="shared" si="81"/>
        <v>233.42665469335989</v>
      </c>
      <c r="AR73" s="205">
        <f t="shared" si="89"/>
        <v>6</v>
      </c>
      <c r="AS73" s="529"/>
      <c r="AT73" s="203">
        <v>11</v>
      </c>
      <c r="AU73" s="207">
        <v>2568.2209682209677</v>
      </c>
      <c r="AV73" s="208">
        <f t="shared" si="82"/>
        <v>233.47463347463344</v>
      </c>
      <c r="AW73" s="205">
        <f t="shared" si="90"/>
        <v>6</v>
      </c>
      <c r="AX73" s="529"/>
    </row>
    <row r="74" spans="2:50" ht="14.25" hidden="1" customHeight="1" outlineLevel="1">
      <c r="B74" s="494"/>
      <c r="C74" s="203">
        <v>8</v>
      </c>
      <c r="D74" s="206" t="s">
        <v>614</v>
      </c>
      <c r="E74" s="203">
        <v>12</v>
      </c>
      <c r="F74" s="203">
        <v>3000</v>
      </c>
      <c r="G74" s="208">
        <f t="shared" si="75"/>
        <v>250</v>
      </c>
      <c r="H74" s="529"/>
      <c r="I74" s="209">
        <f t="shared" si="83"/>
        <v>12</v>
      </c>
      <c r="J74" s="209">
        <f t="shared" si="83"/>
        <v>2536.4661852006579</v>
      </c>
      <c r="K74" s="210">
        <f t="shared" si="83"/>
        <v>211.3721821000548</v>
      </c>
      <c r="L74" s="530"/>
      <c r="M74" s="209">
        <f>RANK(K74, K$67:$K$81)</f>
        <v>7</v>
      </c>
      <c r="N74" s="494"/>
      <c r="O74" s="494"/>
      <c r="P74" s="203">
        <v>12</v>
      </c>
      <c r="Q74" s="207">
        <v>2463.9344262295085</v>
      </c>
      <c r="R74" s="208">
        <f t="shared" si="76"/>
        <v>205.32786885245903</v>
      </c>
      <c r="S74" s="205">
        <f t="shared" si="84"/>
        <v>7</v>
      </c>
      <c r="T74" s="529"/>
      <c r="U74" s="203">
        <v>12</v>
      </c>
      <c r="V74" s="207">
        <v>2509.8701298701285</v>
      </c>
      <c r="W74" s="208">
        <f t="shared" si="77"/>
        <v>209.15584415584405</v>
      </c>
      <c r="X74" s="205">
        <f t="shared" si="85"/>
        <v>7</v>
      </c>
      <c r="Y74" s="529"/>
      <c r="Z74" s="203">
        <v>12</v>
      </c>
      <c r="AA74" s="207">
        <v>2533.2352941176441</v>
      </c>
      <c r="AB74" s="208">
        <f t="shared" si="78"/>
        <v>211.10294117647035</v>
      </c>
      <c r="AC74" s="205">
        <f t="shared" si="86"/>
        <v>7</v>
      </c>
      <c r="AD74" s="529"/>
      <c r="AE74" s="203">
        <v>12</v>
      </c>
      <c r="AF74" s="207">
        <v>2556.9775678866586</v>
      </c>
      <c r="AG74" s="208">
        <f t="shared" si="79"/>
        <v>213.08146399055488</v>
      </c>
      <c r="AH74" s="205">
        <f t="shared" si="87"/>
        <v>7</v>
      </c>
      <c r="AI74" s="529"/>
      <c r="AJ74" s="203">
        <v>12</v>
      </c>
      <c r="AK74" s="207">
        <v>2557.5878395215564</v>
      </c>
      <c r="AL74" s="208">
        <f t="shared" si="80"/>
        <v>213.13231996012971</v>
      </c>
      <c r="AM74" s="205">
        <f t="shared" si="88"/>
        <v>7</v>
      </c>
      <c r="AN74" s="529"/>
      <c r="AO74" s="203">
        <v>12</v>
      </c>
      <c r="AP74" s="207">
        <v>2566.666666666667</v>
      </c>
      <c r="AQ74" s="208">
        <f t="shared" si="81"/>
        <v>213.88888888888891</v>
      </c>
      <c r="AR74" s="205">
        <f t="shared" si="89"/>
        <v>7</v>
      </c>
      <c r="AS74" s="529"/>
      <c r="AT74" s="203">
        <v>12</v>
      </c>
      <c r="AU74" s="207">
        <v>2566.9913721124417</v>
      </c>
      <c r="AV74" s="208">
        <f t="shared" si="82"/>
        <v>213.91594767603681</v>
      </c>
      <c r="AW74" s="205">
        <f t="shared" si="90"/>
        <v>7</v>
      </c>
      <c r="AX74" s="529"/>
    </row>
    <row r="75" spans="2:50" ht="14.25" hidden="1" customHeight="1" outlineLevel="1">
      <c r="B75" s="494"/>
      <c r="C75" s="203">
        <v>9</v>
      </c>
      <c r="D75" s="206" t="s">
        <v>397</v>
      </c>
      <c r="E75" s="203">
        <v>17</v>
      </c>
      <c r="F75" s="203">
        <v>3273</v>
      </c>
      <c r="G75" s="208">
        <f t="shared" si="75"/>
        <v>192.52941176470588</v>
      </c>
      <c r="H75" s="529"/>
      <c r="I75" s="209">
        <f t="shared" si="83"/>
        <v>17</v>
      </c>
      <c r="J75" s="209">
        <f t="shared" si="83"/>
        <v>2799.2328758848498</v>
      </c>
      <c r="K75" s="210">
        <f t="shared" si="83"/>
        <v>164.66075740499119</v>
      </c>
      <c r="L75" s="530"/>
      <c r="M75" s="209">
        <f>RANK(K75, K$67:$K$81)</f>
        <v>8</v>
      </c>
      <c r="N75" s="494"/>
      <c r="O75" s="494"/>
      <c r="P75" s="203">
        <v>17</v>
      </c>
      <c r="Q75" s="207">
        <v>2798.667474258024</v>
      </c>
      <c r="R75" s="208">
        <f t="shared" si="76"/>
        <v>164.62749848576613</v>
      </c>
      <c r="S75" s="205">
        <f t="shared" si="84"/>
        <v>8</v>
      </c>
      <c r="T75" s="529"/>
      <c r="U75" s="203">
        <v>17</v>
      </c>
      <c r="V75" s="207">
        <v>2798.7635239567285</v>
      </c>
      <c r="W75" s="208">
        <f t="shared" si="77"/>
        <v>164.63314846804286</v>
      </c>
      <c r="X75" s="205">
        <f t="shared" si="85"/>
        <v>8</v>
      </c>
      <c r="Y75" s="529"/>
      <c r="Z75" s="203">
        <v>17</v>
      </c>
      <c r="AA75" s="207">
        <v>2799.363665287945</v>
      </c>
      <c r="AB75" s="208">
        <f t="shared" si="78"/>
        <v>164.66845089929089</v>
      </c>
      <c r="AC75" s="205">
        <f t="shared" si="86"/>
        <v>8</v>
      </c>
      <c r="AD75" s="529"/>
      <c r="AE75" s="203">
        <v>17</v>
      </c>
      <c r="AF75" s="207">
        <v>2799.242137173168</v>
      </c>
      <c r="AG75" s="208">
        <f t="shared" si="79"/>
        <v>164.66130218665694</v>
      </c>
      <c r="AH75" s="205">
        <f t="shared" si="87"/>
        <v>8</v>
      </c>
      <c r="AI75" s="529"/>
      <c r="AJ75" s="203">
        <v>17</v>
      </c>
      <c r="AK75" s="207">
        <v>2799.8459167950696</v>
      </c>
      <c r="AL75" s="208">
        <f t="shared" si="80"/>
        <v>164.69681863500409</v>
      </c>
      <c r="AM75" s="205">
        <f t="shared" si="88"/>
        <v>8</v>
      </c>
      <c r="AN75" s="529"/>
      <c r="AO75" s="203">
        <v>17</v>
      </c>
      <c r="AP75" s="207">
        <v>2798.997179567531</v>
      </c>
      <c r="AQ75" s="208">
        <f t="shared" si="81"/>
        <v>164.64689291573711</v>
      </c>
      <c r="AR75" s="205">
        <f t="shared" si="89"/>
        <v>10</v>
      </c>
      <c r="AS75" s="529"/>
      <c r="AT75" s="203">
        <v>17</v>
      </c>
      <c r="AU75" s="207">
        <v>2799.7502341554832</v>
      </c>
      <c r="AV75" s="208">
        <f t="shared" si="82"/>
        <v>164.69119024444018</v>
      </c>
      <c r="AW75" s="205">
        <f t="shared" si="90"/>
        <v>10</v>
      </c>
      <c r="AX75" s="529"/>
    </row>
    <row r="76" spans="2:50" ht="14.25" hidden="1" customHeight="1" outlineLevel="1">
      <c r="B76" s="494"/>
      <c r="C76" s="203">
        <v>10</v>
      </c>
      <c r="D76" s="206" t="s">
        <v>398</v>
      </c>
      <c r="E76" s="203">
        <v>17</v>
      </c>
      <c r="F76" s="203">
        <v>3273</v>
      </c>
      <c r="G76" s="208">
        <f t="shared" si="75"/>
        <v>192.52941176470588</v>
      </c>
      <c r="H76" s="529"/>
      <c r="I76" s="209">
        <f t="shared" si="83"/>
        <v>17</v>
      </c>
      <c r="J76" s="209">
        <f t="shared" si="83"/>
        <v>2798.540372124939</v>
      </c>
      <c r="K76" s="210">
        <f t="shared" si="83"/>
        <v>164.62002188970226</v>
      </c>
      <c r="L76" s="530"/>
      <c r="M76" s="209">
        <f>RANK(K76, K$67:$K$81)</f>
        <v>9</v>
      </c>
      <c r="N76" s="494"/>
      <c r="O76" s="494"/>
      <c r="P76" s="203">
        <v>17</v>
      </c>
      <c r="Q76" s="207">
        <v>2797.343453510432</v>
      </c>
      <c r="R76" s="208">
        <f t="shared" si="76"/>
        <v>164.54961491237836</v>
      </c>
      <c r="S76" s="205">
        <f t="shared" si="84"/>
        <v>9</v>
      </c>
      <c r="T76" s="529"/>
      <c r="U76" s="203">
        <v>17</v>
      </c>
      <c r="V76" s="207">
        <v>2797.6608187134489</v>
      </c>
      <c r="W76" s="208">
        <f t="shared" si="77"/>
        <v>164.56828345373228</v>
      </c>
      <c r="X76" s="205">
        <f t="shared" si="85"/>
        <v>9</v>
      </c>
      <c r="Y76" s="529"/>
      <c r="Z76" s="203">
        <v>17</v>
      </c>
      <c r="AA76" s="207">
        <v>2797.5683890577575</v>
      </c>
      <c r="AB76" s="208">
        <f t="shared" si="78"/>
        <v>164.5628464151622</v>
      </c>
      <c r="AC76" s="205">
        <f t="shared" si="86"/>
        <v>9</v>
      </c>
      <c r="AD76" s="529"/>
      <c r="AE76" s="203">
        <v>17</v>
      </c>
      <c r="AF76" s="207">
        <v>2798.6013986013991</v>
      </c>
      <c r="AG76" s="208">
        <f t="shared" si="79"/>
        <v>164.62361168243524</v>
      </c>
      <c r="AH76" s="205">
        <f t="shared" si="87"/>
        <v>9</v>
      </c>
      <c r="AI76" s="529"/>
      <c r="AJ76" s="203">
        <v>17</v>
      </c>
      <c r="AK76" s="207">
        <v>2799.3822393822411</v>
      </c>
      <c r="AL76" s="208">
        <f t="shared" si="80"/>
        <v>164.66954349307301</v>
      </c>
      <c r="AM76" s="205">
        <f t="shared" si="88"/>
        <v>9</v>
      </c>
      <c r="AN76" s="529"/>
      <c r="AO76" s="203">
        <v>17</v>
      </c>
      <c r="AP76" s="207">
        <v>2799.2263056092884</v>
      </c>
      <c r="AQ76" s="208">
        <f t="shared" si="81"/>
        <v>164.66037091819342</v>
      </c>
      <c r="AR76" s="205">
        <f t="shared" si="89"/>
        <v>8</v>
      </c>
      <c r="AS76" s="529"/>
      <c r="AT76" s="203">
        <v>17</v>
      </c>
      <c r="AU76" s="207">
        <v>2800.0000000000064</v>
      </c>
      <c r="AV76" s="208">
        <f t="shared" si="82"/>
        <v>164.70588235294156</v>
      </c>
      <c r="AW76" s="205">
        <f t="shared" si="90"/>
        <v>8</v>
      </c>
      <c r="AX76" s="529"/>
    </row>
    <row r="77" spans="2:50" ht="14.25" hidden="1" customHeight="1" outlineLevel="1">
      <c r="B77" s="494"/>
      <c r="C77" s="203">
        <v>11</v>
      </c>
      <c r="D77" s="206" t="s">
        <v>396</v>
      </c>
      <c r="E77" s="203">
        <v>11</v>
      </c>
      <c r="F77" s="203">
        <v>3000</v>
      </c>
      <c r="G77" s="208">
        <f t="shared" si="75"/>
        <v>272.72727272727275</v>
      </c>
      <c r="H77" s="529"/>
      <c r="I77" s="209">
        <f t="shared" si="83"/>
        <v>11</v>
      </c>
      <c r="J77" s="209">
        <f t="shared" si="83"/>
        <v>2568.6310161040496</v>
      </c>
      <c r="K77" s="210">
        <f t="shared" si="83"/>
        <v>233.51191055491361</v>
      </c>
      <c r="L77" s="530"/>
      <c r="M77" s="209">
        <f>RANK(K77, K$67:$K$81)</f>
        <v>5</v>
      </c>
      <c r="N77" s="494"/>
      <c r="O77" s="494"/>
      <c r="P77" s="203">
        <v>11</v>
      </c>
      <c r="Q77" s="207">
        <v>2567.6016027475653</v>
      </c>
      <c r="R77" s="208">
        <f t="shared" si="76"/>
        <v>233.41832752250593</v>
      </c>
      <c r="S77" s="205">
        <f t="shared" si="84"/>
        <v>5</v>
      </c>
      <c r="T77" s="529"/>
      <c r="U77" s="203">
        <v>11</v>
      </c>
      <c r="V77" s="207">
        <v>2568.319226118499</v>
      </c>
      <c r="W77" s="208">
        <f t="shared" si="77"/>
        <v>233.48356601077265</v>
      </c>
      <c r="X77" s="205">
        <f t="shared" si="85"/>
        <v>5</v>
      </c>
      <c r="Y77" s="529"/>
      <c r="Z77" s="203">
        <v>11</v>
      </c>
      <c r="AA77" s="207">
        <v>2568.5828466031385</v>
      </c>
      <c r="AB77" s="208">
        <f t="shared" si="78"/>
        <v>233.50753150937624</v>
      </c>
      <c r="AC77" s="205">
        <f t="shared" si="86"/>
        <v>5</v>
      </c>
      <c r="AD77" s="529"/>
      <c r="AE77" s="203">
        <v>11</v>
      </c>
      <c r="AF77" s="207">
        <v>2569.0736174709409</v>
      </c>
      <c r="AG77" s="208">
        <f t="shared" si="79"/>
        <v>233.55214704281281</v>
      </c>
      <c r="AH77" s="205">
        <f t="shared" si="87"/>
        <v>5</v>
      </c>
      <c r="AI77" s="529"/>
      <c r="AJ77" s="203">
        <v>11</v>
      </c>
      <c r="AK77" s="207">
        <v>2569.3048864418474</v>
      </c>
      <c r="AL77" s="208">
        <f t="shared" si="80"/>
        <v>233.57317149471339</v>
      </c>
      <c r="AM77" s="205">
        <f t="shared" si="88"/>
        <v>5</v>
      </c>
      <c r="AN77" s="529"/>
      <c r="AO77" s="203">
        <v>11</v>
      </c>
      <c r="AP77" s="207">
        <v>2568.597914252603</v>
      </c>
      <c r="AQ77" s="208">
        <f t="shared" si="81"/>
        <v>233.50890129569117</v>
      </c>
      <c r="AR77" s="205">
        <f t="shared" si="89"/>
        <v>5</v>
      </c>
      <c r="AS77" s="529"/>
      <c r="AT77" s="203">
        <v>11</v>
      </c>
      <c r="AU77" s="207">
        <v>2568.9370190937552</v>
      </c>
      <c r="AV77" s="208">
        <f t="shared" si="82"/>
        <v>233.53972900852321</v>
      </c>
      <c r="AW77" s="205">
        <f t="shared" si="90"/>
        <v>5</v>
      </c>
      <c r="AX77" s="529"/>
    </row>
    <row r="78" spans="2:50" ht="14.25" hidden="1" customHeight="1" outlineLevel="1">
      <c r="B78" s="494"/>
      <c r="C78" s="203">
        <v>12</v>
      </c>
      <c r="D78" s="206"/>
      <c r="E78" s="203"/>
      <c r="F78" s="203"/>
      <c r="G78" s="208"/>
      <c r="H78" s="529"/>
      <c r="I78" s="209"/>
      <c r="J78" s="209"/>
      <c r="K78" s="210"/>
      <c r="L78" s="530"/>
      <c r="M78" s="209"/>
      <c r="N78" s="494"/>
      <c r="O78" s="494"/>
      <c r="P78" s="203"/>
      <c r="Q78" s="207"/>
      <c r="R78" s="208"/>
      <c r="S78" s="205"/>
      <c r="T78" s="529"/>
      <c r="U78" s="203"/>
      <c r="V78" s="207"/>
      <c r="W78" s="208"/>
      <c r="X78" s="205"/>
      <c r="Y78" s="529"/>
      <c r="Z78" s="203"/>
      <c r="AA78" s="207"/>
      <c r="AB78" s="208"/>
      <c r="AC78" s="205"/>
      <c r="AD78" s="529"/>
      <c r="AE78" s="203"/>
      <c r="AF78" s="207"/>
      <c r="AG78" s="208"/>
      <c r="AH78" s="205"/>
      <c r="AI78" s="529"/>
      <c r="AJ78" s="203"/>
      <c r="AK78" s="207"/>
      <c r="AL78" s="208"/>
      <c r="AM78" s="205"/>
      <c r="AN78" s="529"/>
      <c r="AO78" s="203"/>
      <c r="AP78" s="207"/>
      <c r="AQ78" s="208"/>
      <c r="AR78" s="205"/>
      <c r="AS78" s="529"/>
      <c r="AT78" s="203"/>
      <c r="AU78" s="207"/>
      <c r="AV78" s="208"/>
      <c r="AW78" s="205"/>
      <c r="AX78" s="529"/>
    </row>
    <row r="79" spans="2:50" ht="14.25" hidden="1" customHeight="1" outlineLevel="1">
      <c r="B79" s="494"/>
      <c r="C79" s="203">
        <v>13</v>
      </c>
      <c r="D79" s="206"/>
      <c r="E79" s="203"/>
      <c r="F79" s="203"/>
      <c r="G79" s="208"/>
      <c r="H79" s="529"/>
      <c r="I79" s="209"/>
      <c r="J79" s="209"/>
      <c r="K79" s="210"/>
      <c r="L79" s="530"/>
      <c r="M79" s="209"/>
      <c r="N79" s="494"/>
      <c r="O79" s="494"/>
      <c r="P79" s="203"/>
      <c r="Q79" s="207"/>
      <c r="R79" s="208"/>
      <c r="S79" s="205"/>
      <c r="T79" s="529"/>
      <c r="U79" s="203"/>
      <c r="V79" s="207"/>
      <c r="W79" s="208"/>
      <c r="X79" s="205"/>
      <c r="Y79" s="529"/>
      <c r="Z79" s="203"/>
      <c r="AA79" s="207"/>
      <c r="AB79" s="208"/>
      <c r="AC79" s="205"/>
      <c r="AD79" s="529"/>
      <c r="AE79" s="203"/>
      <c r="AF79" s="207"/>
      <c r="AG79" s="208"/>
      <c r="AH79" s="205"/>
      <c r="AI79" s="529"/>
      <c r="AJ79" s="203"/>
      <c r="AK79" s="207"/>
      <c r="AL79" s="208"/>
      <c r="AM79" s="205"/>
      <c r="AN79" s="529"/>
      <c r="AO79" s="203"/>
      <c r="AP79" s="207"/>
      <c r="AQ79" s="208"/>
      <c r="AR79" s="205"/>
      <c r="AS79" s="529"/>
      <c r="AT79" s="203"/>
      <c r="AU79" s="207"/>
      <c r="AV79" s="208"/>
      <c r="AW79" s="205"/>
      <c r="AX79" s="529"/>
    </row>
    <row r="80" spans="2:50" ht="14.25" hidden="1" customHeight="1" outlineLevel="1">
      <c r="B80" s="494"/>
      <c r="C80" s="203">
        <v>14</v>
      </c>
      <c r="D80" s="206"/>
      <c r="E80" s="203"/>
      <c r="F80" s="203"/>
      <c r="G80" s="208"/>
      <c r="H80" s="529"/>
      <c r="I80" s="209"/>
      <c r="J80" s="209"/>
      <c r="K80" s="210"/>
      <c r="L80" s="530"/>
      <c r="M80" s="209"/>
      <c r="N80" s="494"/>
      <c r="O80" s="494"/>
      <c r="P80" s="203"/>
      <c r="Q80" s="207"/>
      <c r="R80" s="208"/>
      <c r="S80" s="205"/>
      <c r="T80" s="529"/>
      <c r="U80" s="203"/>
      <c r="V80" s="207"/>
      <c r="W80" s="208"/>
      <c r="X80" s="205"/>
      <c r="Y80" s="529"/>
      <c r="Z80" s="203"/>
      <c r="AA80" s="207"/>
      <c r="AB80" s="208"/>
      <c r="AC80" s="205"/>
      <c r="AD80" s="529"/>
      <c r="AE80" s="203"/>
      <c r="AF80" s="207"/>
      <c r="AG80" s="208"/>
      <c r="AH80" s="205"/>
      <c r="AI80" s="529"/>
      <c r="AJ80" s="203"/>
      <c r="AK80" s="207"/>
      <c r="AL80" s="208"/>
      <c r="AM80" s="205"/>
      <c r="AN80" s="529"/>
      <c r="AO80" s="203"/>
      <c r="AP80" s="207"/>
      <c r="AQ80" s="208"/>
      <c r="AR80" s="205"/>
      <c r="AS80" s="529"/>
      <c r="AT80" s="203"/>
      <c r="AU80" s="207"/>
      <c r="AV80" s="208"/>
      <c r="AW80" s="205"/>
      <c r="AX80" s="529"/>
    </row>
    <row r="81" spans="2:50" ht="14.25" hidden="1" customHeight="1" outlineLevel="1">
      <c r="B81" s="494"/>
      <c r="C81" s="203">
        <v>15</v>
      </c>
      <c r="D81" s="206"/>
      <c r="E81" s="203"/>
      <c r="F81" s="203"/>
      <c r="G81" s="208"/>
      <c r="H81" s="529"/>
      <c r="I81" s="209"/>
      <c r="J81" s="209"/>
      <c r="K81" s="210"/>
      <c r="L81" s="530"/>
      <c r="M81" s="209"/>
      <c r="N81" s="494"/>
      <c r="O81" s="494"/>
      <c r="P81" s="203"/>
      <c r="Q81" s="207"/>
      <c r="R81" s="208"/>
      <c r="S81" s="205"/>
      <c r="T81" s="529"/>
      <c r="U81" s="203"/>
      <c r="V81" s="207"/>
      <c r="W81" s="208"/>
      <c r="X81" s="205"/>
      <c r="Y81" s="529"/>
      <c r="Z81" s="203"/>
      <c r="AA81" s="207"/>
      <c r="AB81" s="208"/>
      <c r="AC81" s="205"/>
      <c r="AD81" s="529"/>
      <c r="AE81" s="203"/>
      <c r="AF81" s="207"/>
      <c r="AG81" s="208"/>
      <c r="AH81" s="205"/>
      <c r="AI81" s="529"/>
      <c r="AJ81" s="203"/>
      <c r="AK81" s="207"/>
      <c r="AL81" s="208"/>
      <c r="AM81" s="205"/>
      <c r="AN81" s="529"/>
      <c r="AO81" s="203"/>
      <c r="AP81" s="207"/>
      <c r="AQ81" s="208"/>
      <c r="AR81" s="205"/>
      <c r="AS81" s="529"/>
      <c r="AT81" s="203"/>
      <c r="AU81" s="207"/>
      <c r="AV81" s="208"/>
      <c r="AW81" s="205"/>
      <c r="AX81" s="529"/>
    </row>
    <row r="82" spans="2:50" ht="14.25" hidden="1" customHeight="1" outlineLevel="1" collapsed="1">
      <c r="B82" s="532" t="s">
        <v>619</v>
      </c>
      <c r="C82" s="532"/>
      <c r="D82" s="532"/>
      <c r="E82" s="532"/>
      <c r="F82" s="532"/>
      <c r="G82" s="532"/>
      <c r="H82" s="532"/>
      <c r="I82" s="532"/>
      <c r="J82" s="532"/>
      <c r="K82" s="532"/>
      <c r="L82" s="532"/>
      <c r="M82" s="533"/>
      <c r="N82" s="575" t="s">
        <v>445</v>
      </c>
      <c r="O82" s="575" t="s">
        <v>105</v>
      </c>
      <c r="P82" s="587">
        <f>AT62+1</f>
        <v>45895</v>
      </c>
      <c r="Q82" s="588"/>
      <c r="R82" s="588"/>
      <c r="S82" s="588"/>
      <c r="T82" s="588"/>
      <c r="U82" s="589">
        <f>P82+1</f>
        <v>45896</v>
      </c>
      <c r="V82" s="590"/>
      <c r="W82" s="590"/>
      <c r="X82" s="590"/>
      <c r="Y82" s="590"/>
      <c r="Z82" s="587">
        <f t="shared" ref="Z82" si="91">U82+1</f>
        <v>45897</v>
      </c>
      <c r="AA82" s="588"/>
      <c r="AB82" s="588"/>
      <c r="AC82" s="588"/>
      <c r="AD82" s="588"/>
      <c r="AE82" s="589">
        <f t="shared" ref="AE82" si="92">Z82+1</f>
        <v>45898</v>
      </c>
      <c r="AF82" s="590"/>
      <c r="AG82" s="590"/>
      <c r="AH82" s="590"/>
      <c r="AI82" s="590"/>
      <c r="AJ82" s="591">
        <f t="shared" ref="AJ82" si="93">AE82+1</f>
        <v>45899</v>
      </c>
      <c r="AK82" s="592"/>
      <c r="AL82" s="592"/>
      <c r="AM82" s="592"/>
      <c r="AN82" s="593"/>
      <c r="AO82" s="589">
        <f t="shared" ref="AO82" si="94">AJ82+1</f>
        <v>45900</v>
      </c>
      <c r="AP82" s="590"/>
      <c r="AQ82" s="590"/>
      <c r="AR82" s="590"/>
      <c r="AS82" s="590"/>
      <c r="AT82" s="591">
        <f t="shared" ref="AT82" si="95">AO82+1</f>
        <v>45901</v>
      </c>
      <c r="AU82" s="592"/>
      <c r="AV82" s="592"/>
      <c r="AW82" s="592"/>
      <c r="AX82" s="593"/>
    </row>
    <row r="83" spans="2:50" ht="14.25" hidden="1" customHeight="1" outlineLevel="1">
      <c r="B83" s="534"/>
      <c r="C83" s="534"/>
      <c r="D83" s="534"/>
      <c r="E83" s="534"/>
      <c r="F83" s="534"/>
      <c r="G83" s="534"/>
      <c r="H83" s="534"/>
      <c r="I83" s="534"/>
      <c r="J83" s="534"/>
      <c r="K83" s="534"/>
      <c r="L83" s="534"/>
      <c r="M83" s="535"/>
      <c r="N83" s="577"/>
      <c r="O83" s="577"/>
      <c r="P83" s="594">
        <f>P82</f>
        <v>45895</v>
      </c>
      <c r="Q83" s="594"/>
      <c r="R83" s="594"/>
      <c r="S83" s="594"/>
      <c r="T83" s="594"/>
      <c r="U83" s="595">
        <f>U82</f>
        <v>45896</v>
      </c>
      <c r="V83" s="595"/>
      <c r="W83" s="595"/>
      <c r="X83" s="595"/>
      <c r="Y83" s="595"/>
      <c r="Z83" s="594">
        <f t="shared" ref="Z83" si="96">Z82</f>
        <v>45897</v>
      </c>
      <c r="AA83" s="594"/>
      <c r="AB83" s="594"/>
      <c r="AC83" s="594"/>
      <c r="AD83" s="594"/>
      <c r="AE83" s="595">
        <f t="shared" ref="AE83" si="97">AE82</f>
        <v>45898</v>
      </c>
      <c r="AF83" s="595"/>
      <c r="AG83" s="595"/>
      <c r="AH83" s="595"/>
      <c r="AI83" s="595"/>
      <c r="AJ83" s="596">
        <f t="shared" ref="AJ83" si="98">AJ82</f>
        <v>45899</v>
      </c>
      <c r="AK83" s="597"/>
      <c r="AL83" s="597"/>
      <c r="AM83" s="597"/>
      <c r="AN83" s="598"/>
      <c r="AO83" s="595">
        <f t="shared" ref="AO83" si="99">AO82</f>
        <v>45900</v>
      </c>
      <c r="AP83" s="595"/>
      <c r="AQ83" s="595"/>
      <c r="AR83" s="595"/>
      <c r="AS83" s="595"/>
      <c r="AT83" s="596">
        <f t="shared" ref="AT83" si="100">AT82</f>
        <v>45901</v>
      </c>
      <c r="AU83" s="597"/>
      <c r="AV83" s="597"/>
      <c r="AW83" s="597"/>
      <c r="AX83" s="598"/>
    </row>
    <row r="84" spans="2:50" ht="14.25" hidden="1" customHeight="1" outlineLevel="1">
      <c r="B84" s="494" t="s">
        <v>165</v>
      </c>
      <c r="C84" s="494" t="s">
        <v>160</v>
      </c>
      <c r="D84" s="494"/>
      <c r="E84" s="494" t="s">
        <v>161</v>
      </c>
      <c r="F84" s="494"/>
      <c r="G84" s="494"/>
      <c r="H84" s="494" t="s">
        <v>166</v>
      </c>
      <c r="I84" s="527" t="s">
        <v>446</v>
      </c>
      <c r="J84" s="527"/>
      <c r="K84" s="527"/>
      <c r="L84" s="527" t="s">
        <v>166</v>
      </c>
      <c r="M84" s="527" t="s">
        <v>168</v>
      </c>
      <c r="N84" s="494"/>
      <c r="O84" s="494" t="s">
        <v>167</v>
      </c>
      <c r="P84" s="494" t="s">
        <v>163</v>
      </c>
      <c r="Q84" s="494"/>
      <c r="R84" s="494"/>
      <c r="S84" s="494"/>
      <c r="T84" s="494" t="s">
        <v>166</v>
      </c>
      <c r="U84" s="494" t="s">
        <v>163</v>
      </c>
      <c r="V84" s="494"/>
      <c r="W84" s="494"/>
      <c r="X84" s="494"/>
      <c r="Y84" s="494" t="s">
        <v>166</v>
      </c>
      <c r="Z84" s="494" t="s">
        <v>163</v>
      </c>
      <c r="AA84" s="494"/>
      <c r="AB84" s="494"/>
      <c r="AC84" s="494"/>
      <c r="AD84" s="494" t="s">
        <v>166</v>
      </c>
      <c r="AE84" s="494" t="s">
        <v>163</v>
      </c>
      <c r="AF84" s="494"/>
      <c r="AG84" s="494"/>
      <c r="AH84" s="494"/>
      <c r="AI84" s="494" t="s">
        <v>166</v>
      </c>
      <c r="AJ84" s="494" t="s">
        <v>163</v>
      </c>
      <c r="AK84" s="494"/>
      <c r="AL84" s="494"/>
      <c r="AM84" s="494"/>
      <c r="AN84" s="494" t="s">
        <v>166</v>
      </c>
      <c r="AO84" s="494" t="s">
        <v>163</v>
      </c>
      <c r="AP84" s="494"/>
      <c r="AQ84" s="494"/>
      <c r="AR84" s="494"/>
      <c r="AS84" s="494" t="s">
        <v>166</v>
      </c>
      <c r="AT84" s="494" t="s">
        <v>163</v>
      </c>
      <c r="AU84" s="494"/>
      <c r="AV84" s="494"/>
      <c r="AW84" s="494"/>
      <c r="AX84" s="494" t="s">
        <v>166</v>
      </c>
    </row>
    <row r="85" spans="2:50" ht="14.25" hidden="1" customHeight="1" outlineLevel="1">
      <c r="B85" s="494"/>
      <c r="C85" s="494"/>
      <c r="D85" s="494"/>
      <c r="E85" s="494" t="s">
        <v>447</v>
      </c>
      <c r="F85" s="494"/>
      <c r="G85" s="494"/>
      <c r="H85" s="494"/>
      <c r="I85" s="527" t="s">
        <v>447</v>
      </c>
      <c r="J85" s="527"/>
      <c r="K85" s="527"/>
      <c r="L85" s="527"/>
      <c r="M85" s="527"/>
      <c r="N85" s="494"/>
      <c r="O85" s="494"/>
      <c r="P85" s="494" t="s">
        <v>448</v>
      </c>
      <c r="Q85" s="494"/>
      <c r="R85" s="494"/>
      <c r="S85" s="494"/>
      <c r="T85" s="494"/>
      <c r="U85" s="494" t="s">
        <v>448</v>
      </c>
      <c r="V85" s="494"/>
      <c r="W85" s="494"/>
      <c r="X85" s="494"/>
      <c r="Y85" s="494"/>
      <c r="Z85" s="494" t="s">
        <v>448</v>
      </c>
      <c r="AA85" s="494"/>
      <c r="AB85" s="494"/>
      <c r="AC85" s="494"/>
      <c r="AD85" s="494"/>
      <c r="AE85" s="494" t="s">
        <v>448</v>
      </c>
      <c r="AF85" s="494"/>
      <c r="AG85" s="494"/>
      <c r="AH85" s="494"/>
      <c r="AI85" s="494"/>
      <c r="AJ85" s="494" t="s">
        <v>448</v>
      </c>
      <c r="AK85" s="494"/>
      <c r="AL85" s="494"/>
      <c r="AM85" s="494"/>
      <c r="AN85" s="494"/>
      <c r="AO85" s="494" t="s">
        <v>448</v>
      </c>
      <c r="AP85" s="494"/>
      <c r="AQ85" s="494"/>
      <c r="AR85" s="494"/>
      <c r="AS85" s="494"/>
      <c r="AT85" s="494" t="s">
        <v>448</v>
      </c>
      <c r="AU85" s="494"/>
      <c r="AV85" s="494"/>
      <c r="AW85" s="494"/>
      <c r="AX85" s="494"/>
    </row>
    <row r="86" spans="2:50" ht="14.25" hidden="1" customHeight="1" outlineLevel="1">
      <c r="B86" s="494"/>
      <c r="C86" s="494"/>
      <c r="D86" s="494"/>
      <c r="E86" s="203" t="s">
        <v>162</v>
      </c>
      <c r="F86" s="203" t="s">
        <v>449</v>
      </c>
      <c r="G86" s="203" t="s">
        <v>164</v>
      </c>
      <c r="H86" s="494"/>
      <c r="I86" s="204" t="s">
        <v>162</v>
      </c>
      <c r="J86" s="204" t="s">
        <v>449</v>
      </c>
      <c r="K86" s="204" t="s">
        <v>164</v>
      </c>
      <c r="L86" s="527"/>
      <c r="M86" s="527"/>
      <c r="N86" s="494"/>
      <c r="O86" s="494"/>
      <c r="P86" s="203" t="s">
        <v>162</v>
      </c>
      <c r="Q86" s="203" t="s">
        <v>449</v>
      </c>
      <c r="R86" s="203" t="s">
        <v>164</v>
      </c>
      <c r="S86" s="205" t="s">
        <v>168</v>
      </c>
      <c r="T86" s="494"/>
      <c r="U86" s="203" t="s">
        <v>162</v>
      </c>
      <c r="V86" s="203" t="s">
        <v>449</v>
      </c>
      <c r="W86" s="203" t="s">
        <v>164</v>
      </c>
      <c r="X86" s="205" t="s">
        <v>168</v>
      </c>
      <c r="Y86" s="494"/>
      <c r="Z86" s="203" t="s">
        <v>162</v>
      </c>
      <c r="AA86" s="203" t="s">
        <v>449</v>
      </c>
      <c r="AB86" s="203" t="s">
        <v>164</v>
      </c>
      <c r="AC86" s="205" t="s">
        <v>168</v>
      </c>
      <c r="AD86" s="494"/>
      <c r="AE86" s="203" t="s">
        <v>162</v>
      </c>
      <c r="AF86" s="203" t="s">
        <v>449</v>
      </c>
      <c r="AG86" s="203" t="s">
        <v>164</v>
      </c>
      <c r="AH86" s="205" t="s">
        <v>168</v>
      </c>
      <c r="AI86" s="494"/>
      <c r="AJ86" s="203" t="s">
        <v>162</v>
      </c>
      <c r="AK86" s="203" t="s">
        <v>449</v>
      </c>
      <c r="AL86" s="203" t="s">
        <v>164</v>
      </c>
      <c r="AM86" s="205" t="s">
        <v>168</v>
      </c>
      <c r="AN86" s="494"/>
      <c r="AO86" s="203" t="s">
        <v>162</v>
      </c>
      <c r="AP86" s="203" t="s">
        <v>449</v>
      </c>
      <c r="AQ86" s="203" t="s">
        <v>164</v>
      </c>
      <c r="AR86" s="205" t="s">
        <v>168</v>
      </c>
      <c r="AS86" s="494"/>
      <c r="AT86" s="203" t="s">
        <v>162</v>
      </c>
      <c r="AU86" s="203" t="s">
        <v>449</v>
      </c>
      <c r="AV86" s="203" t="s">
        <v>164</v>
      </c>
      <c r="AW86" s="205" t="s">
        <v>168</v>
      </c>
      <c r="AX86" s="494"/>
    </row>
    <row r="87" spans="2:50" ht="14.25" hidden="1" customHeight="1" outlineLevel="1">
      <c r="B87" s="494" t="s">
        <v>478</v>
      </c>
      <c r="C87" s="203">
        <v>1</v>
      </c>
      <c r="D87" s="206" t="s">
        <v>391</v>
      </c>
      <c r="E87" s="203">
        <v>6</v>
      </c>
      <c r="F87" s="203">
        <v>2600</v>
      </c>
      <c r="G87" s="208">
        <f t="shared" ref="G87:G97" si="101">F87/E87</f>
        <v>433.33333333333331</v>
      </c>
      <c r="H87" s="529">
        <f>AVERAGE(F87:F101)</f>
        <v>2944.7272727272725</v>
      </c>
      <c r="I87" s="209">
        <f>AVERAGE(P87,U87,Z87,AE87,AJ87,AO87,AT87)</f>
        <v>6</v>
      </c>
      <c r="J87" s="209">
        <f>AVERAGE(Q87,V87,AA87,AF87,AK87,AP87,AU87)</f>
        <v>2159.2971070312824</v>
      </c>
      <c r="K87" s="210">
        <f>AVERAGE(R87,W87,AB87,AG87,AL87,AQ87,AV87)</f>
        <v>359.88285117188036</v>
      </c>
      <c r="L87" s="530">
        <f>IFERROR(AVERAGE(K87:K101),"-")</f>
        <v>251.57572536254131</v>
      </c>
      <c r="M87" s="209">
        <f>RANK(K87, K$87:$K$101)</f>
        <v>2</v>
      </c>
      <c r="N87" s="494"/>
      <c r="O87" s="494"/>
      <c r="P87" s="207">
        <v>6</v>
      </c>
      <c r="Q87" s="207">
        <v>2150.7917174177842</v>
      </c>
      <c r="R87" s="208">
        <f t="shared" ref="R87:R97" si="102">Q87/P87</f>
        <v>358.46528623629735</v>
      </c>
      <c r="S87" s="205">
        <f>RANK(R87, R$87:R$101)</f>
        <v>2</v>
      </c>
      <c r="T87" s="529">
        <f>AVERAGE(R87:R101)</f>
        <v>250.88970621112222</v>
      </c>
      <c r="U87" s="207">
        <v>6</v>
      </c>
      <c r="V87" s="207">
        <v>2151.3513513513558</v>
      </c>
      <c r="W87" s="208">
        <f t="shared" ref="W87:W97" si="103">V87/U87</f>
        <v>358.5585585585593</v>
      </c>
      <c r="X87" s="205">
        <f>RANK(W87, W$87:W$101)</f>
        <v>2</v>
      </c>
      <c r="Y87" s="529">
        <f>AVERAGE(W87:W101)</f>
        <v>250.99354285135121</v>
      </c>
      <c r="Z87" s="207">
        <v>6</v>
      </c>
      <c r="AA87" s="207">
        <v>2156.379635449402</v>
      </c>
      <c r="AB87" s="208">
        <f t="shared" ref="AB87:AB97" si="104">AA87/Z87</f>
        <v>359.39660590823365</v>
      </c>
      <c r="AC87" s="205">
        <f>RANK(AB87, AB$87:AB$101)</f>
        <v>2</v>
      </c>
      <c r="AD87" s="529">
        <f>AVERAGE(AB87:AB101)</f>
        <v>251.17327305012969</v>
      </c>
      <c r="AE87" s="207">
        <v>6</v>
      </c>
      <c r="AF87" s="207">
        <v>2157.1653543307111</v>
      </c>
      <c r="AG87" s="208">
        <f t="shared" ref="AG87:AG97" si="105">AF87/AE87</f>
        <v>359.5275590551185</v>
      </c>
      <c r="AH87" s="205">
        <f>RANK(AG87, AG$87:AG$101)</f>
        <v>2</v>
      </c>
      <c r="AI87" s="529">
        <f>AVERAGE(AG87:AG101)</f>
        <v>251.35557596944273</v>
      </c>
      <c r="AJ87" s="207">
        <v>6</v>
      </c>
      <c r="AK87" s="207">
        <v>2165.9999999999991</v>
      </c>
      <c r="AL87" s="208">
        <f t="shared" ref="AL87:AL97" si="106">AK87/AJ87</f>
        <v>360.99999999999983</v>
      </c>
      <c r="AM87" s="205">
        <f>RANK(AL87, AL$87:AL$101)</f>
        <v>2</v>
      </c>
      <c r="AN87" s="529">
        <f>AVERAGE(AL87:AL101)</f>
        <v>251.96512856505987</v>
      </c>
      <c r="AO87" s="207">
        <v>6</v>
      </c>
      <c r="AP87" s="207">
        <v>2165.5323819978062</v>
      </c>
      <c r="AQ87" s="208">
        <f t="shared" ref="AQ87:AQ97" si="107">AP87/AO87</f>
        <v>360.92206366630103</v>
      </c>
      <c r="AR87" s="205">
        <f>RANK(AQ87, AQ$87:AQ$101)</f>
        <v>2</v>
      </c>
      <c r="AS87" s="529">
        <f>AVERAGE(AQ87:AQ101)</f>
        <v>252.02862809830404</v>
      </c>
      <c r="AT87" s="207">
        <v>6</v>
      </c>
      <c r="AU87" s="207">
        <v>2167.8593086719197</v>
      </c>
      <c r="AV87" s="208">
        <f t="shared" ref="AV87:AV97" si="108">AU87/AT87</f>
        <v>361.30988477865327</v>
      </c>
      <c r="AW87" s="205">
        <f>RANK(AV87, AV$87:AV$101)</f>
        <v>2</v>
      </c>
      <c r="AX87" s="529">
        <f>AVERAGE(AV87:AV101)</f>
        <v>252.62422279237936</v>
      </c>
    </row>
    <row r="88" spans="2:50" ht="14.25" hidden="1" customHeight="1" outlineLevel="1">
      <c r="B88" s="494"/>
      <c r="C88" s="203">
        <v>2</v>
      </c>
      <c r="D88" s="206" t="s">
        <v>394</v>
      </c>
      <c r="E88" s="203">
        <v>6</v>
      </c>
      <c r="F88" s="203">
        <v>2600</v>
      </c>
      <c r="G88" s="208">
        <f t="shared" si="101"/>
        <v>433.33333333333331</v>
      </c>
      <c r="H88" s="529"/>
      <c r="I88" s="209">
        <f t="shared" ref="I88:K97" si="109">AVERAGE(P88,U88,Z88,AE88,AJ88,AO88,AT88)</f>
        <v>6</v>
      </c>
      <c r="J88" s="209">
        <f t="shared" si="109"/>
        <v>2162.6494942393597</v>
      </c>
      <c r="K88" s="210">
        <f t="shared" si="109"/>
        <v>360.44158237322659</v>
      </c>
      <c r="L88" s="530"/>
      <c r="M88" s="209">
        <f>RANK(K88, K$87:$K$101)</f>
        <v>1</v>
      </c>
      <c r="N88" s="494"/>
      <c r="O88" s="494"/>
      <c r="P88" s="207">
        <v>6</v>
      </c>
      <c r="Q88" s="207">
        <v>2155.6119857795811</v>
      </c>
      <c r="R88" s="208">
        <f t="shared" si="102"/>
        <v>359.26866429659685</v>
      </c>
      <c r="S88" s="205">
        <f t="shared" ref="S88:S97" si="110">RANK(R88, R$87:R$101)</f>
        <v>1</v>
      </c>
      <c r="T88" s="529"/>
      <c r="U88" s="207">
        <v>6</v>
      </c>
      <c r="V88" s="207">
        <v>2156.3265306122435</v>
      </c>
      <c r="W88" s="208">
        <f t="shared" si="103"/>
        <v>359.38775510204056</v>
      </c>
      <c r="X88" s="205">
        <f t="shared" ref="X88:X97" si="111">RANK(W88, W$87:W$101)</f>
        <v>1</v>
      </c>
      <c r="Y88" s="529"/>
      <c r="Z88" s="207">
        <v>6</v>
      </c>
      <c r="AA88" s="207">
        <v>2158.4457636265511</v>
      </c>
      <c r="AB88" s="208">
        <f t="shared" si="104"/>
        <v>359.7409606044252</v>
      </c>
      <c r="AC88" s="205">
        <f t="shared" ref="AC88:AC97" si="112">RANK(AB88, AB$87:AB$101)</f>
        <v>1</v>
      </c>
      <c r="AD88" s="529"/>
      <c r="AE88" s="207">
        <v>6</v>
      </c>
      <c r="AF88" s="207">
        <v>2159.5058339052839</v>
      </c>
      <c r="AG88" s="208">
        <f t="shared" si="105"/>
        <v>359.91763898421397</v>
      </c>
      <c r="AH88" s="205">
        <f t="shared" ref="AH88:AH97" si="113">RANK(AG88, AG$87:AG$101)</f>
        <v>1</v>
      </c>
      <c r="AI88" s="529"/>
      <c r="AJ88" s="207">
        <v>6</v>
      </c>
      <c r="AK88" s="207">
        <v>2167.6868327402126</v>
      </c>
      <c r="AL88" s="208">
        <f t="shared" si="106"/>
        <v>361.28113879003541</v>
      </c>
      <c r="AM88" s="205">
        <f t="shared" ref="AM88:AM97" si="114">RANK(AL88, AL$87:AL$101)</f>
        <v>1</v>
      </c>
      <c r="AN88" s="529"/>
      <c r="AO88" s="207">
        <v>6</v>
      </c>
      <c r="AP88" s="207">
        <v>2167.9462571976937</v>
      </c>
      <c r="AQ88" s="208">
        <f t="shared" si="107"/>
        <v>361.32437619961564</v>
      </c>
      <c r="AR88" s="205">
        <f t="shared" ref="AR88:AR97" si="115">RANK(AQ88, AQ$87:AQ$101)</f>
        <v>1</v>
      </c>
      <c r="AS88" s="529"/>
      <c r="AT88" s="207">
        <v>6</v>
      </c>
      <c r="AU88" s="207">
        <v>2173.0232558139533</v>
      </c>
      <c r="AV88" s="208">
        <f t="shared" si="108"/>
        <v>362.17054263565888</v>
      </c>
      <c r="AW88" s="205">
        <f t="shared" ref="AW88:AW97" si="116">RANK(AV88, AV$87:AV$101)</f>
        <v>1</v>
      </c>
      <c r="AX88" s="529"/>
    </row>
    <row r="89" spans="2:50" ht="14.25" hidden="1" customHeight="1" outlineLevel="1">
      <c r="B89" s="494"/>
      <c r="C89" s="203">
        <v>3</v>
      </c>
      <c r="D89" s="206" t="s">
        <v>390</v>
      </c>
      <c r="E89" s="203">
        <v>6</v>
      </c>
      <c r="F89" s="203">
        <v>2600</v>
      </c>
      <c r="G89" s="208">
        <f t="shared" si="101"/>
        <v>433.33333333333331</v>
      </c>
      <c r="H89" s="529"/>
      <c r="I89" s="209">
        <f t="shared" si="109"/>
        <v>6</v>
      </c>
      <c r="J89" s="209">
        <f t="shared" si="109"/>
        <v>2121.2391607251257</v>
      </c>
      <c r="K89" s="210">
        <f t="shared" si="109"/>
        <v>353.53986012085437</v>
      </c>
      <c r="L89" s="530"/>
      <c r="M89" s="209">
        <f>RANK(K89, K$87:$K$101)</f>
        <v>3</v>
      </c>
      <c r="N89" s="494"/>
      <c r="O89" s="494"/>
      <c r="P89" s="207">
        <v>6</v>
      </c>
      <c r="Q89" s="207">
        <v>2098.1399468556233</v>
      </c>
      <c r="R89" s="208">
        <f t="shared" si="102"/>
        <v>349.6899911426039</v>
      </c>
      <c r="S89" s="205">
        <f t="shared" si="110"/>
        <v>4</v>
      </c>
      <c r="T89" s="529"/>
      <c r="U89" s="207">
        <v>6</v>
      </c>
      <c r="V89" s="207">
        <v>2102.6548672566414</v>
      </c>
      <c r="W89" s="208">
        <f t="shared" si="103"/>
        <v>350.44247787610692</v>
      </c>
      <c r="X89" s="205">
        <f t="shared" si="111"/>
        <v>4</v>
      </c>
      <c r="Y89" s="529"/>
      <c r="Z89" s="207">
        <v>6</v>
      </c>
      <c r="AA89" s="207">
        <v>2105.6000000000031</v>
      </c>
      <c r="AB89" s="208">
        <f t="shared" si="104"/>
        <v>350.93333333333385</v>
      </c>
      <c r="AC89" s="205">
        <f t="shared" si="112"/>
        <v>4</v>
      </c>
      <c r="AD89" s="529"/>
      <c r="AE89" s="207">
        <v>6</v>
      </c>
      <c r="AF89" s="207">
        <v>2113.7206427688502</v>
      </c>
      <c r="AG89" s="208">
        <f t="shared" si="105"/>
        <v>352.28677379480837</v>
      </c>
      <c r="AH89" s="205">
        <f t="shared" si="113"/>
        <v>4</v>
      </c>
      <c r="AI89" s="529"/>
      <c r="AJ89" s="207">
        <v>6</v>
      </c>
      <c r="AK89" s="207">
        <v>2134.0453938584769</v>
      </c>
      <c r="AL89" s="208">
        <f t="shared" si="106"/>
        <v>355.67423230974617</v>
      </c>
      <c r="AM89" s="205">
        <f t="shared" si="114"/>
        <v>3</v>
      </c>
      <c r="AN89" s="529"/>
      <c r="AO89" s="207">
        <v>6</v>
      </c>
      <c r="AP89" s="207">
        <v>2134.5132743362847</v>
      </c>
      <c r="AQ89" s="208">
        <f t="shared" si="107"/>
        <v>355.75221238938076</v>
      </c>
      <c r="AR89" s="205">
        <f t="shared" si="115"/>
        <v>3</v>
      </c>
      <c r="AS89" s="529"/>
      <c r="AT89" s="207">
        <v>6</v>
      </c>
      <c r="AU89" s="207">
        <v>2160.0000000000018</v>
      </c>
      <c r="AV89" s="208">
        <f t="shared" si="108"/>
        <v>360.00000000000028</v>
      </c>
      <c r="AW89" s="205">
        <f t="shared" si="116"/>
        <v>3</v>
      </c>
      <c r="AX89" s="529"/>
    </row>
    <row r="90" spans="2:50" ht="14.25" hidden="1" customHeight="1" outlineLevel="1">
      <c r="B90" s="494"/>
      <c r="C90" s="203">
        <v>4</v>
      </c>
      <c r="D90" s="206" t="s">
        <v>393</v>
      </c>
      <c r="E90" s="203">
        <v>17</v>
      </c>
      <c r="F90" s="203">
        <v>3273</v>
      </c>
      <c r="G90" s="208">
        <f t="shared" si="101"/>
        <v>192.52941176470588</v>
      </c>
      <c r="H90" s="529"/>
      <c r="I90" s="209">
        <f t="shared" si="109"/>
        <v>17</v>
      </c>
      <c r="J90" s="209">
        <f t="shared" si="109"/>
        <v>2801.8437215974868</v>
      </c>
      <c r="K90" s="210">
        <f t="shared" si="109"/>
        <v>164.81433656455806</v>
      </c>
      <c r="L90" s="530"/>
      <c r="M90" s="209">
        <f>RANK(K90, K$87:$K$101)</f>
        <v>9</v>
      </c>
      <c r="N90" s="494"/>
      <c r="O90" s="494"/>
      <c r="P90" s="207">
        <v>17</v>
      </c>
      <c r="Q90" s="207">
        <v>2799.2905285562233</v>
      </c>
      <c r="R90" s="208">
        <f t="shared" si="102"/>
        <v>164.66414873860137</v>
      </c>
      <c r="S90" s="205">
        <f t="shared" si="110"/>
        <v>10</v>
      </c>
      <c r="T90" s="529"/>
      <c r="U90" s="207">
        <v>17</v>
      </c>
      <c r="V90" s="207">
        <v>2799.5717344753734</v>
      </c>
      <c r="W90" s="208">
        <f t="shared" si="103"/>
        <v>164.68069026325725</v>
      </c>
      <c r="X90" s="205">
        <f t="shared" si="111"/>
        <v>11</v>
      </c>
      <c r="Y90" s="529"/>
      <c r="Z90" s="207">
        <v>17</v>
      </c>
      <c r="AA90" s="207">
        <v>2801.5416958654505</v>
      </c>
      <c r="AB90" s="208">
        <f t="shared" si="104"/>
        <v>164.79657034502651</v>
      </c>
      <c r="AC90" s="205">
        <f t="shared" si="112"/>
        <v>8</v>
      </c>
      <c r="AD90" s="529"/>
      <c r="AE90" s="207">
        <v>17</v>
      </c>
      <c r="AF90" s="207">
        <v>2802.4911032028494</v>
      </c>
      <c r="AG90" s="208">
        <f t="shared" si="105"/>
        <v>164.85241783546172</v>
      </c>
      <c r="AH90" s="205">
        <f t="shared" si="113"/>
        <v>8</v>
      </c>
      <c r="AI90" s="529"/>
      <c r="AJ90" s="207">
        <v>17</v>
      </c>
      <c r="AK90" s="207">
        <v>2803.0411449016151</v>
      </c>
      <c r="AL90" s="208">
        <f t="shared" si="106"/>
        <v>164.88477322950678</v>
      </c>
      <c r="AM90" s="205">
        <f t="shared" si="114"/>
        <v>8</v>
      </c>
      <c r="AN90" s="529"/>
      <c r="AO90" s="207">
        <v>17</v>
      </c>
      <c r="AP90" s="207">
        <v>2802.5756600128802</v>
      </c>
      <c r="AQ90" s="208">
        <f t="shared" si="107"/>
        <v>164.85739176546355</v>
      </c>
      <c r="AR90" s="205">
        <f t="shared" si="115"/>
        <v>10</v>
      </c>
      <c r="AS90" s="529"/>
      <c r="AT90" s="207">
        <v>17</v>
      </c>
      <c r="AU90" s="207">
        <v>2804.3941841680148</v>
      </c>
      <c r="AV90" s="208">
        <f t="shared" si="108"/>
        <v>164.96436377458912</v>
      </c>
      <c r="AW90" s="205">
        <f t="shared" si="116"/>
        <v>8</v>
      </c>
      <c r="AX90" s="529"/>
    </row>
    <row r="91" spans="2:50" ht="14.25" hidden="1" customHeight="1" outlineLevel="1">
      <c r="B91" s="494"/>
      <c r="C91" s="203">
        <v>5</v>
      </c>
      <c r="D91" s="206" t="s">
        <v>395</v>
      </c>
      <c r="E91" s="203">
        <v>17</v>
      </c>
      <c r="F91" s="203">
        <v>3273</v>
      </c>
      <c r="G91" s="208">
        <f t="shared" si="101"/>
        <v>192.52941176470588</v>
      </c>
      <c r="H91" s="529"/>
      <c r="I91" s="209">
        <f t="shared" si="109"/>
        <v>17</v>
      </c>
      <c r="J91" s="209">
        <f t="shared" si="109"/>
        <v>2801.893954252077</v>
      </c>
      <c r="K91" s="210">
        <f t="shared" si="109"/>
        <v>164.81729142659273</v>
      </c>
      <c r="L91" s="530"/>
      <c r="M91" s="209">
        <f>RANK(K91, K$87:$K$101)</f>
        <v>8</v>
      </c>
      <c r="N91" s="494"/>
      <c r="O91" s="494"/>
      <c r="P91" s="207">
        <v>17</v>
      </c>
      <c r="Q91" s="207">
        <v>2799.5798319327723</v>
      </c>
      <c r="R91" s="208">
        <f t="shared" si="102"/>
        <v>164.68116658428073</v>
      </c>
      <c r="S91" s="205">
        <f t="shared" si="110"/>
        <v>9</v>
      </c>
      <c r="T91" s="529"/>
      <c r="U91" s="207">
        <v>17</v>
      </c>
      <c r="V91" s="207">
        <v>2799.9999999999991</v>
      </c>
      <c r="W91" s="208">
        <f t="shared" si="103"/>
        <v>164.70588235294113</v>
      </c>
      <c r="X91" s="205">
        <f t="shared" si="111"/>
        <v>9</v>
      </c>
      <c r="Y91" s="529"/>
      <c r="Z91" s="207">
        <v>17</v>
      </c>
      <c r="AA91" s="207">
        <v>2801.4265335235377</v>
      </c>
      <c r="AB91" s="208">
        <f t="shared" si="104"/>
        <v>164.78979608961987</v>
      </c>
      <c r="AC91" s="205">
        <f t="shared" si="112"/>
        <v>9</v>
      </c>
      <c r="AD91" s="529"/>
      <c r="AE91" s="207">
        <v>17</v>
      </c>
      <c r="AF91" s="207">
        <v>2802.1534320323035</v>
      </c>
      <c r="AG91" s="208">
        <f t="shared" si="105"/>
        <v>164.83255482542961</v>
      </c>
      <c r="AH91" s="205">
        <f t="shared" si="113"/>
        <v>9</v>
      </c>
      <c r="AI91" s="529"/>
      <c r="AJ91" s="207">
        <v>17</v>
      </c>
      <c r="AK91" s="207">
        <v>2802.5524156791257</v>
      </c>
      <c r="AL91" s="208">
        <f t="shared" si="106"/>
        <v>164.85602445171327</v>
      </c>
      <c r="AM91" s="205">
        <f t="shared" si="114"/>
        <v>9</v>
      </c>
      <c r="AN91" s="529"/>
      <c r="AO91" s="207">
        <v>17</v>
      </c>
      <c r="AP91" s="207">
        <v>2803.1847133757919</v>
      </c>
      <c r="AQ91" s="208">
        <f t="shared" si="107"/>
        <v>164.89321843387012</v>
      </c>
      <c r="AR91" s="205">
        <f t="shared" si="115"/>
        <v>8</v>
      </c>
      <c r="AS91" s="529"/>
      <c r="AT91" s="207">
        <v>17</v>
      </c>
      <c r="AU91" s="207">
        <v>2804.3607532210076</v>
      </c>
      <c r="AV91" s="208">
        <f t="shared" si="108"/>
        <v>164.96239724829456</v>
      </c>
      <c r="AW91" s="205">
        <f t="shared" si="116"/>
        <v>9</v>
      </c>
      <c r="AX91" s="529"/>
    </row>
    <row r="92" spans="2:50" ht="14.25" hidden="1" customHeight="1" outlineLevel="1">
      <c r="B92" s="494"/>
      <c r="C92" s="203">
        <v>6</v>
      </c>
      <c r="D92" s="206" t="s">
        <v>389</v>
      </c>
      <c r="E92" s="203">
        <v>6</v>
      </c>
      <c r="F92" s="203">
        <v>2500</v>
      </c>
      <c r="G92" s="208">
        <f t="shared" si="101"/>
        <v>416.66666666666669</v>
      </c>
      <c r="H92" s="529"/>
      <c r="I92" s="209">
        <f t="shared" si="109"/>
        <v>6</v>
      </c>
      <c r="J92" s="209">
        <f t="shared" si="109"/>
        <v>2118.0587477223808</v>
      </c>
      <c r="K92" s="210">
        <f t="shared" si="109"/>
        <v>353.00979128706348</v>
      </c>
      <c r="L92" s="530"/>
      <c r="M92" s="209">
        <f>RANK(K92, K$87:$K$101)</f>
        <v>4</v>
      </c>
      <c r="N92" s="494"/>
      <c r="O92" s="494"/>
      <c r="P92" s="207">
        <v>6</v>
      </c>
      <c r="Q92" s="207">
        <v>2115.375446960667</v>
      </c>
      <c r="R92" s="208">
        <f t="shared" si="102"/>
        <v>352.56257449344452</v>
      </c>
      <c r="S92" s="205">
        <f>RANK(R92, R$87:R$101)</f>
        <v>3</v>
      </c>
      <c r="T92" s="529"/>
      <c r="U92" s="207">
        <v>6</v>
      </c>
      <c r="V92" s="207">
        <v>2115.846994535515</v>
      </c>
      <c r="W92" s="208">
        <f t="shared" si="103"/>
        <v>352.64116575591919</v>
      </c>
      <c r="X92" s="205">
        <f t="shared" si="111"/>
        <v>3</v>
      </c>
      <c r="Y92" s="529"/>
      <c r="Z92" s="207">
        <v>6</v>
      </c>
      <c r="AA92" s="207">
        <v>2116.1995898837913</v>
      </c>
      <c r="AB92" s="208">
        <f t="shared" si="104"/>
        <v>352.69993164729857</v>
      </c>
      <c r="AC92" s="205">
        <f t="shared" si="112"/>
        <v>3</v>
      </c>
      <c r="AD92" s="529"/>
      <c r="AE92" s="207">
        <v>6</v>
      </c>
      <c r="AF92" s="207">
        <v>2116.3247100802928</v>
      </c>
      <c r="AG92" s="208">
        <f t="shared" si="105"/>
        <v>352.72078501338211</v>
      </c>
      <c r="AH92" s="205">
        <f t="shared" si="113"/>
        <v>3</v>
      </c>
      <c r="AI92" s="529"/>
      <c r="AJ92" s="207">
        <v>6</v>
      </c>
      <c r="AK92" s="207">
        <v>2118.0388529139727</v>
      </c>
      <c r="AL92" s="208">
        <f t="shared" si="106"/>
        <v>353.00647548566212</v>
      </c>
      <c r="AM92" s="205">
        <f t="shared" si="114"/>
        <v>4</v>
      </c>
      <c r="AN92" s="529"/>
      <c r="AO92" s="207">
        <v>6</v>
      </c>
      <c r="AP92" s="207">
        <v>2120.520067834927</v>
      </c>
      <c r="AQ92" s="208">
        <f t="shared" si="107"/>
        <v>353.42001130582116</v>
      </c>
      <c r="AR92" s="205">
        <f t="shared" si="115"/>
        <v>4</v>
      </c>
      <c r="AS92" s="529"/>
      <c r="AT92" s="207">
        <v>6</v>
      </c>
      <c r="AU92" s="207">
        <v>2124.1055718475022</v>
      </c>
      <c r="AV92" s="208">
        <f t="shared" si="108"/>
        <v>354.01759530791702</v>
      </c>
      <c r="AW92" s="205">
        <f t="shared" si="116"/>
        <v>4</v>
      </c>
      <c r="AX92" s="529"/>
    </row>
    <row r="93" spans="2:50" ht="14.25" hidden="1" customHeight="1" outlineLevel="1">
      <c r="B93" s="494"/>
      <c r="C93" s="203">
        <v>7</v>
      </c>
      <c r="D93" s="206" t="s">
        <v>392</v>
      </c>
      <c r="E93" s="203">
        <v>11</v>
      </c>
      <c r="F93" s="203">
        <v>3000</v>
      </c>
      <c r="G93" s="208">
        <f t="shared" si="101"/>
        <v>272.72727272727275</v>
      </c>
      <c r="H93" s="529"/>
      <c r="I93" s="209">
        <f t="shared" si="109"/>
        <v>11</v>
      </c>
      <c r="J93" s="209">
        <f t="shared" si="109"/>
        <v>2569.7344330642786</v>
      </c>
      <c r="K93" s="210">
        <f t="shared" si="109"/>
        <v>233.61222118766173</v>
      </c>
      <c r="L93" s="530"/>
      <c r="M93" s="209">
        <f>RANK(K93, K$87:$K$101)</f>
        <v>5</v>
      </c>
      <c r="N93" s="494"/>
      <c r="O93" s="494"/>
      <c r="P93" s="207">
        <v>11</v>
      </c>
      <c r="Q93" s="207">
        <v>2569.1679748822626</v>
      </c>
      <c r="R93" s="208">
        <f t="shared" si="102"/>
        <v>233.5607249892966</v>
      </c>
      <c r="S93" s="205">
        <f t="shared" si="110"/>
        <v>6</v>
      </c>
      <c r="T93" s="529"/>
      <c r="U93" s="207">
        <v>11</v>
      </c>
      <c r="V93" s="207">
        <v>2569.639468690702</v>
      </c>
      <c r="W93" s="208">
        <f t="shared" si="103"/>
        <v>233.60358806279109</v>
      </c>
      <c r="X93" s="205">
        <f t="shared" si="111"/>
        <v>5</v>
      </c>
      <c r="Y93" s="529"/>
      <c r="Z93" s="207">
        <v>11</v>
      </c>
      <c r="AA93" s="207">
        <v>2569.0365448504967</v>
      </c>
      <c r="AB93" s="208">
        <f t="shared" si="104"/>
        <v>233.5487768045906</v>
      </c>
      <c r="AC93" s="205">
        <f t="shared" si="112"/>
        <v>6</v>
      </c>
      <c r="AD93" s="529"/>
      <c r="AE93" s="207">
        <v>11</v>
      </c>
      <c r="AF93" s="207">
        <v>2570.3580349708527</v>
      </c>
      <c r="AG93" s="208">
        <f t="shared" si="105"/>
        <v>233.66891227007753</v>
      </c>
      <c r="AH93" s="205">
        <f t="shared" si="113"/>
        <v>5</v>
      </c>
      <c r="AI93" s="529"/>
      <c r="AJ93" s="207">
        <v>11</v>
      </c>
      <c r="AK93" s="207">
        <v>2569.0841276419392</v>
      </c>
      <c r="AL93" s="208">
        <f t="shared" si="106"/>
        <v>233.55310251290356</v>
      </c>
      <c r="AM93" s="205">
        <f t="shared" si="114"/>
        <v>6</v>
      </c>
      <c r="AN93" s="529"/>
      <c r="AO93" s="207">
        <v>11</v>
      </c>
      <c r="AP93" s="207">
        <v>2570.3571428571408</v>
      </c>
      <c r="AQ93" s="208">
        <f t="shared" si="107"/>
        <v>233.66883116883099</v>
      </c>
      <c r="AR93" s="205">
        <f t="shared" si="115"/>
        <v>5</v>
      </c>
      <c r="AS93" s="529"/>
      <c r="AT93" s="207">
        <v>11</v>
      </c>
      <c r="AU93" s="207">
        <v>2570.4977375565572</v>
      </c>
      <c r="AV93" s="208">
        <f t="shared" si="108"/>
        <v>233.68161250514157</v>
      </c>
      <c r="AW93" s="205">
        <f t="shared" si="116"/>
        <v>6</v>
      </c>
      <c r="AX93" s="529"/>
    </row>
    <row r="94" spans="2:50" ht="14.25" hidden="1" customHeight="1" outlineLevel="1">
      <c r="B94" s="494"/>
      <c r="C94" s="203">
        <v>8</v>
      </c>
      <c r="D94" s="206" t="s">
        <v>614</v>
      </c>
      <c r="E94" s="203">
        <v>12</v>
      </c>
      <c r="F94" s="203">
        <v>3000</v>
      </c>
      <c r="G94" s="208">
        <f t="shared" si="101"/>
        <v>250</v>
      </c>
      <c r="H94" s="529"/>
      <c r="I94" s="209">
        <f t="shared" si="109"/>
        <v>12</v>
      </c>
      <c r="J94" s="209">
        <f t="shared" si="109"/>
        <v>2568.8178284882711</v>
      </c>
      <c r="K94" s="210">
        <f t="shared" si="109"/>
        <v>214.06815237402262</v>
      </c>
      <c r="L94" s="530"/>
      <c r="M94" s="209">
        <f>RANK(K94, K$87:$K$101)</f>
        <v>7</v>
      </c>
      <c r="N94" s="494"/>
      <c r="O94" s="494"/>
      <c r="P94" s="207">
        <v>12</v>
      </c>
      <c r="Q94" s="207">
        <v>2567.3812754409787</v>
      </c>
      <c r="R94" s="208">
        <f t="shared" si="102"/>
        <v>213.94843962008156</v>
      </c>
      <c r="S94" s="205">
        <f t="shared" si="110"/>
        <v>7</v>
      </c>
      <c r="T94" s="529"/>
      <c r="U94" s="207">
        <v>12</v>
      </c>
      <c r="V94" s="207">
        <v>2567.7490368739655</v>
      </c>
      <c r="W94" s="208">
        <f t="shared" si="103"/>
        <v>213.97908640616379</v>
      </c>
      <c r="X94" s="205">
        <f t="shared" si="111"/>
        <v>7</v>
      </c>
      <c r="Y94" s="529"/>
      <c r="Z94" s="207">
        <v>12</v>
      </c>
      <c r="AA94" s="207">
        <v>2567.8700361010815</v>
      </c>
      <c r="AB94" s="208">
        <f t="shared" si="104"/>
        <v>213.98916967509012</v>
      </c>
      <c r="AC94" s="205">
        <f t="shared" si="112"/>
        <v>7</v>
      </c>
      <c r="AD94" s="529"/>
      <c r="AE94" s="207">
        <v>12</v>
      </c>
      <c r="AF94" s="207">
        <v>2569.1881188118764</v>
      </c>
      <c r="AG94" s="208">
        <f t="shared" si="105"/>
        <v>214.0990099009897</v>
      </c>
      <c r="AH94" s="205">
        <f t="shared" si="113"/>
        <v>7</v>
      </c>
      <c r="AI94" s="529"/>
      <c r="AJ94" s="207">
        <v>12</v>
      </c>
      <c r="AK94" s="207">
        <v>2569.3311582381716</v>
      </c>
      <c r="AL94" s="208">
        <f t="shared" si="106"/>
        <v>214.11092985318098</v>
      </c>
      <c r="AM94" s="205">
        <f t="shared" si="114"/>
        <v>7</v>
      </c>
      <c r="AN94" s="529"/>
      <c r="AO94" s="207">
        <v>12</v>
      </c>
      <c r="AP94" s="207">
        <v>2569.9999999999991</v>
      </c>
      <c r="AQ94" s="208">
        <f t="shared" si="107"/>
        <v>214.1666666666666</v>
      </c>
      <c r="AR94" s="205">
        <f t="shared" si="115"/>
        <v>7</v>
      </c>
      <c r="AS94" s="529"/>
      <c r="AT94" s="207">
        <v>12</v>
      </c>
      <c r="AU94" s="207">
        <v>2570.2051739518265</v>
      </c>
      <c r="AV94" s="208">
        <f t="shared" si="108"/>
        <v>214.18376449598554</v>
      </c>
      <c r="AW94" s="205">
        <f t="shared" si="116"/>
        <v>7</v>
      </c>
      <c r="AX94" s="529"/>
    </row>
    <row r="95" spans="2:50" ht="14.25" hidden="1" customHeight="1" outlineLevel="1">
      <c r="B95" s="494"/>
      <c r="C95" s="203">
        <v>9</v>
      </c>
      <c r="D95" s="206" t="s">
        <v>397</v>
      </c>
      <c r="E95" s="203">
        <v>17</v>
      </c>
      <c r="F95" s="203">
        <v>3273</v>
      </c>
      <c r="G95" s="208">
        <f t="shared" si="101"/>
        <v>192.52941176470588</v>
      </c>
      <c r="H95" s="529"/>
      <c r="I95" s="209">
        <f t="shared" si="109"/>
        <v>17</v>
      </c>
      <c r="J95" s="209">
        <f t="shared" si="109"/>
        <v>2801.3686947498895</v>
      </c>
      <c r="K95" s="210">
        <f t="shared" si="109"/>
        <v>164.78639380881705</v>
      </c>
      <c r="L95" s="530"/>
      <c r="M95" s="209">
        <f>RANK(K95, K$87:$K$101)</f>
        <v>10</v>
      </c>
      <c r="N95" s="494"/>
      <c r="O95" s="494"/>
      <c r="P95" s="207">
        <v>17</v>
      </c>
      <c r="Q95" s="207">
        <v>2799.8735377805865</v>
      </c>
      <c r="R95" s="208">
        <f t="shared" si="102"/>
        <v>164.69844339885802</v>
      </c>
      <c r="S95" s="205">
        <f t="shared" si="110"/>
        <v>8</v>
      </c>
      <c r="T95" s="529"/>
      <c r="U95" s="207">
        <v>17</v>
      </c>
      <c r="V95" s="207">
        <v>2799.7392438070378</v>
      </c>
      <c r="W95" s="208">
        <f t="shared" si="103"/>
        <v>164.69054375335517</v>
      </c>
      <c r="X95" s="205">
        <f t="shared" si="111"/>
        <v>10</v>
      </c>
      <c r="Y95" s="529"/>
      <c r="Z95" s="207">
        <v>17</v>
      </c>
      <c r="AA95" s="207">
        <v>2800.2751031636863</v>
      </c>
      <c r="AB95" s="208">
        <f t="shared" si="104"/>
        <v>164.72206489198155</v>
      </c>
      <c r="AC95" s="205">
        <f t="shared" si="112"/>
        <v>11</v>
      </c>
      <c r="AD95" s="529"/>
      <c r="AE95" s="207">
        <v>17</v>
      </c>
      <c r="AF95" s="207">
        <v>2800.3139717425415</v>
      </c>
      <c r="AG95" s="208">
        <f t="shared" si="105"/>
        <v>164.72435127897302</v>
      </c>
      <c r="AH95" s="205">
        <f t="shared" si="113"/>
        <v>11</v>
      </c>
      <c r="AI95" s="529"/>
      <c r="AJ95" s="207">
        <v>17</v>
      </c>
      <c r="AK95" s="207">
        <v>2802.4530471445019</v>
      </c>
      <c r="AL95" s="208">
        <f t="shared" si="106"/>
        <v>164.85017924379423</v>
      </c>
      <c r="AM95" s="205">
        <f t="shared" si="114"/>
        <v>10</v>
      </c>
      <c r="AN95" s="529"/>
      <c r="AO95" s="207">
        <v>17</v>
      </c>
      <c r="AP95" s="207">
        <v>2803.1665611146313</v>
      </c>
      <c r="AQ95" s="208">
        <f t="shared" si="107"/>
        <v>164.89215065380185</v>
      </c>
      <c r="AR95" s="205">
        <f t="shared" si="115"/>
        <v>9</v>
      </c>
      <c r="AS95" s="529"/>
      <c r="AT95" s="207">
        <v>17</v>
      </c>
      <c r="AU95" s="207">
        <v>2803.7593984962405</v>
      </c>
      <c r="AV95" s="208">
        <f t="shared" si="108"/>
        <v>164.92702344095531</v>
      </c>
      <c r="AW95" s="205">
        <f t="shared" si="116"/>
        <v>11</v>
      </c>
      <c r="AX95" s="529"/>
    </row>
    <row r="96" spans="2:50" ht="14.25" hidden="1" customHeight="1" outlineLevel="1">
      <c r="B96" s="494"/>
      <c r="C96" s="203">
        <v>10</v>
      </c>
      <c r="D96" s="206" t="s">
        <v>398</v>
      </c>
      <c r="E96" s="203">
        <v>17</v>
      </c>
      <c r="F96" s="203">
        <v>3273</v>
      </c>
      <c r="G96" s="208">
        <f t="shared" si="101"/>
        <v>192.52941176470588</v>
      </c>
      <c r="H96" s="529"/>
      <c r="I96" s="209">
        <f t="shared" si="109"/>
        <v>17</v>
      </c>
      <c r="J96" s="209">
        <f t="shared" si="109"/>
        <v>2801.2981063186235</v>
      </c>
      <c r="K96" s="210">
        <f t="shared" si="109"/>
        <v>164.78224154815433</v>
      </c>
      <c r="L96" s="530"/>
      <c r="M96" s="209">
        <f>RANK(K96, K$87:$K$101)</f>
        <v>11</v>
      </c>
      <c r="N96" s="494"/>
      <c r="O96" s="494"/>
      <c r="P96" s="207">
        <v>17</v>
      </c>
      <c r="Q96" s="207">
        <v>2799.2373689227893</v>
      </c>
      <c r="R96" s="208">
        <f t="shared" si="102"/>
        <v>164.66102170134056</v>
      </c>
      <c r="S96" s="205">
        <f t="shared" si="110"/>
        <v>11</v>
      </c>
      <c r="T96" s="529"/>
      <c r="U96" s="207">
        <v>17</v>
      </c>
      <c r="V96" s="207">
        <v>2800.0000000000005</v>
      </c>
      <c r="W96" s="208">
        <f t="shared" si="103"/>
        <v>164.70588235294122</v>
      </c>
      <c r="X96" s="205">
        <f t="shared" si="111"/>
        <v>8</v>
      </c>
      <c r="Y96" s="529"/>
      <c r="Z96" s="207">
        <v>17</v>
      </c>
      <c r="AA96" s="207">
        <v>2800.4081632653069</v>
      </c>
      <c r="AB96" s="208">
        <f t="shared" si="104"/>
        <v>164.72989195678275</v>
      </c>
      <c r="AC96" s="205">
        <f t="shared" si="112"/>
        <v>10</v>
      </c>
      <c r="AD96" s="529"/>
      <c r="AE96" s="207">
        <v>17</v>
      </c>
      <c r="AF96" s="207">
        <v>2801.4285714285706</v>
      </c>
      <c r="AG96" s="208">
        <f t="shared" si="105"/>
        <v>164.7899159663865</v>
      </c>
      <c r="AH96" s="205">
        <f t="shared" si="113"/>
        <v>10</v>
      </c>
      <c r="AI96" s="529"/>
      <c r="AJ96" s="207">
        <v>17</v>
      </c>
      <c r="AK96" s="207">
        <v>2802.1546748749515</v>
      </c>
      <c r="AL96" s="208">
        <f t="shared" si="106"/>
        <v>164.83262793382067</v>
      </c>
      <c r="AM96" s="205">
        <f t="shared" si="114"/>
        <v>11</v>
      </c>
      <c r="AN96" s="529"/>
      <c r="AO96" s="207">
        <v>17</v>
      </c>
      <c r="AP96" s="207">
        <v>2801.6833926837198</v>
      </c>
      <c r="AQ96" s="208">
        <f t="shared" si="107"/>
        <v>164.80490545198353</v>
      </c>
      <c r="AR96" s="205">
        <f t="shared" si="115"/>
        <v>11</v>
      </c>
      <c r="AS96" s="529"/>
      <c r="AT96" s="207">
        <v>17</v>
      </c>
      <c r="AU96" s="207">
        <v>2804.1745730550238</v>
      </c>
      <c r="AV96" s="208">
        <f t="shared" si="108"/>
        <v>164.95144547382492</v>
      </c>
      <c r="AW96" s="205">
        <f t="shared" si="116"/>
        <v>10</v>
      </c>
      <c r="AX96" s="529"/>
    </row>
    <row r="97" spans="2:50" ht="14.25" hidden="1" customHeight="1" outlineLevel="1">
      <c r="B97" s="494"/>
      <c r="C97" s="203">
        <v>11</v>
      </c>
      <c r="D97" s="206" t="s">
        <v>396</v>
      </c>
      <c r="E97" s="203">
        <v>11</v>
      </c>
      <c r="F97" s="203">
        <v>3000</v>
      </c>
      <c r="G97" s="208">
        <f t="shared" si="101"/>
        <v>272.72727272727275</v>
      </c>
      <c r="H97" s="529"/>
      <c r="I97" s="209">
        <f t="shared" si="109"/>
        <v>11</v>
      </c>
      <c r="J97" s="209">
        <f t="shared" si="109"/>
        <v>2569.3608283763529</v>
      </c>
      <c r="K97" s="210">
        <f t="shared" si="109"/>
        <v>233.578257125123</v>
      </c>
      <c r="L97" s="530"/>
      <c r="M97" s="209">
        <f>RANK(K97, K$87:$K$101)</f>
        <v>6</v>
      </c>
      <c r="N97" s="494"/>
      <c r="O97" s="494"/>
      <c r="P97" s="207">
        <v>11</v>
      </c>
      <c r="Q97" s="207">
        <v>2569.4493783303724</v>
      </c>
      <c r="R97" s="208">
        <f t="shared" si="102"/>
        <v>233.58630712094293</v>
      </c>
      <c r="S97" s="205">
        <f t="shared" si="110"/>
        <v>5</v>
      </c>
      <c r="T97" s="529"/>
      <c r="U97" s="207">
        <v>11</v>
      </c>
      <c r="V97" s="207">
        <v>2568.8667496886624</v>
      </c>
      <c r="W97" s="208">
        <f t="shared" si="103"/>
        <v>233.53334088078748</v>
      </c>
      <c r="X97" s="205">
        <f t="shared" si="111"/>
        <v>6</v>
      </c>
      <c r="Y97" s="529"/>
      <c r="Z97" s="207">
        <v>11</v>
      </c>
      <c r="AA97" s="207">
        <v>2569.1479252454851</v>
      </c>
      <c r="AB97" s="208">
        <f t="shared" si="104"/>
        <v>233.55890229504411</v>
      </c>
      <c r="AC97" s="205">
        <f t="shared" si="112"/>
        <v>5</v>
      </c>
      <c r="AD97" s="529"/>
      <c r="AE97" s="207">
        <v>11</v>
      </c>
      <c r="AF97" s="207">
        <v>2568.4055841293161</v>
      </c>
      <c r="AG97" s="208">
        <f t="shared" si="105"/>
        <v>233.49141673902875</v>
      </c>
      <c r="AH97" s="205">
        <f t="shared" si="113"/>
        <v>6</v>
      </c>
      <c r="AI97" s="529"/>
      <c r="AJ97" s="207">
        <v>11</v>
      </c>
      <c r="AK97" s="207">
        <v>2569.2362344582543</v>
      </c>
      <c r="AL97" s="208">
        <f t="shared" si="106"/>
        <v>233.56693040529584</v>
      </c>
      <c r="AM97" s="205">
        <f t="shared" si="114"/>
        <v>5</v>
      </c>
      <c r="AN97" s="529"/>
      <c r="AO97" s="207">
        <v>11</v>
      </c>
      <c r="AP97" s="207">
        <v>2569.743895175704</v>
      </c>
      <c r="AQ97" s="208">
        <f t="shared" si="107"/>
        <v>233.61308137960944</v>
      </c>
      <c r="AR97" s="205">
        <f t="shared" si="115"/>
        <v>6</v>
      </c>
      <c r="AS97" s="529"/>
      <c r="AT97" s="207">
        <v>11</v>
      </c>
      <c r="AU97" s="207">
        <v>2570.6760316066752</v>
      </c>
      <c r="AV97" s="208">
        <f t="shared" si="108"/>
        <v>233.6978210551523</v>
      </c>
      <c r="AW97" s="205">
        <f t="shared" si="116"/>
        <v>5</v>
      </c>
      <c r="AX97" s="529"/>
    </row>
    <row r="98" spans="2:50" ht="14.25" hidden="1" customHeight="1" outlineLevel="1">
      <c r="B98" s="494"/>
      <c r="C98" s="203">
        <v>12</v>
      </c>
      <c r="D98" s="206"/>
      <c r="E98" s="203"/>
      <c r="F98" s="203"/>
      <c r="G98" s="208"/>
      <c r="H98" s="529"/>
      <c r="I98" s="209"/>
      <c r="J98" s="209"/>
      <c r="K98" s="210"/>
      <c r="L98" s="530"/>
      <c r="M98" s="209"/>
      <c r="N98" s="494"/>
      <c r="O98" s="494"/>
      <c r="P98" s="203"/>
      <c r="Q98" s="203"/>
      <c r="R98" s="208"/>
      <c r="S98" s="205"/>
      <c r="T98" s="529"/>
      <c r="U98" s="203"/>
      <c r="V98" s="203"/>
      <c r="W98" s="208"/>
      <c r="X98" s="205"/>
      <c r="Y98" s="529"/>
      <c r="Z98" s="203"/>
      <c r="AA98" s="203"/>
      <c r="AB98" s="208"/>
      <c r="AC98" s="205"/>
      <c r="AD98" s="529"/>
      <c r="AE98" s="203"/>
      <c r="AF98" s="203"/>
      <c r="AG98" s="208"/>
      <c r="AH98" s="205"/>
      <c r="AI98" s="529"/>
      <c r="AJ98" s="203"/>
      <c r="AK98" s="203"/>
      <c r="AL98" s="208"/>
      <c r="AM98" s="205"/>
      <c r="AN98" s="529"/>
      <c r="AO98" s="203"/>
      <c r="AP98" s="203"/>
      <c r="AQ98" s="208"/>
      <c r="AR98" s="205"/>
      <c r="AS98" s="529"/>
      <c r="AT98" s="203"/>
      <c r="AU98" s="203"/>
      <c r="AV98" s="208"/>
      <c r="AW98" s="205"/>
      <c r="AX98" s="529"/>
    </row>
    <row r="99" spans="2:50" ht="14.25" hidden="1" customHeight="1" outlineLevel="1">
      <c r="B99" s="494"/>
      <c r="C99" s="203">
        <v>13</v>
      </c>
      <c r="D99" s="206"/>
      <c r="E99" s="203"/>
      <c r="F99" s="203"/>
      <c r="G99" s="208"/>
      <c r="H99" s="529"/>
      <c r="I99" s="209"/>
      <c r="J99" s="209"/>
      <c r="K99" s="210"/>
      <c r="L99" s="530"/>
      <c r="M99" s="209"/>
      <c r="N99" s="494"/>
      <c r="O99" s="494"/>
      <c r="P99" s="203"/>
      <c r="Q99" s="203"/>
      <c r="R99" s="208"/>
      <c r="S99" s="205"/>
      <c r="T99" s="529"/>
      <c r="U99" s="203"/>
      <c r="V99" s="203"/>
      <c r="W99" s="208"/>
      <c r="X99" s="205"/>
      <c r="Y99" s="529"/>
      <c r="Z99" s="203"/>
      <c r="AA99" s="203"/>
      <c r="AB99" s="208"/>
      <c r="AC99" s="205"/>
      <c r="AD99" s="529"/>
      <c r="AE99" s="203"/>
      <c r="AF99" s="203"/>
      <c r="AG99" s="208"/>
      <c r="AH99" s="205"/>
      <c r="AI99" s="529"/>
      <c r="AJ99" s="203"/>
      <c r="AK99" s="203"/>
      <c r="AL99" s="208"/>
      <c r="AM99" s="205"/>
      <c r="AN99" s="529"/>
      <c r="AO99" s="203"/>
      <c r="AP99" s="203"/>
      <c r="AQ99" s="208"/>
      <c r="AR99" s="205"/>
      <c r="AS99" s="529"/>
      <c r="AT99" s="203"/>
      <c r="AU99" s="203"/>
      <c r="AV99" s="208"/>
      <c r="AW99" s="205"/>
      <c r="AX99" s="529"/>
    </row>
    <row r="100" spans="2:50" ht="14.25" hidden="1" customHeight="1" outlineLevel="1">
      <c r="B100" s="494"/>
      <c r="C100" s="203">
        <v>14</v>
      </c>
      <c r="D100" s="206"/>
      <c r="E100" s="203"/>
      <c r="F100" s="203"/>
      <c r="G100" s="208"/>
      <c r="H100" s="529"/>
      <c r="I100" s="209"/>
      <c r="J100" s="209"/>
      <c r="K100" s="210"/>
      <c r="L100" s="530"/>
      <c r="M100" s="209"/>
      <c r="N100" s="494"/>
      <c r="O100" s="494"/>
      <c r="P100" s="203"/>
      <c r="Q100" s="203"/>
      <c r="R100" s="208"/>
      <c r="S100" s="205"/>
      <c r="T100" s="529"/>
      <c r="U100" s="203"/>
      <c r="V100" s="203"/>
      <c r="W100" s="208"/>
      <c r="X100" s="205"/>
      <c r="Y100" s="529"/>
      <c r="Z100" s="203"/>
      <c r="AA100" s="203"/>
      <c r="AB100" s="208"/>
      <c r="AC100" s="205"/>
      <c r="AD100" s="529"/>
      <c r="AE100" s="203"/>
      <c r="AF100" s="203"/>
      <c r="AG100" s="208"/>
      <c r="AH100" s="205"/>
      <c r="AI100" s="529"/>
      <c r="AJ100" s="203"/>
      <c r="AK100" s="203"/>
      <c r="AL100" s="208"/>
      <c r="AM100" s="205"/>
      <c r="AN100" s="529"/>
      <c r="AO100" s="203"/>
      <c r="AP100" s="203"/>
      <c r="AQ100" s="208"/>
      <c r="AR100" s="205"/>
      <c r="AS100" s="529"/>
      <c r="AT100" s="203"/>
      <c r="AU100" s="203"/>
      <c r="AV100" s="208"/>
      <c r="AW100" s="205"/>
      <c r="AX100" s="529"/>
    </row>
    <row r="101" spans="2:50" ht="14.25" hidden="1" customHeight="1" outlineLevel="1">
      <c r="B101" s="494"/>
      <c r="C101" s="203">
        <v>15</v>
      </c>
      <c r="D101" s="206"/>
      <c r="E101" s="203"/>
      <c r="F101" s="203"/>
      <c r="G101" s="208"/>
      <c r="H101" s="529"/>
      <c r="I101" s="209"/>
      <c r="J101" s="209"/>
      <c r="K101" s="210"/>
      <c r="L101" s="530"/>
      <c r="M101" s="209"/>
      <c r="N101" s="494"/>
      <c r="O101" s="494"/>
      <c r="P101" s="203"/>
      <c r="Q101" s="207"/>
      <c r="R101" s="208"/>
      <c r="S101" s="205"/>
      <c r="T101" s="529"/>
      <c r="U101" s="203"/>
      <c r="V101" s="203"/>
      <c r="W101" s="208"/>
      <c r="X101" s="205"/>
      <c r="Y101" s="529"/>
      <c r="Z101" s="203"/>
      <c r="AA101" s="203"/>
      <c r="AB101" s="208"/>
      <c r="AC101" s="205"/>
      <c r="AD101" s="529"/>
      <c r="AE101" s="203"/>
      <c r="AF101" s="203"/>
      <c r="AG101" s="208"/>
      <c r="AH101" s="205"/>
      <c r="AI101" s="529"/>
      <c r="AJ101" s="203"/>
      <c r="AK101" s="203"/>
      <c r="AL101" s="208"/>
      <c r="AM101" s="205"/>
      <c r="AN101" s="529"/>
      <c r="AO101" s="203"/>
      <c r="AP101" s="203"/>
      <c r="AQ101" s="208"/>
      <c r="AR101" s="205"/>
      <c r="AS101" s="529"/>
      <c r="AT101" s="203"/>
      <c r="AU101" s="203"/>
      <c r="AV101" s="208"/>
      <c r="AW101" s="205"/>
      <c r="AX101" s="529"/>
    </row>
    <row r="102" spans="2:50" ht="14.25" hidden="1" customHeight="1" outlineLevel="1" collapsed="1">
      <c r="B102" s="531" t="s">
        <v>622</v>
      </c>
      <c r="C102" s="532"/>
      <c r="D102" s="532"/>
      <c r="E102" s="532"/>
      <c r="F102" s="532"/>
      <c r="G102" s="532"/>
      <c r="H102" s="532"/>
      <c r="I102" s="532"/>
      <c r="J102" s="532"/>
      <c r="K102" s="532"/>
      <c r="L102" s="532"/>
      <c r="M102" s="533"/>
      <c r="N102" s="575" t="s">
        <v>445</v>
      </c>
      <c r="O102" s="575" t="s">
        <v>105</v>
      </c>
      <c r="P102" s="587">
        <f>AT82+1</f>
        <v>45902</v>
      </c>
      <c r="Q102" s="588"/>
      <c r="R102" s="588"/>
      <c r="S102" s="588"/>
      <c r="T102" s="588"/>
      <c r="U102" s="589">
        <f>P102+1</f>
        <v>45903</v>
      </c>
      <c r="V102" s="590"/>
      <c r="W102" s="590"/>
      <c r="X102" s="590"/>
      <c r="Y102" s="590"/>
      <c r="Z102" s="587">
        <f t="shared" ref="Z102" si="117">U102+1</f>
        <v>45904</v>
      </c>
      <c r="AA102" s="588"/>
      <c r="AB102" s="588"/>
      <c r="AC102" s="588"/>
      <c r="AD102" s="588"/>
      <c r="AE102" s="589">
        <f t="shared" ref="AE102" si="118">Z102+1</f>
        <v>45905</v>
      </c>
      <c r="AF102" s="590"/>
      <c r="AG102" s="590"/>
      <c r="AH102" s="590"/>
      <c r="AI102" s="590"/>
      <c r="AJ102" s="591">
        <f t="shared" ref="AJ102" si="119">AE102+1</f>
        <v>45906</v>
      </c>
      <c r="AK102" s="592"/>
      <c r="AL102" s="592"/>
      <c r="AM102" s="592"/>
      <c r="AN102" s="593"/>
      <c r="AO102" s="589">
        <f t="shared" ref="AO102" si="120">AJ102+1</f>
        <v>45907</v>
      </c>
      <c r="AP102" s="590"/>
      <c r="AQ102" s="590"/>
      <c r="AR102" s="590"/>
      <c r="AS102" s="590"/>
      <c r="AT102" s="591">
        <f t="shared" ref="AT102" si="121">AO102+1</f>
        <v>45908</v>
      </c>
      <c r="AU102" s="592"/>
      <c r="AV102" s="592"/>
      <c r="AW102" s="592"/>
      <c r="AX102" s="593"/>
    </row>
    <row r="103" spans="2:50" ht="14.25" hidden="1" customHeight="1" outlineLevel="1">
      <c r="B103" s="534"/>
      <c r="C103" s="534"/>
      <c r="D103" s="534"/>
      <c r="E103" s="534"/>
      <c r="F103" s="534"/>
      <c r="G103" s="534"/>
      <c r="H103" s="534"/>
      <c r="I103" s="534"/>
      <c r="J103" s="534"/>
      <c r="K103" s="534"/>
      <c r="L103" s="534"/>
      <c r="M103" s="535"/>
      <c r="N103" s="577"/>
      <c r="O103" s="577"/>
      <c r="P103" s="594">
        <f>P102</f>
        <v>45902</v>
      </c>
      <c r="Q103" s="594"/>
      <c r="R103" s="594"/>
      <c r="S103" s="594"/>
      <c r="T103" s="594"/>
      <c r="U103" s="595">
        <f>U102</f>
        <v>45903</v>
      </c>
      <c r="V103" s="595"/>
      <c r="W103" s="595"/>
      <c r="X103" s="595"/>
      <c r="Y103" s="595"/>
      <c r="Z103" s="594">
        <f t="shared" ref="Z103" si="122">Z102</f>
        <v>45904</v>
      </c>
      <c r="AA103" s="594"/>
      <c r="AB103" s="594"/>
      <c r="AC103" s="594"/>
      <c r="AD103" s="594"/>
      <c r="AE103" s="595">
        <f t="shared" ref="AE103" si="123">AE102</f>
        <v>45905</v>
      </c>
      <c r="AF103" s="595"/>
      <c r="AG103" s="595"/>
      <c r="AH103" s="595"/>
      <c r="AI103" s="595"/>
      <c r="AJ103" s="596">
        <f t="shared" ref="AJ103" si="124">AJ102</f>
        <v>45906</v>
      </c>
      <c r="AK103" s="597"/>
      <c r="AL103" s="597"/>
      <c r="AM103" s="597"/>
      <c r="AN103" s="598"/>
      <c r="AO103" s="595">
        <f t="shared" ref="AO103" si="125">AO102</f>
        <v>45907</v>
      </c>
      <c r="AP103" s="595"/>
      <c r="AQ103" s="595"/>
      <c r="AR103" s="595"/>
      <c r="AS103" s="595"/>
      <c r="AT103" s="596">
        <f t="shared" ref="AT103" si="126">AT102</f>
        <v>45908</v>
      </c>
      <c r="AU103" s="597"/>
      <c r="AV103" s="597"/>
      <c r="AW103" s="597"/>
      <c r="AX103" s="598"/>
    </row>
    <row r="104" spans="2:50" ht="14.25" hidden="1" customHeight="1" outlineLevel="1">
      <c r="B104" s="494" t="s">
        <v>165</v>
      </c>
      <c r="C104" s="494" t="s">
        <v>160</v>
      </c>
      <c r="D104" s="494"/>
      <c r="E104" s="494" t="s">
        <v>161</v>
      </c>
      <c r="F104" s="494"/>
      <c r="G104" s="494"/>
      <c r="H104" s="494" t="s">
        <v>166</v>
      </c>
      <c r="I104" s="527" t="s">
        <v>446</v>
      </c>
      <c r="J104" s="527"/>
      <c r="K104" s="527"/>
      <c r="L104" s="527" t="s">
        <v>166</v>
      </c>
      <c r="M104" s="527" t="s">
        <v>168</v>
      </c>
      <c r="N104" s="494"/>
      <c r="O104" s="494" t="s">
        <v>167</v>
      </c>
      <c r="P104" s="494" t="s">
        <v>163</v>
      </c>
      <c r="Q104" s="494"/>
      <c r="R104" s="494"/>
      <c r="S104" s="494"/>
      <c r="T104" s="494" t="s">
        <v>166</v>
      </c>
      <c r="U104" s="494" t="s">
        <v>163</v>
      </c>
      <c r="V104" s="494"/>
      <c r="W104" s="494"/>
      <c r="X104" s="494"/>
      <c r="Y104" s="494" t="s">
        <v>166</v>
      </c>
      <c r="Z104" s="494" t="s">
        <v>163</v>
      </c>
      <c r="AA104" s="494"/>
      <c r="AB104" s="494"/>
      <c r="AC104" s="494"/>
      <c r="AD104" s="494" t="s">
        <v>166</v>
      </c>
      <c r="AE104" s="494" t="s">
        <v>163</v>
      </c>
      <c r="AF104" s="494"/>
      <c r="AG104" s="494"/>
      <c r="AH104" s="494"/>
      <c r="AI104" s="494" t="s">
        <v>166</v>
      </c>
      <c r="AJ104" s="494" t="s">
        <v>163</v>
      </c>
      <c r="AK104" s="494"/>
      <c r="AL104" s="494"/>
      <c r="AM104" s="494"/>
      <c r="AN104" s="494" t="s">
        <v>166</v>
      </c>
      <c r="AO104" s="494" t="s">
        <v>163</v>
      </c>
      <c r="AP104" s="494"/>
      <c r="AQ104" s="494"/>
      <c r="AR104" s="494"/>
      <c r="AS104" s="494" t="s">
        <v>166</v>
      </c>
      <c r="AT104" s="494" t="s">
        <v>163</v>
      </c>
      <c r="AU104" s="494"/>
      <c r="AV104" s="494"/>
      <c r="AW104" s="494"/>
      <c r="AX104" s="494" t="s">
        <v>166</v>
      </c>
    </row>
    <row r="105" spans="2:50" ht="14.25" hidden="1" customHeight="1" outlineLevel="1">
      <c r="B105" s="494"/>
      <c r="C105" s="494"/>
      <c r="D105" s="494"/>
      <c r="E105" s="494" t="s">
        <v>447</v>
      </c>
      <c r="F105" s="494"/>
      <c r="G105" s="494"/>
      <c r="H105" s="494"/>
      <c r="I105" s="527" t="s">
        <v>447</v>
      </c>
      <c r="J105" s="527"/>
      <c r="K105" s="527"/>
      <c r="L105" s="527"/>
      <c r="M105" s="527"/>
      <c r="N105" s="494"/>
      <c r="O105" s="494"/>
      <c r="P105" s="494" t="s">
        <v>448</v>
      </c>
      <c r="Q105" s="494"/>
      <c r="R105" s="494"/>
      <c r="S105" s="494"/>
      <c r="T105" s="494"/>
      <c r="U105" s="494" t="s">
        <v>448</v>
      </c>
      <c r="V105" s="494"/>
      <c r="W105" s="494"/>
      <c r="X105" s="494"/>
      <c r="Y105" s="494"/>
      <c r="Z105" s="494" t="s">
        <v>448</v>
      </c>
      <c r="AA105" s="494"/>
      <c r="AB105" s="494"/>
      <c r="AC105" s="494"/>
      <c r="AD105" s="494"/>
      <c r="AE105" s="494" t="s">
        <v>448</v>
      </c>
      <c r="AF105" s="494"/>
      <c r="AG105" s="494"/>
      <c r="AH105" s="494"/>
      <c r="AI105" s="494"/>
      <c r="AJ105" s="494" t="s">
        <v>448</v>
      </c>
      <c r="AK105" s="494"/>
      <c r="AL105" s="494"/>
      <c r="AM105" s="494"/>
      <c r="AN105" s="494"/>
      <c r="AO105" s="494" t="s">
        <v>448</v>
      </c>
      <c r="AP105" s="494"/>
      <c r="AQ105" s="494"/>
      <c r="AR105" s="494"/>
      <c r="AS105" s="494"/>
      <c r="AT105" s="494" t="s">
        <v>448</v>
      </c>
      <c r="AU105" s="494"/>
      <c r="AV105" s="494"/>
      <c r="AW105" s="494"/>
      <c r="AX105" s="494"/>
    </row>
    <row r="106" spans="2:50" ht="14.25" hidden="1" customHeight="1" outlineLevel="1">
      <c r="B106" s="494"/>
      <c r="C106" s="494"/>
      <c r="D106" s="494"/>
      <c r="E106" s="203" t="s">
        <v>162</v>
      </c>
      <c r="F106" s="203" t="s">
        <v>449</v>
      </c>
      <c r="G106" s="203" t="s">
        <v>164</v>
      </c>
      <c r="H106" s="494"/>
      <c r="I106" s="204" t="s">
        <v>162</v>
      </c>
      <c r="J106" s="204" t="s">
        <v>449</v>
      </c>
      <c r="K106" s="204" t="s">
        <v>164</v>
      </c>
      <c r="L106" s="527"/>
      <c r="M106" s="527"/>
      <c r="N106" s="494"/>
      <c r="O106" s="494"/>
      <c r="P106" s="203" t="s">
        <v>162</v>
      </c>
      <c r="Q106" s="203" t="s">
        <v>449</v>
      </c>
      <c r="R106" s="203" t="s">
        <v>164</v>
      </c>
      <c r="S106" s="205" t="s">
        <v>168</v>
      </c>
      <c r="T106" s="494"/>
      <c r="U106" s="203" t="s">
        <v>162</v>
      </c>
      <c r="V106" s="203" t="s">
        <v>449</v>
      </c>
      <c r="W106" s="203" t="s">
        <v>164</v>
      </c>
      <c r="X106" s="205" t="s">
        <v>168</v>
      </c>
      <c r="Y106" s="494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494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494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494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494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494"/>
    </row>
    <row r="107" spans="2:50" ht="14.25" hidden="1" customHeight="1" outlineLevel="1">
      <c r="B107" s="494" t="s">
        <v>478</v>
      </c>
      <c r="C107" s="203">
        <v>1</v>
      </c>
      <c r="D107" s="206" t="s">
        <v>391</v>
      </c>
      <c r="E107" s="203">
        <v>6</v>
      </c>
      <c r="F107" s="203">
        <v>2600</v>
      </c>
      <c r="G107" s="208">
        <f t="shared" ref="G107:G117" si="127">F107/E107</f>
        <v>433.33333333333331</v>
      </c>
      <c r="H107" s="529">
        <f>AVERAGE(F107:F121)</f>
        <v>2944.7272727272725</v>
      </c>
      <c r="I107" s="209">
        <f>AVERAGE(P107,U107,Z107,AE107,AJ107,AO107,AT107)</f>
        <v>6</v>
      </c>
      <c r="J107" s="209">
        <f>AVERAGE(Q107,V107,AA107,AF107,AK107,AP107,AU107)</f>
        <v>2171.3714602003811</v>
      </c>
      <c r="K107" s="210">
        <f>AVERAGE(R107,W107,AB107,AG107,AL107,AQ107,AV107)</f>
        <v>361.89524336673014</v>
      </c>
      <c r="L107" s="530">
        <f>IFERROR(AVERAGE(K107:K121),"-")</f>
        <v>252.87530577859633</v>
      </c>
      <c r="M107" s="209">
        <f>RANK(K107, K$107:$K$121)</f>
        <v>2</v>
      </c>
      <c r="N107" s="494"/>
      <c r="O107" s="494"/>
      <c r="P107" s="207">
        <v>6</v>
      </c>
      <c r="Q107" s="207">
        <v>2168.6252139189933</v>
      </c>
      <c r="R107" s="208">
        <f t="shared" ref="R107:R117" si="128">Q107/P107</f>
        <v>361.43753565316553</v>
      </c>
      <c r="S107" s="205">
        <f>RANK(R107, R$107:R$121)</f>
        <v>2</v>
      </c>
      <c r="T107" s="529">
        <f>AVERAGE(R107:R121)</f>
        <v>252.69952312714943</v>
      </c>
      <c r="U107" s="207">
        <v>6</v>
      </c>
      <c r="V107" s="207">
        <v>2170.1230228471022</v>
      </c>
      <c r="W107" s="208">
        <f t="shared" ref="W107:W117" si="129">V107/U107</f>
        <v>361.68717047451702</v>
      </c>
      <c r="X107" s="205">
        <f>RANK(W107, W$107:W$121)</f>
        <v>2</v>
      </c>
      <c r="Y107" s="529">
        <f>AVERAGE(W107:W121)</f>
        <v>242.62340303008696</v>
      </c>
      <c r="Z107" s="207">
        <v>6</v>
      </c>
      <c r="AA107" s="207">
        <v>2170.5882352941176</v>
      </c>
      <c r="AB107" s="208">
        <f t="shared" ref="AB107:AB117" si="130">AA107/Z107</f>
        <v>361.76470588235293</v>
      </c>
      <c r="AC107" s="205">
        <f>RANK(AB107, AB$107:AB$121)</f>
        <v>2</v>
      </c>
      <c r="AD107" s="529">
        <f>AVERAGE(AB107:AB121)</f>
        <v>242.6417406570153</v>
      </c>
      <c r="AE107" s="207">
        <v>6</v>
      </c>
      <c r="AF107" s="207">
        <v>2171.5662650602444</v>
      </c>
      <c r="AG107" s="208">
        <f t="shared" ref="AG107:AG117" si="131">AF107/AE107</f>
        <v>361.92771084337409</v>
      </c>
      <c r="AH107" s="205">
        <f>RANK(AG107, AG$107:AG$121)</f>
        <v>2</v>
      </c>
      <c r="AI107" s="529">
        <f>AVERAGE(AG107:AG121)</f>
        <v>242.73300795442901</v>
      </c>
      <c r="AJ107" s="207">
        <v>6</v>
      </c>
      <c r="AK107" s="207">
        <v>2172.1925133689788</v>
      </c>
      <c r="AL107" s="208">
        <f t="shared" ref="AL107:AL117" si="132">AK107/AJ107</f>
        <v>362.03208556149644</v>
      </c>
      <c r="AM107" s="205">
        <f>RANK(AL107, AL$107:AL$121)</f>
        <v>2</v>
      </c>
      <c r="AN107" s="529">
        <f>AVERAGE(AL107:AL121)</f>
        <v>242.81836807357951</v>
      </c>
      <c r="AO107" s="207">
        <v>6</v>
      </c>
      <c r="AP107" s="207">
        <v>2172.9200652528552</v>
      </c>
      <c r="AQ107" s="208">
        <f t="shared" ref="AQ107:AQ117" si="133">AP107/AO107</f>
        <v>362.15334420880919</v>
      </c>
      <c r="AR107" s="205">
        <f>RANK(AQ107, AQ$107:AQ$121)</f>
        <v>2</v>
      </c>
      <c r="AS107" s="529">
        <f>AVERAGE(AQ107:AQ121)</f>
        <v>242.87907876064497</v>
      </c>
      <c r="AT107" s="207">
        <v>6</v>
      </c>
      <c r="AU107" s="207">
        <v>2173.5849056603774</v>
      </c>
      <c r="AV107" s="208">
        <f t="shared" ref="AV107:AV117" si="134">AU107/AT107</f>
        <v>362.26415094339626</v>
      </c>
      <c r="AW107" s="205">
        <f>RANK(AV107, AV$107:AV$121)</f>
        <v>2</v>
      </c>
      <c r="AX107" s="529">
        <f>AVERAGE(AV107:AV121)</f>
        <v>242.95377217621063</v>
      </c>
    </row>
    <row r="108" spans="2:50" ht="14.25" hidden="1" customHeight="1" outlineLevel="1">
      <c r="B108" s="494"/>
      <c r="C108" s="203">
        <v>2</v>
      </c>
      <c r="D108" s="206" t="s">
        <v>394</v>
      </c>
      <c r="E108" s="203">
        <v>6</v>
      </c>
      <c r="F108" s="203">
        <v>2600</v>
      </c>
      <c r="G108" s="208">
        <f t="shared" si="127"/>
        <v>433.33333333333331</v>
      </c>
      <c r="H108" s="529"/>
      <c r="I108" s="209">
        <f t="shared" ref="I108:K117" si="135">AVERAGE(P108,U108,Z108,AE108,AJ108,AO108,AT108)</f>
        <v>6</v>
      </c>
      <c r="J108" s="209">
        <f t="shared" si="135"/>
        <v>2176.0579290914843</v>
      </c>
      <c r="K108" s="210">
        <f t="shared" si="135"/>
        <v>362.67632151524737</v>
      </c>
      <c r="L108" s="530"/>
      <c r="M108" s="209">
        <f>RANK(K108, K$107:$K$121)</f>
        <v>1</v>
      </c>
      <c r="N108" s="494"/>
      <c r="O108" s="494"/>
      <c r="P108" s="207">
        <v>6</v>
      </c>
      <c r="Q108" s="207">
        <v>2173.7512242899106</v>
      </c>
      <c r="R108" s="208">
        <f t="shared" si="128"/>
        <v>362.29187071498512</v>
      </c>
      <c r="S108" s="205">
        <f t="shared" ref="S108:S117" si="136">RANK(R108, R$107:R$121)</f>
        <v>1</v>
      </c>
      <c r="T108" s="529"/>
      <c r="U108" s="207">
        <v>6</v>
      </c>
      <c r="V108" s="207">
        <v>2174.2393509127814</v>
      </c>
      <c r="W108" s="208">
        <f t="shared" si="129"/>
        <v>362.37322515213026</v>
      </c>
      <c r="X108" s="205">
        <f t="shared" ref="X108:X117" si="137">RANK(W108, W$107:W$121)</f>
        <v>1</v>
      </c>
      <c r="Y108" s="529"/>
      <c r="Z108" s="207">
        <v>6</v>
      </c>
      <c r="AA108" s="207">
        <v>2174.922279792745</v>
      </c>
      <c r="AB108" s="208">
        <f t="shared" si="130"/>
        <v>362.48704663212419</v>
      </c>
      <c r="AC108" s="205">
        <f t="shared" ref="AC108:AC117" si="138">RANK(AB108, AB$107:AB$121)</f>
        <v>1</v>
      </c>
      <c r="AD108" s="529"/>
      <c r="AE108" s="207">
        <v>6</v>
      </c>
      <c r="AF108" s="207">
        <v>2175.9656652360472</v>
      </c>
      <c r="AG108" s="208">
        <f t="shared" si="131"/>
        <v>362.66094420600785</v>
      </c>
      <c r="AH108" s="205">
        <f t="shared" ref="AH108:AH117" si="139">RANK(AG108, AG$107:AG$121)</f>
        <v>1</v>
      </c>
      <c r="AI108" s="529"/>
      <c r="AJ108" s="207">
        <v>6</v>
      </c>
      <c r="AK108" s="207">
        <v>2177.1297006907153</v>
      </c>
      <c r="AL108" s="208">
        <f t="shared" si="132"/>
        <v>362.85495011511921</v>
      </c>
      <c r="AM108" s="205">
        <f t="shared" ref="AM108:AM117" si="140">RANK(AL108, AL$107:AL$121)</f>
        <v>1</v>
      </c>
      <c r="AN108" s="529"/>
      <c r="AO108" s="207">
        <v>6</v>
      </c>
      <c r="AP108" s="207">
        <v>2177.8565101860063</v>
      </c>
      <c r="AQ108" s="208">
        <f t="shared" si="133"/>
        <v>362.97608503100105</v>
      </c>
      <c r="AR108" s="205">
        <f t="shared" ref="AR108:AR117" si="141">RANK(AQ108, AQ$107:AQ$121)</f>
        <v>1</v>
      </c>
      <c r="AS108" s="529"/>
      <c r="AT108" s="207">
        <v>6</v>
      </c>
      <c r="AU108" s="207">
        <v>2178.5407725321866</v>
      </c>
      <c r="AV108" s="208">
        <f t="shared" si="134"/>
        <v>363.09012875536445</v>
      </c>
      <c r="AW108" s="205">
        <f t="shared" ref="AW108:AW117" si="142">RANK(AV108, AV$107:AV$121)</f>
        <v>1</v>
      </c>
      <c r="AX108" s="529"/>
    </row>
    <row r="109" spans="2:50" ht="14.25" hidden="1" customHeight="1" outlineLevel="1">
      <c r="B109" s="494"/>
      <c r="C109" s="203">
        <v>3</v>
      </c>
      <c r="D109" s="206" t="s">
        <v>390</v>
      </c>
      <c r="E109" s="203">
        <v>6</v>
      </c>
      <c r="F109" s="203">
        <v>2600</v>
      </c>
      <c r="G109" s="208">
        <f t="shared" si="127"/>
        <v>433.33333333333331</v>
      </c>
      <c r="H109" s="529"/>
      <c r="I109" s="209">
        <f t="shared" si="135"/>
        <v>6</v>
      </c>
      <c r="J109" s="209">
        <f t="shared" si="135"/>
        <v>2162.193881226724</v>
      </c>
      <c r="K109" s="210">
        <f t="shared" si="135"/>
        <v>360.36564687112059</v>
      </c>
      <c r="L109" s="530"/>
      <c r="M109" s="209">
        <f>RANK(K109, K$107:$K$121)</f>
        <v>3</v>
      </c>
      <c r="N109" s="494"/>
      <c r="O109" s="494"/>
      <c r="P109" s="207">
        <v>6</v>
      </c>
      <c r="Q109" s="207">
        <v>2160.0000000000036</v>
      </c>
      <c r="R109" s="208">
        <f t="shared" si="128"/>
        <v>360.00000000000063</v>
      </c>
      <c r="S109" s="205">
        <f t="shared" si="136"/>
        <v>3</v>
      </c>
      <c r="T109" s="529"/>
      <c r="U109" s="207">
        <v>6</v>
      </c>
      <c r="V109" s="207">
        <v>2160.5746209098206</v>
      </c>
      <c r="W109" s="208">
        <f t="shared" si="129"/>
        <v>360.09577015163677</v>
      </c>
      <c r="X109" s="205">
        <f t="shared" si="137"/>
        <v>3</v>
      </c>
      <c r="Y109" s="529"/>
      <c r="Z109" s="207">
        <v>6</v>
      </c>
      <c r="AA109" s="207">
        <v>2160.0000000000005</v>
      </c>
      <c r="AB109" s="208">
        <f t="shared" si="130"/>
        <v>360.00000000000006</v>
      </c>
      <c r="AC109" s="205">
        <f t="shared" si="138"/>
        <v>3</v>
      </c>
      <c r="AD109" s="529"/>
      <c r="AE109" s="207">
        <v>6</v>
      </c>
      <c r="AF109" s="207">
        <v>2163.7065637065593</v>
      </c>
      <c r="AG109" s="208">
        <f t="shared" si="131"/>
        <v>360.61776061775987</v>
      </c>
      <c r="AH109" s="205">
        <f t="shared" si="139"/>
        <v>3</v>
      </c>
      <c r="AI109" s="529"/>
      <c r="AJ109" s="207">
        <v>6</v>
      </c>
      <c r="AK109" s="207">
        <v>2163.1578947368375</v>
      </c>
      <c r="AL109" s="208">
        <f t="shared" si="132"/>
        <v>360.5263157894729</v>
      </c>
      <c r="AM109" s="205">
        <f t="shared" si="140"/>
        <v>3</v>
      </c>
      <c r="AN109" s="529"/>
      <c r="AO109" s="207">
        <v>6</v>
      </c>
      <c r="AP109" s="207">
        <v>2163.1929046563223</v>
      </c>
      <c r="AQ109" s="208">
        <f t="shared" si="133"/>
        <v>360.5321507760537</v>
      </c>
      <c r="AR109" s="205">
        <f t="shared" si="141"/>
        <v>3</v>
      </c>
      <c r="AS109" s="529"/>
      <c r="AT109" s="207">
        <v>6</v>
      </c>
      <c r="AU109" s="207">
        <v>2164.7251845775222</v>
      </c>
      <c r="AV109" s="208">
        <f t="shared" si="134"/>
        <v>360.78753076292037</v>
      </c>
      <c r="AW109" s="205">
        <f t="shared" si="142"/>
        <v>3</v>
      </c>
      <c r="AX109" s="529"/>
    </row>
    <row r="110" spans="2:50" ht="14.25" hidden="1" customHeight="1" outlineLevel="1">
      <c r="B110" s="494"/>
      <c r="C110" s="203">
        <v>4</v>
      </c>
      <c r="D110" s="206" t="s">
        <v>393</v>
      </c>
      <c r="E110" s="203">
        <v>17</v>
      </c>
      <c r="F110" s="203">
        <v>3273</v>
      </c>
      <c r="G110" s="208">
        <f t="shared" si="127"/>
        <v>192.52941176470588</v>
      </c>
      <c r="H110" s="529"/>
      <c r="I110" s="209">
        <f t="shared" si="135"/>
        <v>17</v>
      </c>
      <c r="J110" s="209">
        <f t="shared" si="135"/>
        <v>2805.895251617344</v>
      </c>
      <c r="K110" s="210">
        <f t="shared" si="135"/>
        <v>165.05266185984374</v>
      </c>
      <c r="L110" s="530"/>
      <c r="M110" s="209">
        <f>RANK(K110, K$107:$K$121)</f>
        <v>11</v>
      </c>
      <c r="N110" s="494"/>
      <c r="O110" s="494"/>
      <c r="P110" s="207">
        <v>17</v>
      </c>
      <c r="Q110" s="207">
        <v>2804.6909667194909</v>
      </c>
      <c r="R110" s="208">
        <f t="shared" si="128"/>
        <v>164.98182157173477</v>
      </c>
      <c r="S110" s="205">
        <f>RANK(R110, R$107:R$121)</f>
        <v>11</v>
      </c>
      <c r="T110" s="529"/>
      <c r="U110" s="207">
        <v>17</v>
      </c>
      <c r="V110" s="207">
        <v>2805.1235132662359</v>
      </c>
      <c r="W110" s="208">
        <f t="shared" si="129"/>
        <v>165.00726548624917</v>
      </c>
      <c r="X110" s="205">
        <f t="shared" si="137"/>
        <v>10</v>
      </c>
      <c r="Y110" s="529"/>
      <c r="Z110" s="207">
        <v>17</v>
      </c>
      <c r="AA110" s="207">
        <v>2805.4862842892771</v>
      </c>
      <c r="AB110" s="208">
        <f t="shared" si="130"/>
        <v>165.02860495819277</v>
      </c>
      <c r="AC110" s="205">
        <f t="shared" si="138"/>
        <v>10</v>
      </c>
      <c r="AD110" s="529"/>
      <c r="AE110" s="207">
        <v>17</v>
      </c>
      <c r="AF110" s="207">
        <v>2804.9551473729139</v>
      </c>
      <c r="AG110" s="208">
        <f t="shared" si="131"/>
        <v>164.9973616101714</v>
      </c>
      <c r="AH110" s="205">
        <f t="shared" si="139"/>
        <v>10</v>
      </c>
      <c r="AI110" s="529"/>
      <c r="AJ110" s="207">
        <v>17</v>
      </c>
      <c r="AK110" s="207">
        <v>2806.6989863375979</v>
      </c>
      <c r="AL110" s="208">
        <f t="shared" si="132"/>
        <v>165.09994037279989</v>
      </c>
      <c r="AM110" s="205">
        <f t="shared" si="140"/>
        <v>10</v>
      </c>
      <c r="AN110" s="529"/>
      <c r="AO110" s="207">
        <v>17</v>
      </c>
      <c r="AP110" s="207">
        <v>2807.1305347901066</v>
      </c>
      <c r="AQ110" s="208">
        <f t="shared" si="133"/>
        <v>165.12532557588861</v>
      </c>
      <c r="AR110" s="205">
        <f t="shared" si="141"/>
        <v>10</v>
      </c>
      <c r="AS110" s="529"/>
      <c r="AT110" s="207">
        <v>17</v>
      </c>
      <c r="AU110" s="207">
        <v>2807.1813285457811</v>
      </c>
      <c r="AV110" s="208">
        <f t="shared" si="134"/>
        <v>165.12831344386947</v>
      </c>
      <c r="AW110" s="205">
        <f t="shared" si="142"/>
        <v>10</v>
      </c>
      <c r="AX110" s="529"/>
    </row>
    <row r="111" spans="2:50" ht="14.25" hidden="1" customHeight="1" outlineLevel="1">
      <c r="B111" s="494"/>
      <c r="C111" s="203">
        <v>5</v>
      </c>
      <c r="D111" s="206" t="s">
        <v>395</v>
      </c>
      <c r="E111" s="203">
        <v>17</v>
      </c>
      <c r="F111" s="203">
        <v>3273</v>
      </c>
      <c r="G111" s="208">
        <f t="shared" si="127"/>
        <v>192.52941176470588</v>
      </c>
      <c r="H111" s="529"/>
      <c r="I111" s="209">
        <f t="shared" si="135"/>
        <v>17</v>
      </c>
      <c r="J111" s="209">
        <f t="shared" si="135"/>
        <v>2806.6685647764375</v>
      </c>
      <c r="K111" s="210">
        <f t="shared" si="135"/>
        <v>165.09815086920221</v>
      </c>
      <c r="L111" s="530"/>
      <c r="M111" s="209">
        <f>RANK(K111, K$107:$K$121)</f>
        <v>9</v>
      </c>
      <c r="N111" s="494"/>
      <c r="O111" s="494"/>
      <c r="P111" s="207">
        <v>17</v>
      </c>
      <c r="Q111" s="207">
        <v>2804.8429319371762</v>
      </c>
      <c r="R111" s="208">
        <f t="shared" si="128"/>
        <v>164.99076070218683</v>
      </c>
      <c r="S111" s="205">
        <f>RANK(R111, R$107:R$121)</f>
        <v>10</v>
      </c>
      <c r="T111" s="529"/>
      <c r="U111" s="207">
        <v>17</v>
      </c>
      <c r="V111" s="207">
        <v>2805.209656925028</v>
      </c>
      <c r="W111" s="208">
        <f t="shared" si="129"/>
        <v>165.01233276029575</v>
      </c>
      <c r="X111" s="205">
        <f>RANK(W111, W$107:W$121)</f>
        <v>9</v>
      </c>
      <c r="Y111" s="529"/>
      <c r="Z111" s="207">
        <v>17</v>
      </c>
      <c r="AA111" s="207">
        <v>2805.6609842393063</v>
      </c>
      <c r="AB111" s="208">
        <f t="shared" si="130"/>
        <v>165.03888142584154</v>
      </c>
      <c r="AC111" s="205">
        <f>RANK(AB111, AB$107:AB$121)</f>
        <v>9</v>
      </c>
      <c r="AD111" s="529"/>
      <c r="AE111" s="207">
        <v>17</v>
      </c>
      <c r="AF111" s="207">
        <v>2805.8124174372579</v>
      </c>
      <c r="AG111" s="208">
        <f t="shared" si="131"/>
        <v>165.04778926101517</v>
      </c>
      <c r="AH111" s="205">
        <f>RANK(AG111, AG$107:AG$121)</f>
        <v>9</v>
      </c>
      <c r="AI111" s="529"/>
      <c r="AJ111" s="207">
        <v>17</v>
      </c>
      <c r="AK111" s="207">
        <v>2807.9030085316572</v>
      </c>
      <c r="AL111" s="208">
        <f t="shared" si="132"/>
        <v>165.17076520774455</v>
      </c>
      <c r="AM111" s="205">
        <f>RANK(AL111, AL$107:AL$121)</f>
        <v>7</v>
      </c>
      <c r="AN111" s="529"/>
      <c r="AO111" s="207">
        <v>17</v>
      </c>
      <c r="AP111" s="207">
        <v>2808.6161109471855</v>
      </c>
      <c r="AQ111" s="208">
        <f t="shared" si="133"/>
        <v>165.21271240865798</v>
      </c>
      <c r="AR111" s="205">
        <f>RANK(AQ111, AQ$107:AQ$121)</f>
        <v>7</v>
      </c>
      <c r="AS111" s="529"/>
      <c r="AT111" s="207">
        <v>17</v>
      </c>
      <c r="AU111" s="207">
        <v>2808.6348434174502</v>
      </c>
      <c r="AV111" s="208">
        <f t="shared" si="134"/>
        <v>165.21381431867354</v>
      </c>
      <c r="AW111" s="205">
        <f>RANK(AV111, AV$107:AV$121)</f>
        <v>8</v>
      </c>
      <c r="AX111" s="529"/>
    </row>
    <row r="112" spans="2:50" ht="14.25" hidden="1" customHeight="1" outlineLevel="1">
      <c r="B112" s="494"/>
      <c r="C112" s="203">
        <v>6</v>
      </c>
      <c r="D112" s="206" t="s">
        <v>389</v>
      </c>
      <c r="E112" s="203">
        <v>6</v>
      </c>
      <c r="F112" s="203">
        <v>2500</v>
      </c>
      <c r="G112" s="208">
        <f t="shared" si="127"/>
        <v>416.66666666666669</v>
      </c>
      <c r="H112" s="529"/>
      <c r="I112" s="209">
        <f t="shared" si="135"/>
        <v>6</v>
      </c>
      <c r="J112" s="209">
        <f t="shared" si="135"/>
        <v>2125.2100840336097</v>
      </c>
      <c r="K112" s="210">
        <f t="shared" si="135"/>
        <v>354.20168067226831</v>
      </c>
      <c r="L112" s="530"/>
      <c r="M112" s="209">
        <f>RANK(K112, K$107:$K$121)</f>
        <v>4</v>
      </c>
      <c r="N112" s="494"/>
      <c r="O112" s="494"/>
      <c r="P112" s="207">
        <v>6</v>
      </c>
      <c r="Q112" s="207">
        <v>2125.2100840336097</v>
      </c>
      <c r="R112" s="208">
        <f t="shared" si="128"/>
        <v>354.20168067226831</v>
      </c>
      <c r="S112" s="205">
        <f t="shared" si="136"/>
        <v>4</v>
      </c>
      <c r="T112" s="529"/>
      <c r="U112" s="207"/>
      <c r="V112" s="207"/>
      <c r="W112" s="208"/>
      <c r="X112" s="205"/>
      <c r="Y112" s="529"/>
      <c r="Z112" s="207"/>
      <c r="AA112" s="207"/>
      <c r="AB112" s="208"/>
      <c r="AC112" s="205"/>
      <c r="AD112" s="529"/>
      <c r="AE112" s="207"/>
      <c r="AF112" s="207"/>
      <c r="AG112" s="208"/>
      <c r="AH112" s="205"/>
      <c r="AI112" s="529"/>
      <c r="AJ112" s="207"/>
      <c r="AK112" s="207"/>
      <c r="AL112" s="208"/>
      <c r="AM112" s="205"/>
      <c r="AN112" s="529"/>
      <c r="AO112" s="207"/>
      <c r="AP112" s="207"/>
      <c r="AQ112" s="208"/>
      <c r="AR112" s="205"/>
      <c r="AS112" s="529"/>
      <c r="AT112" s="207"/>
      <c r="AU112" s="207"/>
      <c r="AV112" s="208"/>
      <c r="AW112" s="205"/>
      <c r="AX112" s="529"/>
    </row>
    <row r="113" spans="2:50" ht="14.25" hidden="1" customHeight="1" outlineLevel="1">
      <c r="B113" s="494"/>
      <c r="C113" s="203">
        <v>7</v>
      </c>
      <c r="D113" s="206" t="s">
        <v>392</v>
      </c>
      <c r="E113" s="203">
        <v>11</v>
      </c>
      <c r="F113" s="203">
        <v>3000</v>
      </c>
      <c r="G113" s="208">
        <f t="shared" si="127"/>
        <v>272.72727272727275</v>
      </c>
      <c r="H113" s="529"/>
      <c r="I113" s="209">
        <f t="shared" si="135"/>
        <v>11</v>
      </c>
      <c r="J113" s="209">
        <f t="shared" si="135"/>
        <v>2572.4702577496569</v>
      </c>
      <c r="K113" s="210">
        <f t="shared" si="135"/>
        <v>233.86093252269606</v>
      </c>
      <c r="L113" s="530"/>
      <c r="M113" s="209">
        <f>RANK(K113, K$107:$K$121)</f>
        <v>6</v>
      </c>
      <c r="N113" s="494"/>
      <c r="O113" s="494"/>
      <c r="P113" s="207">
        <v>11</v>
      </c>
      <c r="Q113" s="207">
        <v>2570.7934547699897</v>
      </c>
      <c r="R113" s="208">
        <f t="shared" si="128"/>
        <v>233.70849588818089</v>
      </c>
      <c r="S113" s="205">
        <f t="shared" si="136"/>
        <v>6</v>
      </c>
      <c r="T113" s="529"/>
      <c r="U113" s="207">
        <v>11</v>
      </c>
      <c r="V113" s="207">
        <v>2571.9402985074616</v>
      </c>
      <c r="W113" s="208">
        <f t="shared" si="129"/>
        <v>233.81275440976924</v>
      </c>
      <c r="X113" s="205">
        <f t="shared" si="137"/>
        <v>5</v>
      </c>
      <c r="Y113" s="529"/>
      <c r="Z113" s="207">
        <v>11</v>
      </c>
      <c r="AA113" s="207">
        <v>2571.956224350205</v>
      </c>
      <c r="AB113" s="208">
        <f t="shared" si="130"/>
        <v>233.81420221365499</v>
      </c>
      <c r="AC113" s="205">
        <f t="shared" si="138"/>
        <v>5</v>
      </c>
      <c r="AD113" s="529"/>
      <c r="AE113" s="207">
        <v>11</v>
      </c>
      <c r="AF113" s="207">
        <v>2571.8709677419315</v>
      </c>
      <c r="AG113" s="208">
        <f t="shared" si="131"/>
        <v>233.80645161290286</v>
      </c>
      <c r="AH113" s="205">
        <f t="shared" si="139"/>
        <v>4</v>
      </c>
      <c r="AI113" s="529"/>
      <c r="AJ113" s="207">
        <v>11</v>
      </c>
      <c r="AK113" s="207">
        <v>2572.7748691099437</v>
      </c>
      <c r="AL113" s="208">
        <f t="shared" si="132"/>
        <v>233.88862446454033</v>
      </c>
      <c r="AM113" s="205">
        <f t="shared" si="140"/>
        <v>5</v>
      </c>
      <c r="AN113" s="529"/>
      <c r="AO113" s="207">
        <v>11</v>
      </c>
      <c r="AP113" s="207">
        <v>2573.9503524364045</v>
      </c>
      <c r="AQ113" s="208">
        <f t="shared" si="133"/>
        <v>233.99548658512768</v>
      </c>
      <c r="AR113" s="205">
        <f t="shared" si="141"/>
        <v>4</v>
      </c>
      <c r="AS113" s="529"/>
      <c r="AT113" s="207">
        <v>11</v>
      </c>
      <c r="AU113" s="207">
        <v>2574.0056373316615</v>
      </c>
      <c r="AV113" s="208">
        <f t="shared" si="134"/>
        <v>234.00051248469651</v>
      </c>
      <c r="AW113" s="205">
        <f t="shared" si="142"/>
        <v>5</v>
      </c>
      <c r="AX113" s="529"/>
    </row>
    <row r="114" spans="2:50" ht="14.25" hidden="1" customHeight="1" outlineLevel="1">
      <c r="B114" s="494"/>
      <c r="C114" s="203">
        <v>8</v>
      </c>
      <c r="D114" s="206" t="s">
        <v>614</v>
      </c>
      <c r="E114" s="203">
        <v>12</v>
      </c>
      <c r="F114" s="203">
        <v>3000</v>
      </c>
      <c r="G114" s="208">
        <f t="shared" si="127"/>
        <v>250</v>
      </c>
      <c r="H114" s="529"/>
      <c r="I114" s="209">
        <f t="shared" si="135"/>
        <v>12</v>
      </c>
      <c r="J114" s="209">
        <f t="shared" si="135"/>
        <v>2572.7715992816807</v>
      </c>
      <c r="K114" s="210">
        <f t="shared" si="135"/>
        <v>214.39763327347345</v>
      </c>
      <c r="L114" s="530"/>
      <c r="M114" s="209">
        <f>RANK(K114, K$107:$K$121)</f>
        <v>7</v>
      </c>
      <c r="N114" s="494"/>
      <c r="O114" s="494"/>
      <c r="P114" s="207">
        <v>12</v>
      </c>
      <c r="Q114" s="207">
        <v>2571.2525667351119</v>
      </c>
      <c r="R114" s="208">
        <f t="shared" si="128"/>
        <v>214.271047227926</v>
      </c>
      <c r="S114" s="205">
        <f t="shared" si="136"/>
        <v>7</v>
      </c>
      <c r="T114" s="529"/>
      <c r="U114" s="207">
        <v>12</v>
      </c>
      <c r="V114" s="207">
        <v>2571.6295427901505</v>
      </c>
      <c r="W114" s="208">
        <f t="shared" si="129"/>
        <v>214.30246189917921</v>
      </c>
      <c r="X114" s="205">
        <f t="shared" si="137"/>
        <v>6</v>
      </c>
      <c r="Y114" s="529"/>
      <c r="Z114" s="207">
        <v>12</v>
      </c>
      <c r="AA114" s="207">
        <v>2571.4285714285729</v>
      </c>
      <c r="AB114" s="208">
        <f t="shared" si="130"/>
        <v>214.28571428571442</v>
      </c>
      <c r="AC114" s="205">
        <f t="shared" si="138"/>
        <v>6</v>
      </c>
      <c r="AD114" s="529"/>
      <c r="AE114" s="207">
        <v>12</v>
      </c>
      <c r="AF114" s="207">
        <v>2572.1379310344696</v>
      </c>
      <c r="AG114" s="208">
        <f t="shared" si="131"/>
        <v>214.34482758620581</v>
      </c>
      <c r="AH114" s="205">
        <f t="shared" si="139"/>
        <v>6</v>
      </c>
      <c r="AI114" s="529"/>
      <c r="AJ114" s="207">
        <v>12</v>
      </c>
      <c r="AK114" s="207">
        <v>2573.6958119030119</v>
      </c>
      <c r="AL114" s="208">
        <f t="shared" si="132"/>
        <v>214.47465099191766</v>
      </c>
      <c r="AM114" s="205">
        <f t="shared" si="140"/>
        <v>6</v>
      </c>
      <c r="AN114" s="529"/>
      <c r="AO114" s="207">
        <v>12</v>
      </c>
      <c r="AP114" s="207">
        <v>2574.1525423728822</v>
      </c>
      <c r="AQ114" s="208">
        <f t="shared" si="133"/>
        <v>214.51271186440684</v>
      </c>
      <c r="AR114" s="205">
        <f t="shared" si="141"/>
        <v>6</v>
      </c>
      <c r="AS114" s="529"/>
      <c r="AT114" s="207">
        <v>12</v>
      </c>
      <c r="AU114" s="207">
        <v>2575.1042287075684</v>
      </c>
      <c r="AV114" s="208">
        <f t="shared" si="134"/>
        <v>214.59201905896404</v>
      </c>
      <c r="AW114" s="205">
        <f t="shared" si="142"/>
        <v>6</v>
      </c>
      <c r="AX114" s="529"/>
    </row>
    <row r="115" spans="2:50" ht="14.25" hidden="1" customHeight="1" outlineLevel="1">
      <c r="B115" s="494"/>
      <c r="C115" s="203">
        <v>9</v>
      </c>
      <c r="D115" s="206" t="s">
        <v>397</v>
      </c>
      <c r="E115" s="203">
        <v>17</v>
      </c>
      <c r="F115" s="203">
        <v>3273</v>
      </c>
      <c r="G115" s="208">
        <f t="shared" si="127"/>
        <v>192.52941176470588</v>
      </c>
      <c r="H115" s="529"/>
      <c r="I115" s="209">
        <f t="shared" si="135"/>
        <v>17</v>
      </c>
      <c r="J115" s="209">
        <f t="shared" si="135"/>
        <v>2806.91929029219</v>
      </c>
      <c r="K115" s="210">
        <f t="shared" si="135"/>
        <v>165.11289942895237</v>
      </c>
      <c r="L115" s="530"/>
      <c r="M115" s="209">
        <f>RANK(K115, K$107:$K$121)</f>
        <v>8</v>
      </c>
      <c r="N115" s="494"/>
      <c r="O115" s="494"/>
      <c r="P115" s="207">
        <v>17</v>
      </c>
      <c r="Q115" s="207">
        <v>2805.0867052023118</v>
      </c>
      <c r="R115" s="208">
        <f t="shared" si="128"/>
        <v>165.00510030601833</v>
      </c>
      <c r="S115" s="205">
        <f t="shared" si="136"/>
        <v>8</v>
      </c>
      <c r="T115" s="529"/>
      <c r="U115" s="207">
        <v>17</v>
      </c>
      <c r="V115" s="207">
        <v>2805.9628840888358</v>
      </c>
      <c r="W115" s="208">
        <f t="shared" si="129"/>
        <v>165.05664024051976</v>
      </c>
      <c r="X115" s="205">
        <f t="shared" si="137"/>
        <v>7</v>
      </c>
      <c r="Y115" s="529"/>
      <c r="Z115" s="207">
        <v>17</v>
      </c>
      <c r="AA115" s="207">
        <v>2806.0714285714307</v>
      </c>
      <c r="AB115" s="208">
        <f t="shared" si="130"/>
        <v>165.06302521008416</v>
      </c>
      <c r="AC115" s="205">
        <f t="shared" si="138"/>
        <v>8</v>
      </c>
      <c r="AD115" s="529"/>
      <c r="AE115" s="207">
        <v>17</v>
      </c>
      <c r="AF115" s="207">
        <v>2806.4899089829851</v>
      </c>
      <c r="AG115" s="208">
        <f t="shared" si="131"/>
        <v>165.08764170488146</v>
      </c>
      <c r="AH115" s="205">
        <f t="shared" si="139"/>
        <v>7</v>
      </c>
      <c r="AI115" s="529"/>
      <c r="AJ115" s="207">
        <v>17</v>
      </c>
      <c r="AK115" s="207">
        <v>2807.3394495412826</v>
      </c>
      <c r="AL115" s="208">
        <f t="shared" si="132"/>
        <v>165.13761467889898</v>
      </c>
      <c r="AM115" s="205">
        <f t="shared" si="140"/>
        <v>8</v>
      </c>
      <c r="AN115" s="529"/>
      <c r="AO115" s="207">
        <v>17</v>
      </c>
      <c r="AP115" s="207">
        <v>2808.3769633507886</v>
      </c>
      <c r="AQ115" s="208">
        <f t="shared" si="133"/>
        <v>165.19864490298755</v>
      </c>
      <c r="AR115" s="205">
        <f t="shared" si="141"/>
        <v>8</v>
      </c>
      <c r="AS115" s="529"/>
      <c r="AT115" s="207">
        <v>17</v>
      </c>
      <c r="AU115" s="207">
        <v>2809.1076923076953</v>
      </c>
      <c r="AV115" s="208">
        <f t="shared" si="134"/>
        <v>165.2416289592762</v>
      </c>
      <c r="AW115" s="205">
        <f t="shared" si="142"/>
        <v>7</v>
      </c>
      <c r="AX115" s="529"/>
    </row>
    <row r="116" spans="2:50" ht="14.25" hidden="1" customHeight="1" outlineLevel="1">
      <c r="B116" s="494"/>
      <c r="C116" s="203">
        <v>10</v>
      </c>
      <c r="D116" s="206" t="s">
        <v>398</v>
      </c>
      <c r="E116" s="203">
        <v>17</v>
      </c>
      <c r="F116" s="203">
        <v>3273</v>
      </c>
      <c r="G116" s="208">
        <f t="shared" si="127"/>
        <v>192.52941176470588</v>
      </c>
      <c r="H116" s="529"/>
      <c r="I116" s="209">
        <f t="shared" si="135"/>
        <v>17</v>
      </c>
      <c r="J116" s="209">
        <f t="shared" si="135"/>
        <v>2806.5023773912085</v>
      </c>
      <c r="K116" s="210">
        <f t="shared" si="135"/>
        <v>165.08837514065931</v>
      </c>
      <c r="L116" s="530"/>
      <c r="M116" s="209">
        <f>RANK(K116, K$107:$K$121)</f>
        <v>10</v>
      </c>
      <c r="N116" s="494"/>
      <c r="O116" s="494"/>
      <c r="P116" s="207">
        <v>17</v>
      </c>
      <c r="Q116" s="207">
        <v>2804.9489638107016</v>
      </c>
      <c r="R116" s="208">
        <f t="shared" si="128"/>
        <v>164.99699787121773</v>
      </c>
      <c r="S116" s="205">
        <f t="shared" si="136"/>
        <v>9</v>
      </c>
      <c r="T116" s="529"/>
      <c r="U116" s="207">
        <v>17</v>
      </c>
      <c r="V116" s="207">
        <v>2805.7610474631711</v>
      </c>
      <c r="W116" s="208">
        <f t="shared" si="129"/>
        <v>165.04476749783359</v>
      </c>
      <c r="X116" s="205">
        <f t="shared" si="137"/>
        <v>8</v>
      </c>
      <c r="Y116" s="529"/>
      <c r="Z116" s="207">
        <v>17</v>
      </c>
      <c r="AA116" s="207">
        <v>2806.2901155327336</v>
      </c>
      <c r="AB116" s="208">
        <f t="shared" si="130"/>
        <v>165.07588914898432</v>
      </c>
      <c r="AC116" s="205">
        <f t="shared" si="138"/>
        <v>7</v>
      </c>
      <c r="AD116" s="529"/>
      <c r="AE116" s="207">
        <v>17</v>
      </c>
      <c r="AF116" s="207">
        <v>2805.9479553903407</v>
      </c>
      <c r="AG116" s="208">
        <f t="shared" si="131"/>
        <v>165.05576208178474</v>
      </c>
      <c r="AH116" s="205">
        <f t="shared" si="139"/>
        <v>8</v>
      </c>
      <c r="AI116" s="529"/>
      <c r="AJ116" s="207">
        <v>17</v>
      </c>
      <c r="AK116" s="207">
        <v>2806.8043742405912</v>
      </c>
      <c r="AL116" s="208">
        <f t="shared" si="132"/>
        <v>165.10613966121124</v>
      </c>
      <c r="AM116" s="205">
        <f t="shared" si="140"/>
        <v>9</v>
      </c>
      <c r="AN116" s="529"/>
      <c r="AO116" s="207">
        <v>17</v>
      </c>
      <c r="AP116" s="207">
        <v>2807.7174623937171</v>
      </c>
      <c r="AQ116" s="208">
        <f t="shared" si="133"/>
        <v>165.15985072904218</v>
      </c>
      <c r="AR116" s="205">
        <f t="shared" si="141"/>
        <v>9</v>
      </c>
      <c r="AS116" s="529"/>
      <c r="AT116" s="207">
        <v>17</v>
      </c>
      <c r="AU116" s="207">
        <v>2808.0467229072042</v>
      </c>
      <c r="AV116" s="208">
        <f t="shared" si="134"/>
        <v>165.17921899454143</v>
      </c>
      <c r="AW116" s="205">
        <f t="shared" si="142"/>
        <v>9</v>
      </c>
      <c r="AX116" s="529"/>
    </row>
    <row r="117" spans="2:50" ht="14.25" hidden="1" customHeight="1" outlineLevel="1">
      <c r="B117" s="494"/>
      <c r="C117" s="203">
        <v>11</v>
      </c>
      <c r="D117" s="206" t="s">
        <v>396</v>
      </c>
      <c r="E117" s="203">
        <v>11</v>
      </c>
      <c r="F117" s="203">
        <v>3000</v>
      </c>
      <c r="G117" s="208">
        <f t="shared" si="127"/>
        <v>272.72727272727275</v>
      </c>
      <c r="H117" s="529"/>
      <c r="I117" s="209">
        <f t="shared" si="135"/>
        <v>11</v>
      </c>
      <c r="J117" s="209">
        <f t="shared" si="135"/>
        <v>2572.6669984880268</v>
      </c>
      <c r="K117" s="210">
        <f t="shared" si="135"/>
        <v>233.87881804436606</v>
      </c>
      <c r="L117" s="530"/>
      <c r="M117" s="209">
        <f>RANK(K117, K$107:$K$121)</f>
        <v>5</v>
      </c>
      <c r="N117" s="494"/>
      <c r="O117" s="494"/>
      <c r="P117" s="207">
        <v>11</v>
      </c>
      <c r="Q117" s="207">
        <v>2571.9038817005558</v>
      </c>
      <c r="R117" s="208">
        <f t="shared" si="128"/>
        <v>233.80944379095962</v>
      </c>
      <c r="S117" s="205">
        <f t="shared" si="136"/>
        <v>5</v>
      </c>
      <c r="T117" s="529"/>
      <c r="U117" s="207">
        <v>11</v>
      </c>
      <c r="V117" s="207">
        <v>2572.2580645161274</v>
      </c>
      <c r="W117" s="208">
        <f t="shared" si="129"/>
        <v>233.84164222873886</v>
      </c>
      <c r="X117" s="205">
        <f t="shared" si="137"/>
        <v>4</v>
      </c>
      <c r="Y117" s="529"/>
      <c r="Z117" s="207">
        <v>11</v>
      </c>
      <c r="AA117" s="207">
        <v>2572.4527049452395</v>
      </c>
      <c r="AB117" s="208">
        <f t="shared" si="130"/>
        <v>233.85933681320358</v>
      </c>
      <c r="AC117" s="205">
        <f t="shared" si="138"/>
        <v>4</v>
      </c>
      <c r="AD117" s="529"/>
      <c r="AE117" s="207">
        <v>11</v>
      </c>
      <c r="AF117" s="207">
        <v>2571.6221302220583</v>
      </c>
      <c r="AG117" s="208">
        <f t="shared" si="131"/>
        <v>233.78383002018711</v>
      </c>
      <c r="AH117" s="205">
        <f t="shared" si="139"/>
        <v>5</v>
      </c>
      <c r="AI117" s="529"/>
      <c r="AJ117" s="207">
        <v>11</v>
      </c>
      <c r="AK117" s="207">
        <v>2572.8185328185341</v>
      </c>
      <c r="AL117" s="208">
        <f t="shared" si="132"/>
        <v>233.89259389259402</v>
      </c>
      <c r="AM117" s="205">
        <f t="shared" si="140"/>
        <v>4</v>
      </c>
      <c r="AN117" s="529"/>
      <c r="AO117" s="207">
        <v>11</v>
      </c>
      <c r="AP117" s="207">
        <v>2573.1692307692256</v>
      </c>
      <c r="AQ117" s="208">
        <f t="shared" si="133"/>
        <v>233.92447552447504</v>
      </c>
      <c r="AR117" s="205">
        <f t="shared" si="141"/>
        <v>5</v>
      </c>
      <c r="AS117" s="529"/>
      <c r="AT117" s="207">
        <v>11</v>
      </c>
      <c r="AU117" s="207">
        <v>2574.4444444444462</v>
      </c>
      <c r="AV117" s="208">
        <f t="shared" si="134"/>
        <v>234.04040404040418</v>
      </c>
      <c r="AW117" s="205">
        <f t="shared" si="142"/>
        <v>4</v>
      </c>
      <c r="AX117" s="529"/>
    </row>
    <row r="118" spans="2:50" ht="14.25" hidden="1" customHeight="1" outlineLevel="1">
      <c r="B118" s="494"/>
      <c r="C118" s="203">
        <v>12</v>
      </c>
      <c r="D118" s="206"/>
      <c r="E118" s="203"/>
      <c r="F118" s="203"/>
      <c r="G118" s="208"/>
      <c r="H118" s="529"/>
      <c r="I118" s="209"/>
      <c r="J118" s="209"/>
      <c r="K118" s="210"/>
      <c r="L118" s="530"/>
      <c r="M118" s="209"/>
      <c r="N118" s="494"/>
      <c r="O118" s="494"/>
      <c r="P118" s="207"/>
      <c r="Q118" s="207"/>
      <c r="R118" s="208"/>
      <c r="S118" s="205"/>
      <c r="T118" s="529"/>
      <c r="U118" s="203"/>
      <c r="V118" s="203"/>
      <c r="W118" s="208"/>
      <c r="X118" s="205"/>
      <c r="Y118" s="529"/>
      <c r="Z118" s="203"/>
      <c r="AA118" s="203"/>
      <c r="AB118" s="208"/>
      <c r="AC118" s="205"/>
      <c r="AD118" s="529"/>
      <c r="AE118" s="203"/>
      <c r="AF118" s="203"/>
      <c r="AG118" s="208"/>
      <c r="AH118" s="205"/>
      <c r="AI118" s="529"/>
      <c r="AJ118" s="203"/>
      <c r="AK118" s="203"/>
      <c r="AL118" s="208"/>
      <c r="AM118" s="205"/>
      <c r="AN118" s="529"/>
      <c r="AO118" s="203"/>
      <c r="AP118" s="203"/>
      <c r="AQ118" s="208"/>
      <c r="AR118" s="205"/>
      <c r="AS118" s="529"/>
      <c r="AT118" s="203"/>
      <c r="AU118" s="203"/>
      <c r="AV118" s="208"/>
      <c r="AW118" s="205"/>
      <c r="AX118" s="529"/>
    </row>
    <row r="119" spans="2:50" ht="14.25" hidden="1" customHeight="1" outlineLevel="1">
      <c r="B119" s="494"/>
      <c r="C119" s="203">
        <v>13</v>
      </c>
      <c r="D119" s="206"/>
      <c r="E119" s="203"/>
      <c r="F119" s="203"/>
      <c r="G119" s="208"/>
      <c r="H119" s="529"/>
      <c r="I119" s="209"/>
      <c r="J119" s="209"/>
      <c r="K119" s="210"/>
      <c r="L119" s="530"/>
      <c r="M119" s="209"/>
      <c r="N119" s="494"/>
      <c r="O119" s="494"/>
      <c r="P119" s="203"/>
      <c r="Q119" s="203"/>
      <c r="R119" s="208"/>
      <c r="S119" s="205"/>
      <c r="T119" s="529"/>
      <c r="U119" s="203"/>
      <c r="V119" s="203"/>
      <c r="W119" s="208"/>
      <c r="X119" s="205"/>
      <c r="Y119" s="529"/>
      <c r="Z119" s="203"/>
      <c r="AA119" s="203"/>
      <c r="AB119" s="208"/>
      <c r="AC119" s="205"/>
      <c r="AD119" s="529"/>
      <c r="AE119" s="203"/>
      <c r="AF119" s="203"/>
      <c r="AG119" s="208"/>
      <c r="AH119" s="205"/>
      <c r="AI119" s="529"/>
      <c r="AJ119" s="203"/>
      <c r="AK119" s="203"/>
      <c r="AL119" s="208"/>
      <c r="AM119" s="205"/>
      <c r="AN119" s="529"/>
      <c r="AO119" s="203"/>
      <c r="AP119" s="203"/>
      <c r="AQ119" s="208"/>
      <c r="AR119" s="205"/>
      <c r="AS119" s="529"/>
      <c r="AT119" s="203"/>
      <c r="AU119" s="203"/>
      <c r="AV119" s="208"/>
      <c r="AW119" s="205"/>
      <c r="AX119" s="529"/>
    </row>
    <row r="120" spans="2:50" ht="14.25" hidden="1" customHeight="1" outlineLevel="1">
      <c r="B120" s="494"/>
      <c r="C120" s="203">
        <v>14</v>
      </c>
      <c r="D120" s="206"/>
      <c r="E120" s="203"/>
      <c r="F120" s="203"/>
      <c r="G120" s="208"/>
      <c r="H120" s="529"/>
      <c r="I120" s="209"/>
      <c r="J120" s="209"/>
      <c r="K120" s="210"/>
      <c r="L120" s="530"/>
      <c r="M120" s="209"/>
      <c r="N120" s="494"/>
      <c r="O120" s="494"/>
      <c r="P120" s="203"/>
      <c r="Q120" s="203"/>
      <c r="R120" s="208"/>
      <c r="S120" s="205"/>
      <c r="T120" s="529"/>
      <c r="U120" s="203"/>
      <c r="V120" s="203"/>
      <c r="W120" s="208"/>
      <c r="X120" s="205"/>
      <c r="Y120" s="529"/>
      <c r="Z120" s="203"/>
      <c r="AA120" s="203"/>
      <c r="AB120" s="208"/>
      <c r="AC120" s="205"/>
      <c r="AD120" s="529"/>
      <c r="AE120" s="203"/>
      <c r="AF120" s="203"/>
      <c r="AG120" s="208"/>
      <c r="AH120" s="205"/>
      <c r="AI120" s="529"/>
      <c r="AJ120" s="203"/>
      <c r="AK120" s="203"/>
      <c r="AL120" s="208"/>
      <c r="AM120" s="205"/>
      <c r="AN120" s="529"/>
      <c r="AO120" s="203"/>
      <c r="AP120" s="203"/>
      <c r="AQ120" s="208"/>
      <c r="AR120" s="205"/>
      <c r="AS120" s="529"/>
      <c r="AT120" s="203"/>
      <c r="AU120" s="203"/>
      <c r="AV120" s="208"/>
      <c r="AW120" s="205"/>
      <c r="AX120" s="529"/>
    </row>
    <row r="121" spans="2:50" ht="14.25" hidden="1" customHeight="1" outlineLevel="1">
      <c r="B121" s="494"/>
      <c r="C121" s="203">
        <v>15</v>
      </c>
      <c r="D121" s="206"/>
      <c r="E121" s="203"/>
      <c r="F121" s="203"/>
      <c r="G121" s="208"/>
      <c r="H121" s="529"/>
      <c r="I121" s="209"/>
      <c r="J121" s="209"/>
      <c r="K121" s="210"/>
      <c r="L121" s="530"/>
      <c r="M121" s="209"/>
      <c r="N121" s="494"/>
      <c r="O121" s="494"/>
      <c r="P121" s="203"/>
      <c r="Q121" s="207"/>
      <c r="R121" s="208"/>
      <c r="S121" s="205"/>
      <c r="T121" s="529"/>
      <c r="U121" s="203"/>
      <c r="V121" s="203"/>
      <c r="W121" s="208"/>
      <c r="X121" s="205"/>
      <c r="Y121" s="529"/>
      <c r="Z121" s="203"/>
      <c r="AA121" s="203"/>
      <c r="AB121" s="208"/>
      <c r="AC121" s="205"/>
      <c r="AD121" s="529"/>
      <c r="AE121" s="203"/>
      <c r="AF121" s="203"/>
      <c r="AG121" s="208"/>
      <c r="AH121" s="205"/>
      <c r="AI121" s="529"/>
      <c r="AJ121" s="203"/>
      <c r="AK121" s="203"/>
      <c r="AL121" s="208"/>
      <c r="AM121" s="205"/>
      <c r="AN121" s="529"/>
      <c r="AO121" s="203"/>
      <c r="AP121" s="203"/>
      <c r="AQ121" s="208"/>
      <c r="AR121" s="205"/>
      <c r="AS121" s="529"/>
      <c r="AT121" s="203"/>
      <c r="AU121" s="203"/>
      <c r="AV121" s="208"/>
      <c r="AW121" s="205"/>
      <c r="AX121" s="529"/>
    </row>
    <row r="122" spans="2:50" ht="14.25" hidden="1" customHeight="1" outlineLevel="1" collapsed="1">
      <c r="B122" s="531" t="s">
        <v>626</v>
      </c>
      <c r="C122" s="532"/>
      <c r="D122" s="532"/>
      <c r="E122" s="532"/>
      <c r="F122" s="532"/>
      <c r="G122" s="532"/>
      <c r="H122" s="532"/>
      <c r="I122" s="532"/>
      <c r="J122" s="532"/>
      <c r="K122" s="532"/>
      <c r="L122" s="532"/>
      <c r="M122" s="533"/>
      <c r="N122" s="575" t="s">
        <v>445</v>
      </c>
      <c r="O122" s="575" t="s">
        <v>105</v>
      </c>
      <c r="P122" s="587">
        <f>AT102+1</f>
        <v>45909</v>
      </c>
      <c r="Q122" s="588"/>
      <c r="R122" s="588"/>
      <c r="S122" s="588"/>
      <c r="T122" s="588"/>
      <c r="U122" s="589">
        <f>P122+1</f>
        <v>45910</v>
      </c>
      <c r="V122" s="590"/>
      <c r="W122" s="590"/>
      <c r="X122" s="590"/>
      <c r="Y122" s="590"/>
      <c r="Z122" s="587">
        <f t="shared" ref="Z122" si="143">U122+1</f>
        <v>45911</v>
      </c>
      <c r="AA122" s="588"/>
      <c r="AB122" s="588"/>
      <c r="AC122" s="588"/>
      <c r="AD122" s="588"/>
      <c r="AE122" s="589">
        <f t="shared" ref="AE122" si="144">Z122+1</f>
        <v>45912</v>
      </c>
      <c r="AF122" s="590"/>
      <c r="AG122" s="590"/>
      <c r="AH122" s="590"/>
      <c r="AI122" s="590"/>
      <c r="AJ122" s="591">
        <f t="shared" ref="AJ122" si="145">AE122+1</f>
        <v>45913</v>
      </c>
      <c r="AK122" s="592"/>
      <c r="AL122" s="592"/>
      <c r="AM122" s="592"/>
      <c r="AN122" s="593"/>
      <c r="AO122" s="589">
        <f t="shared" ref="AO122" si="146">AJ122+1</f>
        <v>45914</v>
      </c>
      <c r="AP122" s="590"/>
      <c r="AQ122" s="590"/>
      <c r="AR122" s="590"/>
      <c r="AS122" s="590"/>
      <c r="AT122" s="591">
        <f t="shared" ref="AT122" si="147">AO122+1</f>
        <v>45915</v>
      </c>
      <c r="AU122" s="592"/>
      <c r="AV122" s="592"/>
      <c r="AW122" s="592"/>
      <c r="AX122" s="593"/>
    </row>
    <row r="123" spans="2:50" ht="14.25" hidden="1" customHeight="1" outlineLevel="1">
      <c r="B123" s="534"/>
      <c r="C123" s="534"/>
      <c r="D123" s="534"/>
      <c r="E123" s="534"/>
      <c r="F123" s="534"/>
      <c r="G123" s="534"/>
      <c r="H123" s="534"/>
      <c r="I123" s="534"/>
      <c r="J123" s="534"/>
      <c r="K123" s="534"/>
      <c r="L123" s="534"/>
      <c r="M123" s="535"/>
      <c r="N123" s="577"/>
      <c r="O123" s="577"/>
      <c r="P123" s="594">
        <f>P122</f>
        <v>45909</v>
      </c>
      <c r="Q123" s="594"/>
      <c r="R123" s="594"/>
      <c r="S123" s="594"/>
      <c r="T123" s="594"/>
      <c r="U123" s="595">
        <f>U122</f>
        <v>45910</v>
      </c>
      <c r="V123" s="595"/>
      <c r="W123" s="595"/>
      <c r="X123" s="595"/>
      <c r="Y123" s="595"/>
      <c r="Z123" s="594">
        <f t="shared" ref="Z123" si="148">Z122</f>
        <v>45911</v>
      </c>
      <c r="AA123" s="594"/>
      <c r="AB123" s="594"/>
      <c r="AC123" s="594"/>
      <c r="AD123" s="594"/>
      <c r="AE123" s="595">
        <f t="shared" ref="AE123" si="149">AE122</f>
        <v>45912</v>
      </c>
      <c r="AF123" s="595"/>
      <c r="AG123" s="595"/>
      <c r="AH123" s="595"/>
      <c r="AI123" s="595"/>
      <c r="AJ123" s="596">
        <f t="shared" ref="AJ123" si="150">AJ122</f>
        <v>45913</v>
      </c>
      <c r="AK123" s="597"/>
      <c r="AL123" s="597"/>
      <c r="AM123" s="597"/>
      <c r="AN123" s="598"/>
      <c r="AO123" s="595">
        <f t="shared" ref="AO123" si="151">AO122</f>
        <v>45914</v>
      </c>
      <c r="AP123" s="595"/>
      <c r="AQ123" s="595"/>
      <c r="AR123" s="595"/>
      <c r="AS123" s="595"/>
      <c r="AT123" s="596">
        <f t="shared" ref="AT123" si="152">AT122</f>
        <v>45915</v>
      </c>
      <c r="AU123" s="597"/>
      <c r="AV123" s="597"/>
      <c r="AW123" s="597"/>
      <c r="AX123" s="598"/>
    </row>
    <row r="124" spans="2:50" ht="14.25" hidden="1" customHeight="1" outlineLevel="1">
      <c r="B124" s="494" t="s">
        <v>165</v>
      </c>
      <c r="C124" s="494" t="s">
        <v>160</v>
      </c>
      <c r="D124" s="494"/>
      <c r="E124" s="494" t="s">
        <v>161</v>
      </c>
      <c r="F124" s="494"/>
      <c r="G124" s="494"/>
      <c r="H124" s="494" t="s">
        <v>166</v>
      </c>
      <c r="I124" s="527" t="s">
        <v>446</v>
      </c>
      <c r="J124" s="527"/>
      <c r="K124" s="527"/>
      <c r="L124" s="527" t="s">
        <v>166</v>
      </c>
      <c r="M124" s="527" t="s">
        <v>168</v>
      </c>
      <c r="N124" s="494"/>
      <c r="O124" s="494" t="s">
        <v>167</v>
      </c>
      <c r="P124" s="494" t="s">
        <v>163</v>
      </c>
      <c r="Q124" s="494"/>
      <c r="R124" s="494"/>
      <c r="S124" s="494"/>
      <c r="T124" s="494" t="s">
        <v>166</v>
      </c>
      <c r="U124" s="494" t="s">
        <v>163</v>
      </c>
      <c r="V124" s="494"/>
      <c r="W124" s="494"/>
      <c r="X124" s="494"/>
      <c r="Y124" s="494" t="s">
        <v>166</v>
      </c>
      <c r="Z124" s="494" t="s">
        <v>163</v>
      </c>
      <c r="AA124" s="494"/>
      <c r="AB124" s="494"/>
      <c r="AC124" s="494"/>
      <c r="AD124" s="494" t="s">
        <v>166</v>
      </c>
      <c r="AE124" s="494" t="s">
        <v>163</v>
      </c>
      <c r="AF124" s="494"/>
      <c r="AG124" s="494"/>
      <c r="AH124" s="494"/>
      <c r="AI124" s="494" t="s">
        <v>166</v>
      </c>
      <c r="AJ124" s="494" t="s">
        <v>163</v>
      </c>
      <c r="AK124" s="494"/>
      <c r="AL124" s="494"/>
      <c r="AM124" s="494"/>
      <c r="AN124" s="494" t="s">
        <v>166</v>
      </c>
      <c r="AO124" s="494" t="s">
        <v>163</v>
      </c>
      <c r="AP124" s="494"/>
      <c r="AQ124" s="494"/>
      <c r="AR124" s="494"/>
      <c r="AS124" s="494" t="s">
        <v>166</v>
      </c>
      <c r="AT124" s="494" t="s">
        <v>163</v>
      </c>
      <c r="AU124" s="494"/>
      <c r="AV124" s="494"/>
      <c r="AW124" s="494"/>
      <c r="AX124" s="494" t="s">
        <v>166</v>
      </c>
    </row>
    <row r="125" spans="2:50" ht="14.25" hidden="1" customHeight="1" outlineLevel="1">
      <c r="B125" s="494"/>
      <c r="C125" s="494"/>
      <c r="D125" s="494"/>
      <c r="E125" s="494" t="s">
        <v>447</v>
      </c>
      <c r="F125" s="494"/>
      <c r="G125" s="494"/>
      <c r="H125" s="494"/>
      <c r="I125" s="527" t="s">
        <v>447</v>
      </c>
      <c r="J125" s="527"/>
      <c r="K125" s="527"/>
      <c r="L125" s="527"/>
      <c r="M125" s="527"/>
      <c r="N125" s="494"/>
      <c r="O125" s="494"/>
      <c r="P125" s="494" t="s">
        <v>448</v>
      </c>
      <c r="Q125" s="494"/>
      <c r="R125" s="494"/>
      <c r="S125" s="494"/>
      <c r="T125" s="494"/>
      <c r="U125" s="494" t="s">
        <v>448</v>
      </c>
      <c r="V125" s="494"/>
      <c r="W125" s="494"/>
      <c r="X125" s="494"/>
      <c r="Y125" s="494"/>
      <c r="Z125" s="494" t="s">
        <v>448</v>
      </c>
      <c r="AA125" s="494"/>
      <c r="AB125" s="494"/>
      <c r="AC125" s="494"/>
      <c r="AD125" s="494"/>
      <c r="AE125" s="494" t="s">
        <v>448</v>
      </c>
      <c r="AF125" s="494"/>
      <c r="AG125" s="494"/>
      <c r="AH125" s="494"/>
      <c r="AI125" s="494"/>
      <c r="AJ125" s="494" t="s">
        <v>448</v>
      </c>
      <c r="AK125" s="494"/>
      <c r="AL125" s="494"/>
      <c r="AM125" s="494"/>
      <c r="AN125" s="494"/>
      <c r="AO125" s="494" t="s">
        <v>448</v>
      </c>
      <c r="AP125" s="494"/>
      <c r="AQ125" s="494"/>
      <c r="AR125" s="494"/>
      <c r="AS125" s="494"/>
      <c r="AT125" s="494" t="s">
        <v>448</v>
      </c>
      <c r="AU125" s="494"/>
      <c r="AV125" s="494"/>
      <c r="AW125" s="494"/>
      <c r="AX125" s="494"/>
    </row>
    <row r="126" spans="2:50" ht="14.25" hidden="1" customHeight="1" outlineLevel="1">
      <c r="B126" s="494"/>
      <c r="C126" s="494"/>
      <c r="D126" s="494"/>
      <c r="E126" s="203" t="s">
        <v>162</v>
      </c>
      <c r="F126" s="203" t="s">
        <v>449</v>
      </c>
      <c r="G126" s="203" t="s">
        <v>164</v>
      </c>
      <c r="H126" s="494"/>
      <c r="I126" s="204" t="s">
        <v>162</v>
      </c>
      <c r="J126" s="204" t="s">
        <v>449</v>
      </c>
      <c r="K126" s="204" t="s">
        <v>164</v>
      </c>
      <c r="L126" s="527"/>
      <c r="M126" s="527"/>
      <c r="N126" s="494"/>
      <c r="O126" s="494"/>
      <c r="P126" s="203" t="s">
        <v>162</v>
      </c>
      <c r="Q126" s="203" t="s">
        <v>449</v>
      </c>
      <c r="R126" s="203" t="s">
        <v>164</v>
      </c>
      <c r="S126" s="205" t="s">
        <v>168</v>
      </c>
      <c r="T126" s="494"/>
      <c r="U126" s="203" t="s">
        <v>162</v>
      </c>
      <c r="V126" s="203" t="s">
        <v>449</v>
      </c>
      <c r="W126" s="203" t="s">
        <v>164</v>
      </c>
      <c r="X126" s="205" t="s">
        <v>168</v>
      </c>
      <c r="Y126" s="494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494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494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494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494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494"/>
    </row>
    <row r="127" spans="2:50" ht="14.25" hidden="1" customHeight="1" outlineLevel="1">
      <c r="B127" s="494" t="s">
        <v>478</v>
      </c>
      <c r="C127" s="203">
        <v>1</v>
      </c>
      <c r="D127" s="206" t="s">
        <v>391</v>
      </c>
      <c r="E127" s="203">
        <v>6</v>
      </c>
      <c r="F127" s="203">
        <v>2600</v>
      </c>
      <c r="G127" s="208">
        <f t="shared" ref="G127:G136" si="153">F127/E127</f>
        <v>433.33333333333331</v>
      </c>
      <c r="H127" s="529">
        <f>AVERAGE(F127:F141)</f>
        <v>2989.2</v>
      </c>
      <c r="I127" s="209">
        <f>AVERAGE(P127,U127,Z127,AE127,AJ127,AO127,AT127)</f>
        <v>6</v>
      </c>
      <c r="J127" s="209">
        <f>AVERAGE(Q127,V127,AA127,AF127,AK127,AP127,AU127)</f>
        <v>2185.3433883351745</v>
      </c>
      <c r="K127" s="210">
        <f>AVERAGE(R127,W127,AB127,AG127,AL127,AQ127,AV127)</f>
        <v>364.22389805586238</v>
      </c>
      <c r="L127" s="530">
        <f>IFERROR(AVERAGE(K127:K141),"-")</f>
        <v>243.85708103434627</v>
      </c>
      <c r="M127" s="209">
        <f>RANK(K127, K$127:$K$141)</f>
        <v>2</v>
      </c>
      <c r="N127" s="494"/>
      <c r="O127" s="494"/>
      <c r="P127" s="207">
        <v>6</v>
      </c>
      <c r="Q127" s="207">
        <v>2177.6146788990809</v>
      </c>
      <c r="R127" s="208">
        <f t="shared" ref="R127:R136" si="154">Q127/P127</f>
        <v>362.9357798165135</v>
      </c>
      <c r="S127" s="205">
        <f>RANK(R127, R$127:R$141)</f>
        <v>2</v>
      </c>
      <c r="T127" s="529">
        <f>AVERAGE(R127:R141)</f>
        <v>243.25577059404981</v>
      </c>
      <c r="U127" s="207">
        <v>6</v>
      </c>
      <c r="V127" s="207">
        <v>2181.9539514623521</v>
      </c>
      <c r="W127" s="208">
        <f t="shared" ref="W127:W136" si="155">V127/U127</f>
        <v>363.65899191039199</v>
      </c>
      <c r="X127" s="205">
        <f>RANK(W127, W$127:W$141)</f>
        <v>2</v>
      </c>
      <c r="Y127" s="529">
        <f>AVERAGE(W127:W141)</f>
        <v>243.53008535564555</v>
      </c>
      <c r="Z127" s="207">
        <v>6</v>
      </c>
      <c r="AA127" s="207">
        <v>2182.5705329153629</v>
      </c>
      <c r="AB127" s="208">
        <f t="shared" ref="AB127:AB136" si="156">AA127/Z127</f>
        <v>363.76175548589384</v>
      </c>
      <c r="AC127" s="205">
        <f>RANK(AB127, AB$127:AB$141)</f>
        <v>2</v>
      </c>
      <c r="AD127" s="529">
        <f>AVERAGE(AB127:AB141)</f>
        <v>243.89107086621829</v>
      </c>
      <c r="AE127" s="207">
        <v>6</v>
      </c>
      <c r="AF127" s="207">
        <v>2181.6409423233108</v>
      </c>
      <c r="AG127" s="208">
        <f t="shared" ref="AG127:AG136" si="157">AF127/AE127</f>
        <v>363.6068237205518</v>
      </c>
      <c r="AH127" s="205">
        <f>RANK(AG127, AG$127:AG$141)</f>
        <v>2</v>
      </c>
      <c r="AI127" s="529">
        <f>AVERAGE(AG127:AG141)</f>
        <v>243.8084868328277</v>
      </c>
      <c r="AJ127" s="207">
        <v>6</v>
      </c>
      <c r="AK127" s="207">
        <v>2188.1154499151094</v>
      </c>
      <c r="AL127" s="208">
        <f t="shared" ref="AL127:AL136" si="158">AK127/AJ127</f>
        <v>364.68590831918488</v>
      </c>
      <c r="AM127" s="205">
        <f>RANK(AL127, AL$127:AL$141)</f>
        <v>2</v>
      </c>
      <c r="AN127" s="529">
        <f>AVERAGE(AL127:AL141)</f>
        <v>244.0189754337502</v>
      </c>
      <c r="AO127" s="207">
        <v>6</v>
      </c>
      <c r="AP127" s="207">
        <v>2188.7514060742428</v>
      </c>
      <c r="AQ127" s="208">
        <f t="shared" ref="AQ127:AQ136" si="159">AP127/AO127</f>
        <v>364.79190101237378</v>
      </c>
      <c r="AR127" s="205">
        <f>RANK(AQ127, AQ$127:AQ$141)</f>
        <v>2</v>
      </c>
      <c r="AS127" s="529">
        <f>AVERAGE(AQ127:AQ141)</f>
        <v>244.07417250781722</v>
      </c>
      <c r="AT127" s="207">
        <v>6</v>
      </c>
      <c r="AU127" s="207">
        <v>2196.7567567567612</v>
      </c>
      <c r="AV127" s="208">
        <f t="shared" ref="AV127:AV136" si="160">AU127/AT127</f>
        <v>366.12612612612685</v>
      </c>
      <c r="AW127" s="205">
        <f>RANK(AV127, AV$127:AV$141)</f>
        <v>2</v>
      </c>
      <c r="AX127" s="529">
        <f>AVERAGE(AV127:AV141)</f>
        <v>244.42100565011532</v>
      </c>
    </row>
    <row r="128" spans="2:50" ht="14.25" hidden="1" customHeight="1" outlineLevel="1">
      <c r="B128" s="494"/>
      <c r="C128" s="203">
        <v>2</v>
      </c>
      <c r="D128" s="206" t="s">
        <v>394</v>
      </c>
      <c r="E128" s="203">
        <v>6</v>
      </c>
      <c r="F128" s="203">
        <v>2600</v>
      </c>
      <c r="G128" s="208">
        <f t="shared" si="153"/>
        <v>433.33333333333331</v>
      </c>
      <c r="H128" s="529"/>
      <c r="I128" s="209">
        <f t="shared" ref="I128:K136" si="161">AVERAGE(P128,U128,Z128,AE128,AJ128,AO128,AT128)</f>
        <v>6</v>
      </c>
      <c r="J128" s="209">
        <f t="shared" si="161"/>
        <v>2193.5008462905676</v>
      </c>
      <c r="K128" s="210">
        <f t="shared" si="161"/>
        <v>365.58347438176122</v>
      </c>
      <c r="L128" s="530"/>
      <c r="M128" s="209">
        <f>RANK(K128, K$127:$K$141)</f>
        <v>1</v>
      </c>
      <c r="N128" s="494"/>
      <c r="O128" s="494"/>
      <c r="P128" s="207">
        <v>6</v>
      </c>
      <c r="Q128" s="207">
        <v>2188.7410440122821</v>
      </c>
      <c r="R128" s="208">
        <f t="shared" si="154"/>
        <v>364.79017400204702</v>
      </c>
      <c r="S128" s="205">
        <f t="shared" ref="S128:S136" si="162">RANK(R128, R$127:R$141)</f>
        <v>1</v>
      </c>
      <c r="T128" s="529"/>
      <c r="U128" s="207">
        <v>6</v>
      </c>
      <c r="V128" s="207">
        <v>2192.5628140703502</v>
      </c>
      <c r="W128" s="208">
        <f t="shared" si="155"/>
        <v>365.42713567839172</v>
      </c>
      <c r="X128" s="205">
        <f t="shared" ref="X128:X136" si="163">RANK(W128, W$127:W$141)</f>
        <v>1</v>
      </c>
      <c r="Y128" s="529"/>
      <c r="Z128" s="207">
        <v>6</v>
      </c>
      <c r="AA128" s="207">
        <v>2193.2773109243712</v>
      </c>
      <c r="AB128" s="208">
        <f t="shared" si="156"/>
        <v>365.54621848739521</v>
      </c>
      <c r="AC128" s="205">
        <f t="shared" ref="AC128:AC136" si="164">RANK(AB128, AB$127:AB$141)</f>
        <v>1</v>
      </c>
      <c r="AD128" s="529"/>
      <c r="AE128" s="207">
        <v>6</v>
      </c>
      <c r="AF128" s="207">
        <v>2192.1787709497207</v>
      </c>
      <c r="AG128" s="208">
        <f t="shared" si="157"/>
        <v>365.3631284916201</v>
      </c>
      <c r="AH128" s="205">
        <f t="shared" ref="AH128:AH136" si="165">RANK(AG128, AG$127:AG$141)</f>
        <v>1</v>
      </c>
      <c r="AI128" s="529"/>
      <c r="AJ128" s="207">
        <v>6</v>
      </c>
      <c r="AK128" s="207">
        <v>2193.164933135211</v>
      </c>
      <c r="AL128" s="208">
        <f t="shared" si="158"/>
        <v>365.52748885586851</v>
      </c>
      <c r="AM128" s="205">
        <f t="shared" ref="AM128:AM136" si="166">RANK(AL128, AL$127:AL$141)</f>
        <v>1</v>
      </c>
      <c r="AN128" s="529"/>
      <c r="AO128" s="207">
        <v>6</v>
      </c>
      <c r="AP128" s="207">
        <v>2193.5909519321372</v>
      </c>
      <c r="AQ128" s="208">
        <f t="shared" si="159"/>
        <v>365.59849198868955</v>
      </c>
      <c r="AR128" s="205">
        <f t="shared" ref="AR128:AR136" si="167">RANK(AQ128, AQ$127:AQ$141)</f>
        <v>1</v>
      </c>
      <c r="AS128" s="529"/>
      <c r="AT128" s="207">
        <v>6</v>
      </c>
      <c r="AU128" s="207">
        <v>2200.9900990099</v>
      </c>
      <c r="AV128" s="208">
        <f t="shared" si="160"/>
        <v>366.83168316831666</v>
      </c>
      <c r="AW128" s="205">
        <f t="shared" ref="AW128:AW136" si="168">RANK(AV128, AV$127:AV$141)</f>
        <v>1</v>
      </c>
      <c r="AX128" s="529"/>
    </row>
    <row r="129" spans="2:50" ht="14.25" hidden="1" customHeight="1" outlineLevel="1">
      <c r="B129" s="494"/>
      <c r="C129" s="203">
        <v>3</v>
      </c>
      <c r="D129" s="206" t="s">
        <v>390</v>
      </c>
      <c r="E129" s="203">
        <v>6</v>
      </c>
      <c r="F129" s="203">
        <v>2600</v>
      </c>
      <c r="G129" s="208">
        <f t="shared" si="153"/>
        <v>433.33333333333331</v>
      </c>
      <c r="H129" s="529"/>
      <c r="I129" s="209">
        <f t="shared" si="161"/>
        <v>6</v>
      </c>
      <c r="J129" s="209">
        <f t="shared" si="161"/>
        <v>2177.6273579570611</v>
      </c>
      <c r="K129" s="210">
        <f t="shared" si="161"/>
        <v>362.9378929928435</v>
      </c>
      <c r="L129" s="530"/>
      <c r="M129" s="209">
        <f>RANK(K129, K$127:$K$141)</f>
        <v>3</v>
      </c>
      <c r="N129" s="494"/>
      <c r="O129" s="494"/>
      <c r="P129" s="207">
        <v>6</v>
      </c>
      <c r="Q129" s="207">
        <v>2168.2177348551381</v>
      </c>
      <c r="R129" s="208">
        <f t="shared" si="154"/>
        <v>361.36962247585637</v>
      </c>
      <c r="S129" s="205">
        <f>RANK(R129, R$127:R$141)</f>
        <v>3</v>
      </c>
      <c r="T129" s="529"/>
      <c r="U129" s="207">
        <v>6</v>
      </c>
      <c r="V129" s="207">
        <v>2175.517241379297</v>
      </c>
      <c r="W129" s="208">
        <f t="shared" si="155"/>
        <v>362.58620689654953</v>
      </c>
      <c r="X129" s="205">
        <f t="shared" si="163"/>
        <v>3</v>
      </c>
      <c r="Y129" s="529"/>
      <c r="Z129" s="207">
        <v>6</v>
      </c>
      <c r="AA129" s="207">
        <v>2176.5898617511516</v>
      </c>
      <c r="AB129" s="208">
        <f t="shared" si="156"/>
        <v>362.76497695852527</v>
      </c>
      <c r="AC129" s="205">
        <f t="shared" si="164"/>
        <v>3</v>
      </c>
      <c r="AD129" s="529"/>
      <c r="AE129" s="207">
        <v>6</v>
      </c>
      <c r="AF129" s="207">
        <v>2175.0982961992108</v>
      </c>
      <c r="AG129" s="208">
        <f t="shared" si="157"/>
        <v>362.51638269986847</v>
      </c>
      <c r="AH129" s="205">
        <f t="shared" si="165"/>
        <v>3</v>
      </c>
      <c r="AI129" s="529"/>
      <c r="AJ129" s="207">
        <v>6</v>
      </c>
      <c r="AK129" s="207">
        <v>2180.6788511749305</v>
      </c>
      <c r="AL129" s="208">
        <f t="shared" si="158"/>
        <v>363.44647519582173</v>
      </c>
      <c r="AM129" s="205">
        <f t="shared" si="166"/>
        <v>3</v>
      </c>
      <c r="AN129" s="529"/>
      <c r="AO129" s="207">
        <v>6</v>
      </c>
      <c r="AP129" s="207">
        <v>2181.4569536423837</v>
      </c>
      <c r="AQ129" s="208">
        <f t="shared" si="159"/>
        <v>363.57615894039731</v>
      </c>
      <c r="AR129" s="205">
        <f t="shared" si="167"/>
        <v>3</v>
      </c>
      <c r="AS129" s="529"/>
      <c r="AT129" s="207">
        <v>6</v>
      </c>
      <c r="AU129" s="207">
        <v>2185.8325666973151</v>
      </c>
      <c r="AV129" s="208">
        <f t="shared" si="160"/>
        <v>364.30542778288583</v>
      </c>
      <c r="AW129" s="205">
        <f t="shared" si="168"/>
        <v>3</v>
      </c>
      <c r="AX129" s="529"/>
    </row>
    <row r="130" spans="2:50" ht="14.25" hidden="1" customHeight="1" outlineLevel="1">
      <c r="B130" s="494"/>
      <c r="C130" s="203">
        <v>4</v>
      </c>
      <c r="D130" s="206" t="s">
        <v>393</v>
      </c>
      <c r="E130" s="203">
        <v>17</v>
      </c>
      <c r="F130" s="203">
        <v>3273</v>
      </c>
      <c r="G130" s="208">
        <f t="shared" si="153"/>
        <v>192.52941176470588</v>
      </c>
      <c r="H130" s="529"/>
      <c r="I130" s="209">
        <f t="shared" si="161"/>
        <v>17</v>
      </c>
      <c r="J130" s="209">
        <f t="shared" si="161"/>
        <v>2812.6996822678452</v>
      </c>
      <c r="K130" s="210">
        <f t="shared" si="161"/>
        <v>165.45292248634385</v>
      </c>
      <c r="L130" s="530"/>
      <c r="M130" s="209">
        <f>RANK(K130, K$127:$K$141)</f>
        <v>10</v>
      </c>
      <c r="N130" s="494"/>
      <c r="O130" s="494"/>
      <c r="P130" s="207">
        <v>17</v>
      </c>
      <c r="Q130" s="207">
        <v>2807.0796460176971</v>
      </c>
      <c r="R130" s="208">
        <f t="shared" si="154"/>
        <v>165.12233211868806</v>
      </c>
      <c r="S130" s="205">
        <f>RANK(R130, R$127:R$141)</f>
        <v>10</v>
      </c>
      <c r="T130" s="529"/>
      <c r="U130" s="207">
        <v>17</v>
      </c>
      <c r="V130" s="207">
        <v>2807.0643118960297</v>
      </c>
      <c r="W130" s="208">
        <f t="shared" si="155"/>
        <v>165.12143011153117</v>
      </c>
      <c r="X130" s="205">
        <f t="shared" si="163"/>
        <v>10</v>
      </c>
      <c r="Y130" s="529"/>
      <c r="Z130" s="207">
        <v>17</v>
      </c>
      <c r="AA130" s="207">
        <v>2814.2131979695414</v>
      </c>
      <c r="AB130" s="208">
        <f t="shared" si="156"/>
        <v>165.54195282173774</v>
      </c>
      <c r="AC130" s="205">
        <f t="shared" si="164"/>
        <v>10</v>
      </c>
      <c r="AD130" s="529"/>
      <c r="AE130" s="207">
        <v>17</v>
      </c>
      <c r="AF130" s="207">
        <v>2814.2918639690051</v>
      </c>
      <c r="AG130" s="208">
        <f t="shared" si="157"/>
        <v>165.54658023347088</v>
      </c>
      <c r="AH130" s="205">
        <f t="shared" si="165"/>
        <v>10</v>
      </c>
      <c r="AI130" s="529"/>
      <c r="AJ130" s="207">
        <v>17</v>
      </c>
      <c r="AK130" s="207">
        <v>2814.9677419354848</v>
      </c>
      <c r="AL130" s="208">
        <f t="shared" si="158"/>
        <v>165.58633776091088</v>
      </c>
      <c r="AM130" s="205">
        <f t="shared" si="166"/>
        <v>10</v>
      </c>
      <c r="AN130" s="529"/>
      <c r="AO130" s="207">
        <v>17</v>
      </c>
      <c r="AP130" s="207">
        <v>2815.4394299287392</v>
      </c>
      <c r="AQ130" s="208">
        <f t="shared" si="159"/>
        <v>165.61408411345525</v>
      </c>
      <c r="AR130" s="205">
        <f t="shared" si="167"/>
        <v>10</v>
      </c>
      <c r="AS130" s="529"/>
      <c r="AT130" s="207">
        <v>17</v>
      </c>
      <c r="AU130" s="207">
        <v>2815.8415841584215</v>
      </c>
      <c r="AV130" s="208">
        <f t="shared" si="160"/>
        <v>165.63774024461304</v>
      </c>
      <c r="AW130" s="205">
        <f t="shared" si="168"/>
        <v>10</v>
      </c>
      <c r="AX130" s="529"/>
    </row>
    <row r="131" spans="2:50" ht="14.25" hidden="1" customHeight="1" outlineLevel="1">
      <c r="B131" s="494"/>
      <c r="C131" s="203">
        <v>5</v>
      </c>
      <c r="D131" s="206" t="s">
        <v>395</v>
      </c>
      <c r="E131" s="203">
        <v>17</v>
      </c>
      <c r="F131" s="203">
        <v>3273</v>
      </c>
      <c r="G131" s="208">
        <f t="shared" si="153"/>
        <v>192.52941176470588</v>
      </c>
      <c r="H131" s="529"/>
      <c r="I131" s="209">
        <f t="shared" si="161"/>
        <v>17</v>
      </c>
      <c r="J131" s="209">
        <f t="shared" si="161"/>
        <v>2813.6983324891648</v>
      </c>
      <c r="K131" s="210">
        <f t="shared" si="161"/>
        <v>165.51166661700969</v>
      </c>
      <c r="L131" s="530"/>
      <c r="M131" s="209">
        <f>RANK(K131, K$127:$K$141)</f>
        <v>9</v>
      </c>
      <c r="N131" s="494"/>
      <c r="O131" s="494"/>
      <c r="P131" s="207">
        <v>17</v>
      </c>
      <c r="Q131" s="207">
        <v>2808.3333333333262</v>
      </c>
      <c r="R131" s="208">
        <f t="shared" si="154"/>
        <v>165.19607843137214</v>
      </c>
      <c r="S131" s="205">
        <f t="shared" si="162"/>
        <v>9</v>
      </c>
      <c r="T131" s="529"/>
      <c r="U131" s="207">
        <v>17</v>
      </c>
      <c r="V131" s="207">
        <v>2808.9902717208997</v>
      </c>
      <c r="W131" s="208">
        <f t="shared" si="155"/>
        <v>165.23472186593528</v>
      </c>
      <c r="X131" s="205">
        <f t="shared" si="163"/>
        <v>8</v>
      </c>
      <c r="Y131" s="529"/>
      <c r="Z131" s="207">
        <v>17</v>
      </c>
      <c r="AA131" s="207">
        <v>2815.9162303664948</v>
      </c>
      <c r="AB131" s="208">
        <f t="shared" si="156"/>
        <v>165.64213119802912</v>
      </c>
      <c r="AC131" s="205">
        <f t="shared" si="164"/>
        <v>8</v>
      </c>
      <c r="AD131" s="529"/>
      <c r="AE131" s="207">
        <v>17</v>
      </c>
      <c r="AF131" s="207">
        <v>2815.4260089686095</v>
      </c>
      <c r="AG131" s="208">
        <f t="shared" si="157"/>
        <v>165.61329464521233</v>
      </c>
      <c r="AH131" s="205">
        <f t="shared" si="165"/>
        <v>7</v>
      </c>
      <c r="AI131" s="529"/>
      <c r="AJ131" s="207">
        <v>17</v>
      </c>
      <c r="AK131" s="207">
        <v>2815.2808988764032</v>
      </c>
      <c r="AL131" s="208">
        <f t="shared" si="158"/>
        <v>165.60475875743549</v>
      </c>
      <c r="AM131" s="205">
        <f t="shared" si="166"/>
        <v>8</v>
      </c>
      <c r="AN131" s="529"/>
      <c r="AO131" s="207">
        <v>17</v>
      </c>
      <c r="AP131" s="207">
        <v>2815.8415841584215</v>
      </c>
      <c r="AQ131" s="208">
        <f t="shared" si="159"/>
        <v>165.63774024461304</v>
      </c>
      <c r="AR131" s="205">
        <f t="shared" si="167"/>
        <v>7</v>
      </c>
      <c r="AS131" s="529"/>
      <c r="AT131" s="207">
        <v>17</v>
      </c>
      <c r="AU131" s="207">
        <v>2816.0999999999976</v>
      </c>
      <c r="AV131" s="208">
        <f t="shared" si="160"/>
        <v>165.65294117647045</v>
      </c>
      <c r="AW131" s="205">
        <f t="shared" si="168"/>
        <v>9</v>
      </c>
      <c r="AX131" s="529"/>
    </row>
    <row r="132" spans="2:50" ht="14.25" hidden="1" customHeight="1" outlineLevel="1">
      <c r="B132" s="494"/>
      <c r="C132" s="203">
        <v>6</v>
      </c>
      <c r="D132" s="206" t="s">
        <v>392</v>
      </c>
      <c r="E132" s="203">
        <v>11</v>
      </c>
      <c r="F132" s="203">
        <v>3000</v>
      </c>
      <c r="G132" s="208">
        <f t="shared" si="153"/>
        <v>272.72727272727275</v>
      </c>
      <c r="H132" s="529"/>
      <c r="I132" s="209">
        <f t="shared" si="161"/>
        <v>11</v>
      </c>
      <c r="J132" s="209">
        <f t="shared" si="161"/>
        <v>2579.1291124493182</v>
      </c>
      <c r="K132" s="210">
        <f t="shared" si="161"/>
        <v>234.46628294993803</v>
      </c>
      <c r="L132" s="530"/>
      <c r="M132" s="209">
        <f>RANK(K132, K$127:$K$141)</f>
        <v>5</v>
      </c>
      <c r="N132" s="494"/>
      <c r="O132" s="494"/>
      <c r="P132" s="207">
        <v>11</v>
      </c>
      <c r="Q132" s="207">
        <v>2574.8109174613624</v>
      </c>
      <c r="R132" s="208">
        <f t="shared" si="154"/>
        <v>234.07371976921476</v>
      </c>
      <c r="S132" s="205">
        <f>RANK(R132, R$127:R$141)</f>
        <v>4</v>
      </c>
      <c r="T132" s="529"/>
      <c r="U132" s="207">
        <v>11</v>
      </c>
      <c r="V132" s="207">
        <v>2574.9235474006118</v>
      </c>
      <c r="W132" s="208">
        <f t="shared" si="155"/>
        <v>234.08395885460106</v>
      </c>
      <c r="X132" s="205">
        <f>RANK(W132, W$127:W$141)</f>
        <v>5</v>
      </c>
      <c r="Y132" s="529"/>
      <c r="Z132" s="207">
        <v>11</v>
      </c>
      <c r="AA132" s="207">
        <v>2580.7078417765415</v>
      </c>
      <c r="AB132" s="208">
        <f t="shared" si="156"/>
        <v>234.60980379786741</v>
      </c>
      <c r="AC132" s="205">
        <f>RANK(AB132, AB$127:AB$141)</f>
        <v>5</v>
      </c>
      <c r="AD132" s="529"/>
      <c r="AE132" s="207">
        <v>11</v>
      </c>
      <c r="AF132" s="207">
        <v>2581.0115350488036</v>
      </c>
      <c r="AG132" s="208">
        <f t="shared" si="157"/>
        <v>234.63741227716397</v>
      </c>
      <c r="AH132" s="205">
        <f>RANK(AG132, AG$127:AG$141)</f>
        <v>5</v>
      </c>
      <c r="AI132" s="529"/>
      <c r="AJ132" s="207">
        <v>11</v>
      </c>
      <c r="AK132" s="207">
        <v>2580.7420494699672</v>
      </c>
      <c r="AL132" s="208">
        <f t="shared" si="158"/>
        <v>234.61291358817883</v>
      </c>
      <c r="AM132" s="205">
        <f>RANK(AL132, AL$127:AL$141)</f>
        <v>5</v>
      </c>
      <c r="AN132" s="529"/>
      <c r="AO132" s="207">
        <v>11</v>
      </c>
      <c r="AP132" s="207">
        <v>2581.0055865921786</v>
      </c>
      <c r="AQ132" s="208">
        <f t="shared" si="159"/>
        <v>234.63687150837987</v>
      </c>
      <c r="AR132" s="205">
        <f>RANK(AQ132, AQ$127:AQ$141)</f>
        <v>5</v>
      </c>
      <c r="AS132" s="529"/>
      <c r="AT132" s="207">
        <v>11</v>
      </c>
      <c r="AU132" s="207">
        <v>2580.7023093957623</v>
      </c>
      <c r="AV132" s="208">
        <f t="shared" si="160"/>
        <v>234.60930085416021</v>
      </c>
      <c r="AW132" s="205">
        <f>RANK(AV132, AV$127:AV$141)</f>
        <v>5</v>
      </c>
      <c r="AX132" s="529"/>
    </row>
    <row r="133" spans="2:50" ht="14.25" hidden="1" customHeight="1" outlineLevel="1">
      <c r="B133" s="494"/>
      <c r="C133" s="203">
        <v>7</v>
      </c>
      <c r="D133" s="206" t="s">
        <v>614</v>
      </c>
      <c r="E133" s="203">
        <v>12</v>
      </c>
      <c r="F133" s="203">
        <v>3000</v>
      </c>
      <c r="G133" s="208">
        <f t="shared" si="153"/>
        <v>250</v>
      </c>
      <c r="H133" s="529"/>
      <c r="I133" s="209">
        <f t="shared" si="161"/>
        <v>12</v>
      </c>
      <c r="J133" s="209">
        <f t="shared" si="161"/>
        <v>2578.3627612831056</v>
      </c>
      <c r="K133" s="210">
        <f t="shared" si="161"/>
        <v>214.86356344025884</v>
      </c>
      <c r="L133" s="530"/>
      <c r="M133" s="209">
        <f>RANK(K133, K$127:$K$141)</f>
        <v>6</v>
      </c>
      <c r="N133" s="494"/>
      <c r="O133" s="494"/>
      <c r="P133" s="207">
        <v>12</v>
      </c>
      <c r="Q133" s="207">
        <v>2574.4736842105244</v>
      </c>
      <c r="R133" s="208">
        <f t="shared" si="154"/>
        <v>214.53947368421038</v>
      </c>
      <c r="S133" s="205">
        <f t="shared" si="162"/>
        <v>6</v>
      </c>
      <c r="T133" s="529"/>
      <c r="U133" s="207">
        <v>12</v>
      </c>
      <c r="V133" s="207">
        <v>2574.9430523918004</v>
      </c>
      <c r="W133" s="208">
        <f t="shared" si="155"/>
        <v>214.5785876993167</v>
      </c>
      <c r="X133" s="205">
        <f t="shared" si="163"/>
        <v>6</v>
      </c>
      <c r="Y133" s="529"/>
      <c r="Z133" s="207">
        <v>12</v>
      </c>
      <c r="AA133" s="207">
        <v>2581.0115350487977</v>
      </c>
      <c r="AB133" s="208">
        <f t="shared" si="156"/>
        <v>215.0842945873998</v>
      </c>
      <c r="AC133" s="205">
        <f t="shared" si="164"/>
        <v>6</v>
      </c>
      <c r="AD133" s="529"/>
      <c r="AE133" s="207">
        <v>12</v>
      </c>
      <c r="AF133" s="207">
        <v>2579.2941176470581</v>
      </c>
      <c r="AG133" s="208">
        <f t="shared" si="157"/>
        <v>214.94117647058818</v>
      </c>
      <c r="AH133" s="205">
        <f t="shared" si="165"/>
        <v>6</v>
      </c>
      <c r="AI133" s="529"/>
      <c r="AJ133" s="207">
        <v>12</v>
      </c>
      <c r="AK133" s="207">
        <v>2578.6259541984637</v>
      </c>
      <c r="AL133" s="208">
        <f t="shared" si="158"/>
        <v>214.8854961832053</v>
      </c>
      <c r="AM133" s="205">
        <f t="shared" si="166"/>
        <v>6</v>
      </c>
      <c r="AN133" s="529"/>
      <c r="AO133" s="207">
        <v>12</v>
      </c>
      <c r="AP133" s="207">
        <v>2579.4117647058833</v>
      </c>
      <c r="AQ133" s="208">
        <f t="shared" si="159"/>
        <v>214.95098039215694</v>
      </c>
      <c r="AR133" s="205">
        <f t="shared" si="167"/>
        <v>6</v>
      </c>
      <c r="AS133" s="529"/>
      <c r="AT133" s="207">
        <v>12</v>
      </c>
      <c r="AU133" s="207">
        <v>2580.7792207792145</v>
      </c>
      <c r="AV133" s="208">
        <f t="shared" si="160"/>
        <v>215.06493506493453</v>
      </c>
      <c r="AW133" s="205">
        <f t="shared" si="168"/>
        <v>6</v>
      </c>
      <c r="AX133" s="529"/>
    </row>
    <row r="134" spans="2:50" ht="14.25" hidden="1" customHeight="1" outlineLevel="1">
      <c r="B134" s="494"/>
      <c r="C134" s="203">
        <v>8</v>
      </c>
      <c r="D134" s="206" t="s">
        <v>397</v>
      </c>
      <c r="E134" s="203">
        <v>17</v>
      </c>
      <c r="F134" s="203">
        <v>3273</v>
      </c>
      <c r="G134" s="208">
        <f t="shared" si="153"/>
        <v>192.52941176470588</v>
      </c>
      <c r="H134" s="529"/>
      <c r="I134" s="209">
        <f t="shared" si="161"/>
        <v>17</v>
      </c>
      <c r="J134" s="209">
        <f t="shared" si="161"/>
        <v>2813.898614645625</v>
      </c>
      <c r="K134" s="210">
        <f t="shared" si="161"/>
        <v>165.52344792033085</v>
      </c>
      <c r="L134" s="530"/>
      <c r="M134" s="209">
        <f>RANK(K134, K$127:$K$141)</f>
        <v>7</v>
      </c>
      <c r="N134" s="494"/>
      <c r="O134" s="494"/>
      <c r="P134" s="207">
        <v>17</v>
      </c>
      <c r="Q134" s="207">
        <v>2809.8391674550639</v>
      </c>
      <c r="R134" s="208">
        <f t="shared" si="154"/>
        <v>165.2846569091214</v>
      </c>
      <c r="S134" s="205">
        <f t="shared" si="162"/>
        <v>7</v>
      </c>
      <c r="T134" s="529"/>
      <c r="U134" s="207">
        <v>17</v>
      </c>
      <c r="V134" s="207">
        <v>2809.6153846153861</v>
      </c>
      <c r="W134" s="208">
        <f t="shared" si="155"/>
        <v>165.27149321266978</v>
      </c>
      <c r="X134" s="205">
        <f t="shared" si="163"/>
        <v>7</v>
      </c>
      <c r="Y134" s="529"/>
      <c r="Z134" s="207">
        <v>17</v>
      </c>
      <c r="AA134" s="207">
        <v>2815.7448252460158</v>
      </c>
      <c r="AB134" s="208">
        <f t="shared" si="156"/>
        <v>165.63204854388329</v>
      </c>
      <c r="AC134" s="205">
        <f t="shared" si="164"/>
        <v>9</v>
      </c>
      <c r="AD134" s="529"/>
      <c r="AE134" s="207">
        <v>17</v>
      </c>
      <c r="AF134" s="207">
        <v>2814.8859543817557</v>
      </c>
      <c r="AG134" s="208">
        <f t="shared" si="157"/>
        <v>165.58152672833856</v>
      </c>
      <c r="AH134" s="205">
        <f t="shared" si="165"/>
        <v>9</v>
      </c>
      <c r="AI134" s="529"/>
      <c r="AJ134" s="207">
        <v>17</v>
      </c>
      <c r="AK134" s="207">
        <v>2815.1454762853668</v>
      </c>
      <c r="AL134" s="208">
        <f t="shared" si="158"/>
        <v>165.59679272266862</v>
      </c>
      <c r="AM134" s="205">
        <f t="shared" si="166"/>
        <v>9</v>
      </c>
      <c r="AN134" s="529"/>
      <c r="AO134" s="207">
        <v>17</v>
      </c>
      <c r="AP134" s="207">
        <v>2815.7862026103189</v>
      </c>
      <c r="AQ134" s="208">
        <f t="shared" si="159"/>
        <v>165.63448250648935</v>
      </c>
      <c r="AR134" s="205">
        <f t="shared" si="167"/>
        <v>8</v>
      </c>
      <c r="AS134" s="529"/>
      <c r="AT134" s="207">
        <v>17</v>
      </c>
      <c r="AU134" s="207">
        <v>2816.2732919254649</v>
      </c>
      <c r="AV134" s="208">
        <f t="shared" si="160"/>
        <v>165.663134819145</v>
      </c>
      <c r="AW134" s="205">
        <f t="shared" si="168"/>
        <v>8</v>
      </c>
      <c r="AX134" s="529"/>
    </row>
    <row r="135" spans="2:50" ht="14.25" hidden="1" customHeight="1" outlineLevel="1">
      <c r="B135" s="494"/>
      <c r="C135" s="203">
        <v>9</v>
      </c>
      <c r="D135" s="206" t="s">
        <v>398</v>
      </c>
      <c r="E135" s="203">
        <v>17</v>
      </c>
      <c r="F135" s="203">
        <v>3273</v>
      </c>
      <c r="G135" s="208">
        <f t="shared" si="153"/>
        <v>192.52941176470588</v>
      </c>
      <c r="H135" s="529"/>
      <c r="I135" s="209">
        <f t="shared" si="161"/>
        <v>17</v>
      </c>
      <c r="J135" s="209">
        <f t="shared" si="161"/>
        <v>2813.6995988685703</v>
      </c>
      <c r="K135" s="210">
        <f t="shared" si="161"/>
        <v>165.5117411099159</v>
      </c>
      <c r="L135" s="530"/>
      <c r="M135" s="209">
        <f>RANK(K135, K$127:$K$141)</f>
        <v>8</v>
      </c>
      <c r="N135" s="494"/>
      <c r="O135" s="494"/>
      <c r="P135" s="207">
        <v>17</v>
      </c>
      <c r="Q135" s="207">
        <v>2808.3582089552228</v>
      </c>
      <c r="R135" s="208">
        <f t="shared" si="154"/>
        <v>165.19754170324839</v>
      </c>
      <c r="S135" s="205">
        <f t="shared" si="162"/>
        <v>8</v>
      </c>
      <c r="T135" s="529"/>
      <c r="U135" s="207">
        <v>17</v>
      </c>
      <c r="V135" s="207">
        <v>2808.9521871820953</v>
      </c>
      <c r="W135" s="208">
        <f t="shared" si="155"/>
        <v>165.23248159894678</v>
      </c>
      <c r="X135" s="205">
        <f t="shared" si="163"/>
        <v>9</v>
      </c>
      <c r="Y135" s="529"/>
      <c r="Z135" s="207">
        <v>17</v>
      </c>
      <c r="AA135" s="207">
        <v>2816.0056657223822</v>
      </c>
      <c r="AB135" s="208">
        <f t="shared" si="156"/>
        <v>165.6473921013166</v>
      </c>
      <c r="AC135" s="205">
        <f t="shared" si="164"/>
        <v>7</v>
      </c>
      <c r="AD135" s="529"/>
      <c r="AE135" s="207">
        <v>17</v>
      </c>
      <c r="AF135" s="207">
        <v>2815.1796528058167</v>
      </c>
      <c r="AG135" s="208">
        <f t="shared" si="157"/>
        <v>165.59880310622452</v>
      </c>
      <c r="AH135" s="205">
        <f t="shared" si="165"/>
        <v>8</v>
      </c>
      <c r="AI135" s="529"/>
      <c r="AJ135" s="207">
        <v>17</v>
      </c>
      <c r="AK135" s="207">
        <v>2815.4963680387477</v>
      </c>
      <c r="AL135" s="208">
        <f t="shared" si="158"/>
        <v>165.61743341404397</v>
      </c>
      <c r="AM135" s="205">
        <f t="shared" si="166"/>
        <v>7</v>
      </c>
      <c r="AN135" s="529"/>
      <c r="AO135" s="207">
        <v>17</v>
      </c>
      <c r="AP135" s="207">
        <v>2815.6097560975604</v>
      </c>
      <c r="AQ135" s="208">
        <f t="shared" si="159"/>
        <v>165.6241032998565</v>
      </c>
      <c r="AR135" s="205">
        <f t="shared" si="167"/>
        <v>9</v>
      </c>
      <c r="AS135" s="529"/>
      <c r="AT135" s="207">
        <v>17</v>
      </c>
      <c r="AU135" s="207">
        <v>2816.2953532781676</v>
      </c>
      <c r="AV135" s="208">
        <f t="shared" si="160"/>
        <v>165.66443254577456</v>
      </c>
      <c r="AW135" s="205">
        <f t="shared" si="168"/>
        <v>7</v>
      </c>
      <c r="AX135" s="529"/>
    </row>
    <row r="136" spans="2:50" ht="14.25" hidden="1" customHeight="1" outlineLevel="1">
      <c r="B136" s="494"/>
      <c r="C136" s="203">
        <v>10</v>
      </c>
      <c r="D136" s="206" t="s">
        <v>396</v>
      </c>
      <c r="E136" s="203">
        <v>11</v>
      </c>
      <c r="F136" s="203">
        <v>3000</v>
      </c>
      <c r="G136" s="208">
        <f t="shared" si="153"/>
        <v>272.72727272727275</v>
      </c>
      <c r="H136" s="529"/>
      <c r="I136" s="209">
        <f t="shared" si="161"/>
        <v>11</v>
      </c>
      <c r="J136" s="209">
        <f t="shared" si="161"/>
        <v>2579.4551242811854</v>
      </c>
      <c r="K136" s="210">
        <f t="shared" si="161"/>
        <v>234.49592038919863</v>
      </c>
      <c r="L136" s="530"/>
      <c r="M136" s="209">
        <f>RANK(K136, K$127:$K$141)</f>
        <v>4</v>
      </c>
      <c r="N136" s="494"/>
      <c r="O136" s="494"/>
      <c r="P136" s="207">
        <v>11</v>
      </c>
      <c r="Q136" s="207">
        <v>2574.5315973324891</v>
      </c>
      <c r="R136" s="208">
        <f t="shared" si="154"/>
        <v>234.04832703022629</v>
      </c>
      <c r="S136" s="205">
        <f t="shared" si="162"/>
        <v>5</v>
      </c>
      <c r="T136" s="529"/>
      <c r="U136" s="207">
        <v>11</v>
      </c>
      <c r="V136" s="207">
        <v>2575.1643030093355</v>
      </c>
      <c r="W136" s="208">
        <f t="shared" si="155"/>
        <v>234.10584572812141</v>
      </c>
      <c r="X136" s="205">
        <f t="shared" si="163"/>
        <v>4</v>
      </c>
      <c r="Y136" s="529"/>
      <c r="Z136" s="207">
        <v>11</v>
      </c>
      <c r="AA136" s="207">
        <v>2581.4814814814772</v>
      </c>
      <c r="AB136" s="208">
        <f t="shared" si="156"/>
        <v>234.6801346801343</v>
      </c>
      <c r="AC136" s="205">
        <f t="shared" si="164"/>
        <v>4</v>
      </c>
      <c r="AD136" s="529"/>
      <c r="AE136" s="207">
        <v>11</v>
      </c>
      <c r="AF136" s="207">
        <v>2581.4771395076232</v>
      </c>
      <c r="AG136" s="208">
        <f t="shared" si="157"/>
        <v>234.67973995523846</v>
      </c>
      <c r="AH136" s="205">
        <f t="shared" si="165"/>
        <v>4</v>
      </c>
      <c r="AI136" s="529"/>
      <c r="AJ136" s="207">
        <v>11</v>
      </c>
      <c r="AK136" s="207">
        <v>2580.8876449420218</v>
      </c>
      <c r="AL136" s="208">
        <f t="shared" si="158"/>
        <v>234.6261495401838</v>
      </c>
      <c r="AM136" s="205">
        <f t="shared" si="166"/>
        <v>4</v>
      </c>
      <c r="AN136" s="529"/>
      <c r="AO136" s="207">
        <v>11</v>
      </c>
      <c r="AP136" s="207">
        <v>2581.4460217893634</v>
      </c>
      <c r="AQ136" s="208">
        <f t="shared" si="159"/>
        <v>234.67691107176032</v>
      </c>
      <c r="AR136" s="205">
        <f t="shared" si="167"/>
        <v>4</v>
      </c>
      <c r="AS136" s="529"/>
      <c r="AT136" s="207">
        <v>11</v>
      </c>
      <c r="AU136" s="207">
        <v>2581.1976819059864</v>
      </c>
      <c r="AV136" s="208">
        <f t="shared" si="160"/>
        <v>234.65433471872603</v>
      </c>
      <c r="AW136" s="205">
        <f t="shared" si="168"/>
        <v>4</v>
      </c>
      <c r="AX136" s="529"/>
    </row>
    <row r="137" spans="2:50" ht="14.25" hidden="1" customHeight="1" outlineLevel="1">
      <c r="B137" s="494"/>
      <c r="C137" s="203">
        <v>11</v>
      </c>
      <c r="D137" s="206"/>
      <c r="E137" s="203"/>
      <c r="F137" s="203"/>
      <c r="G137" s="208"/>
      <c r="H137" s="529"/>
      <c r="I137" s="209"/>
      <c r="J137" s="209"/>
      <c r="K137" s="210"/>
      <c r="L137" s="530"/>
      <c r="M137" s="209"/>
      <c r="N137" s="494"/>
      <c r="O137" s="494"/>
      <c r="P137" s="203"/>
      <c r="Q137" s="203"/>
      <c r="R137" s="208"/>
      <c r="S137" s="205"/>
      <c r="T137" s="529"/>
      <c r="U137" s="203"/>
      <c r="V137" s="203"/>
      <c r="W137" s="208"/>
      <c r="X137" s="205"/>
      <c r="Y137" s="529"/>
      <c r="Z137" s="203"/>
      <c r="AA137" s="203"/>
      <c r="AB137" s="208"/>
      <c r="AC137" s="205"/>
      <c r="AD137" s="529"/>
      <c r="AE137" s="203"/>
      <c r="AF137" s="203"/>
      <c r="AG137" s="208"/>
      <c r="AH137" s="205"/>
      <c r="AI137" s="529"/>
      <c r="AJ137" s="203"/>
      <c r="AK137" s="203"/>
      <c r="AL137" s="208"/>
      <c r="AM137" s="205"/>
      <c r="AN137" s="529"/>
      <c r="AO137" s="203"/>
      <c r="AP137" s="203"/>
      <c r="AQ137" s="208"/>
      <c r="AR137" s="205"/>
      <c r="AS137" s="529"/>
      <c r="AT137" s="203"/>
      <c r="AU137" s="203"/>
      <c r="AV137" s="208"/>
      <c r="AW137" s="205"/>
      <c r="AX137" s="529"/>
    </row>
    <row r="138" spans="2:50" ht="14.25" hidden="1" customHeight="1" outlineLevel="1">
      <c r="B138" s="494"/>
      <c r="C138" s="203">
        <v>12</v>
      </c>
      <c r="D138" s="206"/>
      <c r="E138" s="203"/>
      <c r="F138" s="203"/>
      <c r="G138" s="208"/>
      <c r="H138" s="529"/>
      <c r="I138" s="209"/>
      <c r="J138" s="209"/>
      <c r="K138" s="210"/>
      <c r="L138" s="530"/>
      <c r="M138" s="209"/>
      <c r="N138" s="494"/>
      <c r="O138" s="494"/>
      <c r="P138" s="203"/>
      <c r="Q138" s="203"/>
      <c r="R138" s="208"/>
      <c r="S138" s="205"/>
      <c r="T138" s="529"/>
      <c r="U138" s="203"/>
      <c r="V138" s="203"/>
      <c r="W138" s="208"/>
      <c r="X138" s="205"/>
      <c r="Y138" s="529"/>
      <c r="Z138" s="203"/>
      <c r="AA138" s="203"/>
      <c r="AB138" s="208"/>
      <c r="AC138" s="205"/>
      <c r="AD138" s="529"/>
      <c r="AE138" s="203"/>
      <c r="AF138" s="203"/>
      <c r="AG138" s="208"/>
      <c r="AH138" s="205"/>
      <c r="AI138" s="529"/>
      <c r="AJ138" s="203"/>
      <c r="AK138" s="203"/>
      <c r="AL138" s="208"/>
      <c r="AM138" s="205"/>
      <c r="AN138" s="529"/>
      <c r="AO138" s="203"/>
      <c r="AP138" s="203"/>
      <c r="AQ138" s="208"/>
      <c r="AR138" s="205"/>
      <c r="AS138" s="529"/>
      <c r="AT138" s="203"/>
      <c r="AU138" s="203"/>
      <c r="AV138" s="208"/>
      <c r="AW138" s="205"/>
      <c r="AX138" s="529"/>
    </row>
    <row r="139" spans="2:50" ht="14.25" hidden="1" customHeight="1" outlineLevel="1">
      <c r="B139" s="494"/>
      <c r="C139" s="203">
        <v>13</v>
      </c>
      <c r="D139" s="206"/>
      <c r="E139" s="203"/>
      <c r="F139" s="203"/>
      <c r="G139" s="208"/>
      <c r="H139" s="529"/>
      <c r="I139" s="209"/>
      <c r="J139" s="209"/>
      <c r="K139" s="210"/>
      <c r="L139" s="530"/>
      <c r="M139" s="209"/>
      <c r="N139" s="494"/>
      <c r="O139" s="494"/>
      <c r="P139" s="203"/>
      <c r="Q139" s="203"/>
      <c r="R139" s="208"/>
      <c r="S139" s="205"/>
      <c r="T139" s="529"/>
      <c r="U139" s="203"/>
      <c r="V139" s="203"/>
      <c r="W139" s="208"/>
      <c r="X139" s="205"/>
      <c r="Y139" s="529"/>
      <c r="Z139" s="203"/>
      <c r="AA139" s="203"/>
      <c r="AB139" s="208"/>
      <c r="AC139" s="205"/>
      <c r="AD139" s="529"/>
      <c r="AE139" s="203"/>
      <c r="AF139" s="203"/>
      <c r="AG139" s="208"/>
      <c r="AH139" s="205"/>
      <c r="AI139" s="529"/>
      <c r="AJ139" s="203"/>
      <c r="AK139" s="203"/>
      <c r="AL139" s="208"/>
      <c r="AM139" s="205"/>
      <c r="AN139" s="529"/>
      <c r="AO139" s="203"/>
      <c r="AP139" s="203"/>
      <c r="AQ139" s="208"/>
      <c r="AR139" s="205"/>
      <c r="AS139" s="529"/>
      <c r="AT139" s="203"/>
      <c r="AU139" s="203"/>
      <c r="AV139" s="208"/>
      <c r="AW139" s="205"/>
      <c r="AX139" s="529"/>
    </row>
    <row r="140" spans="2:50" ht="14.25" hidden="1" customHeight="1" outlineLevel="1">
      <c r="B140" s="494"/>
      <c r="C140" s="203">
        <v>14</v>
      </c>
      <c r="D140" s="206"/>
      <c r="E140" s="203"/>
      <c r="F140" s="203"/>
      <c r="G140" s="208"/>
      <c r="H140" s="529"/>
      <c r="I140" s="209"/>
      <c r="J140" s="209"/>
      <c r="K140" s="210"/>
      <c r="L140" s="530"/>
      <c r="M140" s="209"/>
      <c r="N140" s="494"/>
      <c r="O140" s="494"/>
      <c r="P140" s="203"/>
      <c r="Q140" s="203"/>
      <c r="R140" s="208"/>
      <c r="S140" s="205"/>
      <c r="T140" s="529"/>
      <c r="U140" s="203"/>
      <c r="V140" s="203"/>
      <c r="W140" s="208"/>
      <c r="X140" s="205"/>
      <c r="Y140" s="529"/>
      <c r="Z140" s="203"/>
      <c r="AA140" s="203"/>
      <c r="AB140" s="208"/>
      <c r="AC140" s="205"/>
      <c r="AD140" s="529"/>
      <c r="AE140" s="203"/>
      <c r="AF140" s="203"/>
      <c r="AG140" s="208"/>
      <c r="AH140" s="205"/>
      <c r="AI140" s="529"/>
      <c r="AJ140" s="203"/>
      <c r="AK140" s="203"/>
      <c r="AL140" s="208"/>
      <c r="AM140" s="205"/>
      <c r="AN140" s="529"/>
      <c r="AO140" s="203"/>
      <c r="AP140" s="203"/>
      <c r="AQ140" s="208"/>
      <c r="AR140" s="205"/>
      <c r="AS140" s="529"/>
      <c r="AT140" s="203"/>
      <c r="AU140" s="203"/>
      <c r="AV140" s="208"/>
      <c r="AW140" s="205"/>
      <c r="AX140" s="529"/>
    </row>
    <row r="141" spans="2:50" ht="14.25" hidden="1" customHeight="1" outlineLevel="1">
      <c r="B141" s="494"/>
      <c r="C141" s="203">
        <v>15</v>
      </c>
      <c r="D141" s="206"/>
      <c r="E141" s="203"/>
      <c r="F141" s="203"/>
      <c r="G141" s="208"/>
      <c r="H141" s="529"/>
      <c r="I141" s="209"/>
      <c r="J141" s="209"/>
      <c r="K141" s="210"/>
      <c r="L141" s="530"/>
      <c r="M141" s="209"/>
      <c r="N141" s="494"/>
      <c r="O141" s="494"/>
      <c r="P141" s="203"/>
      <c r="Q141" s="207"/>
      <c r="R141" s="208"/>
      <c r="S141" s="205"/>
      <c r="T141" s="529"/>
      <c r="U141" s="203"/>
      <c r="V141" s="207"/>
      <c r="W141" s="208"/>
      <c r="X141" s="205"/>
      <c r="Y141" s="529"/>
      <c r="Z141" s="203"/>
      <c r="AA141" s="207"/>
      <c r="AB141" s="208"/>
      <c r="AC141" s="205"/>
      <c r="AD141" s="529"/>
      <c r="AE141" s="203"/>
      <c r="AF141" s="207"/>
      <c r="AG141" s="208"/>
      <c r="AH141" s="205"/>
      <c r="AI141" s="529"/>
      <c r="AJ141" s="203"/>
      <c r="AK141" s="207"/>
      <c r="AL141" s="208"/>
      <c r="AM141" s="205"/>
      <c r="AN141" s="529"/>
      <c r="AO141" s="203"/>
      <c r="AP141" s="207"/>
      <c r="AQ141" s="208"/>
      <c r="AR141" s="205"/>
      <c r="AS141" s="529"/>
      <c r="AT141" s="203"/>
      <c r="AU141" s="207"/>
      <c r="AV141" s="208"/>
      <c r="AW141" s="205"/>
      <c r="AX141" s="529"/>
    </row>
    <row r="142" spans="2:50" ht="14.25" hidden="1" customHeight="1" outlineLevel="1" collapsed="1">
      <c r="B142" s="532" t="s">
        <v>627</v>
      </c>
      <c r="C142" s="532"/>
      <c r="D142" s="532"/>
      <c r="E142" s="532"/>
      <c r="F142" s="532"/>
      <c r="G142" s="532"/>
      <c r="H142" s="532"/>
      <c r="I142" s="532"/>
      <c r="J142" s="532"/>
      <c r="K142" s="532"/>
      <c r="L142" s="532"/>
      <c r="M142" s="533"/>
      <c r="N142" s="575" t="s">
        <v>445</v>
      </c>
      <c r="O142" s="575" t="s">
        <v>105</v>
      </c>
      <c r="P142" s="587">
        <f>AT122+1</f>
        <v>45916</v>
      </c>
      <c r="Q142" s="588"/>
      <c r="R142" s="588"/>
      <c r="S142" s="588"/>
      <c r="T142" s="588"/>
      <c r="U142" s="589">
        <f>P142+1</f>
        <v>45917</v>
      </c>
      <c r="V142" s="590"/>
      <c r="W142" s="590"/>
      <c r="X142" s="590"/>
      <c r="Y142" s="590"/>
      <c r="Z142" s="587">
        <f t="shared" ref="Z142" si="169">U142+1</f>
        <v>45918</v>
      </c>
      <c r="AA142" s="588"/>
      <c r="AB142" s="588"/>
      <c r="AC142" s="588"/>
      <c r="AD142" s="588"/>
      <c r="AE142" s="589">
        <f t="shared" ref="AE142" si="170">Z142+1</f>
        <v>45919</v>
      </c>
      <c r="AF142" s="590"/>
      <c r="AG142" s="590"/>
      <c r="AH142" s="590"/>
      <c r="AI142" s="590"/>
      <c r="AJ142" s="591">
        <f t="shared" ref="AJ142" si="171">AE142+1</f>
        <v>45920</v>
      </c>
      <c r="AK142" s="592"/>
      <c r="AL142" s="592"/>
      <c r="AM142" s="592"/>
      <c r="AN142" s="593"/>
      <c r="AO142" s="589">
        <f t="shared" ref="AO142" si="172">AJ142+1</f>
        <v>45921</v>
      </c>
      <c r="AP142" s="590"/>
      <c r="AQ142" s="590"/>
      <c r="AR142" s="590"/>
      <c r="AS142" s="590"/>
      <c r="AT142" s="591">
        <f t="shared" ref="AT142" si="173">AO142+1</f>
        <v>45922</v>
      </c>
      <c r="AU142" s="592"/>
      <c r="AV142" s="592"/>
      <c r="AW142" s="592"/>
      <c r="AX142" s="593"/>
    </row>
    <row r="143" spans="2:50" ht="14.25" hidden="1" customHeight="1" outlineLevel="1">
      <c r="B143" s="534"/>
      <c r="C143" s="534"/>
      <c r="D143" s="534"/>
      <c r="E143" s="534"/>
      <c r="F143" s="534"/>
      <c r="G143" s="534"/>
      <c r="H143" s="534"/>
      <c r="I143" s="534"/>
      <c r="J143" s="534"/>
      <c r="K143" s="534"/>
      <c r="L143" s="534"/>
      <c r="M143" s="535"/>
      <c r="N143" s="577"/>
      <c r="O143" s="577"/>
      <c r="P143" s="594">
        <f>P142</f>
        <v>45916</v>
      </c>
      <c r="Q143" s="594"/>
      <c r="R143" s="594"/>
      <c r="S143" s="594"/>
      <c r="T143" s="594"/>
      <c r="U143" s="595">
        <f>U142</f>
        <v>45917</v>
      </c>
      <c r="V143" s="595"/>
      <c r="W143" s="595"/>
      <c r="X143" s="595"/>
      <c r="Y143" s="595"/>
      <c r="Z143" s="594">
        <f t="shared" ref="Z143" si="174">Z142</f>
        <v>45918</v>
      </c>
      <c r="AA143" s="594"/>
      <c r="AB143" s="594"/>
      <c r="AC143" s="594"/>
      <c r="AD143" s="594"/>
      <c r="AE143" s="595">
        <f t="shared" ref="AE143" si="175">AE142</f>
        <v>45919</v>
      </c>
      <c r="AF143" s="595"/>
      <c r="AG143" s="595"/>
      <c r="AH143" s="595"/>
      <c r="AI143" s="595"/>
      <c r="AJ143" s="596">
        <f t="shared" ref="AJ143" si="176">AJ142</f>
        <v>45920</v>
      </c>
      <c r="AK143" s="597"/>
      <c r="AL143" s="597"/>
      <c r="AM143" s="597"/>
      <c r="AN143" s="598"/>
      <c r="AO143" s="595">
        <f t="shared" ref="AO143" si="177">AO142</f>
        <v>45921</v>
      </c>
      <c r="AP143" s="595"/>
      <c r="AQ143" s="595"/>
      <c r="AR143" s="595"/>
      <c r="AS143" s="595"/>
      <c r="AT143" s="596">
        <f t="shared" ref="AT143" si="178">AT142</f>
        <v>45922</v>
      </c>
      <c r="AU143" s="597"/>
      <c r="AV143" s="597"/>
      <c r="AW143" s="597"/>
      <c r="AX143" s="598"/>
    </row>
    <row r="144" spans="2:50" ht="14.25" hidden="1" customHeight="1" outlineLevel="1">
      <c r="B144" s="494" t="s">
        <v>165</v>
      </c>
      <c r="C144" s="494" t="s">
        <v>160</v>
      </c>
      <c r="D144" s="494"/>
      <c r="E144" s="494" t="s">
        <v>161</v>
      </c>
      <c r="F144" s="494"/>
      <c r="G144" s="494"/>
      <c r="H144" s="494" t="s">
        <v>166</v>
      </c>
      <c r="I144" s="527" t="s">
        <v>446</v>
      </c>
      <c r="J144" s="527"/>
      <c r="K144" s="527"/>
      <c r="L144" s="527" t="s">
        <v>166</v>
      </c>
      <c r="M144" s="527" t="s">
        <v>168</v>
      </c>
      <c r="N144" s="494"/>
      <c r="O144" s="494" t="s">
        <v>167</v>
      </c>
      <c r="P144" s="494" t="s">
        <v>163</v>
      </c>
      <c r="Q144" s="494"/>
      <c r="R144" s="494"/>
      <c r="S144" s="494"/>
      <c r="T144" s="494" t="s">
        <v>166</v>
      </c>
      <c r="U144" s="494" t="s">
        <v>163</v>
      </c>
      <c r="V144" s="494"/>
      <c r="W144" s="494"/>
      <c r="X144" s="494"/>
      <c r="Y144" s="494" t="s">
        <v>166</v>
      </c>
      <c r="Z144" s="494" t="s">
        <v>163</v>
      </c>
      <c r="AA144" s="494"/>
      <c r="AB144" s="494"/>
      <c r="AC144" s="494"/>
      <c r="AD144" s="494" t="s">
        <v>166</v>
      </c>
      <c r="AE144" s="494" t="s">
        <v>163</v>
      </c>
      <c r="AF144" s="494"/>
      <c r="AG144" s="494"/>
      <c r="AH144" s="494"/>
      <c r="AI144" s="494" t="s">
        <v>166</v>
      </c>
      <c r="AJ144" s="494" t="s">
        <v>163</v>
      </c>
      <c r="AK144" s="494"/>
      <c r="AL144" s="494"/>
      <c r="AM144" s="494"/>
      <c r="AN144" s="494" t="s">
        <v>166</v>
      </c>
      <c r="AO144" s="494" t="s">
        <v>163</v>
      </c>
      <c r="AP144" s="494"/>
      <c r="AQ144" s="494"/>
      <c r="AR144" s="494"/>
      <c r="AS144" s="494" t="s">
        <v>166</v>
      </c>
      <c r="AT144" s="494" t="s">
        <v>163</v>
      </c>
      <c r="AU144" s="494"/>
      <c r="AV144" s="494"/>
      <c r="AW144" s="494"/>
      <c r="AX144" s="494" t="s">
        <v>166</v>
      </c>
    </row>
    <row r="145" spans="2:50" ht="14.25" hidden="1" customHeight="1" outlineLevel="1">
      <c r="B145" s="494"/>
      <c r="C145" s="494"/>
      <c r="D145" s="494"/>
      <c r="E145" s="494" t="s">
        <v>447</v>
      </c>
      <c r="F145" s="494"/>
      <c r="G145" s="494"/>
      <c r="H145" s="494"/>
      <c r="I145" s="527" t="s">
        <v>447</v>
      </c>
      <c r="J145" s="527"/>
      <c r="K145" s="527"/>
      <c r="L145" s="527"/>
      <c r="M145" s="527"/>
      <c r="N145" s="494"/>
      <c r="O145" s="494"/>
      <c r="P145" s="494" t="s">
        <v>448</v>
      </c>
      <c r="Q145" s="494"/>
      <c r="R145" s="494"/>
      <c r="S145" s="494"/>
      <c r="T145" s="494"/>
      <c r="U145" s="494" t="s">
        <v>448</v>
      </c>
      <c r="V145" s="494"/>
      <c r="W145" s="494"/>
      <c r="X145" s="494"/>
      <c r="Y145" s="494"/>
      <c r="Z145" s="494" t="s">
        <v>448</v>
      </c>
      <c r="AA145" s="494"/>
      <c r="AB145" s="494"/>
      <c r="AC145" s="494"/>
      <c r="AD145" s="494"/>
      <c r="AE145" s="494" t="s">
        <v>448</v>
      </c>
      <c r="AF145" s="494"/>
      <c r="AG145" s="494"/>
      <c r="AH145" s="494"/>
      <c r="AI145" s="494"/>
      <c r="AJ145" s="494" t="s">
        <v>448</v>
      </c>
      <c r="AK145" s="494"/>
      <c r="AL145" s="494"/>
      <c r="AM145" s="494"/>
      <c r="AN145" s="494"/>
      <c r="AO145" s="494" t="s">
        <v>448</v>
      </c>
      <c r="AP145" s="494"/>
      <c r="AQ145" s="494"/>
      <c r="AR145" s="494"/>
      <c r="AS145" s="494"/>
      <c r="AT145" s="494" t="s">
        <v>448</v>
      </c>
      <c r="AU145" s="494"/>
      <c r="AV145" s="494"/>
      <c r="AW145" s="494"/>
      <c r="AX145" s="494"/>
    </row>
    <row r="146" spans="2:50" ht="14.25" hidden="1" customHeight="1" outlineLevel="1">
      <c r="B146" s="494"/>
      <c r="C146" s="494"/>
      <c r="D146" s="494"/>
      <c r="E146" s="203" t="s">
        <v>162</v>
      </c>
      <c r="F146" s="203" t="s">
        <v>449</v>
      </c>
      <c r="G146" s="203" t="s">
        <v>164</v>
      </c>
      <c r="H146" s="494"/>
      <c r="I146" s="204" t="s">
        <v>162</v>
      </c>
      <c r="J146" s="204" t="s">
        <v>449</v>
      </c>
      <c r="K146" s="204" t="s">
        <v>164</v>
      </c>
      <c r="L146" s="527"/>
      <c r="M146" s="527"/>
      <c r="N146" s="494"/>
      <c r="O146" s="494"/>
      <c r="P146" s="203" t="s">
        <v>162</v>
      </c>
      <c r="Q146" s="203" t="s">
        <v>449</v>
      </c>
      <c r="R146" s="203" t="s">
        <v>164</v>
      </c>
      <c r="S146" s="205" t="s">
        <v>168</v>
      </c>
      <c r="T146" s="494"/>
      <c r="U146" s="203" t="s">
        <v>162</v>
      </c>
      <c r="V146" s="203" t="s">
        <v>449</v>
      </c>
      <c r="W146" s="203" t="s">
        <v>164</v>
      </c>
      <c r="X146" s="205" t="s">
        <v>168</v>
      </c>
      <c r="Y146" s="494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494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494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494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494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494"/>
    </row>
    <row r="147" spans="2:50" ht="14.25" hidden="1" customHeight="1" outlineLevel="1">
      <c r="B147" s="494" t="s">
        <v>478</v>
      </c>
      <c r="C147" s="203">
        <v>1</v>
      </c>
      <c r="D147" s="206" t="s">
        <v>391</v>
      </c>
      <c r="E147" s="203">
        <v>6</v>
      </c>
      <c r="F147" s="203">
        <v>2600</v>
      </c>
      <c r="G147" s="208">
        <f t="shared" ref="G147:G156" si="179">F147/E147</f>
        <v>433.33333333333331</v>
      </c>
      <c r="H147" s="529">
        <f>AVERAGE(F147:F161)</f>
        <v>2989.2</v>
      </c>
      <c r="I147" s="209">
        <f>AVERAGE(P147,U147,Z147,AE147,AJ147,AO147,AT147)</f>
        <v>6</v>
      </c>
      <c r="J147" s="209">
        <f>AVERAGE(Q147,V147,AA147,AF147,AK147,AP147,AU147)</f>
        <v>2203.8033967461793</v>
      </c>
      <c r="K147" s="210">
        <f>AVERAGE(R147,W147,AB147,AG147,AL147,AQ147,AV147)</f>
        <v>367.30056612436329</v>
      </c>
      <c r="L147" s="530">
        <f>IFERROR(AVERAGE(K147:K161),"-")</f>
        <v>244.79179981093688</v>
      </c>
      <c r="M147" s="209">
        <f>RANK(K147, K$147:$K$161)</f>
        <v>3</v>
      </c>
      <c r="N147" s="494"/>
      <c r="O147" s="494"/>
      <c r="P147" s="207">
        <v>6</v>
      </c>
      <c r="Q147" s="207">
        <v>2202.9594272076342</v>
      </c>
      <c r="R147" s="208">
        <f t="shared" ref="R147:R156" si="180">Q147/P147</f>
        <v>367.15990453460569</v>
      </c>
      <c r="S147" s="205">
        <f>RANK(R147, R$147:R$161)</f>
        <v>2</v>
      </c>
      <c r="T147" s="529">
        <f>AVERAGE(R147:R161)</f>
        <v>244.23215149736907</v>
      </c>
      <c r="U147" s="207">
        <v>6</v>
      </c>
      <c r="V147" s="207">
        <v>2203.5211267605664</v>
      </c>
      <c r="W147" s="208">
        <f t="shared" ref="W147:W156" si="181">V147/U147</f>
        <v>367.25352112676109</v>
      </c>
      <c r="X147" s="205">
        <f>RANK(W147, W$147:W$161)</f>
        <v>2</v>
      </c>
      <c r="Y147" s="529">
        <f>AVERAGE(W147:W161)</f>
        <v>244.46554471246591</v>
      </c>
      <c r="Z147" s="207">
        <v>6</v>
      </c>
      <c r="AA147" s="207">
        <v>2204.3864848844082</v>
      </c>
      <c r="AB147" s="208">
        <f t="shared" ref="AB147:AB156" si="182">AA147/Z147</f>
        <v>367.39774748073472</v>
      </c>
      <c r="AC147" s="205">
        <f>RANK(AB147, AB$147:AB$161)</f>
        <v>2</v>
      </c>
      <c r="AD147" s="529">
        <f>AVERAGE(AB147:AB161)</f>
        <v>244.82167493771362</v>
      </c>
      <c r="AE147" s="207">
        <v>6</v>
      </c>
      <c r="AF147" s="207">
        <v>2203.1999999999971</v>
      </c>
      <c r="AG147" s="208">
        <f t="shared" ref="AG147:AG156" si="183">AF147/AE147</f>
        <v>367.19999999999953</v>
      </c>
      <c r="AH147" s="205">
        <f>RANK(AG147, AG$147:AG$161)</f>
        <v>3</v>
      </c>
      <c r="AI147" s="529">
        <f>AVERAGE(AG147:AG161)</f>
        <v>244.91476821317482</v>
      </c>
      <c r="AJ147" s="207">
        <v>6</v>
      </c>
      <c r="AK147" s="207">
        <v>2203.6166365280319</v>
      </c>
      <c r="AL147" s="208">
        <f t="shared" ref="AL147:AL156" si="184">AK147/AJ147</f>
        <v>367.26943942133863</v>
      </c>
      <c r="AM147" s="205">
        <f>RANK(AL147, AL$147:AL$161)</f>
        <v>3</v>
      </c>
      <c r="AN147" s="529">
        <f>AVERAGE(AL147:AL161)</f>
        <v>244.92814914734996</v>
      </c>
      <c r="AO147" s="207">
        <v>6</v>
      </c>
      <c r="AP147" s="207">
        <v>2204.288939051919</v>
      </c>
      <c r="AQ147" s="208">
        <f t="shared" ref="AQ147:AQ156" si="185">AP147/AO147</f>
        <v>367.38148984198648</v>
      </c>
      <c r="AR147" s="205">
        <f>RANK(AQ147, AQ$147:AQ$161)</f>
        <v>3</v>
      </c>
      <c r="AS147" s="529">
        <f>AVERAGE(AQ147:AQ161)</f>
        <v>244.98666454826508</v>
      </c>
      <c r="AT147" s="207">
        <v>6</v>
      </c>
      <c r="AU147" s="207">
        <v>2204.6511627906998</v>
      </c>
      <c r="AV147" s="208">
        <f t="shared" ref="AV147:AV156" si="186">AU147/AT147</f>
        <v>367.44186046511663</v>
      </c>
      <c r="AW147" s="205">
        <f>RANK(AV147, AV$147:AV$161)</f>
        <v>3</v>
      </c>
      <c r="AX147" s="529">
        <f>AVERAGE(AV147:AV161)</f>
        <v>245.19364562021946</v>
      </c>
    </row>
    <row r="148" spans="2:50" ht="14.25" hidden="1" customHeight="1" outlineLevel="1">
      <c r="B148" s="494"/>
      <c r="C148" s="203">
        <v>2</v>
      </c>
      <c r="D148" s="206" t="s">
        <v>394</v>
      </c>
      <c r="E148" s="203">
        <v>6</v>
      </c>
      <c r="F148" s="203">
        <v>2600</v>
      </c>
      <c r="G148" s="208">
        <f t="shared" si="179"/>
        <v>433.33333333333331</v>
      </c>
      <c r="H148" s="529"/>
      <c r="I148" s="209">
        <f t="shared" ref="I148:K156" si="187">AVERAGE(P148,U148,Z148,AE148,AJ148,AO148,AT148)</f>
        <v>6</v>
      </c>
      <c r="J148" s="209">
        <f t="shared" si="187"/>
        <v>2207.8418487879858</v>
      </c>
      <c r="K148" s="210">
        <f t="shared" si="187"/>
        <v>367.97364146466424</v>
      </c>
      <c r="L148" s="530"/>
      <c r="M148" s="209">
        <f>RANK(K148, K$147:$K$161)</f>
        <v>2</v>
      </c>
      <c r="N148" s="494"/>
      <c r="O148" s="494"/>
      <c r="P148" s="207">
        <v>6</v>
      </c>
      <c r="Q148" s="207">
        <v>2206.4516129032236</v>
      </c>
      <c r="R148" s="208">
        <f t="shared" si="180"/>
        <v>367.74193548387058</v>
      </c>
      <c r="S148" s="205">
        <f t="shared" ref="S148:S156" si="188">RANK(R148, R$147:R$161)</f>
        <v>1</v>
      </c>
      <c r="T148" s="529"/>
      <c r="U148" s="207">
        <v>6</v>
      </c>
      <c r="V148" s="207">
        <v>2207.1528100325136</v>
      </c>
      <c r="W148" s="208">
        <f t="shared" si="181"/>
        <v>367.85880167208558</v>
      </c>
      <c r="X148" s="205">
        <f t="shared" ref="X148:X156" si="189">RANK(W148, W$147:W$161)</f>
        <v>1</v>
      </c>
      <c r="Y148" s="529"/>
      <c r="Z148" s="207">
        <v>6</v>
      </c>
      <c r="AA148" s="207">
        <v>2207.9766536964962</v>
      </c>
      <c r="AB148" s="208">
        <f t="shared" si="182"/>
        <v>367.99610894941605</v>
      </c>
      <c r="AC148" s="205">
        <f t="shared" ref="AC148:AC156" si="190">RANK(AB148, AB$147:AB$161)</f>
        <v>1</v>
      </c>
      <c r="AD148" s="529"/>
      <c r="AE148" s="207">
        <v>6</v>
      </c>
      <c r="AF148" s="207">
        <v>2206.9348127600583</v>
      </c>
      <c r="AG148" s="208">
        <f t="shared" si="183"/>
        <v>367.82246879334303</v>
      </c>
      <c r="AH148" s="205">
        <f t="shared" ref="AH148:AH156" si="191">RANK(AG148, AG$147:AG$161)</f>
        <v>2</v>
      </c>
      <c r="AI148" s="529"/>
      <c r="AJ148" s="207">
        <v>6</v>
      </c>
      <c r="AK148" s="207">
        <v>2207.647058823532</v>
      </c>
      <c r="AL148" s="208">
        <f t="shared" si="184"/>
        <v>367.94117647058869</v>
      </c>
      <c r="AM148" s="205">
        <f t="shared" ref="AM148:AM156" si="192">RANK(AL148, AL$147:AL$161)</f>
        <v>2</v>
      </c>
      <c r="AN148" s="529"/>
      <c r="AO148" s="207">
        <v>6</v>
      </c>
      <c r="AP148" s="207">
        <v>2208.2036775106099</v>
      </c>
      <c r="AQ148" s="208">
        <f t="shared" si="185"/>
        <v>368.03394625176833</v>
      </c>
      <c r="AR148" s="205">
        <f t="shared" ref="AR148:AR156" si="193">RANK(AQ148, AQ$147:AQ$161)</f>
        <v>2</v>
      </c>
      <c r="AS148" s="529"/>
      <c r="AT148" s="207">
        <v>6</v>
      </c>
      <c r="AU148" s="207">
        <v>2210.5263157894678</v>
      </c>
      <c r="AV148" s="208">
        <f t="shared" si="186"/>
        <v>368.42105263157799</v>
      </c>
      <c r="AW148" s="205">
        <f t="shared" ref="AW148:AW156" si="194">RANK(AV148, AV$147:AV$161)</f>
        <v>2</v>
      </c>
      <c r="AX148" s="529"/>
    </row>
    <row r="149" spans="2:50" ht="14.25" hidden="1" customHeight="1" outlineLevel="1">
      <c r="B149" s="494"/>
      <c r="C149" s="203">
        <v>3</v>
      </c>
      <c r="D149" s="206" t="s">
        <v>393</v>
      </c>
      <c r="E149" s="203">
        <v>17</v>
      </c>
      <c r="F149" s="203">
        <v>3273</v>
      </c>
      <c r="G149" s="208">
        <f t="shared" si="179"/>
        <v>192.52941176470588</v>
      </c>
      <c r="H149" s="529"/>
      <c r="I149" s="209">
        <f t="shared" si="187"/>
        <v>17</v>
      </c>
      <c r="J149" s="209">
        <f t="shared" si="187"/>
        <v>2815.5174676691217</v>
      </c>
      <c r="K149" s="210">
        <f t="shared" si="187"/>
        <v>165.61867456877184</v>
      </c>
      <c r="L149" s="530"/>
      <c r="M149" s="209">
        <f>RANK(K149, K$147:$K$161)</f>
        <v>10</v>
      </c>
      <c r="N149" s="494"/>
      <c r="O149" s="494"/>
      <c r="P149" s="207">
        <v>17</v>
      </c>
      <c r="Q149" s="207">
        <v>2815.5555555555616</v>
      </c>
      <c r="R149" s="208">
        <f t="shared" si="180"/>
        <v>165.6209150326801</v>
      </c>
      <c r="S149" s="205">
        <f t="shared" si="188"/>
        <v>10</v>
      </c>
      <c r="T149" s="529"/>
      <c r="U149" s="207">
        <v>17</v>
      </c>
      <c r="V149" s="207">
        <v>2815.8525345622074</v>
      </c>
      <c r="W149" s="208">
        <f t="shared" si="181"/>
        <v>165.63838438601221</v>
      </c>
      <c r="X149" s="205">
        <f t="shared" si="189"/>
        <v>9</v>
      </c>
      <c r="Y149" s="529"/>
      <c r="Z149" s="207">
        <v>17</v>
      </c>
      <c r="AA149" s="207">
        <v>2815.5291170945488</v>
      </c>
      <c r="AB149" s="208">
        <f t="shared" si="182"/>
        <v>165.61935982909111</v>
      </c>
      <c r="AC149" s="205">
        <f t="shared" si="190"/>
        <v>9</v>
      </c>
      <c r="AD149" s="529"/>
      <c r="AE149" s="207">
        <v>17</v>
      </c>
      <c r="AF149" s="207">
        <v>2815.2249134948097</v>
      </c>
      <c r="AG149" s="208">
        <f t="shared" si="183"/>
        <v>165.60146549969468</v>
      </c>
      <c r="AH149" s="205">
        <f t="shared" si="191"/>
        <v>10</v>
      </c>
      <c r="AI149" s="529"/>
      <c r="AJ149" s="207">
        <v>17</v>
      </c>
      <c r="AK149" s="207">
        <v>2815.0021805494985</v>
      </c>
      <c r="AL149" s="208">
        <f t="shared" si="184"/>
        <v>165.58836356173521</v>
      </c>
      <c r="AM149" s="205">
        <f t="shared" si="192"/>
        <v>10</v>
      </c>
      <c r="AN149" s="529"/>
      <c r="AO149" s="207">
        <v>17</v>
      </c>
      <c r="AP149" s="207">
        <v>2815.3024911032035</v>
      </c>
      <c r="AQ149" s="208">
        <f t="shared" si="185"/>
        <v>165.60602888842374</v>
      </c>
      <c r="AR149" s="205">
        <f t="shared" si="193"/>
        <v>10</v>
      </c>
      <c r="AS149" s="529"/>
      <c r="AT149" s="207">
        <v>17</v>
      </c>
      <c r="AU149" s="207">
        <v>2816.1554813240209</v>
      </c>
      <c r="AV149" s="208">
        <f t="shared" si="186"/>
        <v>165.65620478376593</v>
      </c>
      <c r="AW149" s="205">
        <f t="shared" si="194"/>
        <v>9</v>
      </c>
      <c r="AX149" s="529"/>
    </row>
    <row r="150" spans="2:50" ht="14.25" hidden="1" customHeight="1" outlineLevel="1">
      <c r="B150" s="494"/>
      <c r="C150" s="203">
        <v>4</v>
      </c>
      <c r="D150" s="206" t="s">
        <v>395</v>
      </c>
      <c r="E150" s="203">
        <v>17</v>
      </c>
      <c r="F150" s="203">
        <v>3273</v>
      </c>
      <c r="G150" s="208">
        <f t="shared" si="179"/>
        <v>192.52941176470588</v>
      </c>
      <c r="H150" s="529"/>
      <c r="I150" s="209">
        <f t="shared" si="187"/>
        <v>17</v>
      </c>
      <c r="J150" s="209">
        <f t="shared" si="187"/>
        <v>2816.0424077129092</v>
      </c>
      <c r="K150" s="210">
        <f t="shared" si="187"/>
        <v>165.64955339487702</v>
      </c>
      <c r="L150" s="530"/>
      <c r="M150" s="209">
        <f>RANK(K150, K$147:$K$161)</f>
        <v>8</v>
      </c>
      <c r="N150" s="494"/>
      <c r="O150" s="494"/>
      <c r="P150" s="207">
        <v>17</v>
      </c>
      <c r="Q150" s="207">
        <v>2816.3892445582533</v>
      </c>
      <c r="R150" s="208">
        <f t="shared" si="180"/>
        <v>165.66995556225018</v>
      </c>
      <c r="S150" s="205">
        <f>RANK(R150, R$147:R$161)</f>
        <v>7</v>
      </c>
      <c r="T150" s="529"/>
      <c r="U150" s="207">
        <v>17</v>
      </c>
      <c r="V150" s="207">
        <v>2815.8528852251106</v>
      </c>
      <c r="W150" s="208">
        <f t="shared" si="181"/>
        <v>165.63840501324179</v>
      </c>
      <c r="X150" s="205">
        <f>RANK(W150, W$147:W$161)</f>
        <v>8</v>
      </c>
      <c r="Y150" s="529"/>
      <c r="Z150" s="207">
        <v>17</v>
      </c>
      <c r="AA150" s="207">
        <v>2815.4761904761835</v>
      </c>
      <c r="AB150" s="208">
        <f t="shared" si="182"/>
        <v>165.61624649859903</v>
      </c>
      <c r="AC150" s="205">
        <f>RANK(AB150, AB$147:AB$161)</f>
        <v>10</v>
      </c>
      <c r="AD150" s="529"/>
      <c r="AE150" s="207">
        <v>17</v>
      </c>
      <c r="AF150" s="207">
        <v>2815.8102766798406</v>
      </c>
      <c r="AG150" s="208">
        <f t="shared" si="183"/>
        <v>165.63589862822593</v>
      </c>
      <c r="AH150" s="205">
        <f>RANK(AG150, AG$147:AG$161)</f>
        <v>8</v>
      </c>
      <c r="AI150" s="529"/>
      <c r="AJ150" s="207">
        <v>17</v>
      </c>
      <c r="AK150" s="207">
        <v>2816.181818181818</v>
      </c>
      <c r="AL150" s="208">
        <f t="shared" si="184"/>
        <v>165.65775401069519</v>
      </c>
      <c r="AM150" s="205">
        <f>RANK(AL150, AL$147:AL$161)</f>
        <v>9</v>
      </c>
      <c r="AN150" s="529"/>
      <c r="AO150" s="207">
        <v>17</v>
      </c>
      <c r="AP150" s="207">
        <v>2816.2442748091589</v>
      </c>
      <c r="AQ150" s="208">
        <f t="shared" si="185"/>
        <v>165.66142792995052</v>
      </c>
      <c r="AR150" s="205">
        <f>RANK(AQ150, AQ$147:AQ$161)</f>
        <v>9</v>
      </c>
      <c r="AS150" s="529"/>
      <c r="AT150" s="207">
        <v>17</v>
      </c>
      <c r="AU150" s="207">
        <v>2816.3421640600004</v>
      </c>
      <c r="AV150" s="208">
        <f t="shared" si="186"/>
        <v>165.66718612117648</v>
      </c>
      <c r="AW150" s="205">
        <f>RANK(AV150, AV$147:AV$161)</f>
        <v>7</v>
      </c>
      <c r="AX150" s="529"/>
    </row>
    <row r="151" spans="2:50" ht="14.25" hidden="1" customHeight="1" outlineLevel="1">
      <c r="B151" s="494"/>
      <c r="C151" s="203">
        <v>5</v>
      </c>
      <c r="D151" s="206" t="s">
        <v>392</v>
      </c>
      <c r="E151" s="203">
        <v>11</v>
      </c>
      <c r="F151" s="203">
        <v>3000</v>
      </c>
      <c r="G151" s="208">
        <f t="shared" si="179"/>
        <v>272.72727272727275</v>
      </c>
      <c r="H151" s="529"/>
      <c r="I151" s="209">
        <f t="shared" si="187"/>
        <v>11</v>
      </c>
      <c r="J151" s="209">
        <f t="shared" si="187"/>
        <v>2581.0073516824241</v>
      </c>
      <c r="K151" s="210">
        <f t="shared" si="187"/>
        <v>234.63703197112949</v>
      </c>
      <c r="L151" s="530"/>
      <c r="M151" s="209">
        <f>RANK(K151, K$147:$K$161)</f>
        <v>4</v>
      </c>
      <c r="N151" s="494"/>
      <c r="O151" s="494"/>
      <c r="P151" s="207">
        <v>11</v>
      </c>
      <c r="Q151" s="207">
        <v>2580.737704918035</v>
      </c>
      <c r="R151" s="208">
        <f t="shared" si="180"/>
        <v>234.61251862891228</v>
      </c>
      <c r="S151" s="205">
        <f t="shared" si="188"/>
        <v>5</v>
      </c>
      <c r="T151" s="529"/>
      <c r="U151" s="207">
        <v>11</v>
      </c>
      <c r="V151" s="207">
        <v>2580.968739264857</v>
      </c>
      <c r="W151" s="208">
        <f t="shared" si="181"/>
        <v>234.63352175135063</v>
      </c>
      <c r="X151" s="205">
        <f t="shared" si="189"/>
        <v>4</v>
      </c>
      <c r="Y151" s="529"/>
      <c r="Z151" s="207">
        <v>11</v>
      </c>
      <c r="AA151" s="207">
        <v>2580.7531380753162</v>
      </c>
      <c r="AB151" s="208">
        <f t="shared" si="182"/>
        <v>234.61392164321057</v>
      </c>
      <c r="AC151" s="205">
        <f t="shared" si="190"/>
        <v>5</v>
      </c>
      <c r="AD151" s="529"/>
      <c r="AE151" s="207">
        <v>11</v>
      </c>
      <c r="AF151" s="207">
        <v>2580.8292465447962</v>
      </c>
      <c r="AG151" s="208">
        <f t="shared" si="183"/>
        <v>234.62084059498147</v>
      </c>
      <c r="AH151" s="205">
        <f t="shared" si="191"/>
        <v>5</v>
      </c>
      <c r="AI151" s="529"/>
      <c r="AJ151" s="207">
        <v>11</v>
      </c>
      <c r="AK151" s="207">
        <v>2580.703336339046</v>
      </c>
      <c r="AL151" s="208">
        <f t="shared" si="184"/>
        <v>234.60939421264055</v>
      </c>
      <c r="AM151" s="205">
        <f t="shared" si="192"/>
        <v>4</v>
      </c>
      <c r="AN151" s="529"/>
      <c r="AO151" s="207">
        <v>11</v>
      </c>
      <c r="AP151" s="207">
        <v>2581.6639477977137</v>
      </c>
      <c r="AQ151" s="208">
        <f t="shared" si="185"/>
        <v>234.69672252706488</v>
      </c>
      <c r="AR151" s="205">
        <f t="shared" si="193"/>
        <v>4</v>
      </c>
      <c r="AS151" s="529"/>
      <c r="AT151" s="207">
        <v>11</v>
      </c>
      <c r="AU151" s="207">
        <v>2581.3953488372076</v>
      </c>
      <c r="AV151" s="208">
        <f t="shared" si="186"/>
        <v>234.67230443974614</v>
      </c>
      <c r="AW151" s="205">
        <f t="shared" si="194"/>
        <v>4</v>
      </c>
      <c r="AX151" s="529"/>
    </row>
    <row r="152" spans="2:50" ht="14.25" hidden="1" customHeight="1" outlineLevel="1">
      <c r="B152" s="494"/>
      <c r="C152" s="203">
        <v>6</v>
      </c>
      <c r="D152" s="206" t="s">
        <v>614</v>
      </c>
      <c r="E152" s="203">
        <v>12</v>
      </c>
      <c r="F152" s="203">
        <v>3000</v>
      </c>
      <c r="G152" s="208">
        <f t="shared" si="179"/>
        <v>250</v>
      </c>
      <c r="H152" s="529"/>
      <c r="I152" s="209">
        <f t="shared" si="187"/>
        <v>12</v>
      </c>
      <c r="J152" s="209">
        <f t="shared" si="187"/>
        <v>2553.4318549373638</v>
      </c>
      <c r="K152" s="210">
        <f t="shared" si="187"/>
        <v>212.78598791144694</v>
      </c>
      <c r="L152" s="530"/>
      <c r="M152" s="209">
        <f>RANK(K152, K$147:$K$161)</f>
        <v>6</v>
      </c>
      <c r="N152" s="494"/>
      <c r="O152" s="494"/>
      <c r="P152" s="207">
        <v>12</v>
      </c>
      <c r="Q152" s="207">
        <v>2580.6315789473601</v>
      </c>
      <c r="R152" s="208">
        <f t="shared" si="180"/>
        <v>215.05263157894669</v>
      </c>
      <c r="S152" s="205">
        <f t="shared" si="188"/>
        <v>6</v>
      </c>
      <c r="T152" s="529"/>
      <c r="U152" s="207">
        <v>12</v>
      </c>
      <c r="V152" s="207">
        <v>2579.2941176470435</v>
      </c>
      <c r="W152" s="208">
        <f t="shared" si="181"/>
        <v>214.94117647058695</v>
      </c>
      <c r="X152" s="205">
        <f t="shared" si="189"/>
        <v>6</v>
      </c>
      <c r="Y152" s="529"/>
      <c r="Z152" s="207">
        <v>12</v>
      </c>
      <c r="AA152" s="207">
        <v>2571.4285714285697</v>
      </c>
      <c r="AB152" s="208">
        <f t="shared" si="182"/>
        <v>214.28571428571414</v>
      </c>
      <c r="AC152" s="205">
        <f t="shared" si="190"/>
        <v>6</v>
      </c>
      <c r="AD152" s="529"/>
      <c r="AE152" s="207">
        <v>12</v>
      </c>
      <c r="AF152" s="207">
        <v>2536.3636363636087</v>
      </c>
      <c r="AG152" s="208">
        <f t="shared" si="183"/>
        <v>211.36363636363407</v>
      </c>
      <c r="AH152" s="205">
        <f t="shared" si="191"/>
        <v>6</v>
      </c>
      <c r="AI152" s="529"/>
      <c r="AJ152" s="207">
        <v>12</v>
      </c>
      <c r="AK152" s="207">
        <v>2535.3191489361702</v>
      </c>
      <c r="AL152" s="208">
        <f t="shared" si="184"/>
        <v>211.27659574468086</v>
      </c>
      <c r="AM152" s="205">
        <f t="shared" si="192"/>
        <v>6</v>
      </c>
      <c r="AN152" s="529"/>
      <c r="AO152" s="207">
        <v>12</v>
      </c>
      <c r="AP152" s="207">
        <v>2534.5088161208982</v>
      </c>
      <c r="AQ152" s="208">
        <f t="shared" si="185"/>
        <v>211.20906801007484</v>
      </c>
      <c r="AR152" s="205">
        <f t="shared" si="193"/>
        <v>6</v>
      </c>
      <c r="AS152" s="529"/>
      <c r="AT152" s="207">
        <v>12</v>
      </c>
      <c r="AU152" s="207">
        <v>2536.4771151178948</v>
      </c>
      <c r="AV152" s="208">
        <f t="shared" si="186"/>
        <v>211.37309292649124</v>
      </c>
      <c r="AW152" s="205">
        <f t="shared" si="194"/>
        <v>6</v>
      </c>
      <c r="AX152" s="529"/>
    </row>
    <row r="153" spans="2:50" ht="14.25" hidden="1" customHeight="1" outlineLevel="1">
      <c r="B153" s="494"/>
      <c r="C153" s="203">
        <v>7</v>
      </c>
      <c r="D153" s="206" t="s">
        <v>643</v>
      </c>
      <c r="E153" s="203">
        <v>6</v>
      </c>
      <c r="F153" s="203">
        <v>2600</v>
      </c>
      <c r="G153" s="208">
        <f t="shared" si="179"/>
        <v>433.33333333333331</v>
      </c>
      <c r="H153" s="529"/>
      <c r="I153" s="209">
        <f t="shared" si="187"/>
        <v>6</v>
      </c>
      <c r="J153" s="209">
        <f t="shared" si="187"/>
        <v>2208.0299558740617</v>
      </c>
      <c r="K153" s="210">
        <f t="shared" si="187"/>
        <v>368.00499264567691</v>
      </c>
      <c r="L153" s="530"/>
      <c r="M153" s="209">
        <f>RANK(K153, K$147:$K$161)</f>
        <v>1</v>
      </c>
      <c r="N153" s="494"/>
      <c r="O153" s="494"/>
      <c r="P153" s="207">
        <v>6</v>
      </c>
      <c r="Q153" s="207">
        <v>2163.0215827338129</v>
      </c>
      <c r="R153" s="208">
        <f t="shared" si="180"/>
        <v>360.50359712230215</v>
      </c>
      <c r="S153" s="205">
        <f t="shared" si="188"/>
        <v>3</v>
      </c>
      <c r="T153" s="529"/>
      <c r="U153" s="207">
        <v>6</v>
      </c>
      <c r="V153" s="207">
        <v>2176.8110157653173</v>
      </c>
      <c r="W153" s="208">
        <f t="shared" si="181"/>
        <v>362.80183596088619</v>
      </c>
      <c r="X153" s="205">
        <f t="shared" si="189"/>
        <v>3</v>
      </c>
      <c r="Y153" s="529"/>
      <c r="Z153" s="207">
        <v>6</v>
      </c>
      <c r="AA153" s="207">
        <v>2200.2631578947348</v>
      </c>
      <c r="AB153" s="208">
        <f t="shared" si="182"/>
        <v>366.71052631578914</v>
      </c>
      <c r="AC153" s="205">
        <f t="shared" si="190"/>
        <v>3</v>
      </c>
      <c r="AD153" s="529"/>
      <c r="AE153" s="207">
        <v>6</v>
      </c>
      <c r="AF153" s="207">
        <v>2225.9199999999992</v>
      </c>
      <c r="AG153" s="208">
        <f t="shared" si="183"/>
        <v>370.98666666666651</v>
      </c>
      <c r="AH153" s="205">
        <f t="shared" si="191"/>
        <v>1</v>
      </c>
      <c r="AI153" s="529"/>
      <c r="AJ153" s="207">
        <v>6</v>
      </c>
      <c r="AK153" s="207">
        <v>2226.0932417780991</v>
      </c>
      <c r="AL153" s="208">
        <f t="shared" si="184"/>
        <v>371.01554029634985</v>
      </c>
      <c r="AM153" s="205">
        <f t="shared" si="192"/>
        <v>1</v>
      </c>
      <c r="AN153" s="529"/>
      <c r="AO153" s="207">
        <v>6</v>
      </c>
      <c r="AP153" s="207">
        <v>2227.4829931972786</v>
      </c>
      <c r="AQ153" s="208">
        <f t="shared" si="185"/>
        <v>371.24716553287976</v>
      </c>
      <c r="AR153" s="205">
        <f t="shared" si="193"/>
        <v>1</v>
      </c>
      <c r="AS153" s="529"/>
      <c r="AT153" s="207">
        <v>6</v>
      </c>
      <c r="AU153" s="207">
        <v>2236.6176997491907</v>
      </c>
      <c r="AV153" s="208">
        <f t="shared" si="186"/>
        <v>372.76961662486514</v>
      </c>
      <c r="AW153" s="205">
        <f t="shared" si="194"/>
        <v>1</v>
      </c>
      <c r="AX153" s="529"/>
    </row>
    <row r="154" spans="2:50" ht="14.25" hidden="1" customHeight="1" outlineLevel="1">
      <c r="B154" s="494"/>
      <c r="C154" s="203">
        <v>8</v>
      </c>
      <c r="D154" s="206" t="s">
        <v>397</v>
      </c>
      <c r="E154" s="203">
        <v>17</v>
      </c>
      <c r="F154" s="203">
        <v>3273</v>
      </c>
      <c r="G154" s="208">
        <f t="shared" si="179"/>
        <v>192.52941176470588</v>
      </c>
      <c r="H154" s="529"/>
      <c r="I154" s="209">
        <f t="shared" si="187"/>
        <v>17</v>
      </c>
      <c r="J154" s="209">
        <f t="shared" si="187"/>
        <v>2816.3795255417231</v>
      </c>
      <c r="K154" s="210">
        <f t="shared" si="187"/>
        <v>165.66938385539544</v>
      </c>
      <c r="L154" s="530"/>
      <c r="M154" s="209">
        <f>RANK(K154, K$147:$K$161)</f>
        <v>7</v>
      </c>
      <c r="N154" s="494"/>
      <c r="O154" s="494"/>
      <c r="P154" s="207">
        <v>17</v>
      </c>
      <c r="Q154" s="207">
        <v>2816.2322274881544</v>
      </c>
      <c r="R154" s="208">
        <f t="shared" si="180"/>
        <v>165.66071926400909</v>
      </c>
      <c r="S154" s="205">
        <f t="shared" si="188"/>
        <v>8</v>
      </c>
      <c r="T154" s="529"/>
      <c r="U154" s="207">
        <v>17</v>
      </c>
      <c r="V154" s="207">
        <v>2815.961011270178</v>
      </c>
      <c r="W154" s="208">
        <f t="shared" si="181"/>
        <v>165.64476536883399</v>
      </c>
      <c r="X154" s="205">
        <f t="shared" si="189"/>
        <v>7</v>
      </c>
      <c r="Y154" s="529"/>
      <c r="Z154" s="207">
        <v>17</v>
      </c>
      <c r="AA154" s="207">
        <v>2816.1014263074508</v>
      </c>
      <c r="AB154" s="208">
        <f t="shared" si="182"/>
        <v>165.65302507690888</v>
      </c>
      <c r="AC154" s="205">
        <f t="shared" si="190"/>
        <v>7</v>
      </c>
      <c r="AD154" s="529"/>
      <c r="AE154" s="207">
        <v>17</v>
      </c>
      <c r="AF154" s="207">
        <v>2816.3551401869067</v>
      </c>
      <c r="AG154" s="208">
        <f t="shared" si="183"/>
        <v>165.66794942275922</v>
      </c>
      <c r="AH154" s="205">
        <f t="shared" si="191"/>
        <v>7</v>
      </c>
      <c r="AI154" s="529"/>
      <c r="AJ154" s="207">
        <v>17</v>
      </c>
      <c r="AK154" s="207">
        <v>2816.3265306122366</v>
      </c>
      <c r="AL154" s="208">
        <f t="shared" si="184"/>
        <v>165.66626650660214</v>
      </c>
      <c r="AM154" s="205">
        <f t="shared" si="192"/>
        <v>7</v>
      </c>
      <c r="AN154" s="529"/>
      <c r="AO154" s="207">
        <v>17</v>
      </c>
      <c r="AP154" s="207">
        <v>2817.3913043478274</v>
      </c>
      <c r="AQ154" s="208">
        <f t="shared" si="185"/>
        <v>165.72890025575455</v>
      </c>
      <c r="AR154" s="205">
        <f t="shared" si="193"/>
        <v>7</v>
      </c>
      <c r="AS154" s="529"/>
      <c r="AT154" s="207">
        <v>17</v>
      </c>
      <c r="AU154" s="207">
        <v>2816.2890385793057</v>
      </c>
      <c r="AV154" s="208">
        <f t="shared" si="186"/>
        <v>165.66406109290034</v>
      </c>
      <c r="AW154" s="205">
        <f t="shared" si="194"/>
        <v>8</v>
      </c>
      <c r="AX154" s="529"/>
    </row>
    <row r="155" spans="2:50" ht="14.25" hidden="1" customHeight="1" outlineLevel="1">
      <c r="B155" s="494"/>
      <c r="C155" s="203">
        <v>9</v>
      </c>
      <c r="D155" s="206" t="s">
        <v>398</v>
      </c>
      <c r="E155" s="203">
        <v>17</v>
      </c>
      <c r="F155" s="203">
        <v>3273</v>
      </c>
      <c r="G155" s="208">
        <f t="shared" si="179"/>
        <v>192.52941176470588</v>
      </c>
      <c r="H155" s="529"/>
      <c r="I155" s="209">
        <f t="shared" si="187"/>
        <v>17</v>
      </c>
      <c r="J155" s="209">
        <f t="shared" si="187"/>
        <v>2815.9618554953327</v>
      </c>
      <c r="K155" s="210">
        <f t="shared" si="187"/>
        <v>165.64481502913719</v>
      </c>
      <c r="L155" s="530"/>
      <c r="M155" s="209">
        <f>RANK(K155, K$147:$K$161)</f>
        <v>9</v>
      </c>
      <c r="N155" s="494"/>
      <c r="O155" s="494"/>
      <c r="P155" s="207">
        <v>17</v>
      </c>
      <c r="Q155" s="207">
        <v>2815.5812538040154</v>
      </c>
      <c r="R155" s="208">
        <f t="shared" si="180"/>
        <v>165.62242669435386</v>
      </c>
      <c r="S155" s="205">
        <f t="shared" si="188"/>
        <v>9</v>
      </c>
      <c r="T155" s="529"/>
      <c r="U155" s="207">
        <v>17</v>
      </c>
      <c r="V155" s="207">
        <v>2815.6488549618389</v>
      </c>
      <c r="W155" s="208">
        <f t="shared" si="181"/>
        <v>165.62640323304936</v>
      </c>
      <c r="X155" s="205">
        <f t="shared" si="189"/>
        <v>10</v>
      </c>
      <c r="Y155" s="529"/>
      <c r="Z155" s="207">
        <v>17</v>
      </c>
      <c r="AA155" s="207">
        <v>2816.0424262512474</v>
      </c>
      <c r="AB155" s="208">
        <f t="shared" si="182"/>
        <v>165.6495544853675</v>
      </c>
      <c r="AC155" s="205">
        <f t="shared" si="190"/>
        <v>8</v>
      </c>
      <c r="AD155" s="529"/>
      <c r="AE155" s="207">
        <v>17</v>
      </c>
      <c r="AF155" s="207">
        <v>2815.4605263157896</v>
      </c>
      <c r="AG155" s="208">
        <f t="shared" si="183"/>
        <v>165.61532507739938</v>
      </c>
      <c r="AH155" s="205">
        <f t="shared" si="191"/>
        <v>9</v>
      </c>
      <c r="AI155" s="529"/>
      <c r="AJ155" s="207">
        <v>17</v>
      </c>
      <c r="AK155" s="207">
        <v>2816.2139573756754</v>
      </c>
      <c r="AL155" s="208">
        <f t="shared" si="184"/>
        <v>165.65964455151033</v>
      </c>
      <c r="AM155" s="205">
        <f t="shared" si="192"/>
        <v>8</v>
      </c>
      <c r="AN155" s="529"/>
      <c r="AO155" s="207">
        <v>17</v>
      </c>
      <c r="AP155" s="207">
        <v>2816.7758846657894</v>
      </c>
      <c r="AQ155" s="208">
        <f t="shared" si="185"/>
        <v>165.6926990979876</v>
      </c>
      <c r="AR155" s="205">
        <f t="shared" si="193"/>
        <v>8</v>
      </c>
      <c r="AS155" s="529"/>
      <c r="AT155" s="207">
        <v>17</v>
      </c>
      <c r="AU155" s="207">
        <v>2816.0100850929716</v>
      </c>
      <c r="AV155" s="208">
        <f t="shared" si="186"/>
        <v>165.64765206429246</v>
      </c>
      <c r="AW155" s="205">
        <f t="shared" si="194"/>
        <v>10</v>
      </c>
      <c r="AX155" s="529"/>
    </row>
    <row r="156" spans="2:50" ht="14.25" hidden="1" customHeight="1" outlineLevel="1">
      <c r="B156" s="494"/>
      <c r="C156" s="203">
        <v>10</v>
      </c>
      <c r="D156" s="206" t="s">
        <v>396</v>
      </c>
      <c r="E156" s="203">
        <v>11</v>
      </c>
      <c r="F156" s="203">
        <v>3000</v>
      </c>
      <c r="G156" s="208">
        <f t="shared" si="179"/>
        <v>272.72727272727275</v>
      </c>
      <c r="H156" s="529"/>
      <c r="I156" s="209">
        <f t="shared" si="187"/>
        <v>11</v>
      </c>
      <c r="J156" s="209">
        <f t="shared" si="187"/>
        <v>2580.9668625829654</v>
      </c>
      <c r="K156" s="210">
        <f t="shared" si="187"/>
        <v>234.63335114390591</v>
      </c>
      <c r="L156" s="530"/>
      <c r="M156" s="209">
        <f>RANK(K156, K$147:$K$161)</f>
        <v>5</v>
      </c>
      <c r="N156" s="494"/>
      <c r="O156" s="494"/>
      <c r="P156" s="207">
        <v>11</v>
      </c>
      <c r="Q156" s="207">
        <v>2581.4460217893634</v>
      </c>
      <c r="R156" s="208">
        <f t="shared" si="180"/>
        <v>234.67691107176032</v>
      </c>
      <c r="S156" s="205">
        <f t="shared" si="188"/>
        <v>4</v>
      </c>
      <c r="T156" s="529"/>
      <c r="U156" s="207">
        <v>11</v>
      </c>
      <c r="V156" s="207">
        <v>2580.8049535603682</v>
      </c>
      <c r="W156" s="208">
        <f t="shared" si="181"/>
        <v>234.61863214185166</v>
      </c>
      <c r="X156" s="205">
        <f t="shared" si="189"/>
        <v>5</v>
      </c>
      <c r="Y156" s="529"/>
      <c r="Z156" s="207">
        <v>11</v>
      </c>
      <c r="AA156" s="207">
        <v>2581.4199929353545</v>
      </c>
      <c r="AB156" s="208">
        <f t="shared" si="182"/>
        <v>234.67454481230496</v>
      </c>
      <c r="AC156" s="205">
        <f t="shared" si="190"/>
        <v>4</v>
      </c>
      <c r="AD156" s="529"/>
      <c r="AE156" s="207">
        <v>11</v>
      </c>
      <c r="AF156" s="207">
        <v>2580.9677419354866</v>
      </c>
      <c r="AG156" s="208">
        <f t="shared" si="183"/>
        <v>234.63343108504424</v>
      </c>
      <c r="AH156" s="205">
        <f t="shared" si="191"/>
        <v>4</v>
      </c>
      <c r="AI156" s="529"/>
      <c r="AJ156" s="207">
        <v>11</v>
      </c>
      <c r="AK156" s="207">
        <v>2580.5704836709378</v>
      </c>
      <c r="AL156" s="208">
        <f t="shared" si="184"/>
        <v>234.597316697358</v>
      </c>
      <c r="AM156" s="205">
        <f t="shared" si="192"/>
        <v>5</v>
      </c>
      <c r="AN156" s="529"/>
      <c r="AO156" s="207">
        <v>11</v>
      </c>
      <c r="AP156" s="207">
        <v>2580.7011686143614</v>
      </c>
      <c r="AQ156" s="208">
        <f t="shared" si="185"/>
        <v>234.60919714676012</v>
      </c>
      <c r="AR156" s="205">
        <f t="shared" si="193"/>
        <v>5</v>
      </c>
      <c r="AS156" s="529"/>
      <c r="AT156" s="207">
        <v>11</v>
      </c>
      <c r="AU156" s="207">
        <v>2580.8576755748854</v>
      </c>
      <c r="AV156" s="208">
        <f t="shared" si="186"/>
        <v>234.62342505226232</v>
      </c>
      <c r="AW156" s="205">
        <f t="shared" si="194"/>
        <v>5</v>
      </c>
      <c r="AX156" s="529"/>
    </row>
    <row r="157" spans="2:50" ht="14.25" hidden="1" customHeight="1" outlineLevel="1">
      <c r="B157" s="494"/>
      <c r="C157" s="203">
        <v>11</v>
      </c>
      <c r="D157" s="206"/>
      <c r="E157" s="203"/>
      <c r="F157" s="203"/>
      <c r="G157" s="208"/>
      <c r="H157" s="529"/>
      <c r="I157" s="209"/>
      <c r="J157" s="209"/>
      <c r="K157" s="210"/>
      <c r="L157" s="530"/>
      <c r="M157" s="209"/>
      <c r="N157" s="494"/>
      <c r="O157" s="494"/>
      <c r="P157" s="203"/>
      <c r="Q157" s="203"/>
      <c r="R157" s="208"/>
      <c r="S157" s="205"/>
      <c r="T157" s="529"/>
      <c r="U157" s="203"/>
      <c r="V157" s="203"/>
      <c r="W157" s="208"/>
      <c r="X157" s="205"/>
      <c r="Y157" s="529"/>
      <c r="Z157" s="203"/>
      <c r="AA157" s="203"/>
      <c r="AB157" s="208"/>
      <c r="AC157" s="205"/>
      <c r="AD157" s="529"/>
      <c r="AE157" s="203"/>
      <c r="AF157" s="203"/>
      <c r="AG157" s="208"/>
      <c r="AH157" s="205"/>
      <c r="AI157" s="529"/>
      <c r="AJ157" s="203"/>
      <c r="AK157" s="203"/>
      <c r="AL157" s="208"/>
      <c r="AM157" s="205"/>
      <c r="AN157" s="529"/>
      <c r="AO157" s="203"/>
      <c r="AP157" s="203"/>
      <c r="AQ157" s="208"/>
      <c r="AR157" s="205"/>
      <c r="AS157" s="529"/>
      <c r="AT157" s="203"/>
      <c r="AU157" s="203"/>
      <c r="AV157" s="208"/>
      <c r="AW157" s="205"/>
      <c r="AX157" s="529"/>
    </row>
    <row r="158" spans="2:50" ht="14.25" hidden="1" customHeight="1" outlineLevel="1">
      <c r="B158" s="494"/>
      <c r="C158" s="203">
        <v>12</v>
      </c>
      <c r="D158" s="206"/>
      <c r="E158" s="203"/>
      <c r="F158" s="203"/>
      <c r="G158" s="208"/>
      <c r="H158" s="529"/>
      <c r="I158" s="209"/>
      <c r="J158" s="209"/>
      <c r="K158" s="210"/>
      <c r="L158" s="530"/>
      <c r="M158" s="209"/>
      <c r="N158" s="494"/>
      <c r="O158" s="494"/>
      <c r="P158" s="203"/>
      <c r="Q158" s="203"/>
      <c r="R158" s="208"/>
      <c r="S158" s="205"/>
      <c r="T158" s="529"/>
      <c r="U158" s="203"/>
      <c r="V158" s="203"/>
      <c r="W158" s="208"/>
      <c r="X158" s="205"/>
      <c r="Y158" s="529"/>
      <c r="Z158" s="203"/>
      <c r="AA158" s="203"/>
      <c r="AB158" s="208"/>
      <c r="AC158" s="205"/>
      <c r="AD158" s="529"/>
      <c r="AE158" s="203"/>
      <c r="AF158" s="203"/>
      <c r="AG158" s="208"/>
      <c r="AH158" s="205"/>
      <c r="AI158" s="529"/>
      <c r="AJ158" s="203"/>
      <c r="AK158" s="203"/>
      <c r="AL158" s="208"/>
      <c r="AM158" s="205"/>
      <c r="AN158" s="529"/>
      <c r="AO158" s="203"/>
      <c r="AP158" s="203"/>
      <c r="AQ158" s="208"/>
      <c r="AR158" s="205"/>
      <c r="AS158" s="529"/>
      <c r="AT158" s="203"/>
      <c r="AU158" s="203"/>
      <c r="AV158" s="208"/>
      <c r="AW158" s="205"/>
      <c r="AX158" s="529"/>
    </row>
    <row r="159" spans="2:50" ht="14.25" hidden="1" customHeight="1" outlineLevel="1">
      <c r="B159" s="494"/>
      <c r="C159" s="203">
        <v>13</v>
      </c>
      <c r="D159" s="206"/>
      <c r="E159" s="203"/>
      <c r="F159" s="203"/>
      <c r="G159" s="208"/>
      <c r="H159" s="529"/>
      <c r="I159" s="209"/>
      <c r="J159" s="209"/>
      <c r="K159" s="210"/>
      <c r="L159" s="530"/>
      <c r="M159" s="209"/>
      <c r="N159" s="494"/>
      <c r="O159" s="494"/>
      <c r="P159" s="203"/>
      <c r="Q159" s="203"/>
      <c r="R159" s="208"/>
      <c r="S159" s="205"/>
      <c r="T159" s="529"/>
      <c r="U159" s="203"/>
      <c r="V159" s="203"/>
      <c r="W159" s="208"/>
      <c r="X159" s="205"/>
      <c r="Y159" s="529"/>
      <c r="Z159" s="203"/>
      <c r="AA159" s="203"/>
      <c r="AB159" s="208"/>
      <c r="AC159" s="205"/>
      <c r="AD159" s="529"/>
      <c r="AE159" s="203"/>
      <c r="AF159" s="203"/>
      <c r="AG159" s="208"/>
      <c r="AH159" s="205"/>
      <c r="AI159" s="529"/>
      <c r="AJ159" s="203"/>
      <c r="AK159" s="203"/>
      <c r="AL159" s="208"/>
      <c r="AM159" s="205"/>
      <c r="AN159" s="529"/>
      <c r="AO159" s="203"/>
      <c r="AP159" s="203"/>
      <c r="AQ159" s="208"/>
      <c r="AR159" s="205"/>
      <c r="AS159" s="529"/>
      <c r="AT159" s="203"/>
      <c r="AU159" s="203"/>
      <c r="AV159" s="208"/>
      <c r="AW159" s="205"/>
      <c r="AX159" s="529"/>
    </row>
    <row r="160" spans="2:50" ht="14.25" hidden="1" customHeight="1" outlineLevel="1">
      <c r="B160" s="494"/>
      <c r="C160" s="203">
        <v>14</v>
      </c>
      <c r="D160" s="206"/>
      <c r="E160" s="203"/>
      <c r="F160" s="203"/>
      <c r="G160" s="208"/>
      <c r="H160" s="529"/>
      <c r="I160" s="209"/>
      <c r="J160" s="209"/>
      <c r="K160" s="210"/>
      <c r="L160" s="530"/>
      <c r="M160" s="209"/>
      <c r="N160" s="494"/>
      <c r="O160" s="494"/>
      <c r="P160" s="203"/>
      <c r="Q160" s="203"/>
      <c r="R160" s="208"/>
      <c r="S160" s="205"/>
      <c r="T160" s="529"/>
      <c r="U160" s="203"/>
      <c r="V160" s="203"/>
      <c r="W160" s="208"/>
      <c r="X160" s="205"/>
      <c r="Y160" s="529"/>
      <c r="Z160" s="203"/>
      <c r="AA160" s="203"/>
      <c r="AB160" s="208"/>
      <c r="AC160" s="205"/>
      <c r="AD160" s="529"/>
      <c r="AE160" s="203"/>
      <c r="AF160" s="203"/>
      <c r="AG160" s="208"/>
      <c r="AH160" s="205"/>
      <c r="AI160" s="529"/>
      <c r="AJ160" s="203"/>
      <c r="AK160" s="203"/>
      <c r="AL160" s="208"/>
      <c r="AM160" s="205"/>
      <c r="AN160" s="529"/>
      <c r="AO160" s="203"/>
      <c r="AP160" s="203"/>
      <c r="AQ160" s="208"/>
      <c r="AR160" s="205"/>
      <c r="AS160" s="529"/>
      <c r="AT160" s="203"/>
      <c r="AU160" s="203"/>
      <c r="AV160" s="208"/>
      <c r="AW160" s="205"/>
      <c r="AX160" s="529"/>
    </row>
    <row r="161" spans="2:50" ht="14.25" hidden="1" customHeight="1" outlineLevel="1">
      <c r="B161" s="494"/>
      <c r="C161" s="203">
        <v>15</v>
      </c>
      <c r="D161" s="206"/>
      <c r="E161" s="203"/>
      <c r="F161" s="203"/>
      <c r="G161" s="208"/>
      <c r="H161" s="529"/>
      <c r="I161" s="209"/>
      <c r="J161" s="209"/>
      <c r="K161" s="210"/>
      <c r="L161" s="530"/>
      <c r="M161" s="209"/>
      <c r="N161" s="494"/>
      <c r="O161" s="494"/>
      <c r="P161" s="203"/>
      <c r="Q161" s="207"/>
      <c r="R161" s="208"/>
      <c r="S161" s="205"/>
      <c r="T161" s="529"/>
      <c r="U161" s="203"/>
      <c r="V161" s="207"/>
      <c r="W161" s="208"/>
      <c r="X161" s="205"/>
      <c r="Y161" s="529"/>
      <c r="Z161" s="203"/>
      <c r="AA161" s="207"/>
      <c r="AB161" s="208"/>
      <c r="AC161" s="205"/>
      <c r="AD161" s="529"/>
      <c r="AE161" s="203"/>
      <c r="AF161" s="207"/>
      <c r="AG161" s="208"/>
      <c r="AH161" s="205"/>
      <c r="AI161" s="529"/>
      <c r="AJ161" s="203"/>
      <c r="AK161" s="207"/>
      <c r="AL161" s="208"/>
      <c r="AM161" s="205"/>
      <c r="AN161" s="529"/>
      <c r="AO161" s="203"/>
      <c r="AP161" s="207"/>
      <c r="AQ161" s="208"/>
      <c r="AR161" s="205"/>
      <c r="AS161" s="529"/>
      <c r="AT161" s="203"/>
      <c r="AU161" s="207"/>
      <c r="AV161" s="208"/>
      <c r="AW161" s="205"/>
      <c r="AX161" s="529"/>
    </row>
    <row r="162" spans="2:50" ht="14.25" hidden="1" customHeight="1" outlineLevel="1" collapsed="1">
      <c r="B162" s="532" t="s">
        <v>628</v>
      </c>
      <c r="C162" s="532"/>
      <c r="D162" s="532"/>
      <c r="E162" s="532"/>
      <c r="F162" s="532"/>
      <c r="G162" s="532"/>
      <c r="H162" s="532"/>
      <c r="I162" s="532"/>
      <c r="J162" s="532"/>
      <c r="K162" s="532"/>
      <c r="L162" s="532"/>
      <c r="M162" s="533"/>
      <c r="N162" s="575" t="s">
        <v>445</v>
      </c>
      <c r="O162" s="575" t="s">
        <v>105</v>
      </c>
      <c r="P162" s="587">
        <f>AT142+1</f>
        <v>45923</v>
      </c>
      <c r="Q162" s="588"/>
      <c r="R162" s="588"/>
      <c r="S162" s="588"/>
      <c r="T162" s="588"/>
      <c r="U162" s="589">
        <f>P162+1</f>
        <v>45924</v>
      </c>
      <c r="V162" s="590"/>
      <c r="W162" s="590"/>
      <c r="X162" s="590"/>
      <c r="Y162" s="590"/>
      <c r="Z162" s="587">
        <f t="shared" ref="Z162" si="195">U162+1</f>
        <v>45925</v>
      </c>
      <c r="AA162" s="588"/>
      <c r="AB162" s="588"/>
      <c r="AC162" s="588"/>
      <c r="AD162" s="588"/>
      <c r="AE162" s="589">
        <f t="shared" ref="AE162" si="196">Z162+1</f>
        <v>45926</v>
      </c>
      <c r="AF162" s="590"/>
      <c r="AG162" s="590"/>
      <c r="AH162" s="590"/>
      <c r="AI162" s="590"/>
      <c r="AJ162" s="591">
        <f t="shared" ref="AJ162" si="197">AE162+1</f>
        <v>45927</v>
      </c>
      <c r="AK162" s="592"/>
      <c r="AL162" s="592"/>
      <c r="AM162" s="592"/>
      <c r="AN162" s="593"/>
      <c r="AO162" s="589">
        <f t="shared" ref="AO162" si="198">AJ162+1</f>
        <v>45928</v>
      </c>
      <c r="AP162" s="590"/>
      <c r="AQ162" s="590"/>
      <c r="AR162" s="590"/>
      <c r="AS162" s="590"/>
      <c r="AT162" s="591">
        <f t="shared" ref="AT162" si="199">AO162+1</f>
        <v>45929</v>
      </c>
      <c r="AU162" s="592"/>
      <c r="AV162" s="592"/>
      <c r="AW162" s="592"/>
      <c r="AX162" s="593"/>
    </row>
    <row r="163" spans="2:50" ht="14.25" hidden="1" customHeight="1" outlineLevel="1">
      <c r="B163" s="534"/>
      <c r="C163" s="534"/>
      <c r="D163" s="534"/>
      <c r="E163" s="534"/>
      <c r="F163" s="534"/>
      <c r="G163" s="534"/>
      <c r="H163" s="534"/>
      <c r="I163" s="534"/>
      <c r="J163" s="534"/>
      <c r="K163" s="534"/>
      <c r="L163" s="534"/>
      <c r="M163" s="535"/>
      <c r="N163" s="577"/>
      <c r="O163" s="577"/>
      <c r="P163" s="594">
        <f>P162</f>
        <v>45923</v>
      </c>
      <c r="Q163" s="594"/>
      <c r="R163" s="594"/>
      <c r="S163" s="594"/>
      <c r="T163" s="594"/>
      <c r="U163" s="595">
        <f>U162</f>
        <v>45924</v>
      </c>
      <c r="V163" s="595"/>
      <c r="W163" s="595"/>
      <c r="X163" s="595"/>
      <c r="Y163" s="595"/>
      <c r="Z163" s="594">
        <f t="shared" ref="Z163" si="200">Z162</f>
        <v>45925</v>
      </c>
      <c r="AA163" s="594"/>
      <c r="AB163" s="594"/>
      <c r="AC163" s="594"/>
      <c r="AD163" s="594"/>
      <c r="AE163" s="595">
        <f t="shared" ref="AE163" si="201">AE162</f>
        <v>45926</v>
      </c>
      <c r="AF163" s="595"/>
      <c r="AG163" s="595"/>
      <c r="AH163" s="595"/>
      <c r="AI163" s="595"/>
      <c r="AJ163" s="596">
        <f t="shared" ref="AJ163" si="202">AJ162</f>
        <v>45927</v>
      </c>
      <c r="AK163" s="597"/>
      <c r="AL163" s="597"/>
      <c r="AM163" s="597"/>
      <c r="AN163" s="598"/>
      <c r="AO163" s="595">
        <f t="shared" ref="AO163" si="203">AO162</f>
        <v>45928</v>
      </c>
      <c r="AP163" s="595"/>
      <c r="AQ163" s="595"/>
      <c r="AR163" s="595"/>
      <c r="AS163" s="595"/>
      <c r="AT163" s="596">
        <f t="shared" ref="AT163" si="204">AT162</f>
        <v>45929</v>
      </c>
      <c r="AU163" s="597"/>
      <c r="AV163" s="597"/>
      <c r="AW163" s="597"/>
      <c r="AX163" s="598"/>
    </row>
    <row r="164" spans="2:50" ht="14.25" hidden="1" customHeight="1" outlineLevel="1">
      <c r="B164" s="494" t="s">
        <v>165</v>
      </c>
      <c r="C164" s="494" t="s">
        <v>160</v>
      </c>
      <c r="D164" s="494"/>
      <c r="E164" s="494" t="s">
        <v>161</v>
      </c>
      <c r="F164" s="494"/>
      <c r="G164" s="494"/>
      <c r="H164" s="494" t="s">
        <v>166</v>
      </c>
      <c r="I164" s="527" t="s">
        <v>446</v>
      </c>
      <c r="J164" s="527"/>
      <c r="K164" s="527"/>
      <c r="L164" s="527" t="s">
        <v>166</v>
      </c>
      <c r="M164" s="527" t="s">
        <v>168</v>
      </c>
      <c r="N164" s="494"/>
      <c r="O164" s="494" t="s">
        <v>167</v>
      </c>
      <c r="P164" s="494" t="s">
        <v>163</v>
      </c>
      <c r="Q164" s="494"/>
      <c r="R164" s="494"/>
      <c r="S164" s="494"/>
      <c r="T164" s="494" t="s">
        <v>166</v>
      </c>
      <c r="U164" s="494" t="s">
        <v>163</v>
      </c>
      <c r="V164" s="494"/>
      <c r="W164" s="494"/>
      <c r="X164" s="494"/>
      <c r="Y164" s="494" t="s">
        <v>166</v>
      </c>
      <c r="Z164" s="494" t="s">
        <v>163</v>
      </c>
      <c r="AA164" s="494"/>
      <c r="AB164" s="494"/>
      <c r="AC164" s="494"/>
      <c r="AD164" s="494" t="s">
        <v>166</v>
      </c>
      <c r="AE164" s="494" t="s">
        <v>163</v>
      </c>
      <c r="AF164" s="494"/>
      <c r="AG164" s="494"/>
      <c r="AH164" s="494"/>
      <c r="AI164" s="494" t="s">
        <v>166</v>
      </c>
      <c r="AJ164" s="494" t="s">
        <v>163</v>
      </c>
      <c r="AK164" s="494"/>
      <c r="AL164" s="494"/>
      <c r="AM164" s="494"/>
      <c r="AN164" s="494" t="s">
        <v>166</v>
      </c>
      <c r="AO164" s="494" t="s">
        <v>163</v>
      </c>
      <c r="AP164" s="494"/>
      <c r="AQ164" s="494"/>
      <c r="AR164" s="494"/>
      <c r="AS164" s="494" t="s">
        <v>166</v>
      </c>
      <c r="AT164" s="494" t="s">
        <v>163</v>
      </c>
      <c r="AU164" s="494"/>
      <c r="AV164" s="494"/>
      <c r="AW164" s="494"/>
      <c r="AX164" s="494" t="s">
        <v>166</v>
      </c>
    </row>
    <row r="165" spans="2:50" ht="14.25" hidden="1" customHeight="1" outlineLevel="1">
      <c r="B165" s="494"/>
      <c r="C165" s="494"/>
      <c r="D165" s="494"/>
      <c r="E165" s="494" t="s">
        <v>447</v>
      </c>
      <c r="F165" s="494"/>
      <c r="G165" s="494"/>
      <c r="H165" s="494"/>
      <c r="I165" s="527" t="s">
        <v>447</v>
      </c>
      <c r="J165" s="527"/>
      <c r="K165" s="527"/>
      <c r="L165" s="527"/>
      <c r="M165" s="527"/>
      <c r="N165" s="494"/>
      <c r="O165" s="494"/>
      <c r="P165" s="494" t="s">
        <v>448</v>
      </c>
      <c r="Q165" s="494"/>
      <c r="R165" s="494"/>
      <c r="S165" s="494"/>
      <c r="T165" s="494"/>
      <c r="U165" s="494" t="s">
        <v>448</v>
      </c>
      <c r="V165" s="494"/>
      <c r="W165" s="494"/>
      <c r="X165" s="494"/>
      <c r="Y165" s="494"/>
      <c r="Z165" s="494" t="s">
        <v>448</v>
      </c>
      <c r="AA165" s="494"/>
      <c r="AB165" s="494"/>
      <c r="AC165" s="494"/>
      <c r="AD165" s="494"/>
      <c r="AE165" s="494" t="s">
        <v>448</v>
      </c>
      <c r="AF165" s="494"/>
      <c r="AG165" s="494"/>
      <c r="AH165" s="494"/>
      <c r="AI165" s="494"/>
      <c r="AJ165" s="494" t="s">
        <v>448</v>
      </c>
      <c r="AK165" s="494"/>
      <c r="AL165" s="494"/>
      <c r="AM165" s="494"/>
      <c r="AN165" s="494"/>
      <c r="AO165" s="494" t="s">
        <v>448</v>
      </c>
      <c r="AP165" s="494"/>
      <c r="AQ165" s="494"/>
      <c r="AR165" s="494"/>
      <c r="AS165" s="494"/>
      <c r="AT165" s="494" t="s">
        <v>448</v>
      </c>
      <c r="AU165" s="494"/>
      <c r="AV165" s="494"/>
      <c r="AW165" s="494"/>
      <c r="AX165" s="494"/>
    </row>
    <row r="166" spans="2:50" ht="14.25" hidden="1" customHeight="1" outlineLevel="1">
      <c r="B166" s="494"/>
      <c r="C166" s="494"/>
      <c r="D166" s="494"/>
      <c r="E166" s="203" t="s">
        <v>162</v>
      </c>
      <c r="F166" s="203" t="s">
        <v>449</v>
      </c>
      <c r="G166" s="203" t="s">
        <v>164</v>
      </c>
      <c r="H166" s="494"/>
      <c r="I166" s="204" t="s">
        <v>162</v>
      </c>
      <c r="J166" s="204" t="s">
        <v>449</v>
      </c>
      <c r="K166" s="204" t="s">
        <v>164</v>
      </c>
      <c r="L166" s="527"/>
      <c r="M166" s="527"/>
      <c r="N166" s="494"/>
      <c r="O166" s="494"/>
      <c r="P166" s="203" t="s">
        <v>162</v>
      </c>
      <c r="Q166" s="203" t="s">
        <v>449</v>
      </c>
      <c r="R166" s="203" t="s">
        <v>164</v>
      </c>
      <c r="S166" s="205" t="s">
        <v>168</v>
      </c>
      <c r="T166" s="494"/>
      <c r="U166" s="203" t="s">
        <v>162</v>
      </c>
      <c r="V166" s="203" t="s">
        <v>449</v>
      </c>
      <c r="W166" s="203" t="s">
        <v>164</v>
      </c>
      <c r="X166" s="205" t="s">
        <v>168</v>
      </c>
      <c r="Y166" s="494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494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494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494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494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494"/>
    </row>
    <row r="167" spans="2:50" ht="14.25" hidden="1" customHeight="1" outlineLevel="1">
      <c r="B167" s="494" t="s">
        <v>478</v>
      </c>
      <c r="C167" s="203">
        <v>1</v>
      </c>
      <c r="D167" s="206" t="s">
        <v>391</v>
      </c>
      <c r="E167" s="203">
        <v>6</v>
      </c>
      <c r="F167" s="203">
        <v>2600</v>
      </c>
      <c r="G167" s="208">
        <f t="shared" ref="G167:G176" si="205">F167/E167</f>
        <v>433.33333333333331</v>
      </c>
      <c r="H167" s="529">
        <f>AVERAGE(F167:F181)</f>
        <v>3169.2</v>
      </c>
      <c r="I167" s="209">
        <f>AVERAGE(P167,U167,Z167,AE167,AJ167,AO167,AT167)</f>
        <v>6</v>
      </c>
      <c r="J167" s="209">
        <f>AVERAGE(Q167,V167,AA167,AF167,AK167,AP167,AU167)</f>
        <v>2217.4450632649523</v>
      </c>
      <c r="K167" s="210">
        <f>AVERAGE(R167,W167,AB167,AG167,AL167,AQ167,AV167)</f>
        <v>369.57417721082533</v>
      </c>
      <c r="L167" s="530">
        <f>IFERROR(AVERAGE(K167:K181),"-")</f>
        <v>258.43816343413431</v>
      </c>
      <c r="M167" s="209">
        <f>RANK(K167, K$167:$K$181)</f>
        <v>3</v>
      </c>
      <c r="N167" s="494"/>
      <c r="O167" s="494"/>
      <c r="P167" s="207">
        <v>6</v>
      </c>
      <c r="Q167" s="207">
        <v>2220.722891566269</v>
      </c>
      <c r="R167" s="208">
        <f t="shared" ref="R167:R176" si="206">Q167/P167</f>
        <v>370.12048192771152</v>
      </c>
      <c r="S167" s="205">
        <f>RANK(R167, R$167:R$181)</f>
        <v>3</v>
      </c>
      <c r="T167" s="529">
        <f>AVERAGE(R167:R181)</f>
        <v>256.33427900465091</v>
      </c>
      <c r="U167" s="207">
        <v>6</v>
      </c>
      <c r="V167" s="207">
        <v>2221.1822660098505</v>
      </c>
      <c r="W167" s="208">
        <f t="shared" ref="W167:W176" si="207">V167/U167</f>
        <v>370.19704433497509</v>
      </c>
      <c r="X167" s="205">
        <f>RANK(W167, W$167:W$181)</f>
        <v>3</v>
      </c>
      <c r="Y167" s="529">
        <f>AVERAGE(W167:W181)</f>
        <v>257.69145097151204</v>
      </c>
      <c r="Z167" s="207">
        <v>6</v>
      </c>
      <c r="AA167" s="207">
        <v>2221.5789473684194</v>
      </c>
      <c r="AB167" s="208">
        <f t="shared" ref="AB167:AB176" si="208">AA167/Z167</f>
        <v>370.26315789473659</v>
      </c>
      <c r="AC167" s="205">
        <f>RANK(AB167, AB$167:AB$181)</f>
        <v>3</v>
      </c>
      <c r="AD167" s="529">
        <f>AVERAGE(AB167:AB181)</f>
        <v>259.12164165421234</v>
      </c>
      <c r="AE167" s="207">
        <v>6</v>
      </c>
      <c r="AF167" s="207">
        <v>2222.0283533260686</v>
      </c>
      <c r="AG167" s="208">
        <f t="shared" ref="AG167:AG176" si="209">AF167/AE167</f>
        <v>370.33805888767807</v>
      </c>
      <c r="AH167" s="205">
        <f>RANK(AG167, AG$167:AG$181)</f>
        <v>3</v>
      </c>
      <c r="AI167" s="529">
        <f>AVERAGE(AG167:AG181)</f>
        <v>259.05384348264681</v>
      </c>
      <c r="AJ167" s="207">
        <v>6</v>
      </c>
      <c r="AK167" s="207">
        <v>2204.4943820224639</v>
      </c>
      <c r="AL167" s="208">
        <f t="shared" ref="AL167:AL176" si="210">AK167/AJ167</f>
        <v>367.41573033707732</v>
      </c>
      <c r="AM167" s="205">
        <f>RANK(AL167, AL$167:AL$181)</f>
        <v>3</v>
      </c>
      <c r="AN167" s="529">
        <f>AVERAGE(AL167:AL181)</f>
        <v>258.57755290797775</v>
      </c>
      <c r="AO167" s="207">
        <v>6</v>
      </c>
      <c r="AP167" s="207">
        <v>2206.9741282339669</v>
      </c>
      <c r="AQ167" s="208">
        <f t="shared" ref="AQ167:AQ176" si="211">AP167/AO167</f>
        <v>367.82902137232782</v>
      </c>
      <c r="AR167" s="205">
        <f>RANK(AQ167, AQ$167:AQ$181)</f>
        <v>3</v>
      </c>
      <c r="AS167" s="529">
        <f>AVERAGE(AQ167:AQ181)</f>
        <v>258.80431032636773</v>
      </c>
      <c r="AT167" s="207">
        <v>6</v>
      </c>
      <c r="AU167" s="207">
        <v>2225.1344743276268</v>
      </c>
      <c r="AV167" s="208">
        <f t="shared" ref="AV167:AV176" si="212">AU167/AT167</f>
        <v>370.85574572127115</v>
      </c>
      <c r="AW167" s="205">
        <f>RANK(AV167, AV$167:AV$181)</f>
        <v>3</v>
      </c>
      <c r="AX167" s="529">
        <f>AVERAGE(AV167:AV181)</f>
        <v>259.48406569157265</v>
      </c>
    </row>
    <row r="168" spans="2:50" ht="14.25" hidden="1" customHeight="1" outlineLevel="1">
      <c r="B168" s="494"/>
      <c r="C168" s="203">
        <v>2</v>
      </c>
      <c r="D168" s="206" t="s">
        <v>394</v>
      </c>
      <c r="E168" s="203">
        <v>6</v>
      </c>
      <c r="F168" s="203">
        <v>2600</v>
      </c>
      <c r="G168" s="208">
        <f t="shared" si="205"/>
        <v>433.33333333333331</v>
      </c>
      <c r="H168" s="529"/>
      <c r="I168" s="209">
        <f t="shared" ref="I168:K176" si="213">AVERAGE(P168,U168,Z168,AE168,AJ168,AO168,AT168)</f>
        <v>6</v>
      </c>
      <c r="J168" s="209">
        <f t="shared" si="213"/>
        <v>2227.8784462575563</v>
      </c>
      <c r="K168" s="210">
        <f t="shared" si="213"/>
        <v>371.31307437625935</v>
      </c>
      <c r="L168" s="530"/>
      <c r="M168" s="209">
        <f>RANK(K168, K$167:$K$181)</f>
        <v>2</v>
      </c>
      <c r="N168" s="494"/>
      <c r="O168" s="494"/>
      <c r="P168" s="207">
        <v>6</v>
      </c>
      <c r="Q168" s="207">
        <v>2229.3577981651379</v>
      </c>
      <c r="R168" s="208">
        <f t="shared" si="206"/>
        <v>371.55963302752298</v>
      </c>
      <c r="S168" s="205">
        <f t="shared" ref="S168:S176" si="214">RANK(R168, R$167:R$181)</f>
        <v>2</v>
      </c>
      <c r="T168" s="529"/>
      <c r="U168" s="207">
        <v>6</v>
      </c>
      <c r="V168" s="207">
        <v>2230.4347826086905</v>
      </c>
      <c r="W168" s="208">
        <f t="shared" si="207"/>
        <v>371.73913043478177</v>
      </c>
      <c r="X168" s="205">
        <f t="shared" ref="X168:X176" si="215">RANK(W168, W$167:W$181)</f>
        <v>2</v>
      </c>
      <c r="Y168" s="529"/>
      <c r="Z168" s="207">
        <v>6</v>
      </c>
      <c r="AA168" s="207">
        <v>2230.6267029972723</v>
      </c>
      <c r="AB168" s="208">
        <f t="shared" si="208"/>
        <v>371.77111716621204</v>
      </c>
      <c r="AC168" s="205">
        <f t="shared" ref="AC168:AC176" si="216">RANK(AB168, AB$167:AB$181)</f>
        <v>2</v>
      </c>
      <c r="AD168" s="529"/>
      <c r="AE168" s="207">
        <v>6</v>
      </c>
      <c r="AF168" s="207">
        <v>2231.2020460358035</v>
      </c>
      <c r="AG168" s="208">
        <f t="shared" si="209"/>
        <v>371.86700767263392</v>
      </c>
      <c r="AH168" s="205">
        <f t="shared" ref="AH168:AH176" si="217">RANK(AG168, AG$167:AG$181)</f>
        <v>2</v>
      </c>
      <c r="AI168" s="529"/>
      <c r="AJ168" s="207">
        <v>6</v>
      </c>
      <c r="AK168" s="207">
        <v>2223.344947735191</v>
      </c>
      <c r="AL168" s="208">
        <f t="shared" si="210"/>
        <v>370.55749128919848</v>
      </c>
      <c r="AM168" s="205">
        <f t="shared" ref="AM168:AM176" si="218">RANK(AL168, AL$167:AL$181)</f>
        <v>2</v>
      </c>
      <c r="AN168" s="529"/>
      <c r="AO168" s="207">
        <v>6</v>
      </c>
      <c r="AP168" s="207">
        <v>2224.8251748251787</v>
      </c>
      <c r="AQ168" s="208">
        <f t="shared" si="211"/>
        <v>370.80419580419647</v>
      </c>
      <c r="AR168" s="205">
        <f t="shared" ref="AR168:AR176" si="219">RANK(AQ168, AQ$167:AQ$181)</f>
        <v>2</v>
      </c>
      <c r="AS168" s="529"/>
      <c r="AT168" s="207">
        <v>6</v>
      </c>
      <c r="AU168" s="207">
        <v>2225.3576714356204</v>
      </c>
      <c r="AV168" s="208">
        <f t="shared" si="212"/>
        <v>370.89294523927009</v>
      </c>
      <c r="AW168" s="205">
        <f t="shared" ref="AW168:AW176" si="220">RANK(AV168, AV$167:AV$181)</f>
        <v>2</v>
      </c>
      <c r="AX168" s="529"/>
    </row>
    <row r="169" spans="2:50" ht="14.25" hidden="1" customHeight="1" outlineLevel="1">
      <c r="B169" s="494"/>
      <c r="C169" s="203">
        <v>3</v>
      </c>
      <c r="D169" s="206" t="s">
        <v>393</v>
      </c>
      <c r="E169" s="203">
        <v>17</v>
      </c>
      <c r="F169" s="203">
        <v>3273</v>
      </c>
      <c r="G169" s="208">
        <f t="shared" si="205"/>
        <v>192.52941176470588</v>
      </c>
      <c r="H169" s="529"/>
      <c r="I169" s="209">
        <f t="shared" si="213"/>
        <v>17</v>
      </c>
      <c r="J169" s="209">
        <f t="shared" si="213"/>
        <v>2817.1617405890879</v>
      </c>
      <c r="K169" s="210">
        <f t="shared" si="213"/>
        <v>165.71539650524048</v>
      </c>
      <c r="L169" s="530"/>
      <c r="M169" s="209">
        <f>RANK(K169, K$167:$K$181)</f>
        <v>7</v>
      </c>
      <c r="N169" s="494"/>
      <c r="O169" s="494"/>
      <c r="P169" s="207">
        <v>17</v>
      </c>
      <c r="Q169" s="207">
        <v>2816.1100196463631</v>
      </c>
      <c r="R169" s="208">
        <f t="shared" si="206"/>
        <v>165.65353056743311</v>
      </c>
      <c r="S169" s="205">
        <f t="shared" si="214"/>
        <v>10</v>
      </c>
      <c r="T169" s="529"/>
      <c r="U169" s="207">
        <v>17</v>
      </c>
      <c r="V169" s="207">
        <v>2816.1002969317051</v>
      </c>
      <c r="W169" s="208">
        <f t="shared" si="207"/>
        <v>165.65295864304147</v>
      </c>
      <c r="X169" s="205">
        <f t="shared" si="215"/>
        <v>7</v>
      </c>
      <c r="Y169" s="529"/>
      <c r="Z169" s="207">
        <v>17</v>
      </c>
      <c r="AA169" s="207">
        <v>2815.829318651065</v>
      </c>
      <c r="AB169" s="208">
        <f t="shared" si="208"/>
        <v>165.6370187441803</v>
      </c>
      <c r="AC169" s="205">
        <f t="shared" si="216"/>
        <v>8</v>
      </c>
      <c r="AD169" s="529"/>
      <c r="AE169" s="207">
        <v>17</v>
      </c>
      <c r="AF169" s="207">
        <v>2816.1419068736136</v>
      </c>
      <c r="AG169" s="208">
        <f t="shared" si="209"/>
        <v>165.65540628668316</v>
      </c>
      <c r="AH169" s="205">
        <f t="shared" si="217"/>
        <v>9</v>
      </c>
      <c r="AI169" s="529"/>
      <c r="AJ169" s="207">
        <v>17</v>
      </c>
      <c r="AK169" s="207">
        <v>2815.9178433889588</v>
      </c>
      <c r="AL169" s="208">
        <f t="shared" si="210"/>
        <v>165.64222608170346</v>
      </c>
      <c r="AM169" s="205">
        <f t="shared" si="218"/>
        <v>7</v>
      </c>
      <c r="AN169" s="529"/>
      <c r="AO169" s="207">
        <v>17</v>
      </c>
      <c r="AP169" s="207">
        <v>2815.9509202453983</v>
      </c>
      <c r="AQ169" s="208">
        <f t="shared" si="211"/>
        <v>165.64417177914106</v>
      </c>
      <c r="AR169" s="205">
        <f t="shared" si="219"/>
        <v>8</v>
      </c>
      <c r="AS169" s="529"/>
      <c r="AT169" s="207">
        <v>17</v>
      </c>
      <c r="AU169" s="207">
        <v>2824.0818783865116</v>
      </c>
      <c r="AV169" s="208">
        <f t="shared" si="212"/>
        <v>166.12246343450067</v>
      </c>
      <c r="AW169" s="205">
        <f t="shared" si="220"/>
        <v>7</v>
      </c>
      <c r="AX169" s="529"/>
    </row>
    <row r="170" spans="2:50" ht="14.25" hidden="1" customHeight="1" outlineLevel="1">
      <c r="B170" s="494"/>
      <c r="C170" s="203">
        <v>4</v>
      </c>
      <c r="D170" s="206" t="s">
        <v>395</v>
      </c>
      <c r="E170" s="203">
        <v>17</v>
      </c>
      <c r="F170" s="203">
        <v>3273</v>
      </c>
      <c r="G170" s="208">
        <f t="shared" si="205"/>
        <v>192.52941176470588</v>
      </c>
      <c r="H170" s="529"/>
      <c r="I170" s="209">
        <f t="shared" si="213"/>
        <v>17</v>
      </c>
      <c r="J170" s="209">
        <f t="shared" si="213"/>
        <v>2815.7855937501213</v>
      </c>
      <c r="K170" s="210">
        <f t="shared" si="213"/>
        <v>165.63444669118357</v>
      </c>
      <c r="L170" s="530"/>
      <c r="M170" s="209">
        <f>RANK(K170, K$167:$K$181)</f>
        <v>10</v>
      </c>
      <c r="N170" s="494"/>
      <c r="O170" s="494"/>
      <c r="P170" s="207">
        <v>17</v>
      </c>
      <c r="Q170" s="207">
        <v>2816.2853297442821</v>
      </c>
      <c r="R170" s="208">
        <f t="shared" si="206"/>
        <v>165.66384292613424</v>
      </c>
      <c r="S170" s="205">
        <f t="shared" si="214"/>
        <v>8</v>
      </c>
      <c r="T170" s="529"/>
      <c r="U170" s="207">
        <v>17</v>
      </c>
      <c r="V170" s="207">
        <v>2815.7448252460067</v>
      </c>
      <c r="W170" s="208">
        <f t="shared" si="207"/>
        <v>165.63204854388275</v>
      </c>
      <c r="X170" s="205">
        <f t="shared" si="215"/>
        <v>10</v>
      </c>
      <c r="Y170" s="529"/>
      <c r="Z170" s="207">
        <v>17</v>
      </c>
      <c r="AA170" s="207">
        <v>2814.4750985309961</v>
      </c>
      <c r="AB170" s="208">
        <f t="shared" si="208"/>
        <v>165.55735873711743</v>
      </c>
      <c r="AC170" s="205">
        <f t="shared" si="216"/>
        <v>10</v>
      </c>
      <c r="AD170" s="529"/>
      <c r="AE170" s="207">
        <v>17</v>
      </c>
      <c r="AF170" s="207">
        <v>2815.5322064869802</v>
      </c>
      <c r="AG170" s="208">
        <f t="shared" si="209"/>
        <v>165.61954155805765</v>
      </c>
      <c r="AH170" s="205">
        <f t="shared" si="217"/>
        <v>10</v>
      </c>
      <c r="AI170" s="529"/>
      <c r="AJ170" s="207">
        <v>17</v>
      </c>
      <c r="AK170" s="207">
        <v>2815.3429602888095</v>
      </c>
      <c r="AL170" s="208">
        <f t="shared" si="210"/>
        <v>165.6084094287535</v>
      </c>
      <c r="AM170" s="205">
        <f t="shared" si="218"/>
        <v>10</v>
      </c>
      <c r="AN170" s="529"/>
      <c r="AO170" s="207">
        <v>17</v>
      </c>
      <c r="AP170" s="207">
        <v>2815.5322064869802</v>
      </c>
      <c r="AQ170" s="208">
        <f t="shared" si="211"/>
        <v>165.61954155805765</v>
      </c>
      <c r="AR170" s="205">
        <f t="shared" si="219"/>
        <v>9</v>
      </c>
      <c r="AS170" s="529"/>
      <c r="AT170" s="207">
        <v>17</v>
      </c>
      <c r="AU170" s="207">
        <v>2817.5865294667938</v>
      </c>
      <c r="AV170" s="208">
        <f t="shared" si="212"/>
        <v>165.74038408628198</v>
      </c>
      <c r="AW170" s="205">
        <f t="shared" si="220"/>
        <v>9</v>
      </c>
      <c r="AX170" s="529"/>
    </row>
    <row r="171" spans="2:50" ht="14.25" hidden="1" customHeight="1" outlineLevel="1">
      <c r="B171" s="494"/>
      <c r="C171" s="203">
        <v>5</v>
      </c>
      <c r="D171" s="206" t="s">
        <v>392</v>
      </c>
      <c r="E171" s="203">
        <v>11</v>
      </c>
      <c r="F171" s="203">
        <v>3600</v>
      </c>
      <c r="G171" s="208">
        <f t="shared" si="205"/>
        <v>327.27272727272725</v>
      </c>
      <c r="H171" s="529"/>
      <c r="I171" s="209">
        <f t="shared" si="213"/>
        <v>11</v>
      </c>
      <c r="J171" s="209">
        <f t="shared" si="213"/>
        <v>3053.7530997294516</v>
      </c>
      <c r="K171" s="210">
        <f t="shared" si="213"/>
        <v>277.61391815722283</v>
      </c>
      <c r="L171" s="530"/>
      <c r="M171" s="209">
        <f>RANK(K171, K$167:$K$181)</f>
        <v>4</v>
      </c>
      <c r="N171" s="494"/>
      <c r="O171" s="494"/>
      <c r="P171" s="207">
        <v>11</v>
      </c>
      <c r="Q171" s="207">
        <v>2974.2857142857133</v>
      </c>
      <c r="R171" s="208">
        <f t="shared" si="206"/>
        <v>270.38961038961031</v>
      </c>
      <c r="S171" s="205">
        <f t="shared" si="214"/>
        <v>5</v>
      </c>
      <c r="T171" s="529"/>
      <c r="U171" s="207">
        <v>11</v>
      </c>
      <c r="V171" s="207">
        <v>3019.8347107437985</v>
      </c>
      <c r="W171" s="208">
        <f t="shared" si="207"/>
        <v>274.53042824943623</v>
      </c>
      <c r="X171" s="205">
        <f t="shared" si="215"/>
        <v>5</v>
      </c>
      <c r="Y171" s="529"/>
      <c r="Z171" s="207">
        <v>11</v>
      </c>
      <c r="AA171" s="207">
        <v>3074.3362831858408</v>
      </c>
      <c r="AB171" s="208">
        <f t="shared" si="208"/>
        <v>279.48511665325827</v>
      </c>
      <c r="AC171" s="205">
        <f t="shared" si="216"/>
        <v>4</v>
      </c>
      <c r="AD171" s="529"/>
      <c r="AE171" s="207">
        <v>11</v>
      </c>
      <c r="AF171" s="207">
        <v>3075.0911300121479</v>
      </c>
      <c r="AG171" s="208">
        <f t="shared" si="209"/>
        <v>279.55373909201347</v>
      </c>
      <c r="AH171" s="205">
        <f t="shared" si="217"/>
        <v>4</v>
      </c>
      <c r="AI171" s="529"/>
      <c r="AJ171" s="207">
        <v>11</v>
      </c>
      <c r="AK171" s="207">
        <v>3076.7701863354027</v>
      </c>
      <c r="AL171" s="208">
        <f t="shared" si="210"/>
        <v>279.70638057594573</v>
      </c>
      <c r="AM171" s="205">
        <f t="shared" si="218"/>
        <v>4</v>
      </c>
      <c r="AN171" s="529"/>
      <c r="AO171" s="207">
        <v>11</v>
      </c>
      <c r="AP171" s="207">
        <v>3077.7777777777796</v>
      </c>
      <c r="AQ171" s="208">
        <f t="shared" si="211"/>
        <v>279.79797979797996</v>
      </c>
      <c r="AR171" s="205">
        <f t="shared" si="219"/>
        <v>5</v>
      </c>
      <c r="AS171" s="529"/>
      <c r="AT171" s="207">
        <v>11</v>
      </c>
      <c r="AU171" s="207">
        <v>3078.1758957654743</v>
      </c>
      <c r="AV171" s="208">
        <f t="shared" si="212"/>
        <v>279.83417234231587</v>
      </c>
      <c r="AW171" s="205">
        <f t="shared" si="220"/>
        <v>5</v>
      </c>
      <c r="AX171" s="529"/>
    </row>
    <row r="172" spans="2:50" ht="14.25" hidden="1" customHeight="1" outlineLevel="1">
      <c r="B172" s="494"/>
      <c r="C172" s="203">
        <v>6</v>
      </c>
      <c r="D172" s="206" t="s">
        <v>614</v>
      </c>
      <c r="E172" s="203">
        <v>12</v>
      </c>
      <c r="F172" s="203">
        <v>3600</v>
      </c>
      <c r="G172" s="208">
        <f t="shared" si="205"/>
        <v>300</v>
      </c>
      <c r="H172" s="529"/>
      <c r="I172" s="209">
        <f t="shared" si="213"/>
        <v>12</v>
      </c>
      <c r="J172" s="209">
        <f t="shared" si="213"/>
        <v>2995.0034383889551</v>
      </c>
      <c r="K172" s="210">
        <f t="shared" si="213"/>
        <v>249.58361986574624</v>
      </c>
      <c r="L172" s="530"/>
      <c r="M172" s="209">
        <f>RANK(K172, K$167:$K$181)</f>
        <v>6</v>
      </c>
      <c r="N172" s="494"/>
      <c r="O172" s="494"/>
      <c r="P172" s="207">
        <v>12</v>
      </c>
      <c r="Q172" s="207">
        <v>2911.0344827586391</v>
      </c>
      <c r="R172" s="208">
        <f t="shared" si="206"/>
        <v>242.58620689655325</v>
      </c>
      <c r="S172" s="205">
        <f t="shared" si="214"/>
        <v>6</v>
      </c>
      <c r="T172" s="529"/>
      <c r="U172" s="207">
        <v>12</v>
      </c>
      <c r="V172" s="207">
        <v>2973.6000000000008</v>
      </c>
      <c r="W172" s="208">
        <f t="shared" si="207"/>
        <v>247.80000000000007</v>
      </c>
      <c r="X172" s="205">
        <f t="shared" si="215"/>
        <v>6</v>
      </c>
      <c r="Y172" s="529"/>
      <c r="Z172" s="207">
        <v>12</v>
      </c>
      <c r="AA172" s="207">
        <v>3032.5123152709516</v>
      </c>
      <c r="AB172" s="208">
        <f t="shared" si="208"/>
        <v>252.70935960591262</v>
      </c>
      <c r="AC172" s="205">
        <f t="shared" si="216"/>
        <v>6</v>
      </c>
      <c r="AD172" s="529"/>
      <c r="AE172" s="207">
        <v>12</v>
      </c>
      <c r="AF172" s="207">
        <v>3018.4615384614749</v>
      </c>
      <c r="AG172" s="208">
        <f t="shared" si="209"/>
        <v>251.53846153845623</v>
      </c>
      <c r="AH172" s="205">
        <f t="shared" si="217"/>
        <v>6</v>
      </c>
      <c r="AI172" s="529"/>
      <c r="AJ172" s="207">
        <v>12</v>
      </c>
      <c r="AK172" s="207">
        <v>3010.3448275862756</v>
      </c>
      <c r="AL172" s="208">
        <f t="shared" si="210"/>
        <v>250.86206896552298</v>
      </c>
      <c r="AM172" s="205">
        <f t="shared" si="218"/>
        <v>6</v>
      </c>
      <c r="AN172" s="529"/>
      <c r="AO172" s="207">
        <v>12</v>
      </c>
      <c r="AP172" s="207">
        <v>2999.9999999998909</v>
      </c>
      <c r="AQ172" s="208">
        <f t="shared" si="211"/>
        <v>249.99999999999091</v>
      </c>
      <c r="AR172" s="205">
        <f t="shared" si="219"/>
        <v>6</v>
      </c>
      <c r="AS172" s="529"/>
      <c r="AT172" s="207">
        <v>12</v>
      </c>
      <c r="AU172" s="207">
        <v>3019.0709046454535</v>
      </c>
      <c r="AV172" s="208">
        <f t="shared" si="212"/>
        <v>251.58924205378779</v>
      </c>
      <c r="AW172" s="205">
        <f t="shared" si="220"/>
        <v>6</v>
      </c>
      <c r="AX172" s="529"/>
    </row>
    <row r="173" spans="2:50" ht="14.25" hidden="1" customHeight="1" outlineLevel="1">
      <c r="B173" s="494"/>
      <c r="C173" s="203">
        <v>7</v>
      </c>
      <c r="D173" s="206" t="s">
        <v>643</v>
      </c>
      <c r="E173" s="203">
        <v>6</v>
      </c>
      <c r="F173" s="203">
        <v>2600</v>
      </c>
      <c r="G173" s="208">
        <f t="shared" si="205"/>
        <v>433.33333333333331</v>
      </c>
      <c r="H173" s="529"/>
      <c r="I173" s="209">
        <f t="shared" si="213"/>
        <v>6</v>
      </c>
      <c r="J173" s="209">
        <f t="shared" si="213"/>
        <v>2256.0042144074464</v>
      </c>
      <c r="K173" s="210">
        <f t="shared" si="213"/>
        <v>376.00070240124103</v>
      </c>
      <c r="L173" s="530"/>
      <c r="M173" s="209">
        <f>RANK(K173, K$167:$K$181)</f>
        <v>1</v>
      </c>
      <c r="N173" s="494"/>
      <c r="O173" s="494"/>
      <c r="P173" s="207">
        <v>6</v>
      </c>
      <c r="Q173" s="207">
        <v>2251.8367346938762</v>
      </c>
      <c r="R173" s="208">
        <f t="shared" si="206"/>
        <v>375.30612244897935</v>
      </c>
      <c r="S173" s="205">
        <f t="shared" si="214"/>
        <v>1</v>
      </c>
      <c r="T173" s="529"/>
      <c r="U173" s="207">
        <v>6</v>
      </c>
      <c r="V173" s="207">
        <v>2252.6498094908188</v>
      </c>
      <c r="W173" s="208">
        <f t="shared" si="207"/>
        <v>375.44163491513649</v>
      </c>
      <c r="X173" s="205">
        <f t="shared" si="215"/>
        <v>1</v>
      </c>
      <c r="Y173" s="529"/>
      <c r="Z173" s="207">
        <v>6</v>
      </c>
      <c r="AA173" s="207">
        <v>2253.1891085415868</v>
      </c>
      <c r="AB173" s="208">
        <f t="shared" si="208"/>
        <v>375.53151809026446</v>
      </c>
      <c r="AC173" s="205">
        <f t="shared" si="216"/>
        <v>1</v>
      </c>
      <c r="AD173" s="529"/>
      <c r="AE173" s="207">
        <v>6</v>
      </c>
      <c r="AF173" s="207">
        <v>2253.3771106941831</v>
      </c>
      <c r="AG173" s="208">
        <f t="shared" si="209"/>
        <v>375.56285178236385</v>
      </c>
      <c r="AH173" s="205">
        <f t="shared" si="217"/>
        <v>1</v>
      </c>
      <c r="AI173" s="529"/>
      <c r="AJ173" s="207">
        <v>6</v>
      </c>
      <c r="AK173" s="207">
        <v>2253.8315988647109</v>
      </c>
      <c r="AL173" s="208">
        <f t="shared" si="210"/>
        <v>375.63859981078514</v>
      </c>
      <c r="AM173" s="205">
        <f t="shared" si="218"/>
        <v>1</v>
      </c>
      <c r="AN173" s="529"/>
      <c r="AO173" s="207">
        <v>6</v>
      </c>
      <c r="AP173" s="207">
        <v>2260.7262196480292</v>
      </c>
      <c r="AQ173" s="208">
        <f t="shared" si="211"/>
        <v>376.78770327467151</v>
      </c>
      <c r="AR173" s="205">
        <f t="shared" si="219"/>
        <v>1</v>
      </c>
      <c r="AS173" s="529"/>
      <c r="AT173" s="207">
        <v>6</v>
      </c>
      <c r="AU173" s="207">
        <v>2266.4189189189183</v>
      </c>
      <c r="AV173" s="208">
        <f t="shared" si="212"/>
        <v>377.7364864864864</v>
      </c>
      <c r="AW173" s="205">
        <f t="shared" si="220"/>
        <v>1</v>
      </c>
      <c r="AX173" s="529"/>
    </row>
    <row r="174" spans="2:50" ht="14.25" hidden="1" customHeight="1" outlineLevel="1">
      <c r="B174" s="494"/>
      <c r="C174" s="203">
        <v>8</v>
      </c>
      <c r="D174" s="206" t="s">
        <v>397</v>
      </c>
      <c r="E174" s="203">
        <v>17</v>
      </c>
      <c r="F174" s="203">
        <v>3273</v>
      </c>
      <c r="G174" s="208">
        <f t="shared" si="205"/>
        <v>192.52941176470588</v>
      </c>
      <c r="H174" s="529"/>
      <c r="I174" s="209">
        <f t="shared" si="213"/>
        <v>17</v>
      </c>
      <c r="J174" s="209">
        <f t="shared" si="213"/>
        <v>2816.829767854721</v>
      </c>
      <c r="K174" s="210">
        <f t="shared" si="213"/>
        <v>165.69586869733652</v>
      </c>
      <c r="L174" s="530"/>
      <c r="M174" s="209">
        <f>RANK(K174, K$167:$K$181)</f>
        <v>8</v>
      </c>
      <c r="N174" s="494"/>
      <c r="O174" s="494"/>
      <c r="P174" s="207">
        <v>17</v>
      </c>
      <c r="Q174" s="207">
        <v>2816.1828289067289</v>
      </c>
      <c r="R174" s="208">
        <f t="shared" si="206"/>
        <v>165.6578134651017</v>
      </c>
      <c r="S174" s="205">
        <f t="shared" si="214"/>
        <v>9</v>
      </c>
      <c r="T174" s="529"/>
      <c r="U174" s="207">
        <v>17</v>
      </c>
      <c r="V174" s="207">
        <v>2815.8655462184797</v>
      </c>
      <c r="W174" s="208">
        <f t="shared" si="207"/>
        <v>165.63914977755763</v>
      </c>
      <c r="X174" s="205">
        <f t="shared" si="215"/>
        <v>9</v>
      </c>
      <c r="Y174" s="529"/>
      <c r="Z174" s="207">
        <v>17</v>
      </c>
      <c r="AA174" s="207">
        <v>2815.514809590974</v>
      </c>
      <c r="AB174" s="208">
        <f t="shared" si="208"/>
        <v>165.61851821123378</v>
      </c>
      <c r="AC174" s="205">
        <f t="shared" si="216"/>
        <v>9</v>
      </c>
      <c r="AD174" s="529"/>
      <c r="AE174" s="207">
        <v>17</v>
      </c>
      <c r="AF174" s="207">
        <v>2816.164948453606</v>
      </c>
      <c r="AG174" s="208">
        <f t="shared" si="209"/>
        <v>165.65676167374153</v>
      </c>
      <c r="AH174" s="205">
        <f t="shared" si="217"/>
        <v>8</v>
      </c>
      <c r="AI174" s="529"/>
      <c r="AJ174" s="207">
        <v>17</v>
      </c>
      <c r="AK174" s="207">
        <v>2815.4816996213672</v>
      </c>
      <c r="AL174" s="208">
        <f t="shared" si="210"/>
        <v>165.61657056596277</v>
      </c>
      <c r="AM174" s="205">
        <f t="shared" si="218"/>
        <v>9</v>
      </c>
      <c r="AN174" s="529"/>
      <c r="AO174" s="207">
        <v>17</v>
      </c>
      <c r="AP174" s="207">
        <v>2815.3665229321809</v>
      </c>
      <c r="AQ174" s="208">
        <f t="shared" si="211"/>
        <v>165.60979546659888</v>
      </c>
      <c r="AR174" s="205">
        <f t="shared" si="219"/>
        <v>10</v>
      </c>
      <c r="AS174" s="529"/>
      <c r="AT174" s="207">
        <v>17</v>
      </c>
      <c r="AU174" s="207">
        <v>2823.232019259709</v>
      </c>
      <c r="AV174" s="208">
        <f t="shared" si="212"/>
        <v>166.07247172115936</v>
      </c>
      <c r="AW174" s="205">
        <f t="shared" si="220"/>
        <v>8</v>
      </c>
      <c r="AX174" s="529"/>
    </row>
    <row r="175" spans="2:50" ht="14.25" hidden="1" customHeight="1" outlineLevel="1">
      <c r="B175" s="494"/>
      <c r="C175" s="203">
        <v>9</v>
      </c>
      <c r="D175" s="206" t="s">
        <v>398</v>
      </c>
      <c r="E175" s="203">
        <v>17</v>
      </c>
      <c r="F175" s="203">
        <v>3273</v>
      </c>
      <c r="G175" s="208">
        <f t="shared" si="205"/>
        <v>192.52941176470588</v>
      </c>
      <c r="H175" s="529"/>
      <c r="I175" s="209">
        <f t="shared" si="213"/>
        <v>17</v>
      </c>
      <c r="J175" s="209">
        <f t="shared" si="213"/>
        <v>2816.3328852314994</v>
      </c>
      <c r="K175" s="210">
        <f t="shared" si="213"/>
        <v>165.66664030773532</v>
      </c>
      <c r="L175" s="530"/>
      <c r="M175" s="209">
        <f>RANK(K175, K$167:$K$181)</f>
        <v>9</v>
      </c>
      <c r="N175" s="494"/>
      <c r="O175" s="494"/>
      <c r="P175" s="207">
        <v>17</v>
      </c>
      <c r="Q175" s="207">
        <v>2816.2872715613967</v>
      </c>
      <c r="R175" s="208">
        <f t="shared" si="206"/>
        <v>165.6639571506704</v>
      </c>
      <c r="S175" s="205">
        <f t="shared" si="214"/>
        <v>7</v>
      </c>
      <c r="T175" s="529"/>
      <c r="U175" s="207">
        <v>17</v>
      </c>
      <c r="V175" s="207">
        <v>2815.9777700590457</v>
      </c>
      <c r="W175" s="208">
        <f t="shared" si="207"/>
        <v>165.64575117994386</v>
      </c>
      <c r="X175" s="205">
        <f>RANK(W175, W$167:W$181)</f>
        <v>8</v>
      </c>
      <c r="Y175" s="529"/>
      <c r="Z175" s="207">
        <v>17</v>
      </c>
      <c r="AA175" s="207">
        <v>2816.2902628656084</v>
      </c>
      <c r="AB175" s="208">
        <f t="shared" si="208"/>
        <v>165.66413310974167</v>
      </c>
      <c r="AC175" s="205">
        <f t="shared" si="216"/>
        <v>7</v>
      </c>
      <c r="AD175" s="529"/>
      <c r="AE175" s="207">
        <v>17</v>
      </c>
      <c r="AF175" s="207">
        <v>2817.6923076923131</v>
      </c>
      <c r="AG175" s="208">
        <f t="shared" si="209"/>
        <v>165.74660633484194</v>
      </c>
      <c r="AH175" s="205">
        <f t="shared" si="217"/>
        <v>7</v>
      </c>
      <c r="AI175" s="529"/>
      <c r="AJ175" s="207">
        <v>17</v>
      </c>
      <c r="AK175" s="207">
        <v>2815.9090909090855</v>
      </c>
      <c r="AL175" s="208">
        <f t="shared" si="210"/>
        <v>165.6417112299462</v>
      </c>
      <c r="AM175" s="205">
        <f t="shared" si="218"/>
        <v>8</v>
      </c>
      <c r="AN175" s="529"/>
      <c r="AO175" s="207">
        <v>17</v>
      </c>
      <c r="AP175" s="207">
        <v>2815.970961887474</v>
      </c>
      <c r="AQ175" s="208">
        <f t="shared" si="211"/>
        <v>165.64535069926319</v>
      </c>
      <c r="AR175" s="205">
        <f t="shared" si="219"/>
        <v>7</v>
      </c>
      <c r="AS175" s="529"/>
      <c r="AT175" s="207">
        <v>17</v>
      </c>
      <c r="AU175" s="207">
        <v>2816.202531645577</v>
      </c>
      <c r="AV175" s="208">
        <f t="shared" si="212"/>
        <v>165.65897244973982</v>
      </c>
      <c r="AW175" s="205">
        <f t="shared" si="220"/>
        <v>10</v>
      </c>
      <c r="AX175" s="529"/>
    </row>
    <row r="176" spans="2:50" ht="14.25" hidden="1" customHeight="1" outlineLevel="1">
      <c r="B176" s="494"/>
      <c r="C176" s="203">
        <v>10</v>
      </c>
      <c r="D176" s="206" t="s">
        <v>396</v>
      </c>
      <c r="E176" s="203">
        <v>11</v>
      </c>
      <c r="F176" s="203">
        <v>3600</v>
      </c>
      <c r="G176" s="208">
        <f t="shared" si="205"/>
        <v>327.27272727272725</v>
      </c>
      <c r="H176" s="529"/>
      <c r="I176" s="209">
        <f t="shared" si="213"/>
        <v>11</v>
      </c>
      <c r="J176" s="209">
        <f t="shared" si="213"/>
        <v>3053.4216914140784</v>
      </c>
      <c r="K176" s="210">
        <f t="shared" si="213"/>
        <v>277.58379012855261</v>
      </c>
      <c r="L176" s="530"/>
      <c r="M176" s="209">
        <f>RANK(K176, K$167:$K$181)</f>
        <v>5</v>
      </c>
      <c r="N176" s="494"/>
      <c r="O176" s="494"/>
      <c r="P176" s="207">
        <v>11</v>
      </c>
      <c r="Q176" s="207">
        <v>2978.1575037147154</v>
      </c>
      <c r="R176" s="208">
        <f t="shared" si="206"/>
        <v>270.74159124679232</v>
      </c>
      <c r="S176" s="205">
        <f t="shared" si="214"/>
        <v>4</v>
      </c>
      <c r="T176" s="529"/>
      <c r="U176" s="207">
        <v>11</v>
      </c>
      <c r="V176" s="207">
        <v>3021.0000000000109</v>
      </c>
      <c r="W176" s="208">
        <f t="shared" si="207"/>
        <v>274.63636363636465</v>
      </c>
      <c r="X176" s="205">
        <f t="shared" si="215"/>
        <v>4</v>
      </c>
      <c r="Y176" s="529"/>
      <c r="Z176" s="207">
        <v>11</v>
      </c>
      <c r="AA176" s="207">
        <v>3068.770301624133</v>
      </c>
      <c r="AB176" s="208">
        <f t="shared" si="208"/>
        <v>278.97911832946664</v>
      </c>
      <c r="AC176" s="205">
        <f t="shared" si="216"/>
        <v>5</v>
      </c>
      <c r="AD176" s="529"/>
      <c r="AE176" s="207">
        <v>11</v>
      </c>
      <c r="AF176" s="207">
        <v>3068.9999999999859</v>
      </c>
      <c r="AG176" s="208">
        <f t="shared" si="209"/>
        <v>278.99999999999869</v>
      </c>
      <c r="AH176" s="205">
        <f t="shared" si="217"/>
        <v>5</v>
      </c>
      <c r="AI176" s="529"/>
      <c r="AJ176" s="207">
        <v>11</v>
      </c>
      <c r="AK176" s="207">
        <v>3069.9497487437025</v>
      </c>
      <c r="AL176" s="208">
        <f t="shared" si="210"/>
        <v>279.08634079488206</v>
      </c>
      <c r="AM176" s="205">
        <f t="shared" si="218"/>
        <v>5</v>
      </c>
      <c r="AN176" s="529"/>
      <c r="AO176" s="207">
        <v>11</v>
      </c>
      <c r="AP176" s="207">
        <v>3083.3587786259541</v>
      </c>
      <c r="AQ176" s="208">
        <f t="shared" si="211"/>
        <v>280.30534351145036</v>
      </c>
      <c r="AR176" s="205">
        <f t="shared" si="219"/>
        <v>4</v>
      </c>
      <c r="AS176" s="529"/>
      <c r="AT176" s="207">
        <v>11</v>
      </c>
      <c r="AU176" s="207">
        <v>3083.7155071900474</v>
      </c>
      <c r="AV176" s="208">
        <f t="shared" si="212"/>
        <v>280.3377733809134</v>
      </c>
      <c r="AW176" s="205">
        <f t="shared" si="220"/>
        <v>4</v>
      </c>
      <c r="AX176" s="529"/>
    </row>
    <row r="177" spans="2:50" ht="14.25" hidden="1" customHeight="1" outlineLevel="1">
      <c r="B177" s="494"/>
      <c r="C177" s="203">
        <v>11</v>
      </c>
      <c r="D177" s="206"/>
      <c r="E177" s="203"/>
      <c r="F177" s="203"/>
      <c r="G177" s="208"/>
      <c r="H177" s="529"/>
      <c r="I177" s="209"/>
      <c r="J177" s="209"/>
      <c r="K177" s="210"/>
      <c r="L177" s="530"/>
      <c r="M177" s="209"/>
      <c r="N177" s="494"/>
      <c r="O177" s="494"/>
      <c r="P177" s="203"/>
      <c r="Q177" s="203"/>
      <c r="R177" s="208"/>
      <c r="S177" s="205"/>
      <c r="T177" s="529"/>
      <c r="U177" s="203"/>
      <c r="V177" s="203"/>
      <c r="W177" s="208"/>
      <c r="X177" s="205"/>
      <c r="Y177" s="529"/>
      <c r="Z177" s="203"/>
      <c r="AA177" s="203"/>
      <c r="AB177" s="208"/>
      <c r="AC177" s="205"/>
      <c r="AD177" s="529"/>
      <c r="AE177" s="203"/>
      <c r="AF177" s="203"/>
      <c r="AG177" s="208"/>
      <c r="AH177" s="205"/>
      <c r="AI177" s="529"/>
      <c r="AJ177" s="203"/>
      <c r="AK177" s="203"/>
      <c r="AL177" s="208"/>
      <c r="AM177" s="205"/>
      <c r="AN177" s="529"/>
      <c r="AO177" s="203"/>
      <c r="AP177" s="203"/>
      <c r="AQ177" s="208"/>
      <c r="AR177" s="205"/>
      <c r="AS177" s="529"/>
      <c r="AT177" s="203"/>
      <c r="AU177" s="203"/>
      <c r="AV177" s="208"/>
      <c r="AW177" s="205"/>
      <c r="AX177" s="529"/>
    </row>
    <row r="178" spans="2:50" ht="14.25" hidden="1" customHeight="1" outlineLevel="1">
      <c r="B178" s="494"/>
      <c r="C178" s="203">
        <v>12</v>
      </c>
      <c r="D178" s="206"/>
      <c r="E178" s="203"/>
      <c r="F178" s="203"/>
      <c r="G178" s="208"/>
      <c r="H178" s="529"/>
      <c r="I178" s="209"/>
      <c r="J178" s="209"/>
      <c r="K178" s="210"/>
      <c r="L178" s="530"/>
      <c r="M178" s="209"/>
      <c r="N178" s="494"/>
      <c r="O178" s="494"/>
      <c r="P178" s="203"/>
      <c r="Q178" s="203"/>
      <c r="R178" s="208"/>
      <c r="S178" s="205"/>
      <c r="T178" s="529"/>
      <c r="U178" s="203"/>
      <c r="V178" s="203"/>
      <c r="W178" s="208"/>
      <c r="X178" s="205"/>
      <c r="Y178" s="529"/>
      <c r="Z178" s="203"/>
      <c r="AA178" s="203"/>
      <c r="AB178" s="208"/>
      <c r="AC178" s="205"/>
      <c r="AD178" s="529"/>
      <c r="AE178" s="203"/>
      <c r="AF178" s="203"/>
      <c r="AG178" s="208"/>
      <c r="AH178" s="205"/>
      <c r="AI178" s="529"/>
      <c r="AJ178" s="203"/>
      <c r="AK178" s="203"/>
      <c r="AL178" s="208"/>
      <c r="AM178" s="205"/>
      <c r="AN178" s="529"/>
      <c r="AO178" s="203"/>
      <c r="AP178" s="203"/>
      <c r="AQ178" s="208"/>
      <c r="AR178" s="205"/>
      <c r="AS178" s="529"/>
      <c r="AT178" s="203"/>
      <c r="AU178" s="203"/>
      <c r="AV178" s="208"/>
      <c r="AW178" s="205"/>
      <c r="AX178" s="529"/>
    </row>
    <row r="179" spans="2:50" ht="14.25" hidden="1" customHeight="1" outlineLevel="1">
      <c r="B179" s="494"/>
      <c r="C179" s="203">
        <v>13</v>
      </c>
      <c r="D179" s="206"/>
      <c r="E179" s="203"/>
      <c r="F179" s="203"/>
      <c r="G179" s="208"/>
      <c r="H179" s="529"/>
      <c r="I179" s="209"/>
      <c r="J179" s="209"/>
      <c r="K179" s="210"/>
      <c r="L179" s="530"/>
      <c r="M179" s="209"/>
      <c r="N179" s="494"/>
      <c r="O179" s="494"/>
      <c r="P179" s="203"/>
      <c r="Q179" s="203"/>
      <c r="R179" s="208"/>
      <c r="S179" s="205"/>
      <c r="T179" s="529"/>
      <c r="U179" s="203"/>
      <c r="V179" s="203"/>
      <c r="W179" s="208"/>
      <c r="X179" s="205"/>
      <c r="Y179" s="529"/>
      <c r="Z179" s="203"/>
      <c r="AA179" s="203"/>
      <c r="AB179" s="208"/>
      <c r="AC179" s="205"/>
      <c r="AD179" s="529"/>
      <c r="AE179" s="203"/>
      <c r="AF179" s="203"/>
      <c r="AG179" s="208"/>
      <c r="AH179" s="205"/>
      <c r="AI179" s="529"/>
      <c r="AJ179" s="203"/>
      <c r="AK179" s="203"/>
      <c r="AL179" s="208"/>
      <c r="AM179" s="205"/>
      <c r="AN179" s="529"/>
      <c r="AO179" s="203"/>
      <c r="AP179" s="203"/>
      <c r="AQ179" s="208"/>
      <c r="AR179" s="205"/>
      <c r="AS179" s="529"/>
      <c r="AT179" s="203"/>
      <c r="AU179" s="203"/>
      <c r="AV179" s="208"/>
      <c r="AW179" s="205"/>
      <c r="AX179" s="529"/>
    </row>
    <row r="180" spans="2:50" ht="14.25" hidden="1" customHeight="1" outlineLevel="1">
      <c r="B180" s="494"/>
      <c r="C180" s="203">
        <v>14</v>
      </c>
      <c r="D180" s="206"/>
      <c r="E180" s="203"/>
      <c r="F180" s="203"/>
      <c r="G180" s="208"/>
      <c r="H180" s="529"/>
      <c r="I180" s="209"/>
      <c r="J180" s="209"/>
      <c r="K180" s="210"/>
      <c r="L180" s="530"/>
      <c r="M180" s="209"/>
      <c r="N180" s="494"/>
      <c r="O180" s="494"/>
      <c r="P180" s="203"/>
      <c r="Q180" s="203"/>
      <c r="R180" s="208"/>
      <c r="S180" s="205"/>
      <c r="T180" s="529"/>
      <c r="U180" s="203"/>
      <c r="V180" s="203"/>
      <c r="W180" s="208"/>
      <c r="X180" s="205"/>
      <c r="Y180" s="529"/>
      <c r="Z180" s="203"/>
      <c r="AA180" s="203"/>
      <c r="AB180" s="208"/>
      <c r="AC180" s="205"/>
      <c r="AD180" s="529"/>
      <c r="AE180" s="203"/>
      <c r="AF180" s="203"/>
      <c r="AG180" s="208"/>
      <c r="AH180" s="205"/>
      <c r="AI180" s="529"/>
      <c r="AJ180" s="203"/>
      <c r="AK180" s="203"/>
      <c r="AL180" s="208"/>
      <c r="AM180" s="205"/>
      <c r="AN180" s="529"/>
      <c r="AO180" s="203"/>
      <c r="AP180" s="203"/>
      <c r="AQ180" s="208"/>
      <c r="AR180" s="205"/>
      <c r="AS180" s="529"/>
      <c r="AT180" s="203"/>
      <c r="AU180" s="203"/>
      <c r="AV180" s="208"/>
      <c r="AW180" s="205"/>
      <c r="AX180" s="529"/>
    </row>
    <row r="181" spans="2:50" ht="14.25" hidden="1" customHeight="1" outlineLevel="1">
      <c r="B181" s="494"/>
      <c r="C181" s="203">
        <v>15</v>
      </c>
      <c r="D181" s="206"/>
      <c r="E181" s="203"/>
      <c r="F181" s="203"/>
      <c r="G181" s="208"/>
      <c r="H181" s="529"/>
      <c r="I181" s="209"/>
      <c r="J181" s="209"/>
      <c r="K181" s="210"/>
      <c r="L181" s="530"/>
      <c r="M181" s="209"/>
      <c r="N181" s="494"/>
      <c r="O181" s="494"/>
      <c r="P181" s="203"/>
      <c r="Q181" s="207"/>
      <c r="R181" s="208"/>
      <c r="S181" s="205"/>
      <c r="T181" s="529"/>
      <c r="U181" s="203"/>
      <c r="V181" s="207"/>
      <c r="W181" s="208"/>
      <c r="X181" s="205"/>
      <c r="Y181" s="529"/>
      <c r="Z181" s="203"/>
      <c r="AA181" s="207"/>
      <c r="AB181" s="208"/>
      <c r="AC181" s="205"/>
      <c r="AD181" s="529"/>
      <c r="AE181" s="203"/>
      <c r="AF181" s="207"/>
      <c r="AG181" s="208"/>
      <c r="AH181" s="205"/>
      <c r="AI181" s="529"/>
      <c r="AJ181" s="203"/>
      <c r="AK181" s="207"/>
      <c r="AL181" s="208"/>
      <c r="AM181" s="205"/>
      <c r="AN181" s="529"/>
      <c r="AO181" s="203"/>
      <c r="AP181" s="207"/>
      <c r="AQ181" s="208"/>
      <c r="AR181" s="205"/>
      <c r="AS181" s="529"/>
      <c r="AT181" s="203"/>
      <c r="AU181" s="207"/>
      <c r="AV181" s="208"/>
      <c r="AW181" s="205"/>
      <c r="AX181" s="529"/>
    </row>
    <row r="182" spans="2:50" ht="14.25" hidden="1" customHeight="1" outlineLevel="1" collapsed="1">
      <c r="B182" s="532" t="s">
        <v>629</v>
      </c>
      <c r="C182" s="532"/>
      <c r="D182" s="532"/>
      <c r="E182" s="532"/>
      <c r="F182" s="532"/>
      <c r="G182" s="532"/>
      <c r="H182" s="532"/>
      <c r="I182" s="532"/>
      <c r="J182" s="532"/>
      <c r="K182" s="532"/>
      <c r="L182" s="532"/>
      <c r="M182" s="533"/>
      <c r="N182" s="575" t="s">
        <v>445</v>
      </c>
      <c r="O182" s="575" t="s">
        <v>105</v>
      </c>
      <c r="P182" s="587">
        <f>AT162+1</f>
        <v>45930</v>
      </c>
      <c r="Q182" s="588"/>
      <c r="R182" s="588"/>
      <c r="S182" s="588"/>
      <c r="T182" s="588"/>
      <c r="U182" s="589">
        <f>P182+1</f>
        <v>45931</v>
      </c>
      <c r="V182" s="590"/>
      <c r="W182" s="590"/>
      <c r="X182" s="590"/>
      <c r="Y182" s="590"/>
      <c r="Z182" s="587">
        <f t="shared" ref="Z182" si="221">U182+1</f>
        <v>45932</v>
      </c>
      <c r="AA182" s="588"/>
      <c r="AB182" s="588"/>
      <c r="AC182" s="588"/>
      <c r="AD182" s="588"/>
      <c r="AE182" s="589">
        <f t="shared" ref="AE182" si="222">Z182+1</f>
        <v>45933</v>
      </c>
      <c r="AF182" s="590"/>
      <c r="AG182" s="590"/>
      <c r="AH182" s="590"/>
      <c r="AI182" s="590"/>
      <c r="AJ182" s="591">
        <f t="shared" ref="AJ182" si="223">AE182+1</f>
        <v>45934</v>
      </c>
      <c r="AK182" s="592"/>
      <c r="AL182" s="592"/>
      <c r="AM182" s="592"/>
      <c r="AN182" s="593"/>
      <c r="AO182" s="589">
        <f t="shared" ref="AO182" si="224">AJ182+1</f>
        <v>45935</v>
      </c>
      <c r="AP182" s="590"/>
      <c r="AQ182" s="590"/>
      <c r="AR182" s="590"/>
      <c r="AS182" s="590"/>
      <c r="AT182" s="591">
        <f t="shared" ref="AT182" si="225">AO182+1</f>
        <v>45936</v>
      </c>
      <c r="AU182" s="592"/>
      <c r="AV182" s="592"/>
      <c r="AW182" s="592"/>
      <c r="AX182" s="593"/>
    </row>
    <row r="183" spans="2:50" ht="14.25" hidden="1" customHeight="1" outlineLevel="1">
      <c r="B183" s="534"/>
      <c r="C183" s="534"/>
      <c r="D183" s="534"/>
      <c r="E183" s="534"/>
      <c r="F183" s="534"/>
      <c r="G183" s="534"/>
      <c r="H183" s="534"/>
      <c r="I183" s="534"/>
      <c r="J183" s="534"/>
      <c r="K183" s="534"/>
      <c r="L183" s="534"/>
      <c r="M183" s="535"/>
      <c r="N183" s="577"/>
      <c r="O183" s="577"/>
      <c r="P183" s="594">
        <f>P182</f>
        <v>45930</v>
      </c>
      <c r="Q183" s="594"/>
      <c r="R183" s="594"/>
      <c r="S183" s="594"/>
      <c r="T183" s="594"/>
      <c r="U183" s="595">
        <f>U182</f>
        <v>45931</v>
      </c>
      <c r="V183" s="595"/>
      <c r="W183" s="595"/>
      <c r="X183" s="595"/>
      <c r="Y183" s="595"/>
      <c r="Z183" s="594">
        <f t="shared" ref="Z183" si="226">Z182</f>
        <v>45932</v>
      </c>
      <c r="AA183" s="594"/>
      <c r="AB183" s="594"/>
      <c r="AC183" s="594"/>
      <c r="AD183" s="594"/>
      <c r="AE183" s="595">
        <f t="shared" ref="AE183" si="227">AE182</f>
        <v>45933</v>
      </c>
      <c r="AF183" s="595"/>
      <c r="AG183" s="595"/>
      <c r="AH183" s="595"/>
      <c r="AI183" s="595"/>
      <c r="AJ183" s="596">
        <f t="shared" ref="AJ183" si="228">AJ182</f>
        <v>45934</v>
      </c>
      <c r="AK183" s="597"/>
      <c r="AL183" s="597"/>
      <c r="AM183" s="597"/>
      <c r="AN183" s="598"/>
      <c r="AO183" s="595">
        <f t="shared" ref="AO183" si="229">AO182</f>
        <v>45935</v>
      </c>
      <c r="AP183" s="595"/>
      <c r="AQ183" s="595"/>
      <c r="AR183" s="595"/>
      <c r="AS183" s="595"/>
      <c r="AT183" s="596">
        <f t="shared" ref="AT183" si="230">AT182</f>
        <v>45936</v>
      </c>
      <c r="AU183" s="597"/>
      <c r="AV183" s="597"/>
      <c r="AW183" s="597"/>
      <c r="AX183" s="598"/>
    </row>
    <row r="184" spans="2:50" ht="14.25" hidden="1" customHeight="1" outlineLevel="1">
      <c r="B184" s="494" t="s">
        <v>165</v>
      </c>
      <c r="C184" s="494" t="s">
        <v>160</v>
      </c>
      <c r="D184" s="494"/>
      <c r="E184" s="494" t="s">
        <v>161</v>
      </c>
      <c r="F184" s="494"/>
      <c r="G184" s="494"/>
      <c r="H184" s="494" t="s">
        <v>166</v>
      </c>
      <c r="I184" s="527" t="s">
        <v>446</v>
      </c>
      <c r="J184" s="527"/>
      <c r="K184" s="527"/>
      <c r="L184" s="527" t="s">
        <v>166</v>
      </c>
      <c r="M184" s="527" t="s">
        <v>168</v>
      </c>
      <c r="N184" s="494"/>
      <c r="O184" s="494" t="s">
        <v>167</v>
      </c>
      <c r="P184" s="494" t="s">
        <v>163</v>
      </c>
      <c r="Q184" s="494"/>
      <c r="R184" s="494"/>
      <c r="S184" s="494"/>
      <c r="T184" s="494" t="s">
        <v>166</v>
      </c>
      <c r="U184" s="494" t="s">
        <v>163</v>
      </c>
      <c r="V184" s="494"/>
      <c r="W184" s="494"/>
      <c r="X184" s="494"/>
      <c r="Y184" s="494" t="s">
        <v>166</v>
      </c>
      <c r="Z184" s="494" t="s">
        <v>163</v>
      </c>
      <c r="AA184" s="494"/>
      <c r="AB184" s="494"/>
      <c r="AC184" s="494"/>
      <c r="AD184" s="494" t="s">
        <v>166</v>
      </c>
      <c r="AE184" s="494" t="s">
        <v>163</v>
      </c>
      <c r="AF184" s="494"/>
      <c r="AG184" s="494"/>
      <c r="AH184" s="494"/>
      <c r="AI184" s="494" t="s">
        <v>166</v>
      </c>
      <c r="AJ184" s="494" t="s">
        <v>163</v>
      </c>
      <c r="AK184" s="494"/>
      <c r="AL184" s="494"/>
      <c r="AM184" s="494"/>
      <c r="AN184" s="494" t="s">
        <v>166</v>
      </c>
      <c r="AO184" s="494" t="s">
        <v>163</v>
      </c>
      <c r="AP184" s="494"/>
      <c r="AQ184" s="494"/>
      <c r="AR184" s="494"/>
      <c r="AS184" s="494" t="s">
        <v>166</v>
      </c>
      <c r="AT184" s="494" t="s">
        <v>163</v>
      </c>
      <c r="AU184" s="494"/>
      <c r="AV184" s="494"/>
      <c r="AW184" s="494"/>
      <c r="AX184" s="494" t="s">
        <v>166</v>
      </c>
    </row>
    <row r="185" spans="2:50" ht="14.25" hidden="1" customHeight="1" outlineLevel="1">
      <c r="B185" s="494"/>
      <c r="C185" s="494"/>
      <c r="D185" s="494"/>
      <c r="E185" s="494" t="s">
        <v>447</v>
      </c>
      <c r="F185" s="494"/>
      <c r="G185" s="494"/>
      <c r="H185" s="494"/>
      <c r="I185" s="527" t="s">
        <v>447</v>
      </c>
      <c r="J185" s="527"/>
      <c r="K185" s="527"/>
      <c r="L185" s="527"/>
      <c r="M185" s="527"/>
      <c r="N185" s="494"/>
      <c r="O185" s="494"/>
      <c r="P185" s="494" t="s">
        <v>448</v>
      </c>
      <c r="Q185" s="494"/>
      <c r="R185" s="494"/>
      <c r="S185" s="494"/>
      <c r="T185" s="494"/>
      <c r="U185" s="494" t="s">
        <v>448</v>
      </c>
      <c r="V185" s="494"/>
      <c r="W185" s="494"/>
      <c r="X185" s="494"/>
      <c r="Y185" s="494"/>
      <c r="Z185" s="494" t="s">
        <v>448</v>
      </c>
      <c r="AA185" s="494"/>
      <c r="AB185" s="494"/>
      <c r="AC185" s="494"/>
      <c r="AD185" s="494"/>
      <c r="AE185" s="494" t="s">
        <v>448</v>
      </c>
      <c r="AF185" s="494"/>
      <c r="AG185" s="494"/>
      <c r="AH185" s="494"/>
      <c r="AI185" s="494"/>
      <c r="AJ185" s="494" t="s">
        <v>448</v>
      </c>
      <c r="AK185" s="494"/>
      <c r="AL185" s="494"/>
      <c r="AM185" s="494"/>
      <c r="AN185" s="494"/>
      <c r="AO185" s="494" t="s">
        <v>448</v>
      </c>
      <c r="AP185" s="494"/>
      <c r="AQ185" s="494"/>
      <c r="AR185" s="494"/>
      <c r="AS185" s="494"/>
      <c r="AT185" s="494" t="s">
        <v>448</v>
      </c>
      <c r="AU185" s="494"/>
      <c r="AV185" s="494"/>
      <c r="AW185" s="494"/>
      <c r="AX185" s="494"/>
    </row>
    <row r="186" spans="2:50" ht="14.25" hidden="1" customHeight="1" outlineLevel="1">
      <c r="B186" s="494"/>
      <c r="C186" s="494"/>
      <c r="D186" s="494"/>
      <c r="E186" s="203" t="s">
        <v>162</v>
      </c>
      <c r="F186" s="203" t="s">
        <v>449</v>
      </c>
      <c r="G186" s="203" t="s">
        <v>164</v>
      </c>
      <c r="H186" s="494"/>
      <c r="I186" s="204" t="s">
        <v>162</v>
      </c>
      <c r="J186" s="204" t="s">
        <v>449</v>
      </c>
      <c r="K186" s="204" t="s">
        <v>164</v>
      </c>
      <c r="L186" s="527"/>
      <c r="M186" s="527"/>
      <c r="N186" s="494"/>
      <c r="O186" s="494"/>
      <c r="P186" s="203" t="s">
        <v>162</v>
      </c>
      <c r="Q186" s="203" t="s">
        <v>449</v>
      </c>
      <c r="R186" s="203" t="s">
        <v>164</v>
      </c>
      <c r="S186" s="205" t="s">
        <v>168</v>
      </c>
      <c r="T186" s="494"/>
      <c r="U186" s="203" t="s">
        <v>162</v>
      </c>
      <c r="V186" s="203" t="s">
        <v>449</v>
      </c>
      <c r="W186" s="203" t="s">
        <v>164</v>
      </c>
      <c r="X186" s="205" t="s">
        <v>168</v>
      </c>
      <c r="Y186" s="494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494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494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494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494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494"/>
    </row>
    <row r="187" spans="2:50" ht="14.25" hidden="1" customHeight="1" outlineLevel="1">
      <c r="B187" s="494" t="s">
        <v>478</v>
      </c>
      <c r="C187" s="203">
        <v>1</v>
      </c>
      <c r="D187" s="206" t="s">
        <v>391</v>
      </c>
      <c r="E187" s="203">
        <v>6</v>
      </c>
      <c r="F187" s="203">
        <v>2600</v>
      </c>
      <c r="G187" s="208">
        <f t="shared" ref="G187:G196" si="231">F187/E187</f>
        <v>433.33333333333331</v>
      </c>
      <c r="H187" s="529">
        <f>AVERAGE(G187:G201)</f>
        <v>310.1604278074866</v>
      </c>
      <c r="I187" s="209">
        <f>AVERAGE(P187,U187,Z187,AE187,AJ187,AO187,AT187)</f>
        <v>6</v>
      </c>
      <c r="J187" s="209">
        <f>AVERAGE(Q187,V187,AA187,AF187,AK187,AP187,AU187)</f>
        <v>2237.7076132958327</v>
      </c>
      <c r="K187" s="210">
        <f>AVERAGE(R187,W187,AB187,AG187,AL187,AQ187,AV187)</f>
        <v>372.95126888263877</v>
      </c>
      <c r="L187" s="530">
        <f>IFERROR(AVERAGE(K187:K201),"-")</f>
        <v>265.68349176824302</v>
      </c>
      <c r="M187" s="209">
        <f>RANK(K187, K$187:$K$201)</f>
        <v>2</v>
      </c>
      <c r="N187" s="494"/>
      <c r="O187" s="494"/>
      <c r="P187" s="207">
        <v>6</v>
      </c>
      <c r="Q187" s="207">
        <v>2225.5729794933673</v>
      </c>
      <c r="R187" s="208">
        <f t="shared" ref="R187:R196" si="232">Q187/P187</f>
        <v>370.92882991556121</v>
      </c>
      <c r="S187" s="205">
        <f>RANK(R187, R$187:R$201)</f>
        <v>2</v>
      </c>
      <c r="T187" s="529">
        <f>AVERAGE(R187:R201)</f>
        <v>262.51147198377924</v>
      </c>
      <c r="U187" s="207">
        <v>6</v>
      </c>
      <c r="V187" s="207">
        <v>2230.7142857142876</v>
      </c>
      <c r="W187" s="208">
        <f t="shared" ref="W187:W196" si="233">V187/U187</f>
        <v>371.78571428571462</v>
      </c>
      <c r="X187" s="205">
        <f>RANK(W187, W$187:W$201)</f>
        <v>2</v>
      </c>
      <c r="Y187" s="529">
        <f>AVERAGE(W187:W201)</f>
        <v>265.90995554154119</v>
      </c>
      <c r="Z187" s="207">
        <v>6</v>
      </c>
      <c r="AA187" s="207">
        <v>2231.9541693189058</v>
      </c>
      <c r="AB187" s="208">
        <f t="shared" ref="AB187:AB196" si="234">AA187/Z187</f>
        <v>371.99236155315094</v>
      </c>
      <c r="AC187" s="205">
        <f>RANK(AB187, AB$187:AB$201)</f>
        <v>2</v>
      </c>
      <c r="AD187" s="529">
        <f>AVERAGE(AB187:AB201)</f>
        <v>267.08806358065999</v>
      </c>
      <c r="AE187" s="207">
        <v>6</v>
      </c>
      <c r="AF187" s="207">
        <v>2235.7894736842031</v>
      </c>
      <c r="AG187" s="208">
        <f t="shared" ref="AG187:AG196" si="235">AF187/AE187</f>
        <v>372.63157894736719</v>
      </c>
      <c r="AH187" s="205">
        <f>RANK(AG187, AG$187:AG$201)</f>
        <v>3</v>
      </c>
      <c r="AI187" s="529">
        <f>AVERAGE(AG187:AG201)</f>
        <v>267.74920769065449</v>
      </c>
      <c r="AJ187" s="207">
        <v>6</v>
      </c>
      <c r="AK187" s="207">
        <v>2237.9511059371321</v>
      </c>
      <c r="AL187" s="208">
        <f t="shared" ref="AL187:AL196" si="236">AK187/AJ187</f>
        <v>372.99185098952199</v>
      </c>
      <c r="AM187" s="205">
        <f>RANK(AL187, AL$187:AL$201)</f>
        <v>3</v>
      </c>
      <c r="AN187" s="529">
        <f>AVERAGE(AL187:AL201)</f>
        <v>268.24060469421624</v>
      </c>
      <c r="AO187" s="207">
        <v>6</v>
      </c>
      <c r="AP187" s="207">
        <v>2238.7865655471319</v>
      </c>
      <c r="AQ187" s="208">
        <f t="shared" ref="AQ187:AQ196" si="237">AP187/AO187</f>
        <v>373.1310942578553</v>
      </c>
      <c r="AR187" s="205">
        <f>RANK(AQ187, AQ$187:AQ$201)</f>
        <v>3</v>
      </c>
      <c r="AS187" s="529">
        <f>AVERAGE(AQ187:AQ201)</f>
        <v>268.41436468585874</v>
      </c>
      <c r="AT187" s="207">
        <v>6</v>
      </c>
      <c r="AU187" s="207">
        <v>2263.1847133757997</v>
      </c>
      <c r="AV187" s="208">
        <f t="shared" ref="AV187:AV196" si="238">AU187/AT187</f>
        <v>377.19745222929993</v>
      </c>
      <c r="AW187" s="205">
        <f>RANK(AV187, AV$187:AV$201)</f>
        <v>3</v>
      </c>
      <c r="AX187" s="529">
        <f>AVERAGE(AV187:AV201)</f>
        <v>269.58435465935395</v>
      </c>
    </row>
    <row r="188" spans="2:50" ht="14.25" hidden="1" customHeight="1" outlineLevel="1">
      <c r="B188" s="494"/>
      <c r="C188" s="203">
        <v>2</v>
      </c>
      <c r="D188" s="206" t="s">
        <v>393</v>
      </c>
      <c r="E188" s="203">
        <v>17</v>
      </c>
      <c r="F188" s="203">
        <v>3600</v>
      </c>
      <c r="G188" s="208">
        <f t="shared" si="231"/>
        <v>211.76470588235293</v>
      </c>
      <c r="H188" s="529"/>
      <c r="I188" s="209">
        <f t="shared" ref="I188:K196" si="239">AVERAGE(P188,U188,Z188,AE188,AJ188,AO188,AT188)</f>
        <v>17</v>
      </c>
      <c r="J188" s="209">
        <f t="shared" si="239"/>
        <v>3066.625247449967</v>
      </c>
      <c r="K188" s="210">
        <f t="shared" si="239"/>
        <v>180.38972043823335</v>
      </c>
      <c r="L188" s="530"/>
      <c r="M188" s="209">
        <f>RANK(K188, K$187:$K$201)</f>
        <v>8</v>
      </c>
      <c r="N188" s="494"/>
      <c r="O188" s="494"/>
      <c r="P188" s="207">
        <v>17</v>
      </c>
      <c r="Q188" s="207">
        <v>3008.6387434555008</v>
      </c>
      <c r="R188" s="208">
        <f t="shared" si="232"/>
        <v>176.97874961502947</v>
      </c>
      <c r="S188" s="205">
        <f t="shared" ref="S188:S196" si="240">RANK(R188, R$187:R$201)</f>
        <v>8</v>
      </c>
      <c r="T188" s="529"/>
      <c r="U188" s="207">
        <v>17</v>
      </c>
      <c r="V188" s="207">
        <v>3053.6256323777357</v>
      </c>
      <c r="W188" s="208">
        <f t="shared" si="233"/>
        <v>179.62503719869034</v>
      </c>
      <c r="X188" s="205">
        <f t="shared" ref="X188:X196" si="241">RANK(W188, W$187:W$201)</f>
        <v>6</v>
      </c>
      <c r="Y188" s="529"/>
      <c r="Z188" s="207">
        <v>17</v>
      </c>
      <c r="AA188" s="207">
        <v>3071.1572912934412</v>
      </c>
      <c r="AB188" s="208">
        <f t="shared" si="234"/>
        <v>180.65631125255535</v>
      </c>
      <c r="AC188" s="205">
        <f t="shared" ref="AC188:AC196" si="242">RANK(AB188, AB$187:AB$201)</f>
        <v>7</v>
      </c>
      <c r="AD188" s="529"/>
      <c r="AE188" s="207">
        <v>17</v>
      </c>
      <c r="AF188" s="207">
        <v>3075.8749416705537</v>
      </c>
      <c r="AG188" s="208">
        <f t="shared" si="235"/>
        <v>180.93382009826786</v>
      </c>
      <c r="AH188" s="205">
        <f t="shared" ref="AH188:AH196" si="243">RANK(AG188, AG$187:AG$201)</f>
        <v>7</v>
      </c>
      <c r="AI188" s="529"/>
      <c r="AJ188" s="207">
        <v>17</v>
      </c>
      <c r="AK188" s="207">
        <v>3080.5147058823513</v>
      </c>
      <c r="AL188" s="208">
        <f t="shared" si="236"/>
        <v>181.20674740484421</v>
      </c>
      <c r="AM188" s="205">
        <f t="shared" ref="AM188:AM196" si="244">RANK(AL188, AL$187:AL$201)</f>
        <v>7</v>
      </c>
      <c r="AN188" s="529"/>
      <c r="AO188" s="207">
        <v>17</v>
      </c>
      <c r="AP188" s="207">
        <v>3084.5188284518822</v>
      </c>
      <c r="AQ188" s="208">
        <f t="shared" si="237"/>
        <v>181.44228402658132</v>
      </c>
      <c r="AR188" s="205">
        <f t="shared" ref="AR188:AR196" si="245">RANK(AQ188, AQ$187:AQ$201)</f>
        <v>7</v>
      </c>
      <c r="AS188" s="529"/>
      <c r="AT188" s="207">
        <v>17</v>
      </c>
      <c r="AU188" s="207">
        <v>3092.046589018305</v>
      </c>
      <c r="AV188" s="208">
        <f t="shared" si="238"/>
        <v>181.88509347166499</v>
      </c>
      <c r="AW188" s="205">
        <f t="shared" ref="AW188:AW196" si="246">RANK(AV188, AV$187:AV$201)</f>
        <v>7</v>
      </c>
      <c r="AX188" s="529"/>
    </row>
    <row r="189" spans="2:50" ht="14.25" hidden="1" customHeight="1" outlineLevel="1">
      <c r="B189" s="494"/>
      <c r="C189" s="203">
        <v>3</v>
      </c>
      <c r="D189" s="206" t="s">
        <v>395</v>
      </c>
      <c r="E189" s="203">
        <v>17</v>
      </c>
      <c r="F189" s="203">
        <v>3600</v>
      </c>
      <c r="G189" s="208">
        <f t="shared" si="231"/>
        <v>211.76470588235293</v>
      </c>
      <c r="H189" s="529"/>
      <c r="I189" s="209">
        <f t="shared" si="239"/>
        <v>17</v>
      </c>
      <c r="J189" s="209">
        <f t="shared" si="239"/>
        <v>3062.8732985857905</v>
      </c>
      <c r="K189" s="210">
        <f t="shared" si="239"/>
        <v>180.16901756387003</v>
      </c>
      <c r="L189" s="530"/>
      <c r="M189" s="209">
        <f>RANK(K189, K$187:$K$201)</f>
        <v>9</v>
      </c>
      <c r="N189" s="494"/>
      <c r="O189" s="494"/>
      <c r="P189" s="207">
        <v>17</v>
      </c>
      <c r="Q189" s="207">
        <v>3004.9689440993766</v>
      </c>
      <c r="R189" s="208">
        <f t="shared" si="232"/>
        <v>176.76287906466922</v>
      </c>
      <c r="S189" s="205">
        <f t="shared" si="240"/>
        <v>10</v>
      </c>
      <c r="T189" s="529"/>
      <c r="U189" s="207">
        <v>17</v>
      </c>
      <c r="V189" s="207">
        <v>3050.3334503334422</v>
      </c>
      <c r="W189" s="208">
        <f t="shared" si="233"/>
        <v>179.43137943137896</v>
      </c>
      <c r="X189" s="205">
        <f t="shared" si="241"/>
        <v>7</v>
      </c>
      <c r="Y189" s="529"/>
      <c r="Z189" s="207">
        <v>17</v>
      </c>
      <c r="AA189" s="207">
        <v>3067.7673545966218</v>
      </c>
      <c r="AB189" s="208">
        <f t="shared" si="234"/>
        <v>180.45690321156599</v>
      </c>
      <c r="AC189" s="205">
        <f t="shared" si="242"/>
        <v>8</v>
      </c>
      <c r="AD189" s="529"/>
      <c r="AE189" s="207">
        <v>17</v>
      </c>
      <c r="AF189" s="207">
        <v>3072.3069355632074</v>
      </c>
      <c r="AG189" s="208">
        <f t="shared" si="235"/>
        <v>180.72393738607101</v>
      </c>
      <c r="AH189" s="205">
        <f t="shared" si="243"/>
        <v>8</v>
      </c>
      <c r="AI189" s="529"/>
      <c r="AJ189" s="207">
        <v>17</v>
      </c>
      <c r="AK189" s="207">
        <v>3076.1768901569221</v>
      </c>
      <c r="AL189" s="208">
        <f t="shared" si="236"/>
        <v>180.9515817739366</v>
      </c>
      <c r="AM189" s="205">
        <f t="shared" si="244"/>
        <v>8</v>
      </c>
      <c r="AN189" s="529"/>
      <c r="AO189" s="207">
        <v>17</v>
      </c>
      <c r="AP189" s="207">
        <v>3080.5429864253406</v>
      </c>
      <c r="AQ189" s="208">
        <f t="shared" si="237"/>
        <v>181.20841096619651</v>
      </c>
      <c r="AR189" s="205">
        <f t="shared" si="245"/>
        <v>8</v>
      </c>
      <c r="AS189" s="529"/>
      <c r="AT189" s="207">
        <v>17</v>
      </c>
      <c r="AU189" s="207">
        <v>3088.0165289256215</v>
      </c>
      <c r="AV189" s="208">
        <f t="shared" si="238"/>
        <v>181.64803111327186</v>
      </c>
      <c r="AW189" s="205">
        <f t="shared" si="246"/>
        <v>8</v>
      </c>
      <c r="AX189" s="529"/>
    </row>
    <row r="190" spans="2:50" ht="14.25" hidden="1" customHeight="1" outlineLevel="1">
      <c r="B190" s="494"/>
      <c r="C190" s="203">
        <v>4</v>
      </c>
      <c r="D190" s="206" t="s">
        <v>392</v>
      </c>
      <c r="E190" s="203">
        <v>11</v>
      </c>
      <c r="F190" s="203">
        <v>3600</v>
      </c>
      <c r="G190" s="208">
        <f t="shared" si="231"/>
        <v>327.27272727272725</v>
      </c>
      <c r="H190" s="529"/>
      <c r="I190" s="209">
        <f t="shared" si="239"/>
        <v>11</v>
      </c>
      <c r="J190" s="209">
        <f t="shared" si="239"/>
        <v>3089.1808956782747</v>
      </c>
      <c r="K190" s="210">
        <f t="shared" si="239"/>
        <v>280.83462687984314</v>
      </c>
      <c r="L190" s="530"/>
      <c r="M190" s="209">
        <f>RANK(K190, K$187:$K$201)</f>
        <v>4</v>
      </c>
      <c r="N190" s="494"/>
      <c r="O190" s="494"/>
      <c r="P190" s="207">
        <v>11</v>
      </c>
      <c r="Q190" s="207">
        <v>3078.2608695652161</v>
      </c>
      <c r="R190" s="208">
        <f t="shared" si="232"/>
        <v>279.84189723320145</v>
      </c>
      <c r="S190" s="205">
        <f t="shared" si="240"/>
        <v>5</v>
      </c>
      <c r="T190" s="529"/>
      <c r="U190" s="207">
        <v>11</v>
      </c>
      <c r="V190" s="207">
        <v>3085.0535331905785</v>
      </c>
      <c r="W190" s="208">
        <f t="shared" si="233"/>
        <v>280.4594121082344</v>
      </c>
      <c r="X190" s="205">
        <f t="shared" si="241"/>
        <v>5</v>
      </c>
      <c r="Y190" s="529"/>
      <c r="Z190" s="207">
        <v>11</v>
      </c>
      <c r="AA190" s="207">
        <v>3086.2003780718346</v>
      </c>
      <c r="AB190" s="208">
        <f t="shared" si="234"/>
        <v>280.56367073380312</v>
      </c>
      <c r="AC190" s="205">
        <f t="shared" si="242"/>
        <v>5</v>
      </c>
      <c r="AD190" s="529"/>
      <c r="AE190" s="207">
        <v>11</v>
      </c>
      <c r="AF190" s="207">
        <v>3090.2872777017683</v>
      </c>
      <c r="AG190" s="208">
        <f t="shared" si="235"/>
        <v>280.93520706379712</v>
      </c>
      <c r="AH190" s="205">
        <f t="shared" si="243"/>
        <v>4</v>
      </c>
      <c r="AI190" s="529"/>
      <c r="AJ190" s="207">
        <v>11</v>
      </c>
      <c r="AK190" s="207">
        <v>3091.4685314685389</v>
      </c>
      <c r="AL190" s="208">
        <f t="shared" si="236"/>
        <v>281.04259376986715</v>
      </c>
      <c r="AM190" s="205">
        <f t="shared" si="244"/>
        <v>4</v>
      </c>
      <c r="AN190" s="529"/>
      <c r="AO190" s="207">
        <v>11</v>
      </c>
      <c r="AP190" s="207">
        <v>3092.6004228329884</v>
      </c>
      <c r="AQ190" s="208">
        <f t="shared" si="237"/>
        <v>281.14549298481711</v>
      </c>
      <c r="AR190" s="205">
        <f t="shared" si="245"/>
        <v>4</v>
      </c>
      <c r="AS190" s="529"/>
      <c r="AT190" s="207">
        <v>11</v>
      </c>
      <c r="AU190" s="207">
        <v>3100.3952569169978</v>
      </c>
      <c r="AV190" s="208">
        <f t="shared" si="238"/>
        <v>281.85411426518164</v>
      </c>
      <c r="AW190" s="205">
        <f t="shared" si="246"/>
        <v>5</v>
      </c>
      <c r="AX190" s="529"/>
    </row>
    <row r="191" spans="2:50" ht="14.25" hidden="1" customHeight="1" outlineLevel="1">
      <c r="B191" s="494"/>
      <c r="C191" s="203">
        <v>5</v>
      </c>
      <c r="D191" s="206" t="s">
        <v>614</v>
      </c>
      <c r="E191" s="203">
        <v>12</v>
      </c>
      <c r="F191" s="203">
        <v>3600</v>
      </c>
      <c r="G191" s="208">
        <f t="shared" si="231"/>
        <v>300</v>
      </c>
      <c r="H191" s="529"/>
      <c r="I191" s="209">
        <f t="shared" si="239"/>
        <v>12</v>
      </c>
      <c r="J191" s="209">
        <f t="shared" si="239"/>
        <v>3019.7014925373101</v>
      </c>
      <c r="K191" s="210">
        <f t="shared" si="239"/>
        <v>251.64179104477583</v>
      </c>
      <c r="L191" s="530"/>
      <c r="M191" s="209">
        <f>RANK(K191, K$187:$K$201)</f>
        <v>6</v>
      </c>
      <c r="N191" s="494"/>
      <c r="O191" s="494"/>
      <c r="P191" s="207">
        <v>12</v>
      </c>
      <c r="Q191" s="207">
        <v>3019.7014925373101</v>
      </c>
      <c r="R191" s="208">
        <f t="shared" si="232"/>
        <v>251.64179104477583</v>
      </c>
      <c r="S191" s="205">
        <f t="shared" si="240"/>
        <v>6</v>
      </c>
      <c r="T191" s="529"/>
      <c r="U191" s="207"/>
      <c r="V191" s="207"/>
      <c r="W191" s="208"/>
      <c r="X191" s="205"/>
      <c r="Y191" s="529"/>
      <c r="Z191" s="207"/>
      <c r="AA191" s="207"/>
      <c r="AB191" s="208"/>
      <c r="AC191" s="205"/>
      <c r="AD191" s="529"/>
      <c r="AE191" s="207"/>
      <c r="AF191" s="207"/>
      <c r="AG191" s="208"/>
      <c r="AH191" s="205"/>
      <c r="AI191" s="529"/>
      <c r="AJ191" s="207"/>
      <c r="AK191" s="207"/>
      <c r="AL191" s="208"/>
      <c r="AM191" s="205"/>
      <c r="AN191" s="529"/>
      <c r="AO191" s="207"/>
      <c r="AP191" s="207"/>
      <c r="AQ191" s="208"/>
      <c r="AR191" s="205"/>
      <c r="AS191" s="529"/>
      <c r="AT191" s="207"/>
      <c r="AU191" s="207"/>
      <c r="AV191" s="208"/>
      <c r="AW191" s="205"/>
      <c r="AX191" s="529"/>
    </row>
    <row r="192" spans="2:50" ht="14.25" hidden="1" customHeight="1" outlineLevel="1">
      <c r="B192" s="494"/>
      <c r="C192" s="203">
        <v>6</v>
      </c>
      <c r="D192" s="206" t="s">
        <v>643</v>
      </c>
      <c r="E192" s="203">
        <v>6</v>
      </c>
      <c r="F192" s="203">
        <v>2600</v>
      </c>
      <c r="G192" s="208">
        <f t="shared" si="231"/>
        <v>433.33333333333331</v>
      </c>
      <c r="H192" s="529"/>
      <c r="I192" s="209">
        <f t="shared" si="239"/>
        <v>6</v>
      </c>
      <c r="J192" s="209">
        <f t="shared" si="239"/>
        <v>2272.5115043637365</v>
      </c>
      <c r="K192" s="210">
        <f t="shared" si="239"/>
        <v>378.75191739395598</v>
      </c>
      <c r="L192" s="530"/>
      <c r="M192" s="209">
        <f>RANK(K192, K$187:$K$201)</f>
        <v>1</v>
      </c>
      <c r="N192" s="494"/>
      <c r="O192" s="494"/>
      <c r="P192" s="207">
        <v>6</v>
      </c>
      <c r="Q192" s="207">
        <v>2266.9281511855934</v>
      </c>
      <c r="R192" s="208">
        <f t="shared" si="232"/>
        <v>377.82135853093223</v>
      </c>
      <c r="S192" s="205">
        <f t="shared" si="240"/>
        <v>1</v>
      </c>
      <c r="T192" s="529"/>
      <c r="U192" s="207">
        <v>6</v>
      </c>
      <c r="V192" s="207">
        <v>2271.8699186991862</v>
      </c>
      <c r="W192" s="208">
        <f t="shared" si="233"/>
        <v>378.64498644986435</v>
      </c>
      <c r="X192" s="205">
        <f t="shared" si="241"/>
        <v>1</v>
      </c>
      <c r="Y192" s="529"/>
      <c r="Z192" s="207">
        <v>6</v>
      </c>
      <c r="AA192" s="207">
        <v>2272.6120416478029</v>
      </c>
      <c r="AB192" s="208">
        <f t="shared" si="234"/>
        <v>378.76867360796717</v>
      </c>
      <c r="AC192" s="205">
        <f t="shared" si="242"/>
        <v>1</v>
      </c>
      <c r="AD192" s="529"/>
      <c r="AE192" s="207">
        <v>6</v>
      </c>
      <c r="AF192" s="207">
        <v>2273.2531686707835</v>
      </c>
      <c r="AG192" s="208">
        <f t="shared" si="235"/>
        <v>378.87552811179722</v>
      </c>
      <c r="AH192" s="205">
        <f t="shared" si="243"/>
        <v>1</v>
      </c>
      <c r="AI192" s="529"/>
      <c r="AJ192" s="207">
        <v>6</v>
      </c>
      <c r="AK192" s="207">
        <v>2273.8103161397685</v>
      </c>
      <c r="AL192" s="208">
        <f t="shared" si="236"/>
        <v>378.96838602329473</v>
      </c>
      <c r="AM192" s="205">
        <f t="shared" si="244"/>
        <v>1</v>
      </c>
      <c r="AN192" s="529"/>
      <c r="AO192" s="207">
        <v>6</v>
      </c>
      <c r="AP192" s="207">
        <v>2274.372523117569</v>
      </c>
      <c r="AQ192" s="208">
        <f t="shared" si="237"/>
        <v>379.06208718626152</v>
      </c>
      <c r="AR192" s="205">
        <f t="shared" si="245"/>
        <v>1</v>
      </c>
      <c r="AS192" s="529"/>
      <c r="AT192" s="207">
        <v>6</v>
      </c>
      <c r="AU192" s="207">
        <v>2274.7344110854492</v>
      </c>
      <c r="AV192" s="208">
        <f t="shared" si="238"/>
        <v>379.12240184757485</v>
      </c>
      <c r="AW192" s="205">
        <f t="shared" si="246"/>
        <v>2</v>
      </c>
      <c r="AX192" s="529"/>
    </row>
    <row r="193" spans="2:50" ht="14.25" hidden="1" customHeight="1" outlineLevel="1">
      <c r="B193" s="494"/>
      <c r="C193" s="203">
        <v>7</v>
      </c>
      <c r="D193" s="206" t="s">
        <v>669</v>
      </c>
      <c r="E193" s="203">
        <v>6</v>
      </c>
      <c r="F193" s="203">
        <v>2600</v>
      </c>
      <c r="G193" s="208">
        <f t="shared" si="231"/>
        <v>433.33333333333331</v>
      </c>
      <c r="H193" s="529"/>
      <c r="I193" s="209">
        <f t="shared" si="239"/>
        <v>6</v>
      </c>
      <c r="J193" s="209">
        <f t="shared" si="239"/>
        <v>2225.0258444489277</v>
      </c>
      <c r="K193" s="210">
        <f t="shared" si="239"/>
        <v>370.83764074148803</v>
      </c>
      <c r="L193" s="530"/>
      <c r="M193" s="209">
        <f>RANK(K193, K$187:$K$201)</f>
        <v>3</v>
      </c>
      <c r="N193" s="494"/>
      <c r="O193" s="494"/>
      <c r="P193" s="207">
        <v>6</v>
      </c>
      <c r="Q193" s="207">
        <v>2138.6956521739121</v>
      </c>
      <c r="R193" s="208">
        <f t="shared" si="232"/>
        <v>356.4492753623187</v>
      </c>
      <c r="S193" s="205">
        <f t="shared" si="240"/>
        <v>3</v>
      </c>
      <c r="T193" s="529"/>
      <c r="U193" s="207">
        <v>6</v>
      </c>
      <c r="V193" s="207">
        <v>2185.6097560975622</v>
      </c>
      <c r="W193" s="208">
        <f t="shared" si="233"/>
        <v>364.26829268292704</v>
      </c>
      <c r="X193" s="205">
        <f t="shared" si="241"/>
        <v>3</v>
      </c>
      <c r="Y193" s="529"/>
      <c r="Z193" s="207">
        <v>6</v>
      </c>
      <c r="AA193" s="207">
        <v>2219.1157894736839</v>
      </c>
      <c r="AB193" s="208">
        <f t="shared" si="234"/>
        <v>369.8526315789473</v>
      </c>
      <c r="AC193" s="205">
        <f t="shared" si="242"/>
        <v>3</v>
      </c>
      <c r="AD193" s="529"/>
      <c r="AE193" s="207">
        <v>6</v>
      </c>
      <c r="AF193" s="207">
        <v>2240.8421052631566</v>
      </c>
      <c r="AG193" s="208">
        <f t="shared" si="235"/>
        <v>373.47368421052607</v>
      </c>
      <c r="AH193" s="205">
        <f t="shared" si="243"/>
        <v>2</v>
      </c>
      <c r="AI193" s="529"/>
      <c r="AJ193" s="207">
        <v>6</v>
      </c>
      <c r="AK193" s="207">
        <v>2257.7142857142858</v>
      </c>
      <c r="AL193" s="208">
        <f t="shared" si="236"/>
        <v>376.28571428571428</v>
      </c>
      <c r="AM193" s="205">
        <f t="shared" si="244"/>
        <v>2</v>
      </c>
      <c r="AN193" s="529"/>
      <c r="AO193" s="207">
        <v>6</v>
      </c>
      <c r="AP193" s="207">
        <v>2258.2561593569803</v>
      </c>
      <c r="AQ193" s="208">
        <f t="shared" si="237"/>
        <v>376.37602655949672</v>
      </c>
      <c r="AR193" s="205">
        <f t="shared" si="245"/>
        <v>2</v>
      </c>
      <c r="AS193" s="529"/>
      <c r="AT193" s="207">
        <v>6</v>
      </c>
      <c r="AU193" s="207">
        <v>2274.947163062915</v>
      </c>
      <c r="AV193" s="208">
        <f t="shared" si="238"/>
        <v>379.15786051048582</v>
      </c>
      <c r="AW193" s="205">
        <f t="shared" si="246"/>
        <v>1</v>
      </c>
      <c r="AX193" s="529"/>
    </row>
    <row r="194" spans="2:50" ht="14.25" hidden="1" customHeight="1" outlineLevel="1">
      <c r="B194" s="494"/>
      <c r="C194" s="203">
        <v>8</v>
      </c>
      <c r="D194" s="206" t="s">
        <v>397</v>
      </c>
      <c r="E194" s="203">
        <v>17</v>
      </c>
      <c r="F194" s="203">
        <v>3600</v>
      </c>
      <c r="G194" s="208">
        <f t="shared" si="231"/>
        <v>211.76470588235293</v>
      </c>
      <c r="H194" s="529"/>
      <c r="I194" s="209">
        <f t="shared" si="239"/>
        <v>17</v>
      </c>
      <c r="J194" s="209">
        <f t="shared" si="239"/>
        <v>3067.3096729591061</v>
      </c>
      <c r="K194" s="210">
        <f t="shared" si="239"/>
        <v>180.42998076230037</v>
      </c>
      <c r="L194" s="530"/>
      <c r="M194" s="209">
        <f>RANK(K194, K$187:$K$201)</f>
        <v>7</v>
      </c>
      <c r="N194" s="494"/>
      <c r="O194" s="494"/>
      <c r="P194" s="207">
        <v>17</v>
      </c>
      <c r="Q194" s="207">
        <v>3014.2180094786772</v>
      </c>
      <c r="R194" s="208">
        <f t="shared" si="232"/>
        <v>177.30694173403984</v>
      </c>
      <c r="S194" s="205">
        <f t="shared" si="240"/>
        <v>7</v>
      </c>
      <c r="T194" s="529"/>
      <c r="U194" s="207">
        <v>17</v>
      </c>
      <c r="V194" s="207">
        <v>3049.9151103565428</v>
      </c>
      <c r="W194" s="208">
        <f t="shared" si="233"/>
        <v>179.4067711974437</v>
      </c>
      <c r="X194" s="205">
        <f t="shared" si="241"/>
        <v>8</v>
      </c>
      <c r="Y194" s="529"/>
      <c r="Z194" s="207">
        <v>17</v>
      </c>
      <c r="AA194" s="207">
        <v>3071.6451016635815</v>
      </c>
      <c r="AB194" s="208">
        <f t="shared" si="234"/>
        <v>180.68500598021069</v>
      </c>
      <c r="AC194" s="205">
        <f t="shared" si="242"/>
        <v>6</v>
      </c>
      <c r="AD194" s="529"/>
      <c r="AE194" s="207">
        <v>17</v>
      </c>
      <c r="AF194" s="207">
        <v>3076.882430647292</v>
      </c>
      <c r="AG194" s="208">
        <f t="shared" si="235"/>
        <v>180.99308415572307</v>
      </c>
      <c r="AH194" s="205">
        <f t="shared" si="243"/>
        <v>6</v>
      </c>
      <c r="AI194" s="529"/>
      <c r="AJ194" s="207">
        <v>17</v>
      </c>
      <c r="AK194" s="207">
        <v>3080.8777429467077</v>
      </c>
      <c r="AL194" s="208">
        <f t="shared" si="236"/>
        <v>181.22810252627693</v>
      </c>
      <c r="AM194" s="205">
        <f t="shared" si="244"/>
        <v>6</v>
      </c>
      <c r="AN194" s="529"/>
      <c r="AO194" s="207">
        <v>17</v>
      </c>
      <c r="AP194" s="207">
        <v>3085.2603706972559</v>
      </c>
      <c r="AQ194" s="208">
        <f t="shared" si="237"/>
        <v>181.48590415866212</v>
      </c>
      <c r="AR194" s="205">
        <f t="shared" si="245"/>
        <v>6</v>
      </c>
      <c r="AS194" s="529"/>
      <c r="AT194" s="207">
        <v>17</v>
      </c>
      <c r="AU194" s="207">
        <v>3092.3689449236849</v>
      </c>
      <c r="AV194" s="208">
        <f t="shared" si="238"/>
        <v>181.90405558374619</v>
      </c>
      <c r="AW194" s="205">
        <f t="shared" si="246"/>
        <v>6</v>
      </c>
      <c r="AX194" s="529"/>
    </row>
    <row r="195" spans="2:50" ht="14.25" hidden="1" customHeight="1" outlineLevel="1">
      <c r="B195" s="494"/>
      <c r="C195" s="203">
        <v>9</v>
      </c>
      <c r="D195" s="206" t="s">
        <v>398</v>
      </c>
      <c r="E195" s="203">
        <v>17</v>
      </c>
      <c r="F195" s="203">
        <v>3600</v>
      </c>
      <c r="G195" s="208">
        <f t="shared" si="231"/>
        <v>211.76470588235293</v>
      </c>
      <c r="H195" s="529"/>
      <c r="I195" s="209">
        <f t="shared" si="239"/>
        <v>17</v>
      </c>
      <c r="J195" s="209">
        <f t="shared" si="239"/>
        <v>3059.9789201321901</v>
      </c>
      <c r="K195" s="210">
        <f t="shared" si="239"/>
        <v>179.99876000777584</v>
      </c>
      <c r="L195" s="530"/>
      <c r="M195" s="209">
        <f>RANK(K195, K$187:$K$201)</f>
        <v>10</v>
      </c>
      <c r="N195" s="494"/>
      <c r="O195" s="494"/>
      <c r="P195" s="207">
        <v>17</v>
      </c>
      <c r="Q195" s="207">
        <v>3008.571428571433</v>
      </c>
      <c r="R195" s="208">
        <f t="shared" si="232"/>
        <v>176.97478991596665</v>
      </c>
      <c r="S195" s="205">
        <f t="shared" si="240"/>
        <v>9</v>
      </c>
      <c r="T195" s="529"/>
      <c r="U195" s="207">
        <v>17</v>
      </c>
      <c r="V195" s="207">
        <v>3044.8192771084441</v>
      </c>
      <c r="W195" s="208">
        <f t="shared" si="233"/>
        <v>179.10701630049672</v>
      </c>
      <c r="X195" s="205">
        <f t="shared" si="241"/>
        <v>9</v>
      </c>
      <c r="Y195" s="529"/>
      <c r="Z195" s="207">
        <v>17</v>
      </c>
      <c r="AA195" s="207">
        <v>3063.2426216941376</v>
      </c>
      <c r="AB195" s="208">
        <f t="shared" si="234"/>
        <v>180.19074245259634</v>
      </c>
      <c r="AC195" s="205">
        <f t="shared" si="242"/>
        <v>9</v>
      </c>
      <c r="AD195" s="529"/>
      <c r="AE195" s="207">
        <v>17</v>
      </c>
      <c r="AF195" s="207">
        <v>3068.4563758389277</v>
      </c>
      <c r="AG195" s="208">
        <f t="shared" si="235"/>
        <v>180.4974338728781</v>
      </c>
      <c r="AH195" s="205">
        <f t="shared" si="243"/>
        <v>9</v>
      </c>
      <c r="AI195" s="529"/>
      <c r="AJ195" s="207">
        <v>17</v>
      </c>
      <c r="AK195" s="207">
        <v>3073.0808597748132</v>
      </c>
      <c r="AL195" s="208">
        <f t="shared" si="236"/>
        <v>180.76946233969488</v>
      </c>
      <c r="AM195" s="205">
        <f t="shared" si="244"/>
        <v>9</v>
      </c>
      <c r="AN195" s="529"/>
      <c r="AO195" s="207">
        <v>17</v>
      </c>
      <c r="AP195" s="207">
        <v>3076.8607594936584</v>
      </c>
      <c r="AQ195" s="208">
        <f t="shared" si="237"/>
        <v>180.99180938197992</v>
      </c>
      <c r="AR195" s="205">
        <f t="shared" si="245"/>
        <v>9</v>
      </c>
      <c r="AS195" s="529"/>
      <c r="AT195" s="207">
        <v>17</v>
      </c>
      <c r="AU195" s="207">
        <v>3084.8211184439119</v>
      </c>
      <c r="AV195" s="208">
        <f t="shared" si="238"/>
        <v>181.46006579081836</v>
      </c>
      <c r="AW195" s="205">
        <f t="shared" si="246"/>
        <v>9</v>
      </c>
      <c r="AX195" s="529"/>
    </row>
    <row r="196" spans="2:50" ht="14.25" hidden="1" customHeight="1" outlineLevel="1">
      <c r="B196" s="494"/>
      <c r="C196" s="203">
        <v>10</v>
      </c>
      <c r="D196" s="206" t="s">
        <v>396</v>
      </c>
      <c r="E196" s="203">
        <v>11</v>
      </c>
      <c r="F196" s="203">
        <v>3600</v>
      </c>
      <c r="G196" s="208">
        <f t="shared" si="231"/>
        <v>327.27272727272725</v>
      </c>
      <c r="H196" s="529"/>
      <c r="I196" s="209">
        <f t="shared" si="239"/>
        <v>11</v>
      </c>
      <c r="J196" s="209">
        <f t="shared" si="239"/>
        <v>3089.132133643036</v>
      </c>
      <c r="K196" s="210">
        <f t="shared" si="239"/>
        <v>280.83019396754872</v>
      </c>
      <c r="L196" s="530"/>
      <c r="M196" s="209">
        <f>RANK(K196, K$187:$K$201)</f>
        <v>5</v>
      </c>
      <c r="N196" s="494"/>
      <c r="O196" s="494"/>
      <c r="P196" s="207">
        <v>11</v>
      </c>
      <c r="Q196" s="207">
        <v>3084.4902816342751</v>
      </c>
      <c r="R196" s="208">
        <f t="shared" si="232"/>
        <v>280.40820742129773</v>
      </c>
      <c r="S196" s="205">
        <f t="shared" si="240"/>
        <v>4</v>
      </c>
      <c r="T196" s="529"/>
      <c r="U196" s="207">
        <v>11</v>
      </c>
      <c r="V196" s="207">
        <v>3085.0708924103328</v>
      </c>
      <c r="W196" s="208">
        <f t="shared" si="233"/>
        <v>280.46099021912119</v>
      </c>
      <c r="X196" s="205">
        <f t="shared" si="241"/>
        <v>4</v>
      </c>
      <c r="Y196" s="529"/>
      <c r="Z196" s="207">
        <v>11</v>
      </c>
      <c r="AA196" s="207">
        <v>3086.8889904065782</v>
      </c>
      <c r="AB196" s="208">
        <f t="shared" si="234"/>
        <v>280.62627185514344</v>
      </c>
      <c r="AC196" s="205">
        <f t="shared" si="242"/>
        <v>4</v>
      </c>
      <c r="AD196" s="529"/>
      <c r="AE196" s="207">
        <v>11</v>
      </c>
      <c r="AF196" s="207">
        <v>3087.4645490640942</v>
      </c>
      <c r="AG196" s="208">
        <f t="shared" si="235"/>
        <v>280.6785953694631</v>
      </c>
      <c r="AH196" s="205">
        <f t="shared" si="243"/>
        <v>5</v>
      </c>
      <c r="AI196" s="529"/>
      <c r="AJ196" s="207">
        <v>11</v>
      </c>
      <c r="AK196" s="207">
        <v>3087.9310344827491</v>
      </c>
      <c r="AL196" s="208">
        <f t="shared" si="236"/>
        <v>280.72100313479535</v>
      </c>
      <c r="AM196" s="205">
        <f t="shared" si="244"/>
        <v>5</v>
      </c>
      <c r="AN196" s="529"/>
      <c r="AO196" s="207">
        <v>11</v>
      </c>
      <c r="AP196" s="207">
        <v>3089.7478991596622</v>
      </c>
      <c r="AQ196" s="208">
        <f t="shared" si="237"/>
        <v>280.88617265087839</v>
      </c>
      <c r="AR196" s="205">
        <f t="shared" si="245"/>
        <v>5</v>
      </c>
      <c r="AS196" s="529"/>
      <c r="AT196" s="207">
        <v>11</v>
      </c>
      <c r="AU196" s="207">
        <v>3102.3312883435606</v>
      </c>
      <c r="AV196" s="208">
        <f t="shared" si="238"/>
        <v>282.03011712214186</v>
      </c>
      <c r="AW196" s="205">
        <f t="shared" si="246"/>
        <v>4</v>
      </c>
      <c r="AX196" s="529"/>
    </row>
    <row r="197" spans="2:50" ht="14.25" hidden="1" customHeight="1" outlineLevel="1">
      <c r="B197" s="494"/>
      <c r="C197" s="203">
        <v>11</v>
      </c>
      <c r="D197" s="206"/>
      <c r="E197" s="203"/>
      <c r="F197" s="203"/>
      <c r="G197" s="208"/>
      <c r="H197" s="529"/>
      <c r="I197" s="209"/>
      <c r="J197" s="209"/>
      <c r="K197" s="210"/>
      <c r="L197" s="530"/>
      <c r="M197" s="209"/>
      <c r="N197" s="494"/>
      <c r="O197" s="494"/>
      <c r="P197" s="207"/>
      <c r="Q197" s="207"/>
      <c r="R197" s="208"/>
      <c r="S197" s="205"/>
      <c r="T197" s="529"/>
      <c r="U197" s="207"/>
      <c r="V197" s="207"/>
      <c r="W197" s="208"/>
      <c r="X197" s="205"/>
      <c r="Y197" s="529"/>
      <c r="Z197" s="207"/>
      <c r="AA197" s="207"/>
      <c r="AB197" s="208"/>
      <c r="AC197" s="205"/>
      <c r="AD197" s="529"/>
      <c r="AE197" s="207"/>
      <c r="AF197" s="207"/>
      <c r="AG197" s="208"/>
      <c r="AH197" s="205"/>
      <c r="AI197" s="529"/>
      <c r="AJ197" s="207"/>
      <c r="AK197" s="207"/>
      <c r="AL197" s="208"/>
      <c r="AM197" s="205"/>
      <c r="AN197" s="529"/>
      <c r="AO197" s="207"/>
      <c r="AP197" s="207"/>
      <c r="AQ197" s="208"/>
      <c r="AR197" s="205"/>
      <c r="AS197" s="529"/>
      <c r="AT197" s="207"/>
      <c r="AU197" s="207"/>
      <c r="AV197" s="208"/>
      <c r="AW197" s="205"/>
      <c r="AX197" s="529"/>
    </row>
    <row r="198" spans="2:50" ht="14.25" hidden="1" customHeight="1" outlineLevel="1">
      <c r="B198" s="494"/>
      <c r="C198" s="203">
        <v>12</v>
      </c>
      <c r="D198" s="206"/>
      <c r="E198" s="203"/>
      <c r="F198" s="203"/>
      <c r="G198" s="208"/>
      <c r="H198" s="529"/>
      <c r="I198" s="209"/>
      <c r="J198" s="209"/>
      <c r="K198" s="210"/>
      <c r="L198" s="530"/>
      <c r="M198" s="209"/>
      <c r="N198" s="494"/>
      <c r="O198" s="494"/>
      <c r="P198" s="207"/>
      <c r="Q198" s="207"/>
      <c r="R198" s="208"/>
      <c r="S198" s="205"/>
      <c r="T198" s="529"/>
      <c r="U198" s="207"/>
      <c r="V198" s="207"/>
      <c r="W198" s="208"/>
      <c r="X198" s="205"/>
      <c r="Y198" s="529"/>
      <c r="Z198" s="207"/>
      <c r="AA198" s="207"/>
      <c r="AB198" s="208"/>
      <c r="AC198" s="205"/>
      <c r="AD198" s="529"/>
      <c r="AE198" s="207"/>
      <c r="AF198" s="207"/>
      <c r="AG198" s="208"/>
      <c r="AH198" s="205"/>
      <c r="AI198" s="529"/>
      <c r="AJ198" s="207"/>
      <c r="AK198" s="207"/>
      <c r="AL198" s="208"/>
      <c r="AM198" s="205"/>
      <c r="AN198" s="529"/>
      <c r="AO198" s="207"/>
      <c r="AP198" s="207"/>
      <c r="AQ198" s="208"/>
      <c r="AR198" s="205"/>
      <c r="AS198" s="529"/>
      <c r="AT198" s="207"/>
      <c r="AU198" s="207"/>
      <c r="AV198" s="208"/>
      <c r="AW198" s="205"/>
      <c r="AX198" s="529"/>
    </row>
    <row r="199" spans="2:50" ht="14.25" hidden="1" customHeight="1" outlineLevel="1">
      <c r="B199" s="494"/>
      <c r="C199" s="203">
        <v>13</v>
      </c>
      <c r="D199" s="206"/>
      <c r="E199" s="203"/>
      <c r="F199" s="203"/>
      <c r="G199" s="208"/>
      <c r="H199" s="529"/>
      <c r="I199" s="209"/>
      <c r="J199" s="209"/>
      <c r="K199" s="210"/>
      <c r="L199" s="530"/>
      <c r="M199" s="209"/>
      <c r="N199" s="494"/>
      <c r="O199" s="494"/>
      <c r="P199" s="207"/>
      <c r="Q199" s="207"/>
      <c r="R199" s="208"/>
      <c r="S199" s="205"/>
      <c r="T199" s="529"/>
      <c r="U199" s="207"/>
      <c r="V199" s="207"/>
      <c r="W199" s="208"/>
      <c r="X199" s="205"/>
      <c r="Y199" s="529"/>
      <c r="Z199" s="207"/>
      <c r="AA199" s="207"/>
      <c r="AB199" s="208"/>
      <c r="AC199" s="205"/>
      <c r="AD199" s="529"/>
      <c r="AE199" s="207"/>
      <c r="AF199" s="207"/>
      <c r="AG199" s="208"/>
      <c r="AH199" s="205"/>
      <c r="AI199" s="529"/>
      <c r="AJ199" s="207"/>
      <c r="AK199" s="207"/>
      <c r="AL199" s="208"/>
      <c r="AM199" s="205"/>
      <c r="AN199" s="529"/>
      <c r="AO199" s="207"/>
      <c r="AP199" s="207"/>
      <c r="AQ199" s="208"/>
      <c r="AR199" s="205"/>
      <c r="AS199" s="529"/>
      <c r="AT199" s="207"/>
      <c r="AU199" s="207"/>
      <c r="AV199" s="208"/>
      <c r="AW199" s="205"/>
      <c r="AX199" s="529"/>
    </row>
    <row r="200" spans="2:50" ht="14.25" hidden="1" customHeight="1" outlineLevel="1">
      <c r="B200" s="494"/>
      <c r="C200" s="203">
        <v>14</v>
      </c>
      <c r="D200" s="206"/>
      <c r="E200" s="203"/>
      <c r="F200" s="203"/>
      <c r="G200" s="208"/>
      <c r="H200" s="529"/>
      <c r="I200" s="209"/>
      <c r="J200" s="209"/>
      <c r="K200" s="210"/>
      <c r="L200" s="530"/>
      <c r="M200" s="209"/>
      <c r="N200" s="494"/>
      <c r="O200" s="494"/>
      <c r="P200" s="203"/>
      <c r="Q200" s="203"/>
      <c r="R200" s="208"/>
      <c r="S200" s="205"/>
      <c r="T200" s="529"/>
      <c r="U200" s="203"/>
      <c r="V200" s="203"/>
      <c r="W200" s="208"/>
      <c r="X200" s="205"/>
      <c r="Y200" s="529"/>
      <c r="Z200" s="203"/>
      <c r="AA200" s="203"/>
      <c r="AB200" s="208"/>
      <c r="AC200" s="205"/>
      <c r="AD200" s="529"/>
      <c r="AE200" s="203"/>
      <c r="AF200" s="203"/>
      <c r="AG200" s="208"/>
      <c r="AH200" s="205"/>
      <c r="AI200" s="529"/>
      <c r="AJ200" s="203"/>
      <c r="AK200" s="203"/>
      <c r="AL200" s="208"/>
      <c r="AM200" s="205"/>
      <c r="AN200" s="529"/>
      <c r="AO200" s="203"/>
      <c r="AP200" s="203"/>
      <c r="AQ200" s="208"/>
      <c r="AR200" s="205"/>
      <c r="AS200" s="529"/>
      <c r="AT200" s="203"/>
      <c r="AU200" s="203"/>
      <c r="AV200" s="208"/>
      <c r="AW200" s="205"/>
      <c r="AX200" s="529"/>
    </row>
    <row r="201" spans="2:50" ht="14.25" hidden="1" customHeight="1" outlineLevel="1">
      <c r="B201" s="494"/>
      <c r="C201" s="203">
        <v>15</v>
      </c>
      <c r="D201" s="206"/>
      <c r="E201" s="203"/>
      <c r="F201" s="203"/>
      <c r="G201" s="208"/>
      <c r="H201" s="529"/>
      <c r="I201" s="209"/>
      <c r="J201" s="209"/>
      <c r="K201" s="210"/>
      <c r="L201" s="530"/>
      <c r="M201" s="209"/>
      <c r="N201" s="494"/>
      <c r="O201" s="494"/>
      <c r="P201" s="203"/>
      <c r="Q201" s="207"/>
      <c r="R201" s="208"/>
      <c r="S201" s="205"/>
      <c r="T201" s="529"/>
      <c r="U201" s="203"/>
      <c r="V201" s="207"/>
      <c r="W201" s="208"/>
      <c r="X201" s="205"/>
      <c r="Y201" s="529"/>
      <c r="Z201" s="203"/>
      <c r="AA201" s="207"/>
      <c r="AB201" s="208"/>
      <c r="AC201" s="205"/>
      <c r="AD201" s="529"/>
      <c r="AE201" s="203"/>
      <c r="AF201" s="207"/>
      <c r="AG201" s="208"/>
      <c r="AH201" s="205"/>
      <c r="AI201" s="529"/>
      <c r="AJ201" s="203"/>
      <c r="AK201" s="207"/>
      <c r="AL201" s="208"/>
      <c r="AM201" s="205"/>
      <c r="AN201" s="529"/>
      <c r="AO201" s="203"/>
      <c r="AP201" s="207"/>
      <c r="AQ201" s="208"/>
      <c r="AR201" s="205"/>
      <c r="AS201" s="529"/>
      <c r="AT201" s="203"/>
      <c r="AU201" s="207"/>
      <c r="AV201" s="208"/>
      <c r="AW201" s="205"/>
      <c r="AX201" s="529"/>
    </row>
    <row r="202" spans="2:50" ht="14.25" hidden="1" customHeight="1" outlineLevel="1" collapsed="1">
      <c r="B202" s="531" t="s">
        <v>695</v>
      </c>
      <c r="C202" s="532"/>
      <c r="D202" s="532"/>
      <c r="E202" s="532"/>
      <c r="F202" s="532"/>
      <c r="G202" s="532"/>
      <c r="H202" s="532"/>
      <c r="I202" s="532"/>
      <c r="J202" s="532"/>
      <c r="K202" s="532"/>
      <c r="L202" s="532"/>
      <c r="M202" s="533"/>
      <c r="N202" s="575" t="s">
        <v>445</v>
      </c>
      <c r="O202" s="575" t="s">
        <v>105</v>
      </c>
      <c r="P202" s="587">
        <f>AT182+1</f>
        <v>45937</v>
      </c>
      <c r="Q202" s="588"/>
      <c r="R202" s="588"/>
      <c r="S202" s="588"/>
      <c r="T202" s="588"/>
      <c r="U202" s="589">
        <f>P202+1</f>
        <v>45938</v>
      </c>
      <c r="V202" s="590"/>
      <c r="W202" s="590"/>
      <c r="X202" s="590"/>
      <c r="Y202" s="590"/>
      <c r="Z202" s="587">
        <f t="shared" ref="Z202" si="247">U202+1</f>
        <v>45939</v>
      </c>
      <c r="AA202" s="588"/>
      <c r="AB202" s="588"/>
      <c r="AC202" s="588"/>
      <c r="AD202" s="588"/>
      <c r="AE202" s="589">
        <f t="shared" ref="AE202" si="248">Z202+1</f>
        <v>45940</v>
      </c>
      <c r="AF202" s="590"/>
      <c r="AG202" s="590"/>
      <c r="AH202" s="590"/>
      <c r="AI202" s="590"/>
      <c r="AJ202" s="591">
        <f t="shared" ref="AJ202" si="249">AE202+1</f>
        <v>45941</v>
      </c>
      <c r="AK202" s="592"/>
      <c r="AL202" s="592"/>
      <c r="AM202" s="592"/>
      <c r="AN202" s="593"/>
      <c r="AO202" s="589">
        <f t="shared" ref="AO202" si="250">AJ202+1</f>
        <v>45942</v>
      </c>
      <c r="AP202" s="590"/>
      <c r="AQ202" s="590"/>
      <c r="AR202" s="590"/>
      <c r="AS202" s="590"/>
      <c r="AT202" s="591">
        <f t="shared" ref="AT202" si="251">AO202+1</f>
        <v>45943</v>
      </c>
      <c r="AU202" s="592"/>
      <c r="AV202" s="592"/>
      <c r="AW202" s="592"/>
      <c r="AX202" s="593"/>
    </row>
    <row r="203" spans="2:50" ht="14.25" hidden="1" customHeight="1" outlineLevel="1">
      <c r="B203" s="534"/>
      <c r="C203" s="534"/>
      <c r="D203" s="534"/>
      <c r="E203" s="534"/>
      <c r="F203" s="534"/>
      <c r="G203" s="534"/>
      <c r="H203" s="534"/>
      <c r="I203" s="534"/>
      <c r="J203" s="534"/>
      <c r="K203" s="534"/>
      <c r="L203" s="534"/>
      <c r="M203" s="535"/>
      <c r="N203" s="577"/>
      <c r="O203" s="577"/>
      <c r="P203" s="594">
        <f>P202</f>
        <v>45937</v>
      </c>
      <c r="Q203" s="594"/>
      <c r="R203" s="594"/>
      <c r="S203" s="594"/>
      <c r="T203" s="594"/>
      <c r="U203" s="595">
        <f>U202</f>
        <v>45938</v>
      </c>
      <c r="V203" s="595"/>
      <c r="W203" s="595"/>
      <c r="X203" s="595"/>
      <c r="Y203" s="595"/>
      <c r="Z203" s="594">
        <f t="shared" ref="Z203" si="252">Z202</f>
        <v>45939</v>
      </c>
      <c r="AA203" s="594"/>
      <c r="AB203" s="594"/>
      <c r="AC203" s="594"/>
      <c r="AD203" s="594"/>
      <c r="AE203" s="595">
        <f t="shared" ref="AE203" si="253">AE202</f>
        <v>45940</v>
      </c>
      <c r="AF203" s="595"/>
      <c r="AG203" s="595"/>
      <c r="AH203" s="595"/>
      <c r="AI203" s="595"/>
      <c r="AJ203" s="596">
        <f t="shared" ref="AJ203" si="254">AJ202</f>
        <v>45941</v>
      </c>
      <c r="AK203" s="597"/>
      <c r="AL203" s="597"/>
      <c r="AM203" s="597"/>
      <c r="AN203" s="598"/>
      <c r="AO203" s="595">
        <f t="shared" ref="AO203" si="255">AO202</f>
        <v>45942</v>
      </c>
      <c r="AP203" s="595"/>
      <c r="AQ203" s="595"/>
      <c r="AR203" s="595"/>
      <c r="AS203" s="595"/>
      <c r="AT203" s="596">
        <f t="shared" ref="AT203" si="256">AT202</f>
        <v>45943</v>
      </c>
      <c r="AU203" s="597"/>
      <c r="AV203" s="597"/>
      <c r="AW203" s="597"/>
      <c r="AX203" s="598"/>
    </row>
    <row r="204" spans="2:50" ht="14.25" hidden="1" customHeight="1" outlineLevel="1">
      <c r="B204" s="494" t="s">
        <v>165</v>
      </c>
      <c r="C204" s="494" t="s">
        <v>160</v>
      </c>
      <c r="D204" s="494"/>
      <c r="E204" s="494" t="s">
        <v>161</v>
      </c>
      <c r="F204" s="494"/>
      <c r="G204" s="494"/>
      <c r="H204" s="494" t="s">
        <v>166</v>
      </c>
      <c r="I204" s="527" t="s">
        <v>446</v>
      </c>
      <c r="J204" s="527"/>
      <c r="K204" s="527"/>
      <c r="L204" s="527" t="s">
        <v>166</v>
      </c>
      <c r="M204" s="527" t="s">
        <v>168</v>
      </c>
      <c r="N204" s="494"/>
      <c r="O204" s="494" t="s">
        <v>167</v>
      </c>
      <c r="P204" s="494" t="s">
        <v>163</v>
      </c>
      <c r="Q204" s="494"/>
      <c r="R204" s="494"/>
      <c r="S204" s="494"/>
      <c r="T204" s="494" t="s">
        <v>166</v>
      </c>
      <c r="U204" s="494" t="s">
        <v>163</v>
      </c>
      <c r="V204" s="494"/>
      <c r="W204" s="494"/>
      <c r="X204" s="494"/>
      <c r="Y204" s="494" t="s">
        <v>166</v>
      </c>
      <c r="Z204" s="494" t="s">
        <v>163</v>
      </c>
      <c r="AA204" s="494"/>
      <c r="AB204" s="494"/>
      <c r="AC204" s="494"/>
      <c r="AD204" s="494" t="s">
        <v>166</v>
      </c>
      <c r="AE204" s="494" t="s">
        <v>163</v>
      </c>
      <c r="AF204" s="494"/>
      <c r="AG204" s="494"/>
      <c r="AH204" s="494"/>
      <c r="AI204" s="494" t="s">
        <v>166</v>
      </c>
      <c r="AJ204" s="494" t="s">
        <v>163</v>
      </c>
      <c r="AK204" s="494"/>
      <c r="AL204" s="494"/>
      <c r="AM204" s="494"/>
      <c r="AN204" s="494" t="s">
        <v>166</v>
      </c>
      <c r="AO204" s="494" t="s">
        <v>163</v>
      </c>
      <c r="AP204" s="494"/>
      <c r="AQ204" s="494"/>
      <c r="AR204" s="494"/>
      <c r="AS204" s="494" t="s">
        <v>166</v>
      </c>
      <c r="AT204" s="494" t="s">
        <v>163</v>
      </c>
      <c r="AU204" s="494"/>
      <c r="AV204" s="494"/>
      <c r="AW204" s="494"/>
      <c r="AX204" s="494" t="s">
        <v>166</v>
      </c>
    </row>
    <row r="205" spans="2:50" ht="14.25" hidden="1" customHeight="1" outlineLevel="1">
      <c r="B205" s="494"/>
      <c r="C205" s="494"/>
      <c r="D205" s="494"/>
      <c r="E205" s="494" t="s">
        <v>447</v>
      </c>
      <c r="F205" s="494"/>
      <c r="G205" s="494"/>
      <c r="H205" s="494"/>
      <c r="I205" s="527" t="s">
        <v>447</v>
      </c>
      <c r="J205" s="527"/>
      <c r="K205" s="527"/>
      <c r="L205" s="527"/>
      <c r="M205" s="527"/>
      <c r="N205" s="494"/>
      <c r="O205" s="494"/>
      <c r="P205" s="494" t="s">
        <v>448</v>
      </c>
      <c r="Q205" s="494"/>
      <c r="R205" s="494"/>
      <c r="S205" s="494"/>
      <c r="T205" s="494"/>
      <c r="U205" s="494" t="s">
        <v>448</v>
      </c>
      <c r="V205" s="494"/>
      <c r="W205" s="494"/>
      <c r="X205" s="494"/>
      <c r="Y205" s="494"/>
      <c r="Z205" s="494" t="s">
        <v>448</v>
      </c>
      <c r="AA205" s="494"/>
      <c r="AB205" s="494"/>
      <c r="AC205" s="494"/>
      <c r="AD205" s="494"/>
      <c r="AE205" s="494" t="s">
        <v>448</v>
      </c>
      <c r="AF205" s="494"/>
      <c r="AG205" s="494"/>
      <c r="AH205" s="494"/>
      <c r="AI205" s="494"/>
      <c r="AJ205" s="494" t="s">
        <v>448</v>
      </c>
      <c r="AK205" s="494"/>
      <c r="AL205" s="494"/>
      <c r="AM205" s="494"/>
      <c r="AN205" s="494"/>
      <c r="AO205" s="494" t="s">
        <v>448</v>
      </c>
      <c r="AP205" s="494"/>
      <c r="AQ205" s="494"/>
      <c r="AR205" s="494"/>
      <c r="AS205" s="494"/>
      <c r="AT205" s="494" t="s">
        <v>448</v>
      </c>
      <c r="AU205" s="494"/>
      <c r="AV205" s="494"/>
      <c r="AW205" s="494"/>
      <c r="AX205" s="494"/>
    </row>
    <row r="206" spans="2:50" ht="14.25" hidden="1" customHeight="1" outlineLevel="1">
      <c r="B206" s="494"/>
      <c r="C206" s="494"/>
      <c r="D206" s="494"/>
      <c r="E206" s="203" t="s">
        <v>162</v>
      </c>
      <c r="F206" s="203" t="s">
        <v>449</v>
      </c>
      <c r="G206" s="203" t="s">
        <v>164</v>
      </c>
      <c r="H206" s="494"/>
      <c r="I206" s="204" t="s">
        <v>162</v>
      </c>
      <c r="J206" s="204" t="s">
        <v>449</v>
      </c>
      <c r="K206" s="204" t="s">
        <v>164</v>
      </c>
      <c r="L206" s="527"/>
      <c r="M206" s="527"/>
      <c r="N206" s="494"/>
      <c r="O206" s="494"/>
      <c r="P206" s="203" t="s">
        <v>162</v>
      </c>
      <c r="Q206" s="203" t="s">
        <v>449</v>
      </c>
      <c r="R206" s="203" t="s">
        <v>164</v>
      </c>
      <c r="S206" s="205" t="s">
        <v>168</v>
      </c>
      <c r="T206" s="494"/>
      <c r="U206" s="203" t="s">
        <v>162</v>
      </c>
      <c r="V206" s="203" t="s">
        <v>449</v>
      </c>
      <c r="W206" s="203" t="s">
        <v>164</v>
      </c>
      <c r="X206" s="205" t="s">
        <v>168</v>
      </c>
      <c r="Y206" s="494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494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494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494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494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494"/>
    </row>
    <row r="207" spans="2:50" ht="14.25" hidden="1" customHeight="1" outlineLevel="1">
      <c r="B207" s="494" t="s">
        <v>478</v>
      </c>
      <c r="C207" s="203">
        <v>1</v>
      </c>
      <c r="D207" s="206" t="s">
        <v>391</v>
      </c>
      <c r="E207" s="203">
        <v>6</v>
      </c>
      <c r="F207" s="203">
        <v>2600</v>
      </c>
      <c r="G207" s="208">
        <f t="shared" ref="G207:G215" si="257">F207/E207</f>
        <v>433.33333333333331</v>
      </c>
      <c r="H207" s="529">
        <f>AVERAGE(G207:G221)</f>
        <v>311.28936423054063</v>
      </c>
      <c r="I207" s="209">
        <f>AVERAGE(P207,U207,Z207,AE207,AJ207,AO207,AT207)</f>
        <v>6</v>
      </c>
      <c r="J207" s="209">
        <f>AVERAGE(Q207,V207,AA207,AF207,AK207,AP207,AU207)</f>
        <v>2287.4123168241194</v>
      </c>
      <c r="K207" s="210">
        <f>AVERAGE(R207,W207,AB207,AG207,AL207,AQ207,AV207)</f>
        <v>381.23538613735326</v>
      </c>
      <c r="L207" s="530">
        <f>IFERROR(AVERAGE(K207:K221),"-")</f>
        <v>271.466060056961</v>
      </c>
      <c r="M207" s="209">
        <f>RANK(K207, K$207:$K$221)</f>
        <v>3</v>
      </c>
      <c r="N207" s="494"/>
      <c r="O207" s="494"/>
      <c r="P207" s="207">
        <v>6</v>
      </c>
      <c r="Q207" s="207">
        <v>2271.1985688729897</v>
      </c>
      <c r="R207" s="208">
        <f t="shared" ref="R207:R215" si="258">Q207/P207</f>
        <v>378.53309481216496</v>
      </c>
      <c r="S207" s="205">
        <f>RANK(R207, R$207:R$221)</f>
        <v>3</v>
      </c>
      <c r="T207" s="529">
        <f>AVERAGE(R207:R221)</f>
        <v>270.23033471130822</v>
      </c>
      <c r="U207" s="207">
        <v>6</v>
      </c>
      <c r="V207" s="207">
        <v>2282.0761245674757</v>
      </c>
      <c r="W207" s="208">
        <f t="shared" ref="W207:W215" si="259">V207/U207</f>
        <v>380.34602076124594</v>
      </c>
      <c r="X207" s="205">
        <f>RANK(W207, W$207:W$221)</f>
        <v>3</v>
      </c>
      <c r="Y207" s="529">
        <f>AVERAGE(W207:W221)</f>
        <v>270.87313942765678</v>
      </c>
      <c r="Z207" s="207">
        <v>6</v>
      </c>
      <c r="AA207" s="207">
        <v>2283.2214765100653</v>
      </c>
      <c r="AB207" s="208">
        <f t="shared" ref="AB207:AB215" si="260">AA207/Z207</f>
        <v>380.53691275167756</v>
      </c>
      <c r="AC207" s="205">
        <f>RANK(AB207, AB$207:AB$221)</f>
        <v>3</v>
      </c>
      <c r="AD207" s="529">
        <f>AVERAGE(AB207:AB221)</f>
        <v>271.05872994132756</v>
      </c>
      <c r="AE207" s="207">
        <v>6</v>
      </c>
      <c r="AF207" s="207">
        <v>2293.5483870967792</v>
      </c>
      <c r="AG207" s="208">
        <f t="shared" ref="AG207:AG215" si="261">AF207/AE207</f>
        <v>382.25806451612988</v>
      </c>
      <c r="AH207" s="205">
        <f>RANK(AG207, AG$207:AG$221)</f>
        <v>3</v>
      </c>
      <c r="AI207" s="529">
        <f>AVERAGE(AG207:AG221)</f>
        <v>271.95343910423856</v>
      </c>
      <c r="AJ207" s="207">
        <v>6</v>
      </c>
      <c r="AK207" s="207">
        <v>2293.6526946107711</v>
      </c>
      <c r="AL207" s="208">
        <f t="shared" ref="AL207:AL215" si="262">AK207/AJ207</f>
        <v>382.27544910179518</v>
      </c>
      <c r="AM207" s="205">
        <f>RANK(AL207, AL$207:AL$221)</f>
        <v>3</v>
      </c>
      <c r="AN207" s="529">
        <f>AVERAGE(AL207:AL221)</f>
        <v>272.0146621245641</v>
      </c>
      <c r="AO207" s="207">
        <v>6</v>
      </c>
      <c r="AP207" s="207">
        <v>2293.8493434692427</v>
      </c>
      <c r="AQ207" s="208">
        <f t="shared" ref="AQ207:AQ215" si="263">AP207/AO207</f>
        <v>382.30822391154044</v>
      </c>
      <c r="AR207" s="205">
        <f>RANK(AQ207, AQ$207:AQ$221)</f>
        <v>3</v>
      </c>
      <c r="AS207" s="529">
        <f>AVERAGE(AQ207:AQ221)</f>
        <v>272.06772974397387</v>
      </c>
      <c r="AT207" s="207">
        <v>6</v>
      </c>
      <c r="AU207" s="207">
        <v>2294.3396226415121</v>
      </c>
      <c r="AV207" s="208">
        <f t="shared" ref="AV207:AV215" si="264">AU207/AT207</f>
        <v>382.38993710691869</v>
      </c>
      <c r="AW207" s="205">
        <f>RANK(AV207, AV$207:AV$221)</f>
        <v>3</v>
      </c>
      <c r="AX207" s="529">
        <f>AVERAGE(AV207:AV221)</f>
        <v>272.06438534565774</v>
      </c>
    </row>
    <row r="208" spans="2:50" ht="14.25" hidden="1" customHeight="1" outlineLevel="1">
      <c r="B208" s="494"/>
      <c r="C208" s="203">
        <v>2</v>
      </c>
      <c r="D208" s="206" t="s">
        <v>393</v>
      </c>
      <c r="E208" s="203">
        <v>17</v>
      </c>
      <c r="F208" s="203">
        <v>3600</v>
      </c>
      <c r="G208" s="208">
        <f t="shared" si="257"/>
        <v>211.76470588235293</v>
      </c>
      <c r="H208" s="529"/>
      <c r="I208" s="209">
        <f t="shared" ref="I208:K215" si="265">AVERAGE(P208,U208,Z208,AE208,AJ208,AO208,AT208)</f>
        <v>17</v>
      </c>
      <c r="J208" s="209">
        <f t="shared" si="265"/>
        <v>3104.2891353142172</v>
      </c>
      <c r="K208" s="210">
        <f t="shared" si="265"/>
        <v>182.60524325377747</v>
      </c>
      <c r="L208" s="530"/>
      <c r="M208" s="209">
        <f>RANK(K208, K$207:$K$221)</f>
        <v>7</v>
      </c>
      <c r="N208" s="494"/>
      <c r="O208" s="494"/>
      <c r="P208" s="207">
        <v>17</v>
      </c>
      <c r="Q208" s="207">
        <v>3096.8826619964989</v>
      </c>
      <c r="R208" s="208">
        <f t="shared" si="258"/>
        <v>182.16956835273524</v>
      </c>
      <c r="S208" s="205">
        <f t="shared" ref="S208:S215" si="266">RANK(R208, R$207:R$221)</f>
        <v>7</v>
      </c>
      <c r="T208" s="529"/>
      <c r="U208" s="207">
        <v>17</v>
      </c>
      <c r="V208" s="207">
        <v>3101.7209813255254</v>
      </c>
      <c r="W208" s="208">
        <f t="shared" si="259"/>
        <v>182.45417537208974</v>
      </c>
      <c r="X208" s="205">
        <f t="shared" ref="X208:X215" si="267">RANK(W208, W$207:W$221)</f>
        <v>7</v>
      </c>
      <c r="Y208" s="529"/>
      <c r="Z208" s="207">
        <v>17</v>
      </c>
      <c r="AA208" s="207">
        <v>3102.3682938617681</v>
      </c>
      <c r="AB208" s="208">
        <f t="shared" si="260"/>
        <v>182.49225258010401</v>
      </c>
      <c r="AC208" s="205">
        <f t="shared" ref="AC208:AC215" si="268">RANK(AB208, AB$207:AB$221)</f>
        <v>7</v>
      </c>
      <c r="AD208" s="529"/>
      <c r="AE208" s="207">
        <v>17</v>
      </c>
      <c r="AF208" s="207">
        <v>3106.7796610169471</v>
      </c>
      <c r="AG208" s="208">
        <f t="shared" si="261"/>
        <v>182.75174476570277</v>
      </c>
      <c r="AH208" s="205">
        <f t="shared" ref="AH208:AH215" si="269">RANK(AG208, AG$207:AG$221)</f>
        <v>7</v>
      </c>
      <c r="AI208" s="529"/>
      <c r="AJ208" s="207">
        <v>17</v>
      </c>
      <c r="AK208" s="207">
        <v>3107.0063694267496</v>
      </c>
      <c r="AL208" s="208">
        <f t="shared" si="262"/>
        <v>182.7650805545147</v>
      </c>
      <c r="AM208" s="205">
        <f t="shared" ref="AM208:AM215" si="270">RANK(AL208, AL$207:AL$221)</f>
        <v>7</v>
      </c>
      <c r="AN208" s="529"/>
      <c r="AO208" s="207">
        <v>17</v>
      </c>
      <c r="AP208" s="207">
        <v>3107.9220779220777</v>
      </c>
      <c r="AQ208" s="208">
        <f t="shared" si="263"/>
        <v>182.81894576012223</v>
      </c>
      <c r="AR208" s="205">
        <f t="shared" ref="AR208:AR215" si="271">RANK(AQ208, AQ$207:AQ$221)</f>
        <v>7</v>
      </c>
      <c r="AS208" s="529"/>
      <c r="AT208" s="207">
        <v>17</v>
      </c>
      <c r="AU208" s="207">
        <v>3107.343901649951</v>
      </c>
      <c r="AV208" s="208">
        <f t="shared" si="264"/>
        <v>182.78493539117358</v>
      </c>
      <c r="AW208" s="205">
        <f t="shared" ref="AW208:AW215" si="272">RANK(AV208, AV$207:AV$221)</f>
        <v>7</v>
      </c>
      <c r="AX208" s="529"/>
    </row>
    <row r="209" spans="2:50" ht="14.25" hidden="1" customHeight="1" outlineLevel="1">
      <c r="B209" s="494"/>
      <c r="C209" s="203">
        <v>3</v>
      </c>
      <c r="D209" s="206" t="s">
        <v>395</v>
      </c>
      <c r="E209" s="203">
        <v>17</v>
      </c>
      <c r="F209" s="203">
        <v>3600</v>
      </c>
      <c r="G209" s="208">
        <f t="shared" si="257"/>
        <v>211.76470588235293</v>
      </c>
      <c r="H209" s="529"/>
      <c r="I209" s="209">
        <f t="shared" si="265"/>
        <v>17</v>
      </c>
      <c r="J209" s="209">
        <f t="shared" si="265"/>
        <v>3101.0441719470123</v>
      </c>
      <c r="K209" s="210">
        <f t="shared" si="265"/>
        <v>182.41436305570664</v>
      </c>
      <c r="L209" s="530"/>
      <c r="M209" s="209">
        <f>RANK(K209, K$207:$K$221)</f>
        <v>8</v>
      </c>
      <c r="N209" s="494"/>
      <c r="O209" s="494"/>
      <c r="P209" s="207">
        <v>17</v>
      </c>
      <c r="Q209" s="207">
        <v>3092.4078091106285</v>
      </c>
      <c r="R209" s="208">
        <f t="shared" si="258"/>
        <v>181.90634171238992</v>
      </c>
      <c r="S209" s="205">
        <f t="shared" si="266"/>
        <v>8</v>
      </c>
      <c r="T209" s="529"/>
      <c r="U209" s="207">
        <v>17</v>
      </c>
      <c r="V209" s="207">
        <v>3097.8034682080893</v>
      </c>
      <c r="W209" s="208">
        <f t="shared" si="259"/>
        <v>182.22373342400525</v>
      </c>
      <c r="X209" s="205">
        <f t="shared" si="267"/>
        <v>8</v>
      </c>
      <c r="Y209" s="529"/>
      <c r="Z209" s="207">
        <v>17</v>
      </c>
      <c r="AA209" s="207">
        <v>3099.0654205607498</v>
      </c>
      <c r="AB209" s="208">
        <f t="shared" si="260"/>
        <v>182.29796591533821</v>
      </c>
      <c r="AC209" s="205">
        <f t="shared" si="268"/>
        <v>8</v>
      </c>
      <c r="AD209" s="529"/>
      <c r="AE209" s="207">
        <v>17</v>
      </c>
      <c r="AF209" s="207">
        <v>3103.7593984962409</v>
      </c>
      <c r="AG209" s="208">
        <f t="shared" si="261"/>
        <v>182.57408226448476</v>
      </c>
      <c r="AH209" s="205">
        <f t="shared" si="269"/>
        <v>8</v>
      </c>
      <c r="AI209" s="529"/>
      <c r="AJ209" s="207">
        <v>17</v>
      </c>
      <c r="AK209" s="207">
        <v>3104.7996041563538</v>
      </c>
      <c r="AL209" s="208">
        <f t="shared" si="262"/>
        <v>182.63527083272669</v>
      </c>
      <c r="AM209" s="205">
        <f t="shared" si="270"/>
        <v>9</v>
      </c>
      <c r="AN209" s="529"/>
      <c r="AO209" s="207">
        <v>17</v>
      </c>
      <c r="AP209" s="207">
        <v>3104.9999999999941</v>
      </c>
      <c r="AQ209" s="208">
        <f t="shared" si="263"/>
        <v>182.64705882352905</v>
      </c>
      <c r="AR209" s="205">
        <f t="shared" si="271"/>
        <v>9</v>
      </c>
      <c r="AS209" s="529"/>
      <c r="AT209" s="207">
        <v>17</v>
      </c>
      <c r="AU209" s="207">
        <v>3104.4735030970337</v>
      </c>
      <c r="AV209" s="208">
        <f t="shared" si="264"/>
        <v>182.61608841747258</v>
      </c>
      <c r="AW209" s="205">
        <f t="shared" si="272"/>
        <v>9</v>
      </c>
      <c r="AX209" s="529"/>
    </row>
    <row r="210" spans="2:50" ht="14.25" hidden="1" customHeight="1" outlineLevel="1">
      <c r="B210" s="494"/>
      <c r="C210" s="203">
        <v>4</v>
      </c>
      <c r="D210" s="206" t="s">
        <v>392</v>
      </c>
      <c r="E210" s="203">
        <v>11</v>
      </c>
      <c r="F210" s="203">
        <v>3600</v>
      </c>
      <c r="G210" s="208">
        <f t="shared" si="257"/>
        <v>327.27272727272725</v>
      </c>
      <c r="H210" s="529"/>
      <c r="I210" s="209">
        <f t="shared" si="265"/>
        <v>11</v>
      </c>
      <c r="J210" s="209">
        <f t="shared" si="265"/>
        <v>3125.429071904367</v>
      </c>
      <c r="K210" s="210">
        <f t="shared" si="265"/>
        <v>284.12991562766973</v>
      </c>
      <c r="L210" s="530"/>
      <c r="M210" s="209">
        <f>RANK(K210, K$207:$K$221)</f>
        <v>5</v>
      </c>
      <c r="N210" s="494"/>
      <c r="O210" s="494"/>
      <c r="P210" s="207">
        <v>11</v>
      </c>
      <c r="Q210" s="207">
        <v>3111.6446578631485</v>
      </c>
      <c r="R210" s="208">
        <f t="shared" si="258"/>
        <v>282.87678707846806</v>
      </c>
      <c r="S210" s="205">
        <f t="shared" si="266"/>
        <v>5</v>
      </c>
      <c r="T210" s="529"/>
      <c r="U210" s="207">
        <v>11</v>
      </c>
      <c r="V210" s="207">
        <v>3118.0961824491815</v>
      </c>
      <c r="W210" s="208">
        <f t="shared" si="259"/>
        <v>283.46328931356197</v>
      </c>
      <c r="X210" s="205">
        <f t="shared" si="267"/>
        <v>5</v>
      </c>
      <c r="Y210" s="529"/>
      <c r="Z210" s="207">
        <v>11</v>
      </c>
      <c r="AA210" s="207">
        <v>3119.6732471068599</v>
      </c>
      <c r="AB210" s="208">
        <f t="shared" si="260"/>
        <v>283.60665882789635</v>
      </c>
      <c r="AC210" s="205">
        <f t="shared" si="268"/>
        <v>5</v>
      </c>
      <c r="AD210" s="529"/>
      <c r="AE210" s="207">
        <v>11</v>
      </c>
      <c r="AF210" s="207">
        <v>3130.2163293789217</v>
      </c>
      <c r="AG210" s="208">
        <f t="shared" si="261"/>
        <v>284.56512085262926</v>
      </c>
      <c r="AH210" s="205">
        <f t="shared" si="269"/>
        <v>5</v>
      </c>
      <c r="AI210" s="529"/>
      <c r="AJ210" s="207">
        <v>11</v>
      </c>
      <c r="AK210" s="207">
        <v>3132.334047109201</v>
      </c>
      <c r="AL210" s="208">
        <f t="shared" si="262"/>
        <v>284.75764064629101</v>
      </c>
      <c r="AM210" s="205">
        <f t="shared" si="270"/>
        <v>4</v>
      </c>
      <c r="AN210" s="529"/>
      <c r="AO210" s="207">
        <v>11</v>
      </c>
      <c r="AP210" s="207">
        <v>3133.1116389548674</v>
      </c>
      <c r="AQ210" s="208">
        <f t="shared" si="263"/>
        <v>284.82833081407887</v>
      </c>
      <c r="AR210" s="205">
        <f t="shared" si="271"/>
        <v>5</v>
      </c>
      <c r="AS210" s="529"/>
      <c r="AT210" s="207">
        <v>11</v>
      </c>
      <c r="AU210" s="207">
        <v>3132.9274004683857</v>
      </c>
      <c r="AV210" s="208">
        <f t="shared" si="264"/>
        <v>284.81158186076232</v>
      </c>
      <c r="AW210" s="205">
        <f t="shared" si="272"/>
        <v>5</v>
      </c>
      <c r="AX210" s="529"/>
    </row>
    <row r="211" spans="2:50" ht="14.25" hidden="1" customHeight="1" outlineLevel="1">
      <c r="B211" s="494"/>
      <c r="C211" s="203">
        <v>5</v>
      </c>
      <c r="D211" s="206" t="s">
        <v>643</v>
      </c>
      <c r="E211" s="203">
        <v>6</v>
      </c>
      <c r="F211" s="203">
        <v>2600</v>
      </c>
      <c r="G211" s="208">
        <f t="shared" si="257"/>
        <v>433.33333333333331</v>
      </c>
      <c r="H211" s="529"/>
      <c r="I211" s="209">
        <f t="shared" si="265"/>
        <v>6</v>
      </c>
      <c r="J211" s="209">
        <f t="shared" si="265"/>
        <v>2290.0694212450471</v>
      </c>
      <c r="K211" s="210">
        <f t="shared" si="265"/>
        <v>381.67823687417456</v>
      </c>
      <c r="L211" s="530"/>
      <c r="M211" s="209">
        <f>RANK(K211, K$207:$K$221)</f>
        <v>2</v>
      </c>
      <c r="N211" s="494"/>
      <c r="O211" s="494"/>
      <c r="P211" s="207">
        <v>6</v>
      </c>
      <c r="Q211" s="207">
        <v>2278.7796610169485</v>
      </c>
      <c r="R211" s="208">
        <f t="shared" si="258"/>
        <v>379.79661016949143</v>
      </c>
      <c r="S211" s="205">
        <f t="shared" si="266"/>
        <v>1</v>
      </c>
      <c r="T211" s="529"/>
      <c r="U211" s="207">
        <v>6</v>
      </c>
      <c r="V211" s="207">
        <v>2282.6948480845444</v>
      </c>
      <c r="W211" s="208">
        <f t="shared" si="259"/>
        <v>380.44914134742407</v>
      </c>
      <c r="X211" s="205">
        <f t="shared" si="267"/>
        <v>2</v>
      </c>
      <c r="Y211" s="529"/>
      <c r="Z211" s="207">
        <v>6</v>
      </c>
      <c r="AA211" s="207">
        <v>2284.5656855707089</v>
      </c>
      <c r="AB211" s="208">
        <f t="shared" si="260"/>
        <v>380.76094759511813</v>
      </c>
      <c r="AC211" s="205">
        <f t="shared" si="268"/>
        <v>2</v>
      </c>
      <c r="AD211" s="529"/>
      <c r="AE211" s="207">
        <v>6</v>
      </c>
      <c r="AF211" s="207">
        <v>2295.6521739130444</v>
      </c>
      <c r="AG211" s="208">
        <f t="shared" si="261"/>
        <v>382.60869565217405</v>
      </c>
      <c r="AH211" s="205">
        <f t="shared" si="269"/>
        <v>2</v>
      </c>
      <c r="AI211" s="529"/>
      <c r="AJ211" s="207">
        <v>6</v>
      </c>
      <c r="AK211" s="207">
        <v>2295.9324635456655</v>
      </c>
      <c r="AL211" s="208">
        <f t="shared" si="262"/>
        <v>382.65541059094426</v>
      </c>
      <c r="AM211" s="205">
        <f t="shared" si="270"/>
        <v>1</v>
      </c>
      <c r="AN211" s="529"/>
      <c r="AO211" s="207">
        <v>6</v>
      </c>
      <c r="AP211" s="207">
        <v>2296.4420893262677</v>
      </c>
      <c r="AQ211" s="208">
        <f t="shared" si="263"/>
        <v>382.7403482210446</v>
      </c>
      <c r="AR211" s="205">
        <f t="shared" si="271"/>
        <v>2</v>
      </c>
      <c r="AS211" s="529"/>
      <c r="AT211" s="207">
        <v>6</v>
      </c>
      <c r="AU211" s="207">
        <v>2296.41902725815</v>
      </c>
      <c r="AV211" s="208">
        <f t="shared" si="264"/>
        <v>382.73650454302498</v>
      </c>
      <c r="AW211" s="205">
        <f t="shared" si="272"/>
        <v>2</v>
      </c>
      <c r="AX211" s="529"/>
    </row>
    <row r="212" spans="2:50" ht="14.25" hidden="1" customHeight="1" outlineLevel="1">
      <c r="B212" s="494"/>
      <c r="C212" s="203">
        <v>6</v>
      </c>
      <c r="D212" s="206" t="s">
        <v>669</v>
      </c>
      <c r="E212" s="203">
        <v>6</v>
      </c>
      <c r="F212" s="203">
        <v>2600</v>
      </c>
      <c r="G212" s="208">
        <f t="shared" si="257"/>
        <v>433.33333333333331</v>
      </c>
      <c r="H212" s="529"/>
      <c r="I212" s="209">
        <f t="shared" si="265"/>
        <v>6</v>
      </c>
      <c r="J212" s="209">
        <f t="shared" si="265"/>
        <v>2290.4491722694552</v>
      </c>
      <c r="K212" s="210">
        <f t="shared" si="265"/>
        <v>381.74152871157588</v>
      </c>
      <c r="L212" s="530"/>
      <c r="M212" s="209">
        <f>RANK(K212, K$207:$K$221)</f>
        <v>1</v>
      </c>
      <c r="N212" s="494"/>
      <c r="O212" s="494"/>
      <c r="P212" s="207">
        <v>6</v>
      </c>
      <c r="Q212" s="207">
        <v>2278.4654731457817</v>
      </c>
      <c r="R212" s="208">
        <f t="shared" si="258"/>
        <v>379.74424552429696</v>
      </c>
      <c r="S212" s="205">
        <f t="shared" si="266"/>
        <v>2</v>
      </c>
      <c r="T212" s="529"/>
      <c r="U212" s="207">
        <v>6</v>
      </c>
      <c r="V212" s="207">
        <v>2284.3511450381666</v>
      </c>
      <c r="W212" s="208">
        <f t="shared" si="259"/>
        <v>380.72519083969445</v>
      </c>
      <c r="X212" s="205">
        <f t="shared" si="267"/>
        <v>1</v>
      </c>
      <c r="Y212" s="529"/>
      <c r="Z212" s="207">
        <v>6</v>
      </c>
      <c r="AA212" s="207">
        <v>2285.3571428571418</v>
      </c>
      <c r="AB212" s="208">
        <f t="shared" si="260"/>
        <v>380.89285714285694</v>
      </c>
      <c r="AC212" s="205">
        <f t="shared" si="268"/>
        <v>1</v>
      </c>
      <c r="AD212" s="529"/>
      <c r="AE212" s="207">
        <v>6</v>
      </c>
      <c r="AF212" s="207">
        <v>2295.7363447799039</v>
      </c>
      <c r="AG212" s="208">
        <f t="shared" si="261"/>
        <v>382.62272412998396</v>
      </c>
      <c r="AH212" s="205">
        <f t="shared" si="269"/>
        <v>1</v>
      </c>
      <c r="AI212" s="529"/>
      <c r="AJ212" s="207">
        <v>6</v>
      </c>
      <c r="AK212" s="207">
        <v>2295.8292919495634</v>
      </c>
      <c r="AL212" s="208">
        <f t="shared" si="262"/>
        <v>382.63821532492722</v>
      </c>
      <c r="AM212" s="205">
        <f t="shared" si="270"/>
        <v>2</v>
      </c>
      <c r="AN212" s="529"/>
      <c r="AO212" s="207">
        <v>6</v>
      </c>
      <c r="AP212" s="207">
        <v>2296.5517241379289</v>
      </c>
      <c r="AQ212" s="208">
        <f t="shared" si="263"/>
        <v>382.75862068965483</v>
      </c>
      <c r="AR212" s="205">
        <f t="shared" si="271"/>
        <v>1</v>
      </c>
      <c r="AS212" s="529"/>
      <c r="AT212" s="207">
        <v>6</v>
      </c>
      <c r="AU212" s="207">
        <v>2296.8530839777022</v>
      </c>
      <c r="AV212" s="208">
        <f t="shared" si="264"/>
        <v>382.80884732961704</v>
      </c>
      <c r="AW212" s="205">
        <f t="shared" si="272"/>
        <v>1</v>
      </c>
      <c r="AX212" s="529"/>
    </row>
    <row r="213" spans="2:50" ht="14.25" hidden="1" customHeight="1" outlineLevel="1">
      <c r="B213" s="494"/>
      <c r="C213" s="203">
        <v>7</v>
      </c>
      <c r="D213" s="206" t="s">
        <v>397</v>
      </c>
      <c r="E213" s="203">
        <v>17</v>
      </c>
      <c r="F213" s="203">
        <v>3600</v>
      </c>
      <c r="G213" s="208">
        <f t="shared" si="257"/>
        <v>211.76470588235293</v>
      </c>
      <c r="H213" s="529"/>
      <c r="I213" s="209">
        <f t="shared" si="265"/>
        <v>17</v>
      </c>
      <c r="J213" s="209">
        <f t="shared" si="265"/>
        <v>3106.8736320303824</v>
      </c>
      <c r="K213" s="210">
        <f t="shared" si="265"/>
        <v>182.75727247237546</v>
      </c>
      <c r="L213" s="530"/>
      <c r="M213" s="209">
        <f>RANK(K213, K$207:$K$221)</f>
        <v>6</v>
      </c>
      <c r="N213" s="494"/>
      <c r="O213" s="494"/>
      <c r="P213" s="207">
        <v>17</v>
      </c>
      <c r="Q213" s="207">
        <v>3097.5308641975357</v>
      </c>
      <c r="R213" s="208">
        <f t="shared" si="258"/>
        <v>182.20769789397269</v>
      </c>
      <c r="S213" s="205">
        <f t="shared" si="266"/>
        <v>6</v>
      </c>
      <c r="T213" s="529"/>
      <c r="U213" s="207">
        <v>17</v>
      </c>
      <c r="V213" s="207">
        <v>3102.5159594442389</v>
      </c>
      <c r="W213" s="208">
        <f t="shared" si="259"/>
        <v>182.50093879083758</v>
      </c>
      <c r="X213" s="205">
        <f t="shared" si="267"/>
        <v>6</v>
      </c>
      <c r="Y213" s="529"/>
      <c r="Z213" s="207">
        <v>17</v>
      </c>
      <c r="AA213" s="207">
        <v>3105.8823529411775</v>
      </c>
      <c r="AB213" s="208">
        <f t="shared" si="260"/>
        <v>182.69896193771632</v>
      </c>
      <c r="AC213" s="205">
        <f t="shared" si="268"/>
        <v>6</v>
      </c>
      <c r="AD213" s="529"/>
      <c r="AE213" s="207">
        <v>17</v>
      </c>
      <c r="AF213" s="207">
        <v>3110.3448275862065</v>
      </c>
      <c r="AG213" s="208">
        <f t="shared" si="261"/>
        <v>182.96146044624743</v>
      </c>
      <c r="AH213" s="205">
        <f t="shared" si="269"/>
        <v>6</v>
      </c>
      <c r="AI213" s="529"/>
      <c r="AJ213" s="207">
        <v>17</v>
      </c>
      <c r="AK213" s="207">
        <v>3110.7900677200801</v>
      </c>
      <c r="AL213" s="208">
        <f t="shared" si="262"/>
        <v>182.98765104235764</v>
      </c>
      <c r="AM213" s="205">
        <f t="shared" si="270"/>
        <v>6</v>
      </c>
      <c r="AN213" s="529"/>
      <c r="AO213" s="207">
        <v>17</v>
      </c>
      <c r="AP213" s="207">
        <v>3110.8146067415719</v>
      </c>
      <c r="AQ213" s="208">
        <f t="shared" si="263"/>
        <v>182.98909451421011</v>
      </c>
      <c r="AR213" s="205">
        <f t="shared" si="271"/>
        <v>6</v>
      </c>
      <c r="AS213" s="529"/>
      <c r="AT213" s="207">
        <v>17</v>
      </c>
      <c r="AU213" s="207">
        <v>3110.2367455818685</v>
      </c>
      <c r="AV213" s="208">
        <f t="shared" si="264"/>
        <v>182.95510268128638</v>
      </c>
      <c r="AW213" s="205">
        <f t="shared" si="272"/>
        <v>6</v>
      </c>
      <c r="AX213" s="529"/>
    </row>
    <row r="214" spans="2:50" ht="14.25" hidden="1" customHeight="1" outlineLevel="1">
      <c r="B214" s="494"/>
      <c r="C214" s="203">
        <v>8</v>
      </c>
      <c r="D214" s="206" t="s">
        <v>398</v>
      </c>
      <c r="E214" s="203">
        <v>17</v>
      </c>
      <c r="F214" s="203">
        <v>3600</v>
      </c>
      <c r="G214" s="208">
        <f t="shared" si="257"/>
        <v>211.76470588235293</v>
      </c>
      <c r="H214" s="529"/>
      <c r="I214" s="209">
        <f t="shared" si="265"/>
        <v>17</v>
      </c>
      <c r="J214" s="209">
        <f t="shared" si="265"/>
        <v>3100.3969588813784</v>
      </c>
      <c r="K214" s="210">
        <f t="shared" si="265"/>
        <v>182.37629169890462</v>
      </c>
      <c r="L214" s="530"/>
      <c r="M214" s="209">
        <f>RANK(K214, K$207:$K$221)</f>
        <v>9</v>
      </c>
      <c r="N214" s="494"/>
      <c r="O214" s="494"/>
      <c r="P214" s="207">
        <v>17</v>
      </c>
      <c r="Q214" s="207">
        <v>3089.2153350053727</v>
      </c>
      <c r="R214" s="208">
        <f t="shared" si="258"/>
        <v>181.71854911796311</v>
      </c>
      <c r="S214" s="205">
        <f>RANK(R214, R$207:R$221)</f>
        <v>9</v>
      </c>
      <c r="T214" s="529"/>
      <c r="U214" s="207">
        <v>17</v>
      </c>
      <c r="V214" s="207">
        <v>3095.0098231827096</v>
      </c>
      <c r="W214" s="208">
        <f t="shared" si="259"/>
        <v>182.05940136368881</v>
      </c>
      <c r="X214" s="205">
        <f t="shared" si="267"/>
        <v>9</v>
      </c>
      <c r="Y214" s="529"/>
      <c r="Z214" s="207">
        <v>17</v>
      </c>
      <c r="AA214" s="207">
        <v>3098.9878542510191</v>
      </c>
      <c r="AB214" s="208">
        <f t="shared" si="260"/>
        <v>182.29340319123642</v>
      </c>
      <c r="AC214" s="205">
        <f t="shared" si="268"/>
        <v>9</v>
      </c>
      <c r="AD214" s="529"/>
      <c r="AE214" s="207">
        <v>17</v>
      </c>
      <c r="AF214" s="207">
        <v>3103.5732259687961</v>
      </c>
      <c r="AG214" s="208">
        <f t="shared" si="261"/>
        <v>182.56313093934094</v>
      </c>
      <c r="AH214" s="205">
        <f t="shared" si="269"/>
        <v>9</v>
      </c>
      <c r="AI214" s="529"/>
      <c r="AJ214" s="207">
        <v>17</v>
      </c>
      <c r="AK214" s="207">
        <v>3105.4843669912798</v>
      </c>
      <c r="AL214" s="208">
        <f t="shared" si="262"/>
        <v>182.67555099948706</v>
      </c>
      <c r="AM214" s="205">
        <f t="shared" si="270"/>
        <v>8</v>
      </c>
      <c r="AN214" s="529"/>
      <c r="AO214" s="207">
        <v>17</v>
      </c>
      <c r="AP214" s="207">
        <v>3105.3133015756703</v>
      </c>
      <c r="AQ214" s="208">
        <f t="shared" si="263"/>
        <v>182.6654883279806</v>
      </c>
      <c r="AR214" s="205">
        <f t="shared" si="271"/>
        <v>8</v>
      </c>
      <c r="AS214" s="529"/>
      <c r="AT214" s="207">
        <v>17</v>
      </c>
      <c r="AU214" s="207">
        <v>3105.1948051948034</v>
      </c>
      <c r="AV214" s="208">
        <f t="shared" si="264"/>
        <v>182.65851795263549</v>
      </c>
      <c r="AW214" s="205">
        <f t="shared" si="272"/>
        <v>8</v>
      </c>
      <c r="AX214" s="529"/>
    </row>
    <row r="215" spans="2:50" ht="14.25" hidden="1" customHeight="1" outlineLevel="1">
      <c r="B215" s="494"/>
      <c r="C215" s="203">
        <v>9</v>
      </c>
      <c r="D215" s="206" t="s">
        <v>396</v>
      </c>
      <c r="E215" s="203">
        <v>11</v>
      </c>
      <c r="F215" s="203">
        <v>3600</v>
      </c>
      <c r="G215" s="208">
        <f t="shared" si="257"/>
        <v>327.27272727272725</v>
      </c>
      <c r="H215" s="529"/>
      <c r="I215" s="209">
        <f t="shared" si="265"/>
        <v>11</v>
      </c>
      <c r="J215" s="209">
        <f t="shared" si="265"/>
        <v>3126.8193294922248</v>
      </c>
      <c r="K215" s="210">
        <f t="shared" si="265"/>
        <v>284.25630268111138</v>
      </c>
      <c r="L215" s="530"/>
      <c r="M215" s="209">
        <f>RANK(K215, K$207:$K$221)</f>
        <v>4</v>
      </c>
      <c r="N215" s="494"/>
      <c r="O215" s="494"/>
      <c r="P215" s="207">
        <v>11</v>
      </c>
      <c r="Q215" s="207">
        <v>3114.3212951432097</v>
      </c>
      <c r="R215" s="208">
        <f t="shared" si="258"/>
        <v>283.12011774029179</v>
      </c>
      <c r="S215" s="205">
        <f t="shared" si="266"/>
        <v>4</v>
      </c>
      <c r="T215" s="529"/>
      <c r="U215" s="207">
        <v>11</v>
      </c>
      <c r="V215" s="207">
        <v>3120.0000000000005</v>
      </c>
      <c r="W215" s="208">
        <f t="shared" si="259"/>
        <v>283.63636363636368</v>
      </c>
      <c r="X215" s="205">
        <f t="shared" si="267"/>
        <v>4</v>
      </c>
      <c r="Y215" s="529"/>
      <c r="Z215" s="207">
        <v>11</v>
      </c>
      <c r="AA215" s="207">
        <v>3123.4347048300478</v>
      </c>
      <c r="AB215" s="208">
        <f t="shared" si="260"/>
        <v>283.94860953000438</v>
      </c>
      <c r="AC215" s="205">
        <f t="shared" si="268"/>
        <v>4</v>
      </c>
      <c r="AD215" s="529"/>
      <c r="AE215" s="207">
        <v>11</v>
      </c>
      <c r="AF215" s="207">
        <v>3131.4352120859899</v>
      </c>
      <c r="AG215" s="208">
        <f t="shared" si="261"/>
        <v>284.67592837145361</v>
      </c>
      <c r="AH215" s="205">
        <f t="shared" si="269"/>
        <v>4</v>
      </c>
      <c r="AI215" s="529"/>
      <c r="AJ215" s="207">
        <v>11</v>
      </c>
      <c r="AK215" s="207">
        <v>3132.1585903083655</v>
      </c>
      <c r="AL215" s="208">
        <f t="shared" si="262"/>
        <v>284.74169002803325</v>
      </c>
      <c r="AM215" s="205">
        <f t="shared" si="270"/>
        <v>5</v>
      </c>
      <c r="AN215" s="529"/>
      <c r="AO215" s="207">
        <v>11</v>
      </c>
      <c r="AP215" s="207">
        <v>3133.388022969647</v>
      </c>
      <c r="AQ215" s="208">
        <f t="shared" si="263"/>
        <v>284.85345663360425</v>
      </c>
      <c r="AR215" s="205">
        <f t="shared" si="271"/>
        <v>4</v>
      </c>
      <c r="AS215" s="529"/>
      <c r="AT215" s="207">
        <v>11</v>
      </c>
      <c r="AU215" s="207">
        <v>3132.9974811083143</v>
      </c>
      <c r="AV215" s="208">
        <f t="shared" si="264"/>
        <v>284.81795282802858</v>
      </c>
      <c r="AW215" s="205">
        <f t="shared" si="272"/>
        <v>4</v>
      </c>
      <c r="AX215" s="529"/>
    </row>
    <row r="216" spans="2:50" ht="14.25" hidden="1" customHeight="1" outlineLevel="1">
      <c r="B216" s="494"/>
      <c r="C216" s="203">
        <v>10</v>
      </c>
      <c r="D216" s="206"/>
      <c r="E216" s="203"/>
      <c r="F216" s="203"/>
      <c r="G216" s="208"/>
      <c r="H216" s="529"/>
      <c r="I216" s="209"/>
      <c r="J216" s="209"/>
      <c r="K216" s="210"/>
      <c r="L216" s="530"/>
      <c r="M216" s="209"/>
      <c r="N216" s="494"/>
      <c r="O216" s="494"/>
      <c r="P216" s="203"/>
      <c r="Q216" s="203"/>
      <c r="R216" s="208"/>
      <c r="S216" s="205"/>
      <c r="T216" s="529"/>
      <c r="U216" s="203"/>
      <c r="V216" s="203"/>
      <c r="W216" s="208"/>
      <c r="X216" s="205"/>
      <c r="Y216" s="529"/>
      <c r="Z216" s="203"/>
      <c r="AA216" s="203"/>
      <c r="AB216" s="208"/>
      <c r="AC216" s="205"/>
      <c r="AD216" s="529"/>
      <c r="AE216" s="203"/>
      <c r="AF216" s="203"/>
      <c r="AG216" s="208"/>
      <c r="AH216" s="205"/>
      <c r="AI216" s="529"/>
      <c r="AJ216" s="203"/>
      <c r="AK216" s="203"/>
      <c r="AL216" s="208"/>
      <c r="AM216" s="205"/>
      <c r="AN216" s="529"/>
      <c r="AO216" s="203"/>
      <c r="AP216" s="203"/>
      <c r="AQ216" s="208"/>
      <c r="AR216" s="205"/>
      <c r="AS216" s="529"/>
      <c r="AT216" s="203"/>
      <c r="AU216" s="203"/>
      <c r="AV216" s="208"/>
      <c r="AW216" s="205"/>
      <c r="AX216" s="529"/>
    </row>
    <row r="217" spans="2:50" ht="14.25" hidden="1" customHeight="1" outlineLevel="1">
      <c r="B217" s="494"/>
      <c r="C217" s="203">
        <v>11</v>
      </c>
      <c r="D217" s="206"/>
      <c r="E217" s="203"/>
      <c r="F217" s="203"/>
      <c r="G217" s="208"/>
      <c r="H217" s="529"/>
      <c r="I217" s="209"/>
      <c r="J217" s="209"/>
      <c r="K217" s="210"/>
      <c r="L217" s="530"/>
      <c r="M217" s="209"/>
      <c r="N217" s="494"/>
      <c r="O217" s="494"/>
      <c r="P217" s="203"/>
      <c r="Q217" s="203"/>
      <c r="R217" s="208"/>
      <c r="S217" s="205"/>
      <c r="T217" s="529"/>
      <c r="U217" s="203"/>
      <c r="V217" s="203"/>
      <c r="W217" s="208"/>
      <c r="X217" s="205"/>
      <c r="Y217" s="529"/>
      <c r="Z217" s="203"/>
      <c r="AA217" s="203"/>
      <c r="AB217" s="208"/>
      <c r="AC217" s="205"/>
      <c r="AD217" s="529"/>
      <c r="AE217" s="203"/>
      <c r="AF217" s="203"/>
      <c r="AG217" s="208"/>
      <c r="AH217" s="205"/>
      <c r="AI217" s="529"/>
      <c r="AJ217" s="203"/>
      <c r="AK217" s="203"/>
      <c r="AL217" s="208"/>
      <c r="AM217" s="205"/>
      <c r="AN217" s="529"/>
      <c r="AO217" s="203"/>
      <c r="AP217" s="203"/>
      <c r="AQ217" s="208"/>
      <c r="AR217" s="205"/>
      <c r="AS217" s="529"/>
      <c r="AT217" s="203"/>
      <c r="AU217" s="203"/>
      <c r="AV217" s="208"/>
      <c r="AW217" s="205"/>
      <c r="AX217" s="529"/>
    </row>
    <row r="218" spans="2:50" ht="14.25" hidden="1" customHeight="1" outlineLevel="1">
      <c r="B218" s="494"/>
      <c r="C218" s="203">
        <v>12</v>
      </c>
      <c r="D218" s="206"/>
      <c r="E218" s="203"/>
      <c r="F218" s="203"/>
      <c r="G218" s="208"/>
      <c r="H218" s="529"/>
      <c r="I218" s="209"/>
      <c r="J218" s="209"/>
      <c r="K218" s="210"/>
      <c r="L218" s="530"/>
      <c r="M218" s="209"/>
      <c r="N218" s="494"/>
      <c r="O218" s="494"/>
      <c r="P218" s="203"/>
      <c r="Q218" s="203"/>
      <c r="R218" s="208"/>
      <c r="S218" s="205"/>
      <c r="T218" s="529"/>
      <c r="U218" s="203"/>
      <c r="V218" s="203"/>
      <c r="W218" s="208"/>
      <c r="X218" s="205"/>
      <c r="Y218" s="529"/>
      <c r="Z218" s="203"/>
      <c r="AA218" s="203"/>
      <c r="AB218" s="208"/>
      <c r="AC218" s="205"/>
      <c r="AD218" s="529"/>
      <c r="AE218" s="203"/>
      <c r="AF218" s="203"/>
      <c r="AG218" s="208"/>
      <c r="AH218" s="205"/>
      <c r="AI218" s="529"/>
      <c r="AJ218" s="203"/>
      <c r="AK218" s="203"/>
      <c r="AL218" s="208"/>
      <c r="AM218" s="205"/>
      <c r="AN218" s="529"/>
      <c r="AO218" s="203"/>
      <c r="AP218" s="203"/>
      <c r="AQ218" s="208"/>
      <c r="AR218" s="205"/>
      <c r="AS218" s="529"/>
      <c r="AT218" s="203"/>
      <c r="AU218" s="203"/>
      <c r="AV218" s="208"/>
      <c r="AW218" s="205"/>
      <c r="AX218" s="529"/>
    </row>
    <row r="219" spans="2:50" ht="14.25" hidden="1" customHeight="1" outlineLevel="1">
      <c r="B219" s="494"/>
      <c r="C219" s="203">
        <v>13</v>
      </c>
      <c r="D219" s="206"/>
      <c r="E219" s="203"/>
      <c r="F219" s="203"/>
      <c r="G219" s="208"/>
      <c r="H219" s="529"/>
      <c r="I219" s="209"/>
      <c r="J219" s="209"/>
      <c r="K219" s="210"/>
      <c r="L219" s="530"/>
      <c r="M219" s="209"/>
      <c r="N219" s="494"/>
      <c r="O219" s="494"/>
      <c r="P219" s="203"/>
      <c r="Q219" s="203"/>
      <c r="R219" s="208"/>
      <c r="S219" s="205"/>
      <c r="T219" s="529"/>
      <c r="U219" s="203"/>
      <c r="V219" s="203"/>
      <c r="W219" s="208"/>
      <c r="X219" s="205"/>
      <c r="Y219" s="529"/>
      <c r="Z219" s="203"/>
      <c r="AA219" s="203"/>
      <c r="AB219" s="208"/>
      <c r="AC219" s="205"/>
      <c r="AD219" s="529"/>
      <c r="AE219" s="203"/>
      <c r="AF219" s="203"/>
      <c r="AG219" s="208"/>
      <c r="AH219" s="205"/>
      <c r="AI219" s="529"/>
      <c r="AJ219" s="203"/>
      <c r="AK219" s="203"/>
      <c r="AL219" s="208"/>
      <c r="AM219" s="205"/>
      <c r="AN219" s="529"/>
      <c r="AO219" s="203"/>
      <c r="AP219" s="203"/>
      <c r="AQ219" s="208"/>
      <c r="AR219" s="205"/>
      <c r="AS219" s="529"/>
      <c r="AT219" s="203"/>
      <c r="AU219" s="203"/>
      <c r="AV219" s="208"/>
      <c r="AW219" s="205"/>
      <c r="AX219" s="529"/>
    </row>
    <row r="220" spans="2:50" ht="14.25" hidden="1" customHeight="1" outlineLevel="1">
      <c r="B220" s="494"/>
      <c r="C220" s="203">
        <v>14</v>
      </c>
      <c r="D220" s="206"/>
      <c r="E220" s="203"/>
      <c r="F220" s="203"/>
      <c r="G220" s="208"/>
      <c r="H220" s="529"/>
      <c r="I220" s="209"/>
      <c r="J220" s="209"/>
      <c r="K220" s="210"/>
      <c r="L220" s="530"/>
      <c r="M220" s="209"/>
      <c r="N220" s="494"/>
      <c r="O220" s="494"/>
      <c r="P220" s="203"/>
      <c r="Q220" s="203"/>
      <c r="R220" s="208"/>
      <c r="S220" s="205"/>
      <c r="T220" s="529"/>
      <c r="U220" s="203"/>
      <c r="V220" s="203"/>
      <c r="W220" s="208"/>
      <c r="X220" s="205"/>
      <c r="Y220" s="529"/>
      <c r="Z220" s="203"/>
      <c r="AA220" s="203"/>
      <c r="AB220" s="208"/>
      <c r="AC220" s="205"/>
      <c r="AD220" s="529"/>
      <c r="AE220" s="203"/>
      <c r="AF220" s="203"/>
      <c r="AG220" s="208"/>
      <c r="AH220" s="205"/>
      <c r="AI220" s="529"/>
      <c r="AJ220" s="203"/>
      <c r="AK220" s="203"/>
      <c r="AL220" s="208"/>
      <c r="AM220" s="205"/>
      <c r="AN220" s="529"/>
      <c r="AO220" s="203"/>
      <c r="AP220" s="203"/>
      <c r="AQ220" s="208"/>
      <c r="AR220" s="205"/>
      <c r="AS220" s="529"/>
      <c r="AT220" s="203"/>
      <c r="AU220" s="203"/>
      <c r="AV220" s="208"/>
      <c r="AW220" s="205"/>
      <c r="AX220" s="529"/>
    </row>
    <row r="221" spans="2:50" ht="14.25" hidden="1" customHeight="1" outlineLevel="1">
      <c r="B221" s="494"/>
      <c r="C221" s="203">
        <v>15</v>
      </c>
      <c r="D221" s="206"/>
      <c r="E221" s="203"/>
      <c r="F221" s="203"/>
      <c r="G221" s="208"/>
      <c r="H221" s="529"/>
      <c r="I221" s="209"/>
      <c r="J221" s="209"/>
      <c r="K221" s="210"/>
      <c r="L221" s="530"/>
      <c r="M221" s="209"/>
      <c r="N221" s="494"/>
      <c r="O221" s="494"/>
      <c r="P221" s="203"/>
      <c r="Q221" s="207"/>
      <c r="R221" s="208"/>
      <c r="S221" s="205"/>
      <c r="T221" s="529"/>
      <c r="U221" s="203"/>
      <c r="V221" s="207"/>
      <c r="W221" s="208"/>
      <c r="X221" s="205"/>
      <c r="Y221" s="529"/>
      <c r="Z221" s="203"/>
      <c r="AA221" s="207"/>
      <c r="AB221" s="208"/>
      <c r="AC221" s="205"/>
      <c r="AD221" s="529"/>
      <c r="AE221" s="203"/>
      <c r="AF221" s="207"/>
      <c r="AG221" s="208"/>
      <c r="AH221" s="205"/>
      <c r="AI221" s="529"/>
      <c r="AJ221" s="203"/>
      <c r="AK221" s="207"/>
      <c r="AL221" s="208"/>
      <c r="AM221" s="205"/>
      <c r="AN221" s="529"/>
      <c r="AO221" s="203"/>
      <c r="AP221" s="207"/>
      <c r="AQ221" s="208"/>
      <c r="AR221" s="205"/>
      <c r="AS221" s="529"/>
      <c r="AT221" s="203"/>
      <c r="AU221" s="207"/>
      <c r="AV221" s="208"/>
      <c r="AW221" s="205"/>
      <c r="AX221" s="529"/>
    </row>
    <row r="222" spans="2:50" ht="14.25" hidden="1" customHeight="1" outlineLevel="1" collapsed="1">
      <c r="B222" s="531" t="s">
        <v>696</v>
      </c>
      <c r="C222" s="532"/>
      <c r="D222" s="532"/>
      <c r="E222" s="532"/>
      <c r="F222" s="532"/>
      <c r="G222" s="532"/>
      <c r="H222" s="532"/>
      <c r="I222" s="532"/>
      <c r="J222" s="532"/>
      <c r="K222" s="532"/>
      <c r="L222" s="532"/>
      <c r="M222" s="533"/>
      <c r="N222" s="575" t="s">
        <v>445</v>
      </c>
      <c r="O222" s="575" t="s">
        <v>105</v>
      </c>
      <c r="P222" s="587">
        <f>AT202+1</f>
        <v>45944</v>
      </c>
      <c r="Q222" s="588"/>
      <c r="R222" s="588"/>
      <c r="S222" s="588"/>
      <c r="T222" s="588"/>
      <c r="U222" s="589">
        <f>P222+1</f>
        <v>45945</v>
      </c>
      <c r="V222" s="590"/>
      <c r="W222" s="590"/>
      <c r="X222" s="590"/>
      <c r="Y222" s="590"/>
      <c r="Z222" s="587">
        <f t="shared" ref="Z222" si="273">U222+1</f>
        <v>45946</v>
      </c>
      <c r="AA222" s="588"/>
      <c r="AB222" s="588"/>
      <c r="AC222" s="588"/>
      <c r="AD222" s="588"/>
      <c r="AE222" s="589">
        <f t="shared" ref="AE222" si="274">Z222+1</f>
        <v>45947</v>
      </c>
      <c r="AF222" s="590"/>
      <c r="AG222" s="590"/>
      <c r="AH222" s="590"/>
      <c r="AI222" s="590"/>
      <c r="AJ222" s="591">
        <f t="shared" ref="AJ222" si="275">AE222+1</f>
        <v>45948</v>
      </c>
      <c r="AK222" s="592"/>
      <c r="AL222" s="592"/>
      <c r="AM222" s="592"/>
      <c r="AN222" s="593"/>
      <c r="AO222" s="589">
        <f t="shared" ref="AO222" si="276">AJ222+1</f>
        <v>45949</v>
      </c>
      <c r="AP222" s="590"/>
      <c r="AQ222" s="590"/>
      <c r="AR222" s="590"/>
      <c r="AS222" s="590"/>
      <c r="AT222" s="591">
        <f t="shared" ref="AT222" si="277">AO222+1</f>
        <v>45950</v>
      </c>
      <c r="AU222" s="592"/>
      <c r="AV222" s="592"/>
      <c r="AW222" s="592"/>
      <c r="AX222" s="593"/>
    </row>
    <row r="223" spans="2:50" ht="14.25" hidden="1" customHeight="1" outlineLevel="1">
      <c r="B223" s="534"/>
      <c r="C223" s="534"/>
      <c r="D223" s="534"/>
      <c r="E223" s="534"/>
      <c r="F223" s="534"/>
      <c r="G223" s="534"/>
      <c r="H223" s="534"/>
      <c r="I223" s="534"/>
      <c r="J223" s="534"/>
      <c r="K223" s="534"/>
      <c r="L223" s="534"/>
      <c r="M223" s="535"/>
      <c r="N223" s="577"/>
      <c r="O223" s="577"/>
      <c r="P223" s="594">
        <f>P222</f>
        <v>45944</v>
      </c>
      <c r="Q223" s="594"/>
      <c r="R223" s="594"/>
      <c r="S223" s="594"/>
      <c r="T223" s="594"/>
      <c r="U223" s="595">
        <f>U222</f>
        <v>45945</v>
      </c>
      <c r="V223" s="595"/>
      <c r="W223" s="595"/>
      <c r="X223" s="595"/>
      <c r="Y223" s="595"/>
      <c r="Z223" s="594">
        <f t="shared" ref="Z223" si="278">Z222</f>
        <v>45946</v>
      </c>
      <c r="AA223" s="594"/>
      <c r="AB223" s="594"/>
      <c r="AC223" s="594"/>
      <c r="AD223" s="594"/>
      <c r="AE223" s="595">
        <f t="shared" ref="AE223" si="279">AE222</f>
        <v>45947</v>
      </c>
      <c r="AF223" s="595"/>
      <c r="AG223" s="595"/>
      <c r="AH223" s="595"/>
      <c r="AI223" s="595"/>
      <c r="AJ223" s="596">
        <f t="shared" ref="AJ223" si="280">AJ222</f>
        <v>45948</v>
      </c>
      <c r="AK223" s="597"/>
      <c r="AL223" s="597"/>
      <c r="AM223" s="597"/>
      <c r="AN223" s="598"/>
      <c r="AO223" s="595">
        <f t="shared" ref="AO223" si="281">AO222</f>
        <v>45949</v>
      </c>
      <c r="AP223" s="595"/>
      <c r="AQ223" s="595"/>
      <c r="AR223" s="595"/>
      <c r="AS223" s="595"/>
      <c r="AT223" s="596">
        <f t="shared" ref="AT223" si="282">AT222</f>
        <v>45950</v>
      </c>
      <c r="AU223" s="597"/>
      <c r="AV223" s="597"/>
      <c r="AW223" s="597"/>
      <c r="AX223" s="598"/>
    </row>
    <row r="224" spans="2:50" ht="14.25" hidden="1" customHeight="1" outlineLevel="1">
      <c r="B224" s="494" t="s">
        <v>165</v>
      </c>
      <c r="C224" s="494" t="s">
        <v>160</v>
      </c>
      <c r="D224" s="494"/>
      <c r="E224" s="494" t="s">
        <v>161</v>
      </c>
      <c r="F224" s="494"/>
      <c r="G224" s="494"/>
      <c r="H224" s="494" t="s">
        <v>166</v>
      </c>
      <c r="I224" s="527" t="s">
        <v>446</v>
      </c>
      <c r="J224" s="527"/>
      <c r="K224" s="527"/>
      <c r="L224" s="527" t="s">
        <v>166</v>
      </c>
      <c r="M224" s="527" t="s">
        <v>168</v>
      </c>
      <c r="N224" s="494"/>
      <c r="O224" s="494" t="s">
        <v>167</v>
      </c>
      <c r="P224" s="494" t="s">
        <v>163</v>
      </c>
      <c r="Q224" s="494"/>
      <c r="R224" s="494"/>
      <c r="S224" s="494"/>
      <c r="T224" s="494" t="s">
        <v>166</v>
      </c>
      <c r="U224" s="494" t="s">
        <v>163</v>
      </c>
      <c r="V224" s="494"/>
      <c r="W224" s="494"/>
      <c r="X224" s="494"/>
      <c r="Y224" s="494" t="s">
        <v>166</v>
      </c>
      <c r="Z224" s="494" t="s">
        <v>163</v>
      </c>
      <c r="AA224" s="494"/>
      <c r="AB224" s="494"/>
      <c r="AC224" s="494"/>
      <c r="AD224" s="494" t="s">
        <v>166</v>
      </c>
      <c r="AE224" s="494" t="s">
        <v>163</v>
      </c>
      <c r="AF224" s="494"/>
      <c r="AG224" s="494"/>
      <c r="AH224" s="494"/>
      <c r="AI224" s="494" t="s">
        <v>166</v>
      </c>
      <c r="AJ224" s="494" t="s">
        <v>163</v>
      </c>
      <c r="AK224" s="494"/>
      <c r="AL224" s="494"/>
      <c r="AM224" s="494"/>
      <c r="AN224" s="494" t="s">
        <v>166</v>
      </c>
      <c r="AO224" s="494" t="s">
        <v>163</v>
      </c>
      <c r="AP224" s="494"/>
      <c r="AQ224" s="494"/>
      <c r="AR224" s="494"/>
      <c r="AS224" s="494" t="s">
        <v>166</v>
      </c>
      <c r="AT224" s="494" t="s">
        <v>163</v>
      </c>
      <c r="AU224" s="494"/>
      <c r="AV224" s="494"/>
      <c r="AW224" s="494"/>
      <c r="AX224" s="494" t="s">
        <v>166</v>
      </c>
    </row>
    <row r="225" spans="2:50" ht="14.25" hidden="1" customHeight="1" outlineLevel="1">
      <c r="B225" s="494"/>
      <c r="C225" s="494"/>
      <c r="D225" s="494"/>
      <c r="E225" s="494" t="s">
        <v>447</v>
      </c>
      <c r="F225" s="494"/>
      <c r="G225" s="494"/>
      <c r="H225" s="494"/>
      <c r="I225" s="527" t="s">
        <v>447</v>
      </c>
      <c r="J225" s="527"/>
      <c r="K225" s="527"/>
      <c r="L225" s="527"/>
      <c r="M225" s="527"/>
      <c r="N225" s="494"/>
      <c r="O225" s="494"/>
      <c r="P225" s="494" t="s">
        <v>448</v>
      </c>
      <c r="Q225" s="494"/>
      <c r="R225" s="494"/>
      <c r="S225" s="494"/>
      <c r="T225" s="494"/>
      <c r="U225" s="494" t="s">
        <v>448</v>
      </c>
      <c r="V225" s="494"/>
      <c r="W225" s="494"/>
      <c r="X225" s="494"/>
      <c r="Y225" s="494"/>
      <c r="Z225" s="494" t="s">
        <v>448</v>
      </c>
      <c r="AA225" s="494"/>
      <c r="AB225" s="494"/>
      <c r="AC225" s="494"/>
      <c r="AD225" s="494"/>
      <c r="AE225" s="494" t="s">
        <v>448</v>
      </c>
      <c r="AF225" s="494"/>
      <c r="AG225" s="494"/>
      <c r="AH225" s="494"/>
      <c r="AI225" s="494"/>
      <c r="AJ225" s="494" t="s">
        <v>448</v>
      </c>
      <c r="AK225" s="494"/>
      <c r="AL225" s="494"/>
      <c r="AM225" s="494"/>
      <c r="AN225" s="494"/>
      <c r="AO225" s="494" t="s">
        <v>448</v>
      </c>
      <c r="AP225" s="494"/>
      <c r="AQ225" s="494"/>
      <c r="AR225" s="494"/>
      <c r="AS225" s="494"/>
      <c r="AT225" s="494" t="s">
        <v>448</v>
      </c>
      <c r="AU225" s="494"/>
      <c r="AV225" s="494"/>
      <c r="AW225" s="494"/>
      <c r="AX225" s="494"/>
    </row>
    <row r="226" spans="2:50" ht="14.25" hidden="1" customHeight="1" outlineLevel="1">
      <c r="B226" s="494"/>
      <c r="C226" s="494"/>
      <c r="D226" s="494"/>
      <c r="E226" s="203" t="s">
        <v>162</v>
      </c>
      <c r="F226" s="203" t="s">
        <v>449</v>
      </c>
      <c r="G226" s="203" t="s">
        <v>164</v>
      </c>
      <c r="H226" s="494"/>
      <c r="I226" s="204" t="s">
        <v>162</v>
      </c>
      <c r="J226" s="204" t="s">
        <v>449</v>
      </c>
      <c r="K226" s="204" t="s">
        <v>164</v>
      </c>
      <c r="L226" s="527"/>
      <c r="M226" s="527"/>
      <c r="N226" s="494"/>
      <c r="O226" s="494"/>
      <c r="P226" s="203" t="s">
        <v>162</v>
      </c>
      <c r="Q226" s="203" t="s">
        <v>449</v>
      </c>
      <c r="R226" s="203" t="s">
        <v>164</v>
      </c>
      <c r="S226" s="205" t="s">
        <v>168</v>
      </c>
      <c r="T226" s="494"/>
      <c r="U226" s="203" t="s">
        <v>162</v>
      </c>
      <c r="V226" s="203" t="s">
        <v>449</v>
      </c>
      <c r="W226" s="203" t="s">
        <v>164</v>
      </c>
      <c r="X226" s="205" t="s">
        <v>168</v>
      </c>
      <c r="Y226" s="494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494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494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494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494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494"/>
    </row>
    <row r="227" spans="2:50" ht="14.25" hidden="1" customHeight="1" outlineLevel="1">
      <c r="B227" s="494" t="s">
        <v>478</v>
      </c>
      <c r="C227" s="203">
        <v>1</v>
      </c>
      <c r="D227" s="206" t="s">
        <v>393</v>
      </c>
      <c r="E227" s="203">
        <v>17</v>
      </c>
      <c r="F227" s="203">
        <v>3600</v>
      </c>
      <c r="G227" s="208">
        <f t="shared" ref="G227:G236" si="283">F227/E227</f>
        <v>211.76470588235293</v>
      </c>
      <c r="H227" s="529">
        <f>AVERAGE(G226:G240)</f>
        <v>321.82709447415328</v>
      </c>
      <c r="I227" s="209">
        <f>AVERAGE(P227,U227,Z227,AE227,AJ227,AO227,AT227)</f>
        <v>17</v>
      </c>
      <c r="J227" s="209">
        <f>AVERAGE(Q227,V227,AA227,AF227,AK227,AP227,AU227)</f>
        <v>3107.1816772056163</v>
      </c>
      <c r="K227" s="210">
        <f>AVERAGE(R227,W227,AB227,AG227,AL227,AQ227,AV227)</f>
        <v>182.77539277680094</v>
      </c>
      <c r="L227" s="530">
        <f>IFERROR(AVERAGE(K227:K241),"-")</f>
        <v>279.69772467646743</v>
      </c>
      <c r="M227" s="209">
        <f>RANK(K227, K$227:$K$241)</f>
        <v>8</v>
      </c>
      <c r="N227" s="494"/>
      <c r="O227" s="494"/>
      <c r="P227" s="207">
        <v>17</v>
      </c>
      <c r="Q227" s="207">
        <v>3107.4324324324321</v>
      </c>
      <c r="R227" s="208">
        <f t="shared" ref="R227:R236" si="284">Q227/P227</f>
        <v>182.79014308426071</v>
      </c>
      <c r="S227" s="205">
        <f>RANK(R227, R$227:R$241)</f>
        <v>8</v>
      </c>
      <c r="T227" s="529">
        <f>AVERAGE(R227:R241)</f>
        <v>276.7027896451815</v>
      </c>
      <c r="U227" s="207">
        <v>17</v>
      </c>
      <c r="V227" s="207">
        <v>3107.4957983193299</v>
      </c>
      <c r="W227" s="208">
        <f t="shared" ref="W227:W236" si="285">V227/U227</f>
        <v>182.79387048937235</v>
      </c>
      <c r="X227" s="205">
        <f>RANK(W227, W$227:W$241)</f>
        <v>8</v>
      </c>
      <c r="Y227" s="529">
        <f>AVERAGE(W227:W241)</f>
        <v>277.60124763644183</v>
      </c>
      <c r="Z227" s="207">
        <v>17</v>
      </c>
      <c r="AA227" s="207">
        <v>3107.7650236326813</v>
      </c>
      <c r="AB227" s="208">
        <f t="shared" ref="AB227:AB236" si="286">AA227/Z227</f>
        <v>182.80970727251065</v>
      </c>
      <c r="AC227" s="205">
        <f>RANK(AB227, AB$227:AB$241)</f>
        <v>8</v>
      </c>
      <c r="AD227" s="529">
        <f>AVERAGE(AB227:AB241)</f>
        <v>278.17656633396274</v>
      </c>
      <c r="AE227" s="207">
        <v>17</v>
      </c>
      <c r="AF227" s="207">
        <v>3106.7669172932324</v>
      </c>
      <c r="AG227" s="208">
        <f t="shared" ref="AG227:AG236" si="287">AF227/AE227</f>
        <v>182.75099513489602</v>
      </c>
      <c r="AH227" s="205">
        <f>RANK(AG227, AG$227:AG$241)</f>
        <v>8</v>
      </c>
      <c r="AI227" s="529">
        <f>AVERAGE(AG227:AG241)</f>
        <v>280.03815177990111</v>
      </c>
      <c r="AJ227" s="207">
        <v>17</v>
      </c>
      <c r="AK227" s="207">
        <v>3106.804867057233</v>
      </c>
      <c r="AL227" s="208">
        <f t="shared" ref="AL227:AL236" si="288">AK227/AJ227</f>
        <v>182.75322747395489</v>
      </c>
      <c r="AM227" s="205">
        <f>RANK(AL227, AL$227:AL$241)</f>
        <v>8</v>
      </c>
      <c r="AN227" s="529">
        <f>AVERAGE(AL227:AL241)</f>
        <v>281.5712617172864</v>
      </c>
      <c r="AO227" s="207">
        <v>17</v>
      </c>
      <c r="AP227" s="207">
        <v>3106.6500932256035</v>
      </c>
      <c r="AQ227" s="208">
        <f t="shared" ref="AQ227:AQ236" si="289">AP227/AO227</f>
        <v>182.74412313091784</v>
      </c>
      <c r="AR227" s="205">
        <f>RANK(AQ227, AQ$227:AQ$241)</f>
        <v>8</v>
      </c>
      <c r="AS227" s="529">
        <f>AVERAGE(AQ227:AQ241)</f>
        <v>281.89260621213532</v>
      </c>
      <c r="AT227" s="207">
        <v>17</v>
      </c>
      <c r="AU227" s="207">
        <v>3107.3566084788035</v>
      </c>
      <c r="AV227" s="208">
        <f t="shared" ref="AV227:AV236" si="290">AU227/AT227</f>
        <v>182.78568285169433</v>
      </c>
      <c r="AW227" s="205">
        <f>RANK(AV227, AV$227:AV$241)</f>
        <v>8</v>
      </c>
      <c r="AX227" s="529">
        <f>AVERAGE(AV227:AV241)</f>
        <v>281.90144941036317</v>
      </c>
    </row>
    <row r="228" spans="2:50" ht="14.25" hidden="1" customHeight="1" outlineLevel="1">
      <c r="B228" s="494"/>
      <c r="C228" s="203">
        <v>2</v>
      </c>
      <c r="D228" s="206" t="s">
        <v>395</v>
      </c>
      <c r="E228" s="203">
        <v>17</v>
      </c>
      <c r="F228" s="203">
        <v>3600</v>
      </c>
      <c r="G228" s="208">
        <f t="shared" si="283"/>
        <v>211.76470588235293</v>
      </c>
      <c r="H228" s="529"/>
      <c r="I228" s="209">
        <f t="shared" ref="I228:K236" si="291">AVERAGE(P228,U228,Z228,AE228,AJ228,AO228,AT228)</f>
        <v>17</v>
      </c>
      <c r="J228" s="209">
        <f t="shared" si="291"/>
        <v>3105.7228530311536</v>
      </c>
      <c r="K228" s="210">
        <f t="shared" si="291"/>
        <v>182.68957959006789</v>
      </c>
      <c r="L228" s="530"/>
      <c r="M228" s="209">
        <f>RANK(K228, K$227:$K$241)</f>
        <v>10</v>
      </c>
      <c r="N228" s="494"/>
      <c r="O228" s="494"/>
      <c r="P228" s="207">
        <v>17</v>
      </c>
      <c r="Q228" s="207">
        <v>3105.0632911392368</v>
      </c>
      <c r="R228" s="208">
        <f t="shared" si="284"/>
        <v>182.6507818317198</v>
      </c>
      <c r="S228" s="205">
        <f t="shared" ref="S228:S236" si="292">RANK(R228, R$227:R$241)</f>
        <v>10</v>
      </c>
      <c r="T228" s="529"/>
      <c r="U228" s="207">
        <v>17</v>
      </c>
      <c r="V228" s="207">
        <v>3105.3435114503786</v>
      </c>
      <c r="W228" s="208">
        <f t="shared" si="285"/>
        <v>182.66726537943404</v>
      </c>
      <c r="X228" s="205">
        <f t="shared" ref="X228:X236" si="293">RANK(W228, W$227:W$241)</f>
        <v>10</v>
      </c>
      <c r="Y228" s="529"/>
      <c r="Z228" s="207">
        <v>17</v>
      </c>
      <c r="AA228" s="207">
        <v>3105.8078141499436</v>
      </c>
      <c r="AB228" s="208">
        <f t="shared" si="286"/>
        <v>182.69457730293786</v>
      </c>
      <c r="AC228" s="205">
        <f t="shared" ref="AC228:AC236" si="294">RANK(AB228, AB$227:AB$241)</f>
        <v>10</v>
      </c>
      <c r="AD228" s="529"/>
      <c r="AE228" s="207">
        <v>17</v>
      </c>
      <c r="AF228" s="207">
        <v>3105.6620597414121</v>
      </c>
      <c r="AG228" s="208">
        <f t="shared" si="287"/>
        <v>182.68600351420071</v>
      </c>
      <c r="AH228" s="205">
        <f t="shared" ref="AH228:AH236" si="295">RANK(AG228, AG$227:AG$241)</f>
        <v>10</v>
      </c>
      <c r="AI228" s="529"/>
      <c r="AJ228" s="207">
        <v>17</v>
      </c>
      <c r="AK228" s="207">
        <v>3105.9484777517541</v>
      </c>
      <c r="AL228" s="208">
        <f t="shared" si="288"/>
        <v>182.70285163245612</v>
      </c>
      <c r="AM228" s="205">
        <f t="shared" ref="AM228:AM236" si="296">RANK(AL228, AL$227:AL$241)</f>
        <v>10</v>
      </c>
      <c r="AN228" s="529"/>
      <c r="AO228" s="207">
        <v>17</v>
      </c>
      <c r="AP228" s="207">
        <v>3105.9973924380674</v>
      </c>
      <c r="AQ228" s="208">
        <f t="shared" si="289"/>
        <v>182.70572896694514</v>
      </c>
      <c r="AR228" s="205">
        <f t="shared" ref="AR228:AR236" si="297">RANK(AQ228, AQ$227:AQ$241)</f>
        <v>10</v>
      </c>
      <c r="AS228" s="529"/>
      <c r="AT228" s="207">
        <v>17</v>
      </c>
      <c r="AU228" s="207">
        <v>3106.2374245472824</v>
      </c>
      <c r="AV228" s="208">
        <f t="shared" si="290"/>
        <v>182.71984850278133</v>
      </c>
      <c r="AW228" s="205">
        <f t="shared" ref="AW228:AW236" si="298">RANK(AV228, AV$227:AV$241)</f>
        <v>10</v>
      </c>
      <c r="AX228" s="529"/>
    </row>
    <row r="229" spans="2:50" ht="14.25" hidden="1" customHeight="1" outlineLevel="1">
      <c r="B229" s="494"/>
      <c r="C229" s="203">
        <v>3</v>
      </c>
      <c r="D229" s="206" t="s">
        <v>392</v>
      </c>
      <c r="E229" s="203">
        <v>11</v>
      </c>
      <c r="F229" s="203">
        <v>3600</v>
      </c>
      <c r="G229" s="208">
        <f t="shared" si="283"/>
        <v>327.27272727272725</v>
      </c>
      <c r="H229" s="529"/>
      <c r="I229" s="209">
        <f t="shared" si="291"/>
        <v>11</v>
      </c>
      <c r="J229" s="209">
        <f t="shared" si="291"/>
        <v>3134.2014057595229</v>
      </c>
      <c r="K229" s="210">
        <f t="shared" si="291"/>
        <v>284.92740052359301</v>
      </c>
      <c r="L229" s="530"/>
      <c r="M229" s="209">
        <f>RANK(K229, K$227:$K$241)</f>
        <v>5</v>
      </c>
      <c r="N229" s="494"/>
      <c r="O229" s="494"/>
      <c r="P229" s="207">
        <v>11</v>
      </c>
      <c r="Q229" s="207">
        <v>3133.299440772752</v>
      </c>
      <c r="R229" s="208">
        <f t="shared" si="284"/>
        <v>284.84540370661381</v>
      </c>
      <c r="S229" s="205">
        <f t="shared" si="292"/>
        <v>5</v>
      </c>
      <c r="T229" s="529"/>
      <c r="U229" s="207">
        <v>11</v>
      </c>
      <c r="V229" s="207">
        <v>3132.6434619002825</v>
      </c>
      <c r="W229" s="208">
        <f t="shared" si="285"/>
        <v>284.78576926366208</v>
      </c>
      <c r="X229" s="205">
        <f t="shared" si="293"/>
        <v>5</v>
      </c>
      <c r="Y229" s="529"/>
      <c r="Z229" s="207">
        <v>11</v>
      </c>
      <c r="AA229" s="207">
        <v>3133.7178814892518</v>
      </c>
      <c r="AB229" s="208">
        <f t="shared" si="286"/>
        <v>284.88344377175014</v>
      </c>
      <c r="AC229" s="205">
        <f t="shared" si="294"/>
        <v>5</v>
      </c>
      <c r="AD229" s="529"/>
      <c r="AE229" s="207">
        <v>11</v>
      </c>
      <c r="AF229" s="207">
        <v>3134.6623794212219</v>
      </c>
      <c r="AG229" s="208">
        <f t="shared" si="287"/>
        <v>284.96930722011109</v>
      </c>
      <c r="AH229" s="205">
        <f t="shared" si="295"/>
        <v>5</v>
      </c>
      <c r="AI229" s="529"/>
      <c r="AJ229" s="207">
        <v>11</v>
      </c>
      <c r="AK229" s="207">
        <v>3135.2555701179513</v>
      </c>
      <c r="AL229" s="208">
        <f t="shared" si="288"/>
        <v>285.0232336470865</v>
      </c>
      <c r="AM229" s="205">
        <f t="shared" si="296"/>
        <v>5</v>
      </c>
      <c r="AN229" s="529"/>
      <c r="AO229" s="207">
        <v>11</v>
      </c>
      <c r="AP229" s="207">
        <v>3134.9198640116524</v>
      </c>
      <c r="AQ229" s="208">
        <f t="shared" si="289"/>
        <v>284.9927149101502</v>
      </c>
      <c r="AR229" s="205">
        <f t="shared" si="297"/>
        <v>5</v>
      </c>
      <c r="AS229" s="529"/>
      <c r="AT229" s="207">
        <v>11</v>
      </c>
      <c r="AU229" s="207">
        <v>3134.911242603549</v>
      </c>
      <c r="AV229" s="208">
        <f t="shared" si="290"/>
        <v>284.99193114577719</v>
      </c>
      <c r="AW229" s="205">
        <f t="shared" si="298"/>
        <v>5</v>
      </c>
      <c r="AX229" s="529"/>
    </row>
    <row r="230" spans="2:50" ht="14.25" hidden="1" customHeight="1" outlineLevel="1">
      <c r="B230" s="494"/>
      <c r="C230" s="203">
        <v>4</v>
      </c>
      <c r="D230" s="206" t="s">
        <v>643</v>
      </c>
      <c r="E230" s="203">
        <v>6</v>
      </c>
      <c r="F230" s="203">
        <v>2600</v>
      </c>
      <c r="G230" s="208">
        <f t="shared" si="283"/>
        <v>433.33333333333331</v>
      </c>
      <c r="H230" s="529"/>
      <c r="I230" s="209">
        <f t="shared" si="291"/>
        <v>6</v>
      </c>
      <c r="J230" s="209">
        <f t="shared" si="291"/>
        <v>2298.1352916429064</v>
      </c>
      <c r="K230" s="210">
        <f t="shared" si="291"/>
        <v>383.02254860715101</v>
      </c>
      <c r="L230" s="530"/>
      <c r="M230" s="209">
        <f>RANK(K230, K$227:$K$241)</f>
        <v>1</v>
      </c>
      <c r="N230" s="494"/>
      <c r="O230" s="494"/>
      <c r="P230" s="207">
        <v>6</v>
      </c>
      <c r="Q230" s="207">
        <v>2296.8236582694431</v>
      </c>
      <c r="R230" s="208">
        <f t="shared" si="284"/>
        <v>382.80394304490716</v>
      </c>
      <c r="S230" s="205">
        <f t="shared" si="292"/>
        <v>2</v>
      </c>
      <c r="T230" s="529"/>
      <c r="U230" s="207">
        <v>6</v>
      </c>
      <c r="V230" s="207">
        <v>2297.7864948164752</v>
      </c>
      <c r="W230" s="208">
        <f t="shared" si="285"/>
        <v>382.96441580274586</v>
      </c>
      <c r="X230" s="205">
        <f t="shared" si="293"/>
        <v>1</v>
      </c>
      <c r="Y230" s="529"/>
      <c r="Z230" s="207">
        <v>6</v>
      </c>
      <c r="AA230" s="207">
        <v>2298.3050847457639</v>
      </c>
      <c r="AB230" s="208">
        <f t="shared" si="286"/>
        <v>383.0508474576273</v>
      </c>
      <c r="AC230" s="205">
        <f t="shared" si="294"/>
        <v>1</v>
      </c>
      <c r="AD230" s="529"/>
      <c r="AE230" s="207">
        <v>6</v>
      </c>
      <c r="AF230" s="207">
        <v>2298.4705499511861</v>
      </c>
      <c r="AG230" s="208">
        <f t="shared" si="287"/>
        <v>383.07842499186432</v>
      </c>
      <c r="AH230" s="205">
        <f t="shared" si="295"/>
        <v>1</v>
      </c>
      <c r="AI230" s="529"/>
      <c r="AJ230" s="207">
        <v>6</v>
      </c>
      <c r="AK230" s="207">
        <v>2298.2543640897748</v>
      </c>
      <c r="AL230" s="208">
        <f t="shared" si="288"/>
        <v>383.04239401496244</v>
      </c>
      <c r="AM230" s="205">
        <f t="shared" si="296"/>
        <v>2</v>
      </c>
      <c r="AN230" s="529"/>
      <c r="AO230" s="207">
        <v>6</v>
      </c>
      <c r="AP230" s="207">
        <v>2298.6010072747631</v>
      </c>
      <c r="AQ230" s="208">
        <f t="shared" si="289"/>
        <v>383.10016787912718</v>
      </c>
      <c r="AR230" s="205">
        <f t="shared" si="297"/>
        <v>2</v>
      </c>
      <c r="AS230" s="529"/>
      <c r="AT230" s="207">
        <v>6</v>
      </c>
      <c r="AU230" s="207">
        <v>2298.705882352941</v>
      </c>
      <c r="AV230" s="208">
        <f t="shared" si="290"/>
        <v>383.11764705882348</v>
      </c>
      <c r="AW230" s="205">
        <f t="shared" si="298"/>
        <v>2</v>
      </c>
      <c r="AX230" s="529"/>
    </row>
    <row r="231" spans="2:50" ht="14.25" hidden="1" customHeight="1" outlineLevel="1">
      <c r="B231" s="494"/>
      <c r="C231" s="203">
        <v>5</v>
      </c>
      <c r="D231" s="206" t="s">
        <v>669</v>
      </c>
      <c r="E231" s="203">
        <v>6</v>
      </c>
      <c r="F231" s="203">
        <v>2600</v>
      </c>
      <c r="G231" s="208">
        <f t="shared" si="283"/>
        <v>433.33333333333331</v>
      </c>
      <c r="H231" s="529"/>
      <c r="I231" s="209">
        <f t="shared" si="291"/>
        <v>6</v>
      </c>
      <c r="J231" s="209">
        <f t="shared" si="291"/>
        <v>2297.4748381735385</v>
      </c>
      <c r="K231" s="210">
        <f t="shared" si="291"/>
        <v>382.9124730289231</v>
      </c>
      <c r="L231" s="530"/>
      <c r="M231" s="209">
        <f>RANK(K231, K$227:$K$241)</f>
        <v>2</v>
      </c>
      <c r="N231" s="494"/>
      <c r="O231" s="494"/>
      <c r="P231" s="207">
        <v>6</v>
      </c>
      <c r="Q231" s="207">
        <v>2297.079482439925</v>
      </c>
      <c r="R231" s="208">
        <f t="shared" si="284"/>
        <v>382.84658040665414</v>
      </c>
      <c r="S231" s="205">
        <f t="shared" si="292"/>
        <v>1</v>
      </c>
      <c r="T231" s="529"/>
      <c r="U231" s="207">
        <v>6</v>
      </c>
      <c r="V231" s="207">
        <v>2297.2464025581812</v>
      </c>
      <c r="W231" s="208">
        <f t="shared" si="285"/>
        <v>382.87440042636354</v>
      </c>
      <c r="X231" s="205">
        <f t="shared" si="293"/>
        <v>2</v>
      </c>
      <c r="Y231" s="529"/>
      <c r="Z231" s="207">
        <v>6</v>
      </c>
      <c r="AA231" s="207">
        <v>2297.6783452933737</v>
      </c>
      <c r="AB231" s="208">
        <f t="shared" si="286"/>
        <v>382.94639088222897</v>
      </c>
      <c r="AC231" s="205">
        <f t="shared" si="294"/>
        <v>2</v>
      </c>
      <c r="AD231" s="529"/>
      <c r="AE231" s="207">
        <v>6</v>
      </c>
      <c r="AF231" s="207">
        <v>2297.8953698135897</v>
      </c>
      <c r="AG231" s="208">
        <f t="shared" si="287"/>
        <v>382.9825616355983</v>
      </c>
      <c r="AH231" s="205">
        <f t="shared" si="295"/>
        <v>2</v>
      </c>
      <c r="AI231" s="529"/>
      <c r="AJ231" s="207">
        <v>6</v>
      </c>
      <c r="AK231" s="207">
        <v>2297.5009324878774</v>
      </c>
      <c r="AL231" s="208">
        <f t="shared" si="288"/>
        <v>382.91682208131289</v>
      </c>
      <c r="AM231" s="205">
        <f t="shared" si="296"/>
        <v>3</v>
      </c>
      <c r="AN231" s="529"/>
      <c r="AO231" s="207">
        <v>6</v>
      </c>
      <c r="AP231" s="207">
        <v>2297.4874371859287</v>
      </c>
      <c r="AQ231" s="208">
        <f t="shared" si="289"/>
        <v>382.91457286432143</v>
      </c>
      <c r="AR231" s="205">
        <f t="shared" si="297"/>
        <v>3</v>
      </c>
      <c r="AS231" s="529"/>
      <c r="AT231" s="207">
        <v>6</v>
      </c>
      <c r="AU231" s="207">
        <v>2297.4358974358956</v>
      </c>
      <c r="AV231" s="208">
        <f t="shared" si="290"/>
        <v>382.90598290598263</v>
      </c>
      <c r="AW231" s="205">
        <f t="shared" si="298"/>
        <v>3</v>
      </c>
      <c r="AX231" s="529"/>
    </row>
    <row r="232" spans="2:50" ht="14.25" hidden="1" customHeight="1" outlineLevel="1">
      <c r="B232" s="494"/>
      <c r="C232" s="203">
        <v>6</v>
      </c>
      <c r="D232" s="206" t="s">
        <v>708</v>
      </c>
      <c r="E232" s="203">
        <v>6</v>
      </c>
      <c r="F232" s="203">
        <v>2500</v>
      </c>
      <c r="G232" s="208">
        <f t="shared" si="283"/>
        <v>416.66666666666669</v>
      </c>
      <c r="H232" s="529"/>
      <c r="I232" s="209">
        <f t="shared" si="291"/>
        <v>6</v>
      </c>
      <c r="J232" s="209">
        <f t="shared" si="291"/>
        <v>2141.2088618189082</v>
      </c>
      <c r="K232" s="210">
        <f t="shared" si="291"/>
        <v>356.86814363648466</v>
      </c>
      <c r="L232" s="530"/>
      <c r="M232" s="209">
        <f>RANK(K232, K$227:$K$241)</f>
        <v>4</v>
      </c>
      <c r="N232" s="494"/>
      <c r="O232" s="494"/>
      <c r="P232" s="207">
        <v>6</v>
      </c>
      <c r="Q232" s="207">
        <v>2047.3972602739723</v>
      </c>
      <c r="R232" s="208">
        <f t="shared" si="284"/>
        <v>341.23287671232873</v>
      </c>
      <c r="S232" s="205">
        <f t="shared" si="292"/>
        <v>4</v>
      </c>
      <c r="T232" s="529"/>
      <c r="U232" s="207">
        <v>6</v>
      </c>
      <c r="V232" s="207">
        <v>2070.8148718936609</v>
      </c>
      <c r="W232" s="208">
        <f t="shared" si="285"/>
        <v>345.13581198227683</v>
      </c>
      <c r="X232" s="205">
        <f t="shared" si="293"/>
        <v>4</v>
      </c>
      <c r="Y232" s="529"/>
      <c r="Z232" s="207">
        <v>6</v>
      </c>
      <c r="AA232" s="207">
        <v>2094.3529411764703</v>
      </c>
      <c r="AB232" s="208">
        <f t="shared" si="286"/>
        <v>349.05882352941171</v>
      </c>
      <c r="AC232" s="205">
        <f t="shared" si="294"/>
        <v>4</v>
      </c>
      <c r="AD232" s="529"/>
      <c r="AE232" s="207">
        <v>6</v>
      </c>
      <c r="AF232" s="207">
        <v>2155.1020408163272</v>
      </c>
      <c r="AG232" s="208">
        <f t="shared" si="287"/>
        <v>359.18367346938788</v>
      </c>
      <c r="AH232" s="205">
        <f t="shared" si="295"/>
        <v>4</v>
      </c>
      <c r="AI232" s="529"/>
      <c r="AJ232" s="207">
        <v>6</v>
      </c>
      <c r="AK232" s="207">
        <v>2194.7368421052597</v>
      </c>
      <c r="AL232" s="208">
        <f t="shared" si="288"/>
        <v>365.78947368420995</v>
      </c>
      <c r="AM232" s="205">
        <f t="shared" si="296"/>
        <v>4</v>
      </c>
      <c r="AN232" s="529"/>
      <c r="AO232" s="207">
        <v>6</v>
      </c>
      <c r="AP232" s="207">
        <v>2212.9084701674528</v>
      </c>
      <c r="AQ232" s="208">
        <f t="shared" si="289"/>
        <v>368.81807836124216</v>
      </c>
      <c r="AR232" s="205">
        <f t="shared" si="297"/>
        <v>4</v>
      </c>
      <c r="AS232" s="529"/>
      <c r="AT232" s="207">
        <v>6</v>
      </c>
      <c r="AU232" s="207">
        <v>2213.1496062992128</v>
      </c>
      <c r="AV232" s="208">
        <f t="shared" si="290"/>
        <v>368.85826771653547</v>
      </c>
      <c r="AW232" s="205">
        <f>RANK(AV232, AV$227:AV$241)</f>
        <v>4</v>
      </c>
      <c r="AX232" s="529"/>
    </row>
    <row r="233" spans="2:50" ht="14.25" hidden="1" customHeight="1" outlineLevel="1">
      <c r="B233" s="494"/>
      <c r="C233" s="203">
        <v>7</v>
      </c>
      <c r="D233" s="206" t="s">
        <v>707</v>
      </c>
      <c r="E233" s="203">
        <v>6</v>
      </c>
      <c r="F233" s="203">
        <v>2600</v>
      </c>
      <c r="G233" s="208">
        <f t="shared" si="283"/>
        <v>433.33333333333331</v>
      </c>
      <c r="H233" s="529"/>
      <c r="I233" s="209">
        <f t="shared" si="291"/>
        <v>6</v>
      </c>
      <c r="J233" s="209">
        <f t="shared" si="291"/>
        <v>2240.2142120122735</v>
      </c>
      <c r="K233" s="210">
        <f t="shared" si="291"/>
        <v>373.36903533537895</v>
      </c>
      <c r="L233" s="530"/>
      <c r="M233" s="209">
        <f>RANK(K233, K$227:$K$241)</f>
        <v>3</v>
      </c>
      <c r="N233" s="494"/>
      <c r="O233" s="494"/>
      <c r="P233" s="207">
        <v>6</v>
      </c>
      <c r="Q233" s="207">
        <v>2156.521739130435</v>
      </c>
      <c r="R233" s="208">
        <f t="shared" si="284"/>
        <v>359.4202898550725</v>
      </c>
      <c r="S233" s="205">
        <f t="shared" si="292"/>
        <v>3</v>
      </c>
      <c r="T233" s="529"/>
      <c r="U233" s="207">
        <v>6</v>
      </c>
      <c r="V233" s="207">
        <v>2186.929133858268</v>
      </c>
      <c r="W233" s="208">
        <f t="shared" si="285"/>
        <v>364.48818897637801</v>
      </c>
      <c r="X233" s="205">
        <f t="shared" si="293"/>
        <v>3</v>
      </c>
      <c r="Y233" s="529"/>
      <c r="Z233" s="207">
        <v>6</v>
      </c>
      <c r="AA233" s="207">
        <v>2195.9999999999991</v>
      </c>
      <c r="AB233" s="208">
        <f t="shared" si="286"/>
        <v>365.99999999999983</v>
      </c>
      <c r="AC233" s="205">
        <f t="shared" si="294"/>
        <v>3</v>
      </c>
      <c r="AD233" s="529"/>
      <c r="AE233" s="207">
        <v>6</v>
      </c>
      <c r="AF233" s="207">
        <v>2245.8947368421059</v>
      </c>
      <c r="AG233" s="208">
        <f t="shared" si="287"/>
        <v>374.31578947368433</v>
      </c>
      <c r="AH233" s="205">
        <f t="shared" si="295"/>
        <v>3</v>
      </c>
      <c r="AI233" s="529"/>
      <c r="AJ233" s="207">
        <v>6</v>
      </c>
      <c r="AK233" s="207">
        <v>2298.5977053360039</v>
      </c>
      <c r="AL233" s="208">
        <f t="shared" si="288"/>
        <v>383.09961755600062</v>
      </c>
      <c r="AM233" s="205">
        <f t="shared" si="296"/>
        <v>1</v>
      </c>
      <c r="AN233" s="529"/>
      <c r="AO233" s="207">
        <v>6</v>
      </c>
      <c r="AP233" s="207">
        <v>2298.6885245901635</v>
      </c>
      <c r="AQ233" s="208">
        <f t="shared" si="289"/>
        <v>383.11475409836061</v>
      </c>
      <c r="AR233" s="205">
        <f t="shared" si="297"/>
        <v>1</v>
      </c>
      <c r="AS233" s="529"/>
      <c r="AT233" s="207">
        <v>6</v>
      </c>
      <c r="AU233" s="207">
        <v>2298.8676443289392</v>
      </c>
      <c r="AV233" s="208">
        <f t="shared" si="290"/>
        <v>383.14460738815654</v>
      </c>
      <c r="AW233" s="205">
        <f t="shared" si="298"/>
        <v>1</v>
      </c>
      <c r="AX233" s="529"/>
    </row>
    <row r="234" spans="2:50" ht="14.25" hidden="1" customHeight="1" outlineLevel="1">
      <c r="B234" s="494"/>
      <c r="C234" s="203">
        <v>8</v>
      </c>
      <c r="D234" s="206" t="s">
        <v>397</v>
      </c>
      <c r="E234" s="203">
        <v>17</v>
      </c>
      <c r="F234" s="203">
        <v>3600</v>
      </c>
      <c r="G234" s="208">
        <f t="shared" si="283"/>
        <v>211.76470588235293</v>
      </c>
      <c r="H234" s="529"/>
      <c r="I234" s="209">
        <f t="shared" si="291"/>
        <v>17</v>
      </c>
      <c r="J234" s="209">
        <f t="shared" si="291"/>
        <v>3109.0090786937803</v>
      </c>
      <c r="K234" s="210">
        <f t="shared" si="291"/>
        <v>182.88288698198707</v>
      </c>
      <c r="L234" s="530"/>
      <c r="M234" s="209">
        <f>RANK(K234, K$227:$K$241)</f>
        <v>7</v>
      </c>
      <c r="N234" s="494"/>
      <c r="O234" s="494"/>
      <c r="P234" s="207">
        <v>17</v>
      </c>
      <c r="Q234" s="207">
        <v>3110.3069466882089</v>
      </c>
      <c r="R234" s="208">
        <f t="shared" si="284"/>
        <v>182.95923215812994</v>
      </c>
      <c r="S234" s="205">
        <f t="shared" si="292"/>
        <v>7</v>
      </c>
      <c r="T234" s="529"/>
      <c r="U234" s="207">
        <v>17</v>
      </c>
      <c r="V234" s="207">
        <v>3107.5356415478618</v>
      </c>
      <c r="W234" s="208">
        <f t="shared" si="285"/>
        <v>182.79621420869776</v>
      </c>
      <c r="X234" s="205">
        <f t="shared" si="293"/>
        <v>7</v>
      </c>
      <c r="Y234" s="529"/>
      <c r="Z234" s="207">
        <v>17</v>
      </c>
      <c r="AA234" s="207">
        <v>3108.2505991098947</v>
      </c>
      <c r="AB234" s="208">
        <f t="shared" si="286"/>
        <v>182.83827053587615</v>
      </c>
      <c r="AC234" s="205">
        <f t="shared" si="294"/>
        <v>7</v>
      </c>
      <c r="AD234" s="529"/>
      <c r="AE234" s="207">
        <v>17</v>
      </c>
      <c r="AF234" s="207">
        <v>3108.7546239210769</v>
      </c>
      <c r="AG234" s="208">
        <f t="shared" si="287"/>
        <v>182.86791905418099</v>
      </c>
      <c r="AH234" s="205">
        <f t="shared" si="295"/>
        <v>7</v>
      </c>
      <c r="AI234" s="529"/>
      <c r="AJ234" s="207">
        <v>17</v>
      </c>
      <c r="AK234" s="207">
        <v>3108.8762571053785</v>
      </c>
      <c r="AL234" s="208">
        <f t="shared" si="288"/>
        <v>182.8750739473752</v>
      </c>
      <c r="AM234" s="205">
        <f t="shared" si="296"/>
        <v>7</v>
      </c>
      <c r="AN234" s="529"/>
      <c r="AO234" s="207">
        <v>17</v>
      </c>
      <c r="AP234" s="207">
        <v>3109.8706603131427</v>
      </c>
      <c r="AQ234" s="208">
        <f t="shared" si="289"/>
        <v>182.93356825371427</v>
      </c>
      <c r="AR234" s="205">
        <f t="shared" si="297"/>
        <v>7</v>
      </c>
      <c r="AS234" s="529"/>
      <c r="AT234" s="207">
        <v>17</v>
      </c>
      <c r="AU234" s="207">
        <v>3109.4688221709002</v>
      </c>
      <c r="AV234" s="208">
        <f t="shared" si="290"/>
        <v>182.9099307159353</v>
      </c>
      <c r="AW234" s="205">
        <f t="shared" si="298"/>
        <v>7</v>
      </c>
      <c r="AX234" s="529"/>
    </row>
    <row r="235" spans="2:50" ht="14.25" hidden="1" customHeight="1" outlineLevel="1">
      <c r="B235" s="494"/>
      <c r="C235" s="203">
        <v>9</v>
      </c>
      <c r="D235" s="206" t="s">
        <v>398</v>
      </c>
      <c r="E235" s="203">
        <v>17</v>
      </c>
      <c r="F235" s="203">
        <v>3600</v>
      </c>
      <c r="G235" s="208">
        <f t="shared" si="283"/>
        <v>211.76470588235293</v>
      </c>
      <c r="H235" s="529"/>
      <c r="I235" s="209">
        <f t="shared" si="291"/>
        <v>17</v>
      </c>
      <c r="J235" s="209">
        <f t="shared" si="291"/>
        <v>3106.4378558818398</v>
      </c>
      <c r="K235" s="210">
        <f t="shared" si="291"/>
        <v>182.73163858128473</v>
      </c>
      <c r="L235" s="530"/>
      <c r="M235" s="209">
        <f>RANK(K235, K$227:$K$241)</f>
        <v>9</v>
      </c>
      <c r="N235" s="494"/>
      <c r="O235" s="494"/>
      <c r="P235" s="207">
        <v>17</v>
      </c>
      <c r="Q235" s="207">
        <v>3105.9064527142432</v>
      </c>
      <c r="R235" s="208">
        <f t="shared" si="284"/>
        <v>182.70037957142608</v>
      </c>
      <c r="S235" s="205">
        <f t="shared" si="292"/>
        <v>9</v>
      </c>
      <c r="T235" s="529"/>
      <c r="U235" s="207">
        <v>17</v>
      </c>
      <c r="V235" s="207">
        <v>3106.37119113573</v>
      </c>
      <c r="W235" s="208">
        <f t="shared" si="285"/>
        <v>182.72771712563119</v>
      </c>
      <c r="X235" s="205">
        <f t="shared" si="293"/>
        <v>9</v>
      </c>
      <c r="Y235" s="529"/>
      <c r="Z235" s="207">
        <v>17</v>
      </c>
      <c r="AA235" s="207">
        <v>3106.4102564102591</v>
      </c>
      <c r="AB235" s="208">
        <f t="shared" si="286"/>
        <v>182.73001508295641</v>
      </c>
      <c r="AC235" s="205">
        <f t="shared" si="294"/>
        <v>9</v>
      </c>
      <c r="AD235" s="529"/>
      <c r="AE235" s="207">
        <v>17</v>
      </c>
      <c r="AF235" s="207">
        <v>3106.4890416845687</v>
      </c>
      <c r="AG235" s="208">
        <f t="shared" si="287"/>
        <v>182.734649510857</v>
      </c>
      <c r="AH235" s="205">
        <f t="shared" si="295"/>
        <v>9</v>
      </c>
      <c r="AI235" s="529"/>
      <c r="AJ235" s="207">
        <v>17</v>
      </c>
      <c r="AK235" s="207">
        <v>3106.5825067628516</v>
      </c>
      <c r="AL235" s="208">
        <f t="shared" si="288"/>
        <v>182.74014745663834</v>
      </c>
      <c r="AM235" s="205">
        <f t="shared" si="296"/>
        <v>9</v>
      </c>
      <c r="AN235" s="529"/>
      <c r="AO235" s="207">
        <v>17</v>
      </c>
      <c r="AP235" s="207">
        <v>3106.6434782608749</v>
      </c>
      <c r="AQ235" s="208">
        <f t="shared" si="289"/>
        <v>182.74373401534558</v>
      </c>
      <c r="AR235" s="205">
        <f t="shared" si="297"/>
        <v>9</v>
      </c>
      <c r="AS235" s="529"/>
      <c r="AT235" s="207">
        <v>17</v>
      </c>
      <c r="AU235" s="207">
        <v>3106.662064204354</v>
      </c>
      <c r="AV235" s="208">
        <f t="shared" si="290"/>
        <v>182.74482730613846</v>
      </c>
      <c r="AW235" s="205">
        <f t="shared" si="298"/>
        <v>9</v>
      </c>
      <c r="AX235" s="529"/>
    </row>
    <row r="236" spans="2:50" ht="14.25" hidden="1" customHeight="1" outlineLevel="1">
      <c r="B236" s="494"/>
      <c r="C236" s="203">
        <v>10</v>
      </c>
      <c r="D236" s="206" t="s">
        <v>396</v>
      </c>
      <c r="E236" s="203">
        <v>11</v>
      </c>
      <c r="F236" s="203">
        <v>3600</v>
      </c>
      <c r="G236" s="208">
        <f t="shared" si="283"/>
        <v>327.27272727272725</v>
      </c>
      <c r="H236" s="529"/>
      <c r="I236" s="209">
        <f t="shared" si="291"/>
        <v>11</v>
      </c>
      <c r="J236" s="209">
        <f t="shared" si="291"/>
        <v>3132.7796247330321</v>
      </c>
      <c r="K236" s="210">
        <f t="shared" si="291"/>
        <v>284.79814770300288</v>
      </c>
      <c r="L236" s="530"/>
      <c r="M236" s="209">
        <f>RANK(K236, K$227:$K$241)</f>
        <v>6</v>
      </c>
      <c r="N236" s="494"/>
      <c r="O236" s="494"/>
      <c r="P236" s="207">
        <v>11</v>
      </c>
      <c r="Q236" s="207">
        <v>3132.5609268877292</v>
      </c>
      <c r="R236" s="208">
        <f t="shared" si="284"/>
        <v>284.77826608070268</v>
      </c>
      <c r="S236" s="205">
        <f t="shared" si="292"/>
        <v>6</v>
      </c>
      <c r="T236" s="529"/>
      <c r="U236" s="207">
        <v>11</v>
      </c>
      <c r="V236" s="207">
        <v>3132.5670498084251</v>
      </c>
      <c r="W236" s="208">
        <f t="shared" si="285"/>
        <v>284.7788227098568</v>
      </c>
      <c r="X236" s="205">
        <f t="shared" si="293"/>
        <v>6</v>
      </c>
      <c r="Y236" s="529"/>
      <c r="Z236" s="207">
        <v>11</v>
      </c>
      <c r="AA236" s="207">
        <v>3132.289462547611</v>
      </c>
      <c r="AB236" s="208">
        <f t="shared" si="286"/>
        <v>284.75358750432827</v>
      </c>
      <c r="AC236" s="205">
        <f t="shared" si="294"/>
        <v>6</v>
      </c>
      <c r="AD236" s="529"/>
      <c r="AE236" s="207">
        <v>11</v>
      </c>
      <c r="AF236" s="207">
        <v>3132.934131736532</v>
      </c>
      <c r="AG236" s="208">
        <f t="shared" si="287"/>
        <v>284.81219379423015</v>
      </c>
      <c r="AH236" s="205">
        <f t="shared" si="295"/>
        <v>6</v>
      </c>
      <c r="AI236" s="529"/>
      <c r="AJ236" s="207">
        <v>11</v>
      </c>
      <c r="AK236" s="207">
        <v>3132.4675324675372</v>
      </c>
      <c r="AL236" s="208">
        <f t="shared" si="288"/>
        <v>284.76977567886701</v>
      </c>
      <c r="AM236" s="205">
        <f t="shared" si="296"/>
        <v>6</v>
      </c>
      <c r="AN236" s="529"/>
      <c r="AO236" s="207">
        <v>11</v>
      </c>
      <c r="AP236" s="207">
        <v>3133.4448160535162</v>
      </c>
      <c r="AQ236" s="208">
        <f t="shared" si="289"/>
        <v>284.85861964122876</v>
      </c>
      <c r="AR236" s="205">
        <f t="shared" si="297"/>
        <v>6</v>
      </c>
      <c r="AS236" s="529"/>
      <c r="AT236" s="207">
        <v>11</v>
      </c>
      <c r="AU236" s="207">
        <v>3133.1934536298718</v>
      </c>
      <c r="AV236" s="208">
        <f t="shared" si="290"/>
        <v>284.83576851180652</v>
      </c>
      <c r="AW236" s="205">
        <f t="shared" si="298"/>
        <v>6</v>
      </c>
      <c r="AX236" s="529"/>
    </row>
    <row r="237" spans="2:50" ht="14.25" hidden="1" customHeight="1" outlineLevel="1">
      <c r="B237" s="494"/>
      <c r="C237" s="203">
        <v>11</v>
      </c>
      <c r="D237" s="206"/>
      <c r="E237" s="203"/>
      <c r="F237" s="203"/>
      <c r="G237" s="208"/>
      <c r="H237" s="529"/>
      <c r="I237" s="209"/>
      <c r="J237" s="209"/>
      <c r="K237" s="210"/>
      <c r="L237" s="530"/>
      <c r="M237" s="209"/>
      <c r="N237" s="494"/>
      <c r="O237" s="494"/>
      <c r="P237" s="203"/>
      <c r="Q237" s="203"/>
      <c r="R237" s="208"/>
      <c r="S237" s="205"/>
      <c r="T237" s="529"/>
      <c r="U237" s="203"/>
      <c r="V237" s="203"/>
      <c r="W237" s="208"/>
      <c r="X237" s="205"/>
      <c r="Y237" s="529"/>
      <c r="Z237" s="203"/>
      <c r="AA237" s="203"/>
      <c r="AB237" s="208"/>
      <c r="AC237" s="205"/>
      <c r="AD237" s="529"/>
      <c r="AE237" s="203"/>
      <c r="AF237" s="203"/>
      <c r="AG237" s="208"/>
      <c r="AH237" s="205"/>
      <c r="AI237" s="529"/>
      <c r="AJ237" s="203"/>
      <c r="AK237" s="203"/>
      <c r="AL237" s="208"/>
      <c r="AM237" s="205"/>
      <c r="AN237" s="529"/>
      <c r="AO237" s="203"/>
      <c r="AP237" s="203"/>
      <c r="AQ237" s="208"/>
      <c r="AR237" s="205"/>
      <c r="AS237" s="529"/>
      <c r="AT237" s="203"/>
      <c r="AU237" s="203"/>
      <c r="AV237" s="208"/>
      <c r="AW237" s="205"/>
      <c r="AX237" s="529"/>
    </row>
    <row r="238" spans="2:50" ht="14.25" hidden="1" customHeight="1" outlineLevel="1">
      <c r="B238" s="494"/>
      <c r="C238" s="203">
        <v>12</v>
      </c>
      <c r="D238" s="206"/>
      <c r="E238" s="203"/>
      <c r="F238" s="203"/>
      <c r="G238" s="208"/>
      <c r="H238" s="529"/>
      <c r="I238" s="209"/>
      <c r="J238" s="209"/>
      <c r="K238" s="210"/>
      <c r="L238" s="530"/>
      <c r="M238" s="209"/>
      <c r="N238" s="494"/>
      <c r="O238" s="494"/>
      <c r="P238" s="203"/>
      <c r="Q238" s="203"/>
      <c r="R238" s="208"/>
      <c r="S238" s="205"/>
      <c r="T238" s="529"/>
      <c r="U238" s="203"/>
      <c r="V238" s="203"/>
      <c r="W238" s="208"/>
      <c r="X238" s="205"/>
      <c r="Y238" s="529"/>
      <c r="Z238" s="203"/>
      <c r="AA238" s="203"/>
      <c r="AB238" s="208"/>
      <c r="AC238" s="205"/>
      <c r="AD238" s="529"/>
      <c r="AE238" s="203"/>
      <c r="AF238" s="203"/>
      <c r="AG238" s="208"/>
      <c r="AH238" s="205"/>
      <c r="AI238" s="529"/>
      <c r="AJ238" s="203"/>
      <c r="AK238" s="203"/>
      <c r="AL238" s="208"/>
      <c r="AM238" s="205"/>
      <c r="AN238" s="529"/>
      <c r="AO238" s="203"/>
      <c r="AP238" s="203"/>
      <c r="AQ238" s="208"/>
      <c r="AR238" s="205"/>
      <c r="AS238" s="529"/>
      <c r="AT238" s="203"/>
      <c r="AU238" s="203"/>
      <c r="AV238" s="208"/>
      <c r="AW238" s="205"/>
      <c r="AX238" s="529"/>
    </row>
    <row r="239" spans="2:50" ht="14.25" hidden="1" customHeight="1" outlineLevel="1">
      <c r="B239" s="494"/>
      <c r="C239" s="203">
        <v>13</v>
      </c>
      <c r="D239" s="206"/>
      <c r="E239" s="203"/>
      <c r="F239" s="203"/>
      <c r="G239" s="208"/>
      <c r="H239" s="529"/>
      <c r="I239" s="209"/>
      <c r="J239" s="209"/>
      <c r="K239" s="210"/>
      <c r="L239" s="530"/>
      <c r="M239" s="209"/>
      <c r="N239" s="494"/>
      <c r="O239" s="494"/>
      <c r="P239" s="203"/>
      <c r="Q239" s="203"/>
      <c r="R239" s="208"/>
      <c r="S239" s="205"/>
      <c r="T239" s="529"/>
      <c r="U239" s="203"/>
      <c r="V239" s="203"/>
      <c r="W239" s="208"/>
      <c r="X239" s="205"/>
      <c r="Y239" s="529"/>
      <c r="Z239" s="203"/>
      <c r="AA239" s="203"/>
      <c r="AB239" s="208"/>
      <c r="AC239" s="205"/>
      <c r="AD239" s="529"/>
      <c r="AE239" s="203"/>
      <c r="AF239" s="203"/>
      <c r="AG239" s="208"/>
      <c r="AH239" s="205"/>
      <c r="AI239" s="529"/>
      <c r="AJ239" s="203"/>
      <c r="AK239" s="203"/>
      <c r="AL239" s="208"/>
      <c r="AM239" s="205"/>
      <c r="AN239" s="529"/>
      <c r="AO239" s="203"/>
      <c r="AP239" s="203"/>
      <c r="AQ239" s="208"/>
      <c r="AR239" s="205"/>
      <c r="AS239" s="529"/>
      <c r="AT239" s="203"/>
      <c r="AU239" s="203"/>
      <c r="AV239" s="208"/>
      <c r="AW239" s="205"/>
      <c r="AX239" s="529"/>
    </row>
    <row r="240" spans="2:50" ht="14.25" hidden="1" customHeight="1" outlineLevel="1">
      <c r="B240" s="494"/>
      <c r="C240" s="203">
        <v>14</v>
      </c>
      <c r="D240" s="206"/>
      <c r="E240" s="203"/>
      <c r="F240" s="203"/>
      <c r="G240" s="208"/>
      <c r="H240" s="529"/>
      <c r="I240" s="209"/>
      <c r="J240" s="209"/>
      <c r="K240" s="210"/>
      <c r="L240" s="530"/>
      <c r="M240" s="209"/>
      <c r="N240" s="494"/>
      <c r="O240" s="494"/>
      <c r="P240" s="203"/>
      <c r="Q240" s="203"/>
      <c r="R240" s="208"/>
      <c r="S240" s="205"/>
      <c r="T240" s="529"/>
      <c r="U240" s="203"/>
      <c r="V240" s="203"/>
      <c r="W240" s="208"/>
      <c r="X240" s="205"/>
      <c r="Y240" s="529"/>
      <c r="Z240" s="203"/>
      <c r="AA240" s="203"/>
      <c r="AB240" s="208"/>
      <c r="AC240" s="205"/>
      <c r="AD240" s="529"/>
      <c r="AE240" s="203"/>
      <c r="AF240" s="203"/>
      <c r="AG240" s="208"/>
      <c r="AH240" s="205"/>
      <c r="AI240" s="529"/>
      <c r="AJ240" s="203"/>
      <c r="AK240" s="203"/>
      <c r="AL240" s="208"/>
      <c r="AM240" s="205"/>
      <c r="AN240" s="529"/>
      <c r="AO240" s="203"/>
      <c r="AP240" s="203"/>
      <c r="AQ240" s="208"/>
      <c r="AR240" s="205"/>
      <c r="AS240" s="529"/>
      <c r="AT240" s="203"/>
      <c r="AU240" s="203"/>
      <c r="AV240" s="208"/>
      <c r="AW240" s="205"/>
      <c r="AX240" s="529"/>
    </row>
    <row r="241" spans="2:50" ht="14.25" hidden="1" customHeight="1" outlineLevel="1">
      <c r="B241" s="494"/>
      <c r="C241" s="203">
        <v>15</v>
      </c>
      <c r="D241" s="206"/>
      <c r="E241" s="203"/>
      <c r="F241" s="203"/>
      <c r="G241" s="208"/>
      <c r="H241" s="529"/>
      <c r="I241" s="209"/>
      <c r="J241" s="209"/>
      <c r="K241" s="210"/>
      <c r="L241" s="530"/>
      <c r="M241" s="209"/>
      <c r="N241" s="494"/>
      <c r="O241" s="494"/>
      <c r="P241" s="203"/>
      <c r="Q241" s="207"/>
      <c r="R241" s="208"/>
      <c r="S241" s="205"/>
      <c r="T241" s="529"/>
      <c r="U241" s="203"/>
      <c r="V241" s="207"/>
      <c r="W241" s="208"/>
      <c r="X241" s="205"/>
      <c r="Y241" s="529"/>
      <c r="Z241" s="203"/>
      <c r="AA241" s="207"/>
      <c r="AB241" s="208"/>
      <c r="AC241" s="205"/>
      <c r="AD241" s="529"/>
      <c r="AE241" s="203"/>
      <c r="AF241" s="207"/>
      <c r="AG241" s="208"/>
      <c r="AH241" s="205"/>
      <c r="AI241" s="529"/>
      <c r="AJ241" s="203"/>
      <c r="AK241" s="207"/>
      <c r="AL241" s="208"/>
      <c r="AM241" s="205"/>
      <c r="AN241" s="529"/>
      <c r="AO241" s="203"/>
      <c r="AP241" s="207"/>
      <c r="AQ241" s="208"/>
      <c r="AR241" s="205"/>
      <c r="AS241" s="529"/>
      <c r="AT241" s="203"/>
      <c r="AU241" s="207"/>
      <c r="AV241" s="208"/>
      <c r="AW241" s="205"/>
      <c r="AX241" s="529"/>
    </row>
    <row r="242" spans="2:50" ht="14.25" hidden="1" customHeight="1" outlineLevel="1" collapsed="1">
      <c r="B242" s="531" t="s">
        <v>697</v>
      </c>
      <c r="C242" s="532"/>
      <c r="D242" s="532"/>
      <c r="E242" s="532"/>
      <c r="F242" s="532"/>
      <c r="G242" s="532"/>
      <c r="H242" s="532"/>
      <c r="I242" s="532"/>
      <c r="J242" s="532"/>
      <c r="K242" s="532"/>
      <c r="L242" s="532"/>
      <c r="M242" s="533"/>
      <c r="N242" s="575" t="s">
        <v>445</v>
      </c>
      <c r="O242" s="575" t="s">
        <v>105</v>
      </c>
      <c r="P242" s="587">
        <f>AT222+1</f>
        <v>45951</v>
      </c>
      <c r="Q242" s="588"/>
      <c r="R242" s="588"/>
      <c r="S242" s="588"/>
      <c r="T242" s="588"/>
      <c r="U242" s="589">
        <f>P242+1</f>
        <v>45952</v>
      </c>
      <c r="V242" s="590"/>
      <c r="W242" s="590"/>
      <c r="X242" s="590"/>
      <c r="Y242" s="590"/>
      <c r="Z242" s="587">
        <f t="shared" ref="Z242" si="299">U242+1</f>
        <v>45953</v>
      </c>
      <c r="AA242" s="588"/>
      <c r="AB242" s="588"/>
      <c r="AC242" s="588"/>
      <c r="AD242" s="588"/>
      <c r="AE242" s="589">
        <f t="shared" ref="AE242" si="300">Z242+1</f>
        <v>45954</v>
      </c>
      <c r="AF242" s="590"/>
      <c r="AG242" s="590"/>
      <c r="AH242" s="590"/>
      <c r="AI242" s="590"/>
      <c r="AJ242" s="591">
        <f t="shared" ref="AJ242" si="301">AE242+1</f>
        <v>45955</v>
      </c>
      <c r="AK242" s="592"/>
      <c r="AL242" s="592"/>
      <c r="AM242" s="592"/>
      <c r="AN242" s="593"/>
      <c r="AO242" s="589">
        <f t="shared" ref="AO242" si="302">AJ242+1</f>
        <v>45956</v>
      </c>
      <c r="AP242" s="590"/>
      <c r="AQ242" s="590"/>
      <c r="AR242" s="590"/>
      <c r="AS242" s="590"/>
      <c r="AT242" s="591">
        <f t="shared" ref="AT242" si="303">AO242+1</f>
        <v>45957</v>
      </c>
      <c r="AU242" s="592"/>
      <c r="AV242" s="592"/>
      <c r="AW242" s="592"/>
      <c r="AX242" s="593"/>
    </row>
    <row r="243" spans="2:50" ht="14.25" hidden="1" customHeight="1" outlineLevel="1">
      <c r="B243" s="534"/>
      <c r="C243" s="534"/>
      <c r="D243" s="534"/>
      <c r="E243" s="534"/>
      <c r="F243" s="534"/>
      <c r="G243" s="534"/>
      <c r="H243" s="534"/>
      <c r="I243" s="534"/>
      <c r="J243" s="534"/>
      <c r="K243" s="534"/>
      <c r="L243" s="534"/>
      <c r="M243" s="535"/>
      <c r="N243" s="577"/>
      <c r="O243" s="577"/>
      <c r="P243" s="594">
        <f>P242</f>
        <v>45951</v>
      </c>
      <c r="Q243" s="594"/>
      <c r="R243" s="594"/>
      <c r="S243" s="594"/>
      <c r="T243" s="594"/>
      <c r="U243" s="595">
        <f>U242</f>
        <v>45952</v>
      </c>
      <c r="V243" s="595"/>
      <c r="W243" s="595"/>
      <c r="X243" s="595"/>
      <c r="Y243" s="595"/>
      <c r="Z243" s="594">
        <f t="shared" ref="Z243" si="304">Z242</f>
        <v>45953</v>
      </c>
      <c r="AA243" s="594"/>
      <c r="AB243" s="594"/>
      <c r="AC243" s="594"/>
      <c r="AD243" s="594"/>
      <c r="AE243" s="595">
        <f t="shared" ref="AE243" si="305">AE242</f>
        <v>45954</v>
      </c>
      <c r="AF243" s="595"/>
      <c r="AG243" s="595"/>
      <c r="AH243" s="595"/>
      <c r="AI243" s="595"/>
      <c r="AJ243" s="596">
        <f t="shared" ref="AJ243" si="306">AJ242</f>
        <v>45955</v>
      </c>
      <c r="AK243" s="597"/>
      <c r="AL243" s="597"/>
      <c r="AM243" s="597"/>
      <c r="AN243" s="598"/>
      <c r="AO243" s="595">
        <f t="shared" ref="AO243" si="307">AO242</f>
        <v>45956</v>
      </c>
      <c r="AP243" s="595"/>
      <c r="AQ243" s="595"/>
      <c r="AR243" s="595"/>
      <c r="AS243" s="595"/>
      <c r="AT243" s="596">
        <f t="shared" ref="AT243" si="308">AT242</f>
        <v>45957</v>
      </c>
      <c r="AU243" s="597"/>
      <c r="AV243" s="597"/>
      <c r="AW243" s="597"/>
      <c r="AX243" s="598"/>
    </row>
    <row r="244" spans="2:50" ht="14.25" hidden="1" customHeight="1" outlineLevel="1">
      <c r="B244" s="494" t="s">
        <v>165</v>
      </c>
      <c r="C244" s="494" t="s">
        <v>160</v>
      </c>
      <c r="D244" s="494"/>
      <c r="E244" s="494" t="s">
        <v>161</v>
      </c>
      <c r="F244" s="494"/>
      <c r="G244" s="494"/>
      <c r="H244" s="494" t="s">
        <v>166</v>
      </c>
      <c r="I244" s="527" t="s">
        <v>446</v>
      </c>
      <c r="J244" s="527"/>
      <c r="K244" s="527"/>
      <c r="L244" s="527" t="s">
        <v>166</v>
      </c>
      <c r="M244" s="527" t="s">
        <v>168</v>
      </c>
      <c r="N244" s="494"/>
      <c r="O244" s="494" t="s">
        <v>167</v>
      </c>
      <c r="P244" s="494" t="s">
        <v>163</v>
      </c>
      <c r="Q244" s="494"/>
      <c r="R244" s="494"/>
      <c r="S244" s="494"/>
      <c r="T244" s="494" t="s">
        <v>166</v>
      </c>
      <c r="U244" s="494" t="s">
        <v>163</v>
      </c>
      <c r="V244" s="494"/>
      <c r="W244" s="494"/>
      <c r="X244" s="494"/>
      <c r="Y244" s="494" t="s">
        <v>166</v>
      </c>
      <c r="Z244" s="494" t="s">
        <v>163</v>
      </c>
      <c r="AA244" s="494"/>
      <c r="AB244" s="494"/>
      <c r="AC244" s="494"/>
      <c r="AD244" s="494" t="s">
        <v>166</v>
      </c>
      <c r="AE244" s="494" t="s">
        <v>163</v>
      </c>
      <c r="AF244" s="494"/>
      <c r="AG244" s="494"/>
      <c r="AH244" s="494"/>
      <c r="AI244" s="494" t="s">
        <v>166</v>
      </c>
      <c r="AJ244" s="494" t="s">
        <v>163</v>
      </c>
      <c r="AK244" s="494"/>
      <c r="AL244" s="494"/>
      <c r="AM244" s="494"/>
      <c r="AN244" s="494" t="s">
        <v>166</v>
      </c>
      <c r="AO244" s="494" t="s">
        <v>163</v>
      </c>
      <c r="AP244" s="494"/>
      <c r="AQ244" s="494"/>
      <c r="AR244" s="494"/>
      <c r="AS244" s="494" t="s">
        <v>166</v>
      </c>
      <c r="AT244" s="494" t="s">
        <v>163</v>
      </c>
      <c r="AU244" s="494"/>
      <c r="AV244" s="494"/>
      <c r="AW244" s="494"/>
      <c r="AX244" s="494" t="s">
        <v>166</v>
      </c>
    </row>
    <row r="245" spans="2:50" ht="14.25" hidden="1" customHeight="1" outlineLevel="1">
      <c r="B245" s="494"/>
      <c r="C245" s="494"/>
      <c r="D245" s="494"/>
      <c r="E245" s="494" t="s">
        <v>447</v>
      </c>
      <c r="F245" s="494"/>
      <c r="G245" s="494"/>
      <c r="H245" s="494"/>
      <c r="I245" s="527" t="s">
        <v>447</v>
      </c>
      <c r="J245" s="527"/>
      <c r="K245" s="527"/>
      <c r="L245" s="527"/>
      <c r="M245" s="527"/>
      <c r="N245" s="494"/>
      <c r="O245" s="494"/>
      <c r="P245" s="494" t="s">
        <v>448</v>
      </c>
      <c r="Q245" s="494"/>
      <c r="R245" s="494"/>
      <c r="S245" s="494"/>
      <c r="T245" s="494"/>
      <c r="U245" s="494" t="s">
        <v>448</v>
      </c>
      <c r="V245" s="494"/>
      <c r="W245" s="494"/>
      <c r="X245" s="494"/>
      <c r="Y245" s="494"/>
      <c r="Z245" s="494" t="s">
        <v>448</v>
      </c>
      <c r="AA245" s="494"/>
      <c r="AB245" s="494"/>
      <c r="AC245" s="494"/>
      <c r="AD245" s="494"/>
      <c r="AE245" s="494" t="s">
        <v>448</v>
      </c>
      <c r="AF245" s="494"/>
      <c r="AG245" s="494"/>
      <c r="AH245" s="494"/>
      <c r="AI245" s="494"/>
      <c r="AJ245" s="494" t="s">
        <v>448</v>
      </c>
      <c r="AK245" s="494"/>
      <c r="AL245" s="494"/>
      <c r="AM245" s="494"/>
      <c r="AN245" s="494"/>
      <c r="AO245" s="494" t="s">
        <v>448</v>
      </c>
      <c r="AP245" s="494"/>
      <c r="AQ245" s="494"/>
      <c r="AR245" s="494"/>
      <c r="AS245" s="494"/>
      <c r="AT245" s="494" t="s">
        <v>448</v>
      </c>
      <c r="AU245" s="494"/>
      <c r="AV245" s="494"/>
      <c r="AW245" s="494"/>
      <c r="AX245" s="494"/>
    </row>
    <row r="246" spans="2:50" ht="14.25" hidden="1" customHeight="1" outlineLevel="1">
      <c r="B246" s="494"/>
      <c r="C246" s="494"/>
      <c r="D246" s="494"/>
      <c r="E246" s="203" t="s">
        <v>162</v>
      </c>
      <c r="F246" s="203" t="s">
        <v>449</v>
      </c>
      <c r="G246" s="203" t="s">
        <v>164</v>
      </c>
      <c r="H246" s="494"/>
      <c r="I246" s="204" t="s">
        <v>162</v>
      </c>
      <c r="J246" s="204" t="s">
        <v>449</v>
      </c>
      <c r="K246" s="204" t="s">
        <v>164</v>
      </c>
      <c r="L246" s="527"/>
      <c r="M246" s="527"/>
      <c r="N246" s="494"/>
      <c r="O246" s="494"/>
      <c r="P246" s="203" t="s">
        <v>162</v>
      </c>
      <c r="Q246" s="203" t="s">
        <v>449</v>
      </c>
      <c r="R246" s="203" t="s">
        <v>164</v>
      </c>
      <c r="S246" s="205" t="s">
        <v>168</v>
      </c>
      <c r="T246" s="494"/>
      <c r="U246" s="203" t="s">
        <v>162</v>
      </c>
      <c r="V246" s="203" t="s">
        <v>449</v>
      </c>
      <c r="W246" s="203" t="s">
        <v>164</v>
      </c>
      <c r="X246" s="205" t="s">
        <v>168</v>
      </c>
      <c r="Y246" s="494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494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494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494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494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494"/>
    </row>
    <row r="247" spans="2:50" ht="14.25" hidden="1" customHeight="1" outlineLevel="1">
      <c r="B247" s="494" t="s">
        <v>478</v>
      </c>
      <c r="C247" s="203">
        <v>1</v>
      </c>
      <c r="D247" s="206" t="s">
        <v>393</v>
      </c>
      <c r="E247" s="203">
        <v>17</v>
      </c>
      <c r="F247" s="203">
        <v>3600</v>
      </c>
      <c r="G247" s="208">
        <f t="shared" ref="G247:G257" si="309">F247/E247</f>
        <v>211.76470588235293</v>
      </c>
      <c r="H247" s="529">
        <f>AVERAGE(G247:G261)</f>
        <v>330.4488737643818</v>
      </c>
      <c r="I247" s="209">
        <f>AVERAGE(P247,U247,Z247,AE247,AJ247,AO247,AT247)</f>
        <v>17</v>
      </c>
      <c r="J247" s="209">
        <f>AVERAGE(Q247,V247,AA247,AF247,AK247,AP247,AU247)</f>
        <v>3107.1336791156714</v>
      </c>
      <c r="K247" s="210">
        <f>AVERAGE(R247,W247,AB247,AG247,AL247,AQ247,AV247)</f>
        <v>182.77256935974538</v>
      </c>
      <c r="L247" s="530">
        <f>IFERROR(AVERAGE(K247:K261),"-")</f>
        <v>288.97012662953443</v>
      </c>
      <c r="M247" s="209">
        <f>RANK(K247, K$247:$K$261)</f>
        <v>11</v>
      </c>
      <c r="N247" s="494"/>
      <c r="O247" s="494"/>
      <c r="P247" s="207">
        <v>17</v>
      </c>
      <c r="Q247" s="207">
        <v>3107.2151045178675</v>
      </c>
      <c r="R247" s="208">
        <f t="shared" ref="R247:R257" si="310">Q247/P247</f>
        <v>182.77735908928634</v>
      </c>
      <c r="S247" s="205">
        <f>RANK(R247, R$247:R$261)</f>
        <v>10</v>
      </c>
      <c r="T247" s="529">
        <f>AVERAGE(R247:R261)</f>
        <v>287.01392246867357</v>
      </c>
      <c r="U247" s="207">
        <v>17</v>
      </c>
      <c r="V247" s="207">
        <v>3107.6817085773323</v>
      </c>
      <c r="W247" s="208">
        <f t="shared" ref="W247:W257" si="311">V247/U247</f>
        <v>182.8048063869019</v>
      </c>
      <c r="X247" s="205">
        <f>RANK(W247, W$247:W$261)</f>
        <v>10</v>
      </c>
      <c r="Y247" s="529">
        <f>AVERAGE(W247:W261)</f>
        <v>287.72749833277709</v>
      </c>
      <c r="Z247" s="207">
        <v>17</v>
      </c>
      <c r="AA247" s="207">
        <v>3106.7104645706186</v>
      </c>
      <c r="AB247" s="208">
        <f t="shared" ref="AB247:AB257" si="312">AA247/Z247</f>
        <v>182.74767438650699</v>
      </c>
      <c r="AC247" s="205">
        <f>RANK(AB247, AB$247:AB$261)</f>
        <v>11</v>
      </c>
      <c r="AD247" s="529">
        <f>AVERAGE(AB247:AB261)</f>
        <v>288.57282185387982</v>
      </c>
      <c r="AE247" s="207">
        <v>17</v>
      </c>
      <c r="AF247" s="207">
        <v>3105.8166589111183</v>
      </c>
      <c r="AG247" s="208">
        <f t="shared" ref="AG247:AG257" si="313">AF247/AE247</f>
        <v>182.69509758300697</v>
      </c>
      <c r="AH247" s="205">
        <f>RANK(AG247, AG$247:AG$261)</f>
        <v>11</v>
      </c>
      <c r="AI247" s="529">
        <f>AVERAGE(AG247:AG261)</f>
        <v>289.40996084316481</v>
      </c>
      <c r="AJ247" s="207">
        <v>17</v>
      </c>
      <c r="AK247" s="207">
        <v>3106.0820367751053</v>
      </c>
      <c r="AL247" s="208">
        <f t="shared" ref="AL247:AL257" si="314">AK247/AJ247</f>
        <v>182.71070804559443</v>
      </c>
      <c r="AM247" s="205">
        <f>RANK(AL247, AL$247:AL$261)</f>
        <v>11</v>
      </c>
      <c r="AN247" s="529">
        <f>AVERAGE(AL247:AL261)</f>
        <v>289.97387581672007</v>
      </c>
      <c r="AO247" s="207">
        <v>17</v>
      </c>
      <c r="AP247" s="207">
        <v>3105.972045743325</v>
      </c>
      <c r="AQ247" s="208">
        <f t="shared" ref="AQ247:AQ257" si="315">AP247/AO247</f>
        <v>182.70423798490148</v>
      </c>
      <c r="AR247" s="205">
        <f>RANK(AQ247, AQ$247:AQ$261)</f>
        <v>11</v>
      </c>
      <c r="AS247" s="529">
        <f>AVERAGE(AQ247:AQ261)</f>
        <v>290.03999187649589</v>
      </c>
      <c r="AT247" s="207">
        <v>17</v>
      </c>
      <c r="AU247" s="207">
        <v>3110.4577347143322</v>
      </c>
      <c r="AV247" s="208">
        <f t="shared" ref="AV247:AV257" si="316">AU247/AT247</f>
        <v>182.96810204201955</v>
      </c>
      <c r="AW247" s="205">
        <f>RANK(AV247, AV$247:AV$261)</f>
        <v>10</v>
      </c>
      <c r="AX247" s="529">
        <f>AVERAGE(AV247:AV261)</f>
        <v>290.05281521502985</v>
      </c>
    </row>
    <row r="248" spans="2:50" ht="14.25" hidden="1" customHeight="1" outlineLevel="1">
      <c r="B248" s="494"/>
      <c r="C248" s="203">
        <v>2</v>
      </c>
      <c r="D248" s="206" t="s">
        <v>395</v>
      </c>
      <c r="E248" s="203">
        <v>17</v>
      </c>
      <c r="F248" s="203">
        <v>3600</v>
      </c>
      <c r="G248" s="208">
        <f t="shared" si="309"/>
        <v>211.76470588235293</v>
      </c>
      <c r="H248" s="529"/>
      <c r="I248" s="209">
        <f t="shared" ref="I248:K257" si="317">AVERAGE(P248,U248,Z248,AE248,AJ248,AO248,AT248)</f>
        <v>17</v>
      </c>
      <c r="J248" s="209">
        <f t="shared" si="317"/>
        <v>3107.5281546442288</v>
      </c>
      <c r="K248" s="210">
        <f t="shared" si="317"/>
        <v>182.7957738026017</v>
      </c>
      <c r="L248" s="530"/>
      <c r="M248" s="209">
        <f>RANK(K248, K$247:$K$261)</f>
        <v>10</v>
      </c>
      <c r="N248" s="494"/>
      <c r="O248" s="494"/>
      <c r="P248" s="207">
        <v>17</v>
      </c>
      <c r="Q248" s="207">
        <v>3106.1833688699321</v>
      </c>
      <c r="R248" s="208">
        <f t="shared" si="310"/>
        <v>182.71666875705483</v>
      </c>
      <c r="S248" s="205">
        <f t="shared" ref="S248:S257" si="318">RANK(R248, R$247:R$261)</f>
        <v>11</v>
      </c>
      <c r="T248" s="529"/>
      <c r="U248" s="207">
        <v>17</v>
      </c>
      <c r="V248" s="207">
        <v>3106.3075832742697</v>
      </c>
      <c r="W248" s="208">
        <f t="shared" si="311"/>
        <v>182.72397548672174</v>
      </c>
      <c r="X248" s="205">
        <f t="shared" ref="X248:X257" si="319">RANK(W248, W$247:W$261)</f>
        <v>11</v>
      </c>
      <c r="Y248" s="529"/>
      <c r="Z248" s="207">
        <v>17</v>
      </c>
      <c r="AA248" s="207">
        <v>3106.7264573991001</v>
      </c>
      <c r="AB248" s="208">
        <f t="shared" si="312"/>
        <v>182.74861514112354</v>
      </c>
      <c r="AC248" s="205">
        <f t="shared" ref="AC248:AC257" si="320">RANK(AB248, AB$247:AB$261)</f>
        <v>10</v>
      </c>
      <c r="AD248" s="529"/>
      <c r="AE248" s="207">
        <v>17</v>
      </c>
      <c r="AF248" s="207">
        <v>3107.1428571428519</v>
      </c>
      <c r="AG248" s="208">
        <f t="shared" si="313"/>
        <v>182.77310924369718</v>
      </c>
      <c r="AH248" s="205">
        <f t="shared" ref="AH248:AH257" si="321">RANK(AG248, AG$247:AG$261)</f>
        <v>10</v>
      </c>
      <c r="AI248" s="529"/>
      <c r="AJ248" s="207">
        <v>17</v>
      </c>
      <c r="AK248" s="207">
        <v>3107.6040172166422</v>
      </c>
      <c r="AL248" s="208">
        <f t="shared" si="314"/>
        <v>182.80023630686131</v>
      </c>
      <c r="AM248" s="205">
        <f t="shared" ref="AM248:AM257" si="322">RANK(AL248, AL$247:AL$261)</f>
        <v>10</v>
      </c>
      <c r="AN248" s="529"/>
      <c r="AO248" s="207">
        <v>17</v>
      </c>
      <c r="AP248" s="207">
        <v>3107.8032786885242</v>
      </c>
      <c r="AQ248" s="208">
        <f t="shared" si="315"/>
        <v>182.81195756991318</v>
      </c>
      <c r="AR248" s="205">
        <f t="shared" ref="AR248:AR257" si="323">RANK(AQ248, AQ$247:AQ$261)</f>
        <v>10</v>
      </c>
      <c r="AS248" s="529"/>
      <c r="AT248" s="207">
        <v>17</v>
      </c>
      <c r="AU248" s="207">
        <v>3110.9295199182857</v>
      </c>
      <c r="AV248" s="208">
        <f t="shared" si="316"/>
        <v>182.99585411284033</v>
      </c>
      <c r="AW248" s="205">
        <f t="shared" ref="AW248:AW257" si="324">RANK(AV248, AV$247:AV$261)</f>
        <v>9</v>
      </c>
      <c r="AX248" s="529"/>
    </row>
    <row r="249" spans="2:50" ht="14.25" hidden="1" customHeight="1" outlineLevel="1">
      <c r="B249" s="494"/>
      <c r="C249" s="203">
        <v>3</v>
      </c>
      <c r="D249" s="206" t="s">
        <v>392</v>
      </c>
      <c r="E249" s="203">
        <v>11</v>
      </c>
      <c r="F249" s="203">
        <v>3600</v>
      </c>
      <c r="G249" s="208">
        <f t="shared" si="309"/>
        <v>327.27272727272725</v>
      </c>
      <c r="H249" s="529"/>
      <c r="I249" s="209">
        <f t="shared" si="317"/>
        <v>11</v>
      </c>
      <c r="J249" s="209">
        <f t="shared" si="317"/>
        <v>3136.5594935313234</v>
      </c>
      <c r="K249" s="210">
        <f t="shared" si="317"/>
        <v>285.14177213921118</v>
      </c>
      <c r="L249" s="530"/>
      <c r="M249" s="209">
        <f>RANK(K249, K$247:$K$261)</f>
        <v>6</v>
      </c>
      <c r="N249" s="494"/>
      <c r="O249" s="494"/>
      <c r="P249" s="207">
        <v>11</v>
      </c>
      <c r="Q249" s="207">
        <v>3135.4838709677392</v>
      </c>
      <c r="R249" s="208">
        <f t="shared" si="310"/>
        <v>285.04398826979445</v>
      </c>
      <c r="S249" s="205">
        <f t="shared" si="318"/>
        <v>6</v>
      </c>
      <c r="T249" s="529"/>
      <c r="U249" s="207">
        <v>11</v>
      </c>
      <c r="V249" s="207">
        <v>3136.3491218733402</v>
      </c>
      <c r="W249" s="208">
        <f t="shared" si="311"/>
        <v>285.12264744303093</v>
      </c>
      <c r="X249" s="205">
        <f t="shared" si="319"/>
        <v>6</v>
      </c>
      <c r="Y249" s="529"/>
      <c r="Z249" s="207">
        <v>11</v>
      </c>
      <c r="AA249" s="207">
        <v>3137.3493975903543</v>
      </c>
      <c r="AB249" s="208">
        <f t="shared" si="312"/>
        <v>285.21358159912313</v>
      </c>
      <c r="AC249" s="205">
        <f t="shared" si="320"/>
        <v>6</v>
      </c>
      <c r="AD249" s="529"/>
      <c r="AE249" s="207">
        <v>11</v>
      </c>
      <c r="AF249" s="207">
        <v>3136.8421052631575</v>
      </c>
      <c r="AG249" s="208">
        <f t="shared" si="313"/>
        <v>285.16746411483251</v>
      </c>
      <c r="AH249" s="205">
        <f t="shared" si="321"/>
        <v>6</v>
      </c>
      <c r="AI249" s="529"/>
      <c r="AJ249" s="207">
        <v>11</v>
      </c>
      <c r="AK249" s="207">
        <v>3137.0981754995496</v>
      </c>
      <c r="AL249" s="208">
        <f t="shared" si="314"/>
        <v>285.19074322723179</v>
      </c>
      <c r="AM249" s="205">
        <f t="shared" si="322"/>
        <v>6</v>
      </c>
      <c r="AN249" s="529"/>
      <c r="AO249" s="207">
        <v>11</v>
      </c>
      <c r="AP249" s="207">
        <v>3138.1642512077237</v>
      </c>
      <c r="AQ249" s="208">
        <f t="shared" si="315"/>
        <v>285.28765920070214</v>
      </c>
      <c r="AR249" s="205">
        <f t="shared" si="323"/>
        <v>6</v>
      </c>
      <c r="AS249" s="529"/>
      <c r="AT249" s="207">
        <v>11</v>
      </c>
      <c r="AU249" s="207">
        <v>3134.6295323173986</v>
      </c>
      <c r="AV249" s="208">
        <f t="shared" si="316"/>
        <v>284.96632111976351</v>
      </c>
      <c r="AW249" s="205">
        <f t="shared" si="324"/>
        <v>7</v>
      </c>
      <c r="AX249" s="529"/>
    </row>
    <row r="250" spans="2:50" ht="14.25" hidden="1" customHeight="1" outlineLevel="1">
      <c r="B250" s="494"/>
      <c r="C250" s="203">
        <v>4</v>
      </c>
      <c r="D250" s="206" t="s">
        <v>643</v>
      </c>
      <c r="E250" s="203">
        <v>6</v>
      </c>
      <c r="F250" s="203">
        <v>2600</v>
      </c>
      <c r="G250" s="208">
        <f t="shared" si="309"/>
        <v>433.33333333333331</v>
      </c>
      <c r="H250" s="529"/>
      <c r="I250" s="209">
        <f t="shared" si="317"/>
        <v>6</v>
      </c>
      <c r="J250" s="209">
        <f t="shared" si="317"/>
        <v>2299.4315852460545</v>
      </c>
      <c r="K250" s="210">
        <f t="shared" si="317"/>
        <v>383.23859754100914</v>
      </c>
      <c r="L250" s="530"/>
      <c r="M250" s="209">
        <f>RANK(K250, K$247:$K$261)</f>
        <v>1</v>
      </c>
      <c r="N250" s="494"/>
      <c r="O250" s="494"/>
      <c r="P250" s="207">
        <v>6</v>
      </c>
      <c r="Q250" s="207">
        <v>2298.8865482997289</v>
      </c>
      <c r="R250" s="208">
        <f t="shared" si="310"/>
        <v>383.1477580499548</v>
      </c>
      <c r="S250" s="205">
        <f t="shared" si="318"/>
        <v>2</v>
      </c>
      <c r="T250" s="529"/>
      <c r="U250" s="207">
        <v>6</v>
      </c>
      <c r="V250" s="207">
        <v>2299.0617923002296</v>
      </c>
      <c r="W250" s="208">
        <f t="shared" si="311"/>
        <v>383.17696538337162</v>
      </c>
      <c r="X250" s="205">
        <f t="shared" si="319"/>
        <v>2</v>
      </c>
      <c r="Y250" s="529"/>
      <c r="Z250" s="207">
        <v>6</v>
      </c>
      <c r="AA250" s="207">
        <v>2298.7499999999968</v>
      </c>
      <c r="AB250" s="208">
        <f t="shared" si="312"/>
        <v>383.12499999999949</v>
      </c>
      <c r="AC250" s="205">
        <f t="shared" si="320"/>
        <v>2</v>
      </c>
      <c r="AD250" s="529"/>
      <c r="AE250" s="207">
        <v>6</v>
      </c>
      <c r="AF250" s="207">
        <v>2299.559471365636</v>
      </c>
      <c r="AG250" s="208">
        <f t="shared" si="313"/>
        <v>383.25991189427265</v>
      </c>
      <c r="AH250" s="205">
        <f t="shared" si="321"/>
        <v>1</v>
      </c>
      <c r="AI250" s="529"/>
      <c r="AJ250" s="207">
        <v>6</v>
      </c>
      <c r="AK250" s="207">
        <v>2300.0582411182277</v>
      </c>
      <c r="AL250" s="208">
        <f t="shared" si="314"/>
        <v>383.3430401863713</v>
      </c>
      <c r="AM250" s="205">
        <f t="shared" si="322"/>
        <v>1</v>
      </c>
      <c r="AN250" s="529"/>
      <c r="AO250" s="207">
        <v>6</v>
      </c>
      <c r="AP250" s="207">
        <v>2300.1342281879215</v>
      </c>
      <c r="AQ250" s="208">
        <f t="shared" si="315"/>
        <v>383.35570469798694</v>
      </c>
      <c r="AR250" s="205">
        <f t="shared" si="323"/>
        <v>1</v>
      </c>
      <c r="AS250" s="529"/>
      <c r="AT250" s="207">
        <v>6</v>
      </c>
      <c r="AU250" s="207">
        <v>2299.5708154506433</v>
      </c>
      <c r="AV250" s="208">
        <f t="shared" si="316"/>
        <v>383.2618025751072</v>
      </c>
      <c r="AW250" s="205">
        <f t="shared" si="324"/>
        <v>1</v>
      </c>
      <c r="AX250" s="529"/>
    </row>
    <row r="251" spans="2:50" ht="14.25" hidden="1" customHeight="1" outlineLevel="1">
      <c r="B251" s="494"/>
      <c r="C251" s="203">
        <v>5</v>
      </c>
      <c r="D251" s="206" t="s">
        <v>669</v>
      </c>
      <c r="E251" s="203">
        <v>6</v>
      </c>
      <c r="F251" s="203">
        <v>2600</v>
      </c>
      <c r="G251" s="208">
        <f t="shared" si="309"/>
        <v>433.33333333333331</v>
      </c>
      <c r="H251" s="529"/>
      <c r="I251" s="209">
        <f t="shared" si="317"/>
        <v>6</v>
      </c>
      <c r="J251" s="209">
        <f t="shared" si="317"/>
        <v>2298.753118173448</v>
      </c>
      <c r="K251" s="210">
        <f t="shared" si="317"/>
        <v>383.12551969557455</v>
      </c>
      <c r="L251" s="530"/>
      <c r="M251" s="209">
        <f>RANK(K251, K$247:$K$261)</f>
        <v>3</v>
      </c>
      <c r="N251" s="494"/>
      <c r="O251" s="494"/>
      <c r="P251" s="207">
        <v>6</v>
      </c>
      <c r="Q251" s="207">
        <v>2297.9075649574579</v>
      </c>
      <c r="R251" s="208">
        <f t="shared" si="310"/>
        <v>382.98459415957632</v>
      </c>
      <c r="S251" s="205">
        <f t="shared" si="318"/>
        <v>3</v>
      </c>
      <c r="T251" s="529"/>
      <c r="U251" s="207">
        <v>6</v>
      </c>
      <c r="V251" s="207">
        <v>2298.0029225523635</v>
      </c>
      <c r="W251" s="208">
        <f t="shared" si="311"/>
        <v>383.00048709206061</v>
      </c>
      <c r="X251" s="205">
        <f t="shared" si="319"/>
        <v>3</v>
      </c>
      <c r="Y251" s="529"/>
      <c r="Z251" s="207">
        <v>6</v>
      </c>
      <c r="AA251" s="207">
        <v>2298.3922829581984</v>
      </c>
      <c r="AB251" s="208">
        <f t="shared" si="312"/>
        <v>383.06538049303305</v>
      </c>
      <c r="AC251" s="205">
        <f t="shared" si="320"/>
        <v>3</v>
      </c>
      <c r="AD251" s="529"/>
      <c r="AE251" s="207">
        <v>6</v>
      </c>
      <c r="AF251" s="207">
        <v>2298.8118052893801</v>
      </c>
      <c r="AG251" s="208">
        <f t="shared" si="313"/>
        <v>383.13530088156335</v>
      </c>
      <c r="AH251" s="205">
        <f t="shared" si="321"/>
        <v>3</v>
      </c>
      <c r="AI251" s="529"/>
      <c r="AJ251" s="207">
        <v>6</v>
      </c>
      <c r="AK251" s="207">
        <v>2299.2649903288202</v>
      </c>
      <c r="AL251" s="208">
        <f t="shared" si="314"/>
        <v>383.21083172147002</v>
      </c>
      <c r="AM251" s="205">
        <f t="shared" si="322"/>
        <v>3</v>
      </c>
      <c r="AN251" s="529"/>
      <c r="AO251" s="207">
        <v>6</v>
      </c>
      <c r="AP251" s="207">
        <v>2299.5938261575971</v>
      </c>
      <c r="AQ251" s="208">
        <f t="shared" si="315"/>
        <v>383.26563769293284</v>
      </c>
      <c r="AR251" s="205">
        <f t="shared" si="323"/>
        <v>2</v>
      </c>
      <c r="AS251" s="529"/>
      <c r="AT251" s="207">
        <v>6</v>
      </c>
      <c r="AU251" s="207">
        <v>2299.2984349703179</v>
      </c>
      <c r="AV251" s="208">
        <f t="shared" si="316"/>
        <v>383.21640582838631</v>
      </c>
      <c r="AW251" s="205">
        <f t="shared" si="324"/>
        <v>3</v>
      </c>
      <c r="AX251" s="529"/>
    </row>
    <row r="252" spans="2:50" ht="14.25" hidden="1" customHeight="1" outlineLevel="1">
      <c r="B252" s="494"/>
      <c r="C252" s="203">
        <v>6</v>
      </c>
      <c r="D252" s="206" t="s">
        <v>714</v>
      </c>
      <c r="E252" s="203">
        <v>6</v>
      </c>
      <c r="F252" s="203">
        <v>2500</v>
      </c>
      <c r="G252" s="208">
        <f t="shared" si="309"/>
        <v>416.66666666666669</v>
      </c>
      <c r="H252" s="529"/>
      <c r="I252" s="209">
        <f t="shared" si="317"/>
        <v>6</v>
      </c>
      <c r="J252" s="209">
        <f t="shared" si="317"/>
        <v>2151.3408977611839</v>
      </c>
      <c r="K252" s="210">
        <f t="shared" si="317"/>
        <v>358.55681629353069</v>
      </c>
      <c r="L252" s="530"/>
      <c r="M252" s="209">
        <f>RANK(K252, K$247:$K$261)</f>
        <v>5</v>
      </c>
      <c r="N252" s="494"/>
      <c r="O252" s="494"/>
      <c r="P252" s="207">
        <v>6</v>
      </c>
      <c r="Q252" s="207">
        <v>2026.938775510205</v>
      </c>
      <c r="R252" s="208">
        <f t="shared" si="310"/>
        <v>337.82312925170083</v>
      </c>
      <c r="S252" s="205">
        <f t="shared" si="318"/>
        <v>5</v>
      </c>
      <c r="T252" s="529"/>
      <c r="U252" s="207">
        <v>6</v>
      </c>
      <c r="V252" s="207">
        <v>2072.3614125073982</v>
      </c>
      <c r="W252" s="208">
        <f t="shared" si="311"/>
        <v>345.39356875123303</v>
      </c>
      <c r="X252" s="205">
        <f t="shared" si="319"/>
        <v>5</v>
      </c>
      <c r="Y252" s="529"/>
      <c r="Z252" s="207">
        <v>6</v>
      </c>
      <c r="AA252" s="207">
        <v>2127.1999999999985</v>
      </c>
      <c r="AB252" s="208">
        <f t="shared" si="312"/>
        <v>354.53333333333308</v>
      </c>
      <c r="AC252" s="205">
        <f t="shared" si="320"/>
        <v>5</v>
      </c>
      <c r="AD252" s="529"/>
      <c r="AE252" s="207">
        <v>6</v>
      </c>
      <c r="AF252" s="207">
        <v>2181.7021276595729</v>
      </c>
      <c r="AG252" s="208">
        <f t="shared" si="313"/>
        <v>363.61702127659549</v>
      </c>
      <c r="AH252" s="205">
        <f t="shared" si="321"/>
        <v>5</v>
      </c>
      <c r="AI252" s="529"/>
      <c r="AJ252" s="207">
        <v>6</v>
      </c>
      <c r="AK252" s="207">
        <v>2216.9859053126129</v>
      </c>
      <c r="AL252" s="208">
        <f t="shared" si="314"/>
        <v>369.49765088543546</v>
      </c>
      <c r="AM252" s="205">
        <f t="shared" si="322"/>
        <v>4</v>
      </c>
      <c r="AN252" s="529"/>
      <c r="AO252" s="207">
        <v>6</v>
      </c>
      <c r="AP252" s="207">
        <v>2216.928267566379</v>
      </c>
      <c r="AQ252" s="208">
        <f t="shared" si="315"/>
        <v>369.48804459439651</v>
      </c>
      <c r="AR252" s="205">
        <f t="shared" si="323"/>
        <v>4</v>
      </c>
      <c r="AS252" s="529"/>
      <c r="AT252" s="207">
        <v>6</v>
      </c>
      <c r="AU252" s="207">
        <v>2217.2697957721216</v>
      </c>
      <c r="AV252" s="208">
        <f t="shared" si="316"/>
        <v>369.54496596202029</v>
      </c>
      <c r="AW252" s="205">
        <f t="shared" si="324"/>
        <v>4</v>
      </c>
      <c r="AX252" s="529"/>
    </row>
    <row r="253" spans="2:50" ht="14.25" hidden="1" customHeight="1" outlineLevel="1">
      <c r="B253" s="494"/>
      <c r="C253" s="203">
        <v>7</v>
      </c>
      <c r="D253" s="206" t="s">
        <v>708</v>
      </c>
      <c r="E253" s="203">
        <v>6</v>
      </c>
      <c r="F253" s="203">
        <v>2500</v>
      </c>
      <c r="G253" s="208">
        <f t="shared" si="309"/>
        <v>416.66666666666669</v>
      </c>
      <c r="H253" s="529"/>
      <c r="I253" s="209">
        <f t="shared" si="317"/>
        <v>6</v>
      </c>
      <c r="J253" s="209">
        <f t="shared" si="317"/>
        <v>2214.3275902559335</v>
      </c>
      <c r="K253" s="210">
        <f t="shared" si="317"/>
        <v>369.05459837598897</v>
      </c>
      <c r="L253" s="530"/>
      <c r="M253" s="209">
        <f>RANK(K253, K$247:$K$261)</f>
        <v>4</v>
      </c>
      <c r="N253" s="494"/>
      <c r="O253" s="494"/>
      <c r="P253" s="207">
        <v>6</v>
      </c>
      <c r="Q253" s="207">
        <v>2213.0848693538574</v>
      </c>
      <c r="R253" s="208">
        <f t="shared" si="310"/>
        <v>368.84747822564287</v>
      </c>
      <c r="S253" s="205">
        <f t="shared" si="318"/>
        <v>4</v>
      </c>
      <c r="T253" s="529"/>
      <c r="U253" s="207">
        <v>6</v>
      </c>
      <c r="V253" s="207">
        <v>2213.1392931392934</v>
      </c>
      <c r="W253" s="208">
        <f t="shared" si="311"/>
        <v>368.8565488565489</v>
      </c>
      <c r="X253" s="205">
        <f t="shared" si="319"/>
        <v>4</v>
      </c>
      <c r="Y253" s="529"/>
      <c r="Z253" s="207">
        <v>6</v>
      </c>
      <c r="AA253" s="207">
        <v>2213.6084774121578</v>
      </c>
      <c r="AB253" s="208">
        <f t="shared" si="312"/>
        <v>368.93474623535963</v>
      </c>
      <c r="AC253" s="205">
        <f t="shared" si="320"/>
        <v>4</v>
      </c>
      <c r="AD253" s="529"/>
      <c r="AE253" s="207">
        <v>6</v>
      </c>
      <c r="AF253" s="207">
        <v>2213.7184115523423</v>
      </c>
      <c r="AG253" s="208">
        <f t="shared" si="313"/>
        <v>368.95306859205704</v>
      </c>
      <c r="AH253" s="205">
        <f t="shared" si="321"/>
        <v>4</v>
      </c>
      <c r="AI253" s="529"/>
      <c r="AJ253" s="207">
        <v>6</v>
      </c>
      <c r="AK253" s="207">
        <v>2213.7096774193546</v>
      </c>
      <c r="AL253" s="208">
        <f t="shared" si="314"/>
        <v>368.95161290322579</v>
      </c>
      <c r="AM253" s="205">
        <f t="shared" si="322"/>
        <v>5</v>
      </c>
      <c r="AN253" s="529"/>
      <c r="AO253" s="207">
        <v>6</v>
      </c>
      <c r="AP253" s="207">
        <v>2216.4348925410877</v>
      </c>
      <c r="AQ253" s="208">
        <f t="shared" si="315"/>
        <v>369.40581542351464</v>
      </c>
      <c r="AR253" s="205">
        <f t="shared" si="323"/>
        <v>5</v>
      </c>
      <c r="AS253" s="529"/>
      <c r="AT253" s="207">
        <v>6</v>
      </c>
      <c r="AU253" s="207">
        <v>2216.5975103734454</v>
      </c>
      <c r="AV253" s="208">
        <f t="shared" si="316"/>
        <v>369.43291839557423</v>
      </c>
      <c r="AW253" s="205">
        <f t="shared" si="324"/>
        <v>5</v>
      </c>
      <c r="AX253" s="529"/>
    </row>
    <row r="254" spans="2:50" ht="14.25" hidden="1" customHeight="1" outlineLevel="1">
      <c r="B254" s="494"/>
      <c r="C254" s="203">
        <v>8</v>
      </c>
      <c r="D254" s="206" t="s">
        <v>707</v>
      </c>
      <c r="E254" s="203">
        <v>6</v>
      </c>
      <c r="F254" s="203">
        <v>2600</v>
      </c>
      <c r="G254" s="208">
        <f t="shared" si="309"/>
        <v>433.33333333333331</v>
      </c>
      <c r="H254" s="529"/>
      <c r="I254" s="209">
        <f t="shared" si="317"/>
        <v>6</v>
      </c>
      <c r="J254" s="209">
        <f t="shared" si="317"/>
        <v>2299.2299736301461</v>
      </c>
      <c r="K254" s="210">
        <f t="shared" si="317"/>
        <v>383.20499560502429</v>
      </c>
      <c r="L254" s="530"/>
      <c r="M254" s="209">
        <f>RANK(K254, K$247:$K$261)</f>
        <v>2</v>
      </c>
      <c r="N254" s="494"/>
      <c r="O254" s="494"/>
      <c r="P254" s="207">
        <v>6</v>
      </c>
      <c r="Q254" s="207">
        <v>2299.08633227671</v>
      </c>
      <c r="R254" s="208">
        <f t="shared" si="310"/>
        <v>383.18105537945166</v>
      </c>
      <c r="S254" s="205">
        <f t="shared" si="318"/>
        <v>1</v>
      </c>
      <c r="T254" s="529"/>
      <c r="U254" s="207">
        <v>6</v>
      </c>
      <c r="V254" s="207">
        <v>2299.1251426397866</v>
      </c>
      <c r="W254" s="208">
        <f t="shared" si="311"/>
        <v>383.18752377329776</v>
      </c>
      <c r="X254" s="205">
        <f t="shared" si="319"/>
        <v>1</v>
      </c>
      <c r="Y254" s="529"/>
      <c r="Z254" s="207">
        <v>6</v>
      </c>
      <c r="AA254" s="207">
        <v>2299.167074963254</v>
      </c>
      <c r="AB254" s="208">
        <f t="shared" si="312"/>
        <v>383.19451249387566</v>
      </c>
      <c r="AC254" s="205">
        <f t="shared" si="320"/>
        <v>1</v>
      </c>
      <c r="AD254" s="529"/>
      <c r="AE254" s="207">
        <v>6</v>
      </c>
      <c r="AF254" s="207">
        <v>2299.1596638655446</v>
      </c>
      <c r="AG254" s="208">
        <f t="shared" si="313"/>
        <v>383.19327731092409</v>
      </c>
      <c r="AH254" s="205">
        <f t="shared" si="321"/>
        <v>2</v>
      </c>
      <c r="AI254" s="529"/>
      <c r="AJ254" s="207">
        <v>6</v>
      </c>
      <c r="AK254" s="207">
        <v>2299.2773763201762</v>
      </c>
      <c r="AL254" s="208">
        <f t="shared" si="314"/>
        <v>383.21289605336273</v>
      </c>
      <c r="AM254" s="205">
        <f t="shared" si="322"/>
        <v>2</v>
      </c>
      <c r="AN254" s="529"/>
      <c r="AO254" s="207">
        <v>6</v>
      </c>
      <c r="AP254" s="207">
        <v>2299.3637941006364</v>
      </c>
      <c r="AQ254" s="208">
        <f t="shared" si="315"/>
        <v>383.22729901677275</v>
      </c>
      <c r="AR254" s="205">
        <f t="shared" si="323"/>
        <v>3</v>
      </c>
      <c r="AS254" s="529"/>
      <c r="AT254" s="207">
        <v>6</v>
      </c>
      <c r="AU254" s="207">
        <v>2299.4304312449149</v>
      </c>
      <c r="AV254" s="208">
        <f t="shared" si="316"/>
        <v>383.23840520748581</v>
      </c>
      <c r="AW254" s="205">
        <f t="shared" si="324"/>
        <v>2</v>
      </c>
      <c r="AX254" s="529"/>
    </row>
    <row r="255" spans="2:50" ht="14.25" hidden="1" customHeight="1" outlineLevel="1">
      <c r="B255" s="494"/>
      <c r="C255" s="203">
        <v>9</v>
      </c>
      <c r="D255" s="206" t="s">
        <v>397</v>
      </c>
      <c r="E255" s="203">
        <v>17</v>
      </c>
      <c r="F255" s="203">
        <v>3600</v>
      </c>
      <c r="G255" s="208">
        <f t="shared" si="309"/>
        <v>211.76470588235293</v>
      </c>
      <c r="H255" s="529"/>
      <c r="I255" s="209">
        <f t="shared" si="317"/>
        <v>17</v>
      </c>
      <c r="J255" s="209">
        <f t="shared" si="317"/>
        <v>3111.0406317841334</v>
      </c>
      <c r="K255" s="210">
        <f t="shared" si="317"/>
        <v>183.002390104949</v>
      </c>
      <c r="L255" s="530"/>
      <c r="M255" s="209">
        <f>RANK(K255, K$247:$K$261)</f>
        <v>8</v>
      </c>
      <c r="N255" s="494"/>
      <c r="O255" s="494"/>
      <c r="P255" s="207">
        <v>17</v>
      </c>
      <c r="Q255" s="207">
        <v>3109.7560975609749</v>
      </c>
      <c r="R255" s="208">
        <f t="shared" si="310"/>
        <v>182.92682926829264</v>
      </c>
      <c r="S255" s="205">
        <f t="shared" si="318"/>
        <v>8</v>
      </c>
      <c r="T255" s="529"/>
      <c r="U255" s="207">
        <v>17</v>
      </c>
      <c r="V255" s="207">
        <v>3110.4105571847495</v>
      </c>
      <c r="W255" s="208">
        <f t="shared" si="311"/>
        <v>182.96532689322055</v>
      </c>
      <c r="X255" s="205">
        <f t="shared" si="319"/>
        <v>8</v>
      </c>
      <c r="Y255" s="529"/>
      <c r="Z255" s="207">
        <v>17</v>
      </c>
      <c r="AA255" s="207">
        <v>3111.1525898273508</v>
      </c>
      <c r="AB255" s="208">
        <f t="shared" si="312"/>
        <v>183.00897587219711</v>
      </c>
      <c r="AC255" s="205">
        <f t="shared" si="320"/>
        <v>8</v>
      </c>
      <c r="AD255" s="529"/>
      <c r="AE255" s="207">
        <v>17</v>
      </c>
      <c r="AF255" s="207">
        <v>3111.1525898273508</v>
      </c>
      <c r="AG255" s="208">
        <f t="shared" si="313"/>
        <v>183.00897587219711</v>
      </c>
      <c r="AH255" s="205">
        <f t="shared" si="321"/>
        <v>8</v>
      </c>
      <c r="AI255" s="529"/>
      <c r="AJ255" s="207">
        <v>17</v>
      </c>
      <c r="AK255" s="207">
        <v>3111.6152450090844</v>
      </c>
      <c r="AL255" s="208">
        <f t="shared" si="314"/>
        <v>183.03619088288733</v>
      </c>
      <c r="AM255" s="205">
        <f t="shared" si="322"/>
        <v>8</v>
      </c>
      <c r="AN255" s="529"/>
      <c r="AO255" s="207">
        <v>17</v>
      </c>
      <c r="AP255" s="207">
        <v>3111.5451691663752</v>
      </c>
      <c r="AQ255" s="208">
        <f t="shared" si="315"/>
        <v>183.03206877449267</v>
      </c>
      <c r="AR255" s="205">
        <f t="shared" si="323"/>
        <v>8</v>
      </c>
      <c r="AS255" s="529"/>
      <c r="AT255" s="207">
        <v>17</v>
      </c>
      <c r="AU255" s="207">
        <v>3111.6521739130485</v>
      </c>
      <c r="AV255" s="208">
        <f t="shared" si="316"/>
        <v>183.0383631713558</v>
      </c>
      <c r="AW255" s="205">
        <f t="shared" si="324"/>
        <v>8</v>
      </c>
      <c r="AX255" s="529"/>
    </row>
    <row r="256" spans="2:50" ht="14.25" hidden="1" customHeight="1" outlineLevel="1">
      <c r="B256" s="494"/>
      <c r="C256" s="203">
        <v>10</v>
      </c>
      <c r="D256" s="206" t="s">
        <v>398</v>
      </c>
      <c r="E256" s="203">
        <v>17</v>
      </c>
      <c r="F256" s="203">
        <v>3600</v>
      </c>
      <c r="G256" s="208">
        <f t="shared" si="309"/>
        <v>211.76470588235293</v>
      </c>
      <c r="H256" s="529"/>
      <c r="I256" s="209">
        <f t="shared" si="317"/>
        <v>17</v>
      </c>
      <c r="J256" s="209">
        <f t="shared" si="317"/>
        <v>3108.0112442855398</v>
      </c>
      <c r="K256" s="210">
        <f t="shared" si="317"/>
        <v>182.82419084032585</v>
      </c>
      <c r="L256" s="530"/>
      <c r="M256" s="209">
        <f>RANK(K256, K$247:$K$261)</f>
        <v>9</v>
      </c>
      <c r="N256" s="494"/>
      <c r="O256" s="494"/>
      <c r="P256" s="207">
        <v>17</v>
      </c>
      <c r="Q256" s="207">
        <v>3107.2243346007622</v>
      </c>
      <c r="R256" s="208">
        <f t="shared" si="310"/>
        <v>182.77790203533894</v>
      </c>
      <c r="S256" s="205">
        <f t="shared" si="318"/>
        <v>9</v>
      </c>
      <c r="T256" s="529"/>
      <c r="U256" s="207">
        <v>17</v>
      </c>
      <c r="V256" s="207">
        <v>3107.727272727273</v>
      </c>
      <c r="W256" s="208">
        <f t="shared" si="311"/>
        <v>182.80748663101605</v>
      </c>
      <c r="X256" s="205">
        <f t="shared" si="319"/>
        <v>9</v>
      </c>
      <c r="Y256" s="529"/>
      <c r="Z256" s="207">
        <v>17</v>
      </c>
      <c r="AA256" s="207">
        <v>3107.7225774717244</v>
      </c>
      <c r="AB256" s="208">
        <f t="shared" si="312"/>
        <v>182.8072104395132</v>
      </c>
      <c r="AC256" s="205">
        <f t="shared" si="320"/>
        <v>9</v>
      </c>
      <c r="AD256" s="529"/>
      <c r="AE256" s="207">
        <v>17</v>
      </c>
      <c r="AF256" s="207">
        <v>3107.5144508670396</v>
      </c>
      <c r="AG256" s="208">
        <f t="shared" si="313"/>
        <v>182.79496769806116</v>
      </c>
      <c r="AH256" s="205">
        <f t="shared" si="321"/>
        <v>9</v>
      </c>
      <c r="AI256" s="529"/>
      <c r="AJ256" s="207">
        <v>17</v>
      </c>
      <c r="AK256" s="207">
        <v>3108.3011583011571</v>
      </c>
      <c r="AL256" s="208">
        <f t="shared" si="314"/>
        <v>182.84124460595041</v>
      </c>
      <c r="AM256" s="205">
        <f t="shared" si="322"/>
        <v>9</v>
      </c>
      <c r="AN256" s="529"/>
      <c r="AO256" s="207">
        <v>17</v>
      </c>
      <c r="AP256" s="207">
        <v>3108.7336244541507</v>
      </c>
      <c r="AQ256" s="208">
        <f t="shared" si="315"/>
        <v>182.86668379142063</v>
      </c>
      <c r="AR256" s="205">
        <f t="shared" si="323"/>
        <v>9</v>
      </c>
      <c r="AS256" s="529"/>
      <c r="AT256" s="207">
        <v>17</v>
      </c>
      <c r="AU256" s="207">
        <v>3108.8552915766713</v>
      </c>
      <c r="AV256" s="208">
        <f t="shared" si="316"/>
        <v>182.87384068098066</v>
      </c>
      <c r="AW256" s="205">
        <f t="shared" si="324"/>
        <v>11</v>
      </c>
      <c r="AX256" s="529"/>
    </row>
    <row r="257" spans="2:50" ht="14.25" hidden="1" customHeight="1" outlineLevel="1">
      <c r="B257" s="494"/>
      <c r="C257" s="203">
        <v>11</v>
      </c>
      <c r="D257" s="206" t="s">
        <v>396</v>
      </c>
      <c r="E257" s="203">
        <v>11</v>
      </c>
      <c r="F257" s="203">
        <v>3600</v>
      </c>
      <c r="G257" s="208">
        <f t="shared" si="309"/>
        <v>327.27272727272725</v>
      </c>
      <c r="H257" s="529"/>
      <c r="I257" s="209">
        <f t="shared" si="317"/>
        <v>11</v>
      </c>
      <c r="J257" s="209">
        <f t="shared" si="317"/>
        <v>3134.4958608360971</v>
      </c>
      <c r="K257" s="210">
        <f t="shared" si="317"/>
        <v>284.95416916691789</v>
      </c>
      <c r="L257" s="530"/>
      <c r="M257" s="209">
        <f>RANK(K257, K$247:$K$261)</f>
        <v>7</v>
      </c>
      <c r="N257" s="494"/>
      <c r="O257" s="494"/>
      <c r="P257" s="207">
        <v>11</v>
      </c>
      <c r="Q257" s="207">
        <v>3134.1902313624673</v>
      </c>
      <c r="R257" s="208">
        <f t="shared" si="310"/>
        <v>284.92638466931521</v>
      </c>
      <c r="S257" s="205">
        <f t="shared" si="318"/>
        <v>7</v>
      </c>
      <c r="T257" s="529"/>
      <c r="U257" s="207">
        <v>11</v>
      </c>
      <c r="V257" s="207">
        <v>3134.5945945945923</v>
      </c>
      <c r="W257" s="208">
        <f t="shared" si="311"/>
        <v>284.96314496314477</v>
      </c>
      <c r="X257" s="205">
        <f t="shared" si="319"/>
        <v>7</v>
      </c>
      <c r="Y257" s="529"/>
      <c r="Z257" s="207">
        <v>11</v>
      </c>
      <c r="AA257" s="207">
        <v>3134.1421143847451</v>
      </c>
      <c r="AB257" s="208">
        <f t="shared" si="312"/>
        <v>284.92201039861317</v>
      </c>
      <c r="AC257" s="205">
        <f t="shared" si="320"/>
        <v>7</v>
      </c>
      <c r="AD257" s="529"/>
      <c r="AE257" s="207">
        <v>11</v>
      </c>
      <c r="AF257" s="207">
        <v>3134.0251228836619</v>
      </c>
      <c r="AG257" s="208">
        <f t="shared" si="313"/>
        <v>284.91137480760563</v>
      </c>
      <c r="AH257" s="205">
        <f t="shared" si="321"/>
        <v>7</v>
      </c>
      <c r="AI257" s="529"/>
      <c r="AJ257" s="207">
        <v>11</v>
      </c>
      <c r="AK257" s="207">
        <v>3134.0922708208354</v>
      </c>
      <c r="AL257" s="208">
        <f t="shared" si="314"/>
        <v>284.91747916553049</v>
      </c>
      <c r="AM257" s="205">
        <f t="shared" si="322"/>
        <v>7</v>
      </c>
      <c r="AN257" s="529"/>
      <c r="AO257" s="207">
        <v>11</v>
      </c>
      <c r="AP257" s="207">
        <v>3134.9428208386344</v>
      </c>
      <c r="AQ257" s="208">
        <f t="shared" si="315"/>
        <v>284.9948018944213</v>
      </c>
      <c r="AR257" s="205">
        <f t="shared" si="323"/>
        <v>7</v>
      </c>
      <c r="AS257" s="529"/>
      <c r="AT257" s="207">
        <v>11</v>
      </c>
      <c r="AU257" s="207">
        <v>3135.4838709677433</v>
      </c>
      <c r="AV257" s="208">
        <f t="shared" si="316"/>
        <v>285.04398826979485</v>
      </c>
      <c r="AW257" s="205">
        <f t="shared" si="324"/>
        <v>6</v>
      </c>
      <c r="AX257" s="529"/>
    </row>
    <row r="258" spans="2:50" ht="14.25" hidden="1" customHeight="1" outlineLevel="1">
      <c r="B258" s="494"/>
      <c r="C258" s="203">
        <v>12</v>
      </c>
      <c r="D258" s="206"/>
      <c r="E258" s="203"/>
      <c r="F258" s="203"/>
      <c r="G258" s="208"/>
      <c r="H258" s="529"/>
      <c r="I258" s="209"/>
      <c r="J258" s="209"/>
      <c r="K258" s="210"/>
      <c r="L258" s="530"/>
      <c r="M258" s="209"/>
      <c r="N258" s="494"/>
      <c r="O258" s="494"/>
      <c r="P258" s="207"/>
      <c r="Q258" s="207"/>
      <c r="R258" s="208"/>
      <c r="S258" s="205"/>
      <c r="T258" s="529"/>
      <c r="U258" s="207"/>
      <c r="V258" s="207"/>
      <c r="W258" s="208"/>
      <c r="X258" s="205"/>
      <c r="Y258" s="529"/>
      <c r="Z258" s="207"/>
      <c r="AA258" s="207"/>
      <c r="AB258" s="208"/>
      <c r="AC258" s="205"/>
      <c r="AD258" s="529"/>
      <c r="AE258" s="207"/>
      <c r="AF258" s="207"/>
      <c r="AG258" s="208"/>
      <c r="AH258" s="205"/>
      <c r="AI258" s="529"/>
      <c r="AJ258" s="207"/>
      <c r="AK258" s="207"/>
      <c r="AL258" s="208"/>
      <c r="AM258" s="205"/>
      <c r="AN258" s="529"/>
      <c r="AO258" s="207"/>
      <c r="AP258" s="207"/>
      <c r="AQ258" s="208"/>
      <c r="AR258" s="205"/>
      <c r="AS258" s="529"/>
      <c r="AT258" s="207"/>
      <c r="AU258" s="207"/>
      <c r="AV258" s="208"/>
      <c r="AW258" s="205"/>
      <c r="AX258" s="529"/>
    </row>
    <row r="259" spans="2:50" ht="14.25" hidden="1" customHeight="1" outlineLevel="1">
      <c r="B259" s="494"/>
      <c r="C259" s="203">
        <v>13</v>
      </c>
      <c r="D259" s="206"/>
      <c r="E259" s="203"/>
      <c r="F259" s="203"/>
      <c r="G259" s="208"/>
      <c r="H259" s="529"/>
      <c r="I259" s="209"/>
      <c r="J259" s="209"/>
      <c r="K259" s="210"/>
      <c r="L259" s="530"/>
      <c r="M259" s="209"/>
      <c r="N259" s="494"/>
      <c r="O259" s="494"/>
      <c r="P259" s="207"/>
      <c r="Q259" s="207"/>
      <c r="R259" s="208"/>
      <c r="S259" s="205"/>
      <c r="T259" s="529"/>
      <c r="U259" s="207"/>
      <c r="V259" s="207"/>
      <c r="W259" s="208"/>
      <c r="X259" s="205"/>
      <c r="Y259" s="529"/>
      <c r="Z259" s="207"/>
      <c r="AA259" s="207"/>
      <c r="AB259" s="208"/>
      <c r="AC259" s="205"/>
      <c r="AD259" s="529"/>
      <c r="AE259" s="207"/>
      <c r="AF259" s="207"/>
      <c r="AG259" s="208"/>
      <c r="AH259" s="205"/>
      <c r="AI259" s="529"/>
      <c r="AJ259" s="207"/>
      <c r="AK259" s="207"/>
      <c r="AL259" s="208"/>
      <c r="AM259" s="205"/>
      <c r="AN259" s="529"/>
      <c r="AO259" s="207"/>
      <c r="AP259" s="207"/>
      <c r="AQ259" s="208"/>
      <c r="AR259" s="205"/>
      <c r="AS259" s="529"/>
      <c r="AT259" s="207"/>
      <c r="AU259" s="207"/>
      <c r="AV259" s="208"/>
      <c r="AW259" s="205"/>
      <c r="AX259" s="529"/>
    </row>
    <row r="260" spans="2:50" ht="14.25" hidden="1" customHeight="1" outlineLevel="1">
      <c r="B260" s="494"/>
      <c r="C260" s="203">
        <v>14</v>
      </c>
      <c r="D260" s="206"/>
      <c r="E260" s="203"/>
      <c r="F260" s="203"/>
      <c r="G260" s="208"/>
      <c r="H260" s="529"/>
      <c r="I260" s="209"/>
      <c r="J260" s="209"/>
      <c r="K260" s="210"/>
      <c r="L260" s="530"/>
      <c r="M260" s="209"/>
      <c r="N260" s="494"/>
      <c r="O260" s="494"/>
      <c r="P260" s="207"/>
      <c r="Q260" s="207"/>
      <c r="R260" s="208"/>
      <c r="S260" s="205"/>
      <c r="T260" s="529"/>
      <c r="U260" s="207"/>
      <c r="V260" s="207"/>
      <c r="W260" s="208"/>
      <c r="X260" s="205"/>
      <c r="Y260" s="529"/>
      <c r="Z260" s="207"/>
      <c r="AA260" s="207"/>
      <c r="AB260" s="208"/>
      <c r="AC260" s="205"/>
      <c r="AD260" s="529"/>
      <c r="AE260" s="207"/>
      <c r="AF260" s="207"/>
      <c r="AG260" s="208"/>
      <c r="AH260" s="205"/>
      <c r="AI260" s="529"/>
      <c r="AJ260" s="207"/>
      <c r="AK260" s="207"/>
      <c r="AL260" s="208"/>
      <c r="AM260" s="205"/>
      <c r="AN260" s="529"/>
      <c r="AO260" s="207"/>
      <c r="AP260" s="207"/>
      <c r="AQ260" s="208"/>
      <c r="AR260" s="205"/>
      <c r="AS260" s="529"/>
      <c r="AT260" s="207"/>
      <c r="AU260" s="207"/>
      <c r="AV260" s="208"/>
      <c r="AW260" s="205"/>
      <c r="AX260" s="529"/>
    </row>
    <row r="261" spans="2:50" ht="14.25" hidden="1" customHeight="1" outlineLevel="1">
      <c r="B261" s="494"/>
      <c r="C261" s="203">
        <v>15</v>
      </c>
      <c r="D261" s="206"/>
      <c r="E261" s="203"/>
      <c r="F261" s="203"/>
      <c r="G261" s="208"/>
      <c r="H261" s="529"/>
      <c r="I261" s="209"/>
      <c r="J261" s="209"/>
      <c r="K261" s="210"/>
      <c r="L261" s="530"/>
      <c r="M261" s="209"/>
      <c r="N261" s="494"/>
      <c r="O261" s="494"/>
      <c r="P261" s="207"/>
      <c r="Q261" s="207"/>
      <c r="R261" s="208"/>
      <c r="S261" s="205"/>
      <c r="T261" s="529"/>
      <c r="U261" s="207"/>
      <c r="V261" s="207"/>
      <c r="W261" s="208"/>
      <c r="X261" s="205"/>
      <c r="Y261" s="529"/>
      <c r="Z261" s="207"/>
      <c r="AA261" s="207"/>
      <c r="AB261" s="208"/>
      <c r="AC261" s="205"/>
      <c r="AD261" s="529"/>
      <c r="AE261" s="207"/>
      <c r="AF261" s="207"/>
      <c r="AG261" s="208"/>
      <c r="AH261" s="205"/>
      <c r="AI261" s="529"/>
      <c r="AJ261" s="207"/>
      <c r="AK261" s="207"/>
      <c r="AL261" s="208"/>
      <c r="AM261" s="205"/>
      <c r="AN261" s="529"/>
      <c r="AO261" s="207"/>
      <c r="AP261" s="207"/>
      <c r="AQ261" s="208"/>
      <c r="AR261" s="205"/>
      <c r="AS261" s="529"/>
      <c r="AT261" s="207"/>
      <c r="AU261" s="207"/>
      <c r="AV261" s="208"/>
      <c r="AW261" s="205"/>
      <c r="AX261" s="529"/>
    </row>
    <row r="262" spans="2:50" ht="14.25" customHeight="1" collapsed="1">
      <c r="B262" s="531" t="s">
        <v>698</v>
      </c>
      <c r="C262" s="532"/>
      <c r="D262" s="532"/>
      <c r="E262" s="532"/>
      <c r="F262" s="532"/>
      <c r="G262" s="532"/>
      <c r="H262" s="532"/>
      <c r="I262" s="532"/>
      <c r="J262" s="532"/>
      <c r="K262" s="532"/>
      <c r="L262" s="532"/>
      <c r="M262" s="533"/>
      <c r="N262" s="575" t="s">
        <v>445</v>
      </c>
      <c r="O262" s="575" t="s">
        <v>105</v>
      </c>
      <c r="P262" s="587">
        <f>AT242+1</f>
        <v>45958</v>
      </c>
      <c r="Q262" s="588"/>
      <c r="R262" s="588"/>
      <c r="S262" s="588"/>
      <c r="T262" s="588"/>
      <c r="U262" s="589">
        <f>P262+1</f>
        <v>45959</v>
      </c>
      <c r="V262" s="590"/>
      <c r="W262" s="590"/>
      <c r="X262" s="590"/>
      <c r="Y262" s="590"/>
      <c r="Z262" s="587">
        <f t="shared" ref="Z262" si="325">U262+1</f>
        <v>45960</v>
      </c>
      <c r="AA262" s="588"/>
      <c r="AB262" s="588"/>
      <c r="AC262" s="588"/>
      <c r="AD262" s="588"/>
      <c r="AE262" s="589">
        <f t="shared" ref="AE262" si="326">Z262+1</f>
        <v>45961</v>
      </c>
      <c r="AF262" s="590"/>
      <c r="AG262" s="590"/>
      <c r="AH262" s="590"/>
      <c r="AI262" s="590"/>
      <c r="AJ262" s="591">
        <f t="shared" ref="AJ262" si="327">AE262+1</f>
        <v>45962</v>
      </c>
      <c r="AK262" s="592"/>
      <c r="AL262" s="592"/>
      <c r="AM262" s="592"/>
      <c r="AN262" s="593"/>
      <c r="AO262" s="589">
        <f t="shared" ref="AO262" si="328">AJ262+1</f>
        <v>45963</v>
      </c>
      <c r="AP262" s="590"/>
      <c r="AQ262" s="590"/>
      <c r="AR262" s="590"/>
      <c r="AS262" s="590"/>
      <c r="AT262" s="591">
        <f t="shared" ref="AT262" si="329">AO262+1</f>
        <v>45964</v>
      </c>
      <c r="AU262" s="592"/>
      <c r="AV262" s="592"/>
      <c r="AW262" s="592"/>
      <c r="AX262" s="593"/>
    </row>
    <row r="263" spans="2:50" ht="14.25" customHeight="1">
      <c r="B263" s="534"/>
      <c r="C263" s="534"/>
      <c r="D263" s="534"/>
      <c r="E263" s="534"/>
      <c r="F263" s="534"/>
      <c r="G263" s="534"/>
      <c r="H263" s="534"/>
      <c r="I263" s="534"/>
      <c r="J263" s="534"/>
      <c r="K263" s="534"/>
      <c r="L263" s="534"/>
      <c r="M263" s="535"/>
      <c r="N263" s="577"/>
      <c r="O263" s="577"/>
      <c r="P263" s="594">
        <f>P262</f>
        <v>45958</v>
      </c>
      <c r="Q263" s="594"/>
      <c r="R263" s="594"/>
      <c r="S263" s="594"/>
      <c r="T263" s="594"/>
      <c r="U263" s="595">
        <f>U262</f>
        <v>45959</v>
      </c>
      <c r="V263" s="595"/>
      <c r="W263" s="595"/>
      <c r="X263" s="595"/>
      <c r="Y263" s="595"/>
      <c r="Z263" s="594">
        <f t="shared" ref="Z263" si="330">Z262</f>
        <v>45960</v>
      </c>
      <c r="AA263" s="594"/>
      <c r="AB263" s="594"/>
      <c r="AC263" s="594"/>
      <c r="AD263" s="594"/>
      <c r="AE263" s="595">
        <f t="shared" ref="AE263" si="331">AE262</f>
        <v>45961</v>
      </c>
      <c r="AF263" s="595"/>
      <c r="AG263" s="595"/>
      <c r="AH263" s="595"/>
      <c r="AI263" s="595"/>
      <c r="AJ263" s="596">
        <f t="shared" ref="AJ263" si="332">AJ262</f>
        <v>45962</v>
      </c>
      <c r="AK263" s="597"/>
      <c r="AL263" s="597"/>
      <c r="AM263" s="597"/>
      <c r="AN263" s="598"/>
      <c r="AO263" s="595">
        <f t="shared" ref="AO263" si="333">AO262</f>
        <v>45963</v>
      </c>
      <c r="AP263" s="595"/>
      <c r="AQ263" s="595"/>
      <c r="AR263" s="595"/>
      <c r="AS263" s="595"/>
      <c r="AT263" s="596">
        <f t="shared" ref="AT263" si="334">AT262</f>
        <v>45964</v>
      </c>
      <c r="AU263" s="597"/>
      <c r="AV263" s="597"/>
      <c r="AW263" s="597"/>
      <c r="AX263" s="598"/>
    </row>
    <row r="264" spans="2:50" ht="14.25" customHeight="1">
      <c r="B264" s="494" t="s">
        <v>165</v>
      </c>
      <c r="C264" s="494" t="s">
        <v>160</v>
      </c>
      <c r="D264" s="494"/>
      <c r="E264" s="494" t="s">
        <v>161</v>
      </c>
      <c r="F264" s="494"/>
      <c r="G264" s="494"/>
      <c r="H264" s="494" t="s">
        <v>166</v>
      </c>
      <c r="I264" s="527" t="s">
        <v>446</v>
      </c>
      <c r="J264" s="527"/>
      <c r="K264" s="527"/>
      <c r="L264" s="527" t="s">
        <v>166</v>
      </c>
      <c r="M264" s="527" t="s">
        <v>168</v>
      </c>
      <c r="N264" s="494"/>
      <c r="O264" s="494" t="s">
        <v>167</v>
      </c>
      <c r="P264" s="494" t="s">
        <v>163</v>
      </c>
      <c r="Q264" s="494"/>
      <c r="R264" s="494"/>
      <c r="S264" s="494"/>
      <c r="T264" s="494" t="s">
        <v>166</v>
      </c>
      <c r="U264" s="494" t="s">
        <v>163</v>
      </c>
      <c r="V264" s="494"/>
      <c r="W264" s="494"/>
      <c r="X264" s="494"/>
      <c r="Y264" s="494" t="s">
        <v>166</v>
      </c>
      <c r="Z264" s="494" t="s">
        <v>163</v>
      </c>
      <c r="AA264" s="494"/>
      <c r="AB264" s="494"/>
      <c r="AC264" s="494"/>
      <c r="AD264" s="494" t="s">
        <v>166</v>
      </c>
      <c r="AE264" s="494" t="s">
        <v>163</v>
      </c>
      <c r="AF264" s="494"/>
      <c r="AG264" s="494"/>
      <c r="AH264" s="494"/>
      <c r="AI264" s="494" t="s">
        <v>166</v>
      </c>
      <c r="AJ264" s="494" t="s">
        <v>163</v>
      </c>
      <c r="AK264" s="494"/>
      <c r="AL264" s="494"/>
      <c r="AM264" s="494"/>
      <c r="AN264" s="494" t="s">
        <v>166</v>
      </c>
      <c r="AO264" s="494" t="s">
        <v>163</v>
      </c>
      <c r="AP264" s="494"/>
      <c r="AQ264" s="494"/>
      <c r="AR264" s="494"/>
      <c r="AS264" s="494" t="s">
        <v>166</v>
      </c>
      <c r="AT264" s="494" t="s">
        <v>163</v>
      </c>
      <c r="AU264" s="494"/>
      <c r="AV264" s="494"/>
      <c r="AW264" s="494"/>
      <c r="AX264" s="494" t="s">
        <v>166</v>
      </c>
    </row>
    <row r="265" spans="2:50" ht="14.25" customHeight="1">
      <c r="B265" s="494"/>
      <c r="C265" s="494"/>
      <c r="D265" s="494"/>
      <c r="E265" s="494" t="s">
        <v>447</v>
      </c>
      <c r="F265" s="494"/>
      <c r="G265" s="494"/>
      <c r="H265" s="494"/>
      <c r="I265" s="527" t="s">
        <v>447</v>
      </c>
      <c r="J265" s="527"/>
      <c r="K265" s="527"/>
      <c r="L265" s="527"/>
      <c r="M265" s="527"/>
      <c r="N265" s="494"/>
      <c r="O265" s="494"/>
      <c r="P265" s="494" t="s">
        <v>448</v>
      </c>
      <c r="Q265" s="494"/>
      <c r="R265" s="494"/>
      <c r="S265" s="494"/>
      <c r="T265" s="494"/>
      <c r="U265" s="494" t="s">
        <v>448</v>
      </c>
      <c r="V265" s="494"/>
      <c r="W265" s="494"/>
      <c r="X265" s="494"/>
      <c r="Y265" s="494"/>
      <c r="Z265" s="494" t="s">
        <v>448</v>
      </c>
      <c r="AA265" s="494"/>
      <c r="AB265" s="494"/>
      <c r="AC265" s="494"/>
      <c r="AD265" s="494"/>
      <c r="AE265" s="494" t="s">
        <v>448</v>
      </c>
      <c r="AF265" s="494"/>
      <c r="AG265" s="494"/>
      <c r="AH265" s="494"/>
      <c r="AI265" s="494"/>
      <c r="AJ265" s="494" t="s">
        <v>448</v>
      </c>
      <c r="AK265" s="494"/>
      <c r="AL265" s="494"/>
      <c r="AM265" s="494"/>
      <c r="AN265" s="494"/>
      <c r="AO265" s="494" t="s">
        <v>448</v>
      </c>
      <c r="AP265" s="494"/>
      <c r="AQ265" s="494"/>
      <c r="AR265" s="494"/>
      <c r="AS265" s="494"/>
      <c r="AT265" s="494" t="s">
        <v>448</v>
      </c>
      <c r="AU265" s="494"/>
      <c r="AV265" s="494"/>
      <c r="AW265" s="494"/>
      <c r="AX265" s="494"/>
    </row>
    <row r="266" spans="2:50" ht="14.25" customHeight="1">
      <c r="B266" s="494"/>
      <c r="C266" s="494"/>
      <c r="D266" s="494"/>
      <c r="E266" s="203" t="s">
        <v>162</v>
      </c>
      <c r="F266" s="203" t="s">
        <v>449</v>
      </c>
      <c r="G266" s="203" t="s">
        <v>164</v>
      </c>
      <c r="H266" s="494"/>
      <c r="I266" s="204" t="s">
        <v>162</v>
      </c>
      <c r="J266" s="204" t="s">
        <v>449</v>
      </c>
      <c r="K266" s="204" t="s">
        <v>164</v>
      </c>
      <c r="L266" s="527"/>
      <c r="M266" s="527"/>
      <c r="N266" s="494"/>
      <c r="O266" s="494"/>
      <c r="P266" s="203" t="s">
        <v>162</v>
      </c>
      <c r="Q266" s="203" t="s">
        <v>449</v>
      </c>
      <c r="R266" s="203" t="s">
        <v>164</v>
      </c>
      <c r="S266" s="205" t="s">
        <v>168</v>
      </c>
      <c r="T266" s="494"/>
      <c r="U266" s="203" t="s">
        <v>162</v>
      </c>
      <c r="V266" s="203" t="s">
        <v>449</v>
      </c>
      <c r="W266" s="203" t="s">
        <v>164</v>
      </c>
      <c r="X266" s="205" t="s">
        <v>168</v>
      </c>
      <c r="Y266" s="494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494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494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494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494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494"/>
    </row>
    <row r="267" spans="2:50" ht="14.25" customHeight="1">
      <c r="B267" s="494" t="s">
        <v>478</v>
      </c>
      <c r="C267" s="203">
        <v>1</v>
      </c>
      <c r="D267" s="206" t="s">
        <v>393</v>
      </c>
      <c r="E267" s="203">
        <v>17</v>
      </c>
      <c r="F267" s="203">
        <v>3600</v>
      </c>
      <c r="G267" s="208">
        <f t="shared" ref="G267:G277" si="335">F267/E267</f>
        <v>211.76470588235293</v>
      </c>
      <c r="H267" s="529">
        <f>AVERAGE(G267:G281)</f>
        <v>330.4488737643818</v>
      </c>
      <c r="I267" s="209">
        <f>AVERAGE(P267,U267,Z267,AE267,AJ267,AO267,AT267)</f>
        <v>17</v>
      </c>
      <c r="J267" s="209">
        <f>AVERAGE(Q267,V267,AA267,AF267,AK267,AP267,AU267)</f>
        <v>3111.2630672172463</v>
      </c>
      <c r="K267" s="210">
        <f>AVERAGE(R267,W267,AB267,AG267,AL267,AQ267,AV267)</f>
        <v>183.01547454219099</v>
      </c>
      <c r="L267" s="530">
        <f>IFERROR(AVERAGE(K267:K281),"-")</f>
        <v>290.13306226615288</v>
      </c>
      <c r="M267" s="209">
        <f>RANK(K267, K$267:$K$281)</f>
        <v>9</v>
      </c>
      <c r="N267" s="494"/>
      <c r="O267" s="494"/>
      <c r="P267" s="207">
        <v>17</v>
      </c>
      <c r="Q267" s="207">
        <v>3109.9730458221024</v>
      </c>
      <c r="R267" s="208">
        <f t="shared" ref="R267:R277" si="336">Q267/P267</f>
        <v>182.93959093071192</v>
      </c>
      <c r="S267" s="205">
        <f>RANK(R267, R$267:R$281)</f>
        <v>10</v>
      </c>
      <c r="T267" s="529">
        <f>AVERAGE(R267:R281)</f>
        <v>290.05003516032707</v>
      </c>
      <c r="U267" s="207">
        <v>17</v>
      </c>
      <c r="V267" s="207">
        <v>3110.4194857916068</v>
      </c>
      <c r="W267" s="208">
        <f t="shared" ref="W267:W277" si="337">V267/U267</f>
        <v>182.96585210538865</v>
      </c>
      <c r="X267" s="205">
        <f>RANK(W267, W$267:W$281)</f>
        <v>9</v>
      </c>
      <c r="Y267" s="529">
        <f>AVERAGE(W267:W281)</f>
        <v>290.07108514136911</v>
      </c>
      <c r="Z267" s="207">
        <v>17</v>
      </c>
      <c r="AA267" s="207">
        <v>3111.0502907971236</v>
      </c>
      <c r="AB267" s="208">
        <f t="shared" ref="AB267:AB277" si="338">AA267/Z267</f>
        <v>183.00295828218373</v>
      </c>
      <c r="AC267" s="205">
        <f>RANK(AB267, AB$267:AB$281)</f>
        <v>9</v>
      </c>
      <c r="AD267" s="529">
        <f>AVERAGE(AB267:AB281)</f>
        <v>290.10320335397779</v>
      </c>
      <c r="AE267" s="207">
        <v>17</v>
      </c>
      <c r="AF267" s="207">
        <v>3111.6719242902209</v>
      </c>
      <c r="AG267" s="208">
        <f t="shared" ref="AG267:AG277" si="339">AF267/AE267</f>
        <v>183.03952495824828</v>
      </c>
      <c r="AH267" s="205">
        <f>RANK(AG267, AG$267:AG$281)</f>
        <v>9</v>
      </c>
      <c r="AI267" s="529">
        <f>AVERAGE(AG267:AG281)</f>
        <v>290.14106524222512</v>
      </c>
      <c r="AJ267" s="207">
        <v>17</v>
      </c>
      <c r="AK267" s="207">
        <v>3111.835170100625</v>
      </c>
      <c r="AL267" s="208">
        <f t="shared" ref="AL267:AL277" si="340">AK267/AJ267</f>
        <v>183.04912765297794</v>
      </c>
      <c r="AM267" s="205">
        <f>RANK(AL267, AL$267:AL$281)</f>
        <v>8</v>
      </c>
      <c r="AN267" s="529">
        <f>AVERAGE(AL267:AL281)</f>
        <v>290.16711893991345</v>
      </c>
      <c r="AO267" s="207">
        <v>17</v>
      </c>
      <c r="AP267" s="207">
        <v>3111.9842829076642</v>
      </c>
      <c r="AQ267" s="208">
        <f t="shared" ref="AQ267:AQ277" si="341">AP267/AO267</f>
        <v>183.05789899456849</v>
      </c>
      <c r="AR267" s="205">
        <f>RANK(AQ267, AQ$267:AQ$281)</f>
        <v>8</v>
      </c>
      <c r="AS267" s="529">
        <f>AVERAGE(AQ267:AQ281)</f>
        <v>290.18993799500493</v>
      </c>
      <c r="AT267" s="207">
        <v>17</v>
      </c>
      <c r="AU267" s="207">
        <v>3111.9072708113817</v>
      </c>
      <c r="AV267" s="208">
        <f t="shared" ref="AV267:AV277" si="342">AU267/AT267</f>
        <v>183.05336887125776</v>
      </c>
      <c r="AW267" s="205">
        <f>RANK(AV267, AV$267:AV$281)</f>
        <v>9</v>
      </c>
      <c r="AX267" s="529">
        <f>AVERAGE(AV267:AV281)</f>
        <v>290.20899003025278</v>
      </c>
    </row>
    <row r="268" spans="2:50" ht="14.25" customHeight="1">
      <c r="B268" s="494"/>
      <c r="C268" s="203">
        <v>2</v>
      </c>
      <c r="D268" s="206" t="s">
        <v>395</v>
      </c>
      <c r="E268" s="203">
        <v>17</v>
      </c>
      <c r="F268" s="203">
        <v>3600</v>
      </c>
      <c r="G268" s="208">
        <f t="shared" si="335"/>
        <v>211.76470588235293</v>
      </c>
      <c r="H268" s="529"/>
      <c r="I268" s="209">
        <f t="shared" ref="I268:K277" si="343">AVERAGE(P268,U268,Z268,AE268,AJ268,AO268,AT268)</f>
        <v>17</v>
      </c>
      <c r="J268" s="209">
        <f t="shared" si="343"/>
        <v>3110.737450120349</v>
      </c>
      <c r="K268" s="210">
        <f t="shared" si="343"/>
        <v>182.9845558894323</v>
      </c>
      <c r="L268" s="530"/>
      <c r="M268" s="209">
        <f>RANK(K268, K$267:$K$281)</f>
        <v>10</v>
      </c>
      <c r="N268" s="494"/>
      <c r="O268" s="494"/>
      <c r="P268" s="207">
        <v>17</v>
      </c>
      <c r="Q268" s="207">
        <v>3110.271384403984</v>
      </c>
      <c r="R268" s="208">
        <f t="shared" si="336"/>
        <v>182.95714025905789</v>
      </c>
      <c r="S268" s="205">
        <f t="shared" ref="S268:S277" si="344">RANK(R268, R$267:R$281)</f>
        <v>9</v>
      </c>
      <c r="T268" s="529"/>
      <c r="U268" s="207">
        <v>17</v>
      </c>
      <c r="V268" s="207">
        <v>3110.2209944751398</v>
      </c>
      <c r="W268" s="208">
        <f t="shared" si="337"/>
        <v>182.95417614559645</v>
      </c>
      <c r="X268" s="205">
        <f t="shared" ref="X268:X277" si="345">RANK(W268, W$267:W$281)</f>
        <v>10</v>
      </c>
      <c r="Y268" s="529"/>
      <c r="Z268" s="207">
        <v>17</v>
      </c>
      <c r="AA268" s="207">
        <v>3110.6427818756597</v>
      </c>
      <c r="AB268" s="208">
        <f t="shared" si="338"/>
        <v>182.97898716915645</v>
      </c>
      <c r="AC268" s="205">
        <f t="shared" ref="AC268:AC277" si="346">RANK(AB268, AB$267:AB$281)</f>
        <v>10</v>
      </c>
      <c r="AD268" s="529"/>
      <c r="AE268" s="207">
        <v>17</v>
      </c>
      <c r="AF268" s="207">
        <v>3110.331753554502</v>
      </c>
      <c r="AG268" s="208">
        <f t="shared" si="339"/>
        <v>182.96069138555893</v>
      </c>
      <c r="AH268" s="205">
        <f t="shared" ref="AH268:AH277" si="347">RANK(AG268, AG$267:AG$281)</f>
        <v>10</v>
      </c>
      <c r="AI268" s="529"/>
      <c r="AJ268" s="207">
        <v>17</v>
      </c>
      <c r="AK268" s="207">
        <v>3110.9367336929863</v>
      </c>
      <c r="AL268" s="208">
        <f t="shared" si="340"/>
        <v>182.9962784525286</v>
      </c>
      <c r="AM268" s="205">
        <f t="shared" ref="AM268:AM277" si="348">RANK(AL268, AL$267:AL$281)</f>
        <v>10</v>
      </c>
      <c r="AN268" s="529"/>
      <c r="AO268" s="207">
        <v>17</v>
      </c>
      <c r="AP268" s="207">
        <v>3111.5516062884449</v>
      </c>
      <c r="AQ268" s="208">
        <f t="shared" si="341"/>
        <v>183.03244742873204</v>
      </c>
      <c r="AR268" s="205">
        <f t="shared" ref="AR268:AR277" si="349">RANK(AQ268, AQ$267:AQ$281)</f>
        <v>9</v>
      </c>
      <c r="AS268" s="529"/>
      <c r="AT268" s="207">
        <v>17</v>
      </c>
      <c r="AU268" s="207">
        <v>3111.2068965517255</v>
      </c>
      <c r="AV268" s="208">
        <f t="shared" si="342"/>
        <v>183.01217038539562</v>
      </c>
      <c r="AW268" s="205">
        <f t="shared" ref="AW268:AW277" si="350">RANK(AV268, AV$267:AV$281)</f>
        <v>10</v>
      </c>
      <c r="AX268" s="529"/>
    </row>
    <row r="269" spans="2:50" ht="14.25" customHeight="1">
      <c r="B269" s="494"/>
      <c r="C269" s="203">
        <v>3</v>
      </c>
      <c r="D269" s="206" t="s">
        <v>392</v>
      </c>
      <c r="E269" s="203">
        <v>11</v>
      </c>
      <c r="F269" s="203">
        <v>3600</v>
      </c>
      <c r="G269" s="208">
        <f t="shared" si="335"/>
        <v>327.27272727272725</v>
      </c>
      <c r="H269" s="529"/>
      <c r="I269" s="209">
        <f t="shared" si="343"/>
        <v>11</v>
      </c>
      <c r="J269" s="209">
        <f t="shared" si="343"/>
        <v>3135.8140117956041</v>
      </c>
      <c r="K269" s="210">
        <f t="shared" si="343"/>
        <v>285.07400107232769</v>
      </c>
      <c r="L269" s="530"/>
      <c r="M269" s="209">
        <f>RANK(K269, K$267:$K$281)</f>
        <v>7</v>
      </c>
      <c r="N269" s="494"/>
      <c r="O269" s="494"/>
      <c r="P269" s="207">
        <v>11</v>
      </c>
      <c r="Q269" s="207">
        <v>3134.8534201954399</v>
      </c>
      <c r="R269" s="208">
        <f t="shared" si="336"/>
        <v>284.98667456322181</v>
      </c>
      <c r="S269" s="205">
        <f t="shared" si="344"/>
        <v>7</v>
      </c>
      <c r="T269" s="529"/>
      <c r="U269" s="207">
        <v>11</v>
      </c>
      <c r="V269" s="207">
        <v>3134.6007604562765</v>
      </c>
      <c r="W269" s="208">
        <f t="shared" si="337"/>
        <v>284.96370549602511</v>
      </c>
      <c r="X269" s="205">
        <f t="shared" si="345"/>
        <v>7</v>
      </c>
      <c r="Y269" s="529"/>
      <c r="Z269" s="207">
        <v>11</v>
      </c>
      <c r="AA269" s="207">
        <v>3135.0172215843904</v>
      </c>
      <c r="AB269" s="208">
        <f t="shared" si="338"/>
        <v>285.00156559858095</v>
      </c>
      <c r="AC269" s="205">
        <f t="shared" si="346"/>
        <v>7</v>
      </c>
      <c r="AD269" s="529"/>
      <c r="AE269" s="207">
        <v>11</v>
      </c>
      <c r="AF269" s="207">
        <v>3136.3636363636365</v>
      </c>
      <c r="AG269" s="208">
        <f t="shared" si="339"/>
        <v>285.1239669421488</v>
      </c>
      <c r="AH269" s="205">
        <f t="shared" si="347"/>
        <v>7</v>
      </c>
      <c r="AI269" s="529"/>
      <c r="AJ269" s="207">
        <v>11</v>
      </c>
      <c r="AK269" s="207">
        <v>3136.0381861575183</v>
      </c>
      <c r="AL269" s="208">
        <f t="shared" si="340"/>
        <v>285.09438055977438</v>
      </c>
      <c r="AM269" s="205">
        <f t="shared" si="348"/>
        <v>7</v>
      </c>
      <c r="AN269" s="529"/>
      <c r="AO269" s="207">
        <v>11</v>
      </c>
      <c r="AP269" s="207">
        <v>3137.090163934432</v>
      </c>
      <c r="AQ269" s="208">
        <f t="shared" si="341"/>
        <v>285.19001490313019</v>
      </c>
      <c r="AR269" s="205">
        <f t="shared" si="349"/>
        <v>6</v>
      </c>
      <c r="AS269" s="529"/>
      <c r="AT269" s="207">
        <v>11</v>
      </c>
      <c r="AU269" s="207">
        <v>3136.7346938775381</v>
      </c>
      <c r="AV269" s="208">
        <f t="shared" si="342"/>
        <v>285.15769944341258</v>
      </c>
      <c r="AW269" s="205">
        <f t="shared" si="350"/>
        <v>7</v>
      </c>
      <c r="AX269" s="529"/>
    </row>
    <row r="270" spans="2:50" ht="14.25" customHeight="1">
      <c r="B270" s="494"/>
      <c r="C270" s="203">
        <v>4</v>
      </c>
      <c r="D270" s="206" t="s">
        <v>643</v>
      </c>
      <c r="E270" s="203">
        <v>6</v>
      </c>
      <c r="F270" s="203">
        <v>2600</v>
      </c>
      <c r="G270" s="208">
        <f t="shared" si="335"/>
        <v>433.33333333333331</v>
      </c>
      <c r="H270" s="529"/>
      <c r="I270" s="209">
        <f t="shared" si="343"/>
        <v>6</v>
      </c>
      <c r="J270" s="209">
        <f t="shared" si="343"/>
        <v>2300.5129248542944</v>
      </c>
      <c r="K270" s="210">
        <f t="shared" si="343"/>
        <v>383.41882080904907</v>
      </c>
      <c r="L270" s="530"/>
      <c r="M270" s="209">
        <f>RANK(K270, K$267:$K$281)</f>
        <v>1</v>
      </c>
      <c r="N270" s="494"/>
      <c r="O270" s="494"/>
      <c r="P270" s="207">
        <v>6</v>
      </c>
      <c r="Q270" s="207">
        <v>2299.5308552869005</v>
      </c>
      <c r="R270" s="208">
        <f t="shared" si="336"/>
        <v>383.25514254781677</v>
      </c>
      <c r="S270" s="205">
        <f t="shared" si="344"/>
        <v>1</v>
      </c>
      <c r="T270" s="529"/>
      <c r="U270" s="207">
        <v>6</v>
      </c>
      <c r="V270" s="207">
        <v>2299.5051389417577</v>
      </c>
      <c r="W270" s="208">
        <f t="shared" si="337"/>
        <v>383.25085649029296</v>
      </c>
      <c r="X270" s="205">
        <f t="shared" si="345"/>
        <v>3</v>
      </c>
      <c r="Y270" s="529"/>
      <c r="Z270" s="207">
        <v>6</v>
      </c>
      <c r="AA270" s="207">
        <v>2300.3289473684213</v>
      </c>
      <c r="AB270" s="208">
        <f t="shared" si="338"/>
        <v>383.38815789473688</v>
      </c>
      <c r="AC270" s="205">
        <f t="shared" si="346"/>
        <v>1</v>
      </c>
      <c r="AD270" s="529"/>
      <c r="AE270" s="207">
        <v>6</v>
      </c>
      <c r="AF270" s="207">
        <v>2300.6979062811565</v>
      </c>
      <c r="AG270" s="208">
        <f t="shared" si="339"/>
        <v>383.4496510468594</v>
      </c>
      <c r="AH270" s="205">
        <f t="shared" si="347"/>
        <v>1</v>
      </c>
      <c r="AI270" s="529"/>
      <c r="AJ270" s="207">
        <v>6</v>
      </c>
      <c r="AK270" s="207">
        <v>2300.7949125596156</v>
      </c>
      <c r="AL270" s="208">
        <f t="shared" si="340"/>
        <v>383.46581875993593</v>
      </c>
      <c r="AM270" s="205">
        <f t="shared" si="348"/>
        <v>1</v>
      </c>
      <c r="AN270" s="529"/>
      <c r="AO270" s="207">
        <v>6</v>
      </c>
      <c r="AP270" s="207">
        <v>2301.0447761194041</v>
      </c>
      <c r="AQ270" s="208">
        <f t="shared" si="341"/>
        <v>383.50746268656735</v>
      </c>
      <c r="AR270" s="205">
        <f t="shared" si="349"/>
        <v>1</v>
      </c>
      <c r="AS270" s="529"/>
      <c r="AT270" s="207">
        <v>6</v>
      </c>
      <c r="AU270" s="207">
        <v>2301.6879374228038</v>
      </c>
      <c r="AV270" s="208">
        <f t="shared" si="342"/>
        <v>383.61465623713394</v>
      </c>
      <c r="AW270" s="205">
        <f t="shared" si="350"/>
        <v>1</v>
      </c>
      <c r="AX270" s="529"/>
    </row>
    <row r="271" spans="2:50" ht="14.25" customHeight="1">
      <c r="B271" s="494"/>
      <c r="C271" s="203">
        <v>5</v>
      </c>
      <c r="D271" s="206" t="s">
        <v>669</v>
      </c>
      <c r="E271" s="203">
        <v>6</v>
      </c>
      <c r="F271" s="203">
        <v>2600</v>
      </c>
      <c r="G271" s="208">
        <f t="shared" si="335"/>
        <v>433.33333333333331</v>
      </c>
      <c r="H271" s="529"/>
      <c r="I271" s="209">
        <f t="shared" si="343"/>
        <v>6</v>
      </c>
      <c r="J271" s="209">
        <f t="shared" si="343"/>
        <v>2300.1215497114158</v>
      </c>
      <c r="K271" s="210">
        <f t="shared" si="343"/>
        <v>383.35359161856928</v>
      </c>
      <c r="L271" s="530"/>
      <c r="M271" s="209">
        <f>RANK(K271, K$267:$K$281)</f>
        <v>2</v>
      </c>
      <c r="N271" s="494"/>
      <c r="O271" s="494"/>
      <c r="P271" s="207">
        <v>6</v>
      </c>
      <c r="Q271" s="207">
        <v>2299.4714587737822</v>
      </c>
      <c r="R271" s="208">
        <f t="shared" si="336"/>
        <v>383.24524312896369</v>
      </c>
      <c r="S271" s="205">
        <f t="shared" si="344"/>
        <v>3</v>
      </c>
      <c r="T271" s="529"/>
      <c r="U271" s="207">
        <v>6</v>
      </c>
      <c r="V271" s="207">
        <v>2299.6688741721855</v>
      </c>
      <c r="W271" s="208">
        <f t="shared" si="337"/>
        <v>383.27814569536423</v>
      </c>
      <c r="X271" s="205">
        <f t="shared" si="345"/>
        <v>2</v>
      </c>
      <c r="Y271" s="529"/>
      <c r="Z271" s="207">
        <v>6</v>
      </c>
      <c r="AA271" s="207">
        <v>2299.8223801065715</v>
      </c>
      <c r="AB271" s="208">
        <f t="shared" si="338"/>
        <v>383.30373001776189</v>
      </c>
      <c r="AC271" s="205">
        <f t="shared" si="346"/>
        <v>3</v>
      </c>
      <c r="AD271" s="529"/>
      <c r="AE271" s="207">
        <v>6</v>
      </c>
      <c r="AF271" s="207">
        <v>2300.1109877913423</v>
      </c>
      <c r="AG271" s="208">
        <f t="shared" si="339"/>
        <v>383.35183129855704</v>
      </c>
      <c r="AH271" s="205">
        <f t="shared" si="347"/>
        <v>2</v>
      </c>
      <c r="AI271" s="529"/>
      <c r="AJ271" s="207">
        <v>6</v>
      </c>
      <c r="AK271" s="207">
        <v>2300.6722689075636</v>
      </c>
      <c r="AL271" s="208">
        <f t="shared" si="340"/>
        <v>383.44537815126063</v>
      </c>
      <c r="AM271" s="205">
        <f t="shared" si="348"/>
        <v>2</v>
      </c>
      <c r="AN271" s="529"/>
      <c r="AO271" s="207">
        <v>6</v>
      </c>
      <c r="AP271" s="207">
        <v>2300.6946541830243</v>
      </c>
      <c r="AQ271" s="208">
        <f t="shared" si="341"/>
        <v>383.44910903050408</v>
      </c>
      <c r="AR271" s="205">
        <f t="shared" si="349"/>
        <v>2</v>
      </c>
      <c r="AS271" s="529"/>
      <c r="AT271" s="207">
        <v>6</v>
      </c>
      <c r="AU271" s="207">
        <v>2300.4102240454413</v>
      </c>
      <c r="AV271" s="208">
        <f t="shared" si="342"/>
        <v>383.40170400757353</v>
      </c>
      <c r="AW271" s="205">
        <f t="shared" si="350"/>
        <v>3</v>
      </c>
      <c r="AX271" s="529"/>
    </row>
    <row r="272" spans="2:50" ht="14.25" customHeight="1">
      <c r="B272" s="494"/>
      <c r="C272" s="203">
        <v>6</v>
      </c>
      <c r="D272" s="206" t="s">
        <v>714</v>
      </c>
      <c r="E272" s="203">
        <v>6</v>
      </c>
      <c r="F272" s="203">
        <v>2500</v>
      </c>
      <c r="G272" s="208">
        <f t="shared" si="335"/>
        <v>416.66666666666669</v>
      </c>
      <c r="H272" s="529"/>
      <c r="I272" s="209">
        <f t="shared" si="343"/>
        <v>6</v>
      </c>
      <c r="J272" s="209">
        <f t="shared" si="343"/>
        <v>2217.6622288401063</v>
      </c>
      <c r="K272" s="210">
        <f t="shared" si="343"/>
        <v>369.61037147335111</v>
      </c>
      <c r="L272" s="530"/>
      <c r="M272" s="209">
        <f>RANK(K272, K$267:$K$281)</f>
        <v>4</v>
      </c>
      <c r="N272" s="494"/>
      <c r="O272" s="494"/>
      <c r="P272" s="207">
        <v>6</v>
      </c>
      <c r="Q272" s="207">
        <v>2217.3506493506488</v>
      </c>
      <c r="R272" s="208">
        <f t="shared" si="336"/>
        <v>369.55844155844147</v>
      </c>
      <c r="S272" s="205">
        <f t="shared" si="344"/>
        <v>4</v>
      </c>
      <c r="T272" s="529"/>
      <c r="U272" s="207">
        <v>6</v>
      </c>
      <c r="V272" s="207">
        <v>2217.4468085106387</v>
      </c>
      <c r="W272" s="208">
        <f t="shared" si="337"/>
        <v>369.57446808510645</v>
      </c>
      <c r="X272" s="205">
        <f t="shared" si="345"/>
        <v>4</v>
      </c>
      <c r="Y272" s="529"/>
      <c r="Z272" s="207">
        <v>6</v>
      </c>
      <c r="AA272" s="207">
        <v>2217.6504967855049</v>
      </c>
      <c r="AB272" s="208">
        <f t="shared" si="338"/>
        <v>369.60841613091748</v>
      </c>
      <c r="AC272" s="205">
        <f t="shared" si="346"/>
        <v>4</v>
      </c>
      <c r="AD272" s="529"/>
      <c r="AE272" s="207">
        <v>6</v>
      </c>
      <c r="AF272" s="207">
        <v>2217.5666280417154</v>
      </c>
      <c r="AG272" s="208">
        <f t="shared" si="339"/>
        <v>369.59443800695254</v>
      </c>
      <c r="AH272" s="205">
        <f t="shared" si="347"/>
        <v>4</v>
      </c>
      <c r="AI272" s="529"/>
      <c r="AJ272" s="207">
        <v>6</v>
      </c>
      <c r="AK272" s="207">
        <v>2217.7083333333344</v>
      </c>
      <c r="AL272" s="208">
        <f t="shared" si="340"/>
        <v>369.61805555555571</v>
      </c>
      <c r="AM272" s="205">
        <f t="shared" si="348"/>
        <v>4</v>
      </c>
      <c r="AN272" s="529"/>
      <c r="AO272" s="207">
        <v>6</v>
      </c>
      <c r="AP272" s="207">
        <v>2217.9310344827582</v>
      </c>
      <c r="AQ272" s="208">
        <f t="shared" si="341"/>
        <v>369.65517241379303</v>
      </c>
      <c r="AR272" s="205">
        <f t="shared" si="349"/>
        <v>4</v>
      </c>
      <c r="AS272" s="529"/>
      <c r="AT272" s="207">
        <v>6</v>
      </c>
      <c r="AU272" s="207">
        <v>2217.9816513761471</v>
      </c>
      <c r="AV272" s="208">
        <f t="shared" si="342"/>
        <v>369.66360856269119</v>
      </c>
      <c r="AW272" s="205">
        <f t="shared" si="350"/>
        <v>4</v>
      </c>
      <c r="AX272" s="529"/>
    </row>
    <row r="273" spans="2:50" ht="14.25" customHeight="1">
      <c r="B273" s="494"/>
      <c r="C273" s="203">
        <v>7</v>
      </c>
      <c r="D273" s="206" t="s">
        <v>708</v>
      </c>
      <c r="E273" s="203">
        <v>6</v>
      </c>
      <c r="F273" s="203">
        <v>2500</v>
      </c>
      <c r="G273" s="208">
        <f t="shared" si="335"/>
        <v>416.66666666666669</v>
      </c>
      <c r="H273" s="529"/>
      <c r="I273" s="209">
        <f t="shared" si="343"/>
        <v>6</v>
      </c>
      <c r="J273" s="209">
        <f t="shared" si="343"/>
        <v>2217.2341189140366</v>
      </c>
      <c r="K273" s="210">
        <f t="shared" si="343"/>
        <v>369.53901981900611</v>
      </c>
      <c r="L273" s="530"/>
      <c r="M273" s="209">
        <f>RANK(K273, K$267:$K$281)</f>
        <v>5</v>
      </c>
      <c r="N273" s="494"/>
      <c r="O273" s="494"/>
      <c r="P273" s="207">
        <v>6</v>
      </c>
      <c r="Q273" s="207">
        <v>2216.5508528111191</v>
      </c>
      <c r="R273" s="208">
        <f t="shared" si="336"/>
        <v>369.42514213518649</v>
      </c>
      <c r="S273" s="205">
        <f t="shared" si="344"/>
        <v>5</v>
      </c>
      <c r="T273" s="529"/>
      <c r="U273" s="207">
        <v>6</v>
      </c>
      <c r="V273" s="207">
        <v>2216.7758846657948</v>
      </c>
      <c r="W273" s="208">
        <f t="shared" si="337"/>
        <v>369.46264744429914</v>
      </c>
      <c r="X273" s="205">
        <f t="shared" si="345"/>
        <v>5</v>
      </c>
      <c r="Y273" s="529"/>
      <c r="Z273" s="207">
        <v>6</v>
      </c>
      <c r="AA273" s="207">
        <v>2217.0087976539594</v>
      </c>
      <c r="AB273" s="208">
        <f t="shared" si="338"/>
        <v>369.50146627565988</v>
      </c>
      <c r="AC273" s="205">
        <f t="shared" si="346"/>
        <v>5</v>
      </c>
      <c r="AD273" s="529"/>
      <c r="AE273" s="207">
        <v>6</v>
      </c>
      <c r="AF273" s="207">
        <v>2217.3055859802835</v>
      </c>
      <c r="AG273" s="208">
        <f t="shared" si="339"/>
        <v>369.55093099671393</v>
      </c>
      <c r="AH273" s="205">
        <f t="shared" si="347"/>
        <v>5</v>
      </c>
      <c r="AI273" s="529"/>
      <c r="AJ273" s="207">
        <v>6</v>
      </c>
      <c r="AK273" s="207">
        <v>2217.5090252707591</v>
      </c>
      <c r="AL273" s="208">
        <f t="shared" si="340"/>
        <v>369.5848375451265</v>
      </c>
      <c r="AM273" s="205">
        <f t="shared" si="348"/>
        <v>5</v>
      </c>
      <c r="AN273" s="529"/>
      <c r="AO273" s="207">
        <v>6</v>
      </c>
      <c r="AP273" s="207">
        <v>2217.5320296695909</v>
      </c>
      <c r="AQ273" s="208">
        <f t="shared" si="341"/>
        <v>369.5886716115985</v>
      </c>
      <c r="AR273" s="205">
        <f t="shared" si="349"/>
        <v>5</v>
      </c>
      <c r="AS273" s="529"/>
      <c r="AT273" s="207">
        <v>6</v>
      </c>
      <c r="AU273" s="207">
        <v>2217.9566563467506</v>
      </c>
      <c r="AV273" s="208">
        <f t="shared" si="342"/>
        <v>369.65944272445842</v>
      </c>
      <c r="AW273" s="205">
        <f t="shared" si="350"/>
        <v>5</v>
      </c>
      <c r="AX273" s="529"/>
    </row>
    <row r="274" spans="2:50" ht="14.25" customHeight="1">
      <c r="B274" s="494"/>
      <c r="C274" s="203">
        <v>8</v>
      </c>
      <c r="D274" s="206" t="s">
        <v>707</v>
      </c>
      <c r="E274" s="203">
        <v>6</v>
      </c>
      <c r="F274" s="203">
        <v>2600</v>
      </c>
      <c r="G274" s="208">
        <f t="shared" si="335"/>
        <v>433.33333333333331</v>
      </c>
      <c r="H274" s="529"/>
      <c r="I274" s="209">
        <f t="shared" si="343"/>
        <v>6</v>
      </c>
      <c r="J274" s="209">
        <f t="shared" si="343"/>
        <v>2300.0533463791858</v>
      </c>
      <c r="K274" s="210">
        <f t="shared" si="343"/>
        <v>383.34222439653092</v>
      </c>
      <c r="L274" s="530"/>
      <c r="M274" s="209">
        <f>RANK(K274, K$267:$K$281)</f>
        <v>3</v>
      </c>
      <c r="N274" s="494"/>
      <c r="O274" s="494"/>
      <c r="P274" s="207">
        <v>6</v>
      </c>
      <c r="Q274" s="207">
        <v>2299.516534519435</v>
      </c>
      <c r="R274" s="208">
        <f t="shared" si="336"/>
        <v>383.25275575323917</v>
      </c>
      <c r="S274" s="205">
        <f t="shared" si="344"/>
        <v>2</v>
      </c>
      <c r="T274" s="529"/>
      <c r="U274" s="207">
        <v>6</v>
      </c>
      <c r="V274" s="207">
        <v>2299.6889580093307</v>
      </c>
      <c r="W274" s="208">
        <f t="shared" si="337"/>
        <v>383.28149300155513</v>
      </c>
      <c r="X274" s="205">
        <f t="shared" si="345"/>
        <v>1</v>
      </c>
      <c r="Y274" s="529"/>
      <c r="Z274" s="207">
        <v>6</v>
      </c>
      <c r="AA274" s="207">
        <v>2299.8439937597495</v>
      </c>
      <c r="AB274" s="208">
        <f t="shared" si="338"/>
        <v>383.30733229329161</v>
      </c>
      <c r="AC274" s="205">
        <f t="shared" si="346"/>
        <v>2</v>
      </c>
      <c r="AD274" s="529"/>
      <c r="AE274" s="207">
        <v>6</v>
      </c>
      <c r="AF274" s="207">
        <v>2299.8781973203422</v>
      </c>
      <c r="AG274" s="208">
        <f t="shared" si="339"/>
        <v>383.3130328867237</v>
      </c>
      <c r="AH274" s="205">
        <f t="shared" si="347"/>
        <v>3</v>
      </c>
      <c r="AI274" s="529"/>
      <c r="AJ274" s="207">
        <v>6</v>
      </c>
      <c r="AK274" s="207">
        <v>2300.3115264797502</v>
      </c>
      <c r="AL274" s="208">
        <f t="shared" si="340"/>
        <v>383.3852544132917</v>
      </c>
      <c r="AM274" s="205">
        <f t="shared" si="348"/>
        <v>3</v>
      </c>
      <c r="AN274" s="529"/>
      <c r="AO274" s="207">
        <v>6</v>
      </c>
      <c r="AP274" s="207">
        <v>2300.6784260515592</v>
      </c>
      <c r="AQ274" s="208">
        <f t="shared" si="341"/>
        <v>383.44640434192655</v>
      </c>
      <c r="AR274" s="205">
        <f t="shared" si="349"/>
        <v>3</v>
      </c>
      <c r="AS274" s="529"/>
      <c r="AT274" s="207">
        <v>6</v>
      </c>
      <c r="AU274" s="207">
        <v>2300.4557885141321</v>
      </c>
      <c r="AV274" s="208">
        <f t="shared" si="342"/>
        <v>383.4092980856887</v>
      </c>
      <c r="AW274" s="205">
        <f t="shared" si="350"/>
        <v>2</v>
      </c>
      <c r="AX274" s="529"/>
    </row>
    <row r="275" spans="2:50" ht="14.25" customHeight="1">
      <c r="B275" s="494"/>
      <c r="C275" s="203">
        <v>9</v>
      </c>
      <c r="D275" s="206" t="s">
        <v>397</v>
      </c>
      <c r="E275" s="203">
        <v>17</v>
      </c>
      <c r="F275" s="203">
        <v>3600</v>
      </c>
      <c r="G275" s="208">
        <f t="shared" si="335"/>
        <v>211.76470588235293</v>
      </c>
      <c r="H275" s="529"/>
      <c r="I275" s="209">
        <f t="shared" si="343"/>
        <v>17</v>
      </c>
      <c r="J275" s="209">
        <f t="shared" si="343"/>
        <v>3111.4442812534621</v>
      </c>
      <c r="K275" s="210">
        <f t="shared" si="343"/>
        <v>183.02613419138009</v>
      </c>
      <c r="L275" s="530"/>
      <c r="M275" s="209">
        <f>RANK(K275, K$267:$K$281)</f>
        <v>8</v>
      </c>
      <c r="N275" s="494"/>
      <c r="O275" s="494"/>
      <c r="P275" s="207">
        <v>17</v>
      </c>
      <c r="Q275" s="207">
        <v>3111.6988809766017</v>
      </c>
      <c r="R275" s="208">
        <f t="shared" si="336"/>
        <v>183.04111064568247</v>
      </c>
      <c r="S275" s="205">
        <f t="shared" si="344"/>
        <v>8</v>
      </c>
      <c r="T275" s="529"/>
      <c r="U275" s="207">
        <v>17</v>
      </c>
      <c r="V275" s="207">
        <v>3111.9696447050719</v>
      </c>
      <c r="W275" s="208">
        <f t="shared" si="337"/>
        <v>183.05703792382775</v>
      </c>
      <c r="X275" s="205">
        <f t="shared" si="345"/>
        <v>8</v>
      </c>
      <c r="Y275" s="529"/>
      <c r="Z275" s="207">
        <v>17</v>
      </c>
      <c r="AA275" s="207">
        <v>3111.3357400722043</v>
      </c>
      <c r="AB275" s="208">
        <f t="shared" si="338"/>
        <v>183.01974941601202</v>
      </c>
      <c r="AC275" s="205">
        <f t="shared" si="346"/>
        <v>8</v>
      </c>
      <c r="AD275" s="529"/>
      <c r="AE275" s="207">
        <v>17</v>
      </c>
      <c r="AF275" s="207">
        <v>3111.8644067796677</v>
      </c>
      <c r="AG275" s="208">
        <f t="shared" si="339"/>
        <v>183.0508474576275</v>
      </c>
      <c r="AH275" s="205">
        <f t="shared" si="347"/>
        <v>8</v>
      </c>
      <c r="AI275" s="529"/>
      <c r="AJ275" s="207">
        <v>17</v>
      </c>
      <c r="AK275" s="207">
        <v>3111.1316397228688</v>
      </c>
      <c r="AL275" s="208">
        <f t="shared" si="340"/>
        <v>183.00774351310994</v>
      </c>
      <c r="AM275" s="205">
        <f t="shared" si="348"/>
        <v>9</v>
      </c>
      <c r="AN275" s="529"/>
      <c r="AO275" s="207">
        <v>17</v>
      </c>
      <c r="AP275" s="207">
        <v>3111.0783952889255</v>
      </c>
      <c r="AQ275" s="208">
        <f t="shared" si="341"/>
        <v>183.00461148758384</v>
      </c>
      <c r="AR275" s="205">
        <f t="shared" si="349"/>
        <v>10</v>
      </c>
      <c r="AS275" s="529"/>
      <c r="AT275" s="207">
        <v>17</v>
      </c>
      <c r="AU275" s="207">
        <v>3111.0312612288931</v>
      </c>
      <c r="AV275" s="208">
        <f t="shared" si="342"/>
        <v>183.00183889581723</v>
      </c>
      <c r="AW275" s="205">
        <f t="shared" si="350"/>
        <v>11</v>
      </c>
      <c r="AX275" s="529"/>
    </row>
    <row r="276" spans="2:50" ht="14.25" customHeight="1">
      <c r="B276" s="494"/>
      <c r="C276" s="203">
        <v>10</v>
      </c>
      <c r="D276" s="206" t="s">
        <v>398</v>
      </c>
      <c r="E276" s="203">
        <v>17</v>
      </c>
      <c r="F276" s="203">
        <v>3600</v>
      </c>
      <c r="G276" s="208">
        <f t="shared" si="335"/>
        <v>211.76470588235293</v>
      </c>
      <c r="H276" s="529"/>
      <c r="I276" s="209">
        <f t="shared" si="343"/>
        <v>17</v>
      </c>
      <c r="J276" s="209">
        <f t="shared" si="343"/>
        <v>3110.1434914108618</v>
      </c>
      <c r="K276" s="210">
        <f t="shared" si="343"/>
        <v>182.94961714181539</v>
      </c>
      <c r="L276" s="530"/>
      <c r="M276" s="209">
        <f>RANK(K276, K$267:$K$281)</f>
        <v>11</v>
      </c>
      <c r="N276" s="494"/>
      <c r="O276" s="494"/>
      <c r="P276" s="207">
        <v>17</v>
      </c>
      <c r="Q276" s="207">
        <v>3108.7551299589604</v>
      </c>
      <c r="R276" s="208">
        <f t="shared" si="336"/>
        <v>182.86794882111531</v>
      </c>
      <c r="S276" s="205">
        <f t="shared" si="344"/>
        <v>11</v>
      </c>
      <c r="T276" s="529"/>
      <c r="U276" s="207">
        <v>17</v>
      </c>
      <c r="V276" s="207">
        <v>3109.2050209205049</v>
      </c>
      <c r="W276" s="208">
        <f t="shared" si="337"/>
        <v>182.89441299532382</v>
      </c>
      <c r="X276" s="205">
        <f t="shared" si="345"/>
        <v>11</v>
      </c>
      <c r="Y276" s="529"/>
      <c r="Z276" s="207">
        <v>17</v>
      </c>
      <c r="AA276" s="207">
        <v>3108.7899963221776</v>
      </c>
      <c r="AB276" s="208">
        <f t="shared" si="338"/>
        <v>182.86999978365751</v>
      </c>
      <c r="AC276" s="205">
        <f t="shared" si="346"/>
        <v>11</v>
      </c>
      <c r="AD276" s="529"/>
      <c r="AE276" s="207">
        <v>17</v>
      </c>
      <c r="AF276" s="207">
        <v>3109.8436062557535</v>
      </c>
      <c r="AG276" s="208">
        <f t="shared" si="339"/>
        <v>182.93197683857375</v>
      </c>
      <c r="AH276" s="205">
        <f t="shared" si="347"/>
        <v>11</v>
      </c>
      <c r="AI276" s="529"/>
      <c r="AJ276" s="207">
        <v>17</v>
      </c>
      <c r="AK276" s="207">
        <v>3110.6628242074939</v>
      </c>
      <c r="AL276" s="208">
        <f t="shared" si="340"/>
        <v>182.98016612985259</v>
      </c>
      <c r="AM276" s="205">
        <f t="shared" si="348"/>
        <v>11</v>
      </c>
      <c r="AN276" s="529"/>
      <c r="AO276" s="207">
        <v>17</v>
      </c>
      <c r="AP276" s="207">
        <v>3110.8310358408817</v>
      </c>
      <c r="AQ276" s="208">
        <f t="shared" si="341"/>
        <v>182.99006093181657</v>
      </c>
      <c r="AR276" s="205">
        <f t="shared" si="349"/>
        <v>11</v>
      </c>
      <c r="AS276" s="529"/>
      <c r="AT276" s="207">
        <v>17</v>
      </c>
      <c r="AU276" s="207">
        <v>3112.9168263702586</v>
      </c>
      <c r="AV276" s="208">
        <f t="shared" si="342"/>
        <v>183.11275449236814</v>
      </c>
      <c r="AW276" s="205">
        <f t="shared" si="350"/>
        <v>8</v>
      </c>
      <c r="AX276" s="529"/>
    </row>
    <row r="277" spans="2:50" ht="14.25" customHeight="1">
      <c r="B277" s="494"/>
      <c r="C277" s="203">
        <v>11</v>
      </c>
      <c r="D277" s="206" t="s">
        <v>396</v>
      </c>
      <c r="E277" s="203">
        <v>11</v>
      </c>
      <c r="F277" s="203">
        <v>3600</v>
      </c>
      <c r="G277" s="208">
        <f t="shared" si="335"/>
        <v>327.27272727272725</v>
      </c>
      <c r="H277" s="529"/>
      <c r="I277" s="209">
        <f t="shared" si="343"/>
        <v>11</v>
      </c>
      <c r="J277" s="209">
        <f t="shared" si="343"/>
        <v>3136.6486137143161</v>
      </c>
      <c r="K277" s="210">
        <f t="shared" si="343"/>
        <v>285.14987397402871</v>
      </c>
      <c r="L277" s="530"/>
      <c r="M277" s="209">
        <f>RANK(K277, K$267:$K$281)</f>
        <v>6</v>
      </c>
      <c r="N277" s="494"/>
      <c r="O277" s="494"/>
      <c r="P277" s="207">
        <v>11</v>
      </c>
      <c r="Q277" s="207">
        <v>3135.2331606217649</v>
      </c>
      <c r="R277" s="208">
        <f t="shared" si="336"/>
        <v>285.02119642016044</v>
      </c>
      <c r="S277" s="205">
        <f t="shared" si="344"/>
        <v>6</v>
      </c>
      <c r="T277" s="529"/>
      <c r="U277" s="207">
        <v>11</v>
      </c>
      <c r="V277" s="207">
        <v>3136.0905528950834</v>
      </c>
      <c r="W277" s="208">
        <f t="shared" si="337"/>
        <v>285.09914117228033</v>
      </c>
      <c r="X277" s="205">
        <f t="shared" si="345"/>
        <v>6</v>
      </c>
      <c r="Y277" s="529"/>
      <c r="Z277" s="207">
        <v>11</v>
      </c>
      <c r="AA277" s="207">
        <v>3136.6816143497754</v>
      </c>
      <c r="AB277" s="208">
        <f t="shared" si="338"/>
        <v>285.15287403179775</v>
      </c>
      <c r="AC277" s="205">
        <f t="shared" si="346"/>
        <v>6</v>
      </c>
      <c r="AD277" s="529"/>
      <c r="AE277" s="207">
        <v>11</v>
      </c>
      <c r="AF277" s="207">
        <v>3137.0330843116349</v>
      </c>
      <c r="AG277" s="208">
        <f t="shared" si="339"/>
        <v>285.18482584651224</v>
      </c>
      <c r="AH277" s="205">
        <f t="shared" si="347"/>
        <v>6</v>
      </c>
      <c r="AI277" s="529"/>
      <c r="AJ277" s="207">
        <v>11</v>
      </c>
      <c r="AK277" s="207">
        <v>3137.323943661976</v>
      </c>
      <c r="AL277" s="208">
        <f t="shared" si="340"/>
        <v>285.21126760563419</v>
      </c>
      <c r="AM277" s="205">
        <f t="shared" si="348"/>
        <v>6</v>
      </c>
      <c r="AN277" s="529"/>
      <c r="AO277" s="207">
        <v>11</v>
      </c>
      <c r="AP277" s="207">
        <v>3136.8421052631661</v>
      </c>
      <c r="AQ277" s="208">
        <f t="shared" si="341"/>
        <v>285.16746411483331</v>
      </c>
      <c r="AR277" s="205">
        <f t="shared" si="349"/>
        <v>7</v>
      </c>
      <c r="AS277" s="529"/>
      <c r="AT277" s="207">
        <v>11</v>
      </c>
      <c r="AU277" s="207">
        <v>3137.3358348968095</v>
      </c>
      <c r="AV277" s="208">
        <f t="shared" si="342"/>
        <v>285.2123486269827</v>
      </c>
      <c r="AW277" s="205">
        <f t="shared" si="350"/>
        <v>6</v>
      </c>
      <c r="AX277" s="529"/>
    </row>
    <row r="278" spans="2:50" ht="14.25" customHeight="1">
      <c r="B278" s="494"/>
      <c r="C278" s="203">
        <v>12</v>
      </c>
      <c r="D278" s="206"/>
      <c r="E278" s="203"/>
      <c r="F278" s="203"/>
      <c r="G278" s="208"/>
      <c r="H278" s="529"/>
      <c r="I278" s="209"/>
      <c r="J278" s="209"/>
      <c r="K278" s="210"/>
      <c r="L278" s="530"/>
      <c r="M278" s="209"/>
      <c r="N278" s="494"/>
      <c r="O278" s="494"/>
      <c r="P278" s="207"/>
      <c r="Q278" s="207"/>
      <c r="R278" s="208"/>
      <c r="S278" s="205"/>
      <c r="T278" s="529"/>
      <c r="U278" s="207"/>
      <c r="V278" s="207"/>
      <c r="W278" s="208"/>
      <c r="X278" s="205"/>
      <c r="Y278" s="529"/>
      <c r="Z278" s="207"/>
      <c r="AA278" s="207"/>
      <c r="AB278" s="208"/>
      <c r="AC278" s="205"/>
      <c r="AD278" s="529"/>
      <c r="AE278" s="207"/>
      <c r="AF278" s="207"/>
      <c r="AG278" s="208"/>
      <c r="AH278" s="205"/>
      <c r="AI278" s="529"/>
      <c r="AJ278" s="207"/>
      <c r="AK278" s="207"/>
      <c r="AL278" s="208"/>
      <c r="AM278" s="205"/>
      <c r="AN278" s="529"/>
      <c r="AO278" s="207"/>
      <c r="AP278" s="207"/>
      <c r="AQ278" s="208"/>
      <c r="AR278" s="205"/>
      <c r="AS278" s="529"/>
      <c r="AT278" s="207"/>
      <c r="AU278" s="207"/>
      <c r="AV278" s="208"/>
      <c r="AW278" s="205"/>
      <c r="AX278" s="529"/>
    </row>
    <row r="279" spans="2:50" ht="14.25" customHeight="1">
      <c r="B279" s="494"/>
      <c r="C279" s="203">
        <v>13</v>
      </c>
      <c r="D279" s="206"/>
      <c r="E279" s="203"/>
      <c r="F279" s="203"/>
      <c r="G279" s="208"/>
      <c r="H279" s="529"/>
      <c r="I279" s="209"/>
      <c r="J279" s="209"/>
      <c r="K279" s="210"/>
      <c r="L279" s="530"/>
      <c r="M279" s="209"/>
      <c r="N279" s="494"/>
      <c r="O279" s="494"/>
      <c r="P279" s="207"/>
      <c r="Q279" s="207"/>
      <c r="R279" s="208"/>
      <c r="S279" s="205"/>
      <c r="T279" s="529"/>
      <c r="U279" s="207"/>
      <c r="V279" s="207"/>
      <c r="W279" s="208"/>
      <c r="X279" s="205"/>
      <c r="Y279" s="529"/>
      <c r="Z279" s="207"/>
      <c r="AA279" s="207"/>
      <c r="AB279" s="208"/>
      <c r="AC279" s="205"/>
      <c r="AD279" s="529"/>
      <c r="AE279" s="207"/>
      <c r="AF279" s="207"/>
      <c r="AG279" s="208"/>
      <c r="AH279" s="205"/>
      <c r="AI279" s="529"/>
      <c r="AJ279" s="207"/>
      <c r="AK279" s="207"/>
      <c r="AL279" s="208"/>
      <c r="AM279" s="205"/>
      <c r="AN279" s="529"/>
      <c r="AO279" s="207"/>
      <c r="AP279" s="207"/>
      <c r="AQ279" s="208"/>
      <c r="AR279" s="205"/>
      <c r="AS279" s="529"/>
      <c r="AT279" s="207"/>
      <c r="AU279" s="207"/>
      <c r="AV279" s="208"/>
      <c r="AW279" s="205"/>
      <c r="AX279" s="529"/>
    </row>
    <row r="280" spans="2:50" ht="14.25" customHeight="1">
      <c r="B280" s="494"/>
      <c r="C280" s="203">
        <v>14</v>
      </c>
      <c r="D280" s="206"/>
      <c r="E280" s="203"/>
      <c r="F280" s="203"/>
      <c r="G280" s="208"/>
      <c r="H280" s="529"/>
      <c r="I280" s="209"/>
      <c r="J280" s="209"/>
      <c r="K280" s="210"/>
      <c r="L280" s="530"/>
      <c r="M280" s="209"/>
      <c r="N280" s="494"/>
      <c r="O280" s="494"/>
      <c r="P280" s="203"/>
      <c r="Q280" s="203"/>
      <c r="R280" s="208"/>
      <c r="S280" s="205"/>
      <c r="T280" s="529"/>
      <c r="U280" s="203"/>
      <c r="V280" s="203"/>
      <c r="W280" s="208"/>
      <c r="X280" s="205"/>
      <c r="Y280" s="529"/>
      <c r="Z280" s="203"/>
      <c r="AA280" s="203"/>
      <c r="AB280" s="208"/>
      <c r="AC280" s="205"/>
      <c r="AD280" s="529"/>
      <c r="AE280" s="203"/>
      <c r="AF280" s="203"/>
      <c r="AG280" s="208"/>
      <c r="AH280" s="205"/>
      <c r="AI280" s="529"/>
      <c r="AJ280" s="203"/>
      <c r="AK280" s="203"/>
      <c r="AL280" s="208"/>
      <c r="AM280" s="205"/>
      <c r="AN280" s="529"/>
      <c r="AO280" s="203"/>
      <c r="AP280" s="203"/>
      <c r="AQ280" s="208"/>
      <c r="AR280" s="205"/>
      <c r="AS280" s="529"/>
      <c r="AT280" s="203"/>
      <c r="AU280" s="203"/>
      <c r="AV280" s="208"/>
      <c r="AW280" s="205"/>
      <c r="AX280" s="529"/>
    </row>
    <row r="281" spans="2:50" ht="14.25" customHeight="1">
      <c r="B281" s="494"/>
      <c r="C281" s="203">
        <v>15</v>
      </c>
      <c r="D281" s="206"/>
      <c r="E281" s="203"/>
      <c r="F281" s="203"/>
      <c r="G281" s="208"/>
      <c r="H281" s="529"/>
      <c r="I281" s="209"/>
      <c r="J281" s="209"/>
      <c r="K281" s="210"/>
      <c r="L281" s="530"/>
      <c r="M281" s="209"/>
      <c r="N281" s="494"/>
      <c r="O281" s="494"/>
      <c r="P281" s="203"/>
      <c r="Q281" s="207"/>
      <c r="R281" s="208"/>
      <c r="S281" s="205"/>
      <c r="T281" s="529"/>
      <c r="U281" s="203"/>
      <c r="V281" s="207"/>
      <c r="W281" s="208"/>
      <c r="X281" s="205"/>
      <c r="Y281" s="529"/>
      <c r="Z281" s="203"/>
      <c r="AA281" s="207"/>
      <c r="AB281" s="208"/>
      <c r="AC281" s="205"/>
      <c r="AD281" s="529"/>
      <c r="AE281" s="203"/>
      <c r="AF281" s="207"/>
      <c r="AG281" s="208"/>
      <c r="AH281" s="205"/>
      <c r="AI281" s="529"/>
      <c r="AJ281" s="203"/>
      <c r="AK281" s="207"/>
      <c r="AL281" s="208"/>
      <c r="AM281" s="205"/>
      <c r="AN281" s="529"/>
      <c r="AO281" s="203"/>
      <c r="AP281" s="207"/>
      <c r="AQ281" s="208"/>
      <c r="AR281" s="205"/>
      <c r="AS281" s="529"/>
      <c r="AT281" s="203"/>
      <c r="AU281" s="207"/>
      <c r="AV281" s="208"/>
      <c r="AW281" s="205"/>
      <c r="AX281" s="529"/>
    </row>
    <row r="282" spans="2:50" ht="14.25" customHeight="1" collapsed="1">
      <c r="B282" s="531" t="s">
        <v>762</v>
      </c>
      <c r="C282" s="532"/>
      <c r="D282" s="532"/>
      <c r="E282" s="532"/>
      <c r="F282" s="532"/>
      <c r="G282" s="532"/>
      <c r="H282" s="532"/>
      <c r="I282" s="532"/>
      <c r="J282" s="532"/>
      <c r="K282" s="532"/>
      <c r="L282" s="532"/>
      <c r="M282" s="533"/>
      <c r="N282" s="575" t="s">
        <v>445</v>
      </c>
      <c r="O282" s="575" t="s">
        <v>105</v>
      </c>
      <c r="P282" s="587">
        <f>AT262+1</f>
        <v>45965</v>
      </c>
      <c r="Q282" s="588"/>
      <c r="R282" s="588"/>
      <c r="S282" s="588"/>
      <c r="T282" s="588"/>
      <c r="U282" s="589">
        <f>P282+1</f>
        <v>45966</v>
      </c>
      <c r="V282" s="590"/>
      <c r="W282" s="590"/>
      <c r="X282" s="590"/>
      <c r="Y282" s="590"/>
      <c r="Z282" s="587">
        <f t="shared" ref="Z282" si="351">U282+1</f>
        <v>45967</v>
      </c>
      <c r="AA282" s="588"/>
      <c r="AB282" s="588"/>
      <c r="AC282" s="588"/>
      <c r="AD282" s="588"/>
      <c r="AE282" s="589">
        <f t="shared" ref="AE282" si="352">Z282+1</f>
        <v>45968</v>
      </c>
      <c r="AF282" s="590"/>
      <c r="AG282" s="590"/>
      <c r="AH282" s="590"/>
      <c r="AI282" s="590"/>
      <c r="AJ282" s="591">
        <f t="shared" ref="AJ282" si="353">AE282+1</f>
        <v>45969</v>
      </c>
      <c r="AK282" s="592"/>
      <c r="AL282" s="592"/>
      <c r="AM282" s="592"/>
      <c r="AN282" s="593"/>
      <c r="AO282" s="589">
        <f t="shared" ref="AO282" si="354">AJ282+1</f>
        <v>45970</v>
      </c>
      <c r="AP282" s="590"/>
      <c r="AQ282" s="590"/>
      <c r="AR282" s="590"/>
      <c r="AS282" s="590"/>
      <c r="AT282" s="591">
        <f t="shared" ref="AT282" si="355">AO282+1</f>
        <v>45971</v>
      </c>
      <c r="AU282" s="592"/>
      <c r="AV282" s="592"/>
      <c r="AW282" s="592"/>
      <c r="AX282" s="593"/>
    </row>
    <row r="283" spans="2:50" ht="14.25" customHeight="1">
      <c r="B283" s="534"/>
      <c r="C283" s="534"/>
      <c r="D283" s="534"/>
      <c r="E283" s="534"/>
      <c r="F283" s="534"/>
      <c r="G283" s="534"/>
      <c r="H283" s="534"/>
      <c r="I283" s="534"/>
      <c r="J283" s="534"/>
      <c r="K283" s="534"/>
      <c r="L283" s="534"/>
      <c r="M283" s="535"/>
      <c r="N283" s="577"/>
      <c r="O283" s="577"/>
      <c r="P283" s="594">
        <f>P282</f>
        <v>45965</v>
      </c>
      <c r="Q283" s="594"/>
      <c r="R283" s="594"/>
      <c r="S283" s="594"/>
      <c r="T283" s="594"/>
      <c r="U283" s="595">
        <f>U282</f>
        <v>45966</v>
      </c>
      <c r="V283" s="595"/>
      <c r="W283" s="595"/>
      <c r="X283" s="595"/>
      <c r="Y283" s="595"/>
      <c r="Z283" s="594">
        <f t="shared" ref="Z283" si="356">Z282</f>
        <v>45967</v>
      </c>
      <c r="AA283" s="594"/>
      <c r="AB283" s="594"/>
      <c r="AC283" s="594"/>
      <c r="AD283" s="594"/>
      <c r="AE283" s="595">
        <f t="shared" ref="AE283" si="357">AE282</f>
        <v>45968</v>
      </c>
      <c r="AF283" s="595"/>
      <c r="AG283" s="595"/>
      <c r="AH283" s="595"/>
      <c r="AI283" s="595"/>
      <c r="AJ283" s="596">
        <f t="shared" ref="AJ283" si="358">AJ282</f>
        <v>45969</v>
      </c>
      <c r="AK283" s="597"/>
      <c r="AL283" s="597"/>
      <c r="AM283" s="597"/>
      <c r="AN283" s="598"/>
      <c r="AO283" s="595">
        <f t="shared" ref="AO283" si="359">AO282</f>
        <v>45970</v>
      </c>
      <c r="AP283" s="595"/>
      <c r="AQ283" s="595"/>
      <c r="AR283" s="595"/>
      <c r="AS283" s="595"/>
      <c r="AT283" s="596">
        <f t="shared" ref="AT283" si="360">AT282</f>
        <v>45971</v>
      </c>
      <c r="AU283" s="597"/>
      <c r="AV283" s="597"/>
      <c r="AW283" s="597"/>
      <c r="AX283" s="598"/>
    </row>
    <row r="284" spans="2:50" ht="14.25" customHeight="1">
      <c r="B284" s="494" t="s">
        <v>165</v>
      </c>
      <c r="C284" s="494" t="s">
        <v>160</v>
      </c>
      <c r="D284" s="494"/>
      <c r="E284" s="494" t="s">
        <v>161</v>
      </c>
      <c r="F284" s="494"/>
      <c r="G284" s="494"/>
      <c r="H284" s="494" t="s">
        <v>166</v>
      </c>
      <c r="I284" s="527" t="s">
        <v>446</v>
      </c>
      <c r="J284" s="527"/>
      <c r="K284" s="527"/>
      <c r="L284" s="527" t="s">
        <v>166</v>
      </c>
      <c r="M284" s="527" t="s">
        <v>168</v>
      </c>
      <c r="N284" s="494"/>
      <c r="O284" s="494" t="s">
        <v>167</v>
      </c>
      <c r="P284" s="494" t="s">
        <v>163</v>
      </c>
      <c r="Q284" s="494"/>
      <c r="R284" s="494"/>
      <c r="S284" s="494"/>
      <c r="T284" s="494" t="s">
        <v>166</v>
      </c>
      <c r="U284" s="494" t="s">
        <v>163</v>
      </c>
      <c r="V284" s="494"/>
      <c r="W284" s="494"/>
      <c r="X284" s="494"/>
      <c r="Y284" s="494" t="s">
        <v>166</v>
      </c>
      <c r="Z284" s="494" t="s">
        <v>163</v>
      </c>
      <c r="AA284" s="494"/>
      <c r="AB284" s="494"/>
      <c r="AC284" s="494"/>
      <c r="AD284" s="494" t="s">
        <v>166</v>
      </c>
      <c r="AE284" s="494" t="s">
        <v>163</v>
      </c>
      <c r="AF284" s="494"/>
      <c r="AG284" s="494"/>
      <c r="AH284" s="494"/>
      <c r="AI284" s="494" t="s">
        <v>166</v>
      </c>
      <c r="AJ284" s="494" t="s">
        <v>163</v>
      </c>
      <c r="AK284" s="494"/>
      <c r="AL284" s="494"/>
      <c r="AM284" s="494"/>
      <c r="AN284" s="494" t="s">
        <v>166</v>
      </c>
      <c r="AO284" s="494" t="s">
        <v>163</v>
      </c>
      <c r="AP284" s="494"/>
      <c r="AQ284" s="494"/>
      <c r="AR284" s="494"/>
      <c r="AS284" s="494" t="s">
        <v>166</v>
      </c>
      <c r="AT284" s="494" t="s">
        <v>163</v>
      </c>
      <c r="AU284" s="494"/>
      <c r="AV284" s="494"/>
      <c r="AW284" s="494"/>
      <c r="AX284" s="494" t="s">
        <v>166</v>
      </c>
    </row>
    <row r="285" spans="2:50" ht="14.25" customHeight="1">
      <c r="B285" s="494"/>
      <c r="C285" s="494"/>
      <c r="D285" s="494"/>
      <c r="E285" s="494" t="s">
        <v>447</v>
      </c>
      <c r="F285" s="494"/>
      <c r="G285" s="494"/>
      <c r="H285" s="494"/>
      <c r="I285" s="527" t="s">
        <v>447</v>
      </c>
      <c r="J285" s="527"/>
      <c r="K285" s="527"/>
      <c r="L285" s="527"/>
      <c r="M285" s="527"/>
      <c r="N285" s="494"/>
      <c r="O285" s="494"/>
      <c r="P285" s="494" t="s">
        <v>448</v>
      </c>
      <c r="Q285" s="494"/>
      <c r="R285" s="494"/>
      <c r="S285" s="494"/>
      <c r="T285" s="494"/>
      <c r="U285" s="494" t="s">
        <v>448</v>
      </c>
      <c r="V285" s="494"/>
      <c r="W285" s="494"/>
      <c r="X285" s="494"/>
      <c r="Y285" s="494"/>
      <c r="Z285" s="494" t="s">
        <v>448</v>
      </c>
      <c r="AA285" s="494"/>
      <c r="AB285" s="494"/>
      <c r="AC285" s="494"/>
      <c r="AD285" s="494"/>
      <c r="AE285" s="494" t="s">
        <v>448</v>
      </c>
      <c r="AF285" s="494"/>
      <c r="AG285" s="494"/>
      <c r="AH285" s="494"/>
      <c r="AI285" s="494"/>
      <c r="AJ285" s="494" t="s">
        <v>448</v>
      </c>
      <c r="AK285" s="494"/>
      <c r="AL285" s="494"/>
      <c r="AM285" s="494"/>
      <c r="AN285" s="494"/>
      <c r="AO285" s="494" t="s">
        <v>448</v>
      </c>
      <c r="AP285" s="494"/>
      <c r="AQ285" s="494"/>
      <c r="AR285" s="494"/>
      <c r="AS285" s="494"/>
      <c r="AT285" s="494" t="s">
        <v>448</v>
      </c>
      <c r="AU285" s="494"/>
      <c r="AV285" s="494"/>
      <c r="AW285" s="494"/>
      <c r="AX285" s="494"/>
    </row>
    <row r="286" spans="2:50" ht="14.25" customHeight="1">
      <c r="B286" s="494"/>
      <c r="C286" s="494"/>
      <c r="D286" s="494"/>
      <c r="E286" s="203" t="s">
        <v>162</v>
      </c>
      <c r="F286" s="203" t="s">
        <v>449</v>
      </c>
      <c r="G286" s="203" t="s">
        <v>164</v>
      </c>
      <c r="H286" s="494"/>
      <c r="I286" s="204" t="s">
        <v>162</v>
      </c>
      <c r="J286" s="204" t="s">
        <v>449</v>
      </c>
      <c r="K286" s="204" t="s">
        <v>164</v>
      </c>
      <c r="L286" s="527"/>
      <c r="M286" s="527"/>
      <c r="N286" s="494"/>
      <c r="O286" s="494"/>
      <c r="P286" s="203" t="s">
        <v>162</v>
      </c>
      <c r="Q286" s="203" t="s">
        <v>449</v>
      </c>
      <c r="R286" s="203" t="s">
        <v>164</v>
      </c>
      <c r="S286" s="205" t="s">
        <v>168</v>
      </c>
      <c r="T286" s="494"/>
      <c r="U286" s="203" t="s">
        <v>162</v>
      </c>
      <c r="V286" s="203" t="s">
        <v>449</v>
      </c>
      <c r="W286" s="203" t="s">
        <v>164</v>
      </c>
      <c r="X286" s="205" t="s">
        <v>168</v>
      </c>
      <c r="Y286" s="494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494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494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494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494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494"/>
    </row>
    <row r="287" spans="2:50" ht="14.25" customHeight="1">
      <c r="B287" s="494" t="s">
        <v>478</v>
      </c>
      <c r="C287" s="203">
        <v>1</v>
      </c>
      <c r="D287" s="206" t="s">
        <v>393</v>
      </c>
      <c r="E287" s="203">
        <v>17</v>
      </c>
      <c r="F287" s="203">
        <v>3600</v>
      </c>
      <c r="G287" s="208">
        <f t="shared" ref="G287:G297" si="361">F287/E287</f>
        <v>211.76470588235293</v>
      </c>
      <c r="H287" s="529">
        <f>AVERAGE(G287:G301)</f>
        <v>330.4488737643818</v>
      </c>
      <c r="I287" s="209">
        <f>AVERAGE(P287,U287,Z287,AE287,AJ287,AO287,AT287)</f>
        <v>17</v>
      </c>
      <c r="J287" s="209">
        <f>AVERAGE(Q287,V287,AA287,AF287,AK287,AP287,AU287)</f>
        <v>3112.5554523457613</v>
      </c>
      <c r="K287" s="210">
        <f>AVERAGE(R287,W287,AB287,AG287,AL287,AQ287,AV287)</f>
        <v>183.09149719680951</v>
      </c>
      <c r="L287" s="530">
        <f>IFERROR(AVERAGE(K287:K301),"-")</f>
        <v>290.32454375948259</v>
      </c>
      <c r="M287" s="209">
        <f>RANK(K287, K$287:$K$301)</f>
        <v>10</v>
      </c>
      <c r="N287" s="494"/>
      <c r="O287" s="494"/>
      <c r="P287" s="207">
        <v>17</v>
      </c>
      <c r="Q287" s="207">
        <v>3111.9764878765609</v>
      </c>
      <c r="R287" s="208">
        <f t="shared" ref="R287:R297" si="362">Q287/P287</f>
        <v>183.05744046332711</v>
      </c>
      <c r="S287" s="205">
        <f>RANK(R287, R$287:R$301)</f>
        <v>9</v>
      </c>
      <c r="T287" s="529">
        <f>AVERAGE(R287:R301)</f>
        <v>290.20288127958571</v>
      </c>
      <c r="U287" s="207">
        <v>17</v>
      </c>
      <c r="V287" s="207">
        <v>3112.0639534883721</v>
      </c>
      <c r="W287" s="208">
        <f t="shared" ref="W287:W297" si="363">V287/U287</f>
        <v>183.06258549931601</v>
      </c>
      <c r="X287" s="205">
        <f>RANK(W287, W$287:W$301)</f>
        <v>9</v>
      </c>
      <c r="Y287" s="529">
        <f>AVERAGE(W287:W301)</f>
        <v>290.22466728796593</v>
      </c>
      <c r="Z287" s="207">
        <v>17</v>
      </c>
      <c r="AA287" s="207">
        <v>3112.6234906695991</v>
      </c>
      <c r="AB287" s="208">
        <f t="shared" ref="AB287:AB297" si="364">AA287/Z287</f>
        <v>183.09549945115288</v>
      </c>
      <c r="AC287" s="205">
        <f>RANK(AB287, AB$287:AB$301)</f>
        <v>10</v>
      </c>
      <c r="AD287" s="529">
        <f>AVERAGE(AB287:AB301)</f>
        <v>290.30051036676883</v>
      </c>
      <c r="AE287" s="207">
        <v>17</v>
      </c>
      <c r="AF287" s="207">
        <v>3112.8822984244694</v>
      </c>
      <c r="AG287" s="208">
        <f t="shared" ref="AG287:AG297" si="365">AF287/AE287</f>
        <v>183.11072343673348</v>
      </c>
      <c r="AH287" s="205">
        <f>RANK(AG287, AG$287:AG$301)</f>
        <v>11</v>
      </c>
      <c r="AI287" s="529">
        <f>AVERAGE(AG287:AG301)</f>
        <v>290.36541729338171</v>
      </c>
      <c r="AJ287" s="207">
        <v>17</v>
      </c>
      <c r="AK287" s="207">
        <v>3112.6637554585136</v>
      </c>
      <c r="AL287" s="208">
        <f t="shared" ref="AL287:AL297" si="366">AK287/AJ287</f>
        <v>183.09786796814785</v>
      </c>
      <c r="AM287" s="205">
        <f>RANK(AL287, AL$287:AL$301)</f>
        <v>11</v>
      </c>
      <c r="AN287" s="529">
        <f>AVERAGE(AL287:AL301)</f>
        <v>290.37936553602162</v>
      </c>
      <c r="AO287" s="207">
        <v>17</v>
      </c>
      <c r="AP287" s="207">
        <v>3113.0199526547121</v>
      </c>
      <c r="AQ287" s="208">
        <f t="shared" ref="AQ287:AQ297" si="367">AP287/AO287</f>
        <v>183.11882074439484</v>
      </c>
      <c r="AR287" s="205">
        <f>RANK(AQ287, AQ$287:AQ$301)</f>
        <v>10</v>
      </c>
      <c r="AS287" s="529">
        <f>AVERAGE(AQ287:AQ301)</f>
        <v>290.39536529409429</v>
      </c>
      <c r="AT287" s="207">
        <v>17</v>
      </c>
      <c r="AU287" s="207">
        <v>3112.6582278481028</v>
      </c>
      <c r="AV287" s="208">
        <f t="shared" ref="AV287:AV297" si="368">AU287/AT287</f>
        <v>183.09754281459428</v>
      </c>
      <c r="AW287" s="205">
        <f>RANK(AV287, AV$287:AV$301)</f>
        <v>11</v>
      </c>
      <c r="AX287" s="529">
        <f>AVERAGE(AV287:AV301)</f>
        <v>290.4035992585604</v>
      </c>
    </row>
    <row r="288" spans="2:50" ht="14.25" customHeight="1">
      <c r="B288" s="494"/>
      <c r="C288" s="203">
        <v>2</v>
      </c>
      <c r="D288" s="206" t="s">
        <v>395</v>
      </c>
      <c r="E288" s="203">
        <v>17</v>
      </c>
      <c r="F288" s="203">
        <v>3600</v>
      </c>
      <c r="G288" s="208">
        <f t="shared" si="361"/>
        <v>211.76470588235293</v>
      </c>
      <c r="H288" s="529"/>
      <c r="I288" s="209">
        <f t="shared" ref="I288:K297" si="369">AVERAGE(P288,U288,Z288,AE288,AJ288,AO288,AT288)</f>
        <v>17</v>
      </c>
      <c r="J288" s="209">
        <f t="shared" si="369"/>
        <v>3112.3894762620039</v>
      </c>
      <c r="K288" s="210">
        <f t="shared" si="369"/>
        <v>183.08173389776496</v>
      </c>
      <c r="L288" s="530"/>
      <c r="M288" s="209">
        <f>RANK(K288, K$287:$K$301)</f>
        <v>11</v>
      </c>
      <c r="N288" s="494"/>
      <c r="O288" s="494"/>
      <c r="P288" s="207">
        <v>17</v>
      </c>
      <c r="Q288" s="207">
        <v>3110.7061503416808</v>
      </c>
      <c r="R288" s="208">
        <f t="shared" si="362"/>
        <v>182.98271472598123</v>
      </c>
      <c r="S288" s="205">
        <f t="shared" ref="S288:S297" si="370">RANK(R288, R$287:R$301)</f>
        <v>11</v>
      </c>
      <c r="T288" s="529"/>
      <c r="U288" s="207">
        <v>17</v>
      </c>
      <c r="V288" s="207">
        <v>3110.7182320442021</v>
      </c>
      <c r="W288" s="208">
        <f t="shared" si="363"/>
        <v>182.98342541436483</v>
      </c>
      <c r="X288" s="205">
        <f t="shared" ref="X288:X297" si="371">RANK(W288, W$287:W$301)</f>
        <v>11</v>
      </c>
      <c r="Y288" s="529"/>
      <c r="Z288" s="207">
        <v>17</v>
      </c>
      <c r="AA288" s="207">
        <v>3112.640239341807</v>
      </c>
      <c r="AB288" s="208">
        <f t="shared" si="364"/>
        <v>183.09648466716513</v>
      </c>
      <c r="AC288" s="205">
        <f t="shared" ref="AC288:AC297" si="372">RANK(AB288, AB$287:AB$301)</f>
        <v>9</v>
      </c>
      <c r="AD288" s="529"/>
      <c r="AE288" s="207">
        <v>17</v>
      </c>
      <c r="AF288" s="207">
        <v>3113.7362637362558</v>
      </c>
      <c r="AG288" s="208">
        <f t="shared" si="365"/>
        <v>183.16095669036798</v>
      </c>
      <c r="AH288" s="205">
        <f t="shared" ref="AH288:AH297" si="373">RANK(AG288, AG$287:AG$301)</f>
        <v>9</v>
      </c>
      <c r="AI288" s="529"/>
      <c r="AJ288" s="207">
        <v>17</v>
      </c>
      <c r="AK288" s="207">
        <v>3113.1362094037818</v>
      </c>
      <c r="AL288" s="208">
        <f t="shared" si="366"/>
        <v>183.12565937669305</v>
      </c>
      <c r="AM288" s="205">
        <f t="shared" ref="AM288:AM297" si="374">RANK(AL288, AL$287:AL$301)</f>
        <v>10</v>
      </c>
      <c r="AN288" s="529"/>
      <c r="AO288" s="207">
        <v>17</v>
      </c>
      <c r="AP288" s="207">
        <v>3113.0072840790845</v>
      </c>
      <c r="AQ288" s="208">
        <f t="shared" si="367"/>
        <v>183.11807553406379</v>
      </c>
      <c r="AR288" s="205">
        <f t="shared" ref="AR288:AR297" si="375">RANK(AQ288, AQ$287:AQ$301)</f>
        <v>11</v>
      </c>
      <c r="AS288" s="529"/>
      <c r="AT288" s="207">
        <v>17</v>
      </c>
      <c r="AU288" s="207">
        <v>3112.7819548872176</v>
      </c>
      <c r="AV288" s="208">
        <f t="shared" si="368"/>
        <v>183.10482087571867</v>
      </c>
      <c r="AW288" s="205">
        <f t="shared" ref="AW288:AW297" si="376">RANK(AV288, AV$287:AV$301)</f>
        <v>10</v>
      </c>
      <c r="AX288" s="529"/>
    </row>
    <row r="289" spans="2:50" ht="14.25" customHeight="1">
      <c r="B289" s="494"/>
      <c r="C289" s="203">
        <v>3</v>
      </c>
      <c r="D289" s="206" t="s">
        <v>392</v>
      </c>
      <c r="E289" s="203">
        <v>11</v>
      </c>
      <c r="F289" s="203">
        <v>3600</v>
      </c>
      <c r="G289" s="208">
        <f t="shared" si="361"/>
        <v>327.27272727272725</v>
      </c>
      <c r="H289" s="529"/>
      <c r="I289" s="209">
        <f t="shared" si="369"/>
        <v>11</v>
      </c>
      <c r="J289" s="209">
        <f t="shared" si="369"/>
        <v>3137.649600730284</v>
      </c>
      <c r="K289" s="210">
        <f t="shared" si="369"/>
        <v>285.24087279366216</v>
      </c>
      <c r="L289" s="530"/>
      <c r="M289" s="209">
        <f>RANK(K289, K$287:$K$301)</f>
        <v>7</v>
      </c>
      <c r="N289" s="494"/>
      <c r="O289" s="494"/>
      <c r="P289" s="207">
        <v>11</v>
      </c>
      <c r="Q289" s="207">
        <v>3136.1578641903702</v>
      </c>
      <c r="R289" s="208">
        <f t="shared" si="362"/>
        <v>285.10526038094275</v>
      </c>
      <c r="S289" s="205">
        <f t="shared" si="370"/>
        <v>7</v>
      </c>
      <c r="T289" s="529"/>
      <c r="U289" s="207">
        <v>11</v>
      </c>
      <c r="V289" s="207">
        <v>3136.8671828469296</v>
      </c>
      <c r="W289" s="208">
        <f t="shared" si="363"/>
        <v>285.16974389517543</v>
      </c>
      <c r="X289" s="205">
        <f t="shared" si="371"/>
        <v>7</v>
      </c>
      <c r="Y289" s="529"/>
      <c r="Z289" s="207">
        <v>11</v>
      </c>
      <c r="AA289" s="207">
        <v>3137.0786516854005</v>
      </c>
      <c r="AB289" s="208">
        <f t="shared" si="364"/>
        <v>285.18896833503641</v>
      </c>
      <c r="AC289" s="205">
        <f t="shared" si="372"/>
        <v>6</v>
      </c>
      <c r="AD289" s="529"/>
      <c r="AE289" s="207">
        <v>11</v>
      </c>
      <c r="AF289" s="207">
        <v>3137.8939277478858</v>
      </c>
      <c r="AG289" s="208">
        <f t="shared" si="365"/>
        <v>285.26308434071689</v>
      </c>
      <c r="AH289" s="205">
        <f t="shared" si="373"/>
        <v>7</v>
      </c>
      <c r="AI289" s="529"/>
      <c r="AJ289" s="207">
        <v>11</v>
      </c>
      <c r="AK289" s="207">
        <v>3138.3116883116909</v>
      </c>
      <c r="AL289" s="208">
        <f t="shared" si="366"/>
        <v>285.30106257379009</v>
      </c>
      <c r="AM289" s="205">
        <f t="shared" si="374"/>
        <v>7</v>
      </c>
      <c r="AN289" s="529"/>
      <c r="AO289" s="207">
        <v>11</v>
      </c>
      <c r="AP289" s="207">
        <v>3138.6172006745364</v>
      </c>
      <c r="AQ289" s="208">
        <f t="shared" si="367"/>
        <v>285.32883642495784</v>
      </c>
      <c r="AR289" s="205">
        <f t="shared" si="375"/>
        <v>7</v>
      </c>
      <c r="AS289" s="529"/>
      <c r="AT289" s="207">
        <v>11</v>
      </c>
      <c r="AU289" s="207">
        <v>3138.6206896551744</v>
      </c>
      <c r="AV289" s="208">
        <f t="shared" si="368"/>
        <v>285.32915360501585</v>
      </c>
      <c r="AW289" s="205">
        <f t="shared" si="376"/>
        <v>7</v>
      </c>
      <c r="AX289" s="529"/>
    </row>
    <row r="290" spans="2:50" ht="14.25" customHeight="1">
      <c r="B290" s="494"/>
      <c r="C290" s="203">
        <v>4</v>
      </c>
      <c r="D290" s="206" t="s">
        <v>643</v>
      </c>
      <c r="E290" s="203">
        <v>6</v>
      </c>
      <c r="F290" s="203">
        <v>2600</v>
      </c>
      <c r="G290" s="208">
        <f t="shared" si="361"/>
        <v>433.33333333333331</v>
      </c>
      <c r="H290" s="529"/>
      <c r="I290" s="209">
        <f t="shared" si="369"/>
        <v>6</v>
      </c>
      <c r="J290" s="209">
        <f t="shared" si="369"/>
        <v>2301.4834889365447</v>
      </c>
      <c r="K290" s="210">
        <f t="shared" si="369"/>
        <v>383.58058148942411</v>
      </c>
      <c r="L290" s="530"/>
      <c r="M290" s="209">
        <f>RANK(K290, K$287:$K$301)</f>
        <v>2</v>
      </c>
      <c r="N290" s="494"/>
      <c r="O290" s="494"/>
      <c r="P290" s="207">
        <v>6</v>
      </c>
      <c r="Q290" s="207">
        <v>2301.5899581589929</v>
      </c>
      <c r="R290" s="208">
        <f t="shared" si="362"/>
        <v>383.59832635983213</v>
      </c>
      <c r="S290" s="205">
        <f t="shared" si="370"/>
        <v>1</v>
      </c>
      <c r="T290" s="529"/>
      <c r="U290" s="207">
        <v>6</v>
      </c>
      <c r="V290" s="207">
        <v>2301.9591496456865</v>
      </c>
      <c r="W290" s="208">
        <f t="shared" si="363"/>
        <v>383.65985827428108</v>
      </c>
      <c r="X290" s="205">
        <f t="shared" si="371"/>
        <v>1</v>
      </c>
      <c r="Y290" s="529"/>
      <c r="Z290" s="207">
        <v>6</v>
      </c>
      <c r="AA290" s="207">
        <v>2301.8230324588708</v>
      </c>
      <c r="AB290" s="208">
        <f t="shared" si="364"/>
        <v>383.63717207647846</v>
      </c>
      <c r="AC290" s="205">
        <f t="shared" si="372"/>
        <v>1</v>
      </c>
      <c r="AD290" s="529"/>
      <c r="AE290" s="207">
        <v>6</v>
      </c>
      <c r="AF290" s="207">
        <v>2301.7064846416365</v>
      </c>
      <c r="AG290" s="208">
        <f t="shared" si="365"/>
        <v>383.61774744027275</v>
      </c>
      <c r="AH290" s="205">
        <f t="shared" si="373"/>
        <v>1</v>
      </c>
      <c r="AI290" s="529"/>
      <c r="AJ290" s="207">
        <v>6</v>
      </c>
      <c r="AK290" s="207">
        <v>2301.0989010988983</v>
      </c>
      <c r="AL290" s="208">
        <f t="shared" si="366"/>
        <v>383.51648351648305</v>
      </c>
      <c r="AM290" s="205">
        <f t="shared" si="374"/>
        <v>3</v>
      </c>
      <c r="AN290" s="529"/>
      <c r="AO290" s="207">
        <v>6</v>
      </c>
      <c r="AP290" s="207">
        <v>2301.0000000000036</v>
      </c>
      <c r="AQ290" s="208">
        <f t="shared" si="367"/>
        <v>383.50000000000063</v>
      </c>
      <c r="AR290" s="205">
        <f t="shared" si="375"/>
        <v>3</v>
      </c>
      <c r="AS290" s="529"/>
      <c r="AT290" s="207">
        <v>6</v>
      </c>
      <c r="AU290" s="207">
        <v>2301.2068965517242</v>
      </c>
      <c r="AV290" s="208">
        <f t="shared" si="368"/>
        <v>383.5344827586207</v>
      </c>
      <c r="AW290" s="205">
        <f t="shared" si="376"/>
        <v>3</v>
      </c>
      <c r="AX290" s="529"/>
    </row>
    <row r="291" spans="2:50" ht="14.25" customHeight="1">
      <c r="B291" s="494"/>
      <c r="C291" s="203">
        <v>5</v>
      </c>
      <c r="D291" s="206" t="s">
        <v>669</v>
      </c>
      <c r="E291" s="203">
        <v>6</v>
      </c>
      <c r="F291" s="203">
        <v>2600</v>
      </c>
      <c r="G291" s="208">
        <f t="shared" si="361"/>
        <v>433.33333333333331</v>
      </c>
      <c r="H291" s="529"/>
      <c r="I291" s="209">
        <f t="shared" si="369"/>
        <v>6</v>
      </c>
      <c r="J291" s="209">
        <f t="shared" si="369"/>
        <v>2300.6715387392514</v>
      </c>
      <c r="K291" s="210">
        <f t="shared" si="369"/>
        <v>383.44525645654187</v>
      </c>
      <c r="L291" s="530"/>
      <c r="M291" s="209">
        <f>RANK(K291, K$287:$K$301)</f>
        <v>3</v>
      </c>
      <c r="N291" s="494"/>
      <c r="O291" s="494"/>
      <c r="P291" s="207">
        <v>6</v>
      </c>
      <c r="Q291" s="207">
        <v>2300.2509410288599</v>
      </c>
      <c r="R291" s="208">
        <f t="shared" si="362"/>
        <v>383.37515683814331</v>
      </c>
      <c r="S291" s="205">
        <f t="shared" si="370"/>
        <v>3</v>
      </c>
      <c r="T291" s="529"/>
      <c r="U291" s="207">
        <v>6</v>
      </c>
      <c r="V291" s="207">
        <v>2300.1003009027063</v>
      </c>
      <c r="W291" s="208">
        <f t="shared" si="363"/>
        <v>383.35005015045107</v>
      </c>
      <c r="X291" s="205">
        <f t="shared" si="371"/>
        <v>3</v>
      </c>
      <c r="Y291" s="529"/>
      <c r="Z291" s="207">
        <v>6</v>
      </c>
      <c r="AA291" s="207">
        <v>2299.9645264278129</v>
      </c>
      <c r="AB291" s="208">
        <f t="shared" si="364"/>
        <v>383.32742107130213</v>
      </c>
      <c r="AC291" s="205">
        <f t="shared" si="372"/>
        <v>3</v>
      </c>
      <c r="AD291" s="529"/>
      <c r="AE291" s="207">
        <v>6</v>
      </c>
      <c r="AF291" s="207">
        <v>2300.6369426751608</v>
      </c>
      <c r="AG291" s="208">
        <f t="shared" si="365"/>
        <v>383.43949044586014</v>
      </c>
      <c r="AH291" s="205">
        <f t="shared" si="373"/>
        <v>3</v>
      </c>
      <c r="AI291" s="529"/>
      <c r="AJ291" s="207">
        <v>6</v>
      </c>
      <c r="AK291" s="207">
        <v>2301.1504832029441</v>
      </c>
      <c r="AL291" s="208">
        <f t="shared" si="366"/>
        <v>383.525080533824</v>
      </c>
      <c r="AM291" s="205">
        <f t="shared" si="374"/>
        <v>2</v>
      </c>
      <c r="AN291" s="529"/>
      <c r="AO291" s="207">
        <v>6</v>
      </c>
      <c r="AP291" s="207">
        <v>2301.2048192771072</v>
      </c>
      <c r="AQ291" s="208">
        <f t="shared" si="367"/>
        <v>383.53413654618453</v>
      </c>
      <c r="AR291" s="205">
        <f t="shared" si="375"/>
        <v>2</v>
      </c>
      <c r="AS291" s="529"/>
      <c r="AT291" s="207">
        <v>6</v>
      </c>
      <c r="AU291" s="207">
        <v>2301.3927576601677</v>
      </c>
      <c r="AV291" s="208">
        <f t="shared" si="368"/>
        <v>383.56545961002797</v>
      </c>
      <c r="AW291" s="205">
        <f t="shared" si="376"/>
        <v>2</v>
      </c>
      <c r="AX291" s="529"/>
    </row>
    <row r="292" spans="2:50" ht="14.25" customHeight="1">
      <c r="B292" s="494"/>
      <c r="C292" s="203">
        <v>6</v>
      </c>
      <c r="D292" s="206" t="s">
        <v>714</v>
      </c>
      <c r="E292" s="203">
        <v>6</v>
      </c>
      <c r="F292" s="203">
        <v>2500</v>
      </c>
      <c r="G292" s="208">
        <f t="shared" si="361"/>
        <v>416.66666666666669</v>
      </c>
      <c r="H292" s="529"/>
      <c r="I292" s="209">
        <f t="shared" si="369"/>
        <v>6</v>
      </c>
      <c r="J292" s="209">
        <f t="shared" si="369"/>
        <v>2220.0351899603315</v>
      </c>
      <c r="K292" s="210">
        <f t="shared" si="369"/>
        <v>370.00586499338863</v>
      </c>
      <c r="L292" s="530"/>
      <c r="M292" s="209">
        <f>RANK(K292, K$287:$K$301)</f>
        <v>4</v>
      </c>
      <c r="N292" s="494"/>
      <c r="O292" s="494"/>
      <c r="P292" s="207">
        <v>6</v>
      </c>
      <c r="Q292" s="207">
        <v>2218.2352941176428</v>
      </c>
      <c r="R292" s="208">
        <f t="shared" si="362"/>
        <v>369.70588235294048</v>
      </c>
      <c r="S292" s="205">
        <f t="shared" si="370"/>
        <v>4</v>
      </c>
      <c r="T292" s="529"/>
      <c r="U292" s="207">
        <v>6</v>
      </c>
      <c r="V292" s="207">
        <v>2218.3570646221237</v>
      </c>
      <c r="W292" s="208">
        <f t="shared" si="363"/>
        <v>369.72617743702062</v>
      </c>
      <c r="X292" s="205">
        <f t="shared" si="371"/>
        <v>4</v>
      </c>
      <c r="Y292" s="529"/>
      <c r="Z292" s="207">
        <v>6</v>
      </c>
      <c r="AA292" s="207">
        <v>2220.2501488981543</v>
      </c>
      <c r="AB292" s="208">
        <f t="shared" si="364"/>
        <v>370.04169148302572</v>
      </c>
      <c r="AC292" s="205">
        <f t="shared" si="372"/>
        <v>4</v>
      </c>
      <c r="AD292" s="529"/>
      <c r="AE292" s="207">
        <v>6</v>
      </c>
      <c r="AF292" s="207">
        <v>2220.6343419613572</v>
      </c>
      <c r="AG292" s="208">
        <f t="shared" si="365"/>
        <v>370.1057236602262</v>
      </c>
      <c r="AH292" s="205">
        <f t="shared" si="373"/>
        <v>4</v>
      </c>
      <c r="AI292" s="529"/>
      <c r="AJ292" s="207">
        <v>6</v>
      </c>
      <c r="AK292" s="207">
        <v>2221.1046250561299</v>
      </c>
      <c r="AL292" s="208">
        <f t="shared" si="366"/>
        <v>370.18410417602166</v>
      </c>
      <c r="AM292" s="205">
        <f t="shared" si="374"/>
        <v>4</v>
      </c>
      <c r="AN292" s="529"/>
      <c r="AO292" s="207">
        <v>6</v>
      </c>
      <c r="AP292" s="207">
        <v>2220.7857341877948</v>
      </c>
      <c r="AQ292" s="208">
        <f t="shared" si="367"/>
        <v>370.13095569796582</v>
      </c>
      <c r="AR292" s="205">
        <f t="shared" si="375"/>
        <v>4</v>
      </c>
      <c r="AS292" s="529"/>
      <c r="AT292" s="207">
        <v>6</v>
      </c>
      <c r="AU292" s="207">
        <v>2220.8791208791181</v>
      </c>
      <c r="AV292" s="208">
        <f t="shared" si="368"/>
        <v>370.14652014651966</v>
      </c>
      <c r="AW292" s="205">
        <f t="shared" si="376"/>
        <v>4</v>
      </c>
      <c r="AX292" s="529"/>
    </row>
    <row r="293" spans="2:50" ht="14.25" customHeight="1">
      <c r="B293" s="494"/>
      <c r="C293" s="203">
        <v>7</v>
      </c>
      <c r="D293" s="206" t="s">
        <v>708</v>
      </c>
      <c r="E293" s="203">
        <v>6</v>
      </c>
      <c r="F293" s="203">
        <v>2500</v>
      </c>
      <c r="G293" s="208">
        <f t="shared" si="361"/>
        <v>416.66666666666669</v>
      </c>
      <c r="H293" s="529"/>
      <c r="I293" s="209">
        <f t="shared" si="369"/>
        <v>6</v>
      </c>
      <c r="J293" s="209">
        <f t="shared" si="369"/>
        <v>2219.5156285849248</v>
      </c>
      <c r="K293" s="210">
        <f t="shared" si="369"/>
        <v>369.91927143082074</v>
      </c>
      <c r="L293" s="530"/>
      <c r="M293" s="209">
        <f>RANK(K293, K$287:$K$301)</f>
        <v>5</v>
      </c>
      <c r="N293" s="494"/>
      <c r="O293" s="494"/>
      <c r="P293" s="207">
        <v>6</v>
      </c>
      <c r="Q293" s="207">
        <v>2217.6000000000017</v>
      </c>
      <c r="R293" s="208">
        <f t="shared" si="362"/>
        <v>369.60000000000031</v>
      </c>
      <c r="S293" s="205">
        <f t="shared" si="370"/>
        <v>5</v>
      </c>
      <c r="T293" s="529"/>
      <c r="U293" s="207">
        <v>6</v>
      </c>
      <c r="V293" s="207">
        <v>2218.0024660912441</v>
      </c>
      <c r="W293" s="208">
        <f t="shared" si="363"/>
        <v>369.66707768187399</v>
      </c>
      <c r="X293" s="205">
        <f t="shared" si="371"/>
        <v>5</v>
      </c>
      <c r="Y293" s="529"/>
      <c r="Z293" s="207">
        <v>6</v>
      </c>
      <c r="AA293" s="207">
        <v>2220.0279459711192</v>
      </c>
      <c r="AB293" s="208">
        <f t="shared" si="364"/>
        <v>370.00465766185317</v>
      </c>
      <c r="AC293" s="205">
        <f t="shared" si="372"/>
        <v>5</v>
      </c>
      <c r="AD293" s="529"/>
      <c r="AE293" s="207">
        <v>6</v>
      </c>
      <c r="AF293" s="207">
        <v>2220.1058201058172</v>
      </c>
      <c r="AG293" s="208">
        <f t="shared" si="365"/>
        <v>370.01763668430289</v>
      </c>
      <c r="AH293" s="205">
        <f t="shared" si="373"/>
        <v>5</v>
      </c>
      <c r="AI293" s="529"/>
      <c r="AJ293" s="207">
        <v>6</v>
      </c>
      <c r="AK293" s="207">
        <v>2220.2531645569593</v>
      </c>
      <c r="AL293" s="208">
        <f t="shared" si="366"/>
        <v>370.04219409282655</v>
      </c>
      <c r="AM293" s="205">
        <f t="shared" si="374"/>
        <v>5</v>
      </c>
      <c r="AN293" s="529"/>
      <c r="AO293" s="207">
        <v>6</v>
      </c>
      <c r="AP293" s="207">
        <v>2220.468104635152</v>
      </c>
      <c r="AQ293" s="208">
        <f t="shared" si="367"/>
        <v>370.07801743919202</v>
      </c>
      <c r="AR293" s="205">
        <f t="shared" si="375"/>
        <v>5</v>
      </c>
      <c r="AS293" s="529"/>
      <c r="AT293" s="207">
        <v>6</v>
      </c>
      <c r="AU293" s="207">
        <v>2220.1518987341788</v>
      </c>
      <c r="AV293" s="208">
        <f t="shared" si="368"/>
        <v>370.02531645569644</v>
      </c>
      <c r="AW293" s="205">
        <f t="shared" si="376"/>
        <v>5</v>
      </c>
      <c r="AX293" s="529"/>
    </row>
    <row r="294" spans="2:50" ht="14.25" customHeight="1">
      <c r="B294" s="494"/>
      <c r="C294" s="203">
        <v>8</v>
      </c>
      <c r="D294" s="206" t="s">
        <v>707</v>
      </c>
      <c r="E294" s="203">
        <v>6</v>
      </c>
      <c r="F294" s="203">
        <v>2600</v>
      </c>
      <c r="G294" s="208">
        <f t="shared" si="361"/>
        <v>433.33333333333331</v>
      </c>
      <c r="H294" s="529"/>
      <c r="I294" s="209">
        <f t="shared" si="369"/>
        <v>6</v>
      </c>
      <c r="J294" s="209">
        <f t="shared" si="369"/>
        <v>2301.5587362617762</v>
      </c>
      <c r="K294" s="210">
        <f t="shared" si="369"/>
        <v>383.59312271029603</v>
      </c>
      <c r="L294" s="530"/>
      <c r="M294" s="209">
        <f>RANK(K294, K$287:$K$301)</f>
        <v>1</v>
      </c>
      <c r="N294" s="494"/>
      <c r="O294" s="494"/>
      <c r="P294" s="207">
        <v>6</v>
      </c>
      <c r="Q294" s="207">
        <v>2300.8557096488635</v>
      </c>
      <c r="R294" s="208">
        <f t="shared" si="362"/>
        <v>383.47595160814393</v>
      </c>
      <c r="S294" s="205">
        <f t="shared" si="370"/>
        <v>2</v>
      </c>
      <c r="T294" s="529"/>
      <c r="U294" s="207">
        <v>6</v>
      </c>
      <c r="V294" s="207">
        <v>2301.1808576755761</v>
      </c>
      <c r="W294" s="208">
        <f t="shared" si="363"/>
        <v>383.53014294592936</v>
      </c>
      <c r="X294" s="205">
        <f>RANK(W294, W$287:W$301)</f>
        <v>2</v>
      </c>
      <c r="Y294" s="529"/>
      <c r="Z294" s="207">
        <v>6</v>
      </c>
      <c r="AA294" s="207">
        <v>2301.3360739979439</v>
      </c>
      <c r="AB294" s="208">
        <f t="shared" si="364"/>
        <v>383.55601233299063</v>
      </c>
      <c r="AC294" s="205">
        <f t="shared" si="372"/>
        <v>2</v>
      </c>
      <c r="AD294" s="529"/>
      <c r="AE294" s="207">
        <v>6</v>
      </c>
      <c r="AF294" s="207">
        <v>2301.6160819865968</v>
      </c>
      <c r="AG294" s="208">
        <f t="shared" si="365"/>
        <v>383.60268033109946</v>
      </c>
      <c r="AH294" s="205">
        <f t="shared" si="373"/>
        <v>2</v>
      </c>
      <c r="AI294" s="529"/>
      <c r="AJ294" s="207">
        <v>6</v>
      </c>
      <c r="AK294" s="207">
        <v>2301.8867924528317</v>
      </c>
      <c r="AL294" s="208">
        <f t="shared" si="366"/>
        <v>383.6477987421386</v>
      </c>
      <c r="AM294" s="205">
        <f t="shared" si="374"/>
        <v>1</v>
      </c>
      <c r="AN294" s="529"/>
      <c r="AO294" s="207">
        <v>6</v>
      </c>
      <c r="AP294" s="207">
        <v>2301.9783024888325</v>
      </c>
      <c r="AQ294" s="208">
        <f t="shared" si="367"/>
        <v>383.66305041480541</v>
      </c>
      <c r="AR294" s="205">
        <f t="shared" si="375"/>
        <v>1</v>
      </c>
      <c r="AS294" s="529"/>
      <c r="AT294" s="207">
        <v>6</v>
      </c>
      <c r="AU294" s="207">
        <v>2302.0573355817878</v>
      </c>
      <c r="AV294" s="208">
        <f t="shared" si="368"/>
        <v>383.67622259696464</v>
      </c>
      <c r="AW294" s="205">
        <f t="shared" si="376"/>
        <v>1</v>
      </c>
      <c r="AX294" s="529"/>
    </row>
    <row r="295" spans="2:50" ht="14.25" customHeight="1">
      <c r="B295" s="494"/>
      <c r="C295" s="203">
        <v>9</v>
      </c>
      <c r="D295" s="206" t="s">
        <v>397</v>
      </c>
      <c r="E295" s="203">
        <v>17</v>
      </c>
      <c r="F295" s="203">
        <v>3600</v>
      </c>
      <c r="G295" s="208">
        <f t="shared" si="361"/>
        <v>211.76470588235293</v>
      </c>
      <c r="H295" s="529"/>
      <c r="I295" s="209">
        <f t="shared" si="369"/>
        <v>17</v>
      </c>
      <c r="J295" s="209">
        <f t="shared" si="369"/>
        <v>3113.4598721554439</v>
      </c>
      <c r="K295" s="210">
        <f t="shared" si="369"/>
        <v>183.14469836208494</v>
      </c>
      <c r="L295" s="530"/>
      <c r="M295" s="209">
        <f>RANK(K295, K$287:$K$301)</f>
        <v>9</v>
      </c>
      <c r="N295" s="494"/>
      <c r="O295" s="494"/>
      <c r="P295" s="207">
        <v>17</v>
      </c>
      <c r="Q295" s="207">
        <v>3111.5774240231581</v>
      </c>
      <c r="R295" s="208">
        <f t="shared" si="362"/>
        <v>183.03396611900931</v>
      </c>
      <c r="S295" s="205">
        <f t="shared" si="370"/>
        <v>10</v>
      </c>
      <c r="T295" s="529"/>
      <c r="U295" s="207">
        <v>17</v>
      </c>
      <c r="V295" s="207">
        <v>3111.9091242213281</v>
      </c>
      <c r="W295" s="208">
        <f t="shared" si="363"/>
        <v>183.05347789537223</v>
      </c>
      <c r="X295" s="205">
        <f t="shared" si="371"/>
        <v>10</v>
      </c>
      <c r="Y295" s="529"/>
      <c r="Z295" s="207">
        <v>17</v>
      </c>
      <c r="AA295" s="207">
        <v>3113.3661491859175</v>
      </c>
      <c r="AB295" s="208">
        <f t="shared" si="364"/>
        <v>183.13918524623045</v>
      </c>
      <c r="AC295" s="205">
        <f t="shared" si="372"/>
        <v>8</v>
      </c>
      <c r="AD295" s="529"/>
      <c r="AE295" s="207">
        <v>17</v>
      </c>
      <c r="AF295" s="207">
        <v>3114.2857142857138</v>
      </c>
      <c r="AG295" s="208">
        <f t="shared" si="365"/>
        <v>183.19327731092434</v>
      </c>
      <c r="AH295" s="205">
        <f t="shared" si="373"/>
        <v>8</v>
      </c>
      <c r="AI295" s="529"/>
      <c r="AJ295" s="207">
        <v>17</v>
      </c>
      <c r="AK295" s="207">
        <v>3113.8974134151713</v>
      </c>
      <c r="AL295" s="208">
        <f t="shared" si="366"/>
        <v>183.17043608324536</v>
      </c>
      <c r="AM295" s="205">
        <f t="shared" si="374"/>
        <v>9</v>
      </c>
      <c r="AN295" s="529"/>
      <c r="AO295" s="207">
        <v>17</v>
      </c>
      <c r="AP295" s="207">
        <v>3114.1506002182559</v>
      </c>
      <c r="AQ295" s="208">
        <f t="shared" si="367"/>
        <v>183.18532942460328</v>
      </c>
      <c r="AR295" s="205">
        <f t="shared" si="375"/>
        <v>9</v>
      </c>
      <c r="AS295" s="529"/>
      <c r="AT295" s="207">
        <v>17</v>
      </c>
      <c r="AU295" s="207">
        <v>3115.0326797385637</v>
      </c>
      <c r="AV295" s="208">
        <f t="shared" si="368"/>
        <v>183.23721645520962</v>
      </c>
      <c r="AW295" s="205">
        <f t="shared" si="376"/>
        <v>8</v>
      </c>
      <c r="AX295" s="529"/>
    </row>
    <row r="296" spans="2:50" ht="14.25" customHeight="1">
      <c r="B296" s="494"/>
      <c r="C296" s="203">
        <v>10</v>
      </c>
      <c r="D296" s="206" t="s">
        <v>398</v>
      </c>
      <c r="E296" s="203">
        <v>17</v>
      </c>
      <c r="F296" s="203">
        <v>3600</v>
      </c>
      <c r="G296" s="208">
        <f t="shared" si="361"/>
        <v>211.76470588235293</v>
      </c>
      <c r="H296" s="529"/>
      <c r="I296" s="209">
        <f t="shared" si="369"/>
        <v>17</v>
      </c>
      <c r="J296" s="209">
        <f t="shared" si="369"/>
        <v>3113.5118159186868</v>
      </c>
      <c r="K296" s="210">
        <f t="shared" si="369"/>
        <v>183.14775387756981</v>
      </c>
      <c r="L296" s="530"/>
      <c r="M296" s="209">
        <f>RANK(K296, K$287:$K$301)</f>
        <v>8</v>
      </c>
      <c r="N296" s="494"/>
      <c r="O296" s="494"/>
      <c r="P296" s="207">
        <v>17</v>
      </c>
      <c r="Q296" s="207">
        <v>3112.8533735393903</v>
      </c>
      <c r="R296" s="208">
        <f t="shared" si="362"/>
        <v>183.10902197290531</v>
      </c>
      <c r="S296" s="205">
        <f t="shared" si="370"/>
        <v>8</v>
      </c>
      <c r="T296" s="529"/>
      <c r="U296" s="207">
        <v>17</v>
      </c>
      <c r="V296" s="207">
        <v>3112.5987213238059</v>
      </c>
      <c r="W296" s="208">
        <f t="shared" si="363"/>
        <v>183.09404243081212</v>
      </c>
      <c r="X296" s="205">
        <f t="shared" si="371"/>
        <v>8</v>
      </c>
      <c r="Y296" s="529"/>
      <c r="Z296" s="207">
        <v>17</v>
      </c>
      <c r="AA296" s="207">
        <v>3112.5448028673841</v>
      </c>
      <c r="AB296" s="208">
        <f t="shared" si="364"/>
        <v>183.09087075690493</v>
      </c>
      <c r="AC296" s="205">
        <f t="shared" si="372"/>
        <v>11</v>
      </c>
      <c r="AD296" s="529"/>
      <c r="AE296" s="207">
        <v>17</v>
      </c>
      <c r="AF296" s="207">
        <v>3113.5135135135079</v>
      </c>
      <c r="AG296" s="208">
        <f t="shared" si="365"/>
        <v>183.14785373608871</v>
      </c>
      <c r="AH296" s="205">
        <f t="shared" si="373"/>
        <v>10</v>
      </c>
      <c r="AI296" s="529"/>
      <c r="AJ296" s="207">
        <v>17</v>
      </c>
      <c r="AK296" s="207">
        <v>3114.1210374639641</v>
      </c>
      <c r="AL296" s="208">
        <f t="shared" si="366"/>
        <v>183.1835904390567</v>
      </c>
      <c r="AM296" s="205">
        <f t="shared" si="374"/>
        <v>8</v>
      </c>
      <c r="AN296" s="529"/>
      <c r="AO296" s="207">
        <v>17</v>
      </c>
      <c r="AP296" s="207">
        <v>3114.5454545454545</v>
      </c>
      <c r="AQ296" s="208">
        <f t="shared" si="367"/>
        <v>183.20855614973263</v>
      </c>
      <c r="AR296" s="205">
        <f t="shared" si="375"/>
        <v>8</v>
      </c>
      <c r="AS296" s="529"/>
      <c r="AT296" s="207">
        <v>17</v>
      </c>
      <c r="AU296" s="207">
        <v>3114.4058081772987</v>
      </c>
      <c r="AV296" s="208">
        <f t="shared" si="368"/>
        <v>183.20034165748817</v>
      </c>
      <c r="AW296" s="205">
        <f t="shared" si="376"/>
        <v>9</v>
      </c>
      <c r="AX296" s="529"/>
    </row>
    <row r="297" spans="2:50" ht="14.25" customHeight="1">
      <c r="B297" s="494"/>
      <c r="C297" s="203">
        <v>11</v>
      </c>
      <c r="D297" s="206" t="s">
        <v>396</v>
      </c>
      <c r="E297" s="203">
        <v>11</v>
      </c>
      <c r="F297" s="203">
        <v>3600</v>
      </c>
      <c r="G297" s="208">
        <f t="shared" si="361"/>
        <v>327.27272727272725</v>
      </c>
      <c r="H297" s="529"/>
      <c r="I297" s="209">
        <f t="shared" si="369"/>
        <v>11</v>
      </c>
      <c r="J297" s="209">
        <f t="shared" si="369"/>
        <v>3138.5126096054105</v>
      </c>
      <c r="K297" s="210">
        <f t="shared" si="369"/>
        <v>285.31932814594643</v>
      </c>
      <c r="L297" s="530"/>
      <c r="M297" s="209">
        <f>RANK(K297, K$287:$K$301)</f>
        <v>6</v>
      </c>
      <c r="N297" s="494"/>
      <c r="O297" s="494"/>
      <c r="P297" s="207">
        <v>11</v>
      </c>
      <c r="Q297" s="207">
        <v>3137.067705796394</v>
      </c>
      <c r="R297" s="208">
        <f t="shared" si="362"/>
        <v>285.18797325421764</v>
      </c>
      <c r="S297" s="205">
        <f t="shared" si="370"/>
        <v>6</v>
      </c>
      <c r="T297" s="529"/>
      <c r="U297" s="207">
        <v>11</v>
      </c>
      <c r="V297" s="207">
        <v>3136.9223439733132</v>
      </c>
      <c r="W297" s="208">
        <f t="shared" si="363"/>
        <v>285.17475854302847</v>
      </c>
      <c r="X297" s="205">
        <f t="shared" si="371"/>
        <v>6</v>
      </c>
      <c r="Y297" s="529"/>
      <c r="Z297" s="207">
        <v>11</v>
      </c>
      <c r="AA297" s="207">
        <v>3136.4041604754848</v>
      </c>
      <c r="AB297" s="208">
        <f t="shared" si="364"/>
        <v>285.1276509523168</v>
      </c>
      <c r="AC297" s="205">
        <f t="shared" si="372"/>
        <v>7</v>
      </c>
      <c r="AD297" s="529"/>
      <c r="AE297" s="207">
        <v>11</v>
      </c>
      <c r="AF297" s="207">
        <v>3138.9645776566717</v>
      </c>
      <c r="AG297" s="208">
        <f t="shared" si="365"/>
        <v>285.36041615060651</v>
      </c>
      <c r="AH297" s="205">
        <f t="shared" si="373"/>
        <v>6</v>
      </c>
      <c r="AI297" s="529"/>
      <c r="AJ297" s="207">
        <v>11</v>
      </c>
      <c r="AK297" s="207">
        <v>3139.1661773341148</v>
      </c>
      <c r="AL297" s="208">
        <f t="shared" si="366"/>
        <v>285.37874339401043</v>
      </c>
      <c r="AM297" s="205">
        <f t="shared" si="374"/>
        <v>6</v>
      </c>
      <c r="AN297" s="529"/>
      <c r="AO297" s="207">
        <v>11</v>
      </c>
      <c r="AP297" s="207">
        <v>3140.3156384505014</v>
      </c>
      <c r="AQ297" s="208">
        <f t="shared" si="367"/>
        <v>285.48323985913652</v>
      </c>
      <c r="AR297" s="205">
        <f t="shared" si="375"/>
        <v>6</v>
      </c>
      <c r="AS297" s="529"/>
      <c r="AT297" s="207">
        <v>11</v>
      </c>
      <c r="AU297" s="207">
        <v>3140.747663551394</v>
      </c>
      <c r="AV297" s="208">
        <f t="shared" si="368"/>
        <v>285.52251486830852</v>
      </c>
      <c r="AW297" s="205">
        <f t="shared" si="376"/>
        <v>6</v>
      </c>
      <c r="AX297" s="529"/>
    </row>
    <row r="298" spans="2:50" ht="14.25" customHeight="1">
      <c r="B298" s="494"/>
      <c r="C298" s="203">
        <v>12</v>
      </c>
      <c r="D298" s="206"/>
      <c r="E298" s="203"/>
      <c r="F298" s="203"/>
      <c r="G298" s="208"/>
      <c r="H298" s="529"/>
      <c r="I298" s="209"/>
      <c r="J298" s="209"/>
      <c r="K298" s="210"/>
      <c r="L298" s="530"/>
      <c r="M298" s="209"/>
      <c r="N298" s="494"/>
      <c r="O298" s="494"/>
      <c r="P298" s="207"/>
      <c r="Q298" s="207"/>
      <c r="R298" s="208"/>
      <c r="S298" s="205"/>
      <c r="T298" s="529"/>
      <c r="U298" s="207"/>
      <c r="V298" s="207"/>
      <c r="W298" s="208"/>
      <c r="X298" s="205"/>
      <c r="Y298" s="529"/>
      <c r="Z298" s="207"/>
      <c r="AA298" s="207"/>
      <c r="AB298" s="208"/>
      <c r="AC298" s="205"/>
      <c r="AD298" s="529"/>
      <c r="AE298" s="207"/>
      <c r="AF298" s="207"/>
      <c r="AG298" s="208"/>
      <c r="AH298" s="205"/>
      <c r="AI298" s="529"/>
      <c r="AJ298" s="207"/>
      <c r="AK298" s="207"/>
      <c r="AL298" s="208"/>
      <c r="AM298" s="205"/>
      <c r="AN298" s="529"/>
      <c r="AO298" s="207"/>
      <c r="AP298" s="207"/>
      <c r="AQ298" s="208"/>
      <c r="AR298" s="205"/>
      <c r="AS298" s="529"/>
      <c r="AT298" s="207"/>
      <c r="AU298" s="207"/>
      <c r="AV298" s="208"/>
      <c r="AW298" s="205"/>
      <c r="AX298" s="529"/>
    </row>
    <row r="299" spans="2:50" ht="14.25" customHeight="1">
      <c r="B299" s="494"/>
      <c r="C299" s="203">
        <v>13</v>
      </c>
      <c r="D299" s="206"/>
      <c r="E299" s="203"/>
      <c r="F299" s="203"/>
      <c r="G299" s="208"/>
      <c r="H299" s="529"/>
      <c r="I299" s="209"/>
      <c r="J299" s="209"/>
      <c r="K299" s="210"/>
      <c r="L299" s="530"/>
      <c r="M299" s="209"/>
      <c r="N299" s="494"/>
      <c r="O299" s="494"/>
      <c r="P299" s="207"/>
      <c r="Q299" s="207"/>
      <c r="R299" s="208"/>
      <c r="S299" s="205"/>
      <c r="T299" s="529"/>
      <c r="U299" s="207"/>
      <c r="V299" s="207"/>
      <c r="W299" s="208"/>
      <c r="X299" s="205"/>
      <c r="Y299" s="529"/>
      <c r="Z299" s="207"/>
      <c r="AA299" s="207"/>
      <c r="AB299" s="208"/>
      <c r="AC299" s="205"/>
      <c r="AD299" s="529"/>
      <c r="AE299" s="207"/>
      <c r="AF299" s="207"/>
      <c r="AG299" s="208"/>
      <c r="AH299" s="205"/>
      <c r="AI299" s="529"/>
      <c r="AJ299" s="207"/>
      <c r="AK299" s="207"/>
      <c r="AL299" s="208"/>
      <c r="AM299" s="205"/>
      <c r="AN299" s="529"/>
      <c r="AO299" s="207"/>
      <c r="AP299" s="207"/>
      <c r="AQ299" s="208"/>
      <c r="AR299" s="205"/>
      <c r="AS299" s="529"/>
      <c r="AT299" s="207"/>
      <c r="AU299" s="207"/>
      <c r="AV299" s="208"/>
      <c r="AW299" s="205"/>
      <c r="AX299" s="529"/>
    </row>
    <row r="300" spans="2:50" ht="14.25" customHeight="1">
      <c r="B300" s="494"/>
      <c r="C300" s="203">
        <v>14</v>
      </c>
      <c r="D300" s="206"/>
      <c r="E300" s="203"/>
      <c r="F300" s="203"/>
      <c r="G300" s="208"/>
      <c r="H300" s="529"/>
      <c r="I300" s="209"/>
      <c r="J300" s="209"/>
      <c r="K300" s="210"/>
      <c r="L300" s="530"/>
      <c r="M300" s="209"/>
      <c r="N300" s="494"/>
      <c r="O300" s="494"/>
      <c r="P300" s="203"/>
      <c r="Q300" s="203"/>
      <c r="R300" s="208"/>
      <c r="S300" s="205"/>
      <c r="T300" s="529"/>
      <c r="U300" s="203"/>
      <c r="V300" s="203"/>
      <c r="W300" s="208"/>
      <c r="X300" s="205"/>
      <c r="Y300" s="529"/>
      <c r="Z300" s="203"/>
      <c r="AA300" s="203"/>
      <c r="AB300" s="208"/>
      <c r="AC300" s="205"/>
      <c r="AD300" s="529"/>
      <c r="AE300" s="203"/>
      <c r="AF300" s="203"/>
      <c r="AG300" s="208"/>
      <c r="AH300" s="205"/>
      <c r="AI300" s="529"/>
      <c r="AJ300" s="203"/>
      <c r="AK300" s="203"/>
      <c r="AL300" s="208"/>
      <c r="AM300" s="205"/>
      <c r="AN300" s="529"/>
      <c r="AO300" s="203"/>
      <c r="AP300" s="203"/>
      <c r="AQ300" s="208"/>
      <c r="AR300" s="205"/>
      <c r="AS300" s="529"/>
      <c r="AT300" s="203"/>
      <c r="AU300" s="203"/>
      <c r="AV300" s="208"/>
      <c r="AW300" s="205"/>
      <c r="AX300" s="529"/>
    </row>
    <row r="301" spans="2:50" ht="14.25" customHeight="1">
      <c r="B301" s="494"/>
      <c r="C301" s="203">
        <v>15</v>
      </c>
      <c r="D301" s="206"/>
      <c r="E301" s="203"/>
      <c r="F301" s="203"/>
      <c r="G301" s="208"/>
      <c r="H301" s="529"/>
      <c r="I301" s="209"/>
      <c r="J301" s="209"/>
      <c r="K301" s="210"/>
      <c r="L301" s="530"/>
      <c r="M301" s="209"/>
      <c r="N301" s="494"/>
      <c r="O301" s="494"/>
      <c r="P301" s="203"/>
      <c r="Q301" s="207"/>
      <c r="R301" s="208"/>
      <c r="S301" s="205"/>
      <c r="T301" s="529"/>
      <c r="U301" s="203"/>
      <c r="V301" s="207"/>
      <c r="W301" s="208"/>
      <c r="X301" s="205"/>
      <c r="Y301" s="529"/>
      <c r="Z301" s="203"/>
      <c r="AA301" s="207"/>
      <c r="AB301" s="208"/>
      <c r="AC301" s="205"/>
      <c r="AD301" s="529"/>
      <c r="AE301" s="203"/>
      <c r="AF301" s="207"/>
      <c r="AG301" s="208"/>
      <c r="AH301" s="205"/>
      <c r="AI301" s="529"/>
      <c r="AJ301" s="203"/>
      <c r="AK301" s="207"/>
      <c r="AL301" s="208"/>
      <c r="AM301" s="205"/>
      <c r="AN301" s="529"/>
      <c r="AO301" s="203"/>
      <c r="AP301" s="207"/>
      <c r="AQ301" s="208"/>
      <c r="AR301" s="205"/>
      <c r="AS301" s="529"/>
      <c r="AT301" s="203"/>
      <c r="AU301" s="207"/>
      <c r="AV301" s="208"/>
      <c r="AW301" s="205"/>
      <c r="AX301" s="529"/>
    </row>
    <row r="302" spans="2:50" ht="14.25" customHeight="1" collapsed="1">
      <c r="B302" s="531" t="s">
        <v>763</v>
      </c>
      <c r="C302" s="532"/>
      <c r="D302" s="532"/>
      <c r="E302" s="532"/>
      <c r="F302" s="532"/>
      <c r="G302" s="532"/>
      <c r="H302" s="532"/>
      <c r="I302" s="532"/>
      <c r="J302" s="532"/>
      <c r="K302" s="532"/>
      <c r="L302" s="532"/>
      <c r="M302" s="533"/>
      <c r="N302" s="575" t="s">
        <v>445</v>
      </c>
      <c r="O302" s="575" t="s">
        <v>105</v>
      </c>
      <c r="P302" s="587">
        <f>AT282+1</f>
        <v>45972</v>
      </c>
      <c r="Q302" s="588"/>
      <c r="R302" s="588"/>
      <c r="S302" s="588"/>
      <c r="T302" s="588"/>
      <c r="U302" s="589">
        <f>P302+1</f>
        <v>45973</v>
      </c>
      <c r="V302" s="590"/>
      <c r="W302" s="590"/>
      <c r="X302" s="590"/>
      <c r="Y302" s="590"/>
      <c r="Z302" s="587">
        <f t="shared" ref="Z302" si="377">U302+1</f>
        <v>45974</v>
      </c>
      <c r="AA302" s="588"/>
      <c r="AB302" s="588"/>
      <c r="AC302" s="588"/>
      <c r="AD302" s="588"/>
      <c r="AE302" s="589">
        <f t="shared" ref="AE302" si="378">Z302+1</f>
        <v>45975</v>
      </c>
      <c r="AF302" s="590"/>
      <c r="AG302" s="590"/>
      <c r="AH302" s="590"/>
      <c r="AI302" s="590"/>
      <c r="AJ302" s="591">
        <f t="shared" ref="AJ302" si="379">AE302+1</f>
        <v>45976</v>
      </c>
      <c r="AK302" s="592"/>
      <c r="AL302" s="592"/>
      <c r="AM302" s="592"/>
      <c r="AN302" s="593"/>
      <c r="AO302" s="589">
        <f t="shared" ref="AO302" si="380">AJ302+1</f>
        <v>45977</v>
      </c>
      <c r="AP302" s="590"/>
      <c r="AQ302" s="590"/>
      <c r="AR302" s="590"/>
      <c r="AS302" s="590"/>
      <c r="AT302" s="591">
        <f t="shared" ref="AT302" si="381">AO302+1</f>
        <v>45978</v>
      </c>
      <c r="AU302" s="592"/>
      <c r="AV302" s="592"/>
      <c r="AW302" s="592"/>
      <c r="AX302" s="593"/>
    </row>
    <row r="303" spans="2:50" ht="14.25" customHeight="1">
      <c r="B303" s="534"/>
      <c r="C303" s="534"/>
      <c r="D303" s="534"/>
      <c r="E303" s="534"/>
      <c r="F303" s="534"/>
      <c r="G303" s="534"/>
      <c r="H303" s="534"/>
      <c r="I303" s="534"/>
      <c r="J303" s="534"/>
      <c r="K303" s="534"/>
      <c r="L303" s="534"/>
      <c r="M303" s="535"/>
      <c r="N303" s="577"/>
      <c r="O303" s="577"/>
      <c r="P303" s="594">
        <f>P302</f>
        <v>45972</v>
      </c>
      <c r="Q303" s="594"/>
      <c r="R303" s="594"/>
      <c r="S303" s="594"/>
      <c r="T303" s="594"/>
      <c r="U303" s="595">
        <f>U302</f>
        <v>45973</v>
      </c>
      <c r="V303" s="595"/>
      <c r="W303" s="595"/>
      <c r="X303" s="595"/>
      <c r="Y303" s="595"/>
      <c r="Z303" s="594">
        <f t="shared" ref="Z303" si="382">Z302</f>
        <v>45974</v>
      </c>
      <c r="AA303" s="594"/>
      <c r="AB303" s="594"/>
      <c r="AC303" s="594"/>
      <c r="AD303" s="594"/>
      <c r="AE303" s="595">
        <f t="shared" ref="AE303" si="383">AE302</f>
        <v>45975</v>
      </c>
      <c r="AF303" s="595"/>
      <c r="AG303" s="595"/>
      <c r="AH303" s="595"/>
      <c r="AI303" s="595"/>
      <c r="AJ303" s="596">
        <f t="shared" ref="AJ303" si="384">AJ302</f>
        <v>45976</v>
      </c>
      <c r="AK303" s="597"/>
      <c r="AL303" s="597"/>
      <c r="AM303" s="597"/>
      <c r="AN303" s="598"/>
      <c r="AO303" s="595">
        <f t="shared" ref="AO303" si="385">AO302</f>
        <v>45977</v>
      </c>
      <c r="AP303" s="595"/>
      <c r="AQ303" s="595"/>
      <c r="AR303" s="595"/>
      <c r="AS303" s="595"/>
      <c r="AT303" s="596">
        <f t="shared" ref="AT303" si="386">AT302</f>
        <v>45978</v>
      </c>
      <c r="AU303" s="597"/>
      <c r="AV303" s="597"/>
      <c r="AW303" s="597"/>
      <c r="AX303" s="598"/>
    </row>
    <row r="304" spans="2:50" ht="14.25" customHeight="1">
      <c r="B304" s="494" t="s">
        <v>165</v>
      </c>
      <c r="C304" s="494" t="s">
        <v>160</v>
      </c>
      <c r="D304" s="494"/>
      <c r="E304" s="494" t="s">
        <v>161</v>
      </c>
      <c r="F304" s="494"/>
      <c r="G304" s="494"/>
      <c r="H304" s="494" t="s">
        <v>166</v>
      </c>
      <c r="I304" s="527" t="s">
        <v>446</v>
      </c>
      <c r="J304" s="527"/>
      <c r="K304" s="527"/>
      <c r="L304" s="527" t="s">
        <v>166</v>
      </c>
      <c r="M304" s="527" t="s">
        <v>168</v>
      </c>
      <c r="N304" s="494"/>
      <c r="O304" s="494" t="s">
        <v>167</v>
      </c>
      <c r="P304" s="494" t="s">
        <v>163</v>
      </c>
      <c r="Q304" s="494"/>
      <c r="R304" s="494"/>
      <c r="S304" s="494"/>
      <c r="T304" s="494" t="s">
        <v>166</v>
      </c>
      <c r="U304" s="494" t="s">
        <v>163</v>
      </c>
      <c r="V304" s="494"/>
      <c r="W304" s="494"/>
      <c r="X304" s="494"/>
      <c r="Y304" s="494" t="s">
        <v>166</v>
      </c>
      <c r="Z304" s="494" t="s">
        <v>163</v>
      </c>
      <c r="AA304" s="494"/>
      <c r="AB304" s="494"/>
      <c r="AC304" s="494"/>
      <c r="AD304" s="494" t="s">
        <v>166</v>
      </c>
      <c r="AE304" s="494" t="s">
        <v>163</v>
      </c>
      <c r="AF304" s="494"/>
      <c r="AG304" s="494"/>
      <c r="AH304" s="494"/>
      <c r="AI304" s="494" t="s">
        <v>166</v>
      </c>
      <c r="AJ304" s="494" t="s">
        <v>163</v>
      </c>
      <c r="AK304" s="494"/>
      <c r="AL304" s="494"/>
      <c r="AM304" s="494"/>
      <c r="AN304" s="494" t="s">
        <v>166</v>
      </c>
      <c r="AO304" s="494" t="s">
        <v>163</v>
      </c>
      <c r="AP304" s="494"/>
      <c r="AQ304" s="494"/>
      <c r="AR304" s="494"/>
      <c r="AS304" s="494" t="s">
        <v>166</v>
      </c>
      <c r="AT304" s="494" t="s">
        <v>163</v>
      </c>
      <c r="AU304" s="494"/>
      <c r="AV304" s="494"/>
      <c r="AW304" s="494"/>
      <c r="AX304" s="494" t="s">
        <v>166</v>
      </c>
    </row>
    <row r="305" spans="2:50" ht="14.25" customHeight="1">
      <c r="B305" s="494"/>
      <c r="C305" s="494"/>
      <c r="D305" s="494"/>
      <c r="E305" s="494" t="s">
        <v>447</v>
      </c>
      <c r="F305" s="494"/>
      <c r="G305" s="494"/>
      <c r="H305" s="494"/>
      <c r="I305" s="527" t="s">
        <v>447</v>
      </c>
      <c r="J305" s="527"/>
      <c r="K305" s="527"/>
      <c r="L305" s="527"/>
      <c r="M305" s="527"/>
      <c r="N305" s="494"/>
      <c r="O305" s="494"/>
      <c r="P305" s="494" t="s">
        <v>448</v>
      </c>
      <c r="Q305" s="494"/>
      <c r="R305" s="494"/>
      <c r="S305" s="494"/>
      <c r="T305" s="494"/>
      <c r="U305" s="494" t="s">
        <v>448</v>
      </c>
      <c r="V305" s="494"/>
      <c r="W305" s="494"/>
      <c r="X305" s="494"/>
      <c r="Y305" s="494"/>
      <c r="Z305" s="494" t="s">
        <v>448</v>
      </c>
      <c r="AA305" s="494"/>
      <c r="AB305" s="494"/>
      <c r="AC305" s="494"/>
      <c r="AD305" s="494"/>
      <c r="AE305" s="494" t="s">
        <v>448</v>
      </c>
      <c r="AF305" s="494"/>
      <c r="AG305" s="494"/>
      <c r="AH305" s="494"/>
      <c r="AI305" s="494"/>
      <c r="AJ305" s="494" t="s">
        <v>448</v>
      </c>
      <c r="AK305" s="494"/>
      <c r="AL305" s="494"/>
      <c r="AM305" s="494"/>
      <c r="AN305" s="494"/>
      <c r="AO305" s="494" t="s">
        <v>448</v>
      </c>
      <c r="AP305" s="494"/>
      <c r="AQ305" s="494"/>
      <c r="AR305" s="494"/>
      <c r="AS305" s="494"/>
      <c r="AT305" s="494" t="s">
        <v>448</v>
      </c>
      <c r="AU305" s="494"/>
      <c r="AV305" s="494"/>
      <c r="AW305" s="494"/>
      <c r="AX305" s="494"/>
    </row>
    <row r="306" spans="2:50" ht="14.25" customHeight="1">
      <c r="B306" s="494"/>
      <c r="C306" s="494"/>
      <c r="D306" s="494"/>
      <c r="E306" s="203" t="s">
        <v>162</v>
      </c>
      <c r="F306" s="203" t="s">
        <v>449</v>
      </c>
      <c r="G306" s="203" t="s">
        <v>164</v>
      </c>
      <c r="H306" s="494"/>
      <c r="I306" s="204" t="s">
        <v>162</v>
      </c>
      <c r="J306" s="204" t="s">
        <v>449</v>
      </c>
      <c r="K306" s="204" t="s">
        <v>164</v>
      </c>
      <c r="L306" s="527"/>
      <c r="M306" s="527"/>
      <c r="N306" s="494"/>
      <c r="O306" s="494"/>
      <c r="P306" s="203" t="s">
        <v>162</v>
      </c>
      <c r="Q306" s="203" t="s">
        <v>449</v>
      </c>
      <c r="R306" s="203" t="s">
        <v>164</v>
      </c>
      <c r="S306" s="205" t="s">
        <v>168</v>
      </c>
      <c r="T306" s="494"/>
      <c r="U306" s="203" t="s">
        <v>162</v>
      </c>
      <c r="V306" s="203" t="s">
        <v>449</v>
      </c>
      <c r="W306" s="203" t="s">
        <v>164</v>
      </c>
      <c r="X306" s="205" t="s">
        <v>168</v>
      </c>
      <c r="Y306" s="494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494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494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494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494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494"/>
    </row>
    <row r="307" spans="2:50" ht="14.25" customHeight="1">
      <c r="B307" s="494" t="s">
        <v>478</v>
      </c>
      <c r="C307" s="203">
        <v>1</v>
      </c>
      <c r="D307" s="206" t="s">
        <v>393</v>
      </c>
      <c r="E307" s="203">
        <v>17</v>
      </c>
      <c r="F307" s="203">
        <v>3600</v>
      </c>
      <c r="G307" s="208">
        <f t="shared" ref="G307:G317" si="387">F307/E307</f>
        <v>211.76470588235293</v>
      </c>
      <c r="H307" s="529">
        <f>AVERAGE(G307:G321)</f>
        <v>330.4488737643818</v>
      </c>
      <c r="I307" s="209">
        <f>AVERAGE(P307,U307,Z307,AE307,AJ307,AO307,AT307)</f>
        <v>17</v>
      </c>
      <c r="J307" s="209">
        <f>AVERAGE(Q307,V307,AA307,AF307,AK307,AP307,AU307)</f>
        <v>3114.1581756707228</v>
      </c>
      <c r="K307" s="210">
        <f>AVERAGE(R307,W307,AB307,AG307,AL307,AQ307,AV307)</f>
        <v>183.18577503945428</v>
      </c>
      <c r="L307" s="530">
        <f>IFERROR(AVERAGE(K307:K321),"-")</f>
        <v>290.54403527733956</v>
      </c>
      <c r="M307" s="209">
        <f>RANK(K307, K$307:$K$321)</f>
        <v>10</v>
      </c>
      <c r="N307" s="494"/>
      <c r="O307" s="494"/>
      <c r="P307" s="207">
        <v>17</v>
      </c>
      <c r="Q307" s="207">
        <v>3112.4579124579113</v>
      </c>
      <c r="R307" s="208">
        <f t="shared" ref="R307:R317" si="388">Q307/P307</f>
        <v>183.08575955634774</v>
      </c>
      <c r="S307" s="205">
        <f>RANK(R307, R$307:R$321)</f>
        <v>11</v>
      </c>
      <c r="T307" s="529">
        <f>AVERAGE(R307:R321)</f>
        <v>290.49805134264835</v>
      </c>
      <c r="U307" s="207">
        <v>17</v>
      </c>
      <c r="V307" s="207">
        <v>3113.2321041214745</v>
      </c>
      <c r="W307" s="208">
        <f t="shared" ref="W307:W317" si="389">V307/U307</f>
        <v>183.13130024243969</v>
      </c>
      <c r="X307" s="205">
        <f>RANK(W307, W$307:W$321)</f>
        <v>10</v>
      </c>
      <c r="Y307" s="529">
        <f>AVERAGE(W307:W321)</f>
        <v>290.53810686965113</v>
      </c>
      <c r="Z307" s="207">
        <v>17</v>
      </c>
      <c r="AA307" s="207">
        <v>3113.6887608069119</v>
      </c>
      <c r="AB307" s="208">
        <f t="shared" ref="AB307:AB317" si="390">AA307/Z307</f>
        <v>183.15816240040658</v>
      </c>
      <c r="AC307" s="205">
        <f>RANK(AB307, AB$307:AB$321)</f>
        <v>10</v>
      </c>
      <c r="AD307" s="529">
        <f>AVERAGE(AB307:AB321)</f>
        <v>290.55760033931909</v>
      </c>
      <c r="AE307" s="207">
        <v>17</v>
      </c>
      <c r="AF307" s="207">
        <v>3114.775358962489</v>
      </c>
      <c r="AG307" s="208">
        <f t="shared" ref="AG307:AG317" si="391">AF307/AE307</f>
        <v>183.22207993896996</v>
      </c>
      <c r="AH307" s="205">
        <f>RANK(AG307, AG$307:AG$321)</f>
        <v>10</v>
      </c>
      <c r="AI307" s="529">
        <f>AVERAGE(AG307:AG321)</f>
        <v>290.54457090656291</v>
      </c>
      <c r="AJ307" s="207">
        <v>17</v>
      </c>
      <c r="AK307" s="207">
        <v>3115.2439024390233</v>
      </c>
      <c r="AL307" s="208">
        <f t="shared" ref="AL307:AL317" si="392">AK307/AJ307</f>
        <v>183.24964131994255</v>
      </c>
      <c r="AM307" s="205">
        <f>RANK(AL307, AL$307:AL$321)</f>
        <v>8</v>
      </c>
      <c r="AN307" s="529">
        <f>AVERAGE(AL307:AL321)</f>
        <v>290.51626217192847</v>
      </c>
      <c r="AO307" s="207">
        <v>17</v>
      </c>
      <c r="AP307" s="207">
        <v>3114.8247978436657</v>
      </c>
      <c r="AQ307" s="208">
        <f t="shared" ref="AQ307:AQ317" si="393">AP307/AO307</f>
        <v>183.22498810845093</v>
      </c>
      <c r="AR307" s="205">
        <f>RANK(AQ307, AQ$307:AQ$321)</f>
        <v>10</v>
      </c>
      <c r="AS307" s="529">
        <f>AVERAGE(AQ307:AQ321)</f>
        <v>290.5317115760418</v>
      </c>
      <c r="AT307" s="207">
        <v>17</v>
      </c>
      <c r="AU307" s="207">
        <v>3114.8843930635844</v>
      </c>
      <c r="AV307" s="208">
        <f t="shared" ref="AV307:AV317" si="394">AU307/AT307</f>
        <v>183.22849370962263</v>
      </c>
      <c r="AW307" s="205">
        <f>RANK(AV307, AV$307:AV$321)</f>
        <v>10</v>
      </c>
      <c r="AX307" s="529">
        <f>AVERAGE(AV307:AV321)</f>
        <v>290.62194373522522</v>
      </c>
    </row>
    <row r="308" spans="2:50" ht="14.25" customHeight="1">
      <c r="B308" s="494"/>
      <c r="C308" s="203">
        <v>2</v>
      </c>
      <c r="D308" s="206" t="s">
        <v>395</v>
      </c>
      <c r="E308" s="203">
        <v>17</v>
      </c>
      <c r="F308" s="203">
        <v>3600</v>
      </c>
      <c r="G308" s="208">
        <f t="shared" si="387"/>
        <v>211.76470588235293</v>
      </c>
      <c r="H308" s="529"/>
      <c r="I308" s="209">
        <f t="shared" ref="I308:K317" si="395">AVERAGE(P308,U308,Z308,AE308,AJ308,AO308,AT308)</f>
        <v>17</v>
      </c>
      <c r="J308" s="209">
        <f t="shared" si="395"/>
        <v>3113.2589620051435</v>
      </c>
      <c r="K308" s="210">
        <f t="shared" si="395"/>
        <v>183.13288011794961</v>
      </c>
      <c r="L308" s="530"/>
      <c r="M308" s="209">
        <f>RANK(K308, K$307:$K$321)</f>
        <v>11</v>
      </c>
      <c r="N308" s="494"/>
      <c r="O308" s="494"/>
      <c r="P308" s="207">
        <v>17</v>
      </c>
      <c r="Q308" s="207">
        <v>3113.2203389830534</v>
      </c>
      <c r="R308" s="208">
        <f t="shared" si="388"/>
        <v>183.13060817547372</v>
      </c>
      <c r="S308" s="205">
        <f t="shared" ref="S308:S317" si="396">RANK(R308, R$307:R$321)</f>
        <v>10</v>
      </c>
      <c r="T308" s="529"/>
      <c r="U308" s="207">
        <v>17</v>
      </c>
      <c r="V308" s="207">
        <v>3112.6925898752725</v>
      </c>
      <c r="W308" s="208">
        <f t="shared" si="389"/>
        <v>183.09956411031015</v>
      </c>
      <c r="X308" s="205">
        <f t="shared" ref="X308:X317" si="397">RANK(W308, W$307:W$321)</f>
        <v>11</v>
      </c>
      <c r="Y308" s="529"/>
      <c r="Z308" s="207">
        <v>17</v>
      </c>
      <c r="AA308" s="207">
        <v>3113.0560578661857</v>
      </c>
      <c r="AB308" s="208">
        <f t="shared" si="390"/>
        <v>183.12094458036387</v>
      </c>
      <c r="AC308" s="205">
        <f t="shared" ref="AC308:AC317" si="398">RANK(AB308, AB$307:AB$321)</f>
        <v>11</v>
      </c>
      <c r="AD308" s="529"/>
      <c r="AE308" s="207">
        <v>17</v>
      </c>
      <c r="AF308" s="207">
        <v>3113.4670487106</v>
      </c>
      <c r="AG308" s="208">
        <f t="shared" si="391"/>
        <v>183.14512051238825</v>
      </c>
      <c r="AH308" s="205">
        <f t="shared" ref="AH308:AH317" si="399">RANK(AG308, AG$307:AG$321)</f>
        <v>11</v>
      </c>
      <c r="AI308" s="529"/>
      <c r="AJ308" s="207">
        <v>17</v>
      </c>
      <c r="AK308" s="207">
        <v>3113.4127395132091</v>
      </c>
      <c r="AL308" s="208">
        <f t="shared" si="392"/>
        <v>183.14192585371819</v>
      </c>
      <c r="AM308" s="205">
        <f t="shared" ref="AM308:AM317" si="400">RANK(AL308, AL$307:AL$321)</f>
        <v>11</v>
      </c>
      <c r="AN308" s="529"/>
      <c r="AO308" s="207">
        <v>17</v>
      </c>
      <c r="AP308" s="207">
        <v>3113.3426966292127</v>
      </c>
      <c r="AQ308" s="208">
        <f t="shared" si="393"/>
        <v>183.13780568407134</v>
      </c>
      <c r="AR308" s="205">
        <f t="shared" ref="AR308:AR317" si="401">RANK(AQ308, AQ$307:AQ$321)</f>
        <v>11</v>
      </c>
      <c r="AS308" s="529"/>
      <c r="AT308" s="207">
        <v>17</v>
      </c>
      <c r="AU308" s="207">
        <v>3113.62126245847</v>
      </c>
      <c r="AV308" s="208">
        <f t="shared" si="394"/>
        <v>183.15419190932175</v>
      </c>
      <c r="AW308" s="205">
        <f t="shared" ref="AW308:AW317" si="402">RANK(AV308, AV$307:AV$321)</f>
        <v>11</v>
      </c>
      <c r="AX308" s="529"/>
    </row>
    <row r="309" spans="2:50" ht="14.25" customHeight="1">
      <c r="B309" s="494"/>
      <c r="C309" s="203">
        <v>3</v>
      </c>
      <c r="D309" s="206" t="s">
        <v>392</v>
      </c>
      <c r="E309" s="203">
        <v>11</v>
      </c>
      <c r="F309" s="203">
        <v>3600</v>
      </c>
      <c r="G309" s="208">
        <f t="shared" si="387"/>
        <v>327.27272727272725</v>
      </c>
      <c r="H309" s="529"/>
      <c r="I309" s="209">
        <f t="shared" si="395"/>
        <v>11</v>
      </c>
      <c r="J309" s="209">
        <f t="shared" si="395"/>
        <v>3140.2350528905372</v>
      </c>
      <c r="K309" s="210">
        <f t="shared" si="395"/>
        <v>285.4759138991397</v>
      </c>
      <c r="L309" s="530"/>
      <c r="M309" s="209">
        <f>RANK(K309, K$307:$K$321)</f>
        <v>7</v>
      </c>
      <c r="N309" s="494"/>
      <c r="O309" s="494"/>
      <c r="P309" s="207">
        <v>11</v>
      </c>
      <c r="Q309" s="207">
        <v>3139.357186173444</v>
      </c>
      <c r="R309" s="208">
        <f t="shared" si="388"/>
        <v>285.39610783394943</v>
      </c>
      <c r="S309" s="205">
        <f t="shared" si="396"/>
        <v>7</v>
      </c>
      <c r="T309" s="529"/>
      <c r="U309" s="207">
        <v>11</v>
      </c>
      <c r="V309" s="207">
        <v>3140.3366221706369</v>
      </c>
      <c r="W309" s="208">
        <f t="shared" si="389"/>
        <v>285.48514747005788</v>
      </c>
      <c r="X309" s="205">
        <f t="shared" si="397"/>
        <v>7</v>
      </c>
      <c r="Y309" s="529"/>
      <c r="Z309" s="207">
        <v>11</v>
      </c>
      <c r="AA309" s="207">
        <v>3140.8049535603718</v>
      </c>
      <c r="AB309" s="208">
        <f t="shared" si="390"/>
        <v>285.52772305094288</v>
      </c>
      <c r="AC309" s="205">
        <f t="shared" si="398"/>
        <v>6</v>
      </c>
      <c r="AD309" s="529"/>
      <c r="AE309" s="207">
        <v>11</v>
      </c>
      <c r="AF309" s="207">
        <v>3138.9723320158114</v>
      </c>
      <c r="AG309" s="208">
        <f t="shared" si="391"/>
        <v>285.36112109234648</v>
      </c>
      <c r="AH309" s="205">
        <f t="shared" si="399"/>
        <v>7</v>
      </c>
      <c r="AI309" s="529"/>
      <c r="AJ309" s="207">
        <v>11</v>
      </c>
      <c r="AK309" s="207">
        <v>3139.0243902439015</v>
      </c>
      <c r="AL309" s="208">
        <f t="shared" si="392"/>
        <v>285.36585365853648</v>
      </c>
      <c r="AM309" s="205">
        <f t="shared" si="400"/>
        <v>7</v>
      </c>
      <c r="AN309" s="529"/>
      <c r="AO309" s="207">
        <v>11</v>
      </c>
      <c r="AP309" s="207">
        <v>3138.6243386243436</v>
      </c>
      <c r="AQ309" s="208">
        <f t="shared" si="393"/>
        <v>285.32948532948581</v>
      </c>
      <c r="AR309" s="205">
        <f t="shared" si="401"/>
        <v>7</v>
      </c>
      <c r="AS309" s="529"/>
      <c r="AT309" s="207">
        <v>11</v>
      </c>
      <c r="AU309" s="207">
        <v>3144.5255474452497</v>
      </c>
      <c r="AV309" s="208">
        <f t="shared" si="394"/>
        <v>285.86595885865904</v>
      </c>
      <c r="AW309" s="205">
        <f t="shared" si="402"/>
        <v>6</v>
      </c>
      <c r="AX309" s="529"/>
    </row>
    <row r="310" spans="2:50" ht="14.25" customHeight="1">
      <c r="B310" s="494"/>
      <c r="C310" s="203">
        <v>4</v>
      </c>
      <c r="D310" s="206" t="s">
        <v>643</v>
      </c>
      <c r="E310" s="203">
        <v>6</v>
      </c>
      <c r="F310" s="203">
        <v>2600</v>
      </c>
      <c r="G310" s="208">
        <f t="shared" si="387"/>
        <v>433.33333333333331</v>
      </c>
      <c r="H310" s="529"/>
      <c r="I310" s="209">
        <f t="shared" si="395"/>
        <v>6</v>
      </c>
      <c r="J310" s="209">
        <f t="shared" si="395"/>
        <v>2304.3291847300416</v>
      </c>
      <c r="K310" s="210">
        <f t="shared" si="395"/>
        <v>384.05486412167363</v>
      </c>
      <c r="L310" s="530"/>
      <c r="M310" s="209">
        <f>RANK(K310, K$307:$K$321)</f>
        <v>1</v>
      </c>
      <c r="N310" s="494"/>
      <c r="O310" s="494"/>
      <c r="P310" s="207">
        <v>6</v>
      </c>
      <c r="Q310" s="207">
        <v>2303.9999999999968</v>
      </c>
      <c r="R310" s="208">
        <f t="shared" si="388"/>
        <v>383.99999999999949</v>
      </c>
      <c r="S310" s="205">
        <f t="shared" si="396"/>
        <v>2</v>
      </c>
      <c r="T310" s="529"/>
      <c r="U310" s="207">
        <v>6</v>
      </c>
      <c r="V310" s="207">
        <v>2304.404873477039</v>
      </c>
      <c r="W310" s="208">
        <f t="shared" si="389"/>
        <v>384.06747891283982</v>
      </c>
      <c r="X310" s="205">
        <f t="shared" si="397"/>
        <v>2</v>
      </c>
      <c r="Y310" s="529"/>
      <c r="Z310" s="207">
        <v>6</v>
      </c>
      <c r="AA310" s="207">
        <v>2304.4982698961921</v>
      </c>
      <c r="AB310" s="208">
        <f t="shared" si="390"/>
        <v>384.08304498269871</v>
      </c>
      <c r="AC310" s="205">
        <f t="shared" si="398"/>
        <v>1</v>
      </c>
      <c r="AD310" s="529"/>
      <c r="AE310" s="207">
        <v>6</v>
      </c>
      <c r="AF310" s="207">
        <v>2304.3762246897436</v>
      </c>
      <c r="AG310" s="208">
        <f t="shared" si="391"/>
        <v>384.06270411495728</v>
      </c>
      <c r="AH310" s="205">
        <f t="shared" si="399"/>
        <v>1</v>
      </c>
      <c r="AI310" s="529"/>
      <c r="AJ310" s="207">
        <v>6</v>
      </c>
      <c r="AK310" s="207">
        <v>2304.1948579161044</v>
      </c>
      <c r="AL310" s="208">
        <f t="shared" si="392"/>
        <v>384.03247631935074</v>
      </c>
      <c r="AM310" s="205">
        <f t="shared" si="400"/>
        <v>1</v>
      </c>
      <c r="AN310" s="529"/>
      <c r="AO310" s="207">
        <v>6</v>
      </c>
      <c r="AP310" s="207">
        <v>2304.3317972350228</v>
      </c>
      <c r="AQ310" s="208">
        <f t="shared" si="393"/>
        <v>384.05529953917045</v>
      </c>
      <c r="AR310" s="205">
        <f t="shared" si="401"/>
        <v>1</v>
      </c>
      <c r="AS310" s="529"/>
      <c r="AT310" s="207">
        <v>6</v>
      </c>
      <c r="AU310" s="207">
        <v>2304.4982698961921</v>
      </c>
      <c r="AV310" s="208">
        <f t="shared" si="394"/>
        <v>384.08304498269871</v>
      </c>
      <c r="AW310" s="205">
        <f t="shared" si="402"/>
        <v>1</v>
      </c>
      <c r="AX310" s="529"/>
    </row>
    <row r="311" spans="2:50" ht="14.25" customHeight="1">
      <c r="B311" s="494"/>
      <c r="C311" s="203">
        <v>5</v>
      </c>
      <c r="D311" s="206" t="s">
        <v>669</v>
      </c>
      <c r="E311" s="203">
        <v>6</v>
      </c>
      <c r="F311" s="203">
        <v>2600</v>
      </c>
      <c r="G311" s="208">
        <f t="shared" si="387"/>
        <v>433.33333333333331</v>
      </c>
      <c r="H311" s="529"/>
      <c r="I311" s="209">
        <f t="shared" si="395"/>
        <v>6</v>
      </c>
      <c r="J311" s="209">
        <f t="shared" si="395"/>
        <v>2303.8610735698153</v>
      </c>
      <c r="K311" s="210">
        <f t="shared" si="395"/>
        <v>383.97684559496923</v>
      </c>
      <c r="L311" s="530"/>
      <c r="M311" s="209">
        <f>RANK(K311, K$307:$K$321)</f>
        <v>2</v>
      </c>
      <c r="N311" s="494"/>
      <c r="O311" s="494"/>
      <c r="P311" s="207">
        <v>6</v>
      </c>
      <c r="Q311" s="207">
        <v>2304.2622950819696</v>
      </c>
      <c r="R311" s="208">
        <f t="shared" si="388"/>
        <v>384.04371584699493</v>
      </c>
      <c r="S311" s="205">
        <f t="shared" si="396"/>
        <v>1</v>
      </c>
      <c r="T311" s="529"/>
      <c r="U311" s="207">
        <v>6</v>
      </c>
      <c r="V311" s="207">
        <v>2304.8381229538018</v>
      </c>
      <c r="W311" s="208">
        <f t="shared" si="389"/>
        <v>384.13968715896698</v>
      </c>
      <c r="X311" s="205">
        <f t="shared" si="397"/>
        <v>1</v>
      </c>
      <c r="Y311" s="529"/>
      <c r="Z311" s="207">
        <v>6</v>
      </c>
      <c r="AA311" s="207">
        <v>2304.334365325079</v>
      </c>
      <c r="AB311" s="208">
        <f t="shared" si="390"/>
        <v>384.05572755417984</v>
      </c>
      <c r="AC311" s="205">
        <f t="shared" si="398"/>
        <v>2</v>
      </c>
      <c r="AD311" s="529"/>
      <c r="AE311" s="207">
        <v>6</v>
      </c>
      <c r="AF311" s="207">
        <v>2303.782148260208</v>
      </c>
      <c r="AG311" s="208">
        <f t="shared" si="391"/>
        <v>383.96369137670132</v>
      </c>
      <c r="AH311" s="205">
        <f t="shared" si="399"/>
        <v>2</v>
      </c>
      <c r="AI311" s="529"/>
      <c r="AJ311" s="207">
        <v>6</v>
      </c>
      <c r="AK311" s="207">
        <v>2303.2795997776643</v>
      </c>
      <c r="AL311" s="208">
        <f t="shared" si="392"/>
        <v>383.87993329627739</v>
      </c>
      <c r="AM311" s="205">
        <f t="shared" si="400"/>
        <v>3</v>
      </c>
      <c r="AN311" s="529"/>
      <c r="AO311" s="207">
        <v>6</v>
      </c>
      <c r="AP311" s="207">
        <v>2303.3898305084745</v>
      </c>
      <c r="AQ311" s="208">
        <f t="shared" si="393"/>
        <v>383.89830508474574</v>
      </c>
      <c r="AR311" s="205">
        <f t="shared" si="401"/>
        <v>3</v>
      </c>
      <c r="AS311" s="529"/>
      <c r="AT311" s="207">
        <v>6</v>
      </c>
      <c r="AU311" s="207">
        <v>2303.1411530815094</v>
      </c>
      <c r="AV311" s="208">
        <f t="shared" si="394"/>
        <v>383.85685884691821</v>
      </c>
      <c r="AW311" s="205">
        <f t="shared" si="402"/>
        <v>3</v>
      </c>
      <c r="AX311" s="529"/>
    </row>
    <row r="312" spans="2:50" ht="14.25" customHeight="1">
      <c r="B312" s="494"/>
      <c r="C312" s="203">
        <v>6</v>
      </c>
      <c r="D312" s="206" t="s">
        <v>714</v>
      </c>
      <c r="E312" s="203">
        <v>6</v>
      </c>
      <c r="F312" s="203">
        <v>2500</v>
      </c>
      <c r="G312" s="208">
        <f t="shared" si="387"/>
        <v>416.66666666666669</v>
      </c>
      <c r="H312" s="529"/>
      <c r="I312" s="209">
        <f t="shared" si="395"/>
        <v>6</v>
      </c>
      <c r="J312" s="209">
        <f t="shared" si="395"/>
        <v>2221.1909425363824</v>
      </c>
      <c r="K312" s="210">
        <f t="shared" si="395"/>
        <v>370.19849042273046</v>
      </c>
      <c r="L312" s="530"/>
      <c r="M312" s="209">
        <f>RANK(K312, K$307:$K$321)</f>
        <v>4</v>
      </c>
      <c r="N312" s="494"/>
      <c r="O312" s="494"/>
      <c r="P312" s="207">
        <v>6</v>
      </c>
      <c r="Q312" s="207">
        <v>2221.1320754716994</v>
      </c>
      <c r="R312" s="208">
        <f t="shared" si="388"/>
        <v>370.18867924528325</v>
      </c>
      <c r="S312" s="205">
        <f t="shared" si="396"/>
        <v>4</v>
      </c>
      <c r="T312" s="529"/>
      <c r="U312" s="207">
        <v>6</v>
      </c>
      <c r="V312" s="207">
        <v>2221.1035818005812</v>
      </c>
      <c r="W312" s="208">
        <f t="shared" si="389"/>
        <v>370.18393030009685</v>
      </c>
      <c r="X312" s="205">
        <f t="shared" si="397"/>
        <v>4</v>
      </c>
      <c r="Y312" s="529"/>
      <c r="Z312" s="207">
        <v>6</v>
      </c>
      <c r="AA312" s="207">
        <v>2221.2491026561361</v>
      </c>
      <c r="AB312" s="208">
        <f t="shared" si="390"/>
        <v>370.20818377602268</v>
      </c>
      <c r="AC312" s="205">
        <f t="shared" si="398"/>
        <v>4</v>
      </c>
      <c r="AD312" s="529"/>
      <c r="AE312" s="207">
        <v>6</v>
      </c>
      <c r="AF312" s="207">
        <v>2221.1699164345391</v>
      </c>
      <c r="AG312" s="208">
        <f t="shared" si="391"/>
        <v>370.19498607242321</v>
      </c>
      <c r="AH312" s="205">
        <f t="shared" si="399"/>
        <v>4</v>
      </c>
      <c r="AI312" s="529"/>
      <c r="AJ312" s="207">
        <v>6</v>
      </c>
      <c r="AK312" s="207">
        <v>2220.6741573033692</v>
      </c>
      <c r="AL312" s="208">
        <f t="shared" si="392"/>
        <v>370.11235955056151</v>
      </c>
      <c r="AM312" s="205">
        <f t="shared" si="400"/>
        <v>5</v>
      </c>
      <c r="AN312" s="529"/>
      <c r="AO312" s="207">
        <v>6</v>
      </c>
      <c r="AP312" s="207">
        <v>2221.2209302325582</v>
      </c>
      <c r="AQ312" s="208">
        <f t="shared" si="393"/>
        <v>370.20348837209303</v>
      </c>
      <c r="AR312" s="205">
        <f t="shared" si="401"/>
        <v>4</v>
      </c>
      <c r="AS312" s="529"/>
      <c r="AT312" s="207">
        <v>6</v>
      </c>
      <c r="AU312" s="207">
        <v>2221.7868338557955</v>
      </c>
      <c r="AV312" s="208">
        <f t="shared" si="394"/>
        <v>370.29780564263257</v>
      </c>
      <c r="AW312" s="205">
        <f>RANK(AV312, AV$307:AV$321)</f>
        <v>5</v>
      </c>
      <c r="AX312" s="529"/>
    </row>
    <row r="313" spans="2:50" ht="14.25" customHeight="1">
      <c r="B313" s="494"/>
      <c r="C313" s="203">
        <v>7</v>
      </c>
      <c r="D313" s="206" t="s">
        <v>708</v>
      </c>
      <c r="E313" s="203">
        <v>6</v>
      </c>
      <c r="F313" s="203">
        <v>2500</v>
      </c>
      <c r="G313" s="208">
        <f t="shared" si="387"/>
        <v>416.66666666666669</v>
      </c>
      <c r="H313" s="529"/>
      <c r="I313" s="209">
        <f t="shared" si="395"/>
        <v>6</v>
      </c>
      <c r="J313" s="209">
        <f t="shared" si="395"/>
        <v>2220.7171081637134</v>
      </c>
      <c r="K313" s="210">
        <f t="shared" si="395"/>
        <v>370.11951802728555</v>
      </c>
      <c r="L313" s="530"/>
      <c r="M313" s="209">
        <f>RANK(K313, K$307:$K$321)</f>
        <v>5</v>
      </c>
      <c r="N313" s="494"/>
      <c r="O313" s="494"/>
      <c r="P313" s="207">
        <v>6</v>
      </c>
      <c r="Q313" s="207">
        <v>2219.7847257816511</v>
      </c>
      <c r="R313" s="208">
        <f t="shared" si="388"/>
        <v>369.96412096360854</v>
      </c>
      <c r="S313" s="205">
        <f t="shared" si="396"/>
        <v>5</v>
      </c>
      <c r="T313" s="529"/>
      <c r="U313" s="207">
        <v>6</v>
      </c>
      <c r="V313" s="207">
        <v>2220.5787781350491</v>
      </c>
      <c r="W313" s="208">
        <f t="shared" si="389"/>
        <v>370.0964630225082</v>
      </c>
      <c r="X313" s="205">
        <f t="shared" si="397"/>
        <v>5</v>
      </c>
      <c r="Y313" s="529"/>
      <c r="Z313" s="207">
        <v>6</v>
      </c>
      <c r="AA313" s="207">
        <v>2221.0023866348429</v>
      </c>
      <c r="AB313" s="208">
        <f t="shared" si="390"/>
        <v>370.16706443914046</v>
      </c>
      <c r="AC313" s="205">
        <f t="shared" si="398"/>
        <v>5</v>
      </c>
      <c r="AD313" s="529"/>
      <c r="AE313" s="207">
        <v>6</v>
      </c>
      <c r="AF313" s="207">
        <v>2221.1382113821128</v>
      </c>
      <c r="AG313" s="208">
        <f t="shared" si="391"/>
        <v>370.18970189701878</v>
      </c>
      <c r="AH313" s="205">
        <f t="shared" si="399"/>
        <v>5</v>
      </c>
      <c r="AI313" s="529"/>
      <c r="AJ313" s="207">
        <v>6</v>
      </c>
      <c r="AK313" s="207">
        <v>2220.6741573033746</v>
      </c>
      <c r="AL313" s="208">
        <f t="shared" si="392"/>
        <v>370.11235955056242</v>
      </c>
      <c r="AM313" s="205">
        <f t="shared" si="400"/>
        <v>4</v>
      </c>
      <c r="AN313" s="529"/>
      <c r="AO313" s="207">
        <v>6</v>
      </c>
      <c r="AP313" s="207">
        <v>2219.883040935671</v>
      </c>
      <c r="AQ313" s="208">
        <f t="shared" si="393"/>
        <v>369.98050682261186</v>
      </c>
      <c r="AR313" s="205">
        <f t="shared" si="401"/>
        <v>5</v>
      </c>
      <c r="AS313" s="529"/>
      <c r="AT313" s="207">
        <v>6</v>
      </c>
      <c r="AU313" s="207">
        <v>2221.9584569732915</v>
      </c>
      <c r="AV313" s="208">
        <f t="shared" si="394"/>
        <v>370.3264094955486</v>
      </c>
      <c r="AW313" s="205">
        <f t="shared" si="402"/>
        <v>4</v>
      </c>
      <c r="AX313" s="529"/>
    </row>
    <row r="314" spans="2:50" ht="14.25" customHeight="1">
      <c r="B314" s="494"/>
      <c r="C314" s="203">
        <v>8</v>
      </c>
      <c r="D314" s="206" t="s">
        <v>707</v>
      </c>
      <c r="E314" s="203">
        <v>6</v>
      </c>
      <c r="F314" s="203">
        <v>2600</v>
      </c>
      <c r="G314" s="208">
        <f t="shared" si="387"/>
        <v>433.33333333333331</v>
      </c>
      <c r="H314" s="529"/>
      <c r="I314" s="209">
        <f t="shared" si="395"/>
        <v>6</v>
      </c>
      <c r="J314" s="209">
        <f t="shared" si="395"/>
        <v>2303.191492745937</v>
      </c>
      <c r="K314" s="210">
        <f t="shared" si="395"/>
        <v>383.86524879098948</v>
      </c>
      <c r="L314" s="530"/>
      <c r="M314" s="209">
        <f>RANK(K314, K$307:$K$321)</f>
        <v>3</v>
      </c>
      <c r="N314" s="494"/>
      <c r="O314" s="494"/>
      <c r="P314" s="207">
        <v>6</v>
      </c>
      <c r="Q314" s="207">
        <v>2302.3686920700306</v>
      </c>
      <c r="R314" s="208">
        <f t="shared" si="388"/>
        <v>383.72811534500511</v>
      </c>
      <c r="S314" s="205">
        <f>RANK(R314, R$307:R$321)</f>
        <v>3</v>
      </c>
      <c r="T314" s="529"/>
      <c r="U314" s="207">
        <v>6</v>
      </c>
      <c r="V314" s="207">
        <v>2302.5693730729699</v>
      </c>
      <c r="W314" s="208">
        <f t="shared" si="389"/>
        <v>383.76156217882834</v>
      </c>
      <c r="X314" s="205">
        <f>RANK(W314, W$307:W$321)</f>
        <v>3</v>
      </c>
      <c r="Y314" s="529"/>
      <c r="Z314" s="207">
        <v>6</v>
      </c>
      <c r="AA314" s="207">
        <v>2302.8231797919757</v>
      </c>
      <c r="AB314" s="208">
        <f t="shared" si="390"/>
        <v>383.80386329866263</v>
      </c>
      <c r="AC314" s="205">
        <f>RANK(AB314, AB$307:AB$321)</f>
        <v>3</v>
      </c>
      <c r="AD314" s="529"/>
      <c r="AE314" s="207">
        <v>6</v>
      </c>
      <c r="AF314" s="207">
        <v>2303.3825631252971</v>
      </c>
      <c r="AG314" s="208">
        <f t="shared" si="391"/>
        <v>383.89709385421617</v>
      </c>
      <c r="AH314" s="205">
        <f>RANK(AG314, AG$307:AG$321)</f>
        <v>3</v>
      </c>
      <c r="AI314" s="529"/>
      <c r="AJ314" s="207">
        <v>6</v>
      </c>
      <c r="AK314" s="207">
        <v>2303.4836065573813</v>
      </c>
      <c r="AL314" s="208">
        <f t="shared" si="392"/>
        <v>383.91393442623024</v>
      </c>
      <c r="AM314" s="205">
        <f>RANK(AL314, AL$307:AL$321)</f>
        <v>2</v>
      </c>
      <c r="AN314" s="529"/>
      <c r="AO314" s="207">
        <v>6</v>
      </c>
      <c r="AP314" s="207">
        <v>2304.0530582166539</v>
      </c>
      <c r="AQ314" s="208">
        <f t="shared" si="393"/>
        <v>384.008843036109</v>
      </c>
      <c r="AR314" s="205">
        <f>RANK(AQ314, AQ$307:AQ$321)</f>
        <v>2</v>
      </c>
      <c r="AS314" s="529"/>
      <c r="AT314" s="207">
        <v>6</v>
      </c>
      <c r="AU314" s="207">
        <v>2303.6599763872496</v>
      </c>
      <c r="AV314" s="208">
        <f t="shared" si="394"/>
        <v>383.94332939787495</v>
      </c>
      <c r="AW314" s="205">
        <f>RANK(AV314, AV$307:AV$321)</f>
        <v>2</v>
      </c>
      <c r="AX314" s="529"/>
    </row>
    <row r="315" spans="2:50" ht="14.25" customHeight="1">
      <c r="B315" s="494"/>
      <c r="C315" s="203">
        <v>9</v>
      </c>
      <c r="D315" s="206" t="s">
        <v>397</v>
      </c>
      <c r="E315" s="203">
        <v>17</v>
      </c>
      <c r="F315" s="203">
        <v>3600</v>
      </c>
      <c r="G315" s="208">
        <f t="shared" si="387"/>
        <v>211.76470588235293</v>
      </c>
      <c r="H315" s="529"/>
      <c r="I315" s="209">
        <f t="shared" si="395"/>
        <v>17</v>
      </c>
      <c r="J315" s="209">
        <f t="shared" si="395"/>
        <v>3115.0878815770752</v>
      </c>
      <c r="K315" s="210">
        <f t="shared" si="395"/>
        <v>183.2404636221809</v>
      </c>
      <c r="L315" s="530"/>
      <c r="M315" s="209">
        <f>RANK(K315, K$307:$K$321)</f>
        <v>8</v>
      </c>
      <c r="N315" s="494"/>
      <c r="O315" s="494"/>
      <c r="P315" s="207">
        <v>17</v>
      </c>
      <c r="Q315" s="207">
        <v>3115.1073898798682</v>
      </c>
      <c r="R315" s="208">
        <f t="shared" si="388"/>
        <v>183.241611169404</v>
      </c>
      <c r="S315" s="205">
        <f t="shared" si="396"/>
        <v>8</v>
      </c>
      <c r="T315" s="529"/>
      <c r="U315" s="207">
        <v>17</v>
      </c>
      <c r="V315" s="207">
        <v>3115.18624641834</v>
      </c>
      <c r="W315" s="208">
        <f t="shared" si="389"/>
        <v>183.24624978931411</v>
      </c>
      <c r="X315" s="205">
        <f t="shared" si="397"/>
        <v>8</v>
      </c>
      <c r="Y315" s="529"/>
      <c r="Z315" s="207">
        <v>17</v>
      </c>
      <c r="AA315" s="207">
        <v>3115.4100772342777</v>
      </c>
      <c r="AB315" s="208">
        <f t="shared" si="390"/>
        <v>183.25941630789868</v>
      </c>
      <c r="AC315" s="205">
        <f t="shared" si="398"/>
        <v>9</v>
      </c>
      <c r="AD315" s="529"/>
      <c r="AE315" s="207">
        <v>17</v>
      </c>
      <c r="AF315" s="207">
        <v>3114.861460957181</v>
      </c>
      <c r="AG315" s="208">
        <f t="shared" si="391"/>
        <v>183.22714476218712</v>
      </c>
      <c r="AH315" s="205">
        <f t="shared" si="399"/>
        <v>9</v>
      </c>
      <c r="AI315" s="529"/>
      <c r="AJ315" s="207">
        <v>17</v>
      </c>
      <c r="AK315" s="207">
        <v>3115.1020408163276</v>
      </c>
      <c r="AL315" s="208">
        <f t="shared" si="392"/>
        <v>183.2412965186075</v>
      </c>
      <c r="AM315" s="205">
        <f t="shared" si="400"/>
        <v>9</v>
      </c>
      <c r="AN315" s="529"/>
      <c r="AO315" s="207">
        <v>17</v>
      </c>
      <c r="AP315" s="207">
        <v>3115.0259067357583</v>
      </c>
      <c r="AQ315" s="208">
        <f t="shared" si="393"/>
        <v>183.2368180432799</v>
      </c>
      <c r="AR315" s="205">
        <f t="shared" si="401"/>
        <v>9</v>
      </c>
      <c r="AS315" s="529"/>
      <c r="AT315" s="207">
        <v>17</v>
      </c>
      <c r="AU315" s="207">
        <v>3114.9220489977738</v>
      </c>
      <c r="AV315" s="208">
        <f t="shared" si="394"/>
        <v>183.23070876457493</v>
      </c>
      <c r="AW315" s="205">
        <f t="shared" si="402"/>
        <v>9</v>
      </c>
      <c r="AX315" s="529"/>
    </row>
    <row r="316" spans="2:50" ht="14.25" customHeight="1">
      <c r="B316" s="494"/>
      <c r="C316" s="203">
        <v>10</v>
      </c>
      <c r="D316" s="206" t="s">
        <v>398</v>
      </c>
      <c r="E316" s="203">
        <v>17</v>
      </c>
      <c r="F316" s="203">
        <v>3600</v>
      </c>
      <c r="G316" s="208">
        <f t="shared" si="387"/>
        <v>211.76470588235293</v>
      </c>
      <c r="H316" s="529"/>
      <c r="I316" s="209">
        <f t="shared" si="395"/>
        <v>17</v>
      </c>
      <c r="J316" s="209">
        <f t="shared" si="395"/>
        <v>3115.0637050074297</v>
      </c>
      <c r="K316" s="210">
        <f t="shared" si="395"/>
        <v>183.2390414710253</v>
      </c>
      <c r="L316" s="530"/>
      <c r="M316" s="209">
        <f>RANK(K316, K$307:$K$321)</f>
        <v>9</v>
      </c>
      <c r="N316" s="494"/>
      <c r="O316" s="494"/>
      <c r="P316" s="207">
        <v>17</v>
      </c>
      <c r="Q316" s="207">
        <v>3115.0684931506871</v>
      </c>
      <c r="R316" s="208">
        <f t="shared" si="388"/>
        <v>183.23932312651101</v>
      </c>
      <c r="S316" s="205">
        <f t="shared" si="396"/>
        <v>9</v>
      </c>
      <c r="T316" s="529"/>
      <c r="U316" s="207">
        <v>17</v>
      </c>
      <c r="V316" s="207">
        <v>3114.5917990395296</v>
      </c>
      <c r="W316" s="208">
        <f t="shared" si="389"/>
        <v>183.21128229644293</v>
      </c>
      <c r="X316" s="205">
        <f t="shared" si="397"/>
        <v>9</v>
      </c>
      <c r="Y316" s="529"/>
      <c r="Z316" s="207">
        <v>17</v>
      </c>
      <c r="AA316" s="207">
        <v>3115.4110898661575</v>
      </c>
      <c r="AB316" s="208">
        <f t="shared" si="390"/>
        <v>183.25947587447985</v>
      </c>
      <c r="AC316" s="205">
        <f t="shared" si="398"/>
        <v>8</v>
      </c>
      <c r="AD316" s="529"/>
      <c r="AE316" s="207">
        <v>17</v>
      </c>
      <c r="AF316" s="207">
        <v>3115.0344827586282</v>
      </c>
      <c r="AG316" s="208">
        <f t="shared" si="391"/>
        <v>183.23732251521344</v>
      </c>
      <c r="AH316" s="205">
        <f t="shared" si="399"/>
        <v>8</v>
      </c>
      <c r="AI316" s="529"/>
      <c r="AJ316" s="207">
        <v>17</v>
      </c>
      <c r="AK316" s="207">
        <v>3114.4855144855251</v>
      </c>
      <c r="AL316" s="208">
        <f t="shared" si="392"/>
        <v>183.20503026385441</v>
      </c>
      <c r="AM316" s="205">
        <f t="shared" si="400"/>
        <v>10</v>
      </c>
      <c r="AN316" s="529"/>
      <c r="AO316" s="207">
        <v>17</v>
      </c>
      <c r="AP316" s="207">
        <v>3115.5249290636416</v>
      </c>
      <c r="AQ316" s="208">
        <f t="shared" si="393"/>
        <v>183.26617229786126</v>
      </c>
      <c r="AR316" s="205">
        <f t="shared" si="401"/>
        <v>8</v>
      </c>
      <c r="AS316" s="529"/>
      <c r="AT316" s="207">
        <v>17</v>
      </c>
      <c r="AU316" s="207">
        <v>3115.3296266878388</v>
      </c>
      <c r="AV316" s="208">
        <f t="shared" si="394"/>
        <v>183.25468392281405</v>
      </c>
      <c r="AW316" s="205">
        <f t="shared" si="402"/>
        <v>8</v>
      </c>
      <c r="AX316" s="529"/>
    </row>
    <row r="317" spans="2:50" ht="14.25" customHeight="1">
      <c r="B317" s="494"/>
      <c r="C317" s="203">
        <v>11</v>
      </c>
      <c r="D317" s="206" t="s">
        <v>396</v>
      </c>
      <c r="E317" s="203">
        <v>11</v>
      </c>
      <c r="F317" s="203">
        <v>3600</v>
      </c>
      <c r="G317" s="208">
        <f t="shared" si="387"/>
        <v>327.27272727272725</v>
      </c>
      <c r="H317" s="529"/>
      <c r="I317" s="209">
        <f t="shared" si="395"/>
        <v>11</v>
      </c>
      <c r="J317" s="209">
        <f t="shared" si="395"/>
        <v>3140.4488163767078</v>
      </c>
      <c r="K317" s="210">
        <f t="shared" si="395"/>
        <v>285.4953469433371</v>
      </c>
      <c r="L317" s="530"/>
      <c r="M317" s="209">
        <f>RANK(K317, K$307:$K$321)</f>
        <v>6</v>
      </c>
      <c r="N317" s="494"/>
      <c r="O317" s="494"/>
      <c r="P317" s="207">
        <v>11</v>
      </c>
      <c r="Q317" s="207">
        <v>3140.0657585720992</v>
      </c>
      <c r="R317" s="208">
        <f t="shared" si="388"/>
        <v>285.46052350655447</v>
      </c>
      <c r="S317" s="205">
        <f t="shared" si="396"/>
        <v>6</v>
      </c>
      <c r="T317" s="529"/>
      <c r="U317" s="207">
        <v>11</v>
      </c>
      <c r="V317" s="207">
        <v>3140.4616109279332</v>
      </c>
      <c r="W317" s="208">
        <f t="shared" si="389"/>
        <v>285.49651008435757</v>
      </c>
      <c r="X317" s="205">
        <f t="shared" si="397"/>
        <v>6</v>
      </c>
      <c r="Y317" s="529"/>
      <c r="Z317" s="207">
        <v>11</v>
      </c>
      <c r="AA317" s="207">
        <v>3140.3899721448452</v>
      </c>
      <c r="AB317" s="208">
        <f t="shared" si="390"/>
        <v>285.48999746771318</v>
      </c>
      <c r="AC317" s="205">
        <f t="shared" si="398"/>
        <v>7</v>
      </c>
      <c r="AD317" s="529"/>
      <c r="AE317" s="207">
        <v>11</v>
      </c>
      <c r="AF317" s="207">
        <v>3140.3824521934707</v>
      </c>
      <c r="AG317" s="208">
        <f t="shared" si="391"/>
        <v>285.48931383577008</v>
      </c>
      <c r="AH317" s="205">
        <f t="shared" si="399"/>
        <v>6</v>
      </c>
      <c r="AI317" s="529"/>
      <c r="AJ317" s="207">
        <v>11</v>
      </c>
      <c r="AK317" s="207">
        <v>3139.6648044692879</v>
      </c>
      <c r="AL317" s="208">
        <f t="shared" si="392"/>
        <v>285.42407313357165</v>
      </c>
      <c r="AM317" s="205">
        <f t="shared" si="400"/>
        <v>6</v>
      </c>
      <c r="AN317" s="529"/>
      <c r="AO317" s="207">
        <v>11</v>
      </c>
      <c r="AP317" s="207">
        <v>3140.5782652043863</v>
      </c>
      <c r="AQ317" s="208">
        <f t="shared" si="393"/>
        <v>285.50711501858058</v>
      </c>
      <c r="AR317" s="205">
        <f t="shared" si="401"/>
        <v>6</v>
      </c>
      <c r="AS317" s="529"/>
      <c r="AT317" s="207">
        <v>11</v>
      </c>
      <c r="AU317" s="207">
        <v>3141.5988511249307</v>
      </c>
      <c r="AV317" s="208">
        <f t="shared" si="394"/>
        <v>285.59989555681187</v>
      </c>
      <c r="AW317" s="205">
        <f t="shared" si="402"/>
        <v>7</v>
      </c>
      <c r="AX317" s="529"/>
    </row>
    <row r="318" spans="2:50" ht="14.25" customHeight="1">
      <c r="B318" s="494"/>
      <c r="C318" s="203">
        <v>12</v>
      </c>
      <c r="D318" s="206"/>
      <c r="E318" s="203"/>
      <c r="F318" s="203"/>
      <c r="G318" s="208"/>
      <c r="H318" s="529"/>
      <c r="I318" s="209"/>
      <c r="J318" s="209"/>
      <c r="K318" s="210"/>
      <c r="L318" s="530"/>
      <c r="M318" s="209"/>
      <c r="N318" s="494"/>
      <c r="O318" s="494"/>
      <c r="P318" s="207"/>
      <c r="Q318" s="207"/>
      <c r="R318" s="208"/>
      <c r="S318" s="205"/>
      <c r="T318" s="529"/>
      <c r="U318" s="207"/>
      <c r="V318" s="207"/>
      <c r="W318" s="208"/>
      <c r="X318" s="205"/>
      <c r="Y318" s="529"/>
      <c r="Z318" s="207"/>
      <c r="AA318" s="207"/>
      <c r="AB318" s="208"/>
      <c r="AC318" s="205"/>
      <c r="AD318" s="529"/>
      <c r="AE318" s="207"/>
      <c r="AF318" s="207"/>
      <c r="AG318" s="208"/>
      <c r="AH318" s="205"/>
      <c r="AI318" s="529"/>
      <c r="AJ318" s="207"/>
      <c r="AK318" s="207"/>
      <c r="AL318" s="208"/>
      <c r="AM318" s="205"/>
      <c r="AN318" s="529"/>
      <c r="AO318" s="207"/>
      <c r="AP318" s="207"/>
      <c r="AQ318" s="208"/>
      <c r="AR318" s="205"/>
      <c r="AS318" s="529"/>
      <c r="AT318" s="207"/>
      <c r="AU318" s="207"/>
      <c r="AV318" s="208"/>
      <c r="AW318" s="205"/>
      <c r="AX318" s="529"/>
    </row>
    <row r="319" spans="2:50" ht="14.25" customHeight="1">
      <c r="B319" s="494"/>
      <c r="C319" s="203">
        <v>13</v>
      </c>
      <c r="D319" s="206"/>
      <c r="E319" s="203"/>
      <c r="F319" s="203"/>
      <c r="G319" s="208"/>
      <c r="H319" s="529"/>
      <c r="I319" s="209"/>
      <c r="J319" s="209"/>
      <c r="K319" s="210"/>
      <c r="L319" s="530"/>
      <c r="M319" s="209"/>
      <c r="N319" s="494"/>
      <c r="O319" s="494"/>
      <c r="P319" s="207"/>
      <c r="Q319" s="207"/>
      <c r="R319" s="208"/>
      <c r="S319" s="205"/>
      <c r="T319" s="529"/>
      <c r="U319" s="207"/>
      <c r="V319" s="207"/>
      <c r="W319" s="208"/>
      <c r="X319" s="205"/>
      <c r="Y319" s="529"/>
      <c r="Z319" s="207"/>
      <c r="AA319" s="207"/>
      <c r="AB319" s="208"/>
      <c r="AC319" s="205"/>
      <c r="AD319" s="529"/>
      <c r="AE319" s="207"/>
      <c r="AF319" s="207"/>
      <c r="AG319" s="208"/>
      <c r="AH319" s="205"/>
      <c r="AI319" s="529"/>
      <c r="AJ319" s="207"/>
      <c r="AK319" s="207"/>
      <c r="AL319" s="208"/>
      <c r="AM319" s="205"/>
      <c r="AN319" s="529"/>
      <c r="AO319" s="207"/>
      <c r="AP319" s="207"/>
      <c r="AQ319" s="208"/>
      <c r="AR319" s="205"/>
      <c r="AS319" s="529"/>
      <c r="AT319" s="207"/>
      <c r="AU319" s="207"/>
      <c r="AV319" s="208"/>
      <c r="AW319" s="205"/>
      <c r="AX319" s="529"/>
    </row>
    <row r="320" spans="2:50" ht="14.25" customHeight="1">
      <c r="B320" s="494"/>
      <c r="C320" s="203">
        <v>14</v>
      </c>
      <c r="D320" s="206"/>
      <c r="E320" s="203"/>
      <c r="F320" s="203"/>
      <c r="G320" s="208"/>
      <c r="H320" s="529"/>
      <c r="I320" s="209"/>
      <c r="J320" s="209"/>
      <c r="K320" s="210"/>
      <c r="L320" s="530"/>
      <c r="M320" s="209"/>
      <c r="N320" s="494"/>
      <c r="O320" s="494"/>
      <c r="P320" s="207"/>
      <c r="Q320" s="207"/>
      <c r="R320" s="208"/>
      <c r="S320" s="205"/>
      <c r="T320" s="529"/>
      <c r="U320" s="207"/>
      <c r="V320" s="207"/>
      <c r="W320" s="208"/>
      <c r="X320" s="205"/>
      <c r="Y320" s="529"/>
      <c r="Z320" s="207"/>
      <c r="AA320" s="207"/>
      <c r="AB320" s="208"/>
      <c r="AC320" s="205"/>
      <c r="AD320" s="529"/>
      <c r="AE320" s="207"/>
      <c r="AF320" s="207"/>
      <c r="AG320" s="208"/>
      <c r="AH320" s="205"/>
      <c r="AI320" s="529"/>
      <c r="AJ320" s="207"/>
      <c r="AK320" s="207"/>
      <c r="AL320" s="208"/>
      <c r="AM320" s="205"/>
      <c r="AN320" s="529"/>
      <c r="AO320" s="207"/>
      <c r="AP320" s="207"/>
      <c r="AQ320" s="208"/>
      <c r="AR320" s="205"/>
      <c r="AS320" s="529"/>
      <c r="AT320" s="207"/>
      <c r="AU320" s="207"/>
      <c r="AV320" s="208"/>
      <c r="AW320" s="205"/>
      <c r="AX320" s="529"/>
    </row>
    <row r="321" spans="2:50" ht="14.25" customHeight="1">
      <c r="B321" s="494"/>
      <c r="C321" s="203">
        <v>15</v>
      </c>
      <c r="D321" s="206"/>
      <c r="E321" s="203"/>
      <c r="F321" s="203"/>
      <c r="G321" s="208"/>
      <c r="H321" s="529"/>
      <c r="I321" s="209"/>
      <c r="J321" s="209"/>
      <c r="K321" s="210"/>
      <c r="L321" s="530"/>
      <c r="M321" s="209"/>
      <c r="N321" s="494"/>
      <c r="O321" s="494"/>
      <c r="P321" s="203"/>
      <c r="Q321" s="207"/>
      <c r="R321" s="208"/>
      <c r="S321" s="205"/>
      <c r="T321" s="529"/>
      <c r="U321" s="203"/>
      <c r="V321" s="207"/>
      <c r="W321" s="208"/>
      <c r="X321" s="205"/>
      <c r="Y321" s="529"/>
      <c r="Z321" s="203"/>
      <c r="AA321" s="207"/>
      <c r="AB321" s="208"/>
      <c r="AC321" s="205"/>
      <c r="AD321" s="529"/>
      <c r="AE321" s="203"/>
      <c r="AF321" s="207"/>
      <c r="AG321" s="208"/>
      <c r="AH321" s="205"/>
      <c r="AI321" s="529"/>
      <c r="AJ321" s="203"/>
      <c r="AK321" s="207"/>
      <c r="AL321" s="208"/>
      <c r="AM321" s="205"/>
      <c r="AN321" s="529"/>
      <c r="AO321" s="203"/>
      <c r="AP321" s="207"/>
      <c r="AQ321" s="208"/>
      <c r="AR321" s="205"/>
      <c r="AS321" s="529"/>
      <c r="AT321" s="203"/>
      <c r="AU321" s="207"/>
      <c r="AV321" s="208"/>
      <c r="AW321" s="205"/>
      <c r="AX321" s="529"/>
    </row>
    <row r="322" spans="2:50" ht="14.25" customHeight="1" collapsed="1">
      <c r="B322" s="531" t="s">
        <v>807</v>
      </c>
      <c r="C322" s="532"/>
      <c r="D322" s="532"/>
      <c r="E322" s="532"/>
      <c r="F322" s="532"/>
      <c r="G322" s="532"/>
      <c r="H322" s="532"/>
      <c r="I322" s="532"/>
      <c r="J322" s="532"/>
      <c r="K322" s="532"/>
      <c r="L322" s="532"/>
      <c r="M322" s="533"/>
      <c r="N322" s="575" t="s">
        <v>445</v>
      </c>
      <c r="O322" s="575" t="s">
        <v>105</v>
      </c>
      <c r="P322" s="587">
        <f>AT302+1</f>
        <v>45979</v>
      </c>
      <c r="Q322" s="588"/>
      <c r="R322" s="588"/>
      <c r="S322" s="588"/>
      <c r="T322" s="588"/>
      <c r="U322" s="589">
        <f>P322+1</f>
        <v>45980</v>
      </c>
      <c r="V322" s="590"/>
      <c r="W322" s="590"/>
      <c r="X322" s="590"/>
      <c r="Y322" s="590"/>
      <c r="Z322" s="587">
        <f t="shared" ref="Z322" si="403">U322+1</f>
        <v>45981</v>
      </c>
      <c r="AA322" s="588"/>
      <c r="AB322" s="588"/>
      <c r="AC322" s="588"/>
      <c r="AD322" s="588"/>
      <c r="AE322" s="589">
        <f t="shared" ref="AE322" si="404">Z322+1</f>
        <v>45982</v>
      </c>
      <c r="AF322" s="590"/>
      <c r="AG322" s="590"/>
      <c r="AH322" s="590"/>
      <c r="AI322" s="590"/>
      <c r="AJ322" s="591">
        <f t="shared" ref="AJ322" si="405">AE322+1</f>
        <v>45983</v>
      </c>
      <c r="AK322" s="592"/>
      <c r="AL322" s="592"/>
      <c r="AM322" s="592"/>
      <c r="AN322" s="593"/>
      <c r="AO322" s="589">
        <f t="shared" ref="AO322" si="406">AJ322+1</f>
        <v>45984</v>
      </c>
      <c r="AP322" s="590"/>
      <c r="AQ322" s="590"/>
      <c r="AR322" s="590"/>
      <c r="AS322" s="590"/>
      <c r="AT322" s="591">
        <f t="shared" ref="AT322" si="407">AO322+1</f>
        <v>45985</v>
      </c>
      <c r="AU322" s="592"/>
      <c r="AV322" s="592"/>
      <c r="AW322" s="592"/>
      <c r="AX322" s="593"/>
    </row>
    <row r="323" spans="2:50" ht="14.25" customHeight="1">
      <c r="B323" s="534"/>
      <c r="C323" s="534"/>
      <c r="D323" s="534"/>
      <c r="E323" s="534"/>
      <c r="F323" s="534"/>
      <c r="G323" s="534"/>
      <c r="H323" s="534"/>
      <c r="I323" s="534"/>
      <c r="J323" s="534"/>
      <c r="K323" s="534"/>
      <c r="L323" s="534"/>
      <c r="M323" s="535"/>
      <c r="N323" s="577"/>
      <c r="O323" s="577"/>
      <c r="P323" s="594">
        <f>P322</f>
        <v>45979</v>
      </c>
      <c r="Q323" s="594"/>
      <c r="R323" s="594"/>
      <c r="S323" s="594"/>
      <c r="T323" s="594"/>
      <c r="U323" s="595">
        <f>U322</f>
        <v>45980</v>
      </c>
      <c r="V323" s="595"/>
      <c r="W323" s="595"/>
      <c r="X323" s="595"/>
      <c r="Y323" s="595"/>
      <c r="Z323" s="594">
        <f t="shared" ref="Z323" si="408">Z322</f>
        <v>45981</v>
      </c>
      <c r="AA323" s="594"/>
      <c r="AB323" s="594"/>
      <c r="AC323" s="594"/>
      <c r="AD323" s="594"/>
      <c r="AE323" s="595">
        <f t="shared" ref="AE323" si="409">AE322</f>
        <v>45982</v>
      </c>
      <c r="AF323" s="595"/>
      <c r="AG323" s="595"/>
      <c r="AH323" s="595"/>
      <c r="AI323" s="595"/>
      <c r="AJ323" s="596">
        <f t="shared" ref="AJ323" si="410">AJ322</f>
        <v>45983</v>
      </c>
      <c r="AK323" s="597"/>
      <c r="AL323" s="597"/>
      <c r="AM323" s="597"/>
      <c r="AN323" s="598"/>
      <c r="AO323" s="595">
        <f t="shared" ref="AO323" si="411">AO322</f>
        <v>45984</v>
      </c>
      <c r="AP323" s="595"/>
      <c r="AQ323" s="595"/>
      <c r="AR323" s="595"/>
      <c r="AS323" s="595"/>
      <c r="AT323" s="596">
        <f t="shared" ref="AT323" si="412">AT322</f>
        <v>45985</v>
      </c>
      <c r="AU323" s="597"/>
      <c r="AV323" s="597"/>
      <c r="AW323" s="597"/>
      <c r="AX323" s="598"/>
    </row>
    <row r="324" spans="2:50" ht="14.25" customHeight="1">
      <c r="B324" s="494" t="s">
        <v>165</v>
      </c>
      <c r="C324" s="494" t="s">
        <v>160</v>
      </c>
      <c r="D324" s="494"/>
      <c r="E324" s="494" t="s">
        <v>161</v>
      </c>
      <c r="F324" s="494"/>
      <c r="G324" s="494"/>
      <c r="H324" s="494" t="s">
        <v>166</v>
      </c>
      <c r="I324" s="527" t="s">
        <v>446</v>
      </c>
      <c r="J324" s="527"/>
      <c r="K324" s="527"/>
      <c r="L324" s="527" t="s">
        <v>166</v>
      </c>
      <c r="M324" s="527" t="s">
        <v>168</v>
      </c>
      <c r="N324" s="494"/>
      <c r="O324" s="494" t="s">
        <v>167</v>
      </c>
      <c r="P324" s="494" t="s">
        <v>163</v>
      </c>
      <c r="Q324" s="494"/>
      <c r="R324" s="494"/>
      <c r="S324" s="494"/>
      <c r="T324" s="494" t="s">
        <v>166</v>
      </c>
      <c r="U324" s="494" t="s">
        <v>163</v>
      </c>
      <c r="V324" s="494"/>
      <c r="W324" s="494"/>
      <c r="X324" s="494"/>
      <c r="Y324" s="494" t="s">
        <v>166</v>
      </c>
      <c r="Z324" s="494" t="s">
        <v>163</v>
      </c>
      <c r="AA324" s="494"/>
      <c r="AB324" s="494"/>
      <c r="AC324" s="494"/>
      <c r="AD324" s="494" t="s">
        <v>166</v>
      </c>
      <c r="AE324" s="494" t="s">
        <v>163</v>
      </c>
      <c r="AF324" s="494"/>
      <c r="AG324" s="494"/>
      <c r="AH324" s="494"/>
      <c r="AI324" s="494" t="s">
        <v>166</v>
      </c>
      <c r="AJ324" s="494" t="s">
        <v>163</v>
      </c>
      <c r="AK324" s="494"/>
      <c r="AL324" s="494"/>
      <c r="AM324" s="494"/>
      <c r="AN324" s="494" t="s">
        <v>166</v>
      </c>
      <c r="AO324" s="494" t="s">
        <v>163</v>
      </c>
      <c r="AP324" s="494"/>
      <c r="AQ324" s="494"/>
      <c r="AR324" s="494"/>
      <c r="AS324" s="494" t="s">
        <v>166</v>
      </c>
      <c r="AT324" s="494" t="s">
        <v>163</v>
      </c>
      <c r="AU324" s="494"/>
      <c r="AV324" s="494"/>
      <c r="AW324" s="494"/>
      <c r="AX324" s="494" t="s">
        <v>166</v>
      </c>
    </row>
    <row r="325" spans="2:50" ht="14.25" customHeight="1">
      <c r="B325" s="494"/>
      <c r="C325" s="494"/>
      <c r="D325" s="494"/>
      <c r="E325" s="494" t="s">
        <v>447</v>
      </c>
      <c r="F325" s="494"/>
      <c r="G325" s="494"/>
      <c r="H325" s="494"/>
      <c r="I325" s="527" t="s">
        <v>447</v>
      </c>
      <c r="J325" s="527"/>
      <c r="K325" s="527"/>
      <c r="L325" s="527"/>
      <c r="M325" s="527"/>
      <c r="N325" s="494"/>
      <c r="O325" s="494"/>
      <c r="P325" s="494" t="s">
        <v>448</v>
      </c>
      <c r="Q325" s="494"/>
      <c r="R325" s="494"/>
      <c r="S325" s="494"/>
      <c r="T325" s="494"/>
      <c r="U325" s="494" t="s">
        <v>448</v>
      </c>
      <c r="V325" s="494"/>
      <c r="W325" s="494"/>
      <c r="X325" s="494"/>
      <c r="Y325" s="494"/>
      <c r="Z325" s="494" t="s">
        <v>448</v>
      </c>
      <c r="AA325" s="494"/>
      <c r="AB325" s="494"/>
      <c r="AC325" s="494"/>
      <c r="AD325" s="494"/>
      <c r="AE325" s="494" t="s">
        <v>448</v>
      </c>
      <c r="AF325" s="494"/>
      <c r="AG325" s="494"/>
      <c r="AH325" s="494"/>
      <c r="AI325" s="494"/>
      <c r="AJ325" s="494" t="s">
        <v>448</v>
      </c>
      <c r="AK325" s="494"/>
      <c r="AL325" s="494"/>
      <c r="AM325" s="494"/>
      <c r="AN325" s="494"/>
      <c r="AO325" s="494" t="s">
        <v>448</v>
      </c>
      <c r="AP325" s="494"/>
      <c r="AQ325" s="494"/>
      <c r="AR325" s="494"/>
      <c r="AS325" s="494"/>
      <c r="AT325" s="494" t="s">
        <v>448</v>
      </c>
      <c r="AU325" s="494"/>
      <c r="AV325" s="494"/>
      <c r="AW325" s="494"/>
      <c r="AX325" s="494"/>
    </row>
    <row r="326" spans="2:50" ht="14.25" customHeight="1">
      <c r="B326" s="494"/>
      <c r="C326" s="494"/>
      <c r="D326" s="494"/>
      <c r="E326" s="203" t="s">
        <v>162</v>
      </c>
      <c r="F326" s="203" t="s">
        <v>449</v>
      </c>
      <c r="G326" s="203" t="s">
        <v>164</v>
      </c>
      <c r="H326" s="494"/>
      <c r="I326" s="204" t="s">
        <v>162</v>
      </c>
      <c r="J326" s="204" t="s">
        <v>449</v>
      </c>
      <c r="K326" s="204" t="s">
        <v>164</v>
      </c>
      <c r="L326" s="527"/>
      <c r="M326" s="527"/>
      <c r="N326" s="494"/>
      <c r="O326" s="494"/>
      <c r="P326" s="203" t="s">
        <v>162</v>
      </c>
      <c r="Q326" s="203" t="s">
        <v>449</v>
      </c>
      <c r="R326" s="203" t="s">
        <v>164</v>
      </c>
      <c r="S326" s="205" t="s">
        <v>168</v>
      </c>
      <c r="T326" s="494"/>
      <c r="U326" s="203" t="s">
        <v>162</v>
      </c>
      <c r="V326" s="203" t="s">
        <v>449</v>
      </c>
      <c r="W326" s="203" t="s">
        <v>164</v>
      </c>
      <c r="X326" s="205" t="s">
        <v>168</v>
      </c>
      <c r="Y326" s="494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494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494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494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494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494"/>
    </row>
    <row r="327" spans="2:50" ht="14.25" customHeight="1">
      <c r="B327" s="494" t="s">
        <v>478</v>
      </c>
      <c r="C327" s="203">
        <v>1</v>
      </c>
      <c r="D327" s="206" t="s">
        <v>393</v>
      </c>
      <c r="E327" s="203">
        <v>17</v>
      </c>
      <c r="F327" s="203">
        <v>3600</v>
      </c>
      <c r="G327" s="208">
        <f t="shared" ref="G327:G337" si="413">F327/E327</f>
        <v>211.76470588235293</v>
      </c>
      <c r="H327" s="529">
        <f>AVERAGE(G327:G341)</f>
        <v>330.4488737643818</v>
      </c>
      <c r="I327" s="209">
        <f>AVERAGE(P327,U327,Z327,AE327,AJ327,AO327,AT327)</f>
        <v>17</v>
      </c>
      <c r="J327" s="209">
        <f>AVERAGE(Q327,V327,AA327,AF327,AK327,AP327,AU327)</f>
        <v>3115.2874627557144</v>
      </c>
      <c r="K327" s="210">
        <f>AVERAGE(R327,W327,AB327,AG327,AL327,AQ327,AV327)</f>
        <v>183.25220369151265</v>
      </c>
      <c r="L327" s="530">
        <f>IFERROR(AVERAGE(K327:K341),"-")</f>
        <v>290.83647057510007</v>
      </c>
      <c r="M327" s="209">
        <f>RANK(K327, K$327:$K$341)</f>
        <v>10</v>
      </c>
      <c r="N327" s="494"/>
      <c r="O327" s="494"/>
      <c r="P327" s="207">
        <v>17</v>
      </c>
      <c r="Q327" s="207">
        <v>3114.8175725986603</v>
      </c>
      <c r="R327" s="208">
        <f t="shared" ref="R327:R337" si="414">Q327/P327</f>
        <v>183.22456309403884</v>
      </c>
      <c r="S327" s="205">
        <f>RANK(R327, R$327:R$341)</f>
        <v>10</v>
      </c>
      <c r="T327" s="529">
        <f>AVERAGE(R327:R341)</f>
        <v>290.74524385463678</v>
      </c>
      <c r="U327" s="207">
        <v>17</v>
      </c>
      <c r="V327" s="207">
        <v>3114.6525679758306</v>
      </c>
      <c r="W327" s="208">
        <f t="shared" ref="W327:W337" si="415">V327/U327</f>
        <v>183.21485693975475</v>
      </c>
      <c r="X327" s="205">
        <f>RANK(W327, W$327:W$341)</f>
        <v>10</v>
      </c>
      <c r="Y327" s="529">
        <f>AVERAGE(W327:W341)</f>
        <v>290.73616367199998</v>
      </c>
      <c r="Z327" s="207">
        <v>17</v>
      </c>
      <c r="AA327" s="207">
        <v>3115.3328347045594</v>
      </c>
      <c r="AB327" s="208">
        <f t="shared" ref="AB327:AB337" si="416">AA327/Z327</f>
        <v>183.25487262967997</v>
      </c>
      <c r="AC327" s="205">
        <f>RANK(AB327, AB$327:AB$341)</f>
        <v>11</v>
      </c>
      <c r="AD327" s="529">
        <f>AVERAGE(AB327:AB341)</f>
        <v>290.78111580102382</v>
      </c>
      <c r="AE327" s="207">
        <v>17</v>
      </c>
      <c r="AF327" s="207">
        <v>3115.1910531220929</v>
      </c>
      <c r="AG327" s="208">
        <f t="shared" ref="AG327:AG337" si="417">AF327/AE327</f>
        <v>183.24653253659369</v>
      </c>
      <c r="AH327" s="205">
        <f>RANK(AG327, AG$327:AG$341)</f>
        <v>10</v>
      </c>
      <c r="AI327" s="529">
        <f>AVERAGE(AG327:AG341)</f>
        <v>290.82227139697653</v>
      </c>
      <c r="AJ327" s="207">
        <v>17</v>
      </c>
      <c r="AK327" s="207">
        <v>3116.0896130346259</v>
      </c>
      <c r="AL327" s="208">
        <f t="shared" ref="AL327:AL337" si="418">AK327/AJ327</f>
        <v>183.29938900203683</v>
      </c>
      <c r="AM327" s="205">
        <f>RANK(AL327, AL$327:AL$341)</f>
        <v>8</v>
      </c>
      <c r="AN327" s="529">
        <f>AVERAGE(AL327:AL341)</f>
        <v>290.90521814722848</v>
      </c>
      <c r="AO327" s="207">
        <v>17</v>
      </c>
      <c r="AP327" s="207">
        <v>3115.72327044025</v>
      </c>
      <c r="AQ327" s="208">
        <f t="shared" ref="AQ327:AQ337" si="419">AP327/AO327</f>
        <v>183.27783943766175</v>
      </c>
      <c r="AR327" s="205">
        <f>RANK(AQ327, AQ$327:AQ$341)</f>
        <v>8</v>
      </c>
      <c r="AS327" s="529">
        <f>AVERAGE(AQ327:AQ341)</f>
        <v>290.91291102968057</v>
      </c>
      <c r="AT327" s="207">
        <v>17</v>
      </c>
      <c r="AU327" s="207">
        <v>3115.2053274139835</v>
      </c>
      <c r="AV327" s="208">
        <f t="shared" ref="AV327:AV337" si="420">AU327/AT327</f>
        <v>183.24737220082255</v>
      </c>
      <c r="AW327" s="205">
        <f>RANK(AV327, AV$327:AV$341)</f>
        <v>9</v>
      </c>
      <c r="AX327" s="529">
        <f>AVERAGE(AV327:AV341)</f>
        <v>290.95237012415424</v>
      </c>
    </row>
    <row r="328" spans="2:50" ht="14.25" customHeight="1">
      <c r="B328" s="494"/>
      <c r="C328" s="203">
        <v>2</v>
      </c>
      <c r="D328" s="206" t="s">
        <v>395</v>
      </c>
      <c r="E328" s="203">
        <v>17</v>
      </c>
      <c r="F328" s="203">
        <v>3600</v>
      </c>
      <c r="G328" s="208">
        <f t="shared" si="413"/>
        <v>211.76470588235293</v>
      </c>
      <c r="H328" s="529"/>
      <c r="I328" s="209">
        <f t="shared" ref="I328:K337" si="421">AVERAGE(P328,U328,Z328,AE328,AJ328,AO328,AT328)</f>
        <v>17</v>
      </c>
      <c r="J328" s="209">
        <f t="shared" si="421"/>
        <v>3115.3049781801201</v>
      </c>
      <c r="K328" s="210">
        <f t="shared" si="421"/>
        <v>183.25323401059526</v>
      </c>
      <c r="L328" s="530"/>
      <c r="M328" s="209">
        <f>RANK(K328, K$327:$K$341)</f>
        <v>9</v>
      </c>
      <c r="N328" s="494"/>
      <c r="O328" s="494"/>
      <c r="P328" s="207">
        <v>17</v>
      </c>
      <c r="Q328" s="207">
        <v>3114.437689969604</v>
      </c>
      <c r="R328" s="208">
        <f t="shared" si="414"/>
        <v>183.20221705703554</v>
      </c>
      <c r="S328" s="205">
        <f t="shared" ref="S328:S337" si="422">RANK(R328, R$327:R$341)</f>
        <v>11</v>
      </c>
      <c r="T328" s="529"/>
      <c r="U328" s="207">
        <v>17</v>
      </c>
      <c r="V328" s="207">
        <v>3114.2201834862371</v>
      </c>
      <c r="W328" s="208">
        <f t="shared" si="415"/>
        <v>183.18942255801394</v>
      </c>
      <c r="X328" s="205">
        <f t="shared" ref="X328:X337" si="423">RANK(W328, W$327:W$341)</f>
        <v>11</v>
      </c>
      <c r="Y328" s="529"/>
      <c r="Z328" s="207">
        <v>17</v>
      </c>
      <c r="AA328" s="207">
        <v>3115.7736980142395</v>
      </c>
      <c r="AB328" s="208">
        <f t="shared" si="416"/>
        <v>183.28080576554351</v>
      </c>
      <c r="AC328" s="205">
        <f t="shared" ref="AC328:AC337" si="424">RANK(AB328, AB$327:AB$341)</f>
        <v>8</v>
      </c>
      <c r="AD328" s="529"/>
      <c r="AE328" s="207">
        <v>17</v>
      </c>
      <c r="AF328" s="207">
        <v>3115.7184185149472</v>
      </c>
      <c r="AG328" s="208">
        <f t="shared" si="417"/>
        <v>183.27755403029101</v>
      </c>
      <c r="AH328" s="205">
        <f t="shared" ref="AH328:AH337" si="425">RANK(AG328, AG$327:AG$341)</f>
        <v>8</v>
      </c>
      <c r="AI328" s="529"/>
      <c r="AJ328" s="207">
        <v>17</v>
      </c>
      <c r="AK328" s="207">
        <v>3115.8110882956817</v>
      </c>
      <c r="AL328" s="208">
        <f t="shared" si="418"/>
        <v>183.28300519386363</v>
      </c>
      <c r="AM328" s="205">
        <f t="shared" ref="AM328:AM337" si="426">RANK(AL328, AL$327:AL$341)</f>
        <v>9</v>
      </c>
      <c r="AN328" s="529"/>
      <c r="AO328" s="207">
        <v>17</v>
      </c>
      <c r="AP328" s="207">
        <v>3115.6316916488208</v>
      </c>
      <c r="AQ328" s="208">
        <f t="shared" si="419"/>
        <v>183.27245244993063</v>
      </c>
      <c r="AR328" s="205">
        <f t="shared" ref="AR328:AR337" si="427">RANK(AQ328, AQ$327:AQ$341)</f>
        <v>9</v>
      </c>
      <c r="AS328" s="529"/>
      <c r="AT328" s="207">
        <v>17</v>
      </c>
      <c r="AU328" s="207">
        <v>3115.5420773313099</v>
      </c>
      <c r="AV328" s="208">
        <f t="shared" si="420"/>
        <v>183.26718101948882</v>
      </c>
      <c r="AW328" s="205">
        <f t="shared" ref="AW328:AW337" si="428">RANK(AV328, AV$327:AV$341)</f>
        <v>8</v>
      </c>
      <c r="AX328" s="529"/>
    </row>
    <row r="329" spans="2:50" ht="14.25" customHeight="1">
      <c r="B329" s="494"/>
      <c r="C329" s="203">
        <v>3</v>
      </c>
      <c r="D329" s="206" t="s">
        <v>392</v>
      </c>
      <c r="E329" s="203">
        <v>11</v>
      </c>
      <c r="F329" s="203">
        <v>3600</v>
      </c>
      <c r="G329" s="208">
        <f t="shared" si="413"/>
        <v>327.27272727272725</v>
      </c>
      <c r="H329" s="529"/>
      <c r="I329" s="209">
        <f t="shared" si="421"/>
        <v>11</v>
      </c>
      <c r="J329" s="209">
        <f t="shared" si="421"/>
        <v>3144.0144466028587</v>
      </c>
      <c r="K329" s="210">
        <f t="shared" si="421"/>
        <v>285.81949514571443</v>
      </c>
      <c r="L329" s="530"/>
      <c r="M329" s="209">
        <f>RANK(K329, K$327:$K$341)</f>
        <v>6</v>
      </c>
      <c r="N329" s="494"/>
      <c r="O329" s="494"/>
      <c r="P329" s="207">
        <v>11</v>
      </c>
      <c r="Q329" s="207">
        <v>3145.421903052069</v>
      </c>
      <c r="R329" s="208">
        <f t="shared" si="414"/>
        <v>285.94744573200626</v>
      </c>
      <c r="S329" s="205">
        <f t="shared" si="422"/>
        <v>6</v>
      </c>
      <c r="T329" s="529"/>
      <c r="U329" s="207">
        <v>11</v>
      </c>
      <c r="V329" s="207">
        <v>3144.3609022556388</v>
      </c>
      <c r="W329" s="208">
        <f t="shared" si="415"/>
        <v>285.850991114149</v>
      </c>
      <c r="X329" s="205">
        <f t="shared" si="423"/>
        <v>6</v>
      </c>
      <c r="Y329" s="529"/>
      <c r="Z329" s="207">
        <v>11</v>
      </c>
      <c r="AA329" s="207">
        <v>3143.1592861863878</v>
      </c>
      <c r="AB329" s="208">
        <f t="shared" si="416"/>
        <v>285.74175328967164</v>
      </c>
      <c r="AC329" s="205">
        <f t="shared" si="424"/>
        <v>6</v>
      </c>
      <c r="AD329" s="529"/>
      <c r="AE329" s="207">
        <v>11</v>
      </c>
      <c r="AF329" s="207">
        <v>3142.9513602638108</v>
      </c>
      <c r="AG329" s="208">
        <f t="shared" si="417"/>
        <v>285.72285093307369</v>
      </c>
      <c r="AH329" s="205">
        <f t="shared" si="425"/>
        <v>6</v>
      </c>
      <c r="AI329" s="529"/>
      <c r="AJ329" s="207">
        <v>11</v>
      </c>
      <c r="AK329" s="207">
        <v>3144.2650807136829</v>
      </c>
      <c r="AL329" s="208">
        <f t="shared" si="418"/>
        <v>285.84228006488024</v>
      </c>
      <c r="AM329" s="205">
        <f t="shared" si="426"/>
        <v>6</v>
      </c>
      <c r="AN329" s="529"/>
      <c r="AO329" s="207">
        <v>11</v>
      </c>
      <c r="AP329" s="207">
        <v>3144.2483262324995</v>
      </c>
      <c r="AQ329" s="208">
        <f t="shared" si="419"/>
        <v>285.8407569302272</v>
      </c>
      <c r="AR329" s="205">
        <f t="shared" si="427"/>
        <v>6</v>
      </c>
      <c r="AS329" s="529"/>
      <c r="AT329" s="207">
        <v>11</v>
      </c>
      <c r="AU329" s="207">
        <v>3143.6942675159235</v>
      </c>
      <c r="AV329" s="208">
        <f t="shared" si="420"/>
        <v>285.79038795599303</v>
      </c>
      <c r="AW329" s="205">
        <f t="shared" si="428"/>
        <v>6</v>
      </c>
      <c r="AX329" s="529"/>
    </row>
    <row r="330" spans="2:50" ht="14.25" customHeight="1">
      <c r="B330" s="494"/>
      <c r="C330" s="203">
        <v>4</v>
      </c>
      <c r="D330" s="206" t="s">
        <v>643</v>
      </c>
      <c r="E330" s="203">
        <v>6</v>
      </c>
      <c r="F330" s="203">
        <v>2600</v>
      </c>
      <c r="G330" s="208">
        <f t="shared" si="413"/>
        <v>433.33333333333331</v>
      </c>
      <c r="H330" s="529"/>
      <c r="I330" s="209">
        <f t="shared" si="421"/>
        <v>6</v>
      </c>
      <c r="J330" s="209">
        <f t="shared" si="421"/>
        <v>2305.7149076211435</v>
      </c>
      <c r="K330" s="210">
        <f t="shared" si="421"/>
        <v>384.2858179368572</v>
      </c>
      <c r="L330" s="530"/>
      <c r="M330" s="209">
        <f>RANK(K330, K$327:$K$341)</f>
        <v>1</v>
      </c>
      <c r="N330" s="494"/>
      <c r="O330" s="494"/>
      <c r="P330" s="207">
        <v>6</v>
      </c>
      <c r="Q330" s="207">
        <v>2305.1108968177437</v>
      </c>
      <c r="R330" s="208">
        <f t="shared" si="414"/>
        <v>384.18514946962392</v>
      </c>
      <c r="S330" s="205">
        <f t="shared" si="422"/>
        <v>1</v>
      </c>
      <c r="T330" s="529"/>
      <c r="U330" s="207">
        <v>6</v>
      </c>
      <c r="V330" s="207">
        <v>2304.5797684952186</v>
      </c>
      <c r="W330" s="208">
        <f t="shared" si="415"/>
        <v>384.09662808253643</v>
      </c>
      <c r="X330" s="205">
        <f t="shared" si="423"/>
        <v>1</v>
      </c>
      <c r="Y330" s="529"/>
      <c r="Z330" s="207">
        <v>6</v>
      </c>
      <c r="AA330" s="207">
        <v>2305.229455709713</v>
      </c>
      <c r="AB330" s="208">
        <f t="shared" si="416"/>
        <v>384.20490928495218</v>
      </c>
      <c r="AC330" s="205">
        <f t="shared" si="424"/>
        <v>3</v>
      </c>
      <c r="AD330" s="529"/>
      <c r="AE330" s="207">
        <v>6</v>
      </c>
      <c r="AF330" s="207">
        <v>2305.6732740943316</v>
      </c>
      <c r="AG330" s="208">
        <f t="shared" si="417"/>
        <v>384.27887901572194</v>
      </c>
      <c r="AH330" s="205">
        <f t="shared" si="425"/>
        <v>2</v>
      </c>
      <c r="AI330" s="529"/>
      <c r="AJ330" s="207">
        <v>6</v>
      </c>
      <c r="AK330" s="207">
        <v>2306.2906724512004</v>
      </c>
      <c r="AL330" s="208">
        <f t="shared" si="418"/>
        <v>384.38177874186675</v>
      </c>
      <c r="AM330" s="205">
        <f t="shared" si="426"/>
        <v>2</v>
      </c>
      <c r="AN330" s="529"/>
      <c r="AO330" s="207">
        <v>6</v>
      </c>
      <c r="AP330" s="207">
        <v>2306.7788223651628</v>
      </c>
      <c r="AQ330" s="208">
        <f t="shared" si="419"/>
        <v>384.46313706086045</v>
      </c>
      <c r="AR330" s="205">
        <f t="shared" si="427"/>
        <v>1</v>
      </c>
      <c r="AS330" s="529"/>
      <c r="AT330" s="207">
        <v>6</v>
      </c>
      <c r="AU330" s="207">
        <v>2306.3414634146334</v>
      </c>
      <c r="AV330" s="208">
        <f t="shared" si="420"/>
        <v>384.3902439024389</v>
      </c>
      <c r="AW330" s="205">
        <f t="shared" si="428"/>
        <v>2</v>
      </c>
      <c r="AX330" s="529"/>
    </row>
    <row r="331" spans="2:50" ht="14.25" customHeight="1">
      <c r="B331" s="494"/>
      <c r="C331" s="203">
        <v>5</v>
      </c>
      <c r="D331" s="206" t="s">
        <v>669</v>
      </c>
      <c r="E331" s="203">
        <v>6</v>
      </c>
      <c r="F331" s="203">
        <v>2600</v>
      </c>
      <c r="G331" s="208">
        <f t="shared" si="413"/>
        <v>433.33333333333331</v>
      </c>
      <c r="H331" s="529"/>
      <c r="I331" s="209">
        <f t="shared" si="421"/>
        <v>6</v>
      </c>
      <c r="J331" s="209">
        <f t="shared" si="421"/>
        <v>2305.3648046565263</v>
      </c>
      <c r="K331" s="210">
        <f t="shared" si="421"/>
        <v>384.22746744275446</v>
      </c>
      <c r="L331" s="530"/>
      <c r="M331" s="209">
        <f>RANK(K331, K$327:$K$341)</f>
        <v>2</v>
      </c>
      <c r="N331" s="494"/>
      <c r="O331" s="494"/>
      <c r="P331" s="207">
        <v>6</v>
      </c>
      <c r="Q331" s="207">
        <v>2302.898550724638</v>
      </c>
      <c r="R331" s="208">
        <f t="shared" si="414"/>
        <v>383.81642512077298</v>
      </c>
      <c r="S331" s="205">
        <f>RANK(R331, R$327:R$341)</f>
        <v>3</v>
      </c>
      <c r="T331" s="529"/>
      <c r="U331" s="207">
        <v>6</v>
      </c>
      <c r="V331" s="207">
        <v>2302.6217228464402</v>
      </c>
      <c r="W331" s="208">
        <f t="shared" si="415"/>
        <v>383.77028714107337</v>
      </c>
      <c r="X331" s="205">
        <f>RANK(W331, W$327:W$341)</f>
        <v>3</v>
      </c>
      <c r="Y331" s="529"/>
      <c r="Z331" s="207">
        <v>6</v>
      </c>
      <c r="AA331" s="207">
        <v>2305.315614617944</v>
      </c>
      <c r="AB331" s="208">
        <f t="shared" si="416"/>
        <v>384.21926910299067</v>
      </c>
      <c r="AC331" s="205">
        <f>RANK(AB331, AB$327:AB$341)</f>
        <v>1</v>
      </c>
      <c r="AD331" s="529"/>
      <c r="AE331" s="207">
        <v>6</v>
      </c>
      <c r="AF331" s="207">
        <v>2306.3101604278058</v>
      </c>
      <c r="AG331" s="208">
        <f t="shared" si="417"/>
        <v>384.38502673796762</v>
      </c>
      <c r="AH331" s="205">
        <f>RANK(AG331, AG$327:AG$341)</f>
        <v>1</v>
      </c>
      <c r="AI331" s="529"/>
      <c r="AJ331" s="207">
        <v>6</v>
      </c>
      <c r="AK331" s="207">
        <v>2306.3882063882083</v>
      </c>
      <c r="AL331" s="208">
        <f t="shared" si="418"/>
        <v>384.39803439803472</v>
      </c>
      <c r="AM331" s="205">
        <f>RANK(AL331, AL$327:AL$341)</f>
        <v>1</v>
      </c>
      <c r="AN331" s="529"/>
      <c r="AO331" s="207">
        <v>6</v>
      </c>
      <c r="AP331" s="207">
        <v>2306.6719305171741</v>
      </c>
      <c r="AQ331" s="208">
        <f t="shared" si="419"/>
        <v>384.44532175286236</v>
      </c>
      <c r="AR331" s="205">
        <f>RANK(AQ331, AQ$327:AQ$341)</f>
        <v>2</v>
      </c>
      <c r="AS331" s="529"/>
      <c r="AT331" s="207">
        <v>6</v>
      </c>
      <c r="AU331" s="207">
        <v>2307.3474470734764</v>
      </c>
      <c r="AV331" s="208">
        <f t="shared" si="420"/>
        <v>384.55790784557939</v>
      </c>
      <c r="AW331" s="205">
        <f>RANK(AV331, AV$327:AV$341)</f>
        <v>1</v>
      </c>
      <c r="AX331" s="529"/>
    </row>
    <row r="332" spans="2:50" ht="14.25" customHeight="1">
      <c r="B332" s="494"/>
      <c r="C332" s="203">
        <v>6</v>
      </c>
      <c r="D332" s="206" t="s">
        <v>714</v>
      </c>
      <c r="E332" s="203">
        <v>6</v>
      </c>
      <c r="F332" s="203">
        <v>2500</v>
      </c>
      <c r="G332" s="208">
        <f t="shared" si="413"/>
        <v>416.66666666666669</v>
      </c>
      <c r="H332" s="529"/>
      <c r="I332" s="209">
        <f t="shared" si="421"/>
        <v>6</v>
      </c>
      <c r="J332" s="209">
        <f t="shared" si="421"/>
        <v>2226.2031233402936</v>
      </c>
      <c r="K332" s="210">
        <f t="shared" si="421"/>
        <v>371.03385389004887</v>
      </c>
      <c r="L332" s="530"/>
      <c r="M332" s="209">
        <f>RANK(K332, K$327:$K$341)</f>
        <v>4</v>
      </c>
      <c r="N332" s="494"/>
      <c r="O332" s="494"/>
      <c r="P332" s="207">
        <v>6</v>
      </c>
      <c r="Q332" s="207">
        <v>2225.2293577981682</v>
      </c>
      <c r="R332" s="208">
        <f t="shared" si="414"/>
        <v>370.87155963302803</v>
      </c>
      <c r="S332" s="205">
        <f t="shared" si="422"/>
        <v>4</v>
      </c>
      <c r="T332" s="529"/>
      <c r="U332" s="207">
        <v>6</v>
      </c>
      <c r="V332" s="207">
        <v>2225.4545454545464</v>
      </c>
      <c r="W332" s="208">
        <f t="shared" si="415"/>
        <v>370.90909090909105</v>
      </c>
      <c r="X332" s="205">
        <f t="shared" si="423"/>
        <v>4</v>
      </c>
      <c r="Y332" s="529"/>
      <c r="Z332" s="207">
        <v>6</v>
      </c>
      <c r="AA332" s="207">
        <v>2225.2275682704803</v>
      </c>
      <c r="AB332" s="208">
        <f t="shared" si="416"/>
        <v>370.87126137841341</v>
      </c>
      <c r="AC332" s="205">
        <f t="shared" si="424"/>
        <v>4</v>
      </c>
      <c r="AD332" s="529"/>
      <c r="AE332" s="207">
        <v>6</v>
      </c>
      <c r="AF332" s="207">
        <v>2225.6410256410245</v>
      </c>
      <c r="AG332" s="208">
        <f t="shared" si="417"/>
        <v>370.94017094017073</v>
      </c>
      <c r="AH332" s="205">
        <f t="shared" si="425"/>
        <v>4</v>
      </c>
      <c r="AI332" s="529"/>
      <c r="AJ332" s="207">
        <v>6</v>
      </c>
      <c r="AK332" s="207">
        <v>2227.2851296043623</v>
      </c>
      <c r="AL332" s="208">
        <f t="shared" si="418"/>
        <v>371.21418826739369</v>
      </c>
      <c r="AM332" s="205">
        <f t="shared" si="426"/>
        <v>4</v>
      </c>
      <c r="AN332" s="529"/>
      <c r="AO332" s="207">
        <v>6</v>
      </c>
      <c r="AP332" s="207">
        <v>2227.1711092003429</v>
      </c>
      <c r="AQ332" s="208">
        <f t="shared" si="419"/>
        <v>371.19518486672382</v>
      </c>
      <c r="AR332" s="205">
        <f t="shared" si="427"/>
        <v>4</v>
      </c>
      <c r="AS332" s="529"/>
      <c r="AT332" s="207">
        <v>6</v>
      </c>
      <c r="AU332" s="207">
        <v>2227.4131274131319</v>
      </c>
      <c r="AV332" s="208">
        <f t="shared" si="420"/>
        <v>371.23552123552196</v>
      </c>
      <c r="AW332" s="205">
        <f t="shared" si="428"/>
        <v>5</v>
      </c>
      <c r="AX332" s="529"/>
    </row>
    <row r="333" spans="2:50" ht="14.25" customHeight="1">
      <c r="B333" s="494"/>
      <c r="C333" s="203">
        <v>7</v>
      </c>
      <c r="D333" s="206" t="s">
        <v>708</v>
      </c>
      <c r="E333" s="203">
        <v>6</v>
      </c>
      <c r="F333" s="203">
        <v>2500</v>
      </c>
      <c r="G333" s="208">
        <f t="shared" si="413"/>
        <v>416.66666666666669</v>
      </c>
      <c r="H333" s="529"/>
      <c r="I333" s="209">
        <f t="shared" si="421"/>
        <v>6</v>
      </c>
      <c r="J333" s="209">
        <f t="shared" si="421"/>
        <v>2225.568828654104</v>
      </c>
      <c r="K333" s="210">
        <f t="shared" si="421"/>
        <v>370.92813810901737</v>
      </c>
      <c r="L333" s="530"/>
      <c r="M333" s="209">
        <f>RANK(K333, K$327:$K$341)</f>
        <v>5</v>
      </c>
      <c r="N333" s="494"/>
      <c r="O333" s="494"/>
      <c r="P333" s="207">
        <v>6</v>
      </c>
      <c r="Q333" s="207">
        <v>2224.8051027639949</v>
      </c>
      <c r="R333" s="208">
        <f t="shared" si="414"/>
        <v>370.8008504606658</v>
      </c>
      <c r="S333" s="205">
        <f t="shared" si="422"/>
        <v>5</v>
      </c>
      <c r="T333" s="529"/>
      <c r="U333" s="207">
        <v>6</v>
      </c>
      <c r="V333" s="207">
        <v>2224.4776119402959</v>
      </c>
      <c r="W333" s="208">
        <f t="shared" si="415"/>
        <v>370.74626865671598</v>
      </c>
      <c r="X333" s="205">
        <f t="shared" si="423"/>
        <v>5</v>
      </c>
      <c r="Y333" s="529"/>
      <c r="Z333" s="207">
        <v>6</v>
      </c>
      <c r="AA333" s="207">
        <v>2223.7899917965451</v>
      </c>
      <c r="AB333" s="208">
        <f t="shared" si="416"/>
        <v>370.63166529942418</v>
      </c>
      <c r="AC333" s="205">
        <f t="shared" si="424"/>
        <v>5</v>
      </c>
      <c r="AD333" s="529"/>
      <c r="AE333" s="207">
        <v>6</v>
      </c>
      <c r="AF333" s="207">
        <v>2224.6706586826404</v>
      </c>
      <c r="AG333" s="208">
        <f t="shared" si="417"/>
        <v>370.77844311377339</v>
      </c>
      <c r="AH333" s="205">
        <f t="shared" si="425"/>
        <v>5</v>
      </c>
      <c r="AI333" s="529"/>
      <c r="AJ333" s="207">
        <v>6</v>
      </c>
      <c r="AK333" s="207">
        <v>2226.8041237113325</v>
      </c>
      <c r="AL333" s="208">
        <f t="shared" si="418"/>
        <v>371.13402061855544</v>
      </c>
      <c r="AM333" s="205">
        <f t="shared" si="426"/>
        <v>5</v>
      </c>
      <c r="AN333" s="529"/>
      <c r="AO333" s="207">
        <v>6</v>
      </c>
      <c r="AP333" s="207">
        <v>2226.3540824575616</v>
      </c>
      <c r="AQ333" s="208">
        <f t="shared" si="419"/>
        <v>371.05901374292694</v>
      </c>
      <c r="AR333" s="205">
        <f t="shared" si="427"/>
        <v>5</v>
      </c>
      <c r="AS333" s="529"/>
      <c r="AT333" s="207">
        <v>6</v>
      </c>
      <c r="AU333" s="207">
        <v>2228.0802292263597</v>
      </c>
      <c r="AV333" s="208">
        <f t="shared" si="420"/>
        <v>371.34670487105996</v>
      </c>
      <c r="AW333" s="205">
        <f t="shared" si="428"/>
        <v>4</v>
      </c>
      <c r="AX333" s="529"/>
    </row>
    <row r="334" spans="2:50" ht="14.25" customHeight="1">
      <c r="B334" s="494"/>
      <c r="C334" s="203">
        <v>8</v>
      </c>
      <c r="D334" s="206" t="s">
        <v>707</v>
      </c>
      <c r="E334" s="203">
        <v>6</v>
      </c>
      <c r="F334" s="203">
        <v>2600</v>
      </c>
      <c r="G334" s="208">
        <f t="shared" si="413"/>
        <v>433.33333333333331</v>
      </c>
      <c r="H334" s="529"/>
      <c r="I334" s="209">
        <f t="shared" si="421"/>
        <v>6</v>
      </c>
      <c r="J334" s="209">
        <f t="shared" si="421"/>
        <v>2305.2453537128813</v>
      </c>
      <c r="K334" s="210">
        <f t="shared" si="421"/>
        <v>384.20755895214694</v>
      </c>
      <c r="L334" s="530"/>
      <c r="M334" s="209">
        <f>RANK(K334, K$327:$K$341)</f>
        <v>3</v>
      </c>
      <c r="N334" s="494"/>
      <c r="O334" s="494"/>
      <c r="P334" s="207">
        <v>6</v>
      </c>
      <c r="Q334" s="207">
        <v>2304.0556199304733</v>
      </c>
      <c r="R334" s="208">
        <f t="shared" si="414"/>
        <v>384.0092699884122</v>
      </c>
      <c r="S334" s="205">
        <f t="shared" si="422"/>
        <v>2</v>
      </c>
      <c r="T334" s="529"/>
      <c r="U334" s="207">
        <v>6</v>
      </c>
      <c r="V334" s="207">
        <v>2304.3311613645087</v>
      </c>
      <c r="W334" s="208">
        <f t="shared" si="415"/>
        <v>384.05519356075143</v>
      </c>
      <c r="X334" s="205">
        <f t="shared" si="423"/>
        <v>2</v>
      </c>
      <c r="Y334" s="529"/>
      <c r="Z334" s="207">
        <v>6</v>
      </c>
      <c r="AA334" s="207">
        <v>2305.2764879696078</v>
      </c>
      <c r="AB334" s="208">
        <f t="shared" si="416"/>
        <v>384.21274799493466</v>
      </c>
      <c r="AC334" s="205">
        <f t="shared" si="424"/>
        <v>2</v>
      </c>
      <c r="AD334" s="529"/>
      <c r="AE334" s="207">
        <v>6</v>
      </c>
      <c r="AF334" s="207">
        <v>2305.5118110236272</v>
      </c>
      <c r="AG334" s="208">
        <f t="shared" si="417"/>
        <v>384.25196850393786</v>
      </c>
      <c r="AH334" s="205">
        <f t="shared" si="425"/>
        <v>3</v>
      </c>
      <c r="AI334" s="529"/>
      <c r="AJ334" s="207">
        <v>6</v>
      </c>
      <c r="AK334" s="207">
        <v>2305.4290718038542</v>
      </c>
      <c r="AL334" s="208">
        <f t="shared" si="418"/>
        <v>384.23817863397568</v>
      </c>
      <c r="AM334" s="205">
        <f t="shared" si="426"/>
        <v>3</v>
      </c>
      <c r="AN334" s="529"/>
      <c r="AO334" s="207">
        <v>6</v>
      </c>
      <c r="AP334" s="207">
        <v>2305.8633238981001</v>
      </c>
      <c r="AQ334" s="208">
        <f t="shared" si="419"/>
        <v>384.31055398301669</v>
      </c>
      <c r="AR334" s="205">
        <f t="shared" si="427"/>
        <v>3</v>
      </c>
      <c r="AS334" s="529"/>
      <c r="AT334" s="207">
        <v>6</v>
      </c>
      <c r="AU334" s="207">
        <v>2306.2499999999995</v>
      </c>
      <c r="AV334" s="208">
        <f t="shared" si="420"/>
        <v>384.37499999999994</v>
      </c>
      <c r="AW334" s="205">
        <f t="shared" si="428"/>
        <v>3</v>
      </c>
      <c r="AX334" s="529"/>
    </row>
    <row r="335" spans="2:50" ht="14.25" customHeight="1">
      <c r="B335" s="494"/>
      <c r="C335" s="203">
        <v>9</v>
      </c>
      <c r="D335" s="206" t="s">
        <v>397</v>
      </c>
      <c r="E335" s="203">
        <v>17</v>
      </c>
      <c r="F335" s="203">
        <v>3600</v>
      </c>
      <c r="G335" s="208">
        <f t="shared" si="413"/>
        <v>211.76470588235293</v>
      </c>
      <c r="H335" s="529"/>
      <c r="I335" s="209">
        <f t="shared" si="421"/>
        <v>17</v>
      </c>
      <c r="J335" s="209">
        <f t="shared" si="421"/>
        <v>3115.2447289303159</v>
      </c>
      <c r="K335" s="210">
        <f t="shared" si="421"/>
        <v>183.24968993707739</v>
      </c>
      <c r="L335" s="530"/>
      <c r="M335" s="209">
        <f>RANK(K335, K$327:$K$341)</f>
        <v>11</v>
      </c>
      <c r="N335" s="494"/>
      <c r="O335" s="494"/>
      <c r="P335" s="207">
        <v>17</v>
      </c>
      <c r="Q335" s="207">
        <v>3115.4362416107415</v>
      </c>
      <c r="R335" s="208">
        <f t="shared" si="414"/>
        <v>183.26095538886716</v>
      </c>
      <c r="S335" s="205">
        <f t="shared" si="422"/>
        <v>9</v>
      </c>
      <c r="T335" s="529"/>
      <c r="U335" s="207">
        <v>17</v>
      </c>
      <c r="V335" s="207">
        <v>3115.2288072018027</v>
      </c>
      <c r="W335" s="208">
        <f t="shared" si="415"/>
        <v>183.24875336481193</v>
      </c>
      <c r="X335" s="205">
        <f t="shared" si="423"/>
        <v>9</v>
      </c>
      <c r="Y335" s="529"/>
      <c r="Z335" s="207">
        <v>17</v>
      </c>
      <c r="AA335" s="207">
        <v>3115.7396449704224</v>
      </c>
      <c r="AB335" s="208">
        <f t="shared" si="416"/>
        <v>183.27880264531896</v>
      </c>
      <c r="AC335" s="205">
        <f t="shared" si="424"/>
        <v>9</v>
      </c>
      <c r="AD335" s="529"/>
      <c r="AE335" s="207">
        <v>17</v>
      </c>
      <c r="AF335" s="207">
        <v>3114.9606299212696</v>
      </c>
      <c r="AG335" s="208">
        <f t="shared" si="417"/>
        <v>183.23297823066292</v>
      </c>
      <c r="AH335" s="205">
        <f t="shared" si="425"/>
        <v>11</v>
      </c>
      <c r="AI335" s="529"/>
      <c r="AJ335" s="207">
        <v>17</v>
      </c>
      <c r="AK335" s="207">
        <v>3115.1956323930826</v>
      </c>
      <c r="AL335" s="208">
        <f t="shared" si="418"/>
        <v>183.24680190547545</v>
      </c>
      <c r="AM335" s="205">
        <f t="shared" si="426"/>
        <v>10</v>
      </c>
      <c r="AN335" s="529"/>
      <c r="AO335" s="207">
        <v>17</v>
      </c>
      <c r="AP335" s="207">
        <v>3115.033190160093</v>
      </c>
      <c r="AQ335" s="208">
        <f t="shared" si="419"/>
        <v>183.23724648000547</v>
      </c>
      <c r="AR335" s="205">
        <f t="shared" si="427"/>
        <v>11</v>
      </c>
      <c r="AS335" s="529"/>
      <c r="AT335" s="207">
        <v>17</v>
      </c>
      <c r="AU335" s="207">
        <v>3115.1189562547988</v>
      </c>
      <c r="AV335" s="208">
        <f t="shared" si="420"/>
        <v>183.24229154439993</v>
      </c>
      <c r="AW335" s="205">
        <f t="shared" si="428"/>
        <v>11</v>
      </c>
      <c r="AX335" s="529"/>
    </row>
    <row r="336" spans="2:50" ht="14.25" customHeight="1">
      <c r="B336" s="494"/>
      <c r="C336" s="203">
        <v>10</v>
      </c>
      <c r="D336" s="206" t="s">
        <v>398</v>
      </c>
      <c r="E336" s="203">
        <v>17</v>
      </c>
      <c r="F336" s="203">
        <v>3600</v>
      </c>
      <c r="G336" s="208">
        <f t="shared" si="413"/>
        <v>211.76470588235293</v>
      </c>
      <c r="H336" s="529"/>
      <c r="I336" s="209">
        <f t="shared" si="421"/>
        <v>17</v>
      </c>
      <c r="J336" s="209">
        <f t="shared" si="421"/>
        <v>3115.5676136846973</v>
      </c>
      <c r="K336" s="210">
        <f t="shared" si="421"/>
        <v>183.26868315792336</v>
      </c>
      <c r="L336" s="530"/>
      <c r="M336" s="209">
        <f>RANK(K336, K$327:$K$341)</f>
        <v>8</v>
      </c>
      <c r="N336" s="494"/>
      <c r="O336" s="494"/>
      <c r="P336" s="207">
        <v>17</v>
      </c>
      <c r="Q336" s="207">
        <v>3116.1066048667412</v>
      </c>
      <c r="R336" s="208">
        <f t="shared" si="414"/>
        <v>183.30038852157301</v>
      </c>
      <c r="S336" s="205">
        <f t="shared" si="422"/>
        <v>8</v>
      </c>
      <c r="T336" s="529"/>
      <c r="U336" s="207">
        <v>17</v>
      </c>
      <c r="V336" s="207">
        <v>3116.622289844041</v>
      </c>
      <c r="W336" s="208">
        <f t="shared" si="415"/>
        <v>183.3307229320024</v>
      </c>
      <c r="X336" s="205">
        <f t="shared" si="423"/>
        <v>8</v>
      </c>
      <c r="Y336" s="529"/>
      <c r="Z336" s="207">
        <v>17</v>
      </c>
      <c r="AA336" s="207">
        <v>3115.4405820533593</v>
      </c>
      <c r="AB336" s="208">
        <f t="shared" si="416"/>
        <v>183.26121070902113</v>
      </c>
      <c r="AC336" s="205">
        <f t="shared" si="424"/>
        <v>10</v>
      </c>
      <c r="AD336" s="529"/>
      <c r="AE336" s="207">
        <v>17</v>
      </c>
      <c r="AF336" s="207">
        <v>3115.642458100559</v>
      </c>
      <c r="AG336" s="208">
        <f t="shared" si="417"/>
        <v>183.27308577062112</v>
      </c>
      <c r="AH336" s="205">
        <f t="shared" si="425"/>
        <v>9</v>
      </c>
      <c r="AI336" s="529"/>
      <c r="AJ336" s="207">
        <v>17</v>
      </c>
      <c r="AK336" s="207">
        <v>3114.8682247638071</v>
      </c>
      <c r="AL336" s="208">
        <f t="shared" si="418"/>
        <v>183.22754263316511</v>
      </c>
      <c r="AM336" s="205">
        <f t="shared" si="426"/>
        <v>11</v>
      </c>
      <c r="AN336" s="529"/>
      <c r="AO336" s="207">
        <v>17</v>
      </c>
      <c r="AP336" s="207">
        <v>3115.1612903225837</v>
      </c>
      <c r="AQ336" s="208">
        <f t="shared" si="419"/>
        <v>183.24478178368139</v>
      </c>
      <c r="AR336" s="205">
        <f t="shared" si="427"/>
        <v>10</v>
      </c>
      <c r="AS336" s="529"/>
      <c r="AT336" s="207">
        <v>17</v>
      </c>
      <c r="AU336" s="207">
        <v>3115.1318458417904</v>
      </c>
      <c r="AV336" s="208">
        <f t="shared" si="420"/>
        <v>183.24304975539943</v>
      </c>
      <c r="AW336" s="205">
        <f t="shared" si="428"/>
        <v>10</v>
      </c>
      <c r="AX336" s="529"/>
    </row>
    <row r="337" spans="2:50" ht="14.25" customHeight="1">
      <c r="B337" s="494"/>
      <c r="C337" s="203">
        <v>11</v>
      </c>
      <c r="D337" s="206" t="s">
        <v>396</v>
      </c>
      <c r="E337" s="203">
        <v>11</v>
      </c>
      <c r="F337" s="203">
        <v>3600</v>
      </c>
      <c r="G337" s="208">
        <f t="shared" si="413"/>
        <v>327.27272727272725</v>
      </c>
      <c r="H337" s="529"/>
      <c r="I337" s="209">
        <f t="shared" si="421"/>
        <v>11</v>
      </c>
      <c r="J337" s="209">
        <f t="shared" si="421"/>
        <v>3142.4253745769797</v>
      </c>
      <c r="K337" s="210">
        <f t="shared" si="421"/>
        <v>285.6750340524527</v>
      </c>
      <c r="L337" s="530"/>
      <c r="M337" s="209">
        <f>RANK(K337, K$327:$K$341)</f>
        <v>7</v>
      </c>
      <c r="N337" s="494"/>
      <c r="O337" s="494"/>
      <c r="P337" s="207">
        <v>11</v>
      </c>
      <c r="Q337" s="207">
        <v>3141.3674372847936</v>
      </c>
      <c r="R337" s="208">
        <f t="shared" si="414"/>
        <v>285.57885793498122</v>
      </c>
      <c r="S337" s="205">
        <f t="shared" si="422"/>
        <v>7</v>
      </c>
      <c r="T337" s="529"/>
      <c r="U337" s="207">
        <v>11</v>
      </c>
      <c r="V337" s="207">
        <v>3142.5414364640919</v>
      </c>
      <c r="W337" s="208">
        <f t="shared" si="415"/>
        <v>285.68558513309927</v>
      </c>
      <c r="X337" s="205">
        <f t="shared" si="423"/>
        <v>7</v>
      </c>
      <c r="Y337" s="529"/>
      <c r="Z337" s="207">
        <v>11</v>
      </c>
      <c r="AA337" s="207">
        <v>3141.9847328244277</v>
      </c>
      <c r="AB337" s="208">
        <f t="shared" si="416"/>
        <v>285.6349757113116</v>
      </c>
      <c r="AC337" s="205">
        <f t="shared" si="424"/>
        <v>7</v>
      </c>
      <c r="AD337" s="529"/>
      <c r="AE337" s="207">
        <v>11</v>
      </c>
      <c r="AF337" s="207">
        <v>3142.2324510932108</v>
      </c>
      <c r="AG337" s="208">
        <f t="shared" si="417"/>
        <v>285.65749555392824</v>
      </c>
      <c r="AH337" s="205">
        <f t="shared" si="425"/>
        <v>7</v>
      </c>
      <c r="AI337" s="529"/>
      <c r="AJ337" s="207">
        <v>11</v>
      </c>
      <c r="AK337" s="207">
        <v>3142.6139817629278</v>
      </c>
      <c r="AL337" s="208">
        <f t="shared" si="418"/>
        <v>285.69218016026616</v>
      </c>
      <c r="AM337" s="205">
        <f t="shared" si="426"/>
        <v>7</v>
      </c>
      <c r="AN337" s="529"/>
      <c r="AO337" s="207">
        <v>11</v>
      </c>
      <c r="AP337" s="207">
        <v>3142.6530612244806</v>
      </c>
      <c r="AQ337" s="208">
        <f t="shared" si="419"/>
        <v>285.69573283858915</v>
      </c>
      <c r="AR337" s="205">
        <f t="shared" si="427"/>
        <v>7</v>
      </c>
      <c r="AS337" s="529"/>
      <c r="AT337" s="207">
        <v>11</v>
      </c>
      <c r="AU337" s="207">
        <v>3143.5845213849234</v>
      </c>
      <c r="AV337" s="208">
        <f t="shared" si="420"/>
        <v>285.78041103499305</v>
      </c>
      <c r="AW337" s="205">
        <f t="shared" si="428"/>
        <v>7</v>
      </c>
      <c r="AX337" s="529"/>
    </row>
    <row r="338" spans="2:50" ht="14.25" customHeight="1">
      <c r="B338" s="494"/>
      <c r="C338" s="203">
        <v>12</v>
      </c>
      <c r="D338" s="206"/>
      <c r="E338" s="203"/>
      <c r="F338" s="203"/>
      <c r="G338" s="208"/>
      <c r="H338" s="529"/>
      <c r="I338" s="209"/>
      <c r="J338" s="209"/>
      <c r="K338" s="210"/>
      <c r="L338" s="530"/>
      <c r="M338" s="209"/>
      <c r="N338" s="494"/>
      <c r="O338" s="494"/>
      <c r="P338" s="207"/>
      <c r="Q338" s="207"/>
      <c r="R338" s="208"/>
      <c r="S338" s="205"/>
      <c r="T338" s="529"/>
      <c r="U338" s="207"/>
      <c r="V338" s="207"/>
      <c r="W338" s="208"/>
      <c r="X338" s="205"/>
      <c r="Y338" s="529"/>
      <c r="Z338" s="207"/>
      <c r="AA338" s="207"/>
      <c r="AB338" s="208"/>
      <c r="AC338" s="205"/>
      <c r="AD338" s="529"/>
      <c r="AE338" s="207"/>
      <c r="AF338" s="207"/>
      <c r="AG338" s="208"/>
      <c r="AH338" s="205"/>
      <c r="AI338" s="529"/>
      <c r="AJ338" s="207"/>
      <c r="AK338" s="207"/>
      <c r="AL338" s="208"/>
      <c r="AM338" s="205"/>
      <c r="AN338" s="529"/>
      <c r="AO338" s="207"/>
      <c r="AP338" s="207"/>
      <c r="AQ338" s="208"/>
      <c r="AR338" s="205"/>
      <c r="AS338" s="529"/>
      <c r="AT338" s="207"/>
      <c r="AU338" s="207"/>
      <c r="AV338" s="208"/>
      <c r="AW338" s="205"/>
      <c r="AX338" s="529"/>
    </row>
    <row r="339" spans="2:50" ht="14.25" customHeight="1">
      <c r="B339" s="494"/>
      <c r="C339" s="203">
        <v>13</v>
      </c>
      <c r="D339" s="206"/>
      <c r="E339" s="203"/>
      <c r="F339" s="203"/>
      <c r="G339" s="208"/>
      <c r="H339" s="529"/>
      <c r="I339" s="209"/>
      <c r="J339" s="209"/>
      <c r="K339" s="210"/>
      <c r="L339" s="530"/>
      <c r="M339" s="209"/>
      <c r="N339" s="494"/>
      <c r="O339" s="494"/>
      <c r="P339" s="207"/>
      <c r="Q339" s="207"/>
      <c r="R339" s="208"/>
      <c r="S339" s="205"/>
      <c r="T339" s="529"/>
      <c r="U339" s="207"/>
      <c r="V339" s="207"/>
      <c r="W339" s="208"/>
      <c r="X339" s="205"/>
      <c r="Y339" s="529"/>
      <c r="Z339" s="207"/>
      <c r="AA339" s="207"/>
      <c r="AB339" s="208"/>
      <c r="AC339" s="205"/>
      <c r="AD339" s="529"/>
      <c r="AE339" s="207"/>
      <c r="AF339" s="207"/>
      <c r="AG339" s="208"/>
      <c r="AH339" s="205"/>
      <c r="AI339" s="529"/>
      <c r="AJ339" s="207"/>
      <c r="AK339" s="207"/>
      <c r="AL339" s="208"/>
      <c r="AM339" s="205"/>
      <c r="AN339" s="529"/>
      <c r="AO339" s="207"/>
      <c r="AP339" s="207"/>
      <c r="AQ339" s="208"/>
      <c r="AR339" s="205"/>
      <c r="AS339" s="529"/>
      <c r="AT339" s="207"/>
      <c r="AU339" s="207"/>
      <c r="AV339" s="208"/>
      <c r="AW339" s="205"/>
      <c r="AX339" s="529"/>
    </row>
    <row r="340" spans="2:50" ht="14.25" customHeight="1">
      <c r="B340" s="494"/>
      <c r="C340" s="203">
        <v>14</v>
      </c>
      <c r="D340" s="206"/>
      <c r="E340" s="203"/>
      <c r="F340" s="203"/>
      <c r="G340" s="208"/>
      <c r="H340" s="529"/>
      <c r="I340" s="209"/>
      <c r="J340" s="209"/>
      <c r="K340" s="210"/>
      <c r="L340" s="530"/>
      <c r="M340" s="209"/>
      <c r="N340" s="494"/>
      <c r="O340" s="494"/>
      <c r="P340" s="203"/>
      <c r="Q340" s="203"/>
      <c r="R340" s="208"/>
      <c r="S340" s="205"/>
      <c r="T340" s="529"/>
      <c r="U340" s="203"/>
      <c r="V340" s="203"/>
      <c r="W340" s="208"/>
      <c r="X340" s="205"/>
      <c r="Y340" s="529"/>
      <c r="Z340" s="203"/>
      <c r="AA340" s="203"/>
      <c r="AB340" s="208"/>
      <c r="AC340" s="205"/>
      <c r="AD340" s="529"/>
      <c r="AE340" s="203"/>
      <c r="AF340" s="203"/>
      <c r="AG340" s="208"/>
      <c r="AH340" s="205"/>
      <c r="AI340" s="529"/>
      <c r="AJ340" s="203"/>
      <c r="AK340" s="203"/>
      <c r="AL340" s="208"/>
      <c r="AM340" s="205"/>
      <c r="AN340" s="529"/>
      <c r="AO340" s="203"/>
      <c r="AP340" s="203"/>
      <c r="AQ340" s="208"/>
      <c r="AR340" s="205"/>
      <c r="AS340" s="529"/>
      <c r="AT340" s="203"/>
      <c r="AU340" s="203"/>
      <c r="AV340" s="208"/>
      <c r="AW340" s="205"/>
      <c r="AX340" s="529"/>
    </row>
    <row r="341" spans="2:50" ht="14.25" customHeight="1">
      <c r="B341" s="494"/>
      <c r="C341" s="203">
        <v>15</v>
      </c>
      <c r="D341" s="206"/>
      <c r="E341" s="203"/>
      <c r="F341" s="203"/>
      <c r="G341" s="208"/>
      <c r="H341" s="529"/>
      <c r="I341" s="209"/>
      <c r="J341" s="209"/>
      <c r="K341" s="210"/>
      <c r="L341" s="530"/>
      <c r="M341" s="209"/>
      <c r="N341" s="494"/>
      <c r="O341" s="494"/>
      <c r="P341" s="203"/>
      <c r="Q341" s="207"/>
      <c r="R341" s="208"/>
      <c r="S341" s="205"/>
      <c r="T341" s="529"/>
      <c r="U341" s="203"/>
      <c r="V341" s="207"/>
      <c r="W341" s="208"/>
      <c r="X341" s="205"/>
      <c r="Y341" s="529"/>
      <c r="Z341" s="203"/>
      <c r="AA341" s="207"/>
      <c r="AB341" s="208"/>
      <c r="AC341" s="205"/>
      <c r="AD341" s="529"/>
      <c r="AE341" s="203"/>
      <c r="AF341" s="207"/>
      <c r="AG341" s="208"/>
      <c r="AH341" s="205"/>
      <c r="AI341" s="529"/>
      <c r="AJ341" s="203"/>
      <c r="AK341" s="207"/>
      <c r="AL341" s="208"/>
      <c r="AM341" s="205"/>
      <c r="AN341" s="529"/>
      <c r="AO341" s="203"/>
      <c r="AP341" s="207"/>
      <c r="AQ341" s="208"/>
      <c r="AR341" s="205"/>
      <c r="AS341" s="529"/>
      <c r="AT341" s="203"/>
      <c r="AU341" s="207"/>
      <c r="AV341" s="208"/>
      <c r="AW341" s="205"/>
      <c r="AX341" s="529"/>
    </row>
    <row r="342" spans="2:50" ht="14.25" customHeight="1" collapsed="1">
      <c r="B342" s="531" t="s">
        <v>808</v>
      </c>
      <c r="C342" s="532"/>
      <c r="D342" s="532"/>
      <c r="E342" s="532"/>
      <c r="F342" s="532"/>
      <c r="G342" s="532"/>
      <c r="H342" s="532"/>
      <c r="I342" s="532"/>
      <c r="J342" s="532"/>
      <c r="K342" s="532"/>
      <c r="L342" s="532"/>
      <c r="M342" s="533"/>
      <c r="N342" s="575" t="s">
        <v>445</v>
      </c>
      <c r="O342" s="575" t="s">
        <v>105</v>
      </c>
      <c r="P342" s="587">
        <f>AT322+1</f>
        <v>45986</v>
      </c>
      <c r="Q342" s="588"/>
      <c r="R342" s="588"/>
      <c r="S342" s="588"/>
      <c r="T342" s="588"/>
      <c r="U342" s="589">
        <f>P342+1</f>
        <v>45987</v>
      </c>
      <c r="V342" s="590"/>
      <c r="W342" s="590"/>
      <c r="X342" s="590"/>
      <c r="Y342" s="590"/>
      <c r="Z342" s="587">
        <f t="shared" ref="Z342" si="429">U342+1</f>
        <v>45988</v>
      </c>
      <c r="AA342" s="588"/>
      <c r="AB342" s="588"/>
      <c r="AC342" s="588"/>
      <c r="AD342" s="588"/>
      <c r="AE342" s="589">
        <f t="shared" ref="AE342" si="430">Z342+1</f>
        <v>45989</v>
      </c>
      <c r="AF342" s="590"/>
      <c r="AG342" s="590"/>
      <c r="AH342" s="590"/>
      <c r="AI342" s="590"/>
      <c r="AJ342" s="591">
        <f t="shared" ref="AJ342" si="431">AE342+1</f>
        <v>45990</v>
      </c>
      <c r="AK342" s="592"/>
      <c r="AL342" s="592"/>
      <c r="AM342" s="592"/>
      <c r="AN342" s="593"/>
      <c r="AO342" s="589">
        <f t="shared" ref="AO342" si="432">AJ342+1</f>
        <v>45991</v>
      </c>
      <c r="AP342" s="590"/>
      <c r="AQ342" s="590"/>
      <c r="AR342" s="590"/>
      <c r="AS342" s="590"/>
      <c r="AT342" s="591">
        <f t="shared" ref="AT342" si="433">AO342+1</f>
        <v>45992</v>
      </c>
      <c r="AU342" s="592"/>
      <c r="AV342" s="592"/>
      <c r="AW342" s="592"/>
      <c r="AX342" s="593"/>
    </row>
    <row r="343" spans="2:50" ht="14.25" customHeight="1">
      <c r="B343" s="534"/>
      <c r="C343" s="534"/>
      <c r="D343" s="534"/>
      <c r="E343" s="534"/>
      <c r="F343" s="534"/>
      <c r="G343" s="534"/>
      <c r="H343" s="534"/>
      <c r="I343" s="534"/>
      <c r="J343" s="534"/>
      <c r="K343" s="534"/>
      <c r="L343" s="534"/>
      <c r="M343" s="535"/>
      <c r="N343" s="577"/>
      <c r="O343" s="577"/>
      <c r="P343" s="594">
        <f>P342</f>
        <v>45986</v>
      </c>
      <c r="Q343" s="594"/>
      <c r="R343" s="594"/>
      <c r="S343" s="594"/>
      <c r="T343" s="594"/>
      <c r="U343" s="595">
        <f>U342</f>
        <v>45987</v>
      </c>
      <c r="V343" s="595"/>
      <c r="W343" s="595"/>
      <c r="X343" s="595"/>
      <c r="Y343" s="595"/>
      <c r="Z343" s="594">
        <f t="shared" ref="Z343" si="434">Z342</f>
        <v>45988</v>
      </c>
      <c r="AA343" s="594"/>
      <c r="AB343" s="594"/>
      <c r="AC343" s="594"/>
      <c r="AD343" s="594"/>
      <c r="AE343" s="595">
        <f t="shared" ref="AE343" si="435">AE342</f>
        <v>45989</v>
      </c>
      <c r="AF343" s="595"/>
      <c r="AG343" s="595"/>
      <c r="AH343" s="595"/>
      <c r="AI343" s="595"/>
      <c r="AJ343" s="596">
        <f t="shared" ref="AJ343" si="436">AJ342</f>
        <v>45990</v>
      </c>
      <c r="AK343" s="597"/>
      <c r="AL343" s="597"/>
      <c r="AM343" s="597"/>
      <c r="AN343" s="598"/>
      <c r="AO343" s="595">
        <f t="shared" ref="AO343" si="437">AO342</f>
        <v>45991</v>
      </c>
      <c r="AP343" s="595"/>
      <c r="AQ343" s="595"/>
      <c r="AR343" s="595"/>
      <c r="AS343" s="595"/>
      <c r="AT343" s="596">
        <f t="shared" ref="AT343" si="438">AT342</f>
        <v>45992</v>
      </c>
      <c r="AU343" s="597"/>
      <c r="AV343" s="597"/>
      <c r="AW343" s="597"/>
      <c r="AX343" s="598"/>
    </row>
    <row r="344" spans="2:50" ht="14.25" customHeight="1">
      <c r="B344" s="494" t="s">
        <v>165</v>
      </c>
      <c r="C344" s="494" t="s">
        <v>160</v>
      </c>
      <c r="D344" s="494"/>
      <c r="E344" s="494" t="s">
        <v>161</v>
      </c>
      <c r="F344" s="494"/>
      <c r="G344" s="494"/>
      <c r="H344" s="494" t="s">
        <v>166</v>
      </c>
      <c r="I344" s="527" t="s">
        <v>446</v>
      </c>
      <c r="J344" s="527"/>
      <c r="K344" s="527"/>
      <c r="L344" s="527" t="s">
        <v>166</v>
      </c>
      <c r="M344" s="527" t="s">
        <v>168</v>
      </c>
      <c r="N344" s="494"/>
      <c r="O344" s="494" t="s">
        <v>167</v>
      </c>
      <c r="P344" s="494" t="s">
        <v>163</v>
      </c>
      <c r="Q344" s="494"/>
      <c r="R344" s="494"/>
      <c r="S344" s="494"/>
      <c r="T344" s="494" t="s">
        <v>166</v>
      </c>
      <c r="U344" s="494" t="s">
        <v>163</v>
      </c>
      <c r="V344" s="494"/>
      <c r="W344" s="494"/>
      <c r="X344" s="494"/>
      <c r="Y344" s="494" t="s">
        <v>166</v>
      </c>
      <c r="Z344" s="494" t="s">
        <v>163</v>
      </c>
      <c r="AA344" s="494"/>
      <c r="AB344" s="494"/>
      <c r="AC344" s="494"/>
      <c r="AD344" s="494" t="s">
        <v>166</v>
      </c>
      <c r="AE344" s="494" t="s">
        <v>163</v>
      </c>
      <c r="AF344" s="494"/>
      <c r="AG344" s="494"/>
      <c r="AH344" s="494"/>
      <c r="AI344" s="494" t="s">
        <v>166</v>
      </c>
      <c r="AJ344" s="494" t="s">
        <v>163</v>
      </c>
      <c r="AK344" s="494"/>
      <c r="AL344" s="494"/>
      <c r="AM344" s="494"/>
      <c r="AN344" s="494" t="s">
        <v>166</v>
      </c>
      <c r="AO344" s="494" t="s">
        <v>163</v>
      </c>
      <c r="AP344" s="494"/>
      <c r="AQ344" s="494"/>
      <c r="AR344" s="494"/>
      <c r="AS344" s="494" t="s">
        <v>166</v>
      </c>
      <c r="AT344" s="494" t="s">
        <v>163</v>
      </c>
      <c r="AU344" s="494"/>
      <c r="AV344" s="494"/>
      <c r="AW344" s="494"/>
      <c r="AX344" s="494" t="s">
        <v>166</v>
      </c>
    </row>
    <row r="345" spans="2:50" ht="14.25" customHeight="1">
      <c r="B345" s="494"/>
      <c r="C345" s="494"/>
      <c r="D345" s="494"/>
      <c r="E345" s="494" t="s">
        <v>447</v>
      </c>
      <c r="F345" s="494"/>
      <c r="G345" s="494"/>
      <c r="H345" s="494"/>
      <c r="I345" s="527" t="s">
        <v>447</v>
      </c>
      <c r="J345" s="527"/>
      <c r="K345" s="527"/>
      <c r="L345" s="527"/>
      <c r="M345" s="527"/>
      <c r="N345" s="494"/>
      <c r="O345" s="494"/>
      <c r="P345" s="494" t="s">
        <v>448</v>
      </c>
      <c r="Q345" s="494"/>
      <c r="R345" s="494"/>
      <c r="S345" s="494"/>
      <c r="T345" s="494"/>
      <c r="U345" s="494" t="s">
        <v>448</v>
      </c>
      <c r="V345" s="494"/>
      <c r="W345" s="494"/>
      <c r="X345" s="494"/>
      <c r="Y345" s="494"/>
      <c r="Z345" s="494" t="s">
        <v>448</v>
      </c>
      <c r="AA345" s="494"/>
      <c r="AB345" s="494"/>
      <c r="AC345" s="494"/>
      <c r="AD345" s="494"/>
      <c r="AE345" s="494" t="s">
        <v>448</v>
      </c>
      <c r="AF345" s="494"/>
      <c r="AG345" s="494"/>
      <c r="AH345" s="494"/>
      <c r="AI345" s="494"/>
      <c r="AJ345" s="494" t="s">
        <v>448</v>
      </c>
      <c r="AK345" s="494"/>
      <c r="AL345" s="494"/>
      <c r="AM345" s="494"/>
      <c r="AN345" s="494"/>
      <c r="AO345" s="494" t="s">
        <v>448</v>
      </c>
      <c r="AP345" s="494"/>
      <c r="AQ345" s="494"/>
      <c r="AR345" s="494"/>
      <c r="AS345" s="494"/>
      <c r="AT345" s="494" t="s">
        <v>448</v>
      </c>
      <c r="AU345" s="494"/>
      <c r="AV345" s="494"/>
      <c r="AW345" s="494"/>
      <c r="AX345" s="494"/>
    </row>
    <row r="346" spans="2:50" ht="14.25" customHeight="1">
      <c r="B346" s="494"/>
      <c r="C346" s="494"/>
      <c r="D346" s="494"/>
      <c r="E346" s="203" t="s">
        <v>162</v>
      </c>
      <c r="F346" s="203" t="s">
        <v>449</v>
      </c>
      <c r="G346" s="203" t="s">
        <v>164</v>
      </c>
      <c r="H346" s="494"/>
      <c r="I346" s="204" t="s">
        <v>162</v>
      </c>
      <c r="J346" s="204" t="s">
        <v>449</v>
      </c>
      <c r="K346" s="204" t="s">
        <v>164</v>
      </c>
      <c r="L346" s="527"/>
      <c r="M346" s="527"/>
      <c r="N346" s="494"/>
      <c r="O346" s="494"/>
      <c r="P346" s="203" t="s">
        <v>162</v>
      </c>
      <c r="Q346" s="203" t="s">
        <v>449</v>
      </c>
      <c r="R346" s="203" t="s">
        <v>164</v>
      </c>
      <c r="S346" s="205" t="s">
        <v>168</v>
      </c>
      <c r="T346" s="494"/>
      <c r="U346" s="203" t="s">
        <v>162</v>
      </c>
      <c r="V346" s="203" t="s">
        <v>449</v>
      </c>
      <c r="W346" s="203" t="s">
        <v>164</v>
      </c>
      <c r="X346" s="205" t="s">
        <v>168</v>
      </c>
      <c r="Y346" s="494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494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494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494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494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494"/>
    </row>
    <row r="347" spans="2:50" ht="14.25" customHeight="1">
      <c r="B347" s="494" t="s">
        <v>478</v>
      </c>
      <c r="C347" s="203">
        <v>1</v>
      </c>
      <c r="D347" s="206" t="s">
        <v>393</v>
      </c>
      <c r="E347" s="203">
        <v>17</v>
      </c>
      <c r="F347" s="203">
        <v>3600</v>
      </c>
      <c r="G347" s="208">
        <f t="shared" ref="G347:G357" si="439">F347/E347</f>
        <v>211.76470588235293</v>
      </c>
      <c r="H347" s="529">
        <f>AVERAGE(G347:G361)</f>
        <v>330.4488737643818</v>
      </c>
      <c r="I347" s="209">
        <f>AVERAGE(P347,U347,Z347,AE347,AJ347,AO347,AT347)</f>
        <v>17</v>
      </c>
      <c r="J347" s="209">
        <f>AVERAGE(Q347,V347,AA347,AF347,AK347,AP347,AU347)</f>
        <v>3117.4015250877201</v>
      </c>
      <c r="K347" s="210">
        <f>AVERAGE(R347,W347,AB347,AG347,AL347,AQ347,AV347)</f>
        <v>183.37656029927766</v>
      </c>
      <c r="L347" s="530">
        <f>IFERROR(AVERAGE(K347:K361),"-")</f>
        <v>291.06010288286029</v>
      </c>
      <c r="M347" s="209">
        <f>RANK(K347, K$347:$K$361)</f>
        <v>8</v>
      </c>
      <c r="N347" s="494"/>
      <c r="O347" s="494"/>
      <c r="P347" s="207">
        <v>17</v>
      </c>
      <c r="Q347" s="207">
        <v>3115.898959881129</v>
      </c>
      <c r="R347" s="208">
        <f t="shared" ref="R347:R357" si="440">Q347/P347</f>
        <v>183.28817411065464</v>
      </c>
      <c r="S347" s="205">
        <f>RANK(R347, R$347:R$361)</f>
        <v>8</v>
      </c>
      <c r="T347" s="529">
        <f>AVERAGE(R347:R361)</f>
        <v>290.93287022626777</v>
      </c>
      <c r="U347" s="207">
        <v>17</v>
      </c>
      <c r="V347" s="207">
        <v>3116.417910447763</v>
      </c>
      <c r="W347" s="208">
        <f t="shared" ref="W347:W357" si="441">V347/U347</f>
        <v>183.31870061457428</v>
      </c>
      <c r="X347" s="205">
        <f>RANK(W347, W$347:W$361)</f>
        <v>8</v>
      </c>
      <c r="Y347" s="529">
        <f>AVERAGE(W347:W361)</f>
        <v>290.97329583721006</v>
      </c>
      <c r="Z347" s="207">
        <v>17</v>
      </c>
      <c r="AA347" s="207">
        <v>3117.1052631578937</v>
      </c>
      <c r="AB347" s="208">
        <f t="shared" ref="AB347:AB357" si="442">AA347/Z347</f>
        <v>183.35913312693492</v>
      </c>
      <c r="AC347" s="205">
        <f>RANK(AB347, AB$347:AB$361)</f>
        <v>8</v>
      </c>
      <c r="AD347" s="529">
        <f>AVERAGE(AB347:AB361)</f>
        <v>290.97756816844327</v>
      </c>
      <c r="AE347" s="207">
        <v>17</v>
      </c>
      <c r="AF347" s="207">
        <v>3117.6304654442856</v>
      </c>
      <c r="AG347" s="208">
        <f t="shared" ref="AG347:AG357" si="443">AF347/AE347</f>
        <v>183.39002737907563</v>
      </c>
      <c r="AH347" s="205">
        <f>RANK(AG347, AG$347:AG$361)</f>
        <v>8</v>
      </c>
      <c r="AI347" s="529">
        <f>AVERAGE(AG347:AG361)</f>
        <v>291.10969836998134</v>
      </c>
      <c r="AJ347" s="207">
        <v>17</v>
      </c>
      <c r="AK347" s="207">
        <v>3117.8401270513564</v>
      </c>
      <c r="AL347" s="208">
        <f t="shared" ref="AL347:AL357" si="444">AK347/AJ347</f>
        <v>183.40236041478568</v>
      </c>
      <c r="AM347" s="205">
        <f>RANK(AL347, AL$347:AL$361)</f>
        <v>7</v>
      </c>
      <c r="AN347" s="529">
        <f>AVERAGE(AL347:AL361)</f>
        <v>283.08563031009686</v>
      </c>
      <c r="AO347" s="207">
        <v>17</v>
      </c>
      <c r="AP347" s="207">
        <v>3117.9810725552052</v>
      </c>
      <c r="AQ347" s="208">
        <f t="shared" ref="AQ347:AQ357" si="445">AP347/AO347</f>
        <v>183.41065132677679</v>
      </c>
      <c r="AR347" s="205">
        <f>RANK(AQ347, AQ$347:AQ$361)</f>
        <v>7</v>
      </c>
      <c r="AS347" s="529">
        <f>AVERAGE(AQ347:AQ361)</f>
        <v>283.08818102389995</v>
      </c>
      <c r="AT347" s="207">
        <v>17</v>
      </c>
      <c r="AU347" s="207">
        <v>3118.9368770764104</v>
      </c>
      <c r="AV347" s="208">
        <f t="shared" ref="AV347:AV357" si="446">AU347/AT347</f>
        <v>183.4668751221418</v>
      </c>
      <c r="AW347" s="205">
        <f>RANK(AV347, AV$347:AV$361)</f>
        <v>7</v>
      </c>
      <c r="AX347" s="529">
        <f>AVERAGE(AV347:AV361)</f>
        <v>283.12201333544607</v>
      </c>
    </row>
    <row r="348" spans="2:50" ht="14.25" customHeight="1">
      <c r="B348" s="494"/>
      <c r="C348" s="203">
        <v>2</v>
      </c>
      <c r="D348" s="206" t="s">
        <v>395</v>
      </c>
      <c r="E348" s="203">
        <v>17</v>
      </c>
      <c r="F348" s="203">
        <v>3600</v>
      </c>
      <c r="G348" s="208">
        <f t="shared" si="439"/>
        <v>211.76470588235293</v>
      </c>
      <c r="H348" s="529"/>
      <c r="I348" s="209">
        <f t="shared" ref="I348:K357" si="447">AVERAGE(P348,U348,Z348,AE348,AJ348,AO348,AT348)</f>
        <v>17</v>
      </c>
      <c r="J348" s="209">
        <f t="shared" si="447"/>
        <v>3115.3132933308602</v>
      </c>
      <c r="K348" s="210">
        <f t="shared" si="447"/>
        <v>183.25372313710946</v>
      </c>
      <c r="L348" s="530"/>
      <c r="M348" s="209">
        <f>RANK(K348, K$347:$K$361)</f>
        <v>9</v>
      </c>
      <c r="N348" s="494"/>
      <c r="O348" s="494"/>
      <c r="P348" s="207">
        <v>17</v>
      </c>
      <c r="Q348" s="207">
        <v>3115.0401836968995</v>
      </c>
      <c r="R348" s="208">
        <f t="shared" si="440"/>
        <v>183.2376578645235</v>
      </c>
      <c r="S348" s="205">
        <f t="shared" ref="S348:S357" si="448">RANK(R348, R$347:R$361)</f>
        <v>9</v>
      </c>
      <c r="T348" s="529"/>
      <c r="U348" s="207">
        <v>17</v>
      </c>
      <c r="V348" s="207">
        <v>3114.8357870894661</v>
      </c>
      <c r="W348" s="208">
        <f t="shared" si="441"/>
        <v>183.22563453467447</v>
      </c>
      <c r="X348" s="205">
        <f t="shared" ref="X348:X357" si="449">RANK(W348, W$347:W$361)</f>
        <v>10</v>
      </c>
      <c r="Y348" s="529"/>
      <c r="Z348" s="207">
        <v>17</v>
      </c>
      <c r="AA348" s="207">
        <v>3115.252947888931</v>
      </c>
      <c r="AB348" s="208">
        <f t="shared" si="442"/>
        <v>183.25017340523124</v>
      </c>
      <c r="AC348" s="205">
        <f t="shared" ref="AC348:AC357" si="450">RANK(AB348, AB$347:AB$361)</f>
        <v>9</v>
      </c>
      <c r="AD348" s="529"/>
      <c r="AE348" s="207">
        <v>17</v>
      </c>
      <c r="AF348" s="207">
        <v>3115.4873824839146</v>
      </c>
      <c r="AG348" s="208">
        <f t="shared" si="443"/>
        <v>183.26396367552439</v>
      </c>
      <c r="AH348" s="205">
        <f t="shared" ref="AH348:AH357" si="451">RANK(AG348, AG$347:AG$361)</f>
        <v>9</v>
      </c>
      <c r="AI348" s="529"/>
      <c r="AJ348" s="207">
        <v>17</v>
      </c>
      <c r="AK348" s="207">
        <v>3115.2317880794699</v>
      </c>
      <c r="AL348" s="208">
        <f t="shared" si="444"/>
        <v>183.24892871055704</v>
      </c>
      <c r="AM348" s="205">
        <f t="shared" ref="AM348:AM357" si="452">RANK(AL348, AL$347:AL$361)</f>
        <v>8</v>
      </c>
      <c r="AN348" s="529"/>
      <c r="AO348" s="207">
        <v>17</v>
      </c>
      <c r="AP348" s="207">
        <v>3115.1559633027514</v>
      </c>
      <c r="AQ348" s="208">
        <f t="shared" si="445"/>
        <v>183.2444684295736</v>
      </c>
      <c r="AR348" s="205">
        <f t="shared" ref="AR348:AR357" si="453">RANK(AQ348, AQ$347:AQ$361)</f>
        <v>8</v>
      </c>
      <c r="AS348" s="529"/>
      <c r="AT348" s="207">
        <v>17</v>
      </c>
      <c r="AU348" s="207">
        <v>3116.1890007745947</v>
      </c>
      <c r="AV348" s="208">
        <f t="shared" si="446"/>
        <v>183.30523533968204</v>
      </c>
      <c r="AW348" s="205">
        <f t="shared" ref="AW348:AW356" si="454">RANK(AV348, AV$347:AV$361)</f>
        <v>8</v>
      </c>
      <c r="AX348" s="529"/>
    </row>
    <row r="349" spans="2:50" ht="14.25" customHeight="1">
      <c r="B349" s="494"/>
      <c r="C349" s="203">
        <v>3</v>
      </c>
      <c r="D349" s="206" t="s">
        <v>392</v>
      </c>
      <c r="E349" s="203">
        <v>11</v>
      </c>
      <c r="F349" s="203">
        <v>3600</v>
      </c>
      <c r="G349" s="208">
        <f t="shared" si="439"/>
        <v>327.27272727272725</v>
      </c>
      <c r="H349" s="529"/>
      <c r="I349" s="209">
        <f t="shared" si="447"/>
        <v>11</v>
      </c>
      <c r="J349" s="209">
        <f t="shared" si="447"/>
        <v>3144.5363579833424</v>
      </c>
      <c r="K349" s="210">
        <f t="shared" si="447"/>
        <v>285.8669416348493</v>
      </c>
      <c r="L349" s="530"/>
      <c r="M349" s="209">
        <f>RANK(K349, K$347:$K$361)</f>
        <v>6</v>
      </c>
      <c r="N349" s="494"/>
      <c r="O349" s="494"/>
      <c r="P349" s="207">
        <v>11</v>
      </c>
      <c r="Q349" s="207">
        <v>3143.5028248587578</v>
      </c>
      <c r="R349" s="208">
        <f t="shared" si="440"/>
        <v>285.77298407806887</v>
      </c>
      <c r="S349" s="205">
        <f t="shared" si="448"/>
        <v>7</v>
      </c>
      <c r="T349" s="529"/>
      <c r="U349" s="207">
        <v>11</v>
      </c>
      <c r="V349" s="207">
        <v>3144.4717444717426</v>
      </c>
      <c r="W349" s="208">
        <f t="shared" si="441"/>
        <v>285.86106767924935</v>
      </c>
      <c r="X349" s="205">
        <f t="shared" si="449"/>
        <v>7</v>
      </c>
      <c r="Y349" s="529"/>
      <c r="Z349" s="207">
        <v>11</v>
      </c>
      <c r="AA349" s="207">
        <v>3144.0752351097208</v>
      </c>
      <c r="AB349" s="208">
        <f t="shared" si="442"/>
        <v>285.82502137361098</v>
      </c>
      <c r="AC349" s="205">
        <f t="shared" si="450"/>
        <v>6</v>
      </c>
      <c r="AD349" s="529"/>
      <c r="AE349" s="207">
        <v>11</v>
      </c>
      <c r="AF349" s="207">
        <v>3144.8946515397015</v>
      </c>
      <c r="AG349" s="208">
        <f t="shared" si="443"/>
        <v>285.89951377633651</v>
      </c>
      <c r="AH349" s="205">
        <f t="shared" si="451"/>
        <v>6</v>
      </c>
      <c r="AI349" s="529"/>
      <c r="AJ349" s="207">
        <v>11</v>
      </c>
      <c r="AK349" s="207">
        <v>3145.3287197231839</v>
      </c>
      <c r="AL349" s="208">
        <f t="shared" si="444"/>
        <v>285.93897452028943</v>
      </c>
      <c r="AM349" s="205">
        <f t="shared" si="452"/>
        <v>5</v>
      </c>
      <c r="AN349" s="529"/>
      <c r="AO349" s="207">
        <v>11</v>
      </c>
      <c r="AP349" s="207">
        <v>3144.8512585812387</v>
      </c>
      <c r="AQ349" s="208">
        <f t="shared" si="445"/>
        <v>285.89556896193079</v>
      </c>
      <c r="AR349" s="205">
        <f t="shared" si="453"/>
        <v>5</v>
      </c>
      <c r="AS349" s="529"/>
      <c r="AT349" s="207">
        <v>11</v>
      </c>
      <c r="AU349" s="207">
        <v>3144.6300715990519</v>
      </c>
      <c r="AV349" s="208">
        <f t="shared" si="446"/>
        <v>285.87546105445927</v>
      </c>
      <c r="AW349" s="205">
        <f t="shared" si="454"/>
        <v>5</v>
      </c>
      <c r="AX349" s="529"/>
    </row>
    <row r="350" spans="2:50" ht="14.25" customHeight="1">
      <c r="B350" s="494"/>
      <c r="C350" s="203">
        <v>4</v>
      </c>
      <c r="D350" s="206" t="s">
        <v>643</v>
      </c>
      <c r="E350" s="203">
        <v>6</v>
      </c>
      <c r="F350" s="203">
        <v>2600</v>
      </c>
      <c r="G350" s="208">
        <f t="shared" si="439"/>
        <v>433.33333333333331</v>
      </c>
      <c r="H350" s="529"/>
      <c r="I350" s="209">
        <f t="shared" si="447"/>
        <v>6</v>
      </c>
      <c r="J350" s="209">
        <f t="shared" si="447"/>
        <v>2307.1310672074483</v>
      </c>
      <c r="K350" s="210">
        <f t="shared" si="447"/>
        <v>384.52184453457477</v>
      </c>
      <c r="L350" s="530"/>
      <c r="M350" s="209">
        <f>RANK(K350, K$347:$K$361)</f>
        <v>3</v>
      </c>
      <c r="N350" s="494"/>
      <c r="O350" s="494"/>
      <c r="P350" s="207">
        <v>6</v>
      </c>
      <c r="Q350" s="207">
        <v>2305.7692307692305</v>
      </c>
      <c r="R350" s="208">
        <f t="shared" si="440"/>
        <v>384.29487179487177</v>
      </c>
      <c r="S350" s="205">
        <f>RANK(R350, R$347:R$361)</f>
        <v>2</v>
      </c>
      <c r="T350" s="529"/>
      <c r="U350" s="207">
        <v>6</v>
      </c>
      <c r="V350" s="207">
        <v>2306.250000000005</v>
      </c>
      <c r="W350" s="208">
        <f t="shared" si="441"/>
        <v>384.37500000000085</v>
      </c>
      <c r="X350" s="205">
        <f>RANK(W350, W$347:W$361)</f>
        <v>2</v>
      </c>
      <c r="Y350" s="529"/>
      <c r="Z350" s="207">
        <v>6</v>
      </c>
      <c r="AA350" s="207">
        <v>2306.2500000000018</v>
      </c>
      <c r="AB350" s="208">
        <f t="shared" si="442"/>
        <v>384.37500000000028</v>
      </c>
      <c r="AC350" s="205">
        <f>RANK(AB350, AB$347:AB$361)</f>
        <v>1</v>
      </c>
      <c r="AD350" s="529"/>
      <c r="AE350" s="207">
        <v>6</v>
      </c>
      <c r="AF350" s="207">
        <v>2308.3765752409222</v>
      </c>
      <c r="AG350" s="208">
        <f t="shared" si="443"/>
        <v>384.72942920682038</v>
      </c>
      <c r="AH350" s="205">
        <f>RANK(AG350, AG$347:AG$361)</f>
        <v>1</v>
      </c>
      <c r="AI350" s="529"/>
      <c r="AJ350" s="207">
        <v>6</v>
      </c>
      <c r="AK350" s="207">
        <v>2307.5456711675961</v>
      </c>
      <c r="AL350" s="208">
        <f t="shared" si="444"/>
        <v>384.59094519459933</v>
      </c>
      <c r="AM350" s="205">
        <f>RANK(AL350, AL$347:AL$361)</f>
        <v>3</v>
      </c>
      <c r="AN350" s="529"/>
      <c r="AO350" s="207">
        <v>6</v>
      </c>
      <c r="AP350" s="207">
        <v>2307.8341013824906</v>
      </c>
      <c r="AQ350" s="208">
        <f t="shared" si="445"/>
        <v>384.63901689708177</v>
      </c>
      <c r="AR350" s="205">
        <f>RANK(AQ350, AQ$347:AQ$361)</f>
        <v>3</v>
      </c>
      <c r="AS350" s="529"/>
      <c r="AT350" s="207">
        <v>6</v>
      </c>
      <c r="AU350" s="207">
        <v>2307.8918918918921</v>
      </c>
      <c r="AV350" s="208">
        <f t="shared" si="446"/>
        <v>384.6486486486487</v>
      </c>
      <c r="AW350" s="205">
        <f>RANK(AV350, AV$347:AV$361)</f>
        <v>3</v>
      </c>
      <c r="AX350" s="529"/>
    </row>
    <row r="351" spans="2:50" ht="14.25" customHeight="1">
      <c r="B351" s="494"/>
      <c r="C351" s="203">
        <v>5</v>
      </c>
      <c r="D351" s="206" t="s">
        <v>669</v>
      </c>
      <c r="E351" s="203">
        <v>6</v>
      </c>
      <c r="F351" s="203">
        <v>2600</v>
      </c>
      <c r="G351" s="208">
        <f t="shared" si="439"/>
        <v>433.33333333333331</v>
      </c>
      <c r="H351" s="529"/>
      <c r="I351" s="209">
        <f t="shared" si="447"/>
        <v>6</v>
      </c>
      <c r="J351" s="209">
        <f t="shared" si="447"/>
        <v>2307.2683589994294</v>
      </c>
      <c r="K351" s="210">
        <f t="shared" si="447"/>
        <v>384.54472649990487</v>
      </c>
      <c r="L351" s="530"/>
      <c r="M351" s="209">
        <f>RANK(K351, K$347:$K$361)</f>
        <v>2</v>
      </c>
      <c r="N351" s="494"/>
      <c r="O351" s="494"/>
      <c r="P351" s="207">
        <v>6</v>
      </c>
      <c r="Q351" s="207">
        <v>2306.5680730752538</v>
      </c>
      <c r="R351" s="208">
        <f t="shared" si="440"/>
        <v>384.42801217920896</v>
      </c>
      <c r="S351" s="205">
        <f t="shared" si="448"/>
        <v>1</v>
      </c>
      <c r="T351" s="529"/>
      <c r="U351" s="207">
        <v>6</v>
      </c>
      <c r="V351" s="207">
        <v>2306.6725585505956</v>
      </c>
      <c r="W351" s="208">
        <f t="shared" si="441"/>
        <v>384.44542642509924</v>
      </c>
      <c r="X351" s="205">
        <f t="shared" si="449"/>
        <v>1</v>
      </c>
      <c r="Y351" s="529"/>
      <c r="Z351" s="207">
        <v>6</v>
      </c>
      <c r="AA351" s="207">
        <v>2306.1242735806854</v>
      </c>
      <c r="AB351" s="208">
        <f t="shared" si="442"/>
        <v>384.35404559678091</v>
      </c>
      <c r="AC351" s="205">
        <f t="shared" si="450"/>
        <v>2</v>
      </c>
      <c r="AD351" s="529"/>
      <c r="AE351" s="207">
        <v>6</v>
      </c>
      <c r="AF351" s="207">
        <v>2306.9555302166486</v>
      </c>
      <c r="AG351" s="208">
        <f t="shared" si="443"/>
        <v>384.49258836944142</v>
      </c>
      <c r="AH351" s="205">
        <f t="shared" si="451"/>
        <v>2</v>
      </c>
      <c r="AI351" s="529"/>
      <c r="AJ351" s="207">
        <v>6</v>
      </c>
      <c r="AK351" s="207">
        <v>2307.692307692309</v>
      </c>
      <c r="AL351" s="208">
        <f t="shared" si="444"/>
        <v>384.61538461538481</v>
      </c>
      <c r="AM351" s="205">
        <f t="shared" si="452"/>
        <v>2</v>
      </c>
      <c r="AN351" s="529"/>
      <c r="AO351" s="207">
        <v>6</v>
      </c>
      <c r="AP351" s="207">
        <v>2307.9983423124695</v>
      </c>
      <c r="AQ351" s="208">
        <f t="shared" si="445"/>
        <v>384.6663903854116</v>
      </c>
      <c r="AR351" s="205">
        <f t="shared" si="453"/>
        <v>2</v>
      </c>
      <c r="AS351" s="529"/>
      <c r="AT351" s="207">
        <v>6</v>
      </c>
      <c r="AU351" s="207">
        <v>2308.8674275680441</v>
      </c>
      <c r="AV351" s="208">
        <f t="shared" si="446"/>
        <v>384.81123792800736</v>
      </c>
      <c r="AW351" s="205">
        <f t="shared" si="454"/>
        <v>2</v>
      </c>
      <c r="AX351" s="529"/>
    </row>
    <row r="352" spans="2:50" ht="14.25" customHeight="1">
      <c r="B352" s="494"/>
      <c r="C352" s="203">
        <v>6</v>
      </c>
      <c r="D352" s="206" t="s">
        <v>714</v>
      </c>
      <c r="E352" s="203">
        <v>6</v>
      </c>
      <c r="F352" s="203">
        <v>2500</v>
      </c>
      <c r="G352" s="208">
        <f t="shared" si="439"/>
        <v>416.66666666666669</v>
      </c>
      <c r="H352" s="529"/>
      <c r="I352" s="209">
        <f t="shared" si="447"/>
        <v>6</v>
      </c>
      <c r="J352" s="209">
        <f t="shared" si="447"/>
        <v>2230.542643284366</v>
      </c>
      <c r="K352" s="210">
        <f t="shared" si="447"/>
        <v>371.75710721406102</v>
      </c>
      <c r="L352" s="530"/>
      <c r="M352" s="209">
        <f>RANK(K352, K$347:$K$361)</f>
        <v>4</v>
      </c>
      <c r="N352" s="494"/>
      <c r="O352" s="494"/>
      <c r="P352" s="207">
        <v>6</v>
      </c>
      <c r="Q352" s="207">
        <v>2228.4148012791229</v>
      </c>
      <c r="R352" s="208">
        <f t="shared" si="440"/>
        <v>371.40246687985382</v>
      </c>
      <c r="S352" s="205">
        <f t="shared" si="448"/>
        <v>4</v>
      </c>
      <c r="T352" s="529"/>
      <c r="U352" s="207">
        <v>6</v>
      </c>
      <c r="V352" s="207">
        <v>2228.0018984337921</v>
      </c>
      <c r="W352" s="208">
        <f t="shared" si="441"/>
        <v>371.33364973896533</v>
      </c>
      <c r="X352" s="205">
        <f t="shared" si="449"/>
        <v>5</v>
      </c>
      <c r="Y352" s="529"/>
      <c r="Z352" s="207">
        <v>6</v>
      </c>
      <c r="AA352" s="207">
        <v>2228.9168765743052</v>
      </c>
      <c r="AB352" s="208">
        <f t="shared" si="442"/>
        <v>371.48614609571752</v>
      </c>
      <c r="AC352" s="205">
        <f t="shared" si="450"/>
        <v>5</v>
      </c>
      <c r="AD352" s="529"/>
      <c r="AE352" s="207">
        <v>6</v>
      </c>
      <c r="AF352" s="207">
        <v>2232.0522117476385</v>
      </c>
      <c r="AG352" s="208">
        <f t="shared" si="443"/>
        <v>372.00870195793976</v>
      </c>
      <c r="AH352" s="205">
        <f t="shared" si="451"/>
        <v>4</v>
      </c>
      <c r="AI352" s="529"/>
      <c r="AJ352" s="207">
        <v>6</v>
      </c>
      <c r="AK352" s="207">
        <v>2232.0000000000018</v>
      </c>
      <c r="AL352" s="208">
        <f t="shared" si="444"/>
        <v>372.00000000000028</v>
      </c>
      <c r="AM352" s="205">
        <f t="shared" si="452"/>
        <v>4</v>
      </c>
      <c r="AN352" s="529"/>
      <c r="AO352" s="207">
        <v>6</v>
      </c>
      <c r="AP352" s="207">
        <v>2231.9999999999991</v>
      </c>
      <c r="AQ352" s="208">
        <f t="shared" si="445"/>
        <v>371.99999999999983</v>
      </c>
      <c r="AR352" s="205">
        <f t="shared" si="453"/>
        <v>4</v>
      </c>
      <c r="AS352" s="529"/>
      <c r="AT352" s="207">
        <v>6</v>
      </c>
      <c r="AU352" s="207">
        <v>2232.4127149557048</v>
      </c>
      <c r="AV352" s="208">
        <f t="shared" si="446"/>
        <v>372.06878582595078</v>
      </c>
      <c r="AW352" s="205">
        <f t="shared" si="454"/>
        <v>4</v>
      </c>
      <c r="AX352" s="529"/>
    </row>
    <row r="353" spans="2:50" ht="14.25" customHeight="1">
      <c r="B353" s="494"/>
      <c r="C353" s="203">
        <v>7</v>
      </c>
      <c r="D353" s="206" t="s">
        <v>708</v>
      </c>
      <c r="E353" s="203">
        <v>6</v>
      </c>
      <c r="F353" s="203">
        <v>2500</v>
      </c>
      <c r="G353" s="208">
        <f t="shared" si="439"/>
        <v>416.66666666666669</v>
      </c>
      <c r="H353" s="529"/>
      <c r="I353" s="209">
        <f t="shared" si="447"/>
        <v>6</v>
      </c>
      <c r="J353" s="209">
        <f t="shared" si="447"/>
        <v>2229.4838333297716</v>
      </c>
      <c r="K353" s="210">
        <f t="shared" si="447"/>
        <v>371.58063888829531</v>
      </c>
      <c r="L353" s="530"/>
      <c r="M353" s="209">
        <f>RANK(K353, K$347:$K$361)</f>
        <v>5</v>
      </c>
      <c r="N353" s="494"/>
      <c r="O353" s="494"/>
      <c r="P353" s="207">
        <v>6</v>
      </c>
      <c r="Q353" s="207">
        <v>2227.7566539923955</v>
      </c>
      <c r="R353" s="208">
        <f t="shared" si="440"/>
        <v>371.29277566539923</v>
      </c>
      <c r="S353" s="205">
        <f t="shared" si="448"/>
        <v>5</v>
      </c>
      <c r="T353" s="529"/>
      <c r="U353" s="207">
        <v>6</v>
      </c>
      <c r="V353" s="207">
        <v>2228.571428571423</v>
      </c>
      <c r="W353" s="208">
        <f t="shared" si="441"/>
        <v>371.42857142857048</v>
      </c>
      <c r="X353" s="205">
        <f t="shared" si="449"/>
        <v>4</v>
      </c>
      <c r="Y353" s="529"/>
      <c r="Z353" s="207">
        <v>6</v>
      </c>
      <c r="AA353" s="207">
        <v>2229.6072507552831</v>
      </c>
      <c r="AB353" s="208">
        <f t="shared" si="442"/>
        <v>371.60120845921386</v>
      </c>
      <c r="AC353" s="205">
        <f t="shared" si="450"/>
        <v>4</v>
      </c>
      <c r="AD353" s="529"/>
      <c r="AE353" s="207">
        <v>6</v>
      </c>
      <c r="AF353" s="207">
        <v>2231.9999999999859</v>
      </c>
      <c r="AG353" s="208">
        <f t="shared" si="443"/>
        <v>371.99999999999767</v>
      </c>
      <c r="AH353" s="205">
        <f t="shared" si="451"/>
        <v>5</v>
      </c>
      <c r="AI353" s="529"/>
      <c r="AJ353" s="207"/>
      <c r="AK353" s="207"/>
      <c r="AL353" s="208"/>
      <c r="AM353" s="205"/>
      <c r="AN353" s="529"/>
      <c r="AO353" s="207"/>
      <c r="AP353" s="207"/>
      <c r="AQ353" s="208"/>
      <c r="AR353" s="205"/>
      <c r="AS353" s="529"/>
      <c r="AT353" s="207"/>
      <c r="AU353" s="207"/>
      <c r="AV353" s="208"/>
      <c r="AW353" s="205"/>
      <c r="AX353" s="529"/>
    </row>
    <row r="354" spans="2:50" ht="14.25" customHeight="1">
      <c r="B354" s="494"/>
      <c r="C354" s="203">
        <v>8</v>
      </c>
      <c r="D354" s="206" t="s">
        <v>707</v>
      </c>
      <c r="E354" s="203">
        <v>6</v>
      </c>
      <c r="F354" s="203">
        <v>2600</v>
      </c>
      <c r="G354" s="208">
        <f t="shared" si="439"/>
        <v>433.33333333333331</v>
      </c>
      <c r="H354" s="529"/>
      <c r="I354" s="209">
        <f t="shared" si="447"/>
        <v>6</v>
      </c>
      <c r="J354" s="209">
        <f t="shared" si="447"/>
        <v>2307.5143631326473</v>
      </c>
      <c r="K354" s="210">
        <f t="shared" si="447"/>
        <v>384.58572718877451</v>
      </c>
      <c r="L354" s="530"/>
      <c r="M354" s="209">
        <f>RANK(K354, K$347:$K$361)</f>
        <v>1</v>
      </c>
      <c r="N354" s="494"/>
      <c r="O354" s="494"/>
      <c r="P354" s="207">
        <v>6</v>
      </c>
      <c r="Q354" s="207">
        <v>2305.7216054654141</v>
      </c>
      <c r="R354" s="208">
        <f t="shared" si="440"/>
        <v>384.28693424423568</v>
      </c>
      <c r="S354" s="205">
        <f t="shared" si="448"/>
        <v>3</v>
      </c>
      <c r="T354" s="529"/>
      <c r="U354" s="207">
        <v>6</v>
      </c>
      <c r="V354" s="207">
        <v>2305.842217484008</v>
      </c>
      <c r="W354" s="208">
        <f t="shared" si="441"/>
        <v>384.30703624733468</v>
      </c>
      <c r="X354" s="205">
        <f t="shared" si="449"/>
        <v>3</v>
      </c>
      <c r="Y354" s="529"/>
      <c r="Z354" s="207">
        <v>6</v>
      </c>
      <c r="AA354" s="207">
        <v>2306.0728744939247</v>
      </c>
      <c r="AB354" s="208">
        <f t="shared" si="442"/>
        <v>384.34547908232076</v>
      </c>
      <c r="AC354" s="205">
        <f t="shared" si="450"/>
        <v>3</v>
      </c>
      <c r="AD354" s="529"/>
      <c r="AE354" s="207">
        <v>6</v>
      </c>
      <c r="AF354" s="207">
        <v>2306.0571428571407</v>
      </c>
      <c r="AG354" s="208">
        <f t="shared" si="443"/>
        <v>384.34285714285676</v>
      </c>
      <c r="AH354" s="205">
        <f t="shared" si="451"/>
        <v>3</v>
      </c>
      <c r="AI354" s="529"/>
      <c r="AJ354" s="207">
        <v>6</v>
      </c>
      <c r="AK354" s="207">
        <v>2309.8663271801411</v>
      </c>
      <c r="AL354" s="208">
        <f t="shared" si="444"/>
        <v>384.9777211966902</v>
      </c>
      <c r="AM354" s="205">
        <f t="shared" si="452"/>
        <v>1</v>
      </c>
      <c r="AN354" s="529"/>
      <c r="AO354" s="207">
        <v>6</v>
      </c>
      <c r="AP354" s="207">
        <v>2309.5753538717736</v>
      </c>
      <c r="AQ354" s="208">
        <f t="shared" si="445"/>
        <v>384.92922564529562</v>
      </c>
      <c r="AR354" s="205">
        <f t="shared" si="453"/>
        <v>1</v>
      </c>
      <c r="AS354" s="529"/>
      <c r="AT354" s="207">
        <v>6</v>
      </c>
      <c r="AU354" s="207">
        <v>2309.46502057613</v>
      </c>
      <c r="AV354" s="208">
        <f t="shared" si="446"/>
        <v>384.91083676268835</v>
      </c>
      <c r="AW354" s="205">
        <f t="shared" si="454"/>
        <v>1</v>
      </c>
      <c r="AX354" s="529"/>
    </row>
    <row r="355" spans="2:50" ht="14.25" customHeight="1">
      <c r="B355" s="494"/>
      <c r="C355" s="203">
        <v>9</v>
      </c>
      <c r="D355" s="206" t="s">
        <v>397</v>
      </c>
      <c r="E355" s="203">
        <v>17</v>
      </c>
      <c r="F355" s="203">
        <v>3600</v>
      </c>
      <c r="G355" s="208">
        <f t="shared" si="439"/>
        <v>211.76470588235293</v>
      </c>
      <c r="H355" s="529"/>
      <c r="I355" s="209">
        <f t="shared" si="447"/>
        <v>17</v>
      </c>
      <c r="J355" s="209">
        <f t="shared" si="447"/>
        <v>3115.0080187268582</v>
      </c>
      <c r="K355" s="210">
        <f t="shared" si="447"/>
        <v>183.23576580746223</v>
      </c>
      <c r="L355" s="530"/>
      <c r="M355" s="209">
        <f>RANK(K355, K$347:$K$361)</f>
        <v>10</v>
      </c>
      <c r="N355" s="494"/>
      <c r="O355" s="494"/>
      <c r="P355" s="207">
        <v>17</v>
      </c>
      <c r="Q355" s="207">
        <v>3114.6368715083827</v>
      </c>
      <c r="R355" s="208">
        <f t="shared" si="440"/>
        <v>183.21393361814015</v>
      </c>
      <c r="S355" s="205">
        <f t="shared" si="448"/>
        <v>10</v>
      </c>
      <c r="T355" s="529"/>
      <c r="U355" s="207">
        <v>17</v>
      </c>
      <c r="V355" s="207">
        <v>3115.3065062053406</v>
      </c>
      <c r="W355" s="208">
        <f t="shared" si="441"/>
        <v>183.25332389443179</v>
      </c>
      <c r="X355" s="205">
        <f t="shared" si="449"/>
        <v>9</v>
      </c>
      <c r="Y355" s="529"/>
      <c r="Z355" s="207">
        <v>17</v>
      </c>
      <c r="AA355" s="207">
        <v>3115.1981531358215</v>
      </c>
      <c r="AB355" s="208">
        <f t="shared" si="442"/>
        <v>183.24695018446008</v>
      </c>
      <c r="AC355" s="205">
        <f t="shared" si="450"/>
        <v>10</v>
      </c>
      <c r="AD355" s="529"/>
      <c r="AE355" s="207">
        <v>17</v>
      </c>
      <c r="AF355" s="207">
        <v>3114.8247978436757</v>
      </c>
      <c r="AG355" s="208">
        <f t="shared" si="443"/>
        <v>183.2249881084515</v>
      </c>
      <c r="AH355" s="205">
        <f t="shared" si="451"/>
        <v>10</v>
      </c>
      <c r="AI355" s="529"/>
      <c r="AJ355" s="207">
        <v>17</v>
      </c>
      <c r="AK355" s="207">
        <v>3114.8936170212701</v>
      </c>
      <c r="AL355" s="208">
        <f t="shared" si="444"/>
        <v>183.22903629536881</v>
      </c>
      <c r="AM355" s="205">
        <f t="shared" si="452"/>
        <v>9</v>
      </c>
      <c r="AN355" s="529"/>
      <c r="AO355" s="207">
        <v>17</v>
      </c>
      <c r="AP355" s="207">
        <v>3115.0259067357447</v>
      </c>
      <c r="AQ355" s="208">
        <f t="shared" si="445"/>
        <v>183.2368180432791</v>
      </c>
      <c r="AR355" s="205">
        <f t="shared" si="453"/>
        <v>9</v>
      </c>
      <c r="AS355" s="529"/>
      <c r="AT355" s="207">
        <v>17</v>
      </c>
      <c r="AU355" s="207">
        <v>3115.1702786377732</v>
      </c>
      <c r="AV355" s="208">
        <f t="shared" si="446"/>
        <v>183.2453105081043</v>
      </c>
      <c r="AW355" s="205">
        <f t="shared" si="454"/>
        <v>9</v>
      </c>
      <c r="AX355" s="529"/>
    </row>
    <row r="356" spans="2:50" ht="14.25" customHeight="1">
      <c r="B356" s="494"/>
      <c r="C356" s="203">
        <v>10</v>
      </c>
      <c r="D356" s="206" t="s">
        <v>398</v>
      </c>
      <c r="E356" s="203">
        <v>17</v>
      </c>
      <c r="F356" s="203">
        <v>3600</v>
      </c>
      <c r="G356" s="208">
        <f t="shared" si="439"/>
        <v>211.76470588235293</v>
      </c>
      <c r="H356" s="529"/>
      <c r="I356" s="209">
        <f t="shared" si="447"/>
        <v>17</v>
      </c>
      <c r="J356" s="209">
        <f t="shared" si="447"/>
        <v>3114.0074822488373</v>
      </c>
      <c r="K356" s="210">
        <f t="shared" si="447"/>
        <v>183.17691072051983</v>
      </c>
      <c r="L356" s="530"/>
      <c r="M356" s="209">
        <f>RANK(K356, K$347:$K$361)</f>
        <v>11</v>
      </c>
      <c r="N356" s="494"/>
      <c r="O356" s="494"/>
      <c r="P356" s="207">
        <v>17</v>
      </c>
      <c r="Q356" s="207">
        <v>3114.2636854279149</v>
      </c>
      <c r="R356" s="208">
        <f t="shared" si="440"/>
        <v>183.19198149575971</v>
      </c>
      <c r="S356" s="205">
        <f t="shared" si="448"/>
        <v>11</v>
      </c>
      <c r="T356" s="529"/>
      <c r="U356" s="207">
        <v>17</v>
      </c>
      <c r="V356" s="207">
        <v>3114.3292682926817</v>
      </c>
      <c r="W356" s="208">
        <f t="shared" si="441"/>
        <v>183.19583931133423</v>
      </c>
      <c r="X356" s="205">
        <f t="shared" si="449"/>
        <v>11</v>
      </c>
      <c r="Y356" s="529"/>
      <c r="Z356" s="207">
        <v>17</v>
      </c>
      <c r="AA356" s="207">
        <v>3113.8943248532291</v>
      </c>
      <c r="AB356" s="208">
        <f t="shared" si="442"/>
        <v>183.17025440313114</v>
      </c>
      <c r="AC356" s="205">
        <f t="shared" si="450"/>
        <v>11</v>
      </c>
      <c r="AD356" s="529"/>
      <c r="AE356" s="207">
        <v>17</v>
      </c>
      <c r="AF356" s="207">
        <v>3113.6513934813443</v>
      </c>
      <c r="AG356" s="208">
        <f t="shared" si="443"/>
        <v>183.15596432243203</v>
      </c>
      <c r="AH356" s="205">
        <f t="shared" si="451"/>
        <v>11</v>
      </c>
      <c r="AI356" s="529"/>
      <c r="AJ356" s="207">
        <v>17</v>
      </c>
      <c r="AK356" s="207">
        <v>3114.1675284384723</v>
      </c>
      <c r="AL356" s="208">
        <f t="shared" si="444"/>
        <v>183.18632520226308</v>
      </c>
      <c r="AM356" s="205">
        <f t="shared" si="452"/>
        <v>10</v>
      </c>
      <c r="AN356" s="529"/>
      <c r="AO356" s="207">
        <v>17</v>
      </c>
      <c r="AP356" s="207">
        <v>3113.7974155898237</v>
      </c>
      <c r="AQ356" s="208">
        <f t="shared" si="445"/>
        <v>183.16455385822493</v>
      </c>
      <c r="AR356" s="205">
        <f t="shared" si="453"/>
        <v>10</v>
      </c>
      <c r="AS356" s="529"/>
      <c r="AT356" s="207">
        <v>17</v>
      </c>
      <c r="AU356" s="207">
        <v>3113.9487596583926</v>
      </c>
      <c r="AV356" s="208">
        <f t="shared" si="446"/>
        <v>183.17345645049369</v>
      </c>
      <c r="AW356" s="205">
        <f t="shared" si="454"/>
        <v>10</v>
      </c>
      <c r="AX356" s="529"/>
    </row>
    <row r="357" spans="2:50" ht="14.25" customHeight="1">
      <c r="B357" s="494"/>
      <c r="C357" s="203">
        <v>11</v>
      </c>
      <c r="D357" s="206" t="s">
        <v>396</v>
      </c>
      <c r="E357" s="203">
        <v>11</v>
      </c>
      <c r="F357" s="203">
        <v>3600</v>
      </c>
      <c r="G357" s="208">
        <f t="shared" si="439"/>
        <v>327.27272727272725</v>
      </c>
      <c r="H357" s="529"/>
      <c r="I357" s="209">
        <f t="shared" si="447"/>
        <v>11</v>
      </c>
      <c r="J357" s="209">
        <f t="shared" si="447"/>
        <v>3143.3730436529759</v>
      </c>
      <c r="K357" s="210">
        <f t="shared" si="447"/>
        <v>285.76118578663409</v>
      </c>
      <c r="L357" s="530"/>
      <c r="M357" s="209">
        <f>RANK(K357, K$347:$K$361)</f>
        <v>7</v>
      </c>
      <c r="N357" s="494"/>
      <c r="O357" s="494"/>
      <c r="P357" s="207">
        <v>11</v>
      </c>
      <c r="Q357" s="207">
        <v>3144.3695861405167</v>
      </c>
      <c r="R357" s="208">
        <f t="shared" si="440"/>
        <v>285.85178055822877</v>
      </c>
      <c r="S357" s="205">
        <f t="shared" si="448"/>
        <v>6</v>
      </c>
      <c r="T357" s="529"/>
      <c r="U357" s="207">
        <v>11</v>
      </c>
      <c r="V357" s="207">
        <v>3145.5820476858366</v>
      </c>
      <c r="W357" s="208">
        <f t="shared" si="441"/>
        <v>285.96200433507607</v>
      </c>
      <c r="X357" s="205">
        <f t="shared" si="449"/>
        <v>6</v>
      </c>
      <c r="Y357" s="529"/>
      <c r="Z357" s="207">
        <v>11</v>
      </c>
      <c r="AA357" s="207">
        <v>3143.1382193802192</v>
      </c>
      <c r="AB357" s="208">
        <f t="shared" si="442"/>
        <v>285.73983812547448</v>
      </c>
      <c r="AC357" s="205">
        <f t="shared" si="450"/>
        <v>7</v>
      </c>
      <c r="AD357" s="529"/>
      <c r="AE357" s="207">
        <v>11</v>
      </c>
      <c r="AF357" s="207">
        <v>3142.6851294401072</v>
      </c>
      <c r="AG357" s="208">
        <f t="shared" si="443"/>
        <v>285.69864813091885</v>
      </c>
      <c r="AH357" s="205">
        <f t="shared" si="451"/>
        <v>7</v>
      </c>
      <c r="AI357" s="529"/>
      <c r="AJ357" s="207">
        <v>11</v>
      </c>
      <c r="AK357" s="207">
        <v>3142.3328964613329</v>
      </c>
      <c r="AL357" s="208">
        <f t="shared" si="444"/>
        <v>285.66662695103025</v>
      </c>
      <c r="AM357" s="205">
        <f t="shared" si="452"/>
        <v>6</v>
      </c>
      <c r="AN357" s="529"/>
      <c r="AO357" s="207">
        <v>11</v>
      </c>
      <c r="AP357" s="207">
        <v>3142.6462836056839</v>
      </c>
      <c r="AQ357" s="208">
        <f t="shared" si="445"/>
        <v>285.69511669142582</v>
      </c>
      <c r="AR357" s="205">
        <f t="shared" si="453"/>
        <v>6</v>
      </c>
      <c r="AS357" s="529"/>
      <c r="AT357" s="207">
        <v>11</v>
      </c>
      <c r="AU357" s="207">
        <v>3142.8571428571299</v>
      </c>
      <c r="AV357" s="208">
        <f t="shared" si="446"/>
        <v>285.71428571428453</v>
      </c>
      <c r="AW357" s="205">
        <f>RANK(AV357, AV$347:AV$361)</f>
        <v>6</v>
      </c>
      <c r="AX357" s="529"/>
    </row>
    <row r="358" spans="2:50" ht="14.25" customHeight="1">
      <c r="B358" s="494"/>
      <c r="C358" s="203">
        <v>12</v>
      </c>
      <c r="D358" s="206"/>
      <c r="E358" s="203"/>
      <c r="F358" s="203"/>
      <c r="G358" s="208"/>
      <c r="H358" s="529"/>
      <c r="I358" s="209"/>
      <c r="J358" s="209"/>
      <c r="K358" s="210"/>
      <c r="L358" s="530"/>
      <c r="M358" s="209"/>
      <c r="N358" s="494"/>
      <c r="O358" s="494"/>
      <c r="P358" s="207"/>
      <c r="Q358" s="207"/>
      <c r="R358" s="208"/>
      <c r="S358" s="205"/>
      <c r="T358" s="529"/>
      <c r="U358" s="207"/>
      <c r="V358" s="207"/>
      <c r="W358" s="208"/>
      <c r="X358" s="205"/>
      <c r="Y358" s="529"/>
      <c r="Z358" s="207"/>
      <c r="AA358" s="207"/>
      <c r="AB358" s="208"/>
      <c r="AC358" s="205"/>
      <c r="AD358" s="529"/>
      <c r="AE358" s="207"/>
      <c r="AF358" s="207"/>
      <c r="AG358" s="208"/>
      <c r="AH358" s="205"/>
      <c r="AI358" s="529"/>
      <c r="AJ358" s="207"/>
      <c r="AK358" s="207"/>
      <c r="AL358" s="208"/>
      <c r="AM358" s="205"/>
      <c r="AN358" s="529"/>
      <c r="AO358" s="207"/>
      <c r="AP358" s="207"/>
      <c r="AQ358" s="208"/>
      <c r="AR358" s="205"/>
      <c r="AS358" s="529"/>
      <c r="AT358" s="207"/>
      <c r="AU358" s="207"/>
      <c r="AV358" s="208"/>
      <c r="AW358" s="205"/>
      <c r="AX358" s="529"/>
    </row>
    <row r="359" spans="2:50" ht="14.25" customHeight="1">
      <c r="B359" s="494"/>
      <c r="C359" s="203">
        <v>13</v>
      </c>
      <c r="D359" s="206"/>
      <c r="E359" s="203"/>
      <c r="F359" s="203"/>
      <c r="G359" s="208"/>
      <c r="H359" s="529"/>
      <c r="I359" s="209"/>
      <c r="J359" s="209"/>
      <c r="K359" s="210"/>
      <c r="L359" s="530"/>
      <c r="M359" s="209"/>
      <c r="N359" s="494"/>
      <c r="O359" s="494"/>
      <c r="P359" s="207"/>
      <c r="Q359" s="207"/>
      <c r="R359" s="208"/>
      <c r="S359" s="205"/>
      <c r="T359" s="529"/>
      <c r="U359" s="207"/>
      <c r="V359" s="207"/>
      <c r="W359" s="208"/>
      <c r="X359" s="205"/>
      <c r="Y359" s="529"/>
      <c r="Z359" s="207"/>
      <c r="AA359" s="207"/>
      <c r="AB359" s="208"/>
      <c r="AC359" s="205"/>
      <c r="AD359" s="529"/>
      <c r="AE359" s="207"/>
      <c r="AF359" s="207"/>
      <c r="AG359" s="208"/>
      <c r="AH359" s="205"/>
      <c r="AI359" s="529"/>
      <c r="AJ359" s="207"/>
      <c r="AK359" s="207"/>
      <c r="AL359" s="208"/>
      <c r="AM359" s="205"/>
      <c r="AN359" s="529"/>
      <c r="AO359" s="207"/>
      <c r="AP359" s="207"/>
      <c r="AQ359" s="208"/>
      <c r="AR359" s="205"/>
      <c r="AS359" s="529"/>
      <c r="AT359" s="207"/>
      <c r="AU359" s="207"/>
      <c r="AV359" s="208"/>
      <c r="AW359" s="205"/>
      <c r="AX359" s="529"/>
    </row>
    <row r="360" spans="2:50" ht="14.25" customHeight="1">
      <c r="B360" s="494"/>
      <c r="C360" s="203">
        <v>14</v>
      </c>
      <c r="D360" s="206"/>
      <c r="E360" s="203"/>
      <c r="F360" s="203"/>
      <c r="G360" s="208"/>
      <c r="H360" s="529"/>
      <c r="I360" s="209"/>
      <c r="J360" s="209"/>
      <c r="K360" s="210"/>
      <c r="L360" s="530"/>
      <c r="M360" s="209"/>
      <c r="N360" s="494"/>
      <c r="O360" s="494"/>
      <c r="P360" s="207"/>
      <c r="Q360" s="207"/>
      <c r="R360" s="208"/>
      <c r="S360" s="205"/>
      <c r="T360" s="529"/>
      <c r="U360" s="207"/>
      <c r="V360" s="207"/>
      <c r="W360" s="208"/>
      <c r="X360" s="205"/>
      <c r="Y360" s="529"/>
      <c r="Z360" s="207"/>
      <c r="AA360" s="207"/>
      <c r="AB360" s="208"/>
      <c r="AC360" s="205"/>
      <c r="AD360" s="529"/>
      <c r="AE360" s="207"/>
      <c r="AF360" s="207"/>
      <c r="AG360" s="208"/>
      <c r="AH360" s="205"/>
      <c r="AI360" s="529"/>
      <c r="AJ360" s="207"/>
      <c r="AK360" s="207"/>
      <c r="AL360" s="208"/>
      <c r="AM360" s="205"/>
      <c r="AN360" s="529"/>
      <c r="AO360" s="207"/>
      <c r="AP360" s="207"/>
      <c r="AQ360" s="208"/>
      <c r="AR360" s="205"/>
      <c r="AS360" s="529"/>
      <c r="AT360" s="207"/>
      <c r="AU360" s="207"/>
      <c r="AV360" s="208"/>
      <c r="AW360" s="205"/>
      <c r="AX360" s="529"/>
    </row>
    <row r="361" spans="2:50" ht="14.25" customHeight="1">
      <c r="B361" s="494"/>
      <c r="C361" s="203">
        <v>15</v>
      </c>
      <c r="D361" s="206"/>
      <c r="E361" s="203"/>
      <c r="F361" s="203"/>
      <c r="G361" s="208"/>
      <c r="H361" s="529"/>
      <c r="I361" s="209"/>
      <c r="J361" s="209"/>
      <c r="K361" s="210"/>
      <c r="L361" s="530"/>
      <c r="M361" s="209"/>
      <c r="N361" s="494"/>
      <c r="O361" s="494"/>
      <c r="P361" s="203"/>
      <c r="Q361" s="207"/>
      <c r="R361" s="208"/>
      <c r="S361" s="205"/>
      <c r="T361" s="529"/>
      <c r="U361" s="203"/>
      <c r="V361" s="207"/>
      <c r="W361" s="208"/>
      <c r="X361" s="205"/>
      <c r="Y361" s="529"/>
      <c r="Z361" s="203"/>
      <c r="AA361" s="207"/>
      <c r="AB361" s="208"/>
      <c r="AC361" s="205"/>
      <c r="AD361" s="529"/>
      <c r="AE361" s="203"/>
      <c r="AF361" s="207"/>
      <c r="AG361" s="208"/>
      <c r="AH361" s="205"/>
      <c r="AI361" s="529"/>
      <c r="AJ361" s="203"/>
      <c r="AK361" s="207"/>
      <c r="AL361" s="208"/>
      <c r="AM361" s="205"/>
      <c r="AN361" s="529"/>
      <c r="AO361" s="203"/>
      <c r="AP361" s="207"/>
      <c r="AQ361" s="208"/>
      <c r="AR361" s="205"/>
      <c r="AS361" s="529"/>
      <c r="AT361" s="203"/>
      <c r="AU361" s="207"/>
      <c r="AV361" s="208"/>
      <c r="AW361" s="205"/>
      <c r="AX361" s="529"/>
    </row>
    <row r="362" spans="2:50" ht="14.25" customHeight="1" collapsed="1">
      <c r="B362" s="531" t="s">
        <v>879</v>
      </c>
      <c r="C362" s="532"/>
      <c r="D362" s="532"/>
      <c r="E362" s="532"/>
      <c r="F362" s="532"/>
      <c r="G362" s="532"/>
      <c r="H362" s="532"/>
      <c r="I362" s="532"/>
      <c r="J362" s="532"/>
      <c r="K362" s="532"/>
      <c r="L362" s="532"/>
      <c r="M362" s="533"/>
      <c r="N362" s="575" t="s">
        <v>445</v>
      </c>
      <c r="O362" s="575" t="s">
        <v>105</v>
      </c>
      <c r="P362" s="587">
        <f>AT342+1</f>
        <v>45993</v>
      </c>
      <c r="Q362" s="588"/>
      <c r="R362" s="588"/>
      <c r="S362" s="588"/>
      <c r="T362" s="588"/>
      <c r="U362" s="589">
        <f>P362+1</f>
        <v>45994</v>
      </c>
      <c r="V362" s="590"/>
      <c r="W362" s="590"/>
      <c r="X362" s="590"/>
      <c r="Y362" s="590"/>
      <c r="Z362" s="587">
        <f t="shared" ref="Z362" si="455">U362+1</f>
        <v>45995</v>
      </c>
      <c r="AA362" s="588"/>
      <c r="AB362" s="588"/>
      <c r="AC362" s="588"/>
      <c r="AD362" s="588"/>
      <c r="AE362" s="589">
        <f t="shared" ref="AE362" si="456">Z362+1</f>
        <v>45996</v>
      </c>
      <c r="AF362" s="590"/>
      <c r="AG362" s="590"/>
      <c r="AH362" s="590"/>
      <c r="AI362" s="590"/>
      <c r="AJ362" s="591">
        <f t="shared" ref="AJ362" si="457">AE362+1</f>
        <v>45997</v>
      </c>
      <c r="AK362" s="592"/>
      <c r="AL362" s="592"/>
      <c r="AM362" s="592"/>
      <c r="AN362" s="593"/>
      <c r="AO362" s="589">
        <f t="shared" ref="AO362" si="458">AJ362+1</f>
        <v>45998</v>
      </c>
      <c r="AP362" s="590"/>
      <c r="AQ362" s="590"/>
      <c r="AR362" s="590"/>
      <c r="AS362" s="590"/>
      <c r="AT362" s="591">
        <f t="shared" ref="AT362" si="459">AO362+1</f>
        <v>45999</v>
      </c>
      <c r="AU362" s="592"/>
      <c r="AV362" s="592"/>
      <c r="AW362" s="592"/>
      <c r="AX362" s="593"/>
    </row>
    <row r="363" spans="2:50" ht="14.25" customHeight="1">
      <c r="B363" s="534"/>
      <c r="C363" s="534"/>
      <c r="D363" s="534"/>
      <c r="E363" s="534"/>
      <c r="F363" s="534"/>
      <c r="G363" s="534"/>
      <c r="H363" s="534"/>
      <c r="I363" s="534"/>
      <c r="J363" s="534"/>
      <c r="K363" s="534"/>
      <c r="L363" s="534"/>
      <c r="M363" s="535"/>
      <c r="N363" s="577"/>
      <c r="O363" s="577"/>
      <c r="P363" s="594">
        <f>P362</f>
        <v>45993</v>
      </c>
      <c r="Q363" s="594"/>
      <c r="R363" s="594"/>
      <c r="S363" s="594"/>
      <c r="T363" s="594"/>
      <c r="U363" s="595">
        <f>U362</f>
        <v>45994</v>
      </c>
      <c r="V363" s="595"/>
      <c r="W363" s="595"/>
      <c r="X363" s="595"/>
      <c r="Y363" s="595"/>
      <c r="Z363" s="594">
        <f t="shared" ref="Z363" si="460">Z362</f>
        <v>45995</v>
      </c>
      <c r="AA363" s="594"/>
      <c r="AB363" s="594"/>
      <c r="AC363" s="594"/>
      <c r="AD363" s="594"/>
      <c r="AE363" s="595">
        <f t="shared" ref="AE363" si="461">AE362</f>
        <v>45996</v>
      </c>
      <c r="AF363" s="595"/>
      <c r="AG363" s="595"/>
      <c r="AH363" s="595"/>
      <c r="AI363" s="595"/>
      <c r="AJ363" s="596">
        <f t="shared" ref="AJ363" si="462">AJ362</f>
        <v>45997</v>
      </c>
      <c r="AK363" s="597"/>
      <c r="AL363" s="597"/>
      <c r="AM363" s="597"/>
      <c r="AN363" s="598"/>
      <c r="AO363" s="595">
        <f t="shared" ref="AO363" si="463">AO362</f>
        <v>45998</v>
      </c>
      <c r="AP363" s="595"/>
      <c r="AQ363" s="595"/>
      <c r="AR363" s="595"/>
      <c r="AS363" s="595"/>
      <c r="AT363" s="596">
        <f t="shared" ref="AT363" si="464">AT362</f>
        <v>45999</v>
      </c>
      <c r="AU363" s="597"/>
      <c r="AV363" s="597"/>
      <c r="AW363" s="597"/>
      <c r="AX363" s="598"/>
    </row>
    <row r="364" spans="2:50" ht="14.25" customHeight="1">
      <c r="B364" s="494" t="s">
        <v>165</v>
      </c>
      <c r="C364" s="494" t="s">
        <v>160</v>
      </c>
      <c r="D364" s="494"/>
      <c r="E364" s="494" t="s">
        <v>161</v>
      </c>
      <c r="F364" s="494"/>
      <c r="G364" s="494"/>
      <c r="H364" s="494" t="s">
        <v>166</v>
      </c>
      <c r="I364" s="527" t="s">
        <v>446</v>
      </c>
      <c r="J364" s="527"/>
      <c r="K364" s="527"/>
      <c r="L364" s="527" t="s">
        <v>166</v>
      </c>
      <c r="M364" s="527" t="s">
        <v>168</v>
      </c>
      <c r="N364" s="494"/>
      <c r="O364" s="494" t="s">
        <v>167</v>
      </c>
      <c r="P364" s="494" t="s">
        <v>163</v>
      </c>
      <c r="Q364" s="494"/>
      <c r="R364" s="494"/>
      <c r="S364" s="494"/>
      <c r="T364" s="494" t="s">
        <v>166</v>
      </c>
      <c r="U364" s="494" t="s">
        <v>163</v>
      </c>
      <c r="V364" s="494"/>
      <c r="W364" s="494"/>
      <c r="X364" s="494"/>
      <c r="Y364" s="494" t="s">
        <v>166</v>
      </c>
      <c r="Z364" s="494" t="s">
        <v>163</v>
      </c>
      <c r="AA364" s="494"/>
      <c r="AB364" s="494"/>
      <c r="AC364" s="494"/>
      <c r="AD364" s="494" t="s">
        <v>166</v>
      </c>
      <c r="AE364" s="494" t="s">
        <v>163</v>
      </c>
      <c r="AF364" s="494"/>
      <c r="AG364" s="494"/>
      <c r="AH364" s="494"/>
      <c r="AI364" s="494" t="s">
        <v>166</v>
      </c>
      <c r="AJ364" s="494" t="s">
        <v>163</v>
      </c>
      <c r="AK364" s="494"/>
      <c r="AL364" s="494"/>
      <c r="AM364" s="494"/>
      <c r="AN364" s="494" t="s">
        <v>166</v>
      </c>
      <c r="AO364" s="494" t="s">
        <v>163</v>
      </c>
      <c r="AP364" s="494"/>
      <c r="AQ364" s="494"/>
      <c r="AR364" s="494"/>
      <c r="AS364" s="494" t="s">
        <v>166</v>
      </c>
      <c r="AT364" s="494" t="s">
        <v>163</v>
      </c>
      <c r="AU364" s="494"/>
      <c r="AV364" s="494"/>
      <c r="AW364" s="494"/>
      <c r="AX364" s="494" t="s">
        <v>166</v>
      </c>
    </row>
    <row r="365" spans="2:50" ht="14.25" customHeight="1">
      <c r="B365" s="494"/>
      <c r="C365" s="494"/>
      <c r="D365" s="494"/>
      <c r="E365" s="494" t="s">
        <v>447</v>
      </c>
      <c r="F365" s="494"/>
      <c r="G365" s="494"/>
      <c r="H365" s="494"/>
      <c r="I365" s="527" t="s">
        <v>447</v>
      </c>
      <c r="J365" s="527"/>
      <c r="K365" s="527"/>
      <c r="L365" s="527"/>
      <c r="M365" s="527"/>
      <c r="N365" s="494"/>
      <c r="O365" s="494"/>
      <c r="P365" s="494" t="s">
        <v>448</v>
      </c>
      <c r="Q365" s="494"/>
      <c r="R365" s="494"/>
      <c r="S365" s="494"/>
      <c r="T365" s="494"/>
      <c r="U365" s="494" t="s">
        <v>448</v>
      </c>
      <c r="V365" s="494"/>
      <c r="W365" s="494"/>
      <c r="X365" s="494"/>
      <c r="Y365" s="494"/>
      <c r="Z365" s="494" t="s">
        <v>448</v>
      </c>
      <c r="AA365" s="494"/>
      <c r="AB365" s="494"/>
      <c r="AC365" s="494"/>
      <c r="AD365" s="494"/>
      <c r="AE365" s="494" t="s">
        <v>448</v>
      </c>
      <c r="AF365" s="494"/>
      <c r="AG365" s="494"/>
      <c r="AH365" s="494"/>
      <c r="AI365" s="494"/>
      <c r="AJ365" s="494" t="s">
        <v>448</v>
      </c>
      <c r="AK365" s="494"/>
      <c r="AL365" s="494"/>
      <c r="AM365" s="494"/>
      <c r="AN365" s="494"/>
      <c r="AO365" s="494" t="s">
        <v>448</v>
      </c>
      <c r="AP365" s="494"/>
      <c r="AQ365" s="494"/>
      <c r="AR365" s="494"/>
      <c r="AS365" s="494"/>
      <c r="AT365" s="494" t="s">
        <v>448</v>
      </c>
      <c r="AU365" s="494"/>
      <c r="AV365" s="494"/>
      <c r="AW365" s="494"/>
      <c r="AX365" s="494"/>
    </row>
    <row r="366" spans="2:50" ht="14.25" customHeight="1">
      <c r="B366" s="494"/>
      <c r="C366" s="494"/>
      <c r="D366" s="494"/>
      <c r="E366" s="203" t="s">
        <v>162</v>
      </c>
      <c r="F366" s="203" t="s">
        <v>449</v>
      </c>
      <c r="G366" s="203" t="s">
        <v>164</v>
      </c>
      <c r="H366" s="494"/>
      <c r="I366" s="204" t="s">
        <v>162</v>
      </c>
      <c r="J366" s="204" t="s">
        <v>449</v>
      </c>
      <c r="K366" s="204" t="s">
        <v>164</v>
      </c>
      <c r="L366" s="527"/>
      <c r="M366" s="527"/>
      <c r="N366" s="494"/>
      <c r="O366" s="494"/>
      <c r="P366" s="203" t="s">
        <v>162</v>
      </c>
      <c r="Q366" s="203" t="s">
        <v>449</v>
      </c>
      <c r="R366" s="203" t="s">
        <v>164</v>
      </c>
      <c r="S366" s="205" t="s">
        <v>168</v>
      </c>
      <c r="T366" s="494"/>
      <c r="U366" s="203" t="s">
        <v>162</v>
      </c>
      <c r="V366" s="203" t="s">
        <v>449</v>
      </c>
      <c r="W366" s="203" t="s">
        <v>164</v>
      </c>
      <c r="X366" s="205" t="s">
        <v>168</v>
      </c>
      <c r="Y366" s="494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494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494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494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494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494"/>
    </row>
    <row r="367" spans="2:50" ht="14.25" customHeight="1">
      <c r="B367" s="494" t="s">
        <v>478</v>
      </c>
      <c r="C367" s="203">
        <v>1</v>
      </c>
      <c r="D367" s="206"/>
      <c r="E367" s="203"/>
      <c r="F367" s="203"/>
      <c r="G367" s="208" t="e">
        <f t="shared" ref="G367:G381" si="465">F367/E367</f>
        <v>#DIV/0!</v>
      </c>
      <c r="H367" s="529" t="e">
        <f>AVERAGE(G367:G381)</f>
        <v>#DIV/0!</v>
      </c>
      <c r="I367" s="209" t="e">
        <f>AVERAGE(P367,U367,Z367,AE367,AJ367,AO367,AT367)</f>
        <v>#DIV/0!</v>
      </c>
      <c r="J367" s="209" t="e">
        <f>AVERAGE(Q367,V367,AA367,AF367,AK367,AP367,AU367)</f>
        <v>#DIV/0!</v>
      </c>
      <c r="K367" s="210" t="e">
        <f>AVERAGE(R367,W367,AB367,AG367,AL367,AQ367,AV367)</f>
        <v>#DIV/0!</v>
      </c>
      <c r="L367" s="530" t="str">
        <f>IFERROR(AVERAGE(K367:K381),"-")</f>
        <v>-</v>
      </c>
      <c r="M367" s="209" t="e">
        <f>RANK(K367, K$367:$K$381)</f>
        <v>#DIV/0!</v>
      </c>
      <c r="N367" s="494"/>
      <c r="O367" s="494"/>
      <c r="P367" s="203"/>
      <c r="Q367" s="203"/>
      <c r="R367" s="208" t="e">
        <f t="shared" ref="R367:R380" si="466">Q367/P367</f>
        <v>#DIV/0!</v>
      </c>
      <c r="S367" s="205" t="e">
        <f>RANK(R367, R$367:R$381)</f>
        <v>#DIV/0!</v>
      </c>
      <c r="T367" s="529" t="e">
        <f>AVERAGE(R367:R381)</f>
        <v>#DIV/0!</v>
      </c>
      <c r="U367" s="203"/>
      <c r="V367" s="203"/>
      <c r="W367" s="208" t="e">
        <f t="shared" ref="W367:W380" si="467">V367/U367</f>
        <v>#DIV/0!</v>
      </c>
      <c r="X367" s="205" t="e">
        <f>RANK(W367, W$367:W$381)</f>
        <v>#DIV/0!</v>
      </c>
      <c r="Y367" s="529" t="e">
        <f>AVERAGE(W367:W381)</f>
        <v>#DIV/0!</v>
      </c>
      <c r="Z367" s="203"/>
      <c r="AA367" s="203"/>
      <c r="AB367" s="208" t="e">
        <f t="shared" ref="AB367:AB380" si="468">AA367/Z367</f>
        <v>#DIV/0!</v>
      </c>
      <c r="AC367" s="205" t="e">
        <f>RANK(AB367, AB$367:AB$381)</f>
        <v>#DIV/0!</v>
      </c>
      <c r="AD367" s="529" t="e">
        <f>AVERAGE(AB367:AB381)</f>
        <v>#DIV/0!</v>
      </c>
      <c r="AE367" s="203"/>
      <c r="AF367" s="203"/>
      <c r="AG367" s="208" t="e">
        <f t="shared" ref="AG367:AG380" si="469">AF367/AE367</f>
        <v>#DIV/0!</v>
      </c>
      <c r="AH367" s="205" t="e">
        <f>RANK(AG367, AG$367:AG$381)</f>
        <v>#DIV/0!</v>
      </c>
      <c r="AI367" s="529" t="e">
        <f>AVERAGE(AG367:AG381)</f>
        <v>#DIV/0!</v>
      </c>
      <c r="AJ367" s="203"/>
      <c r="AK367" s="203"/>
      <c r="AL367" s="208" t="e">
        <f t="shared" ref="AL367:AL380" si="470">AK367/AJ367</f>
        <v>#DIV/0!</v>
      </c>
      <c r="AM367" s="205" t="e">
        <f>RANK(AL367, AL$367:AL$381)</f>
        <v>#DIV/0!</v>
      </c>
      <c r="AN367" s="529" t="e">
        <f>AVERAGE(AL367:AL381)</f>
        <v>#DIV/0!</v>
      </c>
      <c r="AO367" s="203"/>
      <c r="AP367" s="203"/>
      <c r="AQ367" s="208" t="e">
        <f t="shared" ref="AQ367:AQ380" si="471">AP367/AO367</f>
        <v>#DIV/0!</v>
      </c>
      <c r="AR367" s="205" t="e">
        <f>RANK(AQ367, AQ$367:AQ$381)</f>
        <v>#DIV/0!</v>
      </c>
      <c r="AS367" s="529" t="e">
        <f>AVERAGE(AQ367:AQ381)</f>
        <v>#DIV/0!</v>
      </c>
      <c r="AT367" s="203"/>
      <c r="AU367" s="203"/>
      <c r="AV367" s="208" t="e">
        <f t="shared" ref="AV367:AV380" si="472">AU367/AT367</f>
        <v>#DIV/0!</v>
      </c>
      <c r="AW367" s="205" t="e">
        <f>RANK(AV367, AV$367:AV$381)</f>
        <v>#DIV/0!</v>
      </c>
      <c r="AX367" s="529" t="e">
        <f>AVERAGE(AV367:AV381)</f>
        <v>#DIV/0!</v>
      </c>
    </row>
    <row r="368" spans="2:50" ht="14.25" customHeight="1">
      <c r="B368" s="494"/>
      <c r="C368" s="203">
        <v>2</v>
      </c>
      <c r="D368" s="206"/>
      <c r="E368" s="203"/>
      <c r="F368" s="203"/>
      <c r="G368" s="208" t="e">
        <f t="shared" si="465"/>
        <v>#DIV/0!</v>
      </c>
      <c r="H368" s="529"/>
      <c r="I368" s="209" t="e">
        <f t="shared" ref="I368:K381" si="473">AVERAGE(P368,U368,Z368,AE368,AJ368,AO368,AT368)</f>
        <v>#DIV/0!</v>
      </c>
      <c r="J368" s="209" t="e">
        <f t="shared" si="473"/>
        <v>#DIV/0!</v>
      </c>
      <c r="K368" s="210" t="e">
        <f t="shared" si="473"/>
        <v>#DIV/0!</v>
      </c>
      <c r="L368" s="530"/>
      <c r="M368" s="209" t="e">
        <f>RANK(K368, K$367:$K$381)</f>
        <v>#DIV/0!</v>
      </c>
      <c r="N368" s="494"/>
      <c r="O368" s="494"/>
      <c r="P368" s="203"/>
      <c r="Q368" s="203"/>
      <c r="R368" s="208" t="e">
        <f t="shared" si="466"/>
        <v>#DIV/0!</v>
      </c>
      <c r="S368" s="205" t="e">
        <f t="shared" ref="S368:S381" si="474">RANK(R368, R$367:R$381)</f>
        <v>#DIV/0!</v>
      </c>
      <c r="T368" s="529"/>
      <c r="U368" s="203"/>
      <c r="V368" s="203"/>
      <c r="W368" s="208" t="e">
        <f t="shared" si="467"/>
        <v>#DIV/0!</v>
      </c>
      <c r="X368" s="205" t="e">
        <f t="shared" ref="X368:X381" si="475">RANK(W368, W$367:W$381)</f>
        <v>#DIV/0!</v>
      </c>
      <c r="Y368" s="529"/>
      <c r="Z368" s="203"/>
      <c r="AA368" s="203"/>
      <c r="AB368" s="208" t="e">
        <f t="shared" si="468"/>
        <v>#DIV/0!</v>
      </c>
      <c r="AC368" s="205" t="e">
        <f t="shared" ref="AC368:AC381" si="476">RANK(AB368, AB$367:AB$381)</f>
        <v>#DIV/0!</v>
      </c>
      <c r="AD368" s="529"/>
      <c r="AE368" s="203"/>
      <c r="AF368" s="203"/>
      <c r="AG368" s="208" t="e">
        <f t="shared" si="469"/>
        <v>#DIV/0!</v>
      </c>
      <c r="AH368" s="205" t="e">
        <f t="shared" ref="AH368:AH381" si="477">RANK(AG368, AG$367:AG$381)</f>
        <v>#DIV/0!</v>
      </c>
      <c r="AI368" s="529"/>
      <c r="AJ368" s="203"/>
      <c r="AK368" s="203"/>
      <c r="AL368" s="208" t="e">
        <f t="shared" si="470"/>
        <v>#DIV/0!</v>
      </c>
      <c r="AM368" s="205" t="e">
        <f t="shared" ref="AM368:AM381" si="478">RANK(AL368, AL$367:AL$381)</f>
        <v>#DIV/0!</v>
      </c>
      <c r="AN368" s="529"/>
      <c r="AO368" s="203"/>
      <c r="AP368" s="203"/>
      <c r="AQ368" s="208" t="e">
        <f t="shared" si="471"/>
        <v>#DIV/0!</v>
      </c>
      <c r="AR368" s="205" t="e">
        <f t="shared" ref="AR368:AR381" si="479">RANK(AQ368, AQ$367:AQ$381)</f>
        <v>#DIV/0!</v>
      </c>
      <c r="AS368" s="529"/>
      <c r="AT368" s="203"/>
      <c r="AU368" s="203"/>
      <c r="AV368" s="208" t="e">
        <f t="shared" si="472"/>
        <v>#DIV/0!</v>
      </c>
      <c r="AW368" s="205" t="e">
        <f t="shared" ref="AW368:AW381" si="480">RANK(AV368, AV$367:AV$381)</f>
        <v>#DIV/0!</v>
      </c>
      <c r="AX368" s="529"/>
    </row>
    <row r="369" spans="2:50" ht="14.25" customHeight="1">
      <c r="B369" s="494"/>
      <c r="C369" s="203">
        <v>3</v>
      </c>
      <c r="D369" s="206"/>
      <c r="E369" s="203"/>
      <c r="F369" s="203"/>
      <c r="G369" s="208" t="e">
        <f t="shared" si="465"/>
        <v>#DIV/0!</v>
      </c>
      <c r="H369" s="529"/>
      <c r="I369" s="209" t="e">
        <f t="shared" si="473"/>
        <v>#DIV/0!</v>
      </c>
      <c r="J369" s="209" t="e">
        <f t="shared" si="473"/>
        <v>#DIV/0!</v>
      </c>
      <c r="K369" s="210" t="e">
        <f t="shared" si="473"/>
        <v>#DIV/0!</v>
      </c>
      <c r="L369" s="530"/>
      <c r="M369" s="209" t="e">
        <f>RANK(K369, K$367:$K$381)</f>
        <v>#DIV/0!</v>
      </c>
      <c r="N369" s="494"/>
      <c r="O369" s="494"/>
      <c r="P369" s="203"/>
      <c r="Q369" s="203"/>
      <c r="R369" s="208" t="e">
        <f t="shared" si="466"/>
        <v>#DIV/0!</v>
      </c>
      <c r="S369" s="205" t="e">
        <f t="shared" si="474"/>
        <v>#DIV/0!</v>
      </c>
      <c r="T369" s="529"/>
      <c r="U369" s="203"/>
      <c r="V369" s="203"/>
      <c r="W369" s="208" t="e">
        <f t="shared" si="467"/>
        <v>#DIV/0!</v>
      </c>
      <c r="X369" s="205" t="e">
        <f t="shared" si="475"/>
        <v>#DIV/0!</v>
      </c>
      <c r="Y369" s="529"/>
      <c r="Z369" s="203"/>
      <c r="AA369" s="203"/>
      <c r="AB369" s="208" t="e">
        <f t="shared" si="468"/>
        <v>#DIV/0!</v>
      </c>
      <c r="AC369" s="205" t="e">
        <f t="shared" si="476"/>
        <v>#DIV/0!</v>
      </c>
      <c r="AD369" s="529"/>
      <c r="AE369" s="203"/>
      <c r="AF369" s="203"/>
      <c r="AG369" s="208" t="e">
        <f t="shared" si="469"/>
        <v>#DIV/0!</v>
      </c>
      <c r="AH369" s="205" t="e">
        <f t="shared" si="477"/>
        <v>#DIV/0!</v>
      </c>
      <c r="AI369" s="529"/>
      <c r="AJ369" s="203"/>
      <c r="AK369" s="203"/>
      <c r="AL369" s="208" t="e">
        <f t="shared" si="470"/>
        <v>#DIV/0!</v>
      </c>
      <c r="AM369" s="205" t="e">
        <f t="shared" si="478"/>
        <v>#DIV/0!</v>
      </c>
      <c r="AN369" s="529"/>
      <c r="AO369" s="203"/>
      <c r="AP369" s="203"/>
      <c r="AQ369" s="208" t="e">
        <f t="shared" si="471"/>
        <v>#DIV/0!</v>
      </c>
      <c r="AR369" s="205" t="e">
        <f t="shared" si="479"/>
        <v>#DIV/0!</v>
      </c>
      <c r="AS369" s="529"/>
      <c r="AT369" s="203"/>
      <c r="AU369" s="203"/>
      <c r="AV369" s="208" t="e">
        <f t="shared" si="472"/>
        <v>#DIV/0!</v>
      </c>
      <c r="AW369" s="205" t="e">
        <f t="shared" si="480"/>
        <v>#DIV/0!</v>
      </c>
      <c r="AX369" s="529"/>
    </row>
    <row r="370" spans="2:50" ht="14.25" customHeight="1">
      <c r="B370" s="494"/>
      <c r="C370" s="203">
        <v>4</v>
      </c>
      <c r="D370" s="206"/>
      <c r="E370" s="203"/>
      <c r="F370" s="203"/>
      <c r="G370" s="208" t="e">
        <f t="shared" si="465"/>
        <v>#DIV/0!</v>
      </c>
      <c r="H370" s="529"/>
      <c r="I370" s="209" t="e">
        <f t="shared" si="473"/>
        <v>#DIV/0!</v>
      </c>
      <c r="J370" s="209" t="e">
        <f t="shared" si="473"/>
        <v>#DIV/0!</v>
      </c>
      <c r="K370" s="210" t="e">
        <f t="shared" si="473"/>
        <v>#DIV/0!</v>
      </c>
      <c r="L370" s="530"/>
      <c r="M370" s="209" t="e">
        <f>RANK(K370, K$367:$K$381)</f>
        <v>#DIV/0!</v>
      </c>
      <c r="N370" s="494"/>
      <c r="O370" s="494"/>
      <c r="P370" s="203"/>
      <c r="Q370" s="203"/>
      <c r="R370" s="208" t="e">
        <f t="shared" si="466"/>
        <v>#DIV/0!</v>
      </c>
      <c r="S370" s="205" t="e">
        <f t="shared" si="474"/>
        <v>#DIV/0!</v>
      </c>
      <c r="T370" s="529"/>
      <c r="U370" s="203"/>
      <c r="V370" s="203"/>
      <c r="W370" s="208" t="e">
        <f t="shared" si="467"/>
        <v>#DIV/0!</v>
      </c>
      <c r="X370" s="205" t="e">
        <f t="shared" si="475"/>
        <v>#DIV/0!</v>
      </c>
      <c r="Y370" s="529"/>
      <c r="Z370" s="203"/>
      <c r="AA370" s="203"/>
      <c r="AB370" s="208" t="e">
        <f t="shared" si="468"/>
        <v>#DIV/0!</v>
      </c>
      <c r="AC370" s="205" t="e">
        <f t="shared" si="476"/>
        <v>#DIV/0!</v>
      </c>
      <c r="AD370" s="529"/>
      <c r="AE370" s="203"/>
      <c r="AF370" s="203"/>
      <c r="AG370" s="208" t="e">
        <f t="shared" si="469"/>
        <v>#DIV/0!</v>
      </c>
      <c r="AH370" s="205" t="e">
        <f t="shared" si="477"/>
        <v>#DIV/0!</v>
      </c>
      <c r="AI370" s="529"/>
      <c r="AJ370" s="203"/>
      <c r="AK370" s="203"/>
      <c r="AL370" s="208" t="e">
        <f t="shared" si="470"/>
        <v>#DIV/0!</v>
      </c>
      <c r="AM370" s="205" t="e">
        <f t="shared" si="478"/>
        <v>#DIV/0!</v>
      </c>
      <c r="AN370" s="529"/>
      <c r="AO370" s="203"/>
      <c r="AP370" s="203"/>
      <c r="AQ370" s="208" t="e">
        <f t="shared" si="471"/>
        <v>#DIV/0!</v>
      </c>
      <c r="AR370" s="205" t="e">
        <f t="shared" si="479"/>
        <v>#DIV/0!</v>
      </c>
      <c r="AS370" s="529"/>
      <c r="AT370" s="203"/>
      <c r="AU370" s="203"/>
      <c r="AV370" s="208" t="e">
        <f t="shared" si="472"/>
        <v>#DIV/0!</v>
      </c>
      <c r="AW370" s="205" t="e">
        <f t="shared" si="480"/>
        <v>#DIV/0!</v>
      </c>
      <c r="AX370" s="529"/>
    </row>
    <row r="371" spans="2:50" ht="14.25" customHeight="1">
      <c r="B371" s="494"/>
      <c r="C371" s="203">
        <v>5</v>
      </c>
      <c r="D371" s="206"/>
      <c r="E371" s="203"/>
      <c r="F371" s="203"/>
      <c r="G371" s="208" t="e">
        <f t="shared" si="465"/>
        <v>#DIV/0!</v>
      </c>
      <c r="H371" s="529"/>
      <c r="I371" s="209" t="e">
        <f t="shared" si="473"/>
        <v>#DIV/0!</v>
      </c>
      <c r="J371" s="209" t="e">
        <f t="shared" si="473"/>
        <v>#DIV/0!</v>
      </c>
      <c r="K371" s="210" t="e">
        <f t="shared" si="473"/>
        <v>#DIV/0!</v>
      </c>
      <c r="L371" s="530"/>
      <c r="M371" s="209" t="e">
        <f>RANK(K371, K$367:$K$381)</f>
        <v>#DIV/0!</v>
      </c>
      <c r="N371" s="494"/>
      <c r="O371" s="494"/>
      <c r="P371" s="203"/>
      <c r="Q371" s="203"/>
      <c r="R371" s="208" t="e">
        <f t="shared" si="466"/>
        <v>#DIV/0!</v>
      </c>
      <c r="S371" s="205" t="e">
        <f t="shared" si="474"/>
        <v>#DIV/0!</v>
      </c>
      <c r="T371" s="529"/>
      <c r="U371" s="203"/>
      <c r="V371" s="203"/>
      <c r="W371" s="208" t="e">
        <f t="shared" si="467"/>
        <v>#DIV/0!</v>
      </c>
      <c r="X371" s="205" t="e">
        <f t="shared" si="475"/>
        <v>#DIV/0!</v>
      </c>
      <c r="Y371" s="529"/>
      <c r="Z371" s="203"/>
      <c r="AA371" s="203"/>
      <c r="AB371" s="208" t="e">
        <f t="shared" si="468"/>
        <v>#DIV/0!</v>
      </c>
      <c r="AC371" s="205" t="e">
        <f t="shared" si="476"/>
        <v>#DIV/0!</v>
      </c>
      <c r="AD371" s="529"/>
      <c r="AE371" s="203"/>
      <c r="AF371" s="203"/>
      <c r="AG371" s="208" t="e">
        <f t="shared" si="469"/>
        <v>#DIV/0!</v>
      </c>
      <c r="AH371" s="205" t="e">
        <f t="shared" si="477"/>
        <v>#DIV/0!</v>
      </c>
      <c r="AI371" s="529"/>
      <c r="AJ371" s="203"/>
      <c r="AK371" s="203"/>
      <c r="AL371" s="208" t="e">
        <f t="shared" si="470"/>
        <v>#DIV/0!</v>
      </c>
      <c r="AM371" s="205" t="e">
        <f t="shared" si="478"/>
        <v>#DIV/0!</v>
      </c>
      <c r="AN371" s="529"/>
      <c r="AO371" s="203"/>
      <c r="AP371" s="203"/>
      <c r="AQ371" s="208" t="e">
        <f t="shared" si="471"/>
        <v>#DIV/0!</v>
      </c>
      <c r="AR371" s="205" t="e">
        <f t="shared" si="479"/>
        <v>#DIV/0!</v>
      </c>
      <c r="AS371" s="529"/>
      <c r="AT371" s="203"/>
      <c r="AU371" s="203"/>
      <c r="AV371" s="208" t="e">
        <f t="shared" si="472"/>
        <v>#DIV/0!</v>
      </c>
      <c r="AW371" s="205" t="e">
        <f t="shared" si="480"/>
        <v>#DIV/0!</v>
      </c>
      <c r="AX371" s="529"/>
    </row>
    <row r="372" spans="2:50" ht="14.25" customHeight="1">
      <c r="B372" s="494"/>
      <c r="C372" s="203">
        <v>6</v>
      </c>
      <c r="D372" s="206"/>
      <c r="E372" s="203"/>
      <c r="F372" s="203"/>
      <c r="G372" s="208" t="e">
        <f t="shared" si="465"/>
        <v>#DIV/0!</v>
      </c>
      <c r="H372" s="529"/>
      <c r="I372" s="209" t="e">
        <f t="shared" si="473"/>
        <v>#DIV/0!</v>
      </c>
      <c r="J372" s="209" t="e">
        <f t="shared" si="473"/>
        <v>#DIV/0!</v>
      </c>
      <c r="K372" s="210" t="e">
        <f t="shared" si="473"/>
        <v>#DIV/0!</v>
      </c>
      <c r="L372" s="530"/>
      <c r="M372" s="209" t="e">
        <f>RANK(K372, K$367:$K$381)</f>
        <v>#DIV/0!</v>
      </c>
      <c r="N372" s="494"/>
      <c r="O372" s="494"/>
      <c r="P372" s="203"/>
      <c r="Q372" s="203"/>
      <c r="R372" s="208" t="e">
        <f t="shared" si="466"/>
        <v>#DIV/0!</v>
      </c>
      <c r="S372" s="205" t="e">
        <f t="shared" si="474"/>
        <v>#DIV/0!</v>
      </c>
      <c r="T372" s="529"/>
      <c r="U372" s="203"/>
      <c r="V372" s="203"/>
      <c r="W372" s="208" t="e">
        <f t="shared" si="467"/>
        <v>#DIV/0!</v>
      </c>
      <c r="X372" s="205" t="e">
        <f t="shared" si="475"/>
        <v>#DIV/0!</v>
      </c>
      <c r="Y372" s="529"/>
      <c r="Z372" s="203"/>
      <c r="AA372" s="203"/>
      <c r="AB372" s="208" t="e">
        <f t="shared" si="468"/>
        <v>#DIV/0!</v>
      </c>
      <c r="AC372" s="205" t="e">
        <f t="shared" si="476"/>
        <v>#DIV/0!</v>
      </c>
      <c r="AD372" s="529"/>
      <c r="AE372" s="203"/>
      <c r="AF372" s="203"/>
      <c r="AG372" s="208" t="e">
        <f t="shared" si="469"/>
        <v>#DIV/0!</v>
      </c>
      <c r="AH372" s="205" t="e">
        <f t="shared" si="477"/>
        <v>#DIV/0!</v>
      </c>
      <c r="AI372" s="529"/>
      <c r="AJ372" s="203"/>
      <c r="AK372" s="203"/>
      <c r="AL372" s="208" t="e">
        <f t="shared" si="470"/>
        <v>#DIV/0!</v>
      </c>
      <c r="AM372" s="205" t="e">
        <f>RANK(AL372, AL$367:AL$381)</f>
        <v>#DIV/0!</v>
      </c>
      <c r="AN372" s="529"/>
      <c r="AO372" s="203"/>
      <c r="AP372" s="203"/>
      <c r="AQ372" s="208" t="e">
        <f t="shared" si="471"/>
        <v>#DIV/0!</v>
      </c>
      <c r="AR372" s="205" t="e">
        <f t="shared" si="479"/>
        <v>#DIV/0!</v>
      </c>
      <c r="AS372" s="529"/>
      <c r="AT372" s="203"/>
      <c r="AU372" s="203"/>
      <c r="AV372" s="208" t="e">
        <f t="shared" si="472"/>
        <v>#DIV/0!</v>
      </c>
      <c r="AW372" s="205" t="e">
        <f t="shared" si="480"/>
        <v>#DIV/0!</v>
      </c>
      <c r="AX372" s="529"/>
    </row>
    <row r="373" spans="2:50" ht="14.25" customHeight="1">
      <c r="B373" s="494"/>
      <c r="C373" s="203">
        <v>7</v>
      </c>
      <c r="D373" s="206"/>
      <c r="E373" s="203"/>
      <c r="F373" s="203"/>
      <c r="G373" s="208" t="e">
        <f t="shared" si="465"/>
        <v>#DIV/0!</v>
      </c>
      <c r="H373" s="529"/>
      <c r="I373" s="209" t="e">
        <f t="shared" si="473"/>
        <v>#DIV/0!</v>
      </c>
      <c r="J373" s="209" t="e">
        <f t="shared" si="473"/>
        <v>#DIV/0!</v>
      </c>
      <c r="K373" s="210" t="e">
        <f t="shared" si="473"/>
        <v>#DIV/0!</v>
      </c>
      <c r="L373" s="530"/>
      <c r="M373" s="209" t="e">
        <f>RANK(K373, K$367:$K$381)</f>
        <v>#DIV/0!</v>
      </c>
      <c r="N373" s="494"/>
      <c r="O373" s="494"/>
      <c r="P373" s="203"/>
      <c r="Q373" s="203"/>
      <c r="R373" s="208" t="e">
        <f t="shared" si="466"/>
        <v>#DIV/0!</v>
      </c>
      <c r="S373" s="205" t="e">
        <f>RANK(R373, R$367:R$381)</f>
        <v>#DIV/0!</v>
      </c>
      <c r="T373" s="529"/>
      <c r="U373" s="203"/>
      <c r="V373" s="203"/>
      <c r="W373" s="208" t="e">
        <f t="shared" si="467"/>
        <v>#DIV/0!</v>
      </c>
      <c r="X373" s="205" t="e">
        <f>RANK(W373, W$367:W$381)</f>
        <v>#DIV/0!</v>
      </c>
      <c r="Y373" s="529"/>
      <c r="Z373" s="203"/>
      <c r="AA373" s="203"/>
      <c r="AB373" s="208" t="e">
        <f t="shared" si="468"/>
        <v>#DIV/0!</v>
      </c>
      <c r="AC373" s="205" t="e">
        <f>RANK(AB373, AB$367:AB$381)</f>
        <v>#DIV/0!</v>
      </c>
      <c r="AD373" s="529"/>
      <c r="AE373" s="203"/>
      <c r="AF373" s="203"/>
      <c r="AG373" s="208" t="e">
        <f t="shared" si="469"/>
        <v>#DIV/0!</v>
      </c>
      <c r="AH373" s="205" t="e">
        <f>RANK(AG373, AG$367:AG$381)</f>
        <v>#DIV/0!</v>
      </c>
      <c r="AI373" s="529"/>
      <c r="AJ373" s="203"/>
      <c r="AK373" s="203"/>
      <c r="AL373" s="208" t="e">
        <f t="shared" si="470"/>
        <v>#DIV/0!</v>
      </c>
      <c r="AM373" s="205" t="e">
        <f>RANK(AL373, AL$367:AL$381)</f>
        <v>#DIV/0!</v>
      </c>
      <c r="AN373" s="529"/>
      <c r="AO373" s="203"/>
      <c r="AP373" s="203"/>
      <c r="AQ373" s="208" t="e">
        <f t="shared" si="471"/>
        <v>#DIV/0!</v>
      </c>
      <c r="AR373" s="205" t="e">
        <f>RANK(AQ373, AQ$367:AQ$381)</f>
        <v>#DIV/0!</v>
      </c>
      <c r="AS373" s="529"/>
      <c r="AT373" s="203"/>
      <c r="AU373" s="203"/>
      <c r="AV373" s="208" t="e">
        <f t="shared" si="472"/>
        <v>#DIV/0!</v>
      </c>
      <c r="AW373" s="205" t="e">
        <f>RANK(AV373, AV$367:AV$381)</f>
        <v>#DIV/0!</v>
      </c>
      <c r="AX373" s="529"/>
    </row>
    <row r="374" spans="2:50" ht="14.25" customHeight="1">
      <c r="B374" s="494"/>
      <c r="C374" s="203">
        <v>8</v>
      </c>
      <c r="D374" s="206"/>
      <c r="E374" s="203"/>
      <c r="F374" s="203"/>
      <c r="G374" s="208" t="e">
        <f t="shared" si="465"/>
        <v>#DIV/0!</v>
      </c>
      <c r="H374" s="529"/>
      <c r="I374" s="209" t="e">
        <f t="shared" si="473"/>
        <v>#DIV/0!</v>
      </c>
      <c r="J374" s="209" t="e">
        <f t="shared" si="473"/>
        <v>#DIV/0!</v>
      </c>
      <c r="K374" s="210" t="e">
        <f t="shared" si="473"/>
        <v>#DIV/0!</v>
      </c>
      <c r="L374" s="530"/>
      <c r="M374" s="209" t="e">
        <f>RANK(K374, K$367:$K$381)</f>
        <v>#DIV/0!</v>
      </c>
      <c r="N374" s="494"/>
      <c r="O374" s="494"/>
      <c r="P374" s="203"/>
      <c r="Q374" s="203"/>
      <c r="R374" s="208" t="e">
        <f t="shared" si="466"/>
        <v>#DIV/0!</v>
      </c>
      <c r="S374" s="205" t="e">
        <f t="shared" si="474"/>
        <v>#DIV/0!</v>
      </c>
      <c r="T374" s="529"/>
      <c r="U374" s="203"/>
      <c r="V374" s="203"/>
      <c r="W374" s="208" t="e">
        <f t="shared" si="467"/>
        <v>#DIV/0!</v>
      </c>
      <c r="X374" s="205" t="e">
        <f t="shared" si="475"/>
        <v>#DIV/0!</v>
      </c>
      <c r="Y374" s="529"/>
      <c r="Z374" s="203"/>
      <c r="AA374" s="203"/>
      <c r="AB374" s="208" t="e">
        <f t="shared" si="468"/>
        <v>#DIV/0!</v>
      </c>
      <c r="AC374" s="205" t="e">
        <f t="shared" si="476"/>
        <v>#DIV/0!</v>
      </c>
      <c r="AD374" s="529"/>
      <c r="AE374" s="203"/>
      <c r="AF374" s="203"/>
      <c r="AG374" s="208" t="e">
        <f t="shared" si="469"/>
        <v>#DIV/0!</v>
      </c>
      <c r="AH374" s="205" t="e">
        <f t="shared" si="477"/>
        <v>#DIV/0!</v>
      </c>
      <c r="AI374" s="529"/>
      <c r="AJ374" s="203"/>
      <c r="AK374" s="203"/>
      <c r="AL374" s="208" t="e">
        <f t="shared" si="470"/>
        <v>#DIV/0!</v>
      </c>
      <c r="AM374" s="205" t="e">
        <f t="shared" si="478"/>
        <v>#DIV/0!</v>
      </c>
      <c r="AN374" s="529"/>
      <c r="AO374" s="203"/>
      <c r="AP374" s="203"/>
      <c r="AQ374" s="208" t="e">
        <f t="shared" si="471"/>
        <v>#DIV/0!</v>
      </c>
      <c r="AR374" s="205" t="e">
        <f t="shared" si="479"/>
        <v>#DIV/0!</v>
      </c>
      <c r="AS374" s="529"/>
      <c r="AT374" s="203"/>
      <c r="AU374" s="203"/>
      <c r="AV374" s="208" t="e">
        <f t="shared" si="472"/>
        <v>#DIV/0!</v>
      </c>
      <c r="AW374" s="205" t="e">
        <f>RANK(AV374, AV$367:AV$381)</f>
        <v>#DIV/0!</v>
      </c>
      <c r="AX374" s="529"/>
    </row>
    <row r="375" spans="2:50" ht="14.25" customHeight="1">
      <c r="B375" s="494"/>
      <c r="C375" s="203">
        <v>9</v>
      </c>
      <c r="D375" s="206"/>
      <c r="E375" s="203"/>
      <c r="F375" s="203"/>
      <c r="G375" s="208" t="e">
        <f t="shared" si="465"/>
        <v>#DIV/0!</v>
      </c>
      <c r="H375" s="529"/>
      <c r="I375" s="209" t="e">
        <f t="shared" si="473"/>
        <v>#DIV/0!</v>
      </c>
      <c r="J375" s="209" t="e">
        <f t="shared" si="473"/>
        <v>#DIV/0!</v>
      </c>
      <c r="K375" s="210" t="e">
        <f t="shared" si="473"/>
        <v>#DIV/0!</v>
      </c>
      <c r="L375" s="530"/>
      <c r="M375" s="209" t="e">
        <f>RANK(K375, K$367:$K$381)</f>
        <v>#DIV/0!</v>
      </c>
      <c r="N375" s="494"/>
      <c r="O375" s="494"/>
      <c r="P375" s="203"/>
      <c r="Q375" s="203"/>
      <c r="R375" s="208" t="e">
        <f t="shared" si="466"/>
        <v>#DIV/0!</v>
      </c>
      <c r="S375" s="205" t="e">
        <f t="shared" si="474"/>
        <v>#DIV/0!</v>
      </c>
      <c r="T375" s="529"/>
      <c r="U375" s="203"/>
      <c r="V375" s="203"/>
      <c r="W375" s="208" t="e">
        <f t="shared" si="467"/>
        <v>#DIV/0!</v>
      </c>
      <c r="X375" s="205" t="e">
        <f t="shared" si="475"/>
        <v>#DIV/0!</v>
      </c>
      <c r="Y375" s="529"/>
      <c r="Z375" s="203"/>
      <c r="AA375" s="203"/>
      <c r="AB375" s="208" t="e">
        <f t="shared" si="468"/>
        <v>#DIV/0!</v>
      </c>
      <c r="AC375" s="205" t="e">
        <f t="shared" si="476"/>
        <v>#DIV/0!</v>
      </c>
      <c r="AD375" s="529"/>
      <c r="AE375" s="203"/>
      <c r="AF375" s="203"/>
      <c r="AG375" s="208" t="e">
        <f t="shared" si="469"/>
        <v>#DIV/0!</v>
      </c>
      <c r="AH375" s="205" t="e">
        <f t="shared" si="477"/>
        <v>#DIV/0!</v>
      </c>
      <c r="AI375" s="529"/>
      <c r="AJ375" s="203"/>
      <c r="AK375" s="203"/>
      <c r="AL375" s="208" t="e">
        <f t="shared" si="470"/>
        <v>#DIV/0!</v>
      </c>
      <c r="AM375" s="205" t="e">
        <f t="shared" si="478"/>
        <v>#DIV/0!</v>
      </c>
      <c r="AN375" s="529"/>
      <c r="AO375" s="203"/>
      <c r="AP375" s="203"/>
      <c r="AQ375" s="208" t="e">
        <f t="shared" si="471"/>
        <v>#DIV/0!</v>
      </c>
      <c r="AR375" s="205" t="e">
        <f t="shared" si="479"/>
        <v>#DIV/0!</v>
      </c>
      <c r="AS375" s="529"/>
      <c r="AT375" s="203"/>
      <c r="AU375" s="203"/>
      <c r="AV375" s="208" t="e">
        <f t="shared" si="472"/>
        <v>#DIV/0!</v>
      </c>
      <c r="AW375" s="205" t="e">
        <f t="shared" si="480"/>
        <v>#DIV/0!</v>
      </c>
      <c r="AX375" s="529"/>
    </row>
    <row r="376" spans="2:50" ht="14.25" customHeight="1">
      <c r="B376" s="494"/>
      <c r="C376" s="203">
        <v>10</v>
      </c>
      <c r="D376" s="206"/>
      <c r="E376" s="203"/>
      <c r="F376" s="203"/>
      <c r="G376" s="208" t="e">
        <f t="shared" si="465"/>
        <v>#DIV/0!</v>
      </c>
      <c r="H376" s="529"/>
      <c r="I376" s="209" t="e">
        <f t="shared" si="473"/>
        <v>#DIV/0!</v>
      </c>
      <c r="J376" s="209" t="e">
        <f t="shared" si="473"/>
        <v>#DIV/0!</v>
      </c>
      <c r="K376" s="210" t="e">
        <f t="shared" si="473"/>
        <v>#DIV/0!</v>
      </c>
      <c r="L376" s="530"/>
      <c r="M376" s="209" t="e">
        <f>RANK(K376, K$367:$K$381)</f>
        <v>#DIV/0!</v>
      </c>
      <c r="N376" s="494"/>
      <c r="O376" s="494"/>
      <c r="P376" s="203"/>
      <c r="Q376" s="203"/>
      <c r="R376" s="208" t="e">
        <f t="shared" si="466"/>
        <v>#DIV/0!</v>
      </c>
      <c r="S376" s="205" t="e">
        <f t="shared" si="474"/>
        <v>#DIV/0!</v>
      </c>
      <c r="T376" s="529"/>
      <c r="U376" s="203"/>
      <c r="V376" s="203"/>
      <c r="W376" s="208" t="e">
        <f t="shared" si="467"/>
        <v>#DIV/0!</v>
      </c>
      <c r="X376" s="205" t="e">
        <f t="shared" si="475"/>
        <v>#DIV/0!</v>
      </c>
      <c r="Y376" s="529"/>
      <c r="Z376" s="203"/>
      <c r="AA376" s="203"/>
      <c r="AB376" s="208" t="e">
        <f t="shared" si="468"/>
        <v>#DIV/0!</v>
      </c>
      <c r="AC376" s="205" t="e">
        <f t="shared" si="476"/>
        <v>#DIV/0!</v>
      </c>
      <c r="AD376" s="529"/>
      <c r="AE376" s="203"/>
      <c r="AF376" s="203"/>
      <c r="AG376" s="208" t="e">
        <f t="shared" si="469"/>
        <v>#DIV/0!</v>
      </c>
      <c r="AH376" s="205" t="e">
        <f t="shared" si="477"/>
        <v>#DIV/0!</v>
      </c>
      <c r="AI376" s="529"/>
      <c r="AJ376" s="203"/>
      <c r="AK376" s="203"/>
      <c r="AL376" s="208" t="e">
        <f t="shared" si="470"/>
        <v>#DIV/0!</v>
      </c>
      <c r="AM376" s="205" t="e">
        <f t="shared" si="478"/>
        <v>#DIV/0!</v>
      </c>
      <c r="AN376" s="529"/>
      <c r="AO376" s="203"/>
      <c r="AP376" s="203"/>
      <c r="AQ376" s="208" t="e">
        <f t="shared" si="471"/>
        <v>#DIV/0!</v>
      </c>
      <c r="AR376" s="205" t="e">
        <f t="shared" si="479"/>
        <v>#DIV/0!</v>
      </c>
      <c r="AS376" s="529"/>
      <c r="AT376" s="203"/>
      <c r="AU376" s="203"/>
      <c r="AV376" s="208" t="e">
        <f t="shared" si="472"/>
        <v>#DIV/0!</v>
      </c>
      <c r="AW376" s="205" t="e">
        <f t="shared" si="480"/>
        <v>#DIV/0!</v>
      </c>
      <c r="AX376" s="529"/>
    </row>
    <row r="377" spans="2:50" ht="14.25" customHeight="1">
      <c r="B377" s="494"/>
      <c r="C377" s="203">
        <v>11</v>
      </c>
      <c r="D377" s="206"/>
      <c r="E377" s="203"/>
      <c r="F377" s="203"/>
      <c r="G377" s="208" t="e">
        <f t="shared" si="465"/>
        <v>#DIV/0!</v>
      </c>
      <c r="H377" s="529"/>
      <c r="I377" s="209" t="e">
        <f t="shared" si="473"/>
        <v>#DIV/0!</v>
      </c>
      <c r="J377" s="209" t="e">
        <f t="shared" si="473"/>
        <v>#DIV/0!</v>
      </c>
      <c r="K377" s="210" t="e">
        <f t="shared" si="473"/>
        <v>#DIV/0!</v>
      </c>
      <c r="L377" s="530"/>
      <c r="M377" s="209" t="e">
        <f>RANK(K377, K$367:$K$381)</f>
        <v>#DIV/0!</v>
      </c>
      <c r="N377" s="494"/>
      <c r="O377" s="494"/>
      <c r="P377" s="203"/>
      <c r="Q377" s="203"/>
      <c r="R377" s="208" t="e">
        <f t="shared" si="466"/>
        <v>#DIV/0!</v>
      </c>
      <c r="S377" s="205" t="e">
        <f t="shared" si="474"/>
        <v>#DIV/0!</v>
      </c>
      <c r="T377" s="529"/>
      <c r="U377" s="203"/>
      <c r="V377" s="203"/>
      <c r="W377" s="208" t="e">
        <f t="shared" si="467"/>
        <v>#DIV/0!</v>
      </c>
      <c r="X377" s="205" t="e">
        <f t="shared" si="475"/>
        <v>#DIV/0!</v>
      </c>
      <c r="Y377" s="529"/>
      <c r="Z377" s="203"/>
      <c r="AA377" s="203"/>
      <c r="AB377" s="208" t="e">
        <f t="shared" si="468"/>
        <v>#DIV/0!</v>
      </c>
      <c r="AC377" s="205" t="e">
        <f t="shared" si="476"/>
        <v>#DIV/0!</v>
      </c>
      <c r="AD377" s="529"/>
      <c r="AE377" s="203"/>
      <c r="AF377" s="203"/>
      <c r="AG377" s="208" t="e">
        <f t="shared" si="469"/>
        <v>#DIV/0!</v>
      </c>
      <c r="AH377" s="205" t="e">
        <f t="shared" si="477"/>
        <v>#DIV/0!</v>
      </c>
      <c r="AI377" s="529"/>
      <c r="AJ377" s="203"/>
      <c r="AK377" s="203"/>
      <c r="AL377" s="208" t="e">
        <f t="shared" si="470"/>
        <v>#DIV/0!</v>
      </c>
      <c r="AM377" s="205" t="e">
        <f t="shared" si="478"/>
        <v>#DIV/0!</v>
      </c>
      <c r="AN377" s="529"/>
      <c r="AO377" s="203"/>
      <c r="AP377" s="203"/>
      <c r="AQ377" s="208" t="e">
        <f t="shared" si="471"/>
        <v>#DIV/0!</v>
      </c>
      <c r="AR377" s="205" t="e">
        <f t="shared" si="479"/>
        <v>#DIV/0!</v>
      </c>
      <c r="AS377" s="529"/>
      <c r="AT377" s="203"/>
      <c r="AU377" s="203"/>
      <c r="AV377" s="208" t="e">
        <f t="shared" si="472"/>
        <v>#DIV/0!</v>
      </c>
      <c r="AW377" s="205" t="e">
        <f t="shared" si="480"/>
        <v>#DIV/0!</v>
      </c>
      <c r="AX377" s="529"/>
    </row>
    <row r="378" spans="2:50" ht="14.25" customHeight="1">
      <c r="B378" s="494"/>
      <c r="C378" s="203">
        <v>12</v>
      </c>
      <c r="D378" s="206"/>
      <c r="E378" s="203"/>
      <c r="F378" s="203"/>
      <c r="G378" s="208" t="e">
        <f t="shared" si="465"/>
        <v>#DIV/0!</v>
      </c>
      <c r="H378" s="529"/>
      <c r="I378" s="209" t="e">
        <f t="shared" si="473"/>
        <v>#DIV/0!</v>
      </c>
      <c r="J378" s="209" t="e">
        <f t="shared" si="473"/>
        <v>#DIV/0!</v>
      </c>
      <c r="K378" s="210" t="e">
        <f t="shared" si="473"/>
        <v>#DIV/0!</v>
      </c>
      <c r="L378" s="530"/>
      <c r="M378" s="209" t="e">
        <f>RANK(K378, K$367:$K$381)</f>
        <v>#DIV/0!</v>
      </c>
      <c r="N378" s="494"/>
      <c r="O378" s="494"/>
      <c r="P378" s="203"/>
      <c r="Q378" s="203"/>
      <c r="R378" s="208" t="e">
        <f t="shared" si="466"/>
        <v>#DIV/0!</v>
      </c>
      <c r="S378" s="205" t="e">
        <f t="shared" si="474"/>
        <v>#DIV/0!</v>
      </c>
      <c r="T378" s="529"/>
      <c r="U378" s="203"/>
      <c r="V378" s="203"/>
      <c r="W378" s="208" t="e">
        <f t="shared" si="467"/>
        <v>#DIV/0!</v>
      </c>
      <c r="X378" s="205" t="e">
        <f t="shared" si="475"/>
        <v>#DIV/0!</v>
      </c>
      <c r="Y378" s="529"/>
      <c r="Z378" s="203"/>
      <c r="AA378" s="203"/>
      <c r="AB378" s="208" t="e">
        <f t="shared" si="468"/>
        <v>#DIV/0!</v>
      </c>
      <c r="AC378" s="205" t="e">
        <f t="shared" si="476"/>
        <v>#DIV/0!</v>
      </c>
      <c r="AD378" s="529"/>
      <c r="AE378" s="203"/>
      <c r="AF378" s="203"/>
      <c r="AG378" s="208" t="e">
        <f t="shared" si="469"/>
        <v>#DIV/0!</v>
      </c>
      <c r="AH378" s="205" t="e">
        <f t="shared" si="477"/>
        <v>#DIV/0!</v>
      </c>
      <c r="AI378" s="529"/>
      <c r="AJ378" s="203"/>
      <c r="AK378" s="203"/>
      <c r="AL378" s="208" t="e">
        <f t="shared" si="470"/>
        <v>#DIV/0!</v>
      </c>
      <c r="AM378" s="205" t="e">
        <f t="shared" si="478"/>
        <v>#DIV/0!</v>
      </c>
      <c r="AN378" s="529"/>
      <c r="AO378" s="203"/>
      <c r="AP378" s="203"/>
      <c r="AQ378" s="208" t="e">
        <f t="shared" si="471"/>
        <v>#DIV/0!</v>
      </c>
      <c r="AR378" s="205" t="e">
        <f t="shared" si="479"/>
        <v>#DIV/0!</v>
      </c>
      <c r="AS378" s="529"/>
      <c r="AT378" s="203"/>
      <c r="AU378" s="203"/>
      <c r="AV378" s="208" t="e">
        <f t="shared" si="472"/>
        <v>#DIV/0!</v>
      </c>
      <c r="AW378" s="205" t="e">
        <f t="shared" si="480"/>
        <v>#DIV/0!</v>
      </c>
      <c r="AX378" s="529"/>
    </row>
    <row r="379" spans="2:50" ht="14.25" customHeight="1">
      <c r="B379" s="494"/>
      <c r="C379" s="203">
        <v>13</v>
      </c>
      <c r="D379" s="206"/>
      <c r="E379" s="203"/>
      <c r="F379" s="203"/>
      <c r="G379" s="208" t="e">
        <f t="shared" si="465"/>
        <v>#DIV/0!</v>
      </c>
      <c r="H379" s="529"/>
      <c r="I379" s="209" t="e">
        <f t="shared" si="473"/>
        <v>#DIV/0!</v>
      </c>
      <c r="J379" s="209" t="e">
        <f t="shared" si="473"/>
        <v>#DIV/0!</v>
      </c>
      <c r="K379" s="210" t="e">
        <f t="shared" si="473"/>
        <v>#DIV/0!</v>
      </c>
      <c r="L379" s="530"/>
      <c r="M379" s="209" t="e">
        <f>RANK(K379, K$367:$K$381)</f>
        <v>#DIV/0!</v>
      </c>
      <c r="N379" s="494"/>
      <c r="O379" s="494"/>
      <c r="P379" s="203"/>
      <c r="Q379" s="203"/>
      <c r="R379" s="208" t="e">
        <f t="shared" si="466"/>
        <v>#DIV/0!</v>
      </c>
      <c r="S379" s="205" t="e">
        <f t="shared" si="474"/>
        <v>#DIV/0!</v>
      </c>
      <c r="T379" s="529"/>
      <c r="U379" s="203"/>
      <c r="V379" s="203"/>
      <c r="W379" s="208" t="e">
        <f t="shared" si="467"/>
        <v>#DIV/0!</v>
      </c>
      <c r="X379" s="205" t="e">
        <f t="shared" si="475"/>
        <v>#DIV/0!</v>
      </c>
      <c r="Y379" s="529"/>
      <c r="Z379" s="203"/>
      <c r="AA379" s="203"/>
      <c r="AB379" s="208" t="e">
        <f t="shared" si="468"/>
        <v>#DIV/0!</v>
      </c>
      <c r="AC379" s="205" t="e">
        <f t="shared" si="476"/>
        <v>#DIV/0!</v>
      </c>
      <c r="AD379" s="529"/>
      <c r="AE379" s="203"/>
      <c r="AF379" s="203"/>
      <c r="AG379" s="208" t="e">
        <f t="shared" si="469"/>
        <v>#DIV/0!</v>
      </c>
      <c r="AH379" s="205" t="e">
        <f t="shared" si="477"/>
        <v>#DIV/0!</v>
      </c>
      <c r="AI379" s="529"/>
      <c r="AJ379" s="203"/>
      <c r="AK379" s="203"/>
      <c r="AL379" s="208" t="e">
        <f t="shared" si="470"/>
        <v>#DIV/0!</v>
      </c>
      <c r="AM379" s="205" t="e">
        <f t="shared" si="478"/>
        <v>#DIV/0!</v>
      </c>
      <c r="AN379" s="529"/>
      <c r="AO379" s="203"/>
      <c r="AP379" s="203"/>
      <c r="AQ379" s="208" t="e">
        <f t="shared" si="471"/>
        <v>#DIV/0!</v>
      </c>
      <c r="AR379" s="205" t="e">
        <f t="shared" si="479"/>
        <v>#DIV/0!</v>
      </c>
      <c r="AS379" s="529"/>
      <c r="AT379" s="203"/>
      <c r="AU379" s="203"/>
      <c r="AV379" s="208" t="e">
        <f t="shared" si="472"/>
        <v>#DIV/0!</v>
      </c>
      <c r="AW379" s="205" t="e">
        <f t="shared" si="480"/>
        <v>#DIV/0!</v>
      </c>
      <c r="AX379" s="529"/>
    </row>
    <row r="380" spans="2:50" ht="14.25" customHeight="1">
      <c r="B380" s="494"/>
      <c r="C380" s="203">
        <v>14</v>
      </c>
      <c r="D380" s="206"/>
      <c r="E380" s="203"/>
      <c r="F380" s="203"/>
      <c r="G380" s="208" t="e">
        <f t="shared" si="465"/>
        <v>#DIV/0!</v>
      </c>
      <c r="H380" s="529"/>
      <c r="I380" s="209" t="e">
        <f t="shared" si="473"/>
        <v>#DIV/0!</v>
      </c>
      <c r="J380" s="209" t="e">
        <f t="shared" si="473"/>
        <v>#DIV/0!</v>
      </c>
      <c r="K380" s="210" t="e">
        <f t="shared" si="473"/>
        <v>#DIV/0!</v>
      </c>
      <c r="L380" s="530"/>
      <c r="M380" s="209" t="e">
        <f>RANK(K380, K$367:$K$381)</f>
        <v>#DIV/0!</v>
      </c>
      <c r="N380" s="494"/>
      <c r="O380" s="494"/>
      <c r="P380" s="203"/>
      <c r="Q380" s="203"/>
      <c r="R380" s="208" t="e">
        <f t="shared" si="466"/>
        <v>#DIV/0!</v>
      </c>
      <c r="S380" s="205" t="e">
        <f t="shared" si="474"/>
        <v>#DIV/0!</v>
      </c>
      <c r="T380" s="529"/>
      <c r="U380" s="203"/>
      <c r="V380" s="203"/>
      <c r="W380" s="208" t="e">
        <f t="shared" si="467"/>
        <v>#DIV/0!</v>
      </c>
      <c r="X380" s="205" t="e">
        <f t="shared" si="475"/>
        <v>#DIV/0!</v>
      </c>
      <c r="Y380" s="529"/>
      <c r="Z380" s="203"/>
      <c r="AA380" s="203"/>
      <c r="AB380" s="208" t="e">
        <f t="shared" si="468"/>
        <v>#DIV/0!</v>
      </c>
      <c r="AC380" s="205" t="e">
        <f t="shared" si="476"/>
        <v>#DIV/0!</v>
      </c>
      <c r="AD380" s="529"/>
      <c r="AE380" s="203"/>
      <c r="AF380" s="203"/>
      <c r="AG380" s="208" t="e">
        <f t="shared" si="469"/>
        <v>#DIV/0!</v>
      </c>
      <c r="AH380" s="205" t="e">
        <f t="shared" si="477"/>
        <v>#DIV/0!</v>
      </c>
      <c r="AI380" s="529"/>
      <c r="AJ380" s="203"/>
      <c r="AK380" s="203"/>
      <c r="AL380" s="208" t="e">
        <f t="shared" si="470"/>
        <v>#DIV/0!</v>
      </c>
      <c r="AM380" s="205" t="e">
        <f t="shared" si="478"/>
        <v>#DIV/0!</v>
      </c>
      <c r="AN380" s="529"/>
      <c r="AO380" s="203"/>
      <c r="AP380" s="203"/>
      <c r="AQ380" s="208" t="e">
        <f t="shared" si="471"/>
        <v>#DIV/0!</v>
      </c>
      <c r="AR380" s="205" t="e">
        <f t="shared" si="479"/>
        <v>#DIV/0!</v>
      </c>
      <c r="AS380" s="529"/>
      <c r="AT380" s="203"/>
      <c r="AU380" s="203"/>
      <c r="AV380" s="208" t="e">
        <f t="shared" si="472"/>
        <v>#DIV/0!</v>
      </c>
      <c r="AW380" s="205" t="e">
        <f t="shared" si="480"/>
        <v>#DIV/0!</v>
      </c>
      <c r="AX380" s="529"/>
    </row>
    <row r="381" spans="2:50" ht="14.25" customHeight="1">
      <c r="B381" s="494"/>
      <c r="C381" s="203">
        <v>15</v>
      </c>
      <c r="D381" s="206"/>
      <c r="E381" s="203"/>
      <c r="F381" s="203"/>
      <c r="G381" s="208" t="e">
        <f t="shared" si="465"/>
        <v>#DIV/0!</v>
      </c>
      <c r="H381" s="529"/>
      <c r="I381" s="209" t="e">
        <f t="shared" si="473"/>
        <v>#DIV/0!</v>
      </c>
      <c r="J381" s="209" t="e">
        <f t="shared" si="473"/>
        <v>#DIV/0!</v>
      </c>
      <c r="K381" s="210" t="e">
        <f t="shared" si="473"/>
        <v>#DIV/0!</v>
      </c>
      <c r="L381" s="530"/>
      <c r="M381" s="209" t="e">
        <f>RANK(K381, K$367:$K$381)</f>
        <v>#DIV/0!</v>
      </c>
      <c r="N381" s="494"/>
      <c r="O381" s="494"/>
      <c r="P381" s="203"/>
      <c r="Q381" s="207"/>
      <c r="R381" s="208" t="e">
        <f>Q381/P381</f>
        <v>#DIV/0!</v>
      </c>
      <c r="S381" s="205" t="e">
        <f t="shared" si="474"/>
        <v>#DIV/0!</v>
      </c>
      <c r="T381" s="529"/>
      <c r="U381" s="203"/>
      <c r="V381" s="207"/>
      <c r="W381" s="208" t="e">
        <f>V381/U381</f>
        <v>#DIV/0!</v>
      </c>
      <c r="X381" s="205" t="e">
        <f t="shared" si="475"/>
        <v>#DIV/0!</v>
      </c>
      <c r="Y381" s="529"/>
      <c r="Z381" s="203"/>
      <c r="AA381" s="207"/>
      <c r="AB381" s="208" t="e">
        <f>AA381/Z381</f>
        <v>#DIV/0!</v>
      </c>
      <c r="AC381" s="205" t="e">
        <f t="shared" si="476"/>
        <v>#DIV/0!</v>
      </c>
      <c r="AD381" s="529"/>
      <c r="AE381" s="203"/>
      <c r="AF381" s="207"/>
      <c r="AG381" s="208" t="e">
        <f>AF381/AE381</f>
        <v>#DIV/0!</v>
      </c>
      <c r="AH381" s="205" t="e">
        <f t="shared" si="477"/>
        <v>#DIV/0!</v>
      </c>
      <c r="AI381" s="529"/>
      <c r="AJ381" s="203"/>
      <c r="AK381" s="207"/>
      <c r="AL381" s="208" t="e">
        <f>AK381/AJ381</f>
        <v>#DIV/0!</v>
      </c>
      <c r="AM381" s="205" t="e">
        <f t="shared" si="478"/>
        <v>#DIV/0!</v>
      </c>
      <c r="AN381" s="529"/>
      <c r="AO381" s="203"/>
      <c r="AP381" s="207"/>
      <c r="AQ381" s="208" t="e">
        <f>AP381/AO381</f>
        <v>#DIV/0!</v>
      </c>
      <c r="AR381" s="205" t="e">
        <f t="shared" si="479"/>
        <v>#DIV/0!</v>
      </c>
      <c r="AS381" s="529"/>
      <c r="AT381" s="203"/>
      <c r="AU381" s="207"/>
      <c r="AV381" s="208" t="e">
        <f>AU381/AT381</f>
        <v>#DIV/0!</v>
      </c>
      <c r="AW381" s="205" t="e">
        <f t="shared" si="480"/>
        <v>#DIV/0!</v>
      </c>
      <c r="AX381" s="529"/>
    </row>
    <row r="382" spans="2:50" ht="14.25" customHeight="1" collapsed="1">
      <c r="B382" s="531" t="s">
        <v>880</v>
      </c>
      <c r="C382" s="532"/>
      <c r="D382" s="532"/>
      <c r="E382" s="532"/>
      <c r="F382" s="532"/>
      <c r="G382" s="532"/>
      <c r="H382" s="532"/>
      <c r="I382" s="532"/>
      <c r="J382" s="532"/>
      <c r="K382" s="532"/>
      <c r="L382" s="532"/>
      <c r="M382" s="533"/>
      <c r="N382" s="575" t="s">
        <v>445</v>
      </c>
      <c r="O382" s="575" t="s">
        <v>105</v>
      </c>
      <c r="P382" s="587">
        <f>AT362+1</f>
        <v>46000</v>
      </c>
      <c r="Q382" s="588"/>
      <c r="R382" s="588"/>
      <c r="S382" s="588"/>
      <c r="T382" s="588"/>
      <c r="U382" s="589">
        <f>P382+1</f>
        <v>46001</v>
      </c>
      <c r="V382" s="590"/>
      <c r="W382" s="590"/>
      <c r="X382" s="590"/>
      <c r="Y382" s="590"/>
      <c r="Z382" s="587">
        <f t="shared" ref="Z382" si="481">U382+1</f>
        <v>46002</v>
      </c>
      <c r="AA382" s="588"/>
      <c r="AB382" s="588"/>
      <c r="AC382" s="588"/>
      <c r="AD382" s="588"/>
      <c r="AE382" s="589">
        <f t="shared" ref="AE382" si="482">Z382+1</f>
        <v>46003</v>
      </c>
      <c r="AF382" s="590"/>
      <c r="AG382" s="590"/>
      <c r="AH382" s="590"/>
      <c r="AI382" s="590"/>
      <c r="AJ382" s="591">
        <f t="shared" ref="AJ382" si="483">AE382+1</f>
        <v>46004</v>
      </c>
      <c r="AK382" s="592"/>
      <c r="AL382" s="592"/>
      <c r="AM382" s="592"/>
      <c r="AN382" s="593"/>
      <c r="AO382" s="589">
        <f t="shared" ref="AO382" si="484">AJ382+1</f>
        <v>46005</v>
      </c>
      <c r="AP382" s="590"/>
      <c r="AQ382" s="590"/>
      <c r="AR382" s="590"/>
      <c r="AS382" s="590"/>
      <c r="AT382" s="591">
        <f t="shared" ref="AT382" si="485">AO382+1</f>
        <v>46006</v>
      </c>
      <c r="AU382" s="592"/>
      <c r="AV382" s="592"/>
      <c r="AW382" s="592"/>
      <c r="AX382" s="593"/>
    </row>
    <row r="383" spans="2:50" ht="14.25" customHeight="1">
      <c r="B383" s="534"/>
      <c r="C383" s="534"/>
      <c r="D383" s="534"/>
      <c r="E383" s="534"/>
      <c r="F383" s="534"/>
      <c r="G383" s="534"/>
      <c r="H383" s="534"/>
      <c r="I383" s="534"/>
      <c r="J383" s="534"/>
      <c r="K383" s="534"/>
      <c r="L383" s="534"/>
      <c r="M383" s="535"/>
      <c r="N383" s="577"/>
      <c r="O383" s="577"/>
      <c r="P383" s="594">
        <f>P382</f>
        <v>46000</v>
      </c>
      <c r="Q383" s="594"/>
      <c r="R383" s="594"/>
      <c r="S383" s="594"/>
      <c r="T383" s="594"/>
      <c r="U383" s="595">
        <f>U382</f>
        <v>46001</v>
      </c>
      <c r="V383" s="595"/>
      <c r="W383" s="595"/>
      <c r="X383" s="595"/>
      <c r="Y383" s="595"/>
      <c r="Z383" s="594">
        <f t="shared" ref="Z383" si="486">Z382</f>
        <v>46002</v>
      </c>
      <c r="AA383" s="594"/>
      <c r="AB383" s="594"/>
      <c r="AC383" s="594"/>
      <c r="AD383" s="594"/>
      <c r="AE383" s="595">
        <f t="shared" ref="AE383" si="487">AE382</f>
        <v>46003</v>
      </c>
      <c r="AF383" s="595"/>
      <c r="AG383" s="595"/>
      <c r="AH383" s="595"/>
      <c r="AI383" s="595"/>
      <c r="AJ383" s="596">
        <f t="shared" ref="AJ383" si="488">AJ382</f>
        <v>46004</v>
      </c>
      <c r="AK383" s="597"/>
      <c r="AL383" s="597"/>
      <c r="AM383" s="597"/>
      <c r="AN383" s="598"/>
      <c r="AO383" s="595">
        <f t="shared" ref="AO383" si="489">AO382</f>
        <v>46005</v>
      </c>
      <c r="AP383" s="595"/>
      <c r="AQ383" s="595"/>
      <c r="AR383" s="595"/>
      <c r="AS383" s="595"/>
      <c r="AT383" s="596">
        <f t="shared" ref="AT383" si="490">AT382</f>
        <v>46006</v>
      </c>
      <c r="AU383" s="597"/>
      <c r="AV383" s="597"/>
      <c r="AW383" s="597"/>
      <c r="AX383" s="598"/>
    </row>
    <row r="384" spans="2:50" ht="14.25" customHeight="1">
      <c r="B384" s="494" t="s">
        <v>165</v>
      </c>
      <c r="C384" s="494" t="s">
        <v>160</v>
      </c>
      <c r="D384" s="494"/>
      <c r="E384" s="494" t="s">
        <v>161</v>
      </c>
      <c r="F384" s="494"/>
      <c r="G384" s="494"/>
      <c r="H384" s="494" t="s">
        <v>166</v>
      </c>
      <c r="I384" s="527" t="s">
        <v>446</v>
      </c>
      <c r="J384" s="527"/>
      <c r="K384" s="527"/>
      <c r="L384" s="527" t="s">
        <v>166</v>
      </c>
      <c r="M384" s="527" t="s">
        <v>168</v>
      </c>
      <c r="N384" s="494"/>
      <c r="O384" s="494" t="s">
        <v>167</v>
      </c>
      <c r="P384" s="494" t="s">
        <v>163</v>
      </c>
      <c r="Q384" s="494"/>
      <c r="R384" s="494"/>
      <c r="S384" s="494"/>
      <c r="T384" s="494" t="s">
        <v>166</v>
      </c>
      <c r="U384" s="494" t="s">
        <v>163</v>
      </c>
      <c r="V384" s="494"/>
      <c r="W384" s="494"/>
      <c r="X384" s="494"/>
      <c r="Y384" s="494" t="s">
        <v>166</v>
      </c>
      <c r="Z384" s="494" t="s">
        <v>163</v>
      </c>
      <c r="AA384" s="494"/>
      <c r="AB384" s="494"/>
      <c r="AC384" s="494"/>
      <c r="AD384" s="494" t="s">
        <v>166</v>
      </c>
      <c r="AE384" s="494" t="s">
        <v>163</v>
      </c>
      <c r="AF384" s="494"/>
      <c r="AG384" s="494"/>
      <c r="AH384" s="494"/>
      <c r="AI384" s="494" t="s">
        <v>166</v>
      </c>
      <c r="AJ384" s="494" t="s">
        <v>163</v>
      </c>
      <c r="AK384" s="494"/>
      <c r="AL384" s="494"/>
      <c r="AM384" s="494"/>
      <c r="AN384" s="494" t="s">
        <v>166</v>
      </c>
      <c r="AO384" s="494" t="s">
        <v>163</v>
      </c>
      <c r="AP384" s="494"/>
      <c r="AQ384" s="494"/>
      <c r="AR384" s="494"/>
      <c r="AS384" s="494" t="s">
        <v>166</v>
      </c>
      <c r="AT384" s="494" t="s">
        <v>163</v>
      </c>
      <c r="AU384" s="494"/>
      <c r="AV384" s="494"/>
      <c r="AW384" s="494"/>
      <c r="AX384" s="494" t="s">
        <v>166</v>
      </c>
    </row>
    <row r="385" spans="2:50" ht="14.25" customHeight="1">
      <c r="B385" s="494"/>
      <c r="C385" s="494"/>
      <c r="D385" s="494"/>
      <c r="E385" s="494" t="s">
        <v>447</v>
      </c>
      <c r="F385" s="494"/>
      <c r="G385" s="494"/>
      <c r="H385" s="494"/>
      <c r="I385" s="527" t="s">
        <v>447</v>
      </c>
      <c r="J385" s="527"/>
      <c r="K385" s="527"/>
      <c r="L385" s="527"/>
      <c r="M385" s="527"/>
      <c r="N385" s="494"/>
      <c r="O385" s="494"/>
      <c r="P385" s="494" t="s">
        <v>448</v>
      </c>
      <c r="Q385" s="494"/>
      <c r="R385" s="494"/>
      <c r="S385" s="494"/>
      <c r="T385" s="494"/>
      <c r="U385" s="494" t="s">
        <v>448</v>
      </c>
      <c r="V385" s="494"/>
      <c r="W385" s="494"/>
      <c r="X385" s="494"/>
      <c r="Y385" s="494"/>
      <c r="Z385" s="494" t="s">
        <v>448</v>
      </c>
      <c r="AA385" s="494"/>
      <c r="AB385" s="494"/>
      <c r="AC385" s="494"/>
      <c r="AD385" s="494"/>
      <c r="AE385" s="494" t="s">
        <v>448</v>
      </c>
      <c r="AF385" s="494"/>
      <c r="AG385" s="494"/>
      <c r="AH385" s="494"/>
      <c r="AI385" s="494"/>
      <c r="AJ385" s="494" t="s">
        <v>448</v>
      </c>
      <c r="AK385" s="494"/>
      <c r="AL385" s="494"/>
      <c r="AM385" s="494"/>
      <c r="AN385" s="494"/>
      <c r="AO385" s="494" t="s">
        <v>448</v>
      </c>
      <c r="AP385" s="494"/>
      <c r="AQ385" s="494"/>
      <c r="AR385" s="494"/>
      <c r="AS385" s="494"/>
      <c r="AT385" s="494" t="s">
        <v>448</v>
      </c>
      <c r="AU385" s="494"/>
      <c r="AV385" s="494"/>
      <c r="AW385" s="494"/>
      <c r="AX385" s="494"/>
    </row>
    <row r="386" spans="2:50" ht="14.25" customHeight="1">
      <c r="B386" s="494"/>
      <c r="C386" s="494"/>
      <c r="D386" s="494"/>
      <c r="E386" s="203" t="s">
        <v>162</v>
      </c>
      <c r="F386" s="203" t="s">
        <v>449</v>
      </c>
      <c r="G386" s="203" t="s">
        <v>164</v>
      </c>
      <c r="H386" s="494"/>
      <c r="I386" s="204" t="s">
        <v>162</v>
      </c>
      <c r="J386" s="204" t="s">
        <v>449</v>
      </c>
      <c r="K386" s="204" t="s">
        <v>164</v>
      </c>
      <c r="L386" s="527"/>
      <c r="M386" s="527"/>
      <c r="N386" s="494"/>
      <c r="O386" s="494"/>
      <c r="P386" s="203" t="s">
        <v>162</v>
      </c>
      <c r="Q386" s="203" t="s">
        <v>449</v>
      </c>
      <c r="R386" s="203" t="s">
        <v>164</v>
      </c>
      <c r="S386" s="205" t="s">
        <v>168</v>
      </c>
      <c r="T386" s="494"/>
      <c r="U386" s="203" t="s">
        <v>162</v>
      </c>
      <c r="V386" s="203" t="s">
        <v>449</v>
      </c>
      <c r="W386" s="203" t="s">
        <v>164</v>
      </c>
      <c r="X386" s="205" t="s">
        <v>168</v>
      </c>
      <c r="Y386" s="494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494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494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494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494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494"/>
    </row>
    <row r="387" spans="2:50" ht="14.25" customHeight="1">
      <c r="B387" s="494" t="s">
        <v>478</v>
      </c>
      <c r="C387" s="203">
        <v>1</v>
      </c>
      <c r="D387" s="206"/>
      <c r="E387" s="203"/>
      <c r="F387" s="203"/>
      <c r="G387" s="208" t="e">
        <f t="shared" ref="G387:G401" si="491">F387/E387</f>
        <v>#DIV/0!</v>
      </c>
      <c r="H387" s="529" t="e">
        <f>AVERAGE(G387:G401)</f>
        <v>#DIV/0!</v>
      </c>
      <c r="I387" s="209" t="e">
        <f>AVERAGE(P387,U387,Z387,AE387,AJ387,AO387,AT387)</f>
        <v>#DIV/0!</v>
      </c>
      <c r="J387" s="209" t="e">
        <f>AVERAGE(Q387,V387,AA387,AF387,AK387,AP387,AU387)</f>
        <v>#DIV/0!</v>
      </c>
      <c r="K387" s="210" t="e">
        <f>AVERAGE(R387,W387,AB387,AG387,AL387,AQ387,AV387)</f>
        <v>#DIV/0!</v>
      </c>
      <c r="L387" s="530" t="str">
        <f>IFERROR(AVERAGE(K387:K401),"-")</f>
        <v>-</v>
      </c>
      <c r="M387" s="209" t="e">
        <f>RANK(K387, K$387:$K$401)</f>
        <v>#DIV/0!</v>
      </c>
      <c r="N387" s="494"/>
      <c r="O387" s="494"/>
      <c r="P387" s="203"/>
      <c r="Q387" s="203"/>
      <c r="R387" s="208" t="e">
        <f t="shared" ref="R387:R400" si="492">Q387/P387</f>
        <v>#DIV/0!</v>
      </c>
      <c r="S387" s="205" t="e">
        <f>RANK(R387, R$387:R$401)</f>
        <v>#DIV/0!</v>
      </c>
      <c r="T387" s="529" t="e">
        <f>AVERAGE(R387:R401)</f>
        <v>#DIV/0!</v>
      </c>
      <c r="U387" s="203"/>
      <c r="V387" s="203"/>
      <c r="W387" s="208" t="e">
        <f t="shared" ref="W387:W400" si="493">V387/U387</f>
        <v>#DIV/0!</v>
      </c>
      <c r="X387" s="205" t="e">
        <f>RANK(W387, W$387:W$401)</f>
        <v>#DIV/0!</v>
      </c>
      <c r="Y387" s="529" t="e">
        <f>AVERAGE(W387:W401)</f>
        <v>#DIV/0!</v>
      </c>
      <c r="Z387" s="203"/>
      <c r="AA387" s="203"/>
      <c r="AB387" s="208" t="e">
        <f t="shared" ref="AB387:AB400" si="494">AA387/Z387</f>
        <v>#DIV/0!</v>
      </c>
      <c r="AC387" s="205" t="e">
        <f>RANK(AB387, AB$387:AB$401)</f>
        <v>#DIV/0!</v>
      </c>
      <c r="AD387" s="529" t="e">
        <f>AVERAGE(AB387:AB401)</f>
        <v>#DIV/0!</v>
      </c>
      <c r="AE387" s="203"/>
      <c r="AF387" s="203"/>
      <c r="AG387" s="208" t="e">
        <f t="shared" ref="AG387:AG400" si="495">AF387/AE387</f>
        <v>#DIV/0!</v>
      </c>
      <c r="AH387" s="205" t="e">
        <f>RANK(AG387, AG$387:AG$401)</f>
        <v>#DIV/0!</v>
      </c>
      <c r="AI387" s="529" t="e">
        <f>AVERAGE(AG387:AG401)</f>
        <v>#DIV/0!</v>
      </c>
      <c r="AJ387" s="203"/>
      <c r="AK387" s="203"/>
      <c r="AL387" s="208" t="e">
        <f t="shared" ref="AL387:AL400" si="496">AK387/AJ387</f>
        <v>#DIV/0!</v>
      </c>
      <c r="AM387" s="205" t="e">
        <f>RANK(AL387, AL$387:AL$401)</f>
        <v>#DIV/0!</v>
      </c>
      <c r="AN387" s="529" t="e">
        <f>AVERAGE(AL387:AL401)</f>
        <v>#DIV/0!</v>
      </c>
      <c r="AO387" s="203"/>
      <c r="AP387" s="203"/>
      <c r="AQ387" s="208" t="e">
        <f t="shared" ref="AQ387:AQ400" si="497">AP387/AO387</f>
        <v>#DIV/0!</v>
      </c>
      <c r="AR387" s="205" t="e">
        <f>RANK(AQ387, AQ$387:AQ$401)</f>
        <v>#DIV/0!</v>
      </c>
      <c r="AS387" s="529" t="e">
        <f>AVERAGE(AQ387:AQ401)</f>
        <v>#DIV/0!</v>
      </c>
      <c r="AT387" s="203"/>
      <c r="AU387" s="203"/>
      <c r="AV387" s="208" t="e">
        <f t="shared" ref="AV387:AV400" si="498">AU387/AT387</f>
        <v>#DIV/0!</v>
      </c>
      <c r="AW387" s="205" t="e">
        <f>RANK(AV387, AV$387:AV$401)</f>
        <v>#DIV/0!</v>
      </c>
      <c r="AX387" s="529" t="e">
        <f>AVERAGE(AV387:AV401)</f>
        <v>#DIV/0!</v>
      </c>
    </row>
    <row r="388" spans="2:50" ht="14.25" customHeight="1">
      <c r="B388" s="494"/>
      <c r="C388" s="203">
        <v>2</v>
      </c>
      <c r="D388" s="206"/>
      <c r="E388" s="203"/>
      <c r="F388" s="203"/>
      <c r="G388" s="208" t="e">
        <f t="shared" si="491"/>
        <v>#DIV/0!</v>
      </c>
      <c r="H388" s="529"/>
      <c r="I388" s="209" t="e">
        <f t="shared" ref="I388:K401" si="499">AVERAGE(P388,U388,Z388,AE388,AJ388,AO388,AT388)</f>
        <v>#DIV/0!</v>
      </c>
      <c r="J388" s="209" t="e">
        <f t="shared" si="499"/>
        <v>#DIV/0!</v>
      </c>
      <c r="K388" s="210" t="e">
        <f t="shared" si="499"/>
        <v>#DIV/0!</v>
      </c>
      <c r="L388" s="530"/>
      <c r="M388" s="209" t="e">
        <f>RANK(K388, K$387:$K$401)</f>
        <v>#DIV/0!</v>
      </c>
      <c r="N388" s="494"/>
      <c r="O388" s="494"/>
      <c r="P388" s="203"/>
      <c r="Q388" s="203"/>
      <c r="R388" s="208" t="e">
        <f t="shared" si="492"/>
        <v>#DIV/0!</v>
      </c>
      <c r="S388" s="205" t="e">
        <f t="shared" ref="S388:S401" si="500">RANK(R388, R$387:R$401)</f>
        <v>#DIV/0!</v>
      </c>
      <c r="T388" s="529"/>
      <c r="U388" s="203"/>
      <c r="V388" s="203"/>
      <c r="W388" s="208" t="e">
        <f t="shared" si="493"/>
        <v>#DIV/0!</v>
      </c>
      <c r="X388" s="205" t="e">
        <f t="shared" ref="X388:X401" si="501">RANK(W388, W$387:W$401)</f>
        <v>#DIV/0!</v>
      </c>
      <c r="Y388" s="529"/>
      <c r="Z388" s="203"/>
      <c r="AA388" s="203"/>
      <c r="AB388" s="208" t="e">
        <f t="shared" si="494"/>
        <v>#DIV/0!</v>
      </c>
      <c r="AC388" s="205" t="e">
        <f t="shared" ref="AC388:AC401" si="502">RANK(AB388, AB$387:AB$401)</f>
        <v>#DIV/0!</v>
      </c>
      <c r="AD388" s="529"/>
      <c r="AE388" s="203"/>
      <c r="AF388" s="203"/>
      <c r="AG388" s="208" t="e">
        <f t="shared" si="495"/>
        <v>#DIV/0!</v>
      </c>
      <c r="AH388" s="205" t="e">
        <f t="shared" ref="AH388:AH401" si="503">RANK(AG388, AG$387:AG$401)</f>
        <v>#DIV/0!</v>
      </c>
      <c r="AI388" s="529"/>
      <c r="AJ388" s="203"/>
      <c r="AK388" s="203"/>
      <c r="AL388" s="208" t="e">
        <f t="shared" si="496"/>
        <v>#DIV/0!</v>
      </c>
      <c r="AM388" s="205" t="e">
        <f t="shared" ref="AM388:AM401" si="504">RANK(AL388, AL$387:AL$401)</f>
        <v>#DIV/0!</v>
      </c>
      <c r="AN388" s="529"/>
      <c r="AO388" s="203"/>
      <c r="AP388" s="203"/>
      <c r="AQ388" s="208" t="e">
        <f t="shared" si="497"/>
        <v>#DIV/0!</v>
      </c>
      <c r="AR388" s="205" t="e">
        <f t="shared" ref="AR388:AR401" si="505">RANK(AQ388, AQ$387:AQ$401)</f>
        <v>#DIV/0!</v>
      </c>
      <c r="AS388" s="529"/>
      <c r="AT388" s="203"/>
      <c r="AU388" s="203"/>
      <c r="AV388" s="208" t="e">
        <f t="shared" si="498"/>
        <v>#DIV/0!</v>
      </c>
      <c r="AW388" s="205" t="e">
        <f t="shared" ref="AW388:AW401" si="506">RANK(AV388, AV$387:AV$401)</f>
        <v>#DIV/0!</v>
      </c>
      <c r="AX388" s="529"/>
    </row>
    <row r="389" spans="2:50" ht="14.25" customHeight="1">
      <c r="B389" s="494"/>
      <c r="C389" s="203">
        <v>3</v>
      </c>
      <c r="D389" s="206"/>
      <c r="E389" s="203"/>
      <c r="F389" s="203"/>
      <c r="G389" s="208" t="e">
        <f t="shared" si="491"/>
        <v>#DIV/0!</v>
      </c>
      <c r="H389" s="529"/>
      <c r="I389" s="209" t="e">
        <f t="shared" si="499"/>
        <v>#DIV/0!</v>
      </c>
      <c r="J389" s="209" t="e">
        <f t="shared" si="499"/>
        <v>#DIV/0!</v>
      </c>
      <c r="K389" s="210" t="e">
        <f t="shared" si="499"/>
        <v>#DIV/0!</v>
      </c>
      <c r="L389" s="530"/>
      <c r="M389" s="209" t="e">
        <f>RANK(K389, K$387:$K$401)</f>
        <v>#DIV/0!</v>
      </c>
      <c r="N389" s="494"/>
      <c r="O389" s="494"/>
      <c r="P389" s="203"/>
      <c r="Q389" s="203"/>
      <c r="R389" s="208" t="e">
        <f t="shared" si="492"/>
        <v>#DIV/0!</v>
      </c>
      <c r="S389" s="205" t="e">
        <f t="shared" si="500"/>
        <v>#DIV/0!</v>
      </c>
      <c r="T389" s="529"/>
      <c r="U389" s="203"/>
      <c r="V389" s="203"/>
      <c r="W389" s="208" t="e">
        <f t="shared" si="493"/>
        <v>#DIV/0!</v>
      </c>
      <c r="X389" s="205" t="e">
        <f t="shared" si="501"/>
        <v>#DIV/0!</v>
      </c>
      <c r="Y389" s="529"/>
      <c r="Z389" s="203"/>
      <c r="AA389" s="203"/>
      <c r="AB389" s="208" t="e">
        <f t="shared" si="494"/>
        <v>#DIV/0!</v>
      </c>
      <c r="AC389" s="205" t="e">
        <f t="shared" si="502"/>
        <v>#DIV/0!</v>
      </c>
      <c r="AD389" s="529"/>
      <c r="AE389" s="203"/>
      <c r="AF389" s="203"/>
      <c r="AG389" s="208" t="e">
        <f t="shared" si="495"/>
        <v>#DIV/0!</v>
      </c>
      <c r="AH389" s="205" t="e">
        <f t="shared" si="503"/>
        <v>#DIV/0!</v>
      </c>
      <c r="AI389" s="529"/>
      <c r="AJ389" s="203"/>
      <c r="AK389" s="203"/>
      <c r="AL389" s="208" t="e">
        <f t="shared" si="496"/>
        <v>#DIV/0!</v>
      </c>
      <c r="AM389" s="205" t="e">
        <f t="shared" si="504"/>
        <v>#DIV/0!</v>
      </c>
      <c r="AN389" s="529"/>
      <c r="AO389" s="203"/>
      <c r="AP389" s="203"/>
      <c r="AQ389" s="208" t="e">
        <f t="shared" si="497"/>
        <v>#DIV/0!</v>
      </c>
      <c r="AR389" s="205" t="e">
        <f t="shared" si="505"/>
        <v>#DIV/0!</v>
      </c>
      <c r="AS389" s="529"/>
      <c r="AT389" s="203"/>
      <c r="AU389" s="203"/>
      <c r="AV389" s="208" t="e">
        <f t="shared" si="498"/>
        <v>#DIV/0!</v>
      </c>
      <c r="AW389" s="205" t="e">
        <f t="shared" si="506"/>
        <v>#DIV/0!</v>
      </c>
      <c r="AX389" s="529"/>
    </row>
    <row r="390" spans="2:50" ht="14.25" customHeight="1">
      <c r="B390" s="494"/>
      <c r="C390" s="203">
        <v>4</v>
      </c>
      <c r="D390" s="206"/>
      <c r="E390" s="203"/>
      <c r="F390" s="203"/>
      <c r="G390" s="208" t="e">
        <f t="shared" si="491"/>
        <v>#DIV/0!</v>
      </c>
      <c r="H390" s="529"/>
      <c r="I390" s="209" t="e">
        <f t="shared" si="499"/>
        <v>#DIV/0!</v>
      </c>
      <c r="J390" s="209" t="e">
        <f t="shared" si="499"/>
        <v>#DIV/0!</v>
      </c>
      <c r="K390" s="210" t="e">
        <f t="shared" si="499"/>
        <v>#DIV/0!</v>
      </c>
      <c r="L390" s="530"/>
      <c r="M390" s="209" t="e">
        <f>RANK(K390, K$387:$K$401)</f>
        <v>#DIV/0!</v>
      </c>
      <c r="N390" s="494"/>
      <c r="O390" s="494"/>
      <c r="P390" s="203"/>
      <c r="Q390" s="203"/>
      <c r="R390" s="208" t="e">
        <f t="shared" si="492"/>
        <v>#DIV/0!</v>
      </c>
      <c r="S390" s="205" t="e">
        <f t="shared" si="500"/>
        <v>#DIV/0!</v>
      </c>
      <c r="T390" s="529"/>
      <c r="U390" s="203"/>
      <c r="V390" s="203"/>
      <c r="W390" s="208" t="e">
        <f t="shared" si="493"/>
        <v>#DIV/0!</v>
      </c>
      <c r="X390" s="205" t="e">
        <f t="shared" si="501"/>
        <v>#DIV/0!</v>
      </c>
      <c r="Y390" s="529"/>
      <c r="Z390" s="203"/>
      <c r="AA390" s="203"/>
      <c r="AB390" s="208" t="e">
        <f t="shared" si="494"/>
        <v>#DIV/0!</v>
      </c>
      <c r="AC390" s="205" t="e">
        <f t="shared" si="502"/>
        <v>#DIV/0!</v>
      </c>
      <c r="AD390" s="529"/>
      <c r="AE390" s="203"/>
      <c r="AF390" s="203"/>
      <c r="AG390" s="208" t="e">
        <f t="shared" si="495"/>
        <v>#DIV/0!</v>
      </c>
      <c r="AH390" s="205" t="e">
        <f t="shared" si="503"/>
        <v>#DIV/0!</v>
      </c>
      <c r="AI390" s="529"/>
      <c r="AJ390" s="203"/>
      <c r="AK390" s="203"/>
      <c r="AL390" s="208" t="e">
        <f t="shared" si="496"/>
        <v>#DIV/0!</v>
      </c>
      <c r="AM390" s="205" t="e">
        <f t="shared" si="504"/>
        <v>#DIV/0!</v>
      </c>
      <c r="AN390" s="529"/>
      <c r="AO390" s="203"/>
      <c r="AP390" s="203"/>
      <c r="AQ390" s="208" t="e">
        <f t="shared" si="497"/>
        <v>#DIV/0!</v>
      </c>
      <c r="AR390" s="205" t="e">
        <f t="shared" si="505"/>
        <v>#DIV/0!</v>
      </c>
      <c r="AS390" s="529"/>
      <c r="AT390" s="203"/>
      <c r="AU390" s="203"/>
      <c r="AV390" s="208" t="e">
        <f t="shared" si="498"/>
        <v>#DIV/0!</v>
      </c>
      <c r="AW390" s="205" t="e">
        <f>RANK(AV390, AV$387:AV$401)</f>
        <v>#DIV/0!</v>
      </c>
      <c r="AX390" s="529"/>
    </row>
    <row r="391" spans="2:50" ht="14.25" customHeight="1">
      <c r="B391" s="494"/>
      <c r="C391" s="203">
        <v>5</v>
      </c>
      <c r="D391" s="206"/>
      <c r="E391" s="203"/>
      <c r="F391" s="203"/>
      <c r="G391" s="208" t="e">
        <f t="shared" si="491"/>
        <v>#DIV/0!</v>
      </c>
      <c r="H391" s="529"/>
      <c r="I391" s="209" t="e">
        <f t="shared" si="499"/>
        <v>#DIV/0!</v>
      </c>
      <c r="J391" s="209" t="e">
        <f t="shared" si="499"/>
        <v>#DIV/0!</v>
      </c>
      <c r="K391" s="210" t="e">
        <f t="shared" si="499"/>
        <v>#DIV/0!</v>
      </c>
      <c r="L391" s="530"/>
      <c r="M391" s="209" t="e">
        <f>RANK(K391, K$387:$K$401)</f>
        <v>#DIV/0!</v>
      </c>
      <c r="N391" s="494"/>
      <c r="O391" s="494"/>
      <c r="P391" s="203"/>
      <c r="Q391" s="203"/>
      <c r="R391" s="208" t="e">
        <f t="shared" si="492"/>
        <v>#DIV/0!</v>
      </c>
      <c r="S391" s="205" t="e">
        <f t="shared" si="500"/>
        <v>#DIV/0!</v>
      </c>
      <c r="T391" s="529"/>
      <c r="U391" s="203"/>
      <c r="V391" s="203"/>
      <c r="W391" s="208" t="e">
        <f t="shared" si="493"/>
        <v>#DIV/0!</v>
      </c>
      <c r="X391" s="205" t="e">
        <f t="shared" si="501"/>
        <v>#DIV/0!</v>
      </c>
      <c r="Y391" s="529"/>
      <c r="Z391" s="203"/>
      <c r="AA391" s="203"/>
      <c r="AB391" s="208" t="e">
        <f t="shared" si="494"/>
        <v>#DIV/0!</v>
      </c>
      <c r="AC391" s="205" t="e">
        <f t="shared" si="502"/>
        <v>#DIV/0!</v>
      </c>
      <c r="AD391" s="529"/>
      <c r="AE391" s="203"/>
      <c r="AF391" s="203"/>
      <c r="AG391" s="208" t="e">
        <f t="shared" si="495"/>
        <v>#DIV/0!</v>
      </c>
      <c r="AH391" s="205" t="e">
        <f t="shared" si="503"/>
        <v>#DIV/0!</v>
      </c>
      <c r="AI391" s="529"/>
      <c r="AJ391" s="203"/>
      <c r="AK391" s="203"/>
      <c r="AL391" s="208" t="e">
        <f t="shared" si="496"/>
        <v>#DIV/0!</v>
      </c>
      <c r="AM391" s="205" t="e">
        <f t="shared" si="504"/>
        <v>#DIV/0!</v>
      </c>
      <c r="AN391" s="529"/>
      <c r="AO391" s="203"/>
      <c r="AP391" s="203"/>
      <c r="AQ391" s="208" t="e">
        <f t="shared" si="497"/>
        <v>#DIV/0!</v>
      </c>
      <c r="AR391" s="205" t="e">
        <f t="shared" si="505"/>
        <v>#DIV/0!</v>
      </c>
      <c r="AS391" s="529"/>
      <c r="AT391" s="203"/>
      <c r="AU391" s="203"/>
      <c r="AV391" s="208" t="e">
        <f t="shared" si="498"/>
        <v>#DIV/0!</v>
      </c>
      <c r="AW391" s="205" t="e">
        <f t="shared" si="506"/>
        <v>#DIV/0!</v>
      </c>
      <c r="AX391" s="529"/>
    </row>
    <row r="392" spans="2:50" ht="14.25" customHeight="1">
      <c r="B392" s="494"/>
      <c r="C392" s="203">
        <v>6</v>
      </c>
      <c r="D392" s="206"/>
      <c r="E392" s="203"/>
      <c r="F392" s="203"/>
      <c r="G392" s="208" t="e">
        <f t="shared" si="491"/>
        <v>#DIV/0!</v>
      </c>
      <c r="H392" s="529"/>
      <c r="I392" s="209" t="e">
        <f t="shared" si="499"/>
        <v>#DIV/0!</v>
      </c>
      <c r="J392" s="209" t="e">
        <f t="shared" si="499"/>
        <v>#DIV/0!</v>
      </c>
      <c r="K392" s="210" t="e">
        <f t="shared" si="499"/>
        <v>#DIV/0!</v>
      </c>
      <c r="L392" s="530"/>
      <c r="M392" s="209" t="e">
        <f>RANK(K392, K$387:$K$401)</f>
        <v>#DIV/0!</v>
      </c>
      <c r="N392" s="494"/>
      <c r="O392" s="494"/>
      <c r="P392" s="203"/>
      <c r="Q392" s="203"/>
      <c r="R392" s="208" t="e">
        <f t="shared" si="492"/>
        <v>#DIV/0!</v>
      </c>
      <c r="S392" s="205" t="e">
        <f t="shared" si="500"/>
        <v>#DIV/0!</v>
      </c>
      <c r="T392" s="529"/>
      <c r="U392" s="203"/>
      <c r="V392" s="203"/>
      <c r="W392" s="208" t="e">
        <f t="shared" si="493"/>
        <v>#DIV/0!</v>
      </c>
      <c r="X392" s="205" t="e">
        <f t="shared" si="501"/>
        <v>#DIV/0!</v>
      </c>
      <c r="Y392" s="529"/>
      <c r="Z392" s="203"/>
      <c r="AA392" s="203"/>
      <c r="AB392" s="208" t="e">
        <f t="shared" si="494"/>
        <v>#DIV/0!</v>
      </c>
      <c r="AC392" s="205" t="e">
        <f t="shared" si="502"/>
        <v>#DIV/0!</v>
      </c>
      <c r="AD392" s="529"/>
      <c r="AE392" s="203"/>
      <c r="AF392" s="203"/>
      <c r="AG392" s="208" t="e">
        <f t="shared" si="495"/>
        <v>#DIV/0!</v>
      </c>
      <c r="AH392" s="205" t="e">
        <f t="shared" si="503"/>
        <v>#DIV/0!</v>
      </c>
      <c r="AI392" s="529"/>
      <c r="AJ392" s="203"/>
      <c r="AK392" s="203"/>
      <c r="AL392" s="208" t="e">
        <f t="shared" si="496"/>
        <v>#DIV/0!</v>
      </c>
      <c r="AM392" s="205" t="e">
        <f t="shared" si="504"/>
        <v>#DIV/0!</v>
      </c>
      <c r="AN392" s="529"/>
      <c r="AO392" s="203"/>
      <c r="AP392" s="203"/>
      <c r="AQ392" s="208" t="e">
        <f t="shared" si="497"/>
        <v>#DIV/0!</v>
      </c>
      <c r="AR392" s="205" t="e">
        <f t="shared" si="505"/>
        <v>#DIV/0!</v>
      </c>
      <c r="AS392" s="529"/>
      <c r="AT392" s="203"/>
      <c r="AU392" s="203"/>
      <c r="AV392" s="208" t="e">
        <f t="shared" si="498"/>
        <v>#DIV/0!</v>
      </c>
      <c r="AW392" s="205" t="e">
        <f t="shared" si="506"/>
        <v>#DIV/0!</v>
      </c>
      <c r="AX392" s="529"/>
    </row>
    <row r="393" spans="2:50" ht="14.25" customHeight="1">
      <c r="B393" s="494"/>
      <c r="C393" s="203">
        <v>7</v>
      </c>
      <c r="D393" s="206"/>
      <c r="E393" s="203"/>
      <c r="F393" s="203"/>
      <c r="G393" s="208" t="e">
        <f t="shared" si="491"/>
        <v>#DIV/0!</v>
      </c>
      <c r="H393" s="529"/>
      <c r="I393" s="209" t="e">
        <f t="shared" si="499"/>
        <v>#DIV/0!</v>
      </c>
      <c r="J393" s="209" t="e">
        <f t="shared" si="499"/>
        <v>#DIV/0!</v>
      </c>
      <c r="K393" s="210" t="e">
        <f t="shared" si="499"/>
        <v>#DIV/0!</v>
      </c>
      <c r="L393" s="530"/>
      <c r="M393" s="209" t="e">
        <f>RANK(K393, K$387:$K$401)</f>
        <v>#DIV/0!</v>
      </c>
      <c r="N393" s="494"/>
      <c r="O393" s="494"/>
      <c r="P393" s="203"/>
      <c r="Q393" s="203"/>
      <c r="R393" s="208" t="e">
        <f t="shared" si="492"/>
        <v>#DIV/0!</v>
      </c>
      <c r="S393" s="205" t="e">
        <f t="shared" si="500"/>
        <v>#DIV/0!</v>
      </c>
      <c r="T393" s="529"/>
      <c r="U393" s="203"/>
      <c r="V393" s="203"/>
      <c r="W393" s="208" t="e">
        <f t="shared" si="493"/>
        <v>#DIV/0!</v>
      </c>
      <c r="X393" s="205" t="e">
        <f t="shared" si="501"/>
        <v>#DIV/0!</v>
      </c>
      <c r="Y393" s="529"/>
      <c r="Z393" s="203"/>
      <c r="AA393" s="203"/>
      <c r="AB393" s="208" t="e">
        <f t="shared" si="494"/>
        <v>#DIV/0!</v>
      </c>
      <c r="AC393" s="205" t="e">
        <f t="shared" si="502"/>
        <v>#DIV/0!</v>
      </c>
      <c r="AD393" s="529"/>
      <c r="AE393" s="203"/>
      <c r="AF393" s="203"/>
      <c r="AG393" s="208" t="e">
        <f t="shared" si="495"/>
        <v>#DIV/0!</v>
      </c>
      <c r="AH393" s="205" t="e">
        <f t="shared" si="503"/>
        <v>#DIV/0!</v>
      </c>
      <c r="AI393" s="529"/>
      <c r="AJ393" s="203"/>
      <c r="AK393" s="203"/>
      <c r="AL393" s="208" t="e">
        <f t="shared" si="496"/>
        <v>#DIV/0!</v>
      </c>
      <c r="AM393" s="205" t="e">
        <f t="shared" si="504"/>
        <v>#DIV/0!</v>
      </c>
      <c r="AN393" s="529"/>
      <c r="AO393" s="203"/>
      <c r="AP393" s="203"/>
      <c r="AQ393" s="208" t="e">
        <f t="shared" si="497"/>
        <v>#DIV/0!</v>
      </c>
      <c r="AR393" s="205" t="e">
        <f t="shared" si="505"/>
        <v>#DIV/0!</v>
      </c>
      <c r="AS393" s="529"/>
      <c r="AT393" s="203"/>
      <c r="AU393" s="203"/>
      <c r="AV393" s="208" t="e">
        <f t="shared" si="498"/>
        <v>#DIV/0!</v>
      </c>
      <c r="AW393" s="205" t="e">
        <f t="shared" si="506"/>
        <v>#DIV/0!</v>
      </c>
      <c r="AX393" s="529"/>
    </row>
    <row r="394" spans="2:50" ht="14.25" customHeight="1">
      <c r="B394" s="494"/>
      <c r="C394" s="203">
        <v>8</v>
      </c>
      <c r="D394" s="206"/>
      <c r="E394" s="203"/>
      <c r="F394" s="203"/>
      <c r="G394" s="208" t="e">
        <f t="shared" si="491"/>
        <v>#DIV/0!</v>
      </c>
      <c r="H394" s="529"/>
      <c r="I394" s="209" t="e">
        <f t="shared" si="499"/>
        <v>#DIV/0!</v>
      </c>
      <c r="J394" s="209" t="e">
        <f t="shared" si="499"/>
        <v>#DIV/0!</v>
      </c>
      <c r="K394" s="210" t="e">
        <f t="shared" si="499"/>
        <v>#DIV/0!</v>
      </c>
      <c r="L394" s="530"/>
      <c r="M394" s="209" t="e">
        <f>RANK(K394, K$387:$K$401)</f>
        <v>#DIV/0!</v>
      </c>
      <c r="N394" s="494"/>
      <c r="O394" s="494"/>
      <c r="P394" s="203"/>
      <c r="Q394" s="203"/>
      <c r="R394" s="208" t="e">
        <f t="shared" si="492"/>
        <v>#DIV/0!</v>
      </c>
      <c r="S394" s="205" t="e">
        <f t="shared" si="500"/>
        <v>#DIV/0!</v>
      </c>
      <c r="T394" s="529"/>
      <c r="U394" s="203"/>
      <c r="V394" s="203"/>
      <c r="W394" s="208" t="e">
        <f t="shared" si="493"/>
        <v>#DIV/0!</v>
      </c>
      <c r="X394" s="205" t="e">
        <f t="shared" si="501"/>
        <v>#DIV/0!</v>
      </c>
      <c r="Y394" s="529"/>
      <c r="Z394" s="203"/>
      <c r="AA394" s="203"/>
      <c r="AB394" s="208" t="e">
        <f t="shared" si="494"/>
        <v>#DIV/0!</v>
      </c>
      <c r="AC394" s="205" t="e">
        <f t="shared" si="502"/>
        <v>#DIV/0!</v>
      </c>
      <c r="AD394" s="529"/>
      <c r="AE394" s="203"/>
      <c r="AF394" s="203"/>
      <c r="AG394" s="208" t="e">
        <f t="shared" si="495"/>
        <v>#DIV/0!</v>
      </c>
      <c r="AH394" s="205" t="e">
        <f t="shared" si="503"/>
        <v>#DIV/0!</v>
      </c>
      <c r="AI394" s="529"/>
      <c r="AJ394" s="203"/>
      <c r="AK394" s="203"/>
      <c r="AL394" s="208" t="e">
        <f t="shared" si="496"/>
        <v>#DIV/0!</v>
      </c>
      <c r="AM394" s="205" t="e">
        <f t="shared" si="504"/>
        <v>#DIV/0!</v>
      </c>
      <c r="AN394" s="529"/>
      <c r="AO394" s="203"/>
      <c r="AP394" s="203"/>
      <c r="AQ394" s="208" t="e">
        <f t="shared" si="497"/>
        <v>#DIV/0!</v>
      </c>
      <c r="AR394" s="205" t="e">
        <f t="shared" si="505"/>
        <v>#DIV/0!</v>
      </c>
      <c r="AS394" s="529"/>
      <c r="AT394" s="203"/>
      <c r="AU394" s="203"/>
      <c r="AV394" s="208" t="e">
        <f t="shared" si="498"/>
        <v>#DIV/0!</v>
      </c>
      <c r="AW394" s="205" t="e">
        <f t="shared" si="506"/>
        <v>#DIV/0!</v>
      </c>
      <c r="AX394" s="529"/>
    </row>
    <row r="395" spans="2:50" ht="14.25" customHeight="1">
      <c r="B395" s="494"/>
      <c r="C395" s="203">
        <v>9</v>
      </c>
      <c r="D395" s="206"/>
      <c r="E395" s="203"/>
      <c r="F395" s="203"/>
      <c r="G395" s="208" t="e">
        <f t="shared" si="491"/>
        <v>#DIV/0!</v>
      </c>
      <c r="H395" s="529"/>
      <c r="I395" s="209" t="e">
        <f t="shared" si="499"/>
        <v>#DIV/0!</v>
      </c>
      <c r="J395" s="209" t="e">
        <f t="shared" si="499"/>
        <v>#DIV/0!</v>
      </c>
      <c r="K395" s="210" t="e">
        <f t="shared" si="499"/>
        <v>#DIV/0!</v>
      </c>
      <c r="L395" s="530"/>
      <c r="M395" s="209" t="e">
        <f>RANK(K395, K$387:$K$401)</f>
        <v>#DIV/0!</v>
      </c>
      <c r="N395" s="494"/>
      <c r="O395" s="494"/>
      <c r="P395" s="203"/>
      <c r="Q395" s="203"/>
      <c r="R395" s="208" t="e">
        <f t="shared" si="492"/>
        <v>#DIV/0!</v>
      </c>
      <c r="S395" s="205" t="e">
        <f t="shared" si="500"/>
        <v>#DIV/0!</v>
      </c>
      <c r="T395" s="529"/>
      <c r="U395" s="203"/>
      <c r="V395" s="203"/>
      <c r="W395" s="208" t="e">
        <f t="shared" si="493"/>
        <v>#DIV/0!</v>
      </c>
      <c r="X395" s="205" t="e">
        <f t="shared" si="501"/>
        <v>#DIV/0!</v>
      </c>
      <c r="Y395" s="529"/>
      <c r="Z395" s="203"/>
      <c r="AA395" s="203"/>
      <c r="AB395" s="208" t="e">
        <f t="shared" si="494"/>
        <v>#DIV/0!</v>
      </c>
      <c r="AC395" s="205" t="e">
        <f t="shared" si="502"/>
        <v>#DIV/0!</v>
      </c>
      <c r="AD395" s="529"/>
      <c r="AE395" s="203"/>
      <c r="AF395" s="203"/>
      <c r="AG395" s="208" t="e">
        <f t="shared" si="495"/>
        <v>#DIV/0!</v>
      </c>
      <c r="AH395" s="205" t="e">
        <f t="shared" si="503"/>
        <v>#DIV/0!</v>
      </c>
      <c r="AI395" s="529"/>
      <c r="AJ395" s="203"/>
      <c r="AK395" s="203"/>
      <c r="AL395" s="208" t="e">
        <f t="shared" si="496"/>
        <v>#DIV/0!</v>
      </c>
      <c r="AM395" s="205" t="e">
        <f t="shared" si="504"/>
        <v>#DIV/0!</v>
      </c>
      <c r="AN395" s="529"/>
      <c r="AO395" s="203"/>
      <c r="AP395" s="203"/>
      <c r="AQ395" s="208" t="e">
        <f t="shared" si="497"/>
        <v>#DIV/0!</v>
      </c>
      <c r="AR395" s="205" t="e">
        <f t="shared" si="505"/>
        <v>#DIV/0!</v>
      </c>
      <c r="AS395" s="529"/>
      <c r="AT395" s="203"/>
      <c r="AU395" s="203"/>
      <c r="AV395" s="208" t="e">
        <f t="shared" si="498"/>
        <v>#DIV/0!</v>
      </c>
      <c r="AW395" s="205" t="e">
        <f t="shared" si="506"/>
        <v>#DIV/0!</v>
      </c>
      <c r="AX395" s="529"/>
    </row>
    <row r="396" spans="2:50" ht="14.25" customHeight="1">
      <c r="B396" s="494"/>
      <c r="C396" s="203">
        <v>10</v>
      </c>
      <c r="D396" s="206"/>
      <c r="E396" s="203"/>
      <c r="F396" s="203"/>
      <c r="G396" s="208" t="e">
        <f t="shared" si="491"/>
        <v>#DIV/0!</v>
      </c>
      <c r="H396" s="529"/>
      <c r="I396" s="209" t="e">
        <f t="shared" si="499"/>
        <v>#DIV/0!</v>
      </c>
      <c r="J396" s="209" t="e">
        <f t="shared" si="499"/>
        <v>#DIV/0!</v>
      </c>
      <c r="K396" s="210" t="e">
        <f t="shared" si="499"/>
        <v>#DIV/0!</v>
      </c>
      <c r="L396" s="530"/>
      <c r="M396" s="209" t="e">
        <f>RANK(K396, K$387:$K$401)</f>
        <v>#DIV/0!</v>
      </c>
      <c r="N396" s="494"/>
      <c r="O396" s="494"/>
      <c r="P396" s="203"/>
      <c r="Q396" s="203"/>
      <c r="R396" s="208" t="e">
        <f t="shared" si="492"/>
        <v>#DIV/0!</v>
      </c>
      <c r="S396" s="205" t="e">
        <f t="shared" si="500"/>
        <v>#DIV/0!</v>
      </c>
      <c r="T396" s="529"/>
      <c r="U396" s="203"/>
      <c r="V396" s="203"/>
      <c r="W396" s="208" t="e">
        <f t="shared" si="493"/>
        <v>#DIV/0!</v>
      </c>
      <c r="X396" s="205" t="e">
        <f t="shared" si="501"/>
        <v>#DIV/0!</v>
      </c>
      <c r="Y396" s="529"/>
      <c r="Z396" s="203"/>
      <c r="AA396" s="203"/>
      <c r="AB396" s="208" t="e">
        <f t="shared" si="494"/>
        <v>#DIV/0!</v>
      </c>
      <c r="AC396" s="205" t="e">
        <f t="shared" si="502"/>
        <v>#DIV/0!</v>
      </c>
      <c r="AD396" s="529"/>
      <c r="AE396" s="203"/>
      <c r="AF396" s="203"/>
      <c r="AG396" s="208" t="e">
        <f t="shared" si="495"/>
        <v>#DIV/0!</v>
      </c>
      <c r="AH396" s="205" t="e">
        <f t="shared" si="503"/>
        <v>#DIV/0!</v>
      </c>
      <c r="AI396" s="529"/>
      <c r="AJ396" s="203"/>
      <c r="AK396" s="203"/>
      <c r="AL396" s="208" t="e">
        <f t="shared" si="496"/>
        <v>#DIV/0!</v>
      </c>
      <c r="AM396" s="205" t="e">
        <f t="shared" si="504"/>
        <v>#DIV/0!</v>
      </c>
      <c r="AN396" s="529"/>
      <c r="AO396" s="203"/>
      <c r="AP396" s="203"/>
      <c r="AQ396" s="208" t="e">
        <f t="shared" si="497"/>
        <v>#DIV/0!</v>
      </c>
      <c r="AR396" s="205" t="e">
        <f t="shared" si="505"/>
        <v>#DIV/0!</v>
      </c>
      <c r="AS396" s="529"/>
      <c r="AT396" s="203"/>
      <c r="AU396" s="203"/>
      <c r="AV396" s="208" t="e">
        <f t="shared" si="498"/>
        <v>#DIV/0!</v>
      </c>
      <c r="AW396" s="205" t="e">
        <f t="shared" si="506"/>
        <v>#DIV/0!</v>
      </c>
      <c r="AX396" s="529"/>
    </row>
    <row r="397" spans="2:50" ht="14.25" customHeight="1">
      <c r="B397" s="494"/>
      <c r="C397" s="203">
        <v>11</v>
      </c>
      <c r="D397" s="206"/>
      <c r="E397" s="203"/>
      <c r="F397" s="203"/>
      <c r="G397" s="208" t="e">
        <f t="shared" si="491"/>
        <v>#DIV/0!</v>
      </c>
      <c r="H397" s="529"/>
      <c r="I397" s="209" t="e">
        <f t="shared" si="499"/>
        <v>#DIV/0!</v>
      </c>
      <c r="J397" s="209" t="e">
        <f t="shared" si="499"/>
        <v>#DIV/0!</v>
      </c>
      <c r="K397" s="210" t="e">
        <f t="shared" si="499"/>
        <v>#DIV/0!</v>
      </c>
      <c r="L397" s="530"/>
      <c r="M397" s="209" t="e">
        <f>RANK(K397, K$387:$K$401)</f>
        <v>#DIV/0!</v>
      </c>
      <c r="N397" s="494"/>
      <c r="O397" s="494"/>
      <c r="P397" s="203"/>
      <c r="Q397" s="203"/>
      <c r="R397" s="208" t="e">
        <f t="shared" si="492"/>
        <v>#DIV/0!</v>
      </c>
      <c r="S397" s="205" t="e">
        <f t="shared" si="500"/>
        <v>#DIV/0!</v>
      </c>
      <c r="T397" s="529"/>
      <c r="U397" s="203"/>
      <c r="V397" s="203"/>
      <c r="W397" s="208" t="e">
        <f t="shared" si="493"/>
        <v>#DIV/0!</v>
      </c>
      <c r="X397" s="205" t="e">
        <f t="shared" si="501"/>
        <v>#DIV/0!</v>
      </c>
      <c r="Y397" s="529"/>
      <c r="Z397" s="203"/>
      <c r="AA397" s="203"/>
      <c r="AB397" s="208" t="e">
        <f t="shared" si="494"/>
        <v>#DIV/0!</v>
      </c>
      <c r="AC397" s="205" t="e">
        <f t="shared" si="502"/>
        <v>#DIV/0!</v>
      </c>
      <c r="AD397" s="529"/>
      <c r="AE397" s="203"/>
      <c r="AF397" s="203"/>
      <c r="AG397" s="208" t="e">
        <f t="shared" si="495"/>
        <v>#DIV/0!</v>
      </c>
      <c r="AH397" s="205" t="e">
        <f t="shared" si="503"/>
        <v>#DIV/0!</v>
      </c>
      <c r="AI397" s="529"/>
      <c r="AJ397" s="203"/>
      <c r="AK397" s="203"/>
      <c r="AL397" s="208" t="e">
        <f t="shared" si="496"/>
        <v>#DIV/0!</v>
      </c>
      <c r="AM397" s="205" t="e">
        <f t="shared" si="504"/>
        <v>#DIV/0!</v>
      </c>
      <c r="AN397" s="529"/>
      <c r="AO397" s="203"/>
      <c r="AP397" s="203"/>
      <c r="AQ397" s="208" t="e">
        <f t="shared" si="497"/>
        <v>#DIV/0!</v>
      </c>
      <c r="AR397" s="205" t="e">
        <f t="shared" si="505"/>
        <v>#DIV/0!</v>
      </c>
      <c r="AS397" s="529"/>
      <c r="AT397" s="203"/>
      <c r="AU397" s="203"/>
      <c r="AV397" s="208" t="e">
        <f t="shared" si="498"/>
        <v>#DIV/0!</v>
      </c>
      <c r="AW397" s="205" t="e">
        <f t="shared" si="506"/>
        <v>#DIV/0!</v>
      </c>
      <c r="AX397" s="529"/>
    </row>
    <row r="398" spans="2:50" ht="14.25" customHeight="1">
      <c r="B398" s="494"/>
      <c r="C398" s="203">
        <v>12</v>
      </c>
      <c r="D398" s="206"/>
      <c r="E398" s="203"/>
      <c r="F398" s="203"/>
      <c r="G398" s="208" t="e">
        <f t="shared" si="491"/>
        <v>#DIV/0!</v>
      </c>
      <c r="H398" s="529"/>
      <c r="I398" s="209" t="e">
        <f t="shared" si="499"/>
        <v>#DIV/0!</v>
      </c>
      <c r="J398" s="209" t="e">
        <f t="shared" si="499"/>
        <v>#DIV/0!</v>
      </c>
      <c r="K398" s="210" t="e">
        <f t="shared" si="499"/>
        <v>#DIV/0!</v>
      </c>
      <c r="L398" s="530"/>
      <c r="M398" s="209" t="e">
        <f>RANK(K398, K$387:$K$401)</f>
        <v>#DIV/0!</v>
      </c>
      <c r="N398" s="494"/>
      <c r="O398" s="494"/>
      <c r="P398" s="203"/>
      <c r="Q398" s="203"/>
      <c r="R398" s="208" t="e">
        <f t="shared" si="492"/>
        <v>#DIV/0!</v>
      </c>
      <c r="S398" s="205" t="e">
        <f t="shared" si="500"/>
        <v>#DIV/0!</v>
      </c>
      <c r="T398" s="529"/>
      <c r="U398" s="203"/>
      <c r="V398" s="203"/>
      <c r="W398" s="208" t="e">
        <f t="shared" si="493"/>
        <v>#DIV/0!</v>
      </c>
      <c r="X398" s="205" t="e">
        <f t="shared" si="501"/>
        <v>#DIV/0!</v>
      </c>
      <c r="Y398" s="529"/>
      <c r="Z398" s="203"/>
      <c r="AA398" s="203"/>
      <c r="AB398" s="208" t="e">
        <f t="shared" si="494"/>
        <v>#DIV/0!</v>
      </c>
      <c r="AC398" s="205" t="e">
        <f t="shared" si="502"/>
        <v>#DIV/0!</v>
      </c>
      <c r="AD398" s="529"/>
      <c r="AE398" s="203"/>
      <c r="AF398" s="203"/>
      <c r="AG398" s="208" t="e">
        <f t="shared" si="495"/>
        <v>#DIV/0!</v>
      </c>
      <c r="AH398" s="205" t="e">
        <f t="shared" si="503"/>
        <v>#DIV/0!</v>
      </c>
      <c r="AI398" s="529"/>
      <c r="AJ398" s="203"/>
      <c r="AK398" s="203"/>
      <c r="AL398" s="208" t="e">
        <f t="shared" si="496"/>
        <v>#DIV/0!</v>
      </c>
      <c r="AM398" s="205" t="e">
        <f t="shared" si="504"/>
        <v>#DIV/0!</v>
      </c>
      <c r="AN398" s="529"/>
      <c r="AO398" s="203"/>
      <c r="AP398" s="203"/>
      <c r="AQ398" s="208" t="e">
        <f t="shared" si="497"/>
        <v>#DIV/0!</v>
      </c>
      <c r="AR398" s="205" t="e">
        <f t="shared" si="505"/>
        <v>#DIV/0!</v>
      </c>
      <c r="AS398" s="529"/>
      <c r="AT398" s="203"/>
      <c r="AU398" s="203"/>
      <c r="AV398" s="208" t="e">
        <f t="shared" si="498"/>
        <v>#DIV/0!</v>
      </c>
      <c r="AW398" s="205" t="e">
        <f t="shared" si="506"/>
        <v>#DIV/0!</v>
      </c>
      <c r="AX398" s="529"/>
    </row>
    <row r="399" spans="2:50" ht="14.25" customHeight="1">
      <c r="B399" s="494"/>
      <c r="C399" s="203">
        <v>13</v>
      </c>
      <c r="D399" s="206"/>
      <c r="E399" s="203"/>
      <c r="F399" s="203"/>
      <c r="G399" s="208" t="e">
        <f t="shared" si="491"/>
        <v>#DIV/0!</v>
      </c>
      <c r="H399" s="529"/>
      <c r="I399" s="209" t="e">
        <f t="shared" si="499"/>
        <v>#DIV/0!</v>
      </c>
      <c r="J399" s="209" t="e">
        <f t="shared" si="499"/>
        <v>#DIV/0!</v>
      </c>
      <c r="K399" s="210" t="e">
        <f t="shared" si="499"/>
        <v>#DIV/0!</v>
      </c>
      <c r="L399" s="530"/>
      <c r="M399" s="209" t="e">
        <f>RANK(K399, K$387:$K$401)</f>
        <v>#DIV/0!</v>
      </c>
      <c r="N399" s="494"/>
      <c r="O399" s="494"/>
      <c r="P399" s="203"/>
      <c r="Q399" s="203"/>
      <c r="R399" s="208" t="e">
        <f t="shared" si="492"/>
        <v>#DIV/0!</v>
      </c>
      <c r="S399" s="205" t="e">
        <f t="shared" si="500"/>
        <v>#DIV/0!</v>
      </c>
      <c r="T399" s="529"/>
      <c r="U399" s="203"/>
      <c r="V399" s="203"/>
      <c r="W399" s="208" t="e">
        <f t="shared" si="493"/>
        <v>#DIV/0!</v>
      </c>
      <c r="X399" s="205" t="e">
        <f t="shared" si="501"/>
        <v>#DIV/0!</v>
      </c>
      <c r="Y399" s="529"/>
      <c r="Z399" s="203"/>
      <c r="AA399" s="203"/>
      <c r="AB399" s="208" t="e">
        <f t="shared" si="494"/>
        <v>#DIV/0!</v>
      </c>
      <c r="AC399" s="205" t="e">
        <f t="shared" si="502"/>
        <v>#DIV/0!</v>
      </c>
      <c r="AD399" s="529"/>
      <c r="AE399" s="203"/>
      <c r="AF399" s="203"/>
      <c r="AG399" s="208" t="e">
        <f t="shared" si="495"/>
        <v>#DIV/0!</v>
      </c>
      <c r="AH399" s="205" t="e">
        <f t="shared" si="503"/>
        <v>#DIV/0!</v>
      </c>
      <c r="AI399" s="529"/>
      <c r="AJ399" s="203"/>
      <c r="AK399" s="203"/>
      <c r="AL399" s="208" t="e">
        <f t="shared" si="496"/>
        <v>#DIV/0!</v>
      </c>
      <c r="AM399" s="205" t="e">
        <f t="shared" si="504"/>
        <v>#DIV/0!</v>
      </c>
      <c r="AN399" s="529"/>
      <c r="AO399" s="203"/>
      <c r="AP399" s="203"/>
      <c r="AQ399" s="208" t="e">
        <f t="shared" si="497"/>
        <v>#DIV/0!</v>
      </c>
      <c r="AR399" s="205" t="e">
        <f t="shared" si="505"/>
        <v>#DIV/0!</v>
      </c>
      <c r="AS399" s="529"/>
      <c r="AT399" s="203"/>
      <c r="AU399" s="203"/>
      <c r="AV399" s="208" t="e">
        <f t="shared" si="498"/>
        <v>#DIV/0!</v>
      </c>
      <c r="AW399" s="205" t="e">
        <f t="shared" si="506"/>
        <v>#DIV/0!</v>
      </c>
      <c r="AX399" s="529"/>
    </row>
    <row r="400" spans="2:50" ht="14.25" customHeight="1">
      <c r="B400" s="494"/>
      <c r="C400" s="203">
        <v>14</v>
      </c>
      <c r="D400" s="206"/>
      <c r="E400" s="203"/>
      <c r="F400" s="203"/>
      <c r="G400" s="208" t="e">
        <f t="shared" si="491"/>
        <v>#DIV/0!</v>
      </c>
      <c r="H400" s="529"/>
      <c r="I400" s="209" t="e">
        <f t="shared" si="499"/>
        <v>#DIV/0!</v>
      </c>
      <c r="J400" s="209" t="e">
        <f t="shared" si="499"/>
        <v>#DIV/0!</v>
      </c>
      <c r="K400" s="210" t="e">
        <f t="shared" si="499"/>
        <v>#DIV/0!</v>
      </c>
      <c r="L400" s="530"/>
      <c r="M400" s="209" t="e">
        <f>RANK(K400, K$387:$K$401)</f>
        <v>#DIV/0!</v>
      </c>
      <c r="N400" s="494"/>
      <c r="O400" s="494"/>
      <c r="P400" s="203"/>
      <c r="Q400" s="203"/>
      <c r="R400" s="208" t="e">
        <f t="shared" si="492"/>
        <v>#DIV/0!</v>
      </c>
      <c r="S400" s="205" t="e">
        <f t="shared" si="500"/>
        <v>#DIV/0!</v>
      </c>
      <c r="T400" s="529"/>
      <c r="U400" s="203"/>
      <c r="V400" s="203"/>
      <c r="W400" s="208" t="e">
        <f t="shared" si="493"/>
        <v>#DIV/0!</v>
      </c>
      <c r="X400" s="205" t="e">
        <f t="shared" si="501"/>
        <v>#DIV/0!</v>
      </c>
      <c r="Y400" s="529"/>
      <c r="Z400" s="203"/>
      <c r="AA400" s="203"/>
      <c r="AB400" s="208" t="e">
        <f t="shared" si="494"/>
        <v>#DIV/0!</v>
      </c>
      <c r="AC400" s="205" t="e">
        <f t="shared" si="502"/>
        <v>#DIV/0!</v>
      </c>
      <c r="AD400" s="529"/>
      <c r="AE400" s="203"/>
      <c r="AF400" s="203"/>
      <c r="AG400" s="208" t="e">
        <f t="shared" si="495"/>
        <v>#DIV/0!</v>
      </c>
      <c r="AH400" s="205" t="e">
        <f t="shared" si="503"/>
        <v>#DIV/0!</v>
      </c>
      <c r="AI400" s="529"/>
      <c r="AJ400" s="203"/>
      <c r="AK400" s="203"/>
      <c r="AL400" s="208" t="e">
        <f t="shared" si="496"/>
        <v>#DIV/0!</v>
      </c>
      <c r="AM400" s="205" t="e">
        <f t="shared" si="504"/>
        <v>#DIV/0!</v>
      </c>
      <c r="AN400" s="529"/>
      <c r="AO400" s="203"/>
      <c r="AP400" s="203"/>
      <c r="AQ400" s="208" t="e">
        <f t="shared" si="497"/>
        <v>#DIV/0!</v>
      </c>
      <c r="AR400" s="205" t="e">
        <f t="shared" si="505"/>
        <v>#DIV/0!</v>
      </c>
      <c r="AS400" s="529"/>
      <c r="AT400" s="203"/>
      <c r="AU400" s="203"/>
      <c r="AV400" s="208" t="e">
        <f t="shared" si="498"/>
        <v>#DIV/0!</v>
      </c>
      <c r="AW400" s="205" t="e">
        <f t="shared" si="506"/>
        <v>#DIV/0!</v>
      </c>
      <c r="AX400" s="529"/>
    </row>
    <row r="401" spans="2:50" ht="14.25" customHeight="1">
      <c r="B401" s="494"/>
      <c r="C401" s="203">
        <v>15</v>
      </c>
      <c r="D401" s="206"/>
      <c r="E401" s="203"/>
      <c r="F401" s="203"/>
      <c r="G401" s="208" t="e">
        <f t="shared" si="491"/>
        <v>#DIV/0!</v>
      </c>
      <c r="H401" s="529"/>
      <c r="I401" s="209" t="e">
        <f t="shared" si="499"/>
        <v>#DIV/0!</v>
      </c>
      <c r="J401" s="209" t="e">
        <f t="shared" si="499"/>
        <v>#DIV/0!</v>
      </c>
      <c r="K401" s="210" t="e">
        <f t="shared" si="499"/>
        <v>#DIV/0!</v>
      </c>
      <c r="L401" s="530"/>
      <c r="M401" s="209" t="e">
        <f>RANK(K401, K$387:$K$401)</f>
        <v>#DIV/0!</v>
      </c>
      <c r="N401" s="494"/>
      <c r="O401" s="494"/>
      <c r="P401" s="203"/>
      <c r="Q401" s="207"/>
      <c r="R401" s="208" t="e">
        <f>Q401/P401</f>
        <v>#DIV/0!</v>
      </c>
      <c r="S401" s="205" t="e">
        <f t="shared" si="500"/>
        <v>#DIV/0!</v>
      </c>
      <c r="T401" s="529"/>
      <c r="U401" s="203"/>
      <c r="V401" s="207"/>
      <c r="W401" s="208" t="e">
        <f>V401/U401</f>
        <v>#DIV/0!</v>
      </c>
      <c r="X401" s="205" t="e">
        <f t="shared" si="501"/>
        <v>#DIV/0!</v>
      </c>
      <c r="Y401" s="529"/>
      <c r="Z401" s="203"/>
      <c r="AA401" s="207"/>
      <c r="AB401" s="208" t="e">
        <f>AA401/Z401</f>
        <v>#DIV/0!</v>
      </c>
      <c r="AC401" s="205" t="e">
        <f t="shared" si="502"/>
        <v>#DIV/0!</v>
      </c>
      <c r="AD401" s="529"/>
      <c r="AE401" s="203"/>
      <c r="AF401" s="207"/>
      <c r="AG401" s="208" t="e">
        <f>AF401/AE401</f>
        <v>#DIV/0!</v>
      </c>
      <c r="AH401" s="205" t="e">
        <f t="shared" si="503"/>
        <v>#DIV/0!</v>
      </c>
      <c r="AI401" s="529"/>
      <c r="AJ401" s="203"/>
      <c r="AK401" s="207"/>
      <c r="AL401" s="208" t="e">
        <f>AK401/AJ401</f>
        <v>#DIV/0!</v>
      </c>
      <c r="AM401" s="205" t="e">
        <f t="shared" si="504"/>
        <v>#DIV/0!</v>
      </c>
      <c r="AN401" s="529"/>
      <c r="AO401" s="203"/>
      <c r="AP401" s="207"/>
      <c r="AQ401" s="208" t="e">
        <f>AP401/AO401</f>
        <v>#DIV/0!</v>
      </c>
      <c r="AR401" s="205" t="e">
        <f t="shared" si="505"/>
        <v>#DIV/0!</v>
      </c>
      <c r="AS401" s="529"/>
      <c r="AT401" s="203"/>
      <c r="AU401" s="207"/>
      <c r="AV401" s="208" t="e">
        <f>AU401/AT401</f>
        <v>#DIV/0!</v>
      </c>
      <c r="AW401" s="205" t="e">
        <f t="shared" si="506"/>
        <v>#DIV/0!</v>
      </c>
      <c r="AX401" s="529"/>
    </row>
  </sheetData>
  <mergeCells count="1180"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AX401"/>
  <sheetViews>
    <sheetView zoomScaleNormal="100" workbookViewId="0">
      <pane xSplit="13" ySplit="3" topLeftCell="N262" activePane="bottomRight" state="frozen"/>
      <selection activeCell="L95" sqref="L95"/>
      <selection pane="topRight" activeCell="L95" sqref="L95"/>
      <selection pane="bottomLeft" activeCell="L95" sqref="L95"/>
      <selection pane="bottomRight" activeCell="B262" sqref="B262:M263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380" t="s">
        <v>766</v>
      </c>
      <c r="C1" s="198">
        <f>AVERAGE(L267,L287,L307,L327,L347)</f>
        <v>315.6354601887607</v>
      </c>
    </row>
    <row r="2" spans="1:50" ht="14.25" hidden="1" customHeight="1" outlineLevel="1">
      <c r="B2" s="584" t="s">
        <v>607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6"/>
      <c r="N2" s="575" t="s">
        <v>445</v>
      </c>
      <c r="O2" s="575" t="s">
        <v>105</v>
      </c>
      <c r="P2" s="587"/>
      <c r="Q2" s="588"/>
      <c r="R2" s="588"/>
      <c r="S2" s="588"/>
      <c r="T2" s="588"/>
      <c r="U2" s="589"/>
      <c r="V2" s="590"/>
      <c r="W2" s="590"/>
      <c r="X2" s="590"/>
      <c r="Y2" s="590"/>
      <c r="Z2" s="587"/>
      <c r="AA2" s="588"/>
      <c r="AB2" s="588"/>
      <c r="AC2" s="588"/>
      <c r="AD2" s="588"/>
      <c r="AE2" s="589">
        <v>45870</v>
      </c>
      <c r="AF2" s="590"/>
      <c r="AG2" s="590"/>
      <c r="AH2" s="590"/>
      <c r="AI2" s="590"/>
      <c r="AJ2" s="591">
        <v>45871</v>
      </c>
      <c r="AK2" s="592"/>
      <c r="AL2" s="592"/>
      <c r="AM2" s="592"/>
      <c r="AN2" s="593"/>
      <c r="AO2" s="589">
        <v>45872</v>
      </c>
      <c r="AP2" s="590"/>
      <c r="AQ2" s="590"/>
      <c r="AR2" s="590"/>
      <c r="AS2" s="590"/>
      <c r="AT2" s="591">
        <v>45873</v>
      </c>
      <c r="AU2" s="592"/>
      <c r="AV2" s="592"/>
      <c r="AW2" s="592"/>
      <c r="AX2" s="593"/>
    </row>
    <row r="3" spans="1:50" ht="14.25" hidden="1" customHeight="1" outlineLevel="1">
      <c r="B3" s="534"/>
      <c r="C3" s="534"/>
      <c r="D3" s="534"/>
      <c r="E3" s="534"/>
      <c r="F3" s="534"/>
      <c r="G3" s="534"/>
      <c r="H3" s="534"/>
      <c r="I3" s="534"/>
      <c r="J3" s="534"/>
      <c r="K3" s="534"/>
      <c r="L3" s="534"/>
      <c r="M3" s="535"/>
      <c r="N3" s="577"/>
      <c r="O3" s="577"/>
      <c r="P3" s="587" t="s">
        <v>118</v>
      </c>
      <c r="Q3" s="588"/>
      <c r="R3" s="588"/>
      <c r="S3" s="588"/>
      <c r="T3" s="588"/>
      <c r="U3" s="589" t="s">
        <v>112</v>
      </c>
      <c r="V3" s="590"/>
      <c r="W3" s="590"/>
      <c r="X3" s="590"/>
      <c r="Y3" s="590"/>
      <c r="Z3" s="587" t="s">
        <v>113</v>
      </c>
      <c r="AA3" s="588"/>
      <c r="AB3" s="588"/>
      <c r="AC3" s="588"/>
      <c r="AD3" s="588"/>
      <c r="AE3" s="595">
        <f>AE2</f>
        <v>45870</v>
      </c>
      <c r="AF3" s="595"/>
      <c r="AG3" s="595"/>
      <c r="AH3" s="595"/>
      <c r="AI3" s="595"/>
      <c r="AJ3" s="596">
        <f t="shared" ref="AJ3" si="0">AJ2</f>
        <v>45871</v>
      </c>
      <c r="AK3" s="597"/>
      <c r="AL3" s="597"/>
      <c r="AM3" s="597"/>
      <c r="AN3" s="598"/>
      <c r="AO3" s="595">
        <f t="shared" ref="AO3" si="1">AO2</f>
        <v>45872</v>
      </c>
      <c r="AP3" s="595"/>
      <c r="AQ3" s="595"/>
      <c r="AR3" s="595"/>
      <c r="AS3" s="595"/>
      <c r="AT3" s="596">
        <f t="shared" ref="AT3" si="2">AT2</f>
        <v>45873</v>
      </c>
      <c r="AU3" s="597"/>
      <c r="AV3" s="597"/>
      <c r="AW3" s="597"/>
      <c r="AX3" s="598"/>
    </row>
    <row r="4" spans="1:50" ht="14.25" hidden="1" customHeight="1" outlineLevel="1">
      <c r="B4" s="494" t="s">
        <v>165</v>
      </c>
      <c r="C4" s="494" t="s">
        <v>160</v>
      </c>
      <c r="D4" s="494"/>
      <c r="E4" s="494" t="s">
        <v>161</v>
      </c>
      <c r="F4" s="494"/>
      <c r="G4" s="494"/>
      <c r="H4" s="494" t="s">
        <v>166</v>
      </c>
      <c r="I4" s="527" t="s">
        <v>446</v>
      </c>
      <c r="J4" s="527"/>
      <c r="K4" s="527"/>
      <c r="L4" s="527" t="s">
        <v>166</v>
      </c>
      <c r="M4" s="527" t="s">
        <v>168</v>
      </c>
      <c r="N4" s="599"/>
      <c r="O4" s="494" t="s">
        <v>167</v>
      </c>
      <c r="P4" s="494" t="s">
        <v>163</v>
      </c>
      <c r="Q4" s="494"/>
      <c r="R4" s="494"/>
      <c r="S4" s="494"/>
      <c r="T4" s="494" t="s">
        <v>166</v>
      </c>
      <c r="U4" s="494" t="s">
        <v>163</v>
      </c>
      <c r="V4" s="494"/>
      <c r="W4" s="494"/>
      <c r="X4" s="494"/>
      <c r="Y4" s="494" t="s">
        <v>166</v>
      </c>
      <c r="Z4" s="494" t="s">
        <v>163</v>
      </c>
      <c r="AA4" s="494"/>
      <c r="AB4" s="494"/>
      <c r="AC4" s="494"/>
      <c r="AD4" s="494" t="s">
        <v>166</v>
      </c>
      <c r="AE4" s="494" t="s">
        <v>163</v>
      </c>
      <c r="AF4" s="494"/>
      <c r="AG4" s="494"/>
      <c r="AH4" s="494"/>
      <c r="AI4" s="494" t="s">
        <v>166</v>
      </c>
      <c r="AJ4" s="494" t="s">
        <v>163</v>
      </c>
      <c r="AK4" s="494"/>
      <c r="AL4" s="494"/>
      <c r="AM4" s="494"/>
      <c r="AN4" s="494" t="s">
        <v>166</v>
      </c>
      <c r="AO4" s="494" t="s">
        <v>163</v>
      </c>
      <c r="AP4" s="494"/>
      <c r="AQ4" s="494"/>
      <c r="AR4" s="494"/>
      <c r="AS4" s="494" t="s">
        <v>166</v>
      </c>
      <c r="AT4" s="494" t="s">
        <v>163</v>
      </c>
      <c r="AU4" s="494"/>
      <c r="AV4" s="494"/>
      <c r="AW4" s="494"/>
      <c r="AX4" s="494" t="s">
        <v>166</v>
      </c>
    </row>
    <row r="5" spans="1:50" ht="14.25" hidden="1" customHeight="1" outlineLevel="1">
      <c r="B5" s="494"/>
      <c r="C5" s="494"/>
      <c r="D5" s="494"/>
      <c r="E5" s="494" t="s">
        <v>447</v>
      </c>
      <c r="F5" s="494"/>
      <c r="G5" s="494"/>
      <c r="H5" s="494"/>
      <c r="I5" s="527" t="s">
        <v>447</v>
      </c>
      <c r="J5" s="527"/>
      <c r="K5" s="527"/>
      <c r="L5" s="527"/>
      <c r="M5" s="527"/>
      <c r="N5" s="599"/>
      <c r="O5" s="494"/>
      <c r="P5" s="494" t="s">
        <v>448</v>
      </c>
      <c r="Q5" s="494"/>
      <c r="R5" s="494"/>
      <c r="S5" s="494"/>
      <c r="T5" s="494"/>
      <c r="U5" s="494" t="s">
        <v>448</v>
      </c>
      <c r="V5" s="494"/>
      <c r="W5" s="494"/>
      <c r="X5" s="494"/>
      <c r="Y5" s="494"/>
      <c r="Z5" s="494" t="s">
        <v>448</v>
      </c>
      <c r="AA5" s="494"/>
      <c r="AB5" s="494"/>
      <c r="AC5" s="494"/>
      <c r="AD5" s="494"/>
      <c r="AE5" s="494" t="s">
        <v>448</v>
      </c>
      <c r="AF5" s="494"/>
      <c r="AG5" s="494"/>
      <c r="AH5" s="494"/>
      <c r="AI5" s="494"/>
      <c r="AJ5" s="494" t="s">
        <v>448</v>
      </c>
      <c r="AK5" s="494"/>
      <c r="AL5" s="494"/>
      <c r="AM5" s="494"/>
      <c r="AN5" s="494"/>
      <c r="AO5" s="494" t="s">
        <v>448</v>
      </c>
      <c r="AP5" s="494"/>
      <c r="AQ5" s="494"/>
      <c r="AR5" s="494"/>
      <c r="AS5" s="494"/>
      <c r="AT5" s="494" t="s">
        <v>448</v>
      </c>
      <c r="AU5" s="494"/>
      <c r="AV5" s="494"/>
      <c r="AW5" s="494"/>
      <c r="AX5" s="494"/>
    </row>
    <row r="6" spans="1:50" ht="14.25" hidden="1" customHeight="1" outlineLevel="1">
      <c r="A6" s="200"/>
      <c r="B6" s="494"/>
      <c r="C6" s="494"/>
      <c r="D6" s="494"/>
      <c r="E6" s="203" t="s">
        <v>162</v>
      </c>
      <c r="F6" s="203" t="s">
        <v>449</v>
      </c>
      <c r="G6" s="203" t="s">
        <v>164</v>
      </c>
      <c r="H6" s="494"/>
      <c r="I6" s="204" t="s">
        <v>162</v>
      </c>
      <c r="J6" s="204" t="s">
        <v>449</v>
      </c>
      <c r="K6" s="204" t="s">
        <v>164</v>
      </c>
      <c r="L6" s="527"/>
      <c r="M6" s="527"/>
      <c r="N6" s="599"/>
      <c r="O6" s="494"/>
      <c r="P6" s="203" t="s">
        <v>162</v>
      </c>
      <c r="Q6" s="203" t="s">
        <v>449</v>
      </c>
      <c r="R6" s="203" t="s">
        <v>164</v>
      </c>
      <c r="S6" s="205" t="s">
        <v>168</v>
      </c>
      <c r="T6" s="494"/>
      <c r="U6" s="203" t="s">
        <v>162</v>
      </c>
      <c r="V6" s="203" t="s">
        <v>449</v>
      </c>
      <c r="W6" s="203" t="s">
        <v>164</v>
      </c>
      <c r="X6" s="205" t="s">
        <v>168</v>
      </c>
      <c r="Y6" s="494"/>
      <c r="Z6" s="203" t="s">
        <v>162</v>
      </c>
      <c r="AA6" s="203" t="s">
        <v>449</v>
      </c>
      <c r="AB6" s="203" t="s">
        <v>164</v>
      </c>
      <c r="AC6" s="205" t="s">
        <v>168</v>
      </c>
      <c r="AD6" s="494"/>
      <c r="AE6" s="203" t="s">
        <v>162</v>
      </c>
      <c r="AF6" s="203" t="s">
        <v>449</v>
      </c>
      <c r="AG6" s="203" t="s">
        <v>164</v>
      </c>
      <c r="AH6" s="205" t="s">
        <v>168</v>
      </c>
      <c r="AI6" s="494"/>
      <c r="AJ6" s="203" t="s">
        <v>162</v>
      </c>
      <c r="AK6" s="203" t="s">
        <v>449</v>
      </c>
      <c r="AL6" s="203" t="s">
        <v>164</v>
      </c>
      <c r="AM6" s="205" t="s">
        <v>168</v>
      </c>
      <c r="AN6" s="494"/>
      <c r="AO6" s="203" t="s">
        <v>162</v>
      </c>
      <c r="AP6" s="203" t="s">
        <v>449</v>
      </c>
      <c r="AQ6" s="203" t="s">
        <v>164</v>
      </c>
      <c r="AR6" s="205" t="s">
        <v>168</v>
      </c>
      <c r="AS6" s="494"/>
      <c r="AT6" s="203" t="s">
        <v>162</v>
      </c>
      <c r="AU6" s="203" t="s">
        <v>449</v>
      </c>
      <c r="AV6" s="203" t="s">
        <v>164</v>
      </c>
      <c r="AW6" s="205" t="s">
        <v>168</v>
      </c>
      <c r="AX6" s="494"/>
    </row>
    <row r="7" spans="1:50" ht="14.25" hidden="1" customHeight="1" outlineLevel="1">
      <c r="B7" s="494" t="s">
        <v>480</v>
      </c>
      <c r="C7" s="203">
        <v>1</v>
      </c>
      <c r="D7" s="206" t="s">
        <v>481</v>
      </c>
      <c r="E7" s="207">
        <v>12</v>
      </c>
      <c r="F7" s="203">
        <v>3273</v>
      </c>
      <c r="G7" s="208">
        <f>F7/E7</f>
        <v>272.75</v>
      </c>
      <c r="H7" s="529">
        <f>AVERAGE(G7:G21)</f>
        <v>289.59848484848482</v>
      </c>
      <c r="I7" s="209">
        <f>AVERAGE(P7,U7,Z7,AE7,AJ7,AO7,AT7)</f>
        <v>12</v>
      </c>
      <c r="J7" s="209">
        <f>AVERAGE(Q7,V7,AA7,AF7,AK7,AP7,AU7)</f>
        <v>2844.7293086297204</v>
      </c>
      <c r="K7" s="210">
        <f>AVERAGE(R7,W7,AB7,AG7,AL7,AQ7,AV7)</f>
        <v>237.06077571914338</v>
      </c>
      <c r="L7" s="530">
        <f>IFERROR(AVERAGE(K7:K21),"-")</f>
        <v>245.25098652372125</v>
      </c>
      <c r="M7" s="209">
        <f>RANK(K7, K$7:$K$21)</f>
        <v>4</v>
      </c>
      <c r="N7" s="599"/>
      <c r="O7" s="494"/>
      <c r="P7" s="207"/>
      <c r="Q7" s="207"/>
      <c r="R7" s="208"/>
      <c r="S7" s="205"/>
      <c r="T7" s="529"/>
      <c r="U7" s="207"/>
      <c r="V7" s="207"/>
      <c r="W7" s="208"/>
      <c r="X7" s="205"/>
      <c r="Y7" s="529"/>
      <c r="Z7" s="203"/>
      <c r="AA7" s="207"/>
      <c r="AB7" s="208"/>
      <c r="AC7" s="205"/>
      <c r="AD7" s="529"/>
      <c r="AE7" s="207">
        <v>12</v>
      </c>
      <c r="AF7" s="207">
        <v>2844.9959316517497</v>
      </c>
      <c r="AG7" s="208">
        <v>237.08299430431248</v>
      </c>
      <c r="AH7" s="205">
        <f t="shared" ref="AH7:AH13" si="3">RANK(AG7, AG$7:AG$21)</f>
        <v>4</v>
      </c>
      <c r="AI7" s="529">
        <f>AVERAGE(AG7:AG21)</f>
        <v>245.34916836895249</v>
      </c>
      <c r="AJ7" s="203">
        <v>12</v>
      </c>
      <c r="AK7" s="207">
        <v>2844.5080793618299</v>
      </c>
      <c r="AL7" s="208">
        <v>237.04233994681917</v>
      </c>
      <c r="AM7" s="205">
        <f t="shared" ref="AM7:AM13" si="4">RANK(AL7, AL$7:AL$21)</f>
        <v>4</v>
      </c>
      <c r="AN7" s="529">
        <f>AVERAGE(AL7:AL21)</f>
        <v>245.1019814425353</v>
      </c>
      <c r="AO7" s="203">
        <v>12</v>
      </c>
      <c r="AP7" s="207">
        <v>2844.7124304267145</v>
      </c>
      <c r="AQ7" s="208">
        <v>237.05936920222621</v>
      </c>
      <c r="AR7" s="205">
        <f t="shared" ref="AR7:AR13" si="5">RANK(AQ7, AQ$7:AQ$21)</f>
        <v>4</v>
      </c>
      <c r="AS7" s="529">
        <f>AVERAGE(AQ7:AQ21)</f>
        <v>245.2255457097113</v>
      </c>
      <c r="AT7" s="203">
        <v>12</v>
      </c>
      <c r="AU7" s="207">
        <v>2844.7007930785871</v>
      </c>
      <c r="AV7" s="208">
        <v>237.0583994232156</v>
      </c>
      <c r="AW7" s="205">
        <f t="shared" ref="AW7:AW13" si="6">RANK(AV7, AV$7:AV$21)</f>
        <v>4</v>
      </c>
      <c r="AX7" s="529">
        <f>AVERAGE(AV7:AV21)</f>
        <v>245.32725057368592</v>
      </c>
    </row>
    <row r="8" spans="1:50" ht="14.25" hidden="1" customHeight="1" outlineLevel="1">
      <c r="B8" s="494"/>
      <c r="C8" s="203">
        <v>2</v>
      </c>
      <c r="D8" s="206" t="s">
        <v>482</v>
      </c>
      <c r="E8" s="207">
        <v>11</v>
      </c>
      <c r="F8" s="203">
        <v>3000</v>
      </c>
      <c r="G8" s="208">
        <f t="shared" ref="G8:G13" si="7">F8/E8</f>
        <v>272.72727272727275</v>
      </c>
      <c r="H8" s="529"/>
      <c r="I8" s="209">
        <f t="shared" ref="I8:K13" si="8">AVERAGE(P8,U8,Z8,AE8,AJ8,AO8,AT8)</f>
        <v>11</v>
      </c>
      <c r="J8" s="209">
        <f t="shared" si="8"/>
        <v>2514.3378682167913</v>
      </c>
      <c r="K8" s="210">
        <f t="shared" si="8"/>
        <v>228.57616983789015</v>
      </c>
      <c r="L8" s="530"/>
      <c r="M8" s="209">
        <f>RANK(K8, K$7:$K$21)</f>
        <v>5</v>
      </c>
      <c r="N8" s="599"/>
      <c r="O8" s="494"/>
      <c r="P8" s="207"/>
      <c r="Q8" s="207"/>
      <c r="R8" s="208"/>
      <c r="S8" s="205"/>
      <c r="T8" s="529"/>
      <c r="U8" s="207"/>
      <c r="V8" s="207"/>
      <c r="W8" s="208"/>
      <c r="X8" s="205"/>
      <c r="Y8" s="529"/>
      <c r="Z8" s="203"/>
      <c r="AA8" s="207"/>
      <c r="AB8" s="208"/>
      <c r="AC8" s="205"/>
      <c r="AD8" s="529"/>
      <c r="AE8" s="207">
        <v>11</v>
      </c>
      <c r="AF8" s="207">
        <v>2515.7360406091389</v>
      </c>
      <c r="AG8" s="208">
        <v>228.70327641901261</v>
      </c>
      <c r="AH8" s="205">
        <f t="shared" si="3"/>
        <v>5</v>
      </c>
      <c r="AI8" s="529"/>
      <c r="AJ8" s="203">
        <v>11</v>
      </c>
      <c r="AK8" s="207">
        <v>2513.2075471698126</v>
      </c>
      <c r="AL8" s="208">
        <v>228.47341337907389</v>
      </c>
      <c r="AM8" s="205">
        <f t="shared" si="4"/>
        <v>5</v>
      </c>
      <c r="AN8" s="529"/>
      <c r="AO8" s="203">
        <v>11</v>
      </c>
      <c r="AP8" s="207">
        <v>2513.9748953974918</v>
      </c>
      <c r="AQ8" s="208">
        <v>228.54317230886289</v>
      </c>
      <c r="AR8" s="205">
        <f t="shared" si="5"/>
        <v>5</v>
      </c>
      <c r="AS8" s="529"/>
      <c r="AT8" s="203">
        <v>11</v>
      </c>
      <c r="AU8" s="207">
        <v>2514.4329896907225</v>
      </c>
      <c r="AV8" s="208">
        <v>228.58481724461114</v>
      </c>
      <c r="AW8" s="205">
        <f t="shared" si="6"/>
        <v>5</v>
      </c>
      <c r="AX8" s="529"/>
    </row>
    <row r="9" spans="1:50" ht="14.25" hidden="1" customHeight="1" outlineLevel="1">
      <c r="B9" s="494"/>
      <c r="C9" s="203">
        <v>3</v>
      </c>
      <c r="D9" s="206" t="s">
        <v>483</v>
      </c>
      <c r="E9" s="207">
        <v>11</v>
      </c>
      <c r="F9" s="203">
        <v>3273</v>
      </c>
      <c r="G9" s="208">
        <f t="shared" si="7"/>
        <v>297.54545454545456</v>
      </c>
      <c r="H9" s="529"/>
      <c r="I9" s="209">
        <f t="shared" si="8"/>
        <v>11</v>
      </c>
      <c r="J9" s="209">
        <f t="shared" si="8"/>
        <v>2804.6753299232896</v>
      </c>
      <c r="K9" s="210">
        <f t="shared" si="8"/>
        <v>254.97048453848086</v>
      </c>
      <c r="L9" s="530"/>
      <c r="M9" s="209">
        <f>RANK(K9, K$7:$K$21)</f>
        <v>3</v>
      </c>
      <c r="N9" s="599"/>
      <c r="O9" s="494"/>
      <c r="P9" s="207"/>
      <c r="Q9" s="207"/>
      <c r="R9" s="208"/>
      <c r="S9" s="205"/>
      <c r="T9" s="529"/>
      <c r="U9" s="207"/>
      <c r="V9" s="207"/>
      <c r="W9" s="208"/>
      <c r="X9" s="205"/>
      <c r="Y9" s="529"/>
      <c r="Z9" s="203"/>
      <c r="AA9" s="207"/>
      <c r="AB9" s="208"/>
      <c r="AC9" s="205"/>
      <c r="AD9" s="529"/>
      <c r="AE9" s="207">
        <v>11</v>
      </c>
      <c r="AF9" s="207">
        <v>2803.1866989954947</v>
      </c>
      <c r="AG9" s="208">
        <v>254.83515445413587</v>
      </c>
      <c r="AH9" s="205">
        <f t="shared" si="3"/>
        <v>3</v>
      </c>
      <c r="AI9" s="529"/>
      <c r="AJ9" s="203">
        <v>11</v>
      </c>
      <c r="AK9" s="207">
        <v>2801.1834319526592</v>
      </c>
      <c r="AL9" s="208">
        <v>254.65303926842356</v>
      </c>
      <c r="AM9" s="205">
        <f t="shared" si="4"/>
        <v>3</v>
      </c>
      <c r="AN9" s="529"/>
      <c r="AO9" s="203">
        <v>11</v>
      </c>
      <c r="AP9" s="207">
        <v>2804.9853943524854</v>
      </c>
      <c r="AQ9" s="208">
        <v>254.99867221386231</v>
      </c>
      <c r="AR9" s="205">
        <f t="shared" si="5"/>
        <v>3</v>
      </c>
      <c r="AS9" s="529"/>
      <c r="AT9" s="203">
        <v>11</v>
      </c>
      <c r="AU9" s="207">
        <v>2809.3457943925191</v>
      </c>
      <c r="AV9" s="208">
        <v>255.39507221750173</v>
      </c>
      <c r="AW9" s="205">
        <f t="shared" si="6"/>
        <v>3</v>
      </c>
      <c r="AX9" s="529"/>
    </row>
    <row r="10" spans="1:50" ht="14.25" hidden="1" customHeight="1" outlineLevel="1">
      <c r="B10" s="494"/>
      <c r="C10" s="203">
        <v>4</v>
      </c>
      <c r="D10" s="206" t="s">
        <v>484</v>
      </c>
      <c r="E10" s="207">
        <v>16</v>
      </c>
      <c r="F10" s="203">
        <v>3000</v>
      </c>
      <c r="G10" s="208">
        <f t="shared" si="7"/>
        <v>187.5</v>
      </c>
      <c r="H10" s="529"/>
      <c r="I10" s="209">
        <f t="shared" si="8"/>
        <v>16</v>
      </c>
      <c r="J10" s="209">
        <f t="shared" si="8"/>
        <v>2526.3564464611036</v>
      </c>
      <c r="K10" s="210">
        <f t="shared" si="8"/>
        <v>157.89727790381897</v>
      </c>
      <c r="L10" s="530"/>
      <c r="M10" s="209">
        <f>RANK(K10, K$7:$K$21)</f>
        <v>6</v>
      </c>
      <c r="N10" s="599"/>
      <c r="O10" s="494"/>
      <c r="P10" s="207"/>
      <c r="Q10" s="207"/>
      <c r="R10" s="208"/>
      <c r="S10" s="205"/>
      <c r="T10" s="529"/>
      <c r="U10" s="207"/>
      <c r="V10" s="207"/>
      <c r="W10" s="208"/>
      <c r="X10" s="205"/>
      <c r="Y10" s="529"/>
      <c r="Z10" s="203"/>
      <c r="AA10" s="207"/>
      <c r="AB10" s="208"/>
      <c r="AC10" s="205"/>
      <c r="AD10" s="529"/>
      <c r="AE10" s="207">
        <v>16</v>
      </c>
      <c r="AF10" s="207">
        <v>2528.8195991091338</v>
      </c>
      <c r="AG10" s="208">
        <v>158.05122494432086</v>
      </c>
      <c r="AH10" s="205">
        <f t="shared" si="3"/>
        <v>6</v>
      </c>
      <c r="AI10" s="529"/>
      <c r="AJ10" s="203">
        <v>16</v>
      </c>
      <c r="AK10" s="207">
        <v>2525.0796540737374</v>
      </c>
      <c r="AL10" s="208">
        <v>157.81747837960859</v>
      </c>
      <c r="AM10" s="205">
        <f t="shared" si="4"/>
        <v>6</v>
      </c>
      <c r="AN10" s="529"/>
      <c r="AO10" s="203">
        <v>16</v>
      </c>
      <c r="AP10" s="207">
        <v>2525.7105089226689</v>
      </c>
      <c r="AQ10" s="208">
        <v>157.8569068076668</v>
      </c>
      <c r="AR10" s="205">
        <f t="shared" si="5"/>
        <v>6</v>
      </c>
      <c r="AS10" s="529"/>
      <c r="AT10" s="203">
        <v>16</v>
      </c>
      <c r="AU10" s="207">
        <v>2525.8160237388729</v>
      </c>
      <c r="AV10" s="208">
        <v>157.86350148367956</v>
      </c>
      <c r="AW10" s="205">
        <f t="shared" si="6"/>
        <v>6</v>
      </c>
      <c r="AX10" s="529"/>
    </row>
    <row r="11" spans="1:50" ht="14.25" hidden="1" customHeight="1" outlineLevel="1">
      <c r="B11" s="494"/>
      <c r="C11" s="203">
        <v>5</v>
      </c>
      <c r="D11" s="206" t="s">
        <v>485</v>
      </c>
      <c r="E11" s="207">
        <v>6</v>
      </c>
      <c r="F11" s="203">
        <v>2600</v>
      </c>
      <c r="G11" s="208">
        <f t="shared" si="7"/>
        <v>433.33333333333331</v>
      </c>
      <c r="H11" s="529"/>
      <c r="I11" s="209">
        <f t="shared" si="8"/>
        <v>6</v>
      </c>
      <c r="J11" s="209">
        <f t="shared" si="8"/>
        <v>2185.6284299096128</v>
      </c>
      <c r="K11" s="210">
        <f t="shared" si="8"/>
        <v>364.27140498493549</v>
      </c>
      <c r="L11" s="530"/>
      <c r="M11" s="209">
        <f>RANK(K11, K$7:$K$21)</f>
        <v>1</v>
      </c>
      <c r="N11" s="599"/>
      <c r="O11" s="494"/>
      <c r="P11" s="207"/>
      <c r="Q11" s="207"/>
      <c r="R11" s="208"/>
      <c r="S11" s="205"/>
      <c r="T11" s="529"/>
      <c r="U11" s="207"/>
      <c r="V11" s="207"/>
      <c r="W11" s="208"/>
      <c r="X11" s="205"/>
      <c r="Y11" s="529"/>
      <c r="Z11" s="203"/>
      <c r="AA11" s="207"/>
      <c r="AB11" s="208"/>
      <c r="AC11" s="205"/>
      <c r="AD11" s="529"/>
      <c r="AE11" s="207">
        <v>6</v>
      </c>
      <c r="AF11" s="207">
        <v>2187.3840445269016</v>
      </c>
      <c r="AG11" s="208">
        <v>364.56400742115028</v>
      </c>
      <c r="AH11" s="205">
        <f t="shared" si="3"/>
        <v>1</v>
      </c>
      <c r="AI11" s="529"/>
      <c r="AJ11" s="203">
        <v>6</v>
      </c>
      <c r="AK11" s="207">
        <v>2184.0616966580974</v>
      </c>
      <c r="AL11" s="208">
        <v>364.01028277634958</v>
      </c>
      <c r="AM11" s="205">
        <f t="shared" si="4"/>
        <v>1</v>
      </c>
      <c r="AN11" s="529"/>
      <c r="AO11" s="203">
        <v>6</v>
      </c>
      <c r="AP11" s="207">
        <v>2185.3536927391669</v>
      </c>
      <c r="AQ11" s="208">
        <v>364.22561545652781</v>
      </c>
      <c r="AR11" s="205">
        <f t="shared" si="5"/>
        <v>1</v>
      </c>
      <c r="AS11" s="529"/>
      <c r="AT11" s="203">
        <v>6</v>
      </c>
      <c r="AU11" s="207">
        <v>2185.7142857142849</v>
      </c>
      <c r="AV11" s="208">
        <v>364.28571428571416</v>
      </c>
      <c r="AW11" s="205">
        <f t="shared" si="6"/>
        <v>1</v>
      </c>
      <c r="AX11" s="529"/>
    </row>
    <row r="12" spans="1:50" ht="14.25" hidden="1" customHeight="1" outlineLevel="1">
      <c r="B12" s="494"/>
      <c r="C12" s="203">
        <v>6</v>
      </c>
      <c r="D12" s="206" t="s">
        <v>486</v>
      </c>
      <c r="E12" s="207">
        <v>20</v>
      </c>
      <c r="F12" s="203">
        <v>2600</v>
      </c>
      <c r="G12" s="208">
        <f t="shared" si="7"/>
        <v>130</v>
      </c>
      <c r="H12" s="529"/>
      <c r="I12" s="209">
        <f t="shared" si="8"/>
        <v>20</v>
      </c>
      <c r="J12" s="209">
        <f t="shared" si="8"/>
        <v>2242.6793143704572</v>
      </c>
      <c r="K12" s="210">
        <f t="shared" si="8"/>
        <v>112.13396571852286</v>
      </c>
      <c r="L12" s="530"/>
      <c r="M12" s="209">
        <f>RANK(K12, K$7:$K$21)</f>
        <v>7</v>
      </c>
      <c r="N12" s="599"/>
      <c r="O12" s="494"/>
      <c r="P12" s="207"/>
      <c r="Q12" s="207"/>
      <c r="R12" s="208"/>
      <c r="S12" s="205"/>
      <c r="T12" s="529"/>
      <c r="U12" s="207"/>
      <c r="V12" s="207"/>
      <c r="W12" s="208"/>
      <c r="X12" s="205"/>
      <c r="Y12" s="529"/>
      <c r="Z12" s="203"/>
      <c r="AA12" s="207"/>
      <c r="AB12" s="208"/>
      <c r="AC12" s="205"/>
      <c r="AD12" s="529"/>
      <c r="AE12" s="207">
        <v>20</v>
      </c>
      <c r="AF12" s="207">
        <v>2242.5396825396811</v>
      </c>
      <c r="AG12" s="208">
        <v>112.12698412698406</v>
      </c>
      <c r="AH12" s="205">
        <f t="shared" si="3"/>
        <v>7</v>
      </c>
      <c r="AI12" s="529"/>
      <c r="AJ12" s="203">
        <v>20</v>
      </c>
      <c r="AK12" s="207">
        <v>2242.2929045788192</v>
      </c>
      <c r="AL12" s="208">
        <v>112.11464522894096</v>
      </c>
      <c r="AM12" s="205">
        <f t="shared" si="4"/>
        <v>7</v>
      </c>
      <c r="AN12" s="529"/>
      <c r="AO12" s="203">
        <v>20</v>
      </c>
      <c r="AP12" s="207">
        <v>2242.6075619296007</v>
      </c>
      <c r="AQ12" s="208">
        <v>112.13037809648003</v>
      </c>
      <c r="AR12" s="205">
        <f t="shared" si="5"/>
        <v>7</v>
      </c>
      <c r="AS12" s="529"/>
      <c r="AT12" s="203">
        <v>20</v>
      </c>
      <c r="AU12" s="207">
        <v>2243.2771084337282</v>
      </c>
      <c r="AV12" s="208">
        <v>112.16385542168641</v>
      </c>
      <c r="AW12" s="205">
        <f t="shared" si="6"/>
        <v>7</v>
      </c>
      <c r="AX12" s="529"/>
    </row>
    <row r="13" spans="1:50" ht="14.25" hidden="1" customHeight="1" outlineLevel="1">
      <c r="B13" s="494"/>
      <c r="C13" s="203">
        <v>7</v>
      </c>
      <c r="D13" s="206" t="s">
        <v>487</v>
      </c>
      <c r="E13" s="207">
        <v>6</v>
      </c>
      <c r="F13" s="203">
        <v>2600</v>
      </c>
      <c r="G13" s="208">
        <f t="shared" si="7"/>
        <v>433.33333333333331</v>
      </c>
      <c r="H13" s="529"/>
      <c r="I13" s="209">
        <f t="shared" si="8"/>
        <v>6</v>
      </c>
      <c r="J13" s="209">
        <f t="shared" si="8"/>
        <v>2171.080961779543</v>
      </c>
      <c r="K13" s="210">
        <f t="shared" si="8"/>
        <v>361.84682696325717</v>
      </c>
      <c r="L13" s="530"/>
      <c r="M13" s="209">
        <f>RANK(K13, K$7:$K$21)</f>
        <v>2</v>
      </c>
      <c r="N13" s="599"/>
      <c r="O13" s="494"/>
      <c r="P13" s="207"/>
      <c r="Q13" s="207"/>
      <c r="R13" s="208"/>
      <c r="S13" s="205"/>
      <c r="T13" s="529"/>
      <c r="U13" s="207"/>
      <c r="V13" s="207"/>
      <c r="W13" s="208"/>
      <c r="X13" s="205"/>
      <c r="Y13" s="529"/>
      <c r="Z13" s="203"/>
      <c r="AA13" s="207"/>
      <c r="AB13" s="208"/>
      <c r="AC13" s="205"/>
      <c r="AD13" s="529"/>
      <c r="AE13" s="207">
        <v>6</v>
      </c>
      <c r="AF13" s="207">
        <v>2172.4832214765083</v>
      </c>
      <c r="AG13" s="208">
        <v>362.08053691275137</v>
      </c>
      <c r="AH13" s="205">
        <f t="shared" si="3"/>
        <v>2</v>
      </c>
      <c r="AI13" s="529"/>
      <c r="AJ13" s="203">
        <v>6</v>
      </c>
      <c r="AK13" s="207">
        <v>2169.6160267111877</v>
      </c>
      <c r="AL13" s="208">
        <v>361.6026711185313</v>
      </c>
      <c r="AM13" s="205">
        <f t="shared" si="4"/>
        <v>2</v>
      </c>
      <c r="AN13" s="529"/>
      <c r="AO13" s="203">
        <v>6</v>
      </c>
      <c r="AP13" s="207">
        <v>2170.5882352941185</v>
      </c>
      <c r="AQ13" s="208">
        <v>361.7647058823531</v>
      </c>
      <c r="AR13" s="205">
        <f t="shared" si="5"/>
        <v>2</v>
      </c>
      <c r="AS13" s="529"/>
      <c r="AT13" s="203">
        <v>6</v>
      </c>
      <c r="AU13" s="207">
        <v>2171.6363636363567</v>
      </c>
      <c r="AV13" s="208">
        <v>361.9393939393928</v>
      </c>
      <c r="AW13" s="205">
        <f t="shared" si="6"/>
        <v>2</v>
      </c>
      <c r="AX13" s="529"/>
    </row>
    <row r="14" spans="1:50" ht="14.25" hidden="1" customHeight="1" outlineLevel="1">
      <c r="B14" s="494"/>
      <c r="C14" s="203">
        <v>8</v>
      </c>
      <c r="D14" s="206"/>
      <c r="E14" s="207"/>
      <c r="F14" s="203"/>
      <c r="G14" s="208"/>
      <c r="H14" s="529"/>
      <c r="I14" s="209"/>
      <c r="J14" s="209"/>
      <c r="K14" s="210"/>
      <c r="L14" s="530"/>
      <c r="M14" s="209"/>
      <c r="N14" s="599"/>
      <c r="O14" s="494"/>
      <c r="P14" s="207"/>
      <c r="Q14" s="207"/>
      <c r="R14" s="208"/>
      <c r="S14" s="205"/>
      <c r="T14" s="529"/>
      <c r="U14" s="207"/>
      <c r="V14" s="207"/>
      <c r="W14" s="208"/>
      <c r="X14" s="205"/>
      <c r="Y14" s="529"/>
      <c r="Z14" s="203"/>
      <c r="AA14" s="207"/>
      <c r="AB14" s="208"/>
      <c r="AC14" s="205"/>
      <c r="AD14" s="529"/>
      <c r="AE14" s="207"/>
      <c r="AF14" s="207"/>
      <c r="AG14" s="208"/>
      <c r="AH14" s="205"/>
      <c r="AI14" s="529"/>
      <c r="AJ14" s="203"/>
      <c r="AK14" s="207"/>
      <c r="AL14" s="208"/>
      <c r="AM14" s="205"/>
      <c r="AN14" s="529"/>
      <c r="AO14" s="203"/>
      <c r="AP14" s="207"/>
      <c r="AQ14" s="208"/>
      <c r="AR14" s="205"/>
      <c r="AS14" s="529"/>
      <c r="AT14" s="203"/>
      <c r="AU14" s="207"/>
      <c r="AV14" s="208"/>
      <c r="AW14" s="205"/>
      <c r="AX14" s="529"/>
    </row>
    <row r="15" spans="1:50" ht="14.25" hidden="1" customHeight="1" outlineLevel="1">
      <c r="B15" s="494"/>
      <c r="C15" s="203">
        <v>9</v>
      </c>
      <c r="D15" s="206"/>
      <c r="E15" s="207"/>
      <c r="F15" s="203"/>
      <c r="G15" s="208"/>
      <c r="H15" s="529"/>
      <c r="I15" s="209"/>
      <c r="J15" s="209"/>
      <c r="K15" s="210"/>
      <c r="L15" s="530"/>
      <c r="M15" s="209"/>
      <c r="N15" s="599"/>
      <c r="O15" s="494"/>
      <c r="P15" s="207"/>
      <c r="Q15" s="207"/>
      <c r="R15" s="208"/>
      <c r="S15" s="205"/>
      <c r="T15" s="529"/>
      <c r="U15" s="207"/>
      <c r="V15" s="207"/>
      <c r="W15" s="208"/>
      <c r="X15" s="205"/>
      <c r="Y15" s="529"/>
      <c r="Z15" s="203"/>
      <c r="AA15" s="207"/>
      <c r="AB15" s="208"/>
      <c r="AC15" s="205"/>
      <c r="AD15" s="529"/>
      <c r="AE15" s="207"/>
      <c r="AF15" s="207"/>
      <c r="AG15" s="208"/>
      <c r="AH15" s="205"/>
      <c r="AI15" s="529"/>
      <c r="AJ15" s="203"/>
      <c r="AK15" s="207"/>
      <c r="AL15" s="208"/>
      <c r="AM15" s="205"/>
      <c r="AN15" s="529"/>
      <c r="AO15" s="203"/>
      <c r="AP15" s="207"/>
      <c r="AQ15" s="208"/>
      <c r="AR15" s="205"/>
      <c r="AS15" s="529"/>
      <c r="AT15" s="203"/>
      <c r="AU15" s="207"/>
      <c r="AV15" s="208"/>
      <c r="AW15" s="205"/>
      <c r="AX15" s="529"/>
    </row>
    <row r="16" spans="1:50" ht="14.25" hidden="1" customHeight="1" outlineLevel="1">
      <c r="B16" s="494"/>
      <c r="C16" s="203">
        <v>10</v>
      </c>
      <c r="D16" s="206"/>
      <c r="E16" s="207"/>
      <c r="F16" s="203"/>
      <c r="G16" s="208"/>
      <c r="H16" s="529"/>
      <c r="I16" s="209"/>
      <c r="J16" s="209"/>
      <c r="K16" s="210"/>
      <c r="L16" s="530"/>
      <c r="M16" s="209"/>
      <c r="N16" s="599"/>
      <c r="O16" s="494"/>
      <c r="P16" s="207"/>
      <c r="Q16" s="207"/>
      <c r="R16" s="208"/>
      <c r="S16" s="205"/>
      <c r="T16" s="529"/>
      <c r="U16" s="207"/>
      <c r="V16" s="207"/>
      <c r="W16" s="208"/>
      <c r="X16" s="205"/>
      <c r="Y16" s="529"/>
      <c r="Z16" s="203"/>
      <c r="AA16" s="207"/>
      <c r="AB16" s="208"/>
      <c r="AC16" s="205"/>
      <c r="AD16" s="529"/>
      <c r="AE16" s="207"/>
      <c r="AF16" s="207"/>
      <c r="AG16" s="208"/>
      <c r="AH16" s="205"/>
      <c r="AI16" s="529"/>
      <c r="AJ16" s="203"/>
      <c r="AK16" s="207"/>
      <c r="AL16" s="208"/>
      <c r="AM16" s="205"/>
      <c r="AN16" s="529"/>
      <c r="AO16" s="203"/>
      <c r="AP16" s="207"/>
      <c r="AQ16" s="208"/>
      <c r="AR16" s="205"/>
      <c r="AS16" s="529"/>
      <c r="AT16" s="203"/>
      <c r="AU16" s="207"/>
      <c r="AV16" s="208"/>
      <c r="AW16" s="205"/>
      <c r="AX16" s="529"/>
    </row>
    <row r="17" spans="2:50" ht="14.25" hidden="1" customHeight="1" outlineLevel="1">
      <c r="B17" s="494"/>
      <c r="C17" s="203">
        <v>11</v>
      </c>
      <c r="D17" s="206"/>
      <c r="E17" s="207"/>
      <c r="F17" s="203"/>
      <c r="G17" s="208"/>
      <c r="H17" s="529"/>
      <c r="I17" s="209"/>
      <c r="J17" s="209"/>
      <c r="K17" s="210"/>
      <c r="L17" s="530"/>
      <c r="M17" s="209"/>
      <c r="N17" s="599"/>
      <c r="O17" s="494"/>
      <c r="P17" s="203"/>
      <c r="Q17" s="203"/>
      <c r="R17" s="203"/>
      <c r="S17" s="205"/>
      <c r="T17" s="529"/>
      <c r="U17" s="203"/>
      <c r="V17" s="203"/>
      <c r="W17" s="203"/>
      <c r="X17" s="205"/>
      <c r="Y17" s="529"/>
      <c r="Z17" s="203"/>
      <c r="AA17" s="203"/>
      <c r="AB17" s="203"/>
      <c r="AC17" s="205"/>
      <c r="AD17" s="529"/>
      <c r="AE17" s="203"/>
      <c r="AF17" s="207"/>
      <c r="AG17" s="208"/>
      <c r="AH17" s="205"/>
      <c r="AI17" s="529"/>
      <c r="AJ17" s="203"/>
      <c r="AK17" s="203"/>
      <c r="AL17" s="203"/>
      <c r="AM17" s="205"/>
      <c r="AN17" s="529"/>
      <c r="AO17" s="203"/>
      <c r="AP17" s="207"/>
      <c r="AQ17" s="208"/>
      <c r="AR17" s="205"/>
      <c r="AS17" s="529"/>
      <c r="AT17" s="203"/>
      <c r="AU17" s="207"/>
      <c r="AV17" s="208"/>
      <c r="AW17" s="205"/>
      <c r="AX17" s="529"/>
    </row>
    <row r="18" spans="2:50" ht="14.25" hidden="1" customHeight="1" outlineLevel="1">
      <c r="B18" s="494"/>
      <c r="C18" s="203">
        <v>12</v>
      </c>
      <c r="D18" s="206"/>
      <c r="E18" s="207"/>
      <c r="F18" s="203"/>
      <c r="G18" s="208"/>
      <c r="H18" s="529"/>
      <c r="I18" s="209"/>
      <c r="J18" s="209"/>
      <c r="K18" s="210"/>
      <c r="L18" s="530"/>
      <c r="M18" s="209"/>
      <c r="N18" s="599"/>
      <c r="O18" s="494"/>
      <c r="P18" s="203"/>
      <c r="Q18" s="203"/>
      <c r="R18" s="203"/>
      <c r="S18" s="205"/>
      <c r="T18" s="529"/>
      <c r="U18" s="203"/>
      <c r="V18" s="203"/>
      <c r="W18" s="203"/>
      <c r="X18" s="205"/>
      <c r="Y18" s="529"/>
      <c r="Z18" s="203"/>
      <c r="AA18" s="203"/>
      <c r="AB18" s="203"/>
      <c r="AC18" s="205"/>
      <c r="AD18" s="529"/>
      <c r="AE18" s="203"/>
      <c r="AF18" s="207"/>
      <c r="AG18" s="208"/>
      <c r="AH18" s="205"/>
      <c r="AI18" s="529"/>
      <c r="AJ18" s="203"/>
      <c r="AK18" s="203"/>
      <c r="AL18" s="203"/>
      <c r="AM18" s="205"/>
      <c r="AN18" s="529"/>
      <c r="AO18" s="203"/>
      <c r="AP18" s="207"/>
      <c r="AQ18" s="208"/>
      <c r="AR18" s="205"/>
      <c r="AS18" s="529"/>
      <c r="AT18" s="203"/>
      <c r="AU18" s="207"/>
      <c r="AV18" s="208"/>
      <c r="AW18" s="205"/>
      <c r="AX18" s="529"/>
    </row>
    <row r="19" spans="2:50" ht="14.25" hidden="1" customHeight="1" outlineLevel="1">
      <c r="B19" s="494"/>
      <c r="C19" s="203">
        <v>13</v>
      </c>
      <c r="D19" s="206"/>
      <c r="E19" s="207"/>
      <c r="F19" s="203"/>
      <c r="G19" s="208"/>
      <c r="H19" s="529"/>
      <c r="I19" s="209"/>
      <c r="J19" s="209"/>
      <c r="K19" s="210"/>
      <c r="L19" s="530"/>
      <c r="M19" s="209"/>
      <c r="N19" s="599"/>
      <c r="O19" s="494"/>
      <c r="P19" s="203"/>
      <c r="Q19" s="203"/>
      <c r="R19" s="203"/>
      <c r="S19" s="205"/>
      <c r="T19" s="529"/>
      <c r="U19" s="203"/>
      <c r="V19" s="203"/>
      <c r="W19" s="203"/>
      <c r="X19" s="205"/>
      <c r="Y19" s="529"/>
      <c r="Z19" s="203"/>
      <c r="AA19" s="203"/>
      <c r="AB19" s="203"/>
      <c r="AC19" s="205"/>
      <c r="AD19" s="529"/>
      <c r="AE19" s="203"/>
      <c r="AF19" s="207"/>
      <c r="AG19" s="208"/>
      <c r="AH19" s="205"/>
      <c r="AI19" s="529"/>
      <c r="AJ19" s="203"/>
      <c r="AK19" s="203"/>
      <c r="AL19" s="203"/>
      <c r="AM19" s="205"/>
      <c r="AN19" s="529"/>
      <c r="AO19" s="203"/>
      <c r="AP19" s="207"/>
      <c r="AQ19" s="208"/>
      <c r="AR19" s="205"/>
      <c r="AS19" s="529"/>
      <c r="AT19" s="203"/>
      <c r="AU19" s="207"/>
      <c r="AV19" s="208"/>
      <c r="AW19" s="205"/>
      <c r="AX19" s="529"/>
    </row>
    <row r="20" spans="2:50" ht="14.25" hidden="1" customHeight="1" outlineLevel="1">
      <c r="B20" s="494"/>
      <c r="C20" s="203">
        <v>14</v>
      </c>
      <c r="D20" s="206"/>
      <c r="E20" s="207"/>
      <c r="F20" s="203"/>
      <c r="G20" s="208"/>
      <c r="H20" s="529"/>
      <c r="I20" s="209"/>
      <c r="J20" s="209"/>
      <c r="K20" s="210"/>
      <c r="L20" s="530"/>
      <c r="M20" s="209"/>
      <c r="N20" s="599"/>
      <c r="O20" s="494"/>
      <c r="P20" s="203"/>
      <c r="Q20" s="203"/>
      <c r="R20" s="203"/>
      <c r="S20" s="205"/>
      <c r="T20" s="529"/>
      <c r="U20" s="203"/>
      <c r="V20" s="203"/>
      <c r="W20" s="203"/>
      <c r="X20" s="205"/>
      <c r="Y20" s="529"/>
      <c r="Z20" s="203"/>
      <c r="AA20" s="203"/>
      <c r="AB20" s="203"/>
      <c r="AC20" s="205"/>
      <c r="AD20" s="529"/>
      <c r="AE20" s="203"/>
      <c r="AF20" s="207"/>
      <c r="AG20" s="208"/>
      <c r="AH20" s="205"/>
      <c r="AI20" s="529"/>
      <c r="AJ20" s="203"/>
      <c r="AK20" s="203"/>
      <c r="AL20" s="203"/>
      <c r="AM20" s="205"/>
      <c r="AN20" s="529"/>
      <c r="AO20" s="203"/>
      <c r="AP20" s="207"/>
      <c r="AQ20" s="208"/>
      <c r="AR20" s="205"/>
      <c r="AS20" s="529"/>
      <c r="AT20" s="203"/>
      <c r="AU20" s="207"/>
      <c r="AV20" s="208"/>
      <c r="AW20" s="205"/>
      <c r="AX20" s="529"/>
    </row>
    <row r="21" spans="2:50" ht="14.25" hidden="1" customHeight="1" outlineLevel="1">
      <c r="B21" s="494"/>
      <c r="C21" s="203">
        <v>15</v>
      </c>
      <c r="D21" s="206"/>
      <c r="E21" s="207"/>
      <c r="F21" s="203"/>
      <c r="G21" s="208"/>
      <c r="H21" s="529"/>
      <c r="I21" s="209"/>
      <c r="J21" s="209"/>
      <c r="K21" s="210"/>
      <c r="L21" s="530"/>
      <c r="M21" s="209"/>
      <c r="N21" s="599"/>
      <c r="O21" s="494"/>
      <c r="P21" s="203"/>
      <c r="Q21" s="203"/>
      <c r="R21" s="203"/>
      <c r="S21" s="205"/>
      <c r="T21" s="529"/>
      <c r="U21" s="203"/>
      <c r="V21" s="203"/>
      <c r="W21" s="203"/>
      <c r="X21" s="205"/>
      <c r="Y21" s="529"/>
      <c r="Z21" s="203"/>
      <c r="AA21" s="203"/>
      <c r="AB21" s="203"/>
      <c r="AC21" s="205"/>
      <c r="AD21" s="529"/>
      <c r="AE21" s="203"/>
      <c r="AF21" s="207"/>
      <c r="AG21" s="208"/>
      <c r="AH21" s="205"/>
      <c r="AI21" s="529"/>
      <c r="AJ21" s="203"/>
      <c r="AK21" s="203"/>
      <c r="AL21" s="203"/>
      <c r="AM21" s="205"/>
      <c r="AN21" s="529"/>
      <c r="AO21" s="203"/>
      <c r="AP21" s="207"/>
      <c r="AQ21" s="208"/>
      <c r="AR21" s="205"/>
      <c r="AS21" s="529"/>
      <c r="AT21" s="203"/>
      <c r="AU21" s="207"/>
      <c r="AV21" s="208"/>
      <c r="AW21" s="205"/>
      <c r="AX21" s="529"/>
    </row>
    <row r="22" spans="2:50" ht="14.25" hidden="1" customHeight="1" outlineLevel="1" collapsed="1">
      <c r="B22" s="584" t="s">
        <v>606</v>
      </c>
      <c r="C22" s="585"/>
      <c r="D22" s="585"/>
      <c r="E22" s="585"/>
      <c r="F22" s="585"/>
      <c r="G22" s="585"/>
      <c r="H22" s="585"/>
      <c r="I22" s="190"/>
      <c r="J22" s="190"/>
      <c r="K22" s="190"/>
      <c r="L22" s="190"/>
      <c r="M22" s="213"/>
      <c r="N22" s="494" t="s">
        <v>445</v>
      </c>
      <c r="O22" s="494" t="s">
        <v>105</v>
      </c>
      <c r="P22" s="587">
        <f>AT2+1</f>
        <v>45874</v>
      </c>
      <c r="Q22" s="588"/>
      <c r="R22" s="588"/>
      <c r="S22" s="588"/>
      <c r="T22" s="588"/>
      <c r="U22" s="589">
        <f>P22+1</f>
        <v>45875</v>
      </c>
      <c r="V22" s="590"/>
      <c r="W22" s="590"/>
      <c r="X22" s="590"/>
      <c r="Y22" s="590"/>
      <c r="Z22" s="587">
        <f t="shared" ref="Z22" si="9">U22+1</f>
        <v>45876</v>
      </c>
      <c r="AA22" s="588"/>
      <c r="AB22" s="588"/>
      <c r="AC22" s="588"/>
      <c r="AD22" s="588"/>
      <c r="AE22" s="589">
        <f t="shared" ref="AE22" si="10">Z22+1</f>
        <v>45877</v>
      </c>
      <c r="AF22" s="590"/>
      <c r="AG22" s="590"/>
      <c r="AH22" s="590"/>
      <c r="AI22" s="590"/>
      <c r="AJ22" s="587">
        <f t="shared" ref="AJ22" si="11">AE22+1</f>
        <v>45878</v>
      </c>
      <c r="AK22" s="587"/>
      <c r="AL22" s="587"/>
      <c r="AM22" s="587"/>
      <c r="AN22" s="587"/>
      <c r="AO22" s="589">
        <f t="shared" ref="AO22" si="12">AJ22+1</f>
        <v>45879</v>
      </c>
      <c r="AP22" s="590"/>
      <c r="AQ22" s="590"/>
      <c r="AR22" s="590"/>
      <c r="AS22" s="590"/>
      <c r="AT22" s="587">
        <f t="shared" ref="AT22" si="13">AO22+1</f>
        <v>45880</v>
      </c>
      <c r="AU22" s="587"/>
      <c r="AV22" s="587"/>
      <c r="AW22" s="587"/>
      <c r="AX22" s="587"/>
    </row>
    <row r="23" spans="2:50" ht="14.25" hidden="1" customHeight="1" outlineLevel="1">
      <c r="B23" s="534"/>
      <c r="C23" s="534"/>
      <c r="D23" s="534"/>
      <c r="E23" s="534"/>
      <c r="F23" s="534"/>
      <c r="G23" s="534"/>
      <c r="H23" s="534"/>
      <c r="I23" s="192"/>
      <c r="J23" s="192"/>
      <c r="K23" s="192"/>
      <c r="L23" s="192"/>
      <c r="M23" s="214"/>
      <c r="N23" s="494"/>
      <c r="O23" s="494"/>
      <c r="P23" s="594">
        <f>P22</f>
        <v>45874</v>
      </c>
      <c r="Q23" s="594"/>
      <c r="R23" s="594"/>
      <c r="S23" s="594"/>
      <c r="T23" s="594"/>
      <c r="U23" s="595">
        <f>U22</f>
        <v>45875</v>
      </c>
      <c r="V23" s="595"/>
      <c r="W23" s="595"/>
      <c r="X23" s="595"/>
      <c r="Y23" s="595"/>
      <c r="Z23" s="594">
        <f t="shared" ref="Z23" si="14">Z22</f>
        <v>45876</v>
      </c>
      <c r="AA23" s="594"/>
      <c r="AB23" s="594"/>
      <c r="AC23" s="594"/>
      <c r="AD23" s="594"/>
      <c r="AE23" s="595">
        <f t="shared" ref="AE23" si="15">AE22</f>
        <v>45877</v>
      </c>
      <c r="AF23" s="595"/>
      <c r="AG23" s="595"/>
      <c r="AH23" s="595"/>
      <c r="AI23" s="595"/>
      <c r="AJ23" s="594">
        <f t="shared" ref="AJ23" si="16">AJ22</f>
        <v>45878</v>
      </c>
      <c r="AK23" s="594"/>
      <c r="AL23" s="594"/>
      <c r="AM23" s="594"/>
      <c r="AN23" s="594"/>
      <c r="AO23" s="595">
        <f t="shared" ref="AO23" si="17">AO22</f>
        <v>45879</v>
      </c>
      <c r="AP23" s="595"/>
      <c r="AQ23" s="595"/>
      <c r="AR23" s="595"/>
      <c r="AS23" s="595"/>
      <c r="AT23" s="594">
        <f t="shared" ref="AT23" si="18">AT22</f>
        <v>45880</v>
      </c>
      <c r="AU23" s="594"/>
      <c r="AV23" s="594"/>
      <c r="AW23" s="594"/>
      <c r="AX23" s="594"/>
    </row>
    <row r="24" spans="2:50" ht="14.25" hidden="1" customHeight="1" outlineLevel="1">
      <c r="B24" s="494" t="s">
        <v>165</v>
      </c>
      <c r="C24" s="494" t="s">
        <v>160</v>
      </c>
      <c r="D24" s="494"/>
      <c r="E24" s="494" t="s">
        <v>161</v>
      </c>
      <c r="F24" s="494"/>
      <c r="G24" s="494"/>
      <c r="H24" s="494" t="s">
        <v>166</v>
      </c>
      <c r="I24" s="527" t="s">
        <v>446</v>
      </c>
      <c r="J24" s="527"/>
      <c r="K24" s="527"/>
      <c r="L24" s="527" t="s">
        <v>166</v>
      </c>
      <c r="M24" s="527" t="s">
        <v>168</v>
      </c>
      <c r="N24" s="494"/>
      <c r="O24" s="494" t="s">
        <v>167</v>
      </c>
      <c r="P24" s="494" t="s">
        <v>163</v>
      </c>
      <c r="Q24" s="494"/>
      <c r="R24" s="494"/>
      <c r="S24" s="494"/>
      <c r="T24" s="494" t="s">
        <v>166</v>
      </c>
      <c r="U24" s="494" t="s">
        <v>163</v>
      </c>
      <c r="V24" s="494"/>
      <c r="W24" s="494"/>
      <c r="X24" s="494"/>
      <c r="Y24" s="494" t="s">
        <v>166</v>
      </c>
      <c r="Z24" s="494" t="s">
        <v>163</v>
      </c>
      <c r="AA24" s="494"/>
      <c r="AB24" s="494"/>
      <c r="AC24" s="494"/>
      <c r="AD24" s="494" t="s">
        <v>166</v>
      </c>
      <c r="AE24" s="494" t="s">
        <v>163</v>
      </c>
      <c r="AF24" s="494"/>
      <c r="AG24" s="494"/>
      <c r="AH24" s="494"/>
      <c r="AI24" s="494" t="s">
        <v>166</v>
      </c>
      <c r="AJ24" s="494" t="s">
        <v>163</v>
      </c>
      <c r="AK24" s="494"/>
      <c r="AL24" s="494"/>
      <c r="AM24" s="494"/>
      <c r="AN24" s="494" t="s">
        <v>166</v>
      </c>
      <c r="AO24" s="494" t="s">
        <v>163</v>
      </c>
      <c r="AP24" s="494"/>
      <c r="AQ24" s="494"/>
      <c r="AR24" s="494"/>
      <c r="AS24" s="494" t="s">
        <v>166</v>
      </c>
      <c r="AT24" s="494" t="s">
        <v>163</v>
      </c>
      <c r="AU24" s="494"/>
      <c r="AV24" s="494"/>
      <c r="AW24" s="494"/>
      <c r="AX24" s="494" t="s">
        <v>166</v>
      </c>
    </row>
    <row r="25" spans="2:50" ht="14.25" hidden="1" customHeight="1" outlineLevel="1">
      <c r="B25" s="494"/>
      <c r="C25" s="494"/>
      <c r="D25" s="494"/>
      <c r="E25" s="494" t="s">
        <v>447</v>
      </c>
      <c r="F25" s="494"/>
      <c r="G25" s="494"/>
      <c r="H25" s="494"/>
      <c r="I25" s="527" t="s">
        <v>447</v>
      </c>
      <c r="J25" s="527"/>
      <c r="K25" s="527"/>
      <c r="L25" s="527"/>
      <c r="M25" s="527"/>
      <c r="N25" s="494"/>
      <c r="O25" s="494"/>
      <c r="P25" s="494" t="s">
        <v>448</v>
      </c>
      <c r="Q25" s="494"/>
      <c r="R25" s="494"/>
      <c r="S25" s="494"/>
      <c r="T25" s="494"/>
      <c r="U25" s="494" t="s">
        <v>448</v>
      </c>
      <c r="V25" s="494"/>
      <c r="W25" s="494"/>
      <c r="X25" s="494"/>
      <c r="Y25" s="494"/>
      <c r="Z25" s="494" t="s">
        <v>448</v>
      </c>
      <c r="AA25" s="494"/>
      <c r="AB25" s="494"/>
      <c r="AC25" s="494"/>
      <c r="AD25" s="494"/>
      <c r="AE25" s="494" t="s">
        <v>448</v>
      </c>
      <c r="AF25" s="494"/>
      <c r="AG25" s="494"/>
      <c r="AH25" s="494"/>
      <c r="AI25" s="494"/>
      <c r="AJ25" s="494" t="s">
        <v>448</v>
      </c>
      <c r="AK25" s="494"/>
      <c r="AL25" s="494"/>
      <c r="AM25" s="494"/>
      <c r="AN25" s="494"/>
      <c r="AO25" s="494" t="s">
        <v>448</v>
      </c>
      <c r="AP25" s="494"/>
      <c r="AQ25" s="494"/>
      <c r="AR25" s="494"/>
      <c r="AS25" s="494"/>
      <c r="AT25" s="494" t="s">
        <v>448</v>
      </c>
      <c r="AU25" s="494"/>
      <c r="AV25" s="494"/>
      <c r="AW25" s="494"/>
      <c r="AX25" s="494"/>
    </row>
    <row r="26" spans="2:50" ht="14.25" hidden="1" customHeight="1" outlineLevel="1">
      <c r="B26" s="494"/>
      <c r="C26" s="494"/>
      <c r="D26" s="494"/>
      <c r="E26" s="203" t="s">
        <v>162</v>
      </c>
      <c r="F26" s="203" t="s">
        <v>449</v>
      </c>
      <c r="G26" s="203" t="s">
        <v>164</v>
      </c>
      <c r="H26" s="494"/>
      <c r="I26" s="204" t="s">
        <v>162</v>
      </c>
      <c r="J26" s="204" t="s">
        <v>449</v>
      </c>
      <c r="K26" s="204" t="s">
        <v>164</v>
      </c>
      <c r="L26" s="527"/>
      <c r="M26" s="527"/>
      <c r="N26" s="494"/>
      <c r="O26" s="494"/>
      <c r="P26" s="203" t="s">
        <v>162</v>
      </c>
      <c r="Q26" s="203" t="s">
        <v>449</v>
      </c>
      <c r="R26" s="203" t="s">
        <v>164</v>
      </c>
      <c r="S26" s="205" t="s">
        <v>168</v>
      </c>
      <c r="T26" s="494"/>
      <c r="U26" s="203" t="s">
        <v>162</v>
      </c>
      <c r="V26" s="203" t="s">
        <v>449</v>
      </c>
      <c r="W26" s="203" t="s">
        <v>164</v>
      </c>
      <c r="X26" s="205" t="s">
        <v>168</v>
      </c>
      <c r="Y26" s="494"/>
      <c r="Z26" s="203" t="s">
        <v>162</v>
      </c>
      <c r="AA26" s="203" t="s">
        <v>449</v>
      </c>
      <c r="AB26" s="203" t="s">
        <v>164</v>
      </c>
      <c r="AC26" s="205" t="s">
        <v>168</v>
      </c>
      <c r="AD26" s="494"/>
      <c r="AE26" s="203" t="s">
        <v>162</v>
      </c>
      <c r="AF26" s="203" t="s">
        <v>449</v>
      </c>
      <c r="AG26" s="203" t="s">
        <v>164</v>
      </c>
      <c r="AH26" s="205" t="s">
        <v>168</v>
      </c>
      <c r="AI26" s="494"/>
      <c r="AJ26" s="203" t="s">
        <v>162</v>
      </c>
      <c r="AK26" s="203" t="s">
        <v>449</v>
      </c>
      <c r="AL26" s="203" t="s">
        <v>164</v>
      </c>
      <c r="AM26" s="205" t="s">
        <v>168</v>
      </c>
      <c r="AN26" s="494"/>
      <c r="AO26" s="203" t="s">
        <v>162</v>
      </c>
      <c r="AP26" s="203" t="s">
        <v>449</v>
      </c>
      <c r="AQ26" s="203" t="s">
        <v>164</v>
      </c>
      <c r="AR26" s="205" t="s">
        <v>168</v>
      </c>
      <c r="AS26" s="494"/>
      <c r="AT26" s="203" t="s">
        <v>162</v>
      </c>
      <c r="AU26" s="203" t="s">
        <v>449</v>
      </c>
      <c r="AV26" s="203" t="s">
        <v>164</v>
      </c>
      <c r="AW26" s="205" t="s">
        <v>168</v>
      </c>
      <c r="AX26" s="494"/>
    </row>
    <row r="27" spans="2:50" ht="14.25" hidden="1" customHeight="1" outlineLevel="1">
      <c r="B27" s="494" t="s">
        <v>480</v>
      </c>
      <c r="C27" s="203">
        <v>1</v>
      </c>
      <c r="D27" s="206" t="s">
        <v>399</v>
      </c>
      <c r="E27" s="207">
        <v>12</v>
      </c>
      <c r="F27" s="203">
        <v>3273</v>
      </c>
      <c r="G27" s="208">
        <f t="shared" ref="G27:G35" si="19">F27/E27</f>
        <v>272.75</v>
      </c>
      <c r="H27" s="529">
        <f>AVERAGE(G27:G41)</f>
        <v>305.49017957351293</v>
      </c>
      <c r="I27" s="209">
        <f>AVERAGE(P27,U27,Z27,AE27,AJ27,AO27,AT27)</f>
        <v>12</v>
      </c>
      <c r="J27" s="209">
        <f>AVERAGE(Q27,V27,AA27,AF27,AK27,AP27,AU27)</f>
        <v>2843.2755032794412</v>
      </c>
      <c r="K27" s="210">
        <f>AVERAGE(R27,W27,AB27,AG27,AL27,AQ27,AV27)</f>
        <v>236.93962527328674</v>
      </c>
      <c r="L27" s="530">
        <f>IFERROR(AVERAGE(K27:K41),"-")</f>
        <v>257.78040449276642</v>
      </c>
      <c r="M27" s="209">
        <f>RANK(K27, K$27:$K$41)</f>
        <v>6</v>
      </c>
      <c r="N27" s="494"/>
      <c r="O27" s="494"/>
      <c r="P27" s="203">
        <v>12</v>
      </c>
      <c r="Q27" s="207">
        <v>2845.6363636363635</v>
      </c>
      <c r="R27" s="208">
        <f>Q27/P27</f>
        <v>237.13636363636363</v>
      </c>
      <c r="S27" s="205">
        <f>RANK(R27, R$27:R$41)</f>
        <v>5</v>
      </c>
      <c r="T27" s="529">
        <f>AVERAGE(R27:R41)</f>
        <v>255.8772650715467</v>
      </c>
      <c r="U27" s="203">
        <v>12</v>
      </c>
      <c r="V27" s="207">
        <v>2846.1270394424205</v>
      </c>
      <c r="W27" s="208">
        <f t="shared" ref="W27:W35" si="20">V27/U27</f>
        <v>237.17725328686836</v>
      </c>
      <c r="X27" s="205">
        <f>RANK(W27, W$27:W$41)</f>
        <v>6</v>
      </c>
      <c r="Y27" s="529">
        <f>AVERAGE(W27:W41)</f>
        <v>256.8116871650696</v>
      </c>
      <c r="Z27" s="203">
        <v>12</v>
      </c>
      <c r="AA27" s="207">
        <v>2846.2050599201066</v>
      </c>
      <c r="AB27" s="208">
        <f t="shared" ref="AB27:AB35" si="21">AA27/Z27</f>
        <v>237.18375499334221</v>
      </c>
      <c r="AC27" s="205">
        <f>RANK(AB27, AB$27:AB$41)</f>
        <v>6</v>
      </c>
      <c r="AD27" s="529">
        <f>AVERAGE(AB27:AB41)</f>
        <v>257.61621006430101</v>
      </c>
      <c r="AE27" s="203">
        <v>12</v>
      </c>
      <c r="AF27" s="207">
        <v>2841.7101147028152</v>
      </c>
      <c r="AG27" s="208">
        <f t="shared" ref="AG27:AG35" si="22">AF27/AE27</f>
        <v>236.80917622523461</v>
      </c>
      <c r="AH27" s="205">
        <f>RANK(AG27, AG$27:AG$41)</f>
        <v>6</v>
      </c>
      <c r="AI27" s="529">
        <f>AVERAGE(AG27:AG41)</f>
        <v>258.15893451072452</v>
      </c>
      <c r="AJ27" s="203">
        <v>12</v>
      </c>
      <c r="AK27" s="207">
        <v>2840.3465346534654</v>
      </c>
      <c r="AL27" s="208">
        <f t="shared" ref="AL27:AL35" si="23">AK27/AJ27</f>
        <v>236.69554455445544</v>
      </c>
      <c r="AM27" s="205">
        <f>RANK(AL27, AL$27:AL$41)</f>
        <v>6</v>
      </c>
      <c r="AN27" s="529">
        <f>AVERAGE(AL27:AL41)</f>
        <v>258.52078599815519</v>
      </c>
      <c r="AO27" s="203">
        <v>12</v>
      </c>
      <c r="AP27" s="207">
        <v>2842.2264875239916</v>
      </c>
      <c r="AQ27" s="208">
        <f t="shared" ref="AQ27:AQ35" si="24">AP27/AO27</f>
        <v>236.85220729366597</v>
      </c>
      <c r="AR27" s="205">
        <f>RANK(AQ27, AQ$27:AQ$41)</f>
        <v>6</v>
      </c>
      <c r="AS27" s="529">
        <f>AVERAGE(AQ27:AQ41)</f>
        <v>258.85077736814083</v>
      </c>
      <c r="AT27" s="203">
        <v>12</v>
      </c>
      <c r="AU27" s="207">
        <v>2840.6769230769232</v>
      </c>
      <c r="AV27" s="208">
        <f t="shared" ref="AV27:AV35" si="25">AU27/AT27</f>
        <v>236.72307692307695</v>
      </c>
      <c r="AW27" s="205">
        <f>RANK(AV27, AV$27:AV$41)</f>
        <v>6</v>
      </c>
      <c r="AX27" s="529">
        <f>AVERAGE(AV27:AV41)</f>
        <v>258.62717127142724</v>
      </c>
    </row>
    <row r="28" spans="2:50" ht="14.25" hidden="1" customHeight="1" outlineLevel="1">
      <c r="B28" s="494"/>
      <c r="C28" s="203">
        <v>2</v>
      </c>
      <c r="D28" s="206" t="s">
        <v>400</v>
      </c>
      <c r="E28" s="207">
        <v>11</v>
      </c>
      <c r="F28" s="203">
        <v>3000</v>
      </c>
      <c r="G28" s="208">
        <f t="shared" si="19"/>
        <v>272.72727272727275</v>
      </c>
      <c r="H28" s="529"/>
      <c r="I28" s="209">
        <f t="shared" ref="I28:K35" si="26">AVERAGE(P28,U28,Z28,AE28,AJ28,AO28,AT28)</f>
        <v>11</v>
      </c>
      <c r="J28" s="209">
        <f t="shared" si="26"/>
        <v>2514.8762967749312</v>
      </c>
      <c r="K28" s="210">
        <f t="shared" si="26"/>
        <v>228.62511788863011</v>
      </c>
      <c r="L28" s="530"/>
      <c r="M28" s="209">
        <f>RANK(K28, K$27:$K$41)</f>
        <v>7</v>
      </c>
      <c r="N28" s="494"/>
      <c r="O28" s="494"/>
      <c r="P28" s="203">
        <v>11</v>
      </c>
      <c r="Q28" s="207">
        <v>2514.8165350673435</v>
      </c>
      <c r="R28" s="208">
        <f t="shared" ref="R28:R35" si="27">Q28/P28</f>
        <v>228.61968500612213</v>
      </c>
      <c r="S28" s="205">
        <f t="shared" ref="S28:S35" si="28">RANK(R28, R$27:R$41)</f>
        <v>7</v>
      </c>
      <c r="T28" s="529"/>
      <c r="U28" s="203">
        <v>11</v>
      </c>
      <c r="V28" s="207">
        <v>2515.6015037593943</v>
      </c>
      <c r="W28" s="208">
        <f t="shared" si="20"/>
        <v>228.69104579630857</v>
      </c>
      <c r="X28" s="205">
        <f t="shared" ref="X28:X35" si="29">RANK(W28, W$27:W$41)</f>
        <v>7</v>
      </c>
      <c r="Y28" s="529"/>
      <c r="Z28" s="203">
        <v>11</v>
      </c>
      <c r="AA28" s="207">
        <v>2515.527950310553</v>
      </c>
      <c r="AB28" s="208">
        <f t="shared" si="21"/>
        <v>228.68435911914119</v>
      </c>
      <c r="AC28" s="205">
        <f t="shared" ref="AC28:AC35" si="30">RANK(AB28, AB$27:AB$41)</f>
        <v>7</v>
      </c>
      <c r="AD28" s="529"/>
      <c r="AE28" s="203">
        <v>11</v>
      </c>
      <c r="AF28" s="207">
        <v>2515.9454653230564</v>
      </c>
      <c r="AG28" s="208">
        <f t="shared" si="22"/>
        <v>228.72231502936876</v>
      </c>
      <c r="AH28" s="205">
        <f t="shared" ref="AH28:AH35" si="31">RANK(AG28, AG$27:AG$41)</f>
        <v>7</v>
      </c>
      <c r="AI28" s="529"/>
      <c r="AJ28" s="203">
        <v>11</v>
      </c>
      <c r="AK28" s="207">
        <v>2513.8840070298793</v>
      </c>
      <c r="AL28" s="208">
        <f t="shared" si="23"/>
        <v>228.53490972998904</v>
      </c>
      <c r="AM28" s="205">
        <f t="shared" ref="AM28:AM35" si="32">RANK(AL28, AL$27:AL$41)</f>
        <v>7</v>
      </c>
      <c r="AN28" s="529"/>
      <c r="AO28" s="203">
        <v>11</v>
      </c>
      <c r="AP28" s="207">
        <v>2514.7871873628737</v>
      </c>
      <c r="AQ28" s="208">
        <f t="shared" si="24"/>
        <v>228.61701703298851</v>
      </c>
      <c r="AR28" s="205">
        <f t="shared" ref="AR28:AR35" si="33">RANK(AQ28, AQ$27:AQ$41)</f>
        <v>7</v>
      </c>
      <c r="AS28" s="529"/>
      <c r="AT28" s="203">
        <v>11</v>
      </c>
      <c r="AU28" s="207">
        <v>2513.5714285714193</v>
      </c>
      <c r="AV28" s="208">
        <f t="shared" si="25"/>
        <v>228.50649350649266</v>
      </c>
      <c r="AW28" s="205">
        <f t="shared" ref="AW28:AW35" si="34">RANK(AV28, AV$27:AV$41)</f>
        <v>7</v>
      </c>
      <c r="AX28" s="529"/>
    </row>
    <row r="29" spans="2:50" ht="14.25" hidden="1" customHeight="1" outlineLevel="1">
      <c r="B29" s="494"/>
      <c r="C29" s="203">
        <v>3</v>
      </c>
      <c r="D29" s="206" t="s">
        <v>401</v>
      </c>
      <c r="E29" s="207">
        <v>11</v>
      </c>
      <c r="F29" s="203">
        <v>3273</v>
      </c>
      <c r="G29" s="208">
        <f t="shared" si="19"/>
        <v>297.54545454545456</v>
      </c>
      <c r="H29" s="529"/>
      <c r="I29" s="209">
        <f t="shared" si="26"/>
        <v>11</v>
      </c>
      <c r="J29" s="209">
        <f t="shared" si="26"/>
        <v>2803.4795490857628</v>
      </c>
      <c r="K29" s="210">
        <f t="shared" si="26"/>
        <v>254.86177718961486</v>
      </c>
      <c r="L29" s="530"/>
      <c r="M29" s="209">
        <f>RANK(K29, K$27:$K$41)</f>
        <v>4</v>
      </c>
      <c r="N29" s="494"/>
      <c r="O29" s="494"/>
      <c r="P29" s="203">
        <v>11</v>
      </c>
      <c r="Q29" s="207">
        <v>2806.6983824928629</v>
      </c>
      <c r="R29" s="208">
        <f t="shared" si="27"/>
        <v>255.15439840844209</v>
      </c>
      <c r="S29" s="205">
        <f t="shared" si="28"/>
        <v>4</v>
      </c>
      <c r="T29" s="529"/>
      <c r="U29" s="203">
        <v>11</v>
      </c>
      <c r="V29" s="207">
        <v>2806.8281063914264</v>
      </c>
      <c r="W29" s="208">
        <f t="shared" si="20"/>
        <v>255.16619149012968</v>
      </c>
      <c r="X29" s="205">
        <f t="shared" si="29"/>
        <v>4</v>
      </c>
      <c r="Y29" s="529"/>
      <c r="Z29" s="203">
        <v>11</v>
      </c>
      <c r="AA29" s="207">
        <v>2807.3323269355178</v>
      </c>
      <c r="AB29" s="208">
        <f t="shared" si="21"/>
        <v>255.21202972141072</v>
      </c>
      <c r="AC29" s="205">
        <f t="shared" si="30"/>
        <v>4</v>
      </c>
      <c r="AD29" s="529"/>
      <c r="AE29" s="203">
        <v>11</v>
      </c>
      <c r="AF29" s="207">
        <v>2801.2998522895118</v>
      </c>
      <c r="AG29" s="208">
        <f t="shared" si="22"/>
        <v>254.66362293541016</v>
      </c>
      <c r="AH29" s="205">
        <f t="shared" si="31"/>
        <v>4</v>
      </c>
      <c r="AI29" s="529"/>
      <c r="AJ29" s="203">
        <v>11</v>
      </c>
      <c r="AK29" s="207">
        <v>2800.2414729852103</v>
      </c>
      <c r="AL29" s="208">
        <f t="shared" si="23"/>
        <v>254.56740663501913</v>
      </c>
      <c r="AM29" s="205">
        <f t="shared" si="32"/>
        <v>4</v>
      </c>
      <c r="AN29" s="529"/>
      <c r="AO29" s="203">
        <v>11</v>
      </c>
      <c r="AP29" s="207">
        <v>2802.8145695364246</v>
      </c>
      <c r="AQ29" s="208">
        <f t="shared" si="24"/>
        <v>254.80132450331132</v>
      </c>
      <c r="AR29" s="205">
        <f t="shared" si="33"/>
        <v>4</v>
      </c>
      <c r="AS29" s="529"/>
      <c r="AT29" s="203">
        <v>11</v>
      </c>
      <c r="AU29" s="207">
        <v>2799.142132969389</v>
      </c>
      <c r="AV29" s="208">
        <f t="shared" si="25"/>
        <v>254.46746663358081</v>
      </c>
      <c r="AW29" s="205">
        <f t="shared" si="34"/>
        <v>4</v>
      </c>
      <c r="AX29" s="529"/>
    </row>
    <row r="30" spans="2:50" ht="14.25" hidden="1" customHeight="1" outlineLevel="1">
      <c r="B30" s="494"/>
      <c r="C30" s="203">
        <v>4</v>
      </c>
      <c r="D30" s="206" t="s">
        <v>402</v>
      </c>
      <c r="E30" s="207">
        <v>16</v>
      </c>
      <c r="F30" s="203">
        <v>3000</v>
      </c>
      <c r="G30" s="208">
        <f t="shared" si="19"/>
        <v>187.5</v>
      </c>
      <c r="H30" s="529"/>
      <c r="I30" s="209">
        <f t="shared" si="26"/>
        <v>16</v>
      </c>
      <c r="J30" s="209">
        <f t="shared" si="26"/>
        <v>2525.8044038691805</v>
      </c>
      <c r="K30" s="210">
        <f t="shared" si="26"/>
        <v>157.86277524182378</v>
      </c>
      <c r="L30" s="530"/>
      <c r="M30" s="209">
        <f>RANK(K30, K$27:$K$41)</f>
        <v>8</v>
      </c>
      <c r="N30" s="494"/>
      <c r="O30" s="494"/>
      <c r="P30" s="203">
        <v>16</v>
      </c>
      <c r="Q30" s="207">
        <v>2526.1643835616419</v>
      </c>
      <c r="R30" s="208">
        <f t="shared" si="27"/>
        <v>157.88527397260262</v>
      </c>
      <c r="S30" s="205">
        <f t="shared" si="28"/>
        <v>8</v>
      </c>
      <c r="T30" s="529"/>
      <c r="U30" s="203">
        <v>16</v>
      </c>
      <c r="V30" s="207">
        <v>2526.9727403156376</v>
      </c>
      <c r="W30" s="208">
        <f t="shared" si="20"/>
        <v>157.93579626972735</v>
      </c>
      <c r="X30" s="205">
        <f t="shared" si="29"/>
        <v>8</v>
      </c>
      <c r="Y30" s="529"/>
      <c r="Z30" s="203">
        <v>16</v>
      </c>
      <c r="AA30" s="207">
        <v>2527.2321428571404</v>
      </c>
      <c r="AB30" s="208">
        <f t="shared" si="21"/>
        <v>157.95200892857127</v>
      </c>
      <c r="AC30" s="205">
        <f t="shared" si="30"/>
        <v>8</v>
      </c>
      <c r="AD30" s="529"/>
      <c r="AE30" s="203">
        <v>16</v>
      </c>
      <c r="AF30" s="207">
        <v>2526.2564584311885</v>
      </c>
      <c r="AG30" s="208">
        <f t="shared" si="22"/>
        <v>157.89102865194928</v>
      </c>
      <c r="AH30" s="205">
        <f t="shared" si="31"/>
        <v>8</v>
      </c>
      <c r="AI30" s="529"/>
      <c r="AJ30" s="203">
        <v>16</v>
      </c>
      <c r="AK30" s="207">
        <v>2525.0796540737424</v>
      </c>
      <c r="AL30" s="208">
        <f t="shared" si="23"/>
        <v>157.8174783796089</v>
      </c>
      <c r="AM30" s="205">
        <f t="shared" si="32"/>
        <v>8</v>
      </c>
      <c r="AN30" s="529"/>
      <c r="AO30" s="203">
        <v>16</v>
      </c>
      <c r="AP30" s="207">
        <v>2524.642732659468</v>
      </c>
      <c r="AQ30" s="208">
        <f t="shared" si="24"/>
        <v>157.79017079121675</v>
      </c>
      <c r="AR30" s="205">
        <f t="shared" si="33"/>
        <v>8</v>
      </c>
      <c r="AS30" s="529"/>
      <c r="AT30" s="203">
        <v>16</v>
      </c>
      <c r="AU30" s="207">
        <v>2524.2827151854453</v>
      </c>
      <c r="AV30" s="208">
        <f t="shared" si="25"/>
        <v>157.76766969909033</v>
      </c>
      <c r="AW30" s="205">
        <f t="shared" si="34"/>
        <v>8</v>
      </c>
      <c r="AX30" s="529"/>
    </row>
    <row r="31" spans="2:50" ht="14.25" hidden="1" customHeight="1" outlineLevel="1">
      <c r="B31" s="494"/>
      <c r="C31" s="203">
        <v>5</v>
      </c>
      <c r="D31" s="206" t="s">
        <v>403</v>
      </c>
      <c r="E31" s="207">
        <v>6</v>
      </c>
      <c r="F31" s="203">
        <v>2600</v>
      </c>
      <c r="G31" s="208">
        <f t="shared" si="19"/>
        <v>433.33333333333331</v>
      </c>
      <c r="H31" s="529"/>
      <c r="I31" s="209">
        <f t="shared" si="26"/>
        <v>6</v>
      </c>
      <c r="J31" s="209">
        <f t="shared" si="26"/>
        <v>2177.1912012309244</v>
      </c>
      <c r="K31" s="210">
        <f t="shared" si="26"/>
        <v>362.86520020515411</v>
      </c>
      <c r="L31" s="530"/>
      <c r="M31" s="209">
        <f>RANK(K31, K$27:$K$41)</f>
        <v>2</v>
      </c>
      <c r="N31" s="494"/>
      <c r="O31" s="494"/>
      <c r="P31" s="203">
        <v>6</v>
      </c>
      <c r="Q31" s="207">
        <v>2184.3353916152032</v>
      </c>
      <c r="R31" s="208">
        <f t="shared" si="27"/>
        <v>364.05589860253389</v>
      </c>
      <c r="S31" s="205">
        <f t="shared" si="28"/>
        <v>1</v>
      </c>
      <c r="T31" s="529"/>
      <c r="U31" s="203">
        <v>6</v>
      </c>
      <c r="V31" s="207">
        <v>2185.3439999999946</v>
      </c>
      <c r="W31" s="208">
        <f t="shared" si="20"/>
        <v>364.22399999999908</v>
      </c>
      <c r="X31" s="205">
        <f t="shared" si="29"/>
        <v>1</v>
      </c>
      <c r="Y31" s="529"/>
      <c r="Z31" s="203">
        <v>6</v>
      </c>
      <c r="AA31" s="207">
        <v>2181.7406749555948</v>
      </c>
      <c r="AB31" s="208">
        <f t="shared" si="21"/>
        <v>363.62344582593249</v>
      </c>
      <c r="AC31" s="205">
        <f t="shared" si="30"/>
        <v>1</v>
      </c>
      <c r="AD31" s="529"/>
      <c r="AE31" s="203">
        <v>6</v>
      </c>
      <c r="AF31" s="207">
        <v>2171.1601690934658</v>
      </c>
      <c r="AG31" s="208">
        <f t="shared" si="22"/>
        <v>361.86002818224432</v>
      </c>
      <c r="AH31" s="205">
        <f t="shared" si="31"/>
        <v>2</v>
      </c>
      <c r="AI31" s="529"/>
      <c r="AJ31" s="203">
        <v>6</v>
      </c>
      <c r="AK31" s="207">
        <v>2171.9882468168398</v>
      </c>
      <c r="AL31" s="208">
        <f t="shared" si="23"/>
        <v>361.99804113613999</v>
      </c>
      <c r="AM31" s="205">
        <f t="shared" si="32"/>
        <v>2</v>
      </c>
      <c r="AN31" s="529"/>
      <c r="AO31" s="203">
        <v>6</v>
      </c>
      <c r="AP31" s="207">
        <v>2172.9083665338603</v>
      </c>
      <c r="AQ31" s="208">
        <f t="shared" si="24"/>
        <v>362.15139442231003</v>
      </c>
      <c r="AR31" s="205">
        <f t="shared" si="33"/>
        <v>2</v>
      </c>
      <c r="AS31" s="529"/>
      <c r="AT31" s="203">
        <v>6</v>
      </c>
      <c r="AU31" s="207">
        <v>2172.8615596015111</v>
      </c>
      <c r="AV31" s="208">
        <f t="shared" si="25"/>
        <v>362.14359326691851</v>
      </c>
      <c r="AW31" s="205">
        <f t="shared" si="34"/>
        <v>2</v>
      </c>
      <c r="AX31" s="529"/>
    </row>
    <row r="32" spans="2:50" ht="14.25" hidden="1" customHeight="1" outlineLevel="1">
      <c r="B32" s="494"/>
      <c r="C32" s="203">
        <v>6</v>
      </c>
      <c r="D32" s="206" t="s">
        <v>404</v>
      </c>
      <c r="E32" s="207">
        <v>20</v>
      </c>
      <c r="F32" s="203">
        <v>2600</v>
      </c>
      <c r="G32" s="208">
        <f t="shared" si="19"/>
        <v>130</v>
      </c>
      <c r="H32" s="529"/>
      <c r="I32" s="209">
        <f t="shared" si="26"/>
        <v>20</v>
      </c>
      <c r="J32" s="209">
        <f t="shared" si="26"/>
        <v>2248.8497083186094</v>
      </c>
      <c r="K32" s="210">
        <f t="shared" si="26"/>
        <v>112.44248541593048</v>
      </c>
      <c r="L32" s="530"/>
      <c r="M32" s="209">
        <f>RANK(K32, K$27:$K$41)</f>
        <v>9</v>
      </c>
      <c r="N32" s="494"/>
      <c r="O32" s="494"/>
      <c r="P32" s="203">
        <v>20</v>
      </c>
      <c r="Q32" s="207">
        <v>2244.6196896464021</v>
      </c>
      <c r="R32" s="208">
        <f t="shared" si="27"/>
        <v>112.23098448232011</v>
      </c>
      <c r="S32" s="205">
        <f t="shared" si="28"/>
        <v>9</v>
      </c>
      <c r="T32" s="529"/>
      <c r="U32" s="203">
        <v>20</v>
      </c>
      <c r="V32" s="207">
        <v>2247.4151436031289</v>
      </c>
      <c r="W32" s="208">
        <f t="shared" si="20"/>
        <v>112.37075718015645</v>
      </c>
      <c r="X32" s="205">
        <f t="shared" si="29"/>
        <v>9</v>
      </c>
      <c r="Y32" s="529"/>
      <c r="Z32" s="203">
        <v>20</v>
      </c>
      <c r="AA32" s="207">
        <v>2249.0322580645184</v>
      </c>
      <c r="AB32" s="208">
        <f t="shared" si="21"/>
        <v>112.45161290322592</v>
      </c>
      <c r="AC32" s="205">
        <f t="shared" si="30"/>
        <v>9</v>
      </c>
      <c r="AD32" s="529"/>
      <c r="AE32" s="203">
        <v>20</v>
      </c>
      <c r="AF32" s="207">
        <v>2249.2776886035317</v>
      </c>
      <c r="AG32" s="208">
        <f t="shared" si="22"/>
        <v>112.46388443017659</v>
      </c>
      <c r="AH32" s="205">
        <f t="shared" si="31"/>
        <v>9</v>
      </c>
      <c r="AI32" s="529"/>
      <c r="AJ32" s="203">
        <v>20</v>
      </c>
      <c r="AK32" s="207">
        <v>2249.9999999999959</v>
      </c>
      <c r="AL32" s="208">
        <f t="shared" si="23"/>
        <v>112.4999999999998</v>
      </c>
      <c r="AM32" s="205">
        <f t="shared" si="32"/>
        <v>9</v>
      </c>
      <c r="AN32" s="529"/>
      <c r="AO32" s="203">
        <v>20</v>
      </c>
      <c r="AP32" s="207">
        <v>2250.9090909090878</v>
      </c>
      <c r="AQ32" s="208">
        <f t="shared" si="24"/>
        <v>112.54545454545439</v>
      </c>
      <c r="AR32" s="205">
        <f t="shared" si="33"/>
        <v>9</v>
      </c>
      <c r="AS32" s="529"/>
      <c r="AT32" s="203">
        <v>20</v>
      </c>
      <c r="AU32" s="207">
        <v>2250.6940874036009</v>
      </c>
      <c r="AV32" s="208">
        <f t="shared" si="25"/>
        <v>112.53470437018004</v>
      </c>
      <c r="AW32" s="205">
        <f t="shared" si="34"/>
        <v>9</v>
      </c>
      <c r="AX32" s="529"/>
    </row>
    <row r="33" spans="1:50" ht="14.25" hidden="1" customHeight="1" outlineLevel="1">
      <c r="B33" s="494"/>
      <c r="C33" s="203">
        <v>7</v>
      </c>
      <c r="D33" s="206" t="s">
        <v>556</v>
      </c>
      <c r="E33" s="207">
        <v>6</v>
      </c>
      <c r="F33" s="203">
        <v>2600</v>
      </c>
      <c r="G33" s="208">
        <f t="shared" si="19"/>
        <v>433.33333333333331</v>
      </c>
      <c r="H33" s="529"/>
      <c r="I33" s="209">
        <f t="shared" si="26"/>
        <v>6</v>
      </c>
      <c r="J33" s="209">
        <f t="shared" si="26"/>
        <v>2178.7070393623444</v>
      </c>
      <c r="K33" s="210">
        <f t="shared" si="26"/>
        <v>363.11783989372407</v>
      </c>
      <c r="L33" s="530"/>
      <c r="M33" s="209">
        <f>RANK(K33, K$27:$K$41)</f>
        <v>1</v>
      </c>
      <c r="N33" s="494"/>
      <c r="O33" s="494"/>
      <c r="P33" s="203">
        <v>6</v>
      </c>
      <c r="Q33" s="207">
        <v>2105.0649350649351</v>
      </c>
      <c r="R33" s="208">
        <f t="shared" si="27"/>
        <v>350.84415584415586</v>
      </c>
      <c r="S33" s="205">
        <f t="shared" si="28"/>
        <v>3</v>
      </c>
      <c r="T33" s="529"/>
      <c r="U33" s="203">
        <v>6</v>
      </c>
      <c r="V33" s="207">
        <v>2130.8354430379763</v>
      </c>
      <c r="W33" s="208">
        <f t="shared" si="20"/>
        <v>355.13924050632937</v>
      </c>
      <c r="X33" s="205">
        <f t="shared" si="29"/>
        <v>3</v>
      </c>
      <c r="Y33" s="529"/>
      <c r="Z33" s="203">
        <v>6</v>
      </c>
      <c r="AA33" s="207">
        <v>2169.4559099437197</v>
      </c>
      <c r="AB33" s="208">
        <f t="shared" si="21"/>
        <v>361.57598499061993</v>
      </c>
      <c r="AC33" s="205">
        <f t="shared" si="30"/>
        <v>3</v>
      </c>
      <c r="AD33" s="529"/>
      <c r="AE33" s="203">
        <v>6</v>
      </c>
      <c r="AF33" s="207">
        <v>2204.5714285714289</v>
      </c>
      <c r="AG33" s="208">
        <f t="shared" si="22"/>
        <v>367.4285714285715</v>
      </c>
      <c r="AH33" s="205">
        <f t="shared" si="31"/>
        <v>1</v>
      </c>
      <c r="AI33" s="529"/>
      <c r="AJ33" s="203">
        <v>6</v>
      </c>
      <c r="AK33" s="207">
        <v>2210.3011940830543</v>
      </c>
      <c r="AL33" s="208">
        <f t="shared" si="23"/>
        <v>368.38353234717573</v>
      </c>
      <c r="AM33" s="205">
        <f t="shared" si="32"/>
        <v>1</v>
      </c>
      <c r="AN33" s="529"/>
      <c r="AO33" s="203">
        <v>6</v>
      </c>
      <c r="AP33" s="207">
        <v>2219.5396419437375</v>
      </c>
      <c r="AQ33" s="208">
        <f t="shared" si="24"/>
        <v>369.9232736572896</v>
      </c>
      <c r="AR33" s="205">
        <f t="shared" si="33"/>
        <v>1</v>
      </c>
      <c r="AS33" s="529"/>
      <c r="AT33" s="203">
        <v>6</v>
      </c>
      <c r="AU33" s="207">
        <v>2211.1807228915595</v>
      </c>
      <c r="AV33" s="208">
        <f t="shared" si="25"/>
        <v>368.53012048192659</v>
      </c>
      <c r="AW33" s="205">
        <f t="shared" si="34"/>
        <v>1</v>
      </c>
      <c r="AX33" s="529"/>
    </row>
    <row r="34" spans="1:50" ht="14.25" hidden="1" customHeight="1" outlineLevel="1">
      <c r="B34" s="494"/>
      <c r="C34" s="203">
        <v>8</v>
      </c>
      <c r="D34" s="206" t="s">
        <v>533</v>
      </c>
      <c r="E34" s="207">
        <v>9</v>
      </c>
      <c r="F34" s="203">
        <v>2600</v>
      </c>
      <c r="G34" s="208">
        <f t="shared" si="19"/>
        <v>288.88888888888891</v>
      </c>
      <c r="H34" s="529"/>
      <c r="I34" s="209">
        <f t="shared" si="26"/>
        <v>9</v>
      </c>
      <c r="J34" s="209">
        <f t="shared" si="26"/>
        <v>2173.7526198102537</v>
      </c>
      <c r="K34" s="210">
        <f t="shared" si="26"/>
        <v>241.52806886780601</v>
      </c>
      <c r="L34" s="530"/>
      <c r="M34" s="209">
        <f>RANK(K34, K$27:$K$41)</f>
        <v>5</v>
      </c>
      <c r="N34" s="494"/>
      <c r="O34" s="494"/>
      <c r="P34" s="203">
        <v>9</v>
      </c>
      <c r="Q34" s="207">
        <v>2109.1368451962376</v>
      </c>
      <c r="R34" s="208">
        <f t="shared" si="27"/>
        <v>234.34853835513752</v>
      </c>
      <c r="S34" s="205">
        <f t="shared" si="28"/>
        <v>6</v>
      </c>
      <c r="T34" s="529"/>
      <c r="U34" s="203">
        <v>9</v>
      </c>
      <c r="V34" s="207">
        <v>2138.9591200131345</v>
      </c>
      <c r="W34" s="208">
        <f t="shared" si="20"/>
        <v>237.66212444590383</v>
      </c>
      <c r="X34" s="205">
        <f t="shared" si="29"/>
        <v>5</v>
      </c>
      <c r="Y34" s="529"/>
      <c r="Z34" s="203">
        <v>9</v>
      </c>
      <c r="AA34" s="207">
        <v>2157.1104519281121</v>
      </c>
      <c r="AB34" s="208">
        <f t="shared" si="21"/>
        <v>239.67893910312355</v>
      </c>
      <c r="AC34" s="205">
        <f t="shared" si="30"/>
        <v>5</v>
      </c>
      <c r="AD34" s="529"/>
      <c r="AE34" s="203">
        <v>9</v>
      </c>
      <c r="AF34" s="207">
        <v>2179.1150442477883</v>
      </c>
      <c r="AG34" s="208">
        <f t="shared" si="22"/>
        <v>242.12389380530982</v>
      </c>
      <c r="AH34" s="205">
        <f t="shared" si="31"/>
        <v>5</v>
      </c>
      <c r="AI34" s="529"/>
      <c r="AJ34" s="203">
        <v>9</v>
      </c>
      <c r="AK34" s="207">
        <v>2205.064500716675</v>
      </c>
      <c r="AL34" s="208">
        <f t="shared" si="23"/>
        <v>245.00716674629723</v>
      </c>
      <c r="AM34" s="205">
        <f t="shared" si="32"/>
        <v>5</v>
      </c>
      <c r="AN34" s="529"/>
      <c r="AO34" s="203">
        <v>9</v>
      </c>
      <c r="AP34" s="207">
        <v>2214.9592996467541</v>
      </c>
      <c r="AQ34" s="208">
        <f t="shared" si="24"/>
        <v>246.10658884963934</v>
      </c>
      <c r="AR34" s="205">
        <f t="shared" si="33"/>
        <v>5</v>
      </c>
      <c r="AS34" s="529"/>
      <c r="AT34" s="203">
        <v>9</v>
      </c>
      <c r="AU34" s="207">
        <v>2211.9230769230753</v>
      </c>
      <c r="AV34" s="208">
        <f t="shared" si="25"/>
        <v>245.7692307692306</v>
      </c>
      <c r="AW34" s="205">
        <f t="shared" si="34"/>
        <v>5</v>
      </c>
      <c r="AX34" s="529"/>
    </row>
    <row r="35" spans="1:50" ht="14.25" hidden="1" customHeight="1" outlineLevel="1">
      <c r="B35" s="494"/>
      <c r="C35" s="203">
        <v>9</v>
      </c>
      <c r="D35" s="206" t="s">
        <v>405</v>
      </c>
      <c r="E35" s="207">
        <v>6</v>
      </c>
      <c r="F35" s="203">
        <v>2600</v>
      </c>
      <c r="G35" s="208">
        <f t="shared" si="19"/>
        <v>433.33333333333331</v>
      </c>
      <c r="H35" s="529"/>
      <c r="I35" s="209">
        <f t="shared" si="26"/>
        <v>6</v>
      </c>
      <c r="J35" s="209">
        <f t="shared" si="26"/>
        <v>2170.6845027535674</v>
      </c>
      <c r="K35" s="210">
        <f t="shared" si="26"/>
        <v>361.78075045892786</v>
      </c>
      <c r="L35" s="530"/>
      <c r="M35" s="209">
        <f>RANK(K35, K$27:$K$41)</f>
        <v>3</v>
      </c>
      <c r="N35" s="494"/>
      <c r="O35" s="494"/>
      <c r="P35" s="203">
        <v>6</v>
      </c>
      <c r="Q35" s="207">
        <v>2175.7205240174535</v>
      </c>
      <c r="R35" s="208">
        <f t="shared" si="27"/>
        <v>362.62008733624225</v>
      </c>
      <c r="S35" s="205">
        <f t="shared" si="28"/>
        <v>2</v>
      </c>
      <c r="T35" s="529"/>
      <c r="U35" s="203">
        <v>6</v>
      </c>
      <c r="V35" s="207">
        <v>2177.6326530612223</v>
      </c>
      <c r="W35" s="208">
        <f t="shared" si="20"/>
        <v>362.9387755102037</v>
      </c>
      <c r="X35" s="205">
        <f t="shared" si="29"/>
        <v>2</v>
      </c>
      <c r="Y35" s="529"/>
      <c r="Z35" s="203">
        <v>6</v>
      </c>
      <c r="AA35" s="207">
        <v>2173.102529960051</v>
      </c>
      <c r="AB35" s="208">
        <f t="shared" si="21"/>
        <v>362.18375499334184</v>
      </c>
      <c r="AC35" s="205">
        <f t="shared" si="30"/>
        <v>2</v>
      </c>
      <c r="AD35" s="529"/>
      <c r="AE35" s="203">
        <v>6</v>
      </c>
      <c r="AF35" s="207">
        <v>2168.8073394495327</v>
      </c>
      <c r="AG35" s="208">
        <f t="shared" si="22"/>
        <v>361.46788990825547</v>
      </c>
      <c r="AH35" s="205">
        <f t="shared" si="31"/>
        <v>3</v>
      </c>
      <c r="AI35" s="529"/>
      <c r="AJ35" s="203">
        <v>6</v>
      </c>
      <c r="AK35" s="207">
        <v>2167.0979667282686</v>
      </c>
      <c r="AL35" s="208">
        <f t="shared" si="23"/>
        <v>361.18299445471143</v>
      </c>
      <c r="AM35" s="205">
        <f t="shared" si="32"/>
        <v>3</v>
      </c>
      <c r="AN35" s="529"/>
      <c r="AO35" s="203">
        <v>6</v>
      </c>
      <c r="AP35" s="207">
        <v>2165.217391304348</v>
      </c>
      <c r="AQ35" s="208">
        <f t="shared" si="24"/>
        <v>360.86956521739131</v>
      </c>
      <c r="AR35" s="205">
        <f t="shared" si="33"/>
        <v>3</v>
      </c>
      <c r="AS35" s="529"/>
      <c r="AT35" s="203">
        <v>6</v>
      </c>
      <c r="AU35" s="207">
        <v>2167.2131147540958</v>
      </c>
      <c r="AV35" s="208">
        <f t="shared" si="25"/>
        <v>361.20218579234933</v>
      </c>
      <c r="AW35" s="205">
        <f t="shared" si="34"/>
        <v>3</v>
      </c>
      <c r="AX35" s="529"/>
    </row>
    <row r="36" spans="1:50" ht="14.25" hidden="1" customHeight="1" outlineLevel="1">
      <c r="B36" s="494"/>
      <c r="C36" s="203">
        <v>10</v>
      </c>
      <c r="D36" s="206"/>
      <c r="E36" s="207"/>
      <c r="F36" s="203"/>
      <c r="G36" s="208"/>
      <c r="H36" s="529"/>
      <c r="I36" s="209"/>
      <c r="J36" s="209"/>
      <c r="K36" s="210"/>
      <c r="L36" s="530"/>
      <c r="M36" s="209"/>
      <c r="N36" s="494"/>
      <c r="O36" s="494"/>
      <c r="P36" s="203"/>
      <c r="Q36" s="207"/>
      <c r="R36" s="203"/>
      <c r="S36" s="205"/>
      <c r="T36" s="529"/>
      <c r="U36" s="203"/>
      <c r="V36" s="207"/>
      <c r="W36" s="208"/>
      <c r="X36" s="205"/>
      <c r="Y36" s="529"/>
      <c r="Z36" s="203"/>
      <c r="AA36" s="207"/>
      <c r="AB36" s="208"/>
      <c r="AC36" s="205"/>
      <c r="AD36" s="529"/>
      <c r="AE36" s="203"/>
      <c r="AF36" s="207"/>
      <c r="AG36" s="208"/>
      <c r="AH36" s="205"/>
      <c r="AI36" s="529"/>
      <c r="AJ36" s="203"/>
      <c r="AK36" s="207"/>
      <c r="AL36" s="208"/>
      <c r="AM36" s="205"/>
      <c r="AN36" s="529"/>
      <c r="AO36" s="203"/>
      <c r="AP36" s="207"/>
      <c r="AQ36" s="208"/>
      <c r="AR36" s="205"/>
      <c r="AS36" s="529"/>
      <c r="AT36" s="203"/>
      <c r="AU36" s="207"/>
      <c r="AV36" s="208"/>
      <c r="AW36" s="205"/>
      <c r="AX36" s="529"/>
    </row>
    <row r="37" spans="1:50" ht="14.25" hidden="1" customHeight="1" outlineLevel="1">
      <c r="B37" s="494"/>
      <c r="C37" s="203">
        <v>11</v>
      </c>
      <c r="D37" s="206"/>
      <c r="E37" s="207"/>
      <c r="F37" s="203"/>
      <c r="G37" s="208"/>
      <c r="H37" s="529"/>
      <c r="I37" s="209"/>
      <c r="J37" s="209"/>
      <c r="K37" s="210"/>
      <c r="L37" s="530"/>
      <c r="M37" s="209"/>
      <c r="N37" s="494"/>
      <c r="O37" s="494"/>
      <c r="P37" s="203"/>
      <c r="Q37" s="207"/>
      <c r="R37" s="203"/>
      <c r="S37" s="205"/>
      <c r="T37" s="529"/>
      <c r="U37" s="203"/>
      <c r="V37" s="207"/>
      <c r="W37" s="208"/>
      <c r="X37" s="205"/>
      <c r="Y37" s="529"/>
      <c r="Z37" s="203"/>
      <c r="AA37" s="207"/>
      <c r="AB37" s="208"/>
      <c r="AC37" s="205"/>
      <c r="AD37" s="529"/>
      <c r="AE37" s="203"/>
      <c r="AF37" s="207"/>
      <c r="AG37" s="208"/>
      <c r="AH37" s="205"/>
      <c r="AI37" s="529"/>
      <c r="AJ37" s="203"/>
      <c r="AK37" s="207"/>
      <c r="AL37" s="208"/>
      <c r="AM37" s="205"/>
      <c r="AN37" s="529"/>
      <c r="AO37" s="203"/>
      <c r="AP37" s="207"/>
      <c r="AQ37" s="208"/>
      <c r="AR37" s="205"/>
      <c r="AS37" s="529"/>
      <c r="AT37" s="203"/>
      <c r="AU37" s="207"/>
      <c r="AV37" s="208"/>
      <c r="AW37" s="205"/>
      <c r="AX37" s="529"/>
    </row>
    <row r="38" spans="1:50" ht="14.25" hidden="1" customHeight="1" outlineLevel="1">
      <c r="B38" s="494"/>
      <c r="C38" s="203">
        <v>12</v>
      </c>
      <c r="D38" s="206"/>
      <c r="E38" s="207"/>
      <c r="F38" s="203"/>
      <c r="G38" s="208"/>
      <c r="H38" s="529"/>
      <c r="I38" s="209"/>
      <c r="J38" s="209"/>
      <c r="K38" s="210"/>
      <c r="L38" s="530"/>
      <c r="M38" s="209"/>
      <c r="N38" s="494"/>
      <c r="O38" s="494"/>
      <c r="P38" s="203"/>
      <c r="Q38" s="207"/>
      <c r="R38" s="203"/>
      <c r="S38" s="205"/>
      <c r="T38" s="529"/>
      <c r="U38" s="203"/>
      <c r="V38" s="207"/>
      <c r="W38" s="208"/>
      <c r="X38" s="205"/>
      <c r="Y38" s="529"/>
      <c r="Z38" s="203"/>
      <c r="AA38" s="207"/>
      <c r="AB38" s="208"/>
      <c r="AC38" s="205"/>
      <c r="AD38" s="529"/>
      <c r="AE38" s="203"/>
      <c r="AF38" s="207"/>
      <c r="AG38" s="208"/>
      <c r="AH38" s="205"/>
      <c r="AI38" s="529"/>
      <c r="AJ38" s="203"/>
      <c r="AK38" s="207"/>
      <c r="AL38" s="208"/>
      <c r="AM38" s="205"/>
      <c r="AN38" s="529"/>
      <c r="AO38" s="203"/>
      <c r="AP38" s="207"/>
      <c r="AQ38" s="208"/>
      <c r="AR38" s="205"/>
      <c r="AS38" s="529"/>
      <c r="AT38" s="203"/>
      <c r="AU38" s="207"/>
      <c r="AV38" s="208"/>
      <c r="AW38" s="205"/>
      <c r="AX38" s="529"/>
    </row>
    <row r="39" spans="1:50" ht="14.25" hidden="1" customHeight="1" outlineLevel="1">
      <c r="B39" s="494"/>
      <c r="C39" s="203">
        <v>13</v>
      </c>
      <c r="D39" s="206"/>
      <c r="E39" s="207"/>
      <c r="F39" s="203"/>
      <c r="G39" s="208"/>
      <c r="H39" s="529"/>
      <c r="I39" s="209"/>
      <c r="J39" s="209"/>
      <c r="K39" s="210"/>
      <c r="L39" s="530"/>
      <c r="M39" s="209"/>
      <c r="N39" s="494"/>
      <c r="O39" s="494"/>
      <c r="P39" s="203"/>
      <c r="Q39" s="207"/>
      <c r="R39" s="203"/>
      <c r="S39" s="205"/>
      <c r="T39" s="529"/>
      <c r="U39" s="203"/>
      <c r="V39" s="207"/>
      <c r="W39" s="208"/>
      <c r="X39" s="205"/>
      <c r="Y39" s="529"/>
      <c r="Z39" s="203"/>
      <c r="AA39" s="207"/>
      <c r="AB39" s="208"/>
      <c r="AC39" s="205"/>
      <c r="AD39" s="529"/>
      <c r="AE39" s="203"/>
      <c r="AF39" s="207"/>
      <c r="AG39" s="208"/>
      <c r="AH39" s="205"/>
      <c r="AI39" s="529"/>
      <c r="AJ39" s="203"/>
      <c r="AK39" s="207"/>
      <c r="AL39" s="208"/>
      <c r="AM39" s="205"/>
      <c r="AN39" s="529"/>
      <c r="AO39" s="203"/>
      <c r="AP39" s="207"/>
      <c r="AQ39" s="208"/>
      <c r="AR39" s="205"/>
      <c r="AS39" s="529"/>
      <c r="AT39" s="203"/>
      <c r="AU39" s="207"/>
      <c r="AV39" s="208"/>
      <c r="AW39" s="205"/>
      <c r="AX39" s="529"/>
    </row>
    <row r="40" spans="1:50" ht="14.25" hidden="1" customHeight="1" outlineLevel="1">
      <c r="B40" s="494"/>
      <c r="C40" s="203">
        <v>14</v>
      </c>
      <c r="D40" s="206"/>
      <c r="E40" s="207"/>
      <c r="F40" s="203"/>
      <c r="G40" s="208"/>
      <c r="H40" s="529"/>
      <c r="I40" s="209"/>
      <c r="J40" s="209"/>
      <c r="K40" s="210"/>
      <c r="L40" s="530"/>
      <c r="M40" s="209"/>
      <c r="N40" s="494"/>
      <c r="O40" s="494"/>
      <c r="P40" s="203"/>
      <c r="Q40" s="207"/>
      <c r="R40" s="203"/>
      <c r="S40" s="205"/>
      <c r="T40" s="529"/>
      <c r="U40" s="203"/>
      <c r="V40" s="207"/>
      <c r="W40" s="208"/>
      <c r="X40" s="205"/>
      <c r="Y40" s="529"/>
      <c r="Z40" s="203"/>
      <c r="AA40" s="207"/>
      <c r="AB40" s="208"/>
      <c r="AC40" s="205"/>
      <c r="AD40" s="529"/>
      <c r="AE40" s="203"/>
      <c r="AF40" s="207"/>
      <c r="AG40" s="208"/>
      <c r="AH40" s="205"/>
      <c r="AI40" s="529"/>
      <c r="AJ40" s="203"/>
      <c r="AK40" s="207"/>
      <c r="AL40" s="208"/>
      <c r="AM40" s="205"/>
      <c r="AN40" s="529"/>
      <c r="AO40" s="203"/>
      <c r="AP40" s="207"/>
      <c r="AQ40" s="208"/>
      <c r="AR40" s="205"/>
      <c r="AS40" s="529"/>
      <c r="AT40" s="203"/>
      <c r="AU40" s="207"/>
      <c r="AV40" s="208"/>
      <c r="AW40" s="205"/>
      <c r="AX40" s="529"/>
    </row>
    <row r="41" spans="1:50" ht="14.25" hidden="1" customHeight="1" outlineLevel="1">
      <c r="B41" s="494"/>
      <c r="C41" s="203">
        <v>15</v>
      </c>
      <c r="D41" s="206"/>
      <c r="E41" s="207"/>
      <c r="F41" s="203"/>
      <c r="G41" s="208"/>
      <c r="H41" s="529"/>
      <c r="I41" s="209"/>
      <c r="J41" s="209"/>
      <c r="K41" s="210"/>
      <c r="L41" s="530"/>
      <c r="M41" s="209"/>
      <c r="N41" s="494"/>
      <c r="O41" s="494"/>
      <c r="P41" s="203"/>
      <c r="Q41" s="207"/>
      <c r="R41" s="208"/>
      <c r="S41" s="205"/>
      <c r="T41" s="529"/>
      <c r="U41" s="203"/>
      <c r="V41" s="207"/>
      <c r="W41" s="208"/>
      <c r="X41" s="205"/>
      <c r="Y41" s="529"/>
      <c r="Z41" s="203"/>
      <c r="AA41" s="207"/>
      <c r="AB41" s="208"/>
      <c r="AC41" s="205"/>
      <c r="AD41" s="529"/>
      <c r="AE41" s="203"/>
      <c r="AF41" s="207"/>
      <c r="AG41" s="208"/>
      <c r="AH41" s="205"/>
      <c r="AI41" s="529"/>
      <c r="AJ41" s="203"/>
      <c r="AK41" s="207"/>
      <c r="AL41" s="208"/>
      <c r="AM41" s="205"/>
      <c r="AN41" s="529"/>
      <c r="AO41" s="203"/>
      <c r="AP41" s="207"/>
      <c r="AQ41" s="208"/>
      <c r="AR41" s="205"/>
      <c r="AS41" s="529"/>
      <c r="AT41" s="203"/>
      <c r="AU41" s="207"/>
      <c r="AV41" s="208"/>
      <c r="AW41" s="205"/>
      <c r="AX41" s="529"/>
    </row>
    <row r="42" spans="1:50" ht="14.25" hidden="1" customHeight="1" outlineLevel="1" collapsed="1">
      <c r="B42" s="531" t="s">
        <v>603</v>
      </c>
      <c r="C42" s="532"/>
      <c r="D42" s="532"/>
      <c r="E42" s="532"/>
      <c r="F42" s="532"/>
      <c r="G42" s="532"/>
      <c r="H42" s="532"/>
      <c r="I42" s="532"/>
      <c r="J42" s="532"/>
      <c r="K42" s="532"/>
      <c r="L42" s="532"/>
      <c r="M42" s="533"/>
      <c r="N42" s="575" t="s">
        <v>445</v>
      </c>
      <c r="O42" s="575" t="s">
        <v>105</v>
      </c>
      <c r="P42" s="587">
        <v>45881</v>
      </c>
      <c r="Q42" s="588"/>
      <c r="R42" s="588"/>
      <c r="S42" s="588"/>
      <c r="T42" s="588"/>
      <c r="U42" s="589">
        <f>P42+1</f>
        <v>45882</v>
      </c>
      <c r="V42" s="590"/>
      <c r="W42" s="590"/>
      <c r="X42" s="590"/>
      <c r="Y42" s="590"/>
      <c r="Z42" s="587">
        <f t="shared" ref="Z42" si="35">U42+1</f>
        <v>45883</v>
      </c>
      <c r="AA42" s="588"/>
      <c r="AB42" s="588"/>
      <c r="AC42" s="588"/>
      <c r="AD42" s="588"/>
      <c r="AE42" s="589">
        <f t="shared" ref="AE42" si="36">Z42+1</f>
        <v>45884</v>
      </c>
      <c r="AF42" s="590"/>
      <c r="AG42" s="590"/>
      <c r="AH42" s="590"/>
      <c r="AI42" s="590"/>
      <c r="AJ42" s="591">
        <f t="shared" ref="AJ42" si="37">AE42+1</f>
        <v>45885</v>
      </c>
      <c r="AK42" s="592"/>
      <c r="AL42" s="592"/>
      <c r="AM42" s="592"/>
      <c r="AN42" s="593"/>
      <c r="AO42" s="589">
        <f t="shared" ref="AO42" si="38">AJ42+1</f>
        <v>45886</v>
      </c>
      <c r="AP42" s="590"/>
      <c r="AQ42" s="590"/>
      <c r="AR42" s="590"/>
      <c r="AS42" s="590"/>
      <c r="AT42" s="591">
        <f t="shared" ref="AT42" si="39">AO42+1</f>
        <v>45887</v>
      </c>
      <c r="AU42" s="592"/>
      <c r="AV42" s="592"/>
      <c r="AW42" s="592"/>
      <c r="AX42" s="593"/>
    </row>
    <row r="43" spans="1:50" ht="14.25" hidden="1" customHeight="1" outlineLevel="1">
      <c r="B43" s="534"/>
      <c r="C43" s="534"/>
      <c r="D43" s="534"/>
      <c r="E43" s="534"/>
      <c r="F43" s="534"/>
      <c r="G43" s="534"/>
      <c r="H43" s="534"/>
      <c r="I43" s="534"/>
      <c r="J43" s="534"/>
      <c r="K43" s="534"/>
      <c r="L43" s="534"/>
      <c r="M43" s="535"/>
      <c r="N43" s="577"/>
      <c r="O43" s="577"/>
      <c r="P43" s="594">
        <f>P42</f>
        <v>45881</v>
      </c>
      <c r="Q43" s="594"/>
      <c r="R43" s="594"/>
      <c r="S43" s="594"/>
      <c r="T43" s="594"/>
      <c r="U43" s="595">
        <f>U42</f>
        <v>45882</v>
      </c>
      <c r="V43" s="595"/>
      <c r="W43" s="595"/>
      <c r="X43" s="595"/>
      <c r="Y43" s="595"/>
      <c r="Z43" s="594">
        <f t="shared" ref="Z43" si="40">Z42</f>
        <v>45883</v>
      </c>
      <c r="AA43" s="594"/>
      <c r="AB43" s="594"/>
      <c r="AC43" s="594"/>
      <c r="AD43" s="594"/>
      <c r="AE43" s="595">
        <f t="shared" ref="AE43" si="41">AE42</f>
        <v>45884</v>
      </c>
      <c r="AF43" s="595"/>
      <c r="AG43" s="595"/>
      <c r="AH43" s="595"/>
      <c r="AI43" s="595"/>
      <c r="AJ43" s="596">
        <f t="shared" ref="AJ43" si="42">AJ42</f>
        <v>45885</v>
      </c>
      <c r="AK43" s="597"/>
      <c r="AL43" s="597"/>
      <c r="AM43" s="597"/>
      <c r="AN43" s="598"/>
      <c r="AO43" s="595">
        <f t="shared" ref="AO43" si="43">AO42</f>
        <v>45886</v>
      </c>
      <c r="AP43" s="595"/>
      <c r="AQ43" s="595"/>
      <c r="AR43" s="595"/>
      <c r="AS43" s="595"/>
      <c r="AT43" s="596">
        <f t="shared" ref="AT43" si="44">AT42</f>
        <v>45887</v>
      </c>
      <c r="AU43" s="597"/>
      <c r="AV43" s="597"/>
      <c r="AW43" s="597"/>
      <c r="AX43" s="598"/>
    </row>
    <row r="44" spans="1:50" ht="14.25" hidden="1" customHeight="1" outlineLevel="1">
      <c r="B44" s="494" t="s">
        <v>165</v>
      </c>
      <c r="C44" s="494" t="s">
        <v>160</v>
      </c>
      <c r="D44" s="494"/>
      <c r="E44" s="494" t="s">
        <v>161</v>
      </c>
      <c r="F44" s="494"/>
      <c r="G44" s="494"/>
      <c r="H44" s="494" t="s">
        <v>166</v>
      </c>
      <c r="I44" s="527" t="s">
        <v>446</v>
      </c>
      <c r="J44" s="527"/>
      <c r="K44" s="527"/>
      <c r="L44" s="527" t="s">
        <v>166</v>
      </c>
      <c r="M44" s="527" t="s">
        <v>168</v>
      </c>
      <c r="N44" s="494"/>
      <c r="O44" s="494" t="s">
        <v>167</v>
      </c>
      <c r="P44" s="494" t="s">
        <v>163</v>
      </c>
      <c r="Q44" s="494"/>
      <c r="R44" s="494"/>
      <c r="S44" s="494"/>
      <c r="T44" s="494" t="s">
        <v>166</v>
      </c>
      <c r="U44" s="494" t="s">
        <v>163</v>
      </c>
      <c r="V44" s="494"/>
      <c r="W44" s="494"/>
      <c r="X44" s="494"/>
      <c r="Y44" s="494" t="s">
        <v>166</v>
      </c>
      <c r="Z44" s="494" t="s">
        <v>163</v>
      </c>
      <c r="AA44" s="494"/>
      <c r="AB44" s="494"/>
      <c r="AC44" s="494"/>
      <c r="AD44" s="494" t="s">
        <v>166</v>
      </c>
      <c r="AE44" s="494" t="s">
        <v>163</v>
      </c>
      <c r="AF44" s="494"/>
      <c r="AG44" s="494"/>
      <c r="AH44" s="494"/>
      <c r="AI44" s="494" t="s">
        <v>166</v>
      </c>
      <c r="AJ44" s="494" t="s">
        <v>163</v>
      </c>
      <c r="AK44" s="494"/>
      <c r="AL44" s="494"/>
      <c r="AM44" s="494"/>
      <c r="AN44" s="494" t="s">
        <v>166</v>
      </c>
      <c r="AO44" s="494" t="s">
        <v>163</v>
      </c>
      <c r="AP44" s="494"/>
      <c r="AQ44" s="494"/>
      <c r="AR44" s="494"/>
      <c r="AS44" s="494" t="s">
        <v>166</v>
      </c>
      <c r="AT44" s="494" t="s">
        <v>163</v>
      </c>
      <c r="AU44" s="494"/>
      <c r="AV44" s="494"/>
      <c r="AW44" s="494"/>
      <c r="AX44" s="494" t="s">
        <v>166</v>
      </c>
    </row>
    <row r="45" spans="1:50" ht="14.25" hidden="1" customHeight="1" outlineLevel="1">
      <c r="B45" s="494"/>
      <c r="C45" s="494"/>
      <c r="D45" s="494"/>
      <c r="E45" s="494" t="s">
        <v>447</v>
      </c>
      <c r="F45" s="494"/>
      <c r="G45" s="494"/>
      <c r="H45" s="494"/>
      <c r="I45" s="527" t="s">
        <v>447</v>
      </c>
      <c r="J45" s="527"/>
      <c r="K45" s="527"/>
      <c r="L45" s="527"/>
      <c r="M45" s="527"/>
      <c r="N45" s="494"/>
      <c r="O45" s="494"/>
      <c r="P45" s="494" t="s">
        <v>448</v>
      </c>
      <c r="Q45" s="494"/>
      <c r="R45" s="494"/>
      <c r="S45" s="494"/>
      <c r="T45" s="494"/>
      <c r="U45" s="494" t="s">
        <v>448</v>
      </c>
      <c r="V45" s="494"/>
      <c r="W45" s="494"/>
      <c r="X45" s="494"/>
      <c r="Y45" s="494"/>
      <c r="Z45" s="494" t="s">
        <v>448</v>
      </c>
      <c r="AA45" s="494"/>
      <c r="AB45" s="494"/>
      <c r="AC45" s="494"/>
      <c r="AD45" s="494"/>
      <c r="AE45" s="494" t="s">
        <v>448</v>
      </c>
      <c r="AF45" s="494"/>
      <c r="AG45" s="494"/>
      <c r="AH45" s="494"/>
      <c r="AI45" s="494"/>
      <c r="AJ45" s="494" t="s">
        <v>448</v>
      </c>
      <c r="AK45" s="494"/>
      <c r="AL45" s="494"/>
      <c r="AM45" s="494"/>
      <c r="AN45" s="494"/>
      <c r="AO45" s="494" t="s">
        <v>448</v>
      </c>
      <c r="AP45" s="494"/>
      <c r="AQ45" s="494"/>
      <c r="AR45" s="494"/>
      <c r="AS45" s="494"/>
      <c r="AT45" s="494" t="s">
        <v>448</v>
      </c>
      <c r="AU45" s="494"/>
      <c r="AV45" s="494"/>
      <c r="AW45" s="494"/>
      <c r="AX45" s="494"/>
    </row>
    <row r="46" spans="1:50" ht="14.25" hidden="1" customHeight="1" outlineLevel="1">
      <c r="B46" s="494"/>
      <c r="C46" s="494"/>
      <c r="D46" s="494"/>
      <c r="E46" s="203" t="s">
        <v>162</v>
      </c>
      <c r="F46" s="203" t="s">
        <v>449</v>
      </c>
      <c r="G46" s="203" t="s">
        <v>164</v>
      </c>
      <c r="H46" s="494"/>
      <c r="I46" s="204" t="s">
        <v>162</v>
      </c>
      <c r="J46" s="204" t="s">
        <v>449</v>
      </c>
      <c r="K46" s="204" t="s">
        <v>164</v>
      </c>
      <c r="L46" s="527"/>
      <c r="M46" s="527"/>
      <c r="N46" s="494"/>
      <c r="O46" s="494"/>
      <c r="P46" s="203" t="s">
        <v>162</v>
      </c>
      <c r="Q46" s="203" t="s">
        <v>449</v>
      </c>
      <c r="R46" s="203" t="s">
        <v>164</v>
      </c>
      <c r="S46" s="205" t="s">
        <v>168</v>
      </c>
      <c r="T46" s="494"/>
      <c r="U46" s="203" t="s">
        <v>162</v>
      </c>
      <c r="V46" s="203" t="s">
        <v>449</v>
      </c>
      <c r="W46" s="203" t="s">
        <v>164</v>
      </c>
      <c r="X46" s="205" t="s">
        <v>168</v>
      </c>
      <c r="Y46" s="494"/>
      <c r="Z46" s="203" t="s">
        <v>162</v>
      </c>
      <c r="AA46" s="203" t="s">
        <v>449</v>
      </c>
      <c r="AB46" s="203" t="s">
        <v>164</v>
      </c>
      <c r="AC46" s="205" t="s">
        <v>168</v>
      </c>
      <c r="AD46" s="494"/>
      <c r="AE46" s="203" t="s">
        <v>162</v>
      </c>
      <c r="AF46" s="203" t="s">
        <v>449</v>
      </c>
      <c r="AG46" s="203" t="s">
        <v>164</v>
      </c>
      <c r="AH46" s="205" t="s">
        <v>168</v>
      </c>
      <c r="AI46" s="494"/>
      <c r="AJ46" s="203" t="s">
        <v>162</v>
      </c>
      <c r="AK46" s="203" t="s">
        <v>449</v>
      </c>
      <c r="AL46" s="203" t="s">
        <v>164</v>
      </c>
      <c r="AM46" s="205" t="s">
        <v>168</v>
      </c>
      <c r="AN46" s="494"/>
      <c r="AO46" s="203" t="s">
        <v>162</v>
      </c>
      <c r="AP46" s="203" t="s">
        <v>449</v>
      </c>
      <c r="AQ46" s="203" t="s">
        <v>164</v>
      </c>
      <c r="AR46" s="205" t="s">
        <v>168</v>
      </c>
      <c r="AS46" s="494"/>
      <c r="AT46" s="203" t="s">
        <v>162</v>
      </c>
      <c r="AU46" s="203" t="s">
        <v>449</v>
      </c>
      <c r="AV46" s="203" t="s">
        <v>164</v>
      </c>
      <c r="AW46" s="205" t="s">
        <v>168</v>
      </c>
      <c r="AX46" s="494"/>
    </row>
    <row r="47" spans="1:50" ht="14.25" hidden="1" customHeight="1" outlineLevel="1">
      <c r="A47" s="281"/>
      <c r="B47" s="494" t="s">
        <v>480</v>
      </c>
      <c r="C47" s="203">
        <v>1</v>
      </c>
      <c r="D47" s="206" t="s">
        <v>404</v>
      </c>
      <c r="E47" s="203">
        <v>20</v>
      </c>
      <c r="F47" s="203">
        <v>2600</v>
      </c>
      <c r="G47" s="208">
        <f t="shared" ref="G47:G55" si="45">F47/E47</f>
        <v>130</v>
      </c>
      <c r="H47" s="529">
        <f>AVERAGE(G47:G61)</f>
        <v>305.49017957351288</v>
      </c>
      <c r="I47" s="209">
        <f>AVERAGE(P47,U47,Z47,AE47,AJ47,AO47,AT47)</f>
        <v>20</v>
      </c>
      <c r="J47" s="209">
        <f>AVERAGE(Q47,V47,AA47,AF47,AK47,AP47,AU47)</f>
        <v>2249.677471342532</v>
      </c>
      <c r="K47" s="210">
        <f>AVERAGE(R47,W47,AB47,AG47,AL47,AQ47,AV47)</f>
        <v>112.48387356712661</v>
      </c>
      <c r="L47" s="530">
        <f>IFERROR(AVERAGE(K47:K61),"-")</f>
        <v>258.51878343874165</v>
      </c>
      <c r="M47" s="209">
        <f>RANK(K47, K$47:$K$61)</f>
        <v>9</v>
      </c>
      <c r="N47" s="494"/>
      <c r="O47" s="494"/>
      <c r="P47" s="203">
        <v>20</v>
      </c>
      <c r="Q47" s="207">
        <v>2251.3464991023307</v>
      </c>
      <c r="R47" s="208">
        <f t="shared" ref="R47:R55" si="46">Q47/P47</f>
        <v>112.56732495511653</v>
      </c>
      <c r="S47" s="205">
        <f>RANK(R47, R$47:R$61)</f>
        <v>9</v>
      </c>
      <c r="T47" s="529">
        <f>AVERAGE(R47:R61)</f>
        <v>258.60921225214059</v>
      </c>
      <c r="U47" s="203">
        <v>20</v>
      </c>
      <c r="V47" s="207">
        <v>2251.4252807371149</v>
      </c>
      <c r="W47" s="208">
        <f t="shared" ref="W47:W55" si="47">V47/U47</f>
        <v>112.57126403685575</v>
      </c>
      <c r="X47" s="205">
        <f>RANK(W47, W$47:W$61)</f>
        <v>9</v>
      </c>
      <c r="Y47" s="529">
        <f>AVERAGE(W47:W61)</f>
        <v>258.60681858621149</v>
      </c>
      <c r="Z47" s="203">
        <v>20</v>
      </c>
      <c r="AA47" s="207">
        <v>2251.3595166163104</v>
      </c>
      <c r="AB47" s="208">
        <f t="shared" ref="AB47:AB55" si="48">AA47/Z47</f>
        <v>112.56797583081553</v>
      </c>
      <c r="AC47" s="205">
        <f>RANK(AB47, AB$47:AB$61)</f>
        <v>9</v>
      </c>
      <c r="AD47" s="529">
        <f>AVERAGE(AB47:AB61)</f>
        <v>258.58670669369917</v>
      </c>
      <c r="AE47" s="203">
        <v>20</v>
      </c>
      <c r="AF47" s="207">
        <v>2248.3271375464674</v>
      </c>
      <c r="AG47" s="208">
        <f t="shared" ref="AG47:AG55" si="49">AF47/AE47</f>
        <v>112.41635687732337</v>
      </c>
      <c r="AH47" s="205">
        <f>RANK(AG47, AG$47:AG$61)</f>
        <v>9</v>
      </c>
      <c r="AI47" s="529">
        <f>AVERAGE(AG47:AG61)</f>
        <v>258.48544461582082</v>
      </c>
      <c r="AJ47" s="203">
        <v>20</v>
      </c>
      <c r="AK47" s="207">
        <v>2245.4647256438993</v>
      </c>
      <c r="AL47" s="208">
        <f t="shared" ref="AL47:AL55" si="50">AK47/AJ47</f>
        <v>112.27323628219497</v>
      </c>
      <c r="AM47" s="205">
        <f>RANK(AL47, AL$47:AL$61)</f>
        <v>9</v>
      </c>
      <c r="AN47" s="529">
        <f>AVERAGE(AL47:AL61)</f>
        <v>258.3398053946247</v>
      </c>
      <c r="AO47" s="203">
        <v>20</v>
      </c>
      <c r="AP47" s="207">
        <v>2248.0745028945362</v>
      </c>
      <c r="AQ47" s="208">
        <f t="shared" ref="AQ47:AQ55" si="51">AP47/AO47</f>
        <v>112.40372514472681</v>
      </c>
      <c r="AR47" s="205">
        <f>RANK(AQ47, AQ$47:AQ$61)</f>
        <v>9</v>
      </c>
      <c r="AS47" s="529">
        <f>AVERAGE(AQ47:AQ61)</f>
        <v>258.46731042103022</v>
      </c>
      <c r="AT47" s="203">
        <v>20</v>
      </c>
      <c r="AU47" s="207">
        <v>2251.7446368570668</v>
      </c>
      <c r="AV47" s="208">
        <f t="shared" ref="AV47:AV55" si="52">AU47/AT47</f>
        <v>112.58723184285334</v>
      </c>
      <c r="AW47" s="205">
        <f>RANK(AV47, AV$47:AV$61)</f>
        <v>9</v>
      </c>
      <c r="AX47" s="529">
        <f>AVERAGE(AV47:AV61)</f>
        <v>258.53618610766472</v>
      </c>
    </row>
    <row r="48" spans="1:50" ht="14.25" hidden="1" customHeight="1" outlineLevel="1">
      <c r="A48" s="281"/>
      <c r="B48" s="494"/>
      <c r="C48" s="203">
        <v>2</v>
      </c>
      <c r="D48" s="206" t="s">
        <v>402</v>
      </c>
      <c r="E48" s="203">
        <v>16</v>
      </c>
      <c r="F48" s="203">
        <v>3000</v>
      </c>
      <c r="G48" s="208">
        <f t="shared" si="45"/>
        <v>187.5</v>
      </c>
      <c r="H48" s="529"/>
      <c r="I48" s="209">
        <f t="shared" ref="I48:K55" si="53">AVERAGE(P48,U48,Z48,AE48,AJ48,AO48,AT48)</f>
        <v>16</v>
      </c>
      <c r="J48" s="209">
        <f t="shared" si="53"/>
        <v>2521.2979513457331</v>
      </c>
      <c r="K48" s="210">
        <f t="shared" si="53"/>
        <v>157.58112195910832</v>
      </c>
      <c r="L48" s="530"/>
      <c r="M48" s="209">
        <f>RANK(K48, K$47:$K$61)</f>
        <v>8</v>
      </c>
      <c r="N48" s="494"/>
      <c r="O48" s="494"/>
      <c r="P48" s="203">
        <v>16</v>
      </c>
      <c r="Q48" s="207">
        <v>2524.0478781283923</v>
      </c>
      <c r="R48" s="208">
        <f t="shared" si="46"/>
        <v>157.75299238302452</v>
      </c>
      <c r="S48" s="205">
        <f>RANK(R48, R$47:R$61)</f>
        <v>8</v>
      </c>
      <c r="T48" s="529"/>
      <c r="U48" s="203">
        <v>16</v>
      </c>
      <c r="V48" s="207">
        <v>2523.2085561497347</v>
      </c>
      <c r="W48" s="208">
        <f t="shared" si="47"/>
        <v>157.70053475935842</v>
      </c>
      <c r="X48" s="205">
        <f>RANK(W48, W$47:W$61)</f>
        <v>8</v>
      </c>
      <c r="Y48" s="529"/>
      <c r="Z48" s="203">
        <v>16</v>
      </c>
      <c r="AA48" s="207">
        <v>2523.8679969301629</v>
      </c>
      <c r="AB48" s="208">
        <f t="shared" si="48"/>
        <v>157.74174980813518</v>
      </c>
      <c r="AC48" s="205">
        <f>RANK(AB48, AB$47:AB$61)</f>
        <v>8</v>
      </c>
      <c r="AD48" s="529"/>
      <c r="AE48" s="203">
        <v>16</v>
      </c>
      <c r="AF48" s="207">
        <v>2521.0037174721165</v>
      </c>
      <c r="AG48" s="208">
        <f t="shared" si="49"/>
        <v>157.56273234200728</v>
      </c>
      <c r="AH48" s="205">
        <f>RANK(AG48, AG$47:AG$61)</f>
        <v>8</v>
      </c>
      <c r="AI48" s="529"/>
      <c r="AJ48" s="203">
        <v>16</v>
      </c>
      <c r="AK48" s="207">
        <v>2518.3710407239787</v>
      </c>
      <c r="AL48" s="208">
        <f t="shared" si="50"/>
        <v>157.39819004524867</v>
      </c>
      <c r="AM48" s="205">
        <f>RANK(AL48, AL$47:AL$61)</f>
        <v>8</v>
      </c>
      <c r="AN48" s="529"/>
      <c r="AO48" s="203">
        <v>16</v>
      </c>
      <c r="AP48" s="207">
        <v>2517.9559971611066</v>
      </c>
      <c r="AQ48" s="208">
        <f t="shared" si="51"/>
        <v>157.37224982256916</v>
      </c>
      <c r="AR48" s="205">
        <f>RANK(AQ48, AQ$47:AQ$61)</f>
        <v>8</v>
      </c>
      <c r="AS48" s="529"/>
      <c r="AT48" s="203">
        <v>16</v>
      </c>
      <c r="AU48" s="207">
        <v>2520.630472854642</v>
      </c>
      <c r="AV48" s="208">
        <f t="shared" si="52"/>
        <v>157.53940455341512</v>
      </c>
      <c r="AW48" s="205">
        <f>RANK(AV48, AV$47:AV$61)</f>
        <v>8</v>
      </c>
      <c r="AX48" s="529"/>
    </row>
    <row r="49" spans="1:50" ht="14.25" hidden="1" customHeight="1" outlineLevel="1">
      <c r="A49" s="281"/>
      <c r="B49" s="494"/>
      <c r="C49" s="203">
        <v>3</v>
      </c>
      <c r="D49" s="206" t="s">
        <v>403</v>
      </c>
      <c r="E49" s="203">
        <v>6</v>
      </c>
      <c r="F49" s="203">
        <v>2600</v>
      </c>
      <c r="G49" s="208">
        <f t="shared" si="45"/>
        <v>433.33333333333331</v>
      </c>
      <c r="H49" s="529"/>
      <c r="I49" s="209">
        <f t="shared" si="53"/>
        <v>6</v>
      </c>
      <c r="J49" s="209">
        <f t="shared" si="53"/>
        <v>2172.5560599516107</v>
      </c>
      <c r="K49" s="210">
        <f t="shared" si="53"/>
        <v>362.09267665860176</v>
      </c>
      <c r="L49" s="530"/>
      <c r="M49" s="209">
        <f>RANK(K49, K$47:$K$61)</f>
        <v>2</v>
      </c>
      <c r="N49" s="494"/>
      <c r="O49" s="494"/>
      <c r="P49" s="203">
        <v>6</v>
      </c>
      <c r="Q49" s="207">
        <v>2172.857142857144</v>
      </c>
      <c r="R49" s="208">
        <f t="shared" si="46"/>
        <v>362.14285714285734</v>
      </c>
      <c r="S49" s="205">
        <f t="shared" ref="S49:S55" si="54">RANK(R49, R$47:R$61)</f>
        <v>2</v>
      </c>
      <c r="T49" s="529"/>
      <c r="U49" s="203">
        <v>6</v>
      </c>
      <c r="V49" s="207">
        <v>2172.5196045005105</v>
      </c>
      <c r="W49" s="208">
        <f t="shared" si="47"/>
        <v>362.0866007500851</v>
      </c>
      <c r="X49" s="205">
        <f t="shared" ref="X49:X55" si="55">RANK(W49, W$47:W$61)</f>
        <v>2</v>
      </c>
      <c r="Y49" s="529"/>
      <c r="Z49" s="203">
        <v>6</v>
      </c>
      <c r="AA49" s="207">
        <v>2171.9869706840313</v>
      </c>
      <c r="AB49" s="208">
        <f t="shared" si="48"/>
        <v>361.99782844733858</v>
      </c>
      <c r="AC49" s="205">
        <f t="shared" ref="AC49:AC55" si="56">RANK(AB49, AB$47:AB$61)</f>
        <v>2</v>
      </c>
      <c r="AD49" s="529"/>
      <c r="AE49" s="203">
        <v>6</v>
      </c>
      <c r="AF49" s="207">
        <v>2172.1518987341792</v>
      </c>
      <c r="AG49" s="208">
        <f t="shared" si="49"/>
        <v>362.02531645569655</v>
      </c>
      <c r="AH49" s="205">
        <f t="shared" ref="AH49:AH55" si="57">RANK(AG49, AG$47:AG$61)</f>
        <v>2</v>
      </c>
      <c r="AI49" s="529"/>
      <c r="AJ49" s="203">
        <v>6</v>
      </c>
      <c r="AK49" s="207">
        <v>2172.4988579259889</v>
      </c>
      <c r="AL49" s="208">
        <f t="shared" si="50"/>
        <v>362.08314298766481</v>
      </c>
      <c r="AM49" s="205">
        <f t="shared" ref="AM49:AM55" si="58">RANK(AL49, AL$47:AL$61)</f>
        <v>2</v>
      </c>
      <c r="AN49" s="529"/>
      <c r="AO49" s="203">
        <v>6</v>
      </c>
      <c r="AP49" s="207">
        <v>2172.6399470023198</v>
      </c>
      <c r="AQ49" s="208">
        <f t="shared" si="51"/>
        <v>362.10665783371996</v>
      </c>
      <c r="AR49" s="205">
        <f t="shared" ref="AR49:AR55" si="59">RANK(AQ49, AQ$47:AQ$61)</f>
        <v>2</v>
      </c>
      <c r="AS49" s="529"/>
      <c r="AT49" s="203">
        <v>6</v>
      </c>
      <c r="AU49" s="207">
        <v>2173.2379979571001</v>
      </c>
      <c r="AV49" s="208">
        <f t="shared" si="52"/>
        <v>362.20633299285004</v>
      </c>
      <c r="AW49" s="205">
        <f t="shared" ref="AW49:AW55" si="60">RANK(AV49, AV$47:AV$61)</f>
        <v>2</v>
      </c>
      <c r="AX49" s="529"/>
    </row>
    <row r="50" spans="1:50" ht="14.25" hidden="1" customHeight="1" outlineLevel="1">
      <c r="A50" s="281"/>
      <c r="B50" s="494"/>
      <c r="C50" s="203">
        <v>4</v>
      </c>
      <c r="D50" s="206" t="s">
        <v>405</v>
      </c>
      <c r="E50" s="203">
        <v>6</v>
      </c>
      <c r="F50" s="203">
        <v>2600</v>
      </c>
      <c r="G50" s="208">
        <f t="shared" si="45"/>
        <v>433.33333333333331</v>
      </c>
      <c r="H50" s="529"/>
      <c r="I50" s="209">
        <f t="shared" si="53"/>
        <v>6</v>
      </c>
      <c r="J50" s="209">
        <f t="shared" si="53"/>
        <v>2165.0737491273244</v>
      </c>
      <c r="K50" s="210">
        <f t="shared" si="53"/>
        <v>360.84562485455405</v>
      </c>
      <c r="L50" s="530"/>
      <c r="M50" s="209">
        <f>RANK(K50, K$47:$K$61)</f>
        <v>3</v>
      </c>
      <c r="N50" s="494"/>
      <c r="O50" s="494"/>
      <c r="P50" s="203">
        <v>6</v>
      </c>
      <c r="Q50" s="207">
        <v>2166.4772727272639</v>
      </c>
      <c r="R50" s="208">
        <f t="shared" si="46"/>
        <v>361.07954545454396</v>
      </c>
      <c r="S50" s="205">
        <f t="shared" si="54"/>
        <v>3</v>
      </c>
      <c r="T50" s="529"/>
      <c r="U50" s="203">
        <v>6</v>
      </c>
      <c r="V50" s="207">
        <v>2166.4165103189534</v>
      </c>
      <c r="W50" s="208">
        <f t="shared" si="47"/>
        <v>361.06941838649226</v>
      </c>
      <c r="X50" s="205">
        <f t="shared" si="55"/>
        <v>3</v>
      </c>
      <c r="Y50" s="529"/>
      <c r="Z50" s="203">
        <v>6</v>
      </c>
      <c r="AA50" s="207">
        <v>2165.5705996131392</v>
      </c>
      <c r="AB50" s="208">
        <f t="shared" si="48"/>
        <v>360.92843326885651</v>
      </c>
      <c r="AC50" s="205">
        <f t="shared" si="56"/>
        <v>3</v>
      </c>
      <c r="AD50" s="529"/>
      <c r="AE50" s="203">
        <v>6</v>
      </c>
      <c r="AF50" s="207">
        <v>2163.995067817506</v>
      </c>
      <c r="AG50" s="208">
        <f t="shared" si="49"/>
        <v>360.66584463625099</v>
      </c>
      <c r="AH50" s="205">
        <f t="shared" si="57"/>
        <v>3</v>
      </c>
      <c r="AI50" s="529"/>
      <c r="AJ50" s="203">
        <v>6</v>
      </c>
      <c r="AK50" s="207">
        <v>2163.9225181598094</v>
      </c>
      <c r="AL50" s="208">
        <f t="shared" si="50"/>
        <v>360.65375302663489</v>
      </c>
      <c r="AM50" s="205">
        <f t="shared" si="58"/>
        <v>3</v>
      </c>
      <c r="AN50" s="529"/>
      <c r="AO50" s="203">
        <v>6</v>
      </c>
      <c r="AP50" s="207">
        <v>2164.7787610619516</v>
      </c>
      <c r="AQ50" s="208">
        <f t="shared" si="51"/>
        <v>360.79646017699196</v>
      </c>
      <c r="AR50" s="205">
        <f t="shared" si="59"/>
        <v>3</v>
      </c>
      <c r="AS50" s="529"/>
      <c r="AT50" s="203">
        <v>6</v>
      </c>
      <c r="AU50" s="207">
        <v>2164.3555141926458</v>
      </c>
      <c r="AV50" s="208">
        <f t="shared" si="52"/>
        <v>360.72591903210764</v>
      </c>
      <c r="AW50" s="205">
        <f t="shared" si="60"/>
        <v>3</v>
      </c>
      <c r="AX50" s="529"/>
    </row>
    <row r="51" spans="1:50" ht="14.25" hidden="1" customHeight="1" outlineLevel="1">
      <c r="A51" s="281"/>
      <c r="B51" s="494"/>
      <c r="C51" s="203">
        <v>5</v>
      </c>
      <c r="D51" s="206" t="s">
        <v>401</v>
      </c>
      <c r="E51" s="203">
        <v>11</v>
      </c>
      <c r="F51" s="203">
        <v>3273</v>
      </c>
      <c r="G51" s="208">
        <f t="shared" si="45"/>
        <v>297.54545454545456</v>
      </c>
      <c r="H51" s="529"/>
      <c r="I51" s="209">
        <f t="shared" si="53"/>
        <v>11</v>
      </c>
      <c r="J51" s="209">
        <f t="shared" si="53"/>
        <v>2800.7855004157359</v>
      </c>
      <c r="K51" s="210">
        <f t="shared" si="53"/>
        <v>254.61686367415783</v>
      </c>
      <c r="L51" s="530"/>
      <c r="M51" s="209">
        <f>RANK(K51, K$47:$K$61)</f>
        <v>4</v>
      </c>
      <c r="N51" s="494"/>
      <c r="O51" s="494"/>
      <c r="P51" s="203">
        <v>11</v>
      </c>
      <c r="Q51" s="207">
        <v>2799.4504416094201</v>
      </c>
      <c r="R51" s="208">
        <f t="shared" si="46"/>
        <v>254.49549469176546</v>
      </c>
      <c r="S51" s="205">
        <f t="shared" si="54"/>
        <v>4</v>
      </c>
      <c r="T51" s="529"/>
      <c r="U51" s="203">
        <v>11</v>
      </c>
      <c r="V51" s="207">
        <v>2798.6448784376239</v>
      </c>
      <c r="W51" s="208">
        <f t="shared" si="47"/>
        <v>254.42226167614763</v>
      </c>
      <c r="X51" s="205">
        <f t="shared" si="55"/>
        <v>4</v>
      </c>
      <c r="Y51" s="529"/>
      <c r="Z51" s="203">
        <v>11</v>
      </c>
      <c r="AA51" s="207">
        <v>2799.0297684674738</v>
      </c>
      <c r="AB51" s="208">
        <f t="shared" si="48"/>
        <v>254.45725167886124</v>
      </c>
      <c r="AC51" s="205">
        <f t="shared" si="56"/>
        <v>4</v>
      </c>
      <c r="AD51" s="529"/>
      <c r="AE51" s="203">
        <v>11</v>
      </c>
      <c r="AF51" s="207">
        <v>2799.9022004889953</v>
      </c>
      <c r="AG51" s="208">
        <f t="shared" si="49"/>
        <v>254.53656368081775</v>
      </c>
      <c r="AH51" s="205">
        <f t="shared" si="57"/>
        <v>4</v>
      </c>
      <c r="AI51" s="529"/>
      <c r="AJ51" s="203">
        <v>11</v>
      </c>
      <c r="AK51" s="207">
        <v>2799.8972250770807</v>
      </c>
      <c r="AL51" s="208">
        <f t="shared" si="50"/>
        <v>254.53611137064371</v>
      </c>
      <c r="AM51" s="205">
        <f t="shared" si="58"/>
        <v>4</v>
      </c>
      <c r="AN51" s="529"/>
      <c r="AO51" s="203">
        <v>11</v>
      </c>
      <c r="AP51" s="207">
        <v>2803.2406554962245</v>
      </c>
      <c r="AQ51" s="208">
        <f t="shared" si="51"/>
        <v>254.84005959056586</v>
      </c>
      <c r="AR51" s="205">
        <f t="shared" si="59"/>
        <v>4</v>
      </c>
      <c r="AS51" s="529"/>
      <c r="AT51" s="203">
        <v>11</v>
      </c>
      <c r="AU51" s="207">
        <v>2805.333333333333</v>
      </c>
      <c r="AV51" s="208">
        <f t="shared" si="52"/>
        <v>255.030303030303</v>
      </c>
      <c r="AW51" s="205">
        <f t="shared" si="60"/>
        <v>4</v>
      </c>
      <c r="AX51" s="529"/>
    </row>
    <row r="52" spans="1:50" ht="14.25" hidden="1" customHeight="1" outlineLevel="1">
      <c r="A52" s="281"/>
      <c r="B52" s="494"/>
      <c r="C52" s="203">
        <v>6</v>
      </c>
      <c r="D52" s="206" t="s">
        <v>399</v>
      </c>
      <c r="E52" s="203">
        <v>12</v>
      </c>
      <c r="F52" s="203">
        <v>3273</v>
      </c>
      <c r="G52" s="208">
        <f t="shared" si="45"/>
        <v>272.75</v>
      </c>
      <c r="H52" s="529"/>
      <c r="I52" s="209">
        <f t="shared" si="53"/>
        <v>12</v>
      </c>
      <c r="J52" s="209">
        <f t="shared" si="53"/>
        <v>2838.9283102404852</v>
      </c>
      <c r="K52" s="210">
        <f t="shared" si="53"/>
        <v>236.57735918670713</v>
      </c>
      <c r="L52" s="530"/>
      <c r="M52" s="209">
        <f>RANK(K52, K$47:$K$61)</f>
        <v>6</v>
      </c>
      <c r="N52" s="494"/>
      <c r="O52" s="494"/>
      <c r="P52" s="203">
        <v>12</v>
      </c>
      <c r="Q52" s="207">
        <v>2840.926761001399</v>
      </c>
      <c r="R52" s="208">
        <f t="shared" si="46"/>
        <v>236.74389675011659</v>
      </c>
      <c r="S52" s="205">
        <f t="shared" si="54"/>
        <v>6</v>
      </c>
      <c r="T52" s="529"/>
      <c r="U52" s="203">
        <v>12</v>
      </c>
      <c r="V52" s="207">
        <v>2840.2523659305998</v>
      </c>
      <c r="W52" s="208">
        <f t="shared" si="47"/>
        <v>236.68769716088332</v>
      </c>
      <c r="X52" s="205">
        <f t="shared" si="55"/>
        <v>6</v>
      </c>
      <c r="Y52" s="529"/>
      <c r="Z52" s="203">
        <v>12</v>
      </c>
      <c r="AA52" s="207">
        <v>2840.7036001972688</v>
      </c>
      <c r="AB52" s="208">
        <f t="shared" si="48"/>
        <v>236.72530001643906</v>
      </c>
      <c r="AC52" s="205">
        <f t="shared" si="56"/>
        <v>6</v>
      </c>
      <c r="AD52" s="529"/>
      <c r="AE52" s="203">
        <v>12</v>
      </c>
      <c r="AF52" s="207">
        <v>2841.1001964636553</v>
      </c>
      <c r="AG52" s="208">
        <f t="shared" si="49"/>
        <v>236.7583497053046</v>
      </c>
      <c r="AH52" s="205">
        <f t="shared" si="57"/>
        <v>6</v>
      </c>
      <c r="AI52" s="529"/>
      <c r="AJ52" s="203">
        <v>12</v>
      </c>
      <c r="AK52" s="207">
        <v>2836.275303643723</v>
      </c>
      <c r="AL52" s="208">
        <f t="shared" si="50"/>
        <v>236.35627530364357</v>
      </c>
      <c r="AM52" s="205">
        <f t="shared" si="58"/>
        <v>6</v>
      </c>
      <c r="AN52" s="529"/>
      <c r="AO52" s="203">
        <v>12</v>
      </c>
      <c r="AP52" s="207">
        <v>2836.6402535657662</v>
      </c>
      <c r="AQ52" s="208">
        <f t="shared" si="51"/>
        <v>236.38668779714718</v>
      </c>
      <c r="AR52" s="205">
        <f t="shared" si="59"/>
        <v>6</v>
      </c>
      <c r="AS52" s="529"/>
      <c r="AT52" s="203">
        <v>12</v>
      </c>
      <c r="AU52" s="207">
        <v>2836.599690880988</v>
      </c>
      <c r="AV52" s="208">
        <f t="shared" si="52"/>
        <v>236.38330757341566</v>
      </c>
      <c r="AW52" s="205">
        <f t="shared" si="60"/>
        <v>6</v>
      </c>
      <c r="AX52" s="529"/>
    </row>
    <row r="53" spans="1:50" ht="14.25" hidden="1" customHeight="1" outlineLevel="1">
      <c r="A53" s="281"/>
      <c r="B53" s="494"/>
      <c r="C53" s="203">
        <v>7</v>
      </c>
      <c r="D53" s="206" t="s">
        <v>400</v>
      </c>
      <c r="E53" s="203">
        <v>11</v>
      </c>
      <c r="F53" s="203">
        <v>3000</v>
      </c>
      <c r="G53" s="208">
        <f t="shared" si="45"/>
        <v>272.72727272727275</v>
      </c>
      <c r="H53" s="529"/>
      <c r="I53" s="209">
        <f t="shared" si="53"/>
        <v>11</v>
      </c>
      <c r="J53" s="209">
        <f t="shared" si="53"/>
        <v>2512.1505613181503</v>
      </c>
      <c r="K53" s="210">
        <f t="shared" si="53"/>
        <v>228.37732375619547</v>
      </c>
      <c r="L53" s="530"/>
      <c r="M53" s="209">
        <f>RANK(K53, K$47:$K$61)</f>
        <v>7</v>
      </c>
      <c r="N53" s="494"/>
      <c r="O53" s="494"/>
      <c r="P53" s="203">
        <v>11</v>
      </c>
      <c r="Q53" s="207">
        <v>2514.0058765915583</v>
      </c>
      <c r="R53" s="208">
        <f t="shared" si="46"/>
        <v>228.54598878105074</v>
      </c>
      <c r="S53" s="205">
        <f t="shared" si="54"/>
        <v>7</v>
      </c>
      <c r="T53" s="529"/>
      <c r="U53" s="203">
        <v>11</v>
      </c>
      <c r="V53" s="207">
        <v>2515.3066151617586</v>
      </c>
      <c r="W53" s="208">
        <f t="shared" si="47"/>
        <v>228.66423774197804</v>
      </c>
      <c r="X53" s="205">
        <f t="shared" si="55"/>
        <v>7</v>
      </c>
      <c r="Y53" s="529"/>
      <c r="Z53" s="203">
        <v>11</v>
      </c>
      <c r="AA53" s="207">
        <v>2514.814814814813</v>
      </c>
      <c r="AB53" s="208">
        <f t="shared" si="48"/>
        <v>228.61952861952844</v>
      </c>
      <c r="AC53" s="205">
        <f t="shared" si="56"/>
        <v>7</v>
      </c>
      <c r="AD53" s="529"/>
      <c r="AE53" s="203">
        <v>11</v>
      </c>
      <c r="AF53" s="207">
        <v>2511.6763005780413</v>
      </c>
      <c r="AG53" s="208">
        <f t="shared" si="49"/>
        <v>228.33420914345831</v>
      </c>
      <c r="AH53" s="205">
        <f t="shared" si="57"/>
        <v>7</v>
      </c>
      <c r="AI53" s="529"/>
      <c r="AJ53" s="203">
        <v>11</v>
      </c>
      <c r="AK53" s="207">
        <v>2509.1541135573607</v>
      </c>
      <c r="AL53" s="208">
        <f t="shared" si="50"/>
        <v>228.10491941430553</v>
      </c>
      <c r="AM53" s="205">
        <f t="shared" si="58"/>
        <v>7</v>
      </c>
      <c r="AN53" s="529"/>
      <c r="AO53" s="203">
        <v>11</v>
      </c>
      <c r="AP53" s="207">
        <v>2508.9430894308935</v>
      </c>
      <c r="AQ53" s="208">
        <f t="shared" si="51"/>
        <v>228.0857354028085</v>
      </c>
      <c r="AR53" s="205">
        <f t="shared" si="59"/>
        <v>7</v>
      </c>
      <c r="AS53" s="529"/>
      <c r="AT53" s="203">
        <v>11</v>
      </c>
      <c r="AU53" s="207">
        <v>2511.1531190926257</v>
      </c>
      <c r="AV53" s="208">
        <f t="shared" si="52"/>
        <v>228.28664719023871</v>
      </c>
      <c r="AW53" s="205">
        <f t="shared" si="60"/>
        <v>7</v>
      </c>
      <c r="AX53" s="529"/>
    </row>
    <row r="54" spans="1:50" ht="14.25" hidden="1" customHeight="1" outlineLevel="1">
      <c r="A54" s="281"/>
      <c r="B54" s="494"/>
      <c r="C54" s="203">
        <v>8</v>
      </c>
      <c r="D54" s="206" t="s">
        <v>556</v>
      </c>
      <c r="E54" s="203">
        <v>6</v>
      </c>
      <c r="F54" s="203">
        <v>2600</v>
      </c>
      <c r="G54" s="208">
        <f t="shared" si="45"/>
        <v>433.33333333333331</v>
      </c>
      <c r="H54" s="529"/>
      <c r="I54" s="209">
        <f t="shared" si="53"/>
        <v>6</v>
      </c>
      <c r="J54" s="209">
        <f t="shared" si="53"/>
        <v>2209.7265966403415</v>
      </c>
      <c r="K54" s="210">
        <f t="shared" si="53"/>
        <v>368.28776610672361</v>
      </c>
      <c r="L54" s="530"/>
      <c r="M54" s="209">
        <f>RANK(K54, K$47:$K$61)</f>
        <v>1</v>
      </c>
      <c r="N54" s="494"/>
      <c r="O54" s="494"/>
      <c r="P54" s="203">
        <v>6</v>
      </c>
      <c r="Q54" s="207">
        <v>2210.984109283525</v>
      </c>
      <c r="R54" s="208">
        <f t="shared" si="46"/>
        <v>368.49735154725414</v>
      </c>
      <c r="S54" s="205">
        <f t="shared" si="54"/>
        <v>1</v>
      </c>
      <c r="T54" s="529"/>
      <c r="U54" s="203">
        <v>6</v>
      </c>
      <c r="V54" s="207">
        <v>2210.8048511576644</v>
      </c>
      <c r="W54" s="208">
        <f t="shared" si="47"/>
        <v>368.46747519294405</v>
      </c>
      <c r="X54" s="205">
        <f t="shared" si="55"/>
        <v>1</v>
      </c>
      <c r="Y54" s="529"/>
      <c r="Z54" s="203">
        <v>6</v>
      </c>
      <c r="AA54" s="207">
        <v>2211.3729729729653</v>
      </c>
      <c r="AB54" s="208">
        <f t="shared" si="48"/>
        <v>368.56216216216086</v>
      </c>
      <c r="AC54" s="205">
        <f t="shared" si="56"/>
        <v>1</v>
      </c>
      <c r="AD54" s="529"/>
      <c r="AE54" s="203">
        <v>6</v>
      </c>
      <c r="AF54" s="207">
        <v>2210.402024177673</v>
      </c>
      <c r="AG54" s="208">
        <f t="shared" si="49"/>
        <v>368.40033736294549</v>
      </c>
      <c r="AH54" s="205">
        <f t="shared" si="57"/>
        <v>1</v>
      </c>
      <c r="AI54" s="529"/>
      <c r="AJ54" s="203">
        <v>6</v>
      </c>
      <c r="AK54" s="207">
        <v>2207.9096045197675</v>
      </c>
      <c r="AL54" s="208">
        <f t="shared" si="50"/>
        <v>367.9849340866279</v>
      </c>
      <c r="AM54" s="205">
        <f t="shared" si="58"/>
        <v>1</v>
      </c>
      <c r="AN54" s="529"/>
      <c r="AO54" s="203">
        <v>6</v>
      </c>
      <c r="AP54" s="207">
        <v>2209.5185694635452</v>
      </c>
      <c r="AQ54" s="208">
        <f t="shared" si="51"/>
        <v>368.25309491059085</v>
      </c>
      <c r="AR54" s="205">
        <f t="shared" si="59"/>
        <v>1</v>
      </c>
      <c r="AS54" s="529"/>
      <c r="AT54" s="203">
        <v>6</v>
      </c>
      <c r="AU54" s="207">
        <v>2207.0940449072518</v>
      </c>
      <c r="AV54" s="208">
        <f t="shared" si="52"/>
        <v>367.84900748454197</v>
      </c>
      <c r="AW54" s="205">
        <f t="shared" si="60"/>
        <v>1</v>
      </c>
      <c r="AX54" s="529"/>
    </row>
    <row r="55" spans="1:50" ht="14.25" hidden="1" customHeight="1" outlineLevel="1">
      <c r="A55" s="281"/>
      <c r="B55" s="494"/>
      <c r="C55" s="203">
        <v>9</v>
      </c>
      <c r="D55" s="206" t="s">
        <v>533</v>
      </c>
      <c r="E55" s="203">
        <v>9</v>
      </c>
      <c r="F55" s="203">
        <v>2600</v>
      </c>
      <c r="G55" s="208">
        <f t="shared" si="45"/>
        <v>288.88888888888891</v>
      </c>
      <c r="H55" s="529"/>
      <c r="I55" s="209">
        <f t="shared" si="53"/>
        <v>9</v>
      </c>
      <c r="J55" s="209">
        <f t="shared" si="53"/>
        <v>2212.257970669501</v>
      </c>
      <c r="K55" s="210">
        <f t="shared" si="53"/>
        <v>245.80644118550012</v>
      </c>
      <c r="L55" s="530"/>
      <c r="M55" s="209">
        <f>RANK(K55, K$47:$K$61)</f>
        <v>5</v>
      </c>
      <c r="N55" s="494"/>
      <c r="O55" s="494"/>
      <c r="P55" s="203">
        <v>9</v>
      </c>
      <c r="Q55" s="207">
        <v>2210.9171270718216</v>
      </c>
      <c r="R55" s="208">
        <f t="shared" si="46"/>
        <v>245.65745856353573</v>
      </c>
      <c r="S55" s="205">
        <f t="shared" si="54"/>
        <v>5</v>
      </c>
      <c r="T55" s="529"/>
      <c r="U55" s="203">
        <v>9</v>
      </c>
      <c r="V55" s="207">
        <v>2212.1268981404269</v>
      </c>
      <c r="W55" s="208">
        <f t="shared" si="47"/>
        <v>245.79187757115855</v>
      </c>
      <c r="X55" s="205">
        <f t="shared" si="55"/>
        <v>5</v>
      </c>
      <c r="Y55" s="529"/>
      <c r="Z55" s="203">
        <v>9</v>
      </c>
      <c r="AA55" s="207">
        <v>2211.121173700416</v>
      </c>
      <c r="AB55" s="208">
        <f t="shared" si="48"/>
        <v>245.68013041115734</v>
      </c>
      <c r="AC55" s="205">
        <f t="shared" si="56"/>
        <v>5</v>
      </c>
      <c r="AD55" s="529"/>
      <c r="AE55" s="203">
        <v>9</v>
      </c>
      <c r="AF55" s="207">
        <v>2211.0236220472439</v>
      </c>
      <c r="AG55" s="208">
        <f t="shared" si="49"/>
        <v>245.66929133858264</v>
      </c>
      <c r="AH55" s="205">
        <f t="shared" si="57"/>
        <v>5</v>
      </c>
      <c r="AI55" s="529"/>
      <c r="AJ55" s="203">
        <v>9</v>
      </c>
      <c r="AK55" s="207">
        <v>2211.0091743119242</v>
      </c>
      <c r="AL55" s="208">
        <f t="shared" si="50"/>
        <v>245.66768603465823</v>
      </c>
      <c r="AM55" s="205">
        <f t="shared" si="58"/>
        <v>5</v>
      </c>
      <c r="AN55" s="529"/>
      <c r="AO55" s="203">
        <v>9</v>
      </c>
      <c r="AP55" s="207">
        <v>2213.6501079913623</v>
      </c>
      <c r="AQ55" s="208">
        <f t="shared" si="51"/>
        <v>245.96112311015136</v>
      </c>
      <c r="AR55" s="205">
        <f t="shared" si="59"/>
        <v>5</v>
      </c>
      <c r="AS55" s="529"/>
      <c r="AT55" s="203">
        <v>9</v>
      </c>
      <c r="AU55" s="207">
        <v>2215.9576914233148</v>
      </c>
      <c r="AV55" s="208">
        <f t="shared" si="52"/>
        <v>246.21752126925719</v>
      </c>
      <c r="AW55" s="205">
        <f t="shared" si="60"/>
        <v>5</v>
      </c>
      <c r="AX55" s="529"/>
    </row>
    <row r="56" spans="1:50" ht="14.25" hidden="1" customHeight="1" outlineLevel="1">
      <c r="A56" s="281"/>
      <c r="B56" s="494"/>
      <c r="C56" s="203">
        <v>10</v>
      </c>
      <c r="D56" s="206"/>
      <c r="E56" s="203"/>
      <c r="F56" s="203"/>
      <c r="G56" s="203"/>
      <c r="H56" s="529"/>
      <c r="I56" s="209"/>
      <c r="J56" s="209"/>
      <c r="K56" s="210"/>
      <c r="L56" s="530"/>
      <c r="M56" s="209"/>
      <c r="N56" s="494"/>
      <c r="O56" s="494"/>
      <c r="P56" s="203"/>
      <c r="Q56" s="207"/>
      <c r="R56" s="208"/>
      <c r="S56" s="205"/>
      <c r="T56" s="529"/>
      <c r="U56" s="203"/>
      <c r="V56" s="207"/>
      <c r="W56" s="208"/>
      <c r="X56" s="205"/>
      <c r="Y56" s="529"/>
      <c r="Z56" s="203"/>
      <c r="AA56" s="207"/>
      <c r="AB56" s="208"/>
      <c r="AC56" s="205"/>
      <c r="AD56" s="529"/>
      <c r="AE56" s="203"/>
      <c r="AF56" s="207"/>
      <c r="AG56" s="208"/>
      <c r="AH56" s="205"/>
      <c r="AI56" s="529"/>
      <c r="AJ56" s="203"/>
      <c r="AK56" s="207"/>
      <c r="AL56" s="208"/>
      <c r="AM56" s="205"/>
      <c r="AN56" s="529"/>
      <c r="AO56" s="203"/>
      <c r="AP56" s="207"/>
      <c r="AQ56" s="208"/>
      <c r="AR56" s="205"/>
      <c r="AS56" s="529"/>
      <c r="AT56" s="203"/>
      <c r="AU56" s="207"/>
      <c r="AV56" s="208"/>
      <c r="AW56" s="205"/>
      <c r="AX56" s="529"/>
    </row>
    <row r="57" spans="1:50" ht="14.25" hidden="1" customHeight="1" outlineLevel="1">
      <c r="A57" s="281"/>
      <c r="B57" s="494"/>
      <c r="C57" s="203">
        <v>11</v>
      </c>
      <c r="D57" s="206"/>
      <c r="E57" s="203"/>
      <c r="F57" s="203"/>
      <c r="G57" s="203"/>
      <c r="H57" s="529"/>
      <c r="I57" s="209"/>
      <c r="J57" s="209"/>
      <c r="K57" s="210"/>
      <c r="L57" s="530"/>
      <c r="M57" s="209"/>
      <c r="N57" s="494"/>
      <c r="O57" s="494"/>
      <c r="P57" s="203"/>
      <c r="Q57" s="207"/>
      <c r="R57" s="208"/>
      <c r="S57" s="205"/>
      <c r="T57" s="529"/>
      <c r="U57" s="203"/>
      <c r="V57" s="207"/>
      <c r="W57" s="208"/>
      <c r="X57" s="205"/>
      <c r="Y57" s="529"/>
      <c r="Z57" s="203"/>
      <c r="AA57" s="207"/>
      <c r="AB57" s="208"/>
      <c r="AC57" s="205"/>
      <c r="AD57" s="529"/>
      <c r="AE57" s="203"/>
      <c r="AF57" s="207"/>
      <c r="AG57" s="208"/>
      <c r="AH57" s="205"/>
      <c r="AI57" s="529"/>
      <c r="AJ57" s="203"/>
      <c r="AK57" s="207"/>
      <c r="AL57" s="208"/>
      <c r="AM57" s="205"/>
      <c r="AN57" s="529"/>
      <c r="AO57" s="203"/>
      <c r="AP57" s="207"/>
      <c r="AQ57" s="208"/>
      <c r="AR57" s="205"/>
      <c r="AS57" s="529"/>
      <c r="AT57" s="203"/>
      <c r="AU57" s="207"/>
      <c r="AV57" s="208"/>
      <c r="AW57" s="205"/>
      <c r="AX57" s="529"/>
    </row>
    <row r="58" spans="1:50" ht="14.25" hidden="1" customHeight="1" outlineLevel="1">
      <c r="A58" s="281"/>
      <c r="B58" s="494"/>
      <c r="C58" s="203">
        <v>12</v>
      </c>
      <c r="D58" s="206"/>
      <c r="E58" s="203"/>
      <c r="F58" s="203"/>
      <c r="G58" s="203"/>
      <c r="H58" s="529"/>
      <c r="I58" s="209"/>
      <c r="J58" s="209"/>
      <c r="K58" s="210"/>
      <c r="L58" s="530"/>
      <c r="M58" s="209"/>
      <c r="N58" s="494"/>
      <c r="O58" s="494"/>
      <c r="P58" s="203"/>
      <c r="Q58" s="207"/>
      <c r="R58" s="208"/>
      <c r="S58" s="205"/>
      <c r="T58" s="529"/>
      <c r="U58" s="203"/>
      <c r="V58" s="207"/>
      <c r="W58" s="208"/>
      <c r="X58" s="205"/>
      <c r="Y58" s="529"/>
      <c r="Z58" s="203"/>
      <c r="AA58" s="207"/>
      <c r="AB58" s="208"/>
      <c r="AC58" s="205"/>
      <c r="AD58" s="529"/>
      <c r="AE58" s="203"/>
      <c r="AF58" s="207"/>
      <c r="AG58" s="208"/>
      <c r="AH58" s="205"/>
      <c r="AI58" s="529"/>
      <c r="AJ58" s="203"/>
      <c r="AK58" s="207"/>
      <c r="AL58" s="208"/>
      <c r="AM58" s="205"/>
      <c r="AN58" s="529"/>
      <c r="AO58" s="203"/>
      <c r="AP58" s="207"/>
      <c r="AQ58" s="208"/>
      <c r="AR58" s="205"/>
      <c r="AS58" s="529"/>
      <c r="AT58" s="203"/>
      <c r="AU58" s="207"/>
      <c r="AV58" s="208"/>
      <c r="AW58" s="205"/>
      <c r="AX58" s="529"/>
    </row>
    <row r="59" spans="1:50" ht="14.25" hidden="1" customHeight="1" outlineLevel="1">
      <c r="A59" s="281"/>
      <c r="B59" s="494"/>
      <c r="C59" s="203">
        <v>13</v>
      </c>
      <c r="D59" s="206"/>
      <c r="E59" s="203"/>
      <c r="F59" s="203"/>
      <c r="G59" s="203"/>
      <c r="H59" s="529"/>
      <c r="I59" s="209"/>
      <c r="J59" s="209"/>
      <c r="K59" s="210"/>
      <c r="L59" s="530"/>
      <c r="M59" s="209"/>
      <c r="N59" s="494"/>
      <c r="O59" s="494"/>
      <c r="P59" s="203"/>
      <c r="Q59" s="207"/>
      <c r="R59" s="208"/>
      <c r="S59" s="205"/>
      <c r="T59" s="529"/>
      <c r="U59" s="203"/>
      <c r="V59" s="207"/>
      <c r="W59" s="208"/>
      <c r="X59" s="205"/>
      <c r="Y59" s="529"/>
      <c r="Z59" s="203"/>
      <c r="AA59" s="207"/>
      <c r="AB59" s="208"/>
      <c r="AC59" s="205"/>
      <c r="AD59" s="529"/>
      <c r="AE59" s="203"/>
      <c r="AF59" s="207"/>
      <c r="AG59" s="208"/>
      <c r="AH59" s="205"/>
      <c r="AI59" s="529"/>
      <c r="AJ59" s="203"/>
      <c r="AK59" s="207"/>
      <c r="AL59" s="208"/>
      <c r="AM59" s="205"/>
      <c r="AN59" s="529"/>
      <c r="AO59" s="203"/>
      <c r="AP59" s="207"/>
      <c r="AQ59" s="208"/>
      <c r="AR59" s="205"/>
      <c r="AS59" s="529"/>
      <c r="AT59" s="203"/>
      <c r="AU59" s="207"/>
      <c r="AV59" s="208"/>
      <c r="AW59" s="205"/>
      <c r="AX59" s="529"/>
    </row>
    <row r="60" spans="1:50" ht="14.25" hidden="1" customHeight="1" outlineLevel="1">
      <c r="A60" s="281"/>
      <c r="B60" s="494"/>
      <c r="C60" s="203">
        <v>14</v>
      </c>
      <c r="D60" s="206"/>
      <c r="E60" s="203"/>
      <c r="F60" s="203"/>
      <c r="G60" s="203"/>
      <c r="H60" s="529"/>
      <c r="I60" s="209"/>
      <c r="J60" s="209"/>
      <c r="K60" s="210"/>
      <c r="L60" s="530"/>
      <c r="M60" s="209"/>
      <c r="N60" s="494"/>
      <c r="O60" s="494"/>
      <c r="P60" s="203"/>
      <c r="Q60" s="207"/>
      <c r="R60" s="208"/>
      <c r="S60" s="205"/>
      <c r="T60" s="529"/>
      <c r="U60" s="203"/>
      <c r="V60" s="207"/>
      <c r="W60" s="208"/>
      <c r="X60" s="205"/>
      <c r="Y60" s="529"/>
      <c r="Z60" s="203"/>
      <c r="AA60" s="207"/>
      <c r="AB60" s="208"/>
      <c r="AC60" s="205"/>
      <c r="AD60" s="529"/>
      <c r="AE60" s="203"/>
      <c r="AF60" s="207"/>
      <c r="AG60" s="208"/>
      <c r="AH60" s="205"/>
      <c r="AI60" s="529"/>
      <c r="AJ60" s="203"/>
      <c r="AK60" s="207"/>
      <c r="AL60" s="208"/>
      <c r="AM60" s="205"/>
      <c r="AN60" s="529"/>
      <c r="AO60" s="203"/>
      <c r="AP60" s="207"/>
      <c r="AQ60" s="208"/>
      <c r="AR60" s="205"/>
      <c r="AS60" s="529"/>
      <c r="AT60" s="203"/>
      <c r="AU60" s="207"/>
      <c r="AV60" s="208"/>
      <c r="AW60" s="205"/>
      <c r="AX60" s="529"/>
    </row>
    <row r="61" spans="1:50" ht="14.25" hidden="1" customHeight="1" outlineLevel="1">
      <c r="A61" s="281"/>
      <c r="B61" s="494"/>
      <c r="C61" s="203">
        <v>15</v>
      </c>
      <c r="D61" s="206"/>
      <c r="E61" s="203"/>
      <c r="F61" s="203"/>
      <c r="G61" s="203"/>
      <c r="H61" s="529"/>
      <c r="I61" s="209"/>
      <c r="J61" s="209"/>
      <c r="K61" s="210"/>
      <c r="L61" s="530"/>
      <c r="M61" s="209"/>
      <c r="N61" s="494"/>
      <c r="O61" s="494"/>
      <c r="P61" s="203"/>
      <c r="Q61" s="207"/>
      <c r="R61" s="208"/>
      <c r="S61" s="205"/>
      <c r="T61" s="529"/>
      <c r="U61" s="203"/>
      <c r="V61" s="207"/>
      <c r="W61" s="208"/>
      <c r="X61" s="205"/>
      <c r="Y61" s="529"/>
      <c r="Z61" s="203"/>
      <c r="AA61" s="207"/>
      <c r="AB61" s="208"/>
      <c r="AC61" s="205"/>
      <c r="AD61" s="529"/>
      <c r="AE61" s="203"/>
      <c r="AF61" s="207"/>
      <c r="AG61" s="208"/>
      <c r="AH61" s="205"/>
      <c r="AI61" s="529"/>
      <c r="AJ61" s="203"/>
      <c r="AK61" s="207"/>
      <c r="AL61" s="208"/>
      <c r="AM61" s="205"/>
      <c r="AN61" s="529"/>
      <c r="AO61" s="203"/>
      <c r="AP61" s="207"/>
      <c r="AQ61" s="208"/>
      <c r="AR61" s="205"/>
      <c r="AS61" s="529"/>
      <c r="AT61" s="203"/>
      <c r="AU61" s="207"/>
      <c r="AV61" s="208"/>
      <c r="AW61" s="205"/>
      <c r="AX61" s="529"/>
    </row>
    <row r="62" spans="1:50" ht="14.25" hidden="1" customHeight="1" outlineLevel="1" collapsed="1">
      <c r="B62" s="532" t="s">
        <v>612</v>
      </c>
      <c r="C62" s="532"/>
      <c r="D62" s="532"/>
      <c r="E62" s="532"/>
      <c r="F62" s="532"/>
      <c r="G62" s="532"/>
      <c r="H62" s="532"/>
      <c r="I62" s="532"/>
      <c r="J62" s="532"/>
      <c r="K62" s="532"/>
      <c r="L62" s="532"/>
      <c r="M62" s="533"/>
      <c r="N62" s="575" t="s">
        <v>445</v>
      </c>
      <c r="O62" s="575" t="s">
        <v>105</v>
      </c>
      <c r="P62" s="587">
        <v>45888</v>
      </c>
      <c r="Q62" s="588"/>
      <c r="R62" s="588"/>
      <c r="S62" s="588"/>
      <c r="T62" s="588"/>
      <c r="U62" s="589">
        <f>P62+1</f>
        <v>45889</v>
      </c>
      <c r="V62" s="590"/>
      <c r="W62" s="590"/>
      <c r="X62" s="590"/>
      <c r="Y62" s="590"/>
      <c r="Z62" s="587">
        <f t="shared" ref="Z62" si="61">U62+1</f>
        <v>45890</v>
      </c>
      <c r="AA62" s="588"/>
      <c r="AB62" s="588"/>
      <c r="AC62" s="588"/>
      <c r="AD62" s="588"/>
      <c r="AE62" s="589">
        <f t="shared" ref="AE62" si="62">Z62+1</f>
        <v>45891</v>
      </c>
      <c r="AF62" s="590"/>
      <c r="AG62" s="590"/>
      <c r="AH62" s="590"/>
      <c r="AI62" s="590"/>
      <c r="AJ62" s="591">
        <f t="shared" ref="AJ62" si="63">AE62+1</f>
        <v>45892</v>
      </c>
      <c r="AK62" s="592"/>
      <c r="AL62" s="592"/>
      <c r="AM62" s="592"/>
      <c r="AN62" s="593"/>
      <c r="AO62" s="589">
        <f t="shared" ref="AO62" si="64">AJ62+1</f>
        <v>45893</v>
      </c>
      <c r="AP62" s="590"/>
      <c r="AQ62" s="590"/>
      <c r="AR62" s="590"/>
      <c r="AS62" s="590"/>
      <c r="AT62" s="591">
        <f t="shared" ref="AT62" si="65">AO62+1</f>
        <v>45894</v>
      </c>
      <c r="AU62" s="592"/>
      <c r="AV62" s="592"/>
      <c r="AW62" s="592"/>
      <c r="AX62" s="593"/>
    </row>
    <row r="63" spans="1:50" ht="14.25" hidden="1" customHeight="1" outlineLevel="1">
      <c r="B63" s="534"/>
      <c r="C63" s="534"/>
      <c r="D63" s="534"/>
      <c r="E63" s="534"/>
      <c r="F63" s="534"/>
      <c r="G63" s="534"/>
      <c r="H63" s="534"/>
      <c r="I63" s="534"/>
      <c r="J63" s="534"/>
      <c r="K63" s="534"/>
      <c r="L63" s="534"/>
      <c r="M63" s="535"/>
      <c r="N63" s="577"/>
      <c r="O63" s="577"/>
      <c r="P63" s="594">
        <f>P62</f>
        <v>45888</v>
      </c>
      <c r="Q63" s="594"/>
      <c r="R63" s="594"/>
      <c r="S63" s="594"/>
      <c r="T63" s="594"/>
      <c r="U63" s="595">
        <f>U62</f>
        <v>45889</v>
      </c>
      <c r="V63" s="595"/>
      <c r="W63" s="595"/>
      <c r="X63" s="595"/>
      <c r="Y63" s="595"/>
      <c r="Z63" s="594">
        <f t="shared" ref="Z63" si="66">Z62</f>
        <v>45890</v>
      </c>
      <c r="AA63" s="594"/>
      <c r="AB63" s="594"/>
      <c r="AC63" s="594"/>
      <c r="AD63" s="594"/>
      <c r="AE63" s="595">
        <f t="shared" ref="AE63" si="67">AE62</f>
        <v>45891</v>
      </c>
      <c r="AF63" s="595"/>
      <c r="AG63" s="595"/>
      <c r="AH63" s="595"/>
      <c r="AI63" s="595"/>
      <c r="AJ63" s="596">
        <f t="shared" ref="AJ63" si="68">AJ62</f>
        <v>45892</v>
      </c>
      <c r="AK63" s="597"/>
      <c r="AL63" s="597"/>
      <c r="AM63" s="597"/>
      <c r="AN63" s="598"/>
      <c r="AO63" s="595">
        <f t="shared" ref="AO63" si="69">AO62</f>
        <v>45893</v>
      </c>
      <c r="AP63" s="595"/>
      <c r="AQ63" s="595"/>
      <c r="AR63" s="595"/>
      <c r="AS63" s="595"/>
      <c r="AT63" s="596">
        <f t="shared" ref="AT63" si="70">AT62</f>
        <v>45894</v>
      </c>
      <c r="AU63" s="597"/>
      <c r="AV63" s="597"/>
      <c r="AW63" s="597"/>
      <c r="AX63" s="598"/>
    </row>
    <row r="64" spans="1:50" ht="14.25" hidden="1" customHeight="1" outlineLevel="1">
      <c r="B64" s="494" t="s">
        <v>165</v>
      </c>
      <c r="C64" s="494" t="s">
        <v>160</v>
      </c>
      <c r="D64" s="494"/>
      <c r="E64" s="494" t="s">
        <v>161</v>
      </c>
      <c r="F64" s="494"/>
      <c r="G64" s="494"/>
      <c r="H64" s="494" t="s">
        <v>166</v>
      </c>
      <c r="I64" s="527" t="s">
        <v>446</v>
      </c>
      <c r="J64" s="527"/>
      <c r="K64" s="527"/>
      <c r="L64" s="527" t="s">
        <v>166</v>
      </c>
      <c r="M64" s="527" t="s">
        <v>168</v>
      </c>
      <c r="N64" s="494"/>
      <c r="O64" s="494" t="s">
        <v>167</v>
      </c>
      <c r="P64" s="494" t="s">
        <v>163</v>
      </c>
      <c r="Q64" s="494"/>
      <c r="R64" s="494"/>
      <c r="S64" s="494"/>
      <c r="T64" s="494" t="s">
        <v>166</v>
      </c>
      <c r="U64" s="494" t="s">
        <v>163</v>
      </c>
      <c r="V64" s="494"/>
      <c r="W64" s="494"/>
      <c r="X64" s="494"/>
      <c r="Y64" s="494" t="s">
        <v>166</v>
      </c>
      <c r="Z64" s="494" t="s">
        <v>163</v>
      </c>
      <c r="AA64" s="494"/>
      <c r="AB64" s="494"/>
      <c r="AC64" s="494"/>
      <c r="AD64" s="494" t="s">
        <v>166</v>
      </c>
      <c r="AE64" s="494" t="s">
        <v>163</v>
      </c>
      <c r="AF64" s="494"/>
      <c r="AG64" s="494"/>
      <c r="AH64" s="494"/>
      <c r="AI64" s="494" t="s">
        <v>166</v>
      </c>
      <c r="AJ64" s="494" t="s">
        <v>163</v>
      </c>
      <c r="AK64" s="494"/>
      <c r="AL64" s="494"/>
      <c r="AM64" s="494"/>
      <c r="AN64" s="494" t="s">
        <v>166</v>
      </c>
      <c r="AO64" s="494" t="s">
        <v>163</v>
      </c>
      <c r="AP64" s="494"/>
      <c r="AQ64" s="494"/>
      <c r="AR64" s="494"/>
      <c r="AS64" s="494" t="s">
        <v>166</v>
      </c>
      <c r="AT64" s="494" t="s">
        <v>163</v>
      </c>
      <c r="AU64" s="494"/>
      <c r="AV64" s="494"/>
      <c r="AW64" s="494"/>
      <c r="AX64" s="494" t="s">
        <v>166</v>
      </c>
    </row>
    <row r="65" spans="2:50" ht="14.25" hidden="1" customHeight="1" outlineLevel="1">
      <c r="B65" s="494"/>
      <c r="C65" s="494"/>
      <c r="D65" s="494"/>
      <c r="E65" s="494" t="s">
        <v>447</v>
      </c>
      <c r="F65" s="494"/>
      <c r="G65" s="494"/>
      <c r="H65" s="494"/>
      <c r="I65" s="527" t="s">
        <v>447</v>
      </c>
      <c r="J65" s="527"/>
      <c r="K65" s="527"/>
      <c r="L65" s="527"/>
      <c r="M65" s="527"/>
      <c r="N65" s="494"/>
      <c r="O65" s="494"/>
      <c r="P65" s="494" t="s">
        <v>448</v>
      </c>
      <c r="Q65" s="494"/>
      <c r="R65" s="494"/>
      <c r="S65" s="494"/>
      <c r="T65" s="494"/>
      <c r="U65" s="494" t="s">
        <v>448</v>
      </c>
      <c r="V65" s="494"/>
      <c r="W65" s="494"/>
      <c r="X65" s="494"/>
      <c r="Y65" s="494"/>
      <c r="Z65" s="494" t="s">
        <v>448</v>
      </c>
      <c r="AA65" s="494"/>
      <c r="AB65" s="494"/>
      <c r="AC65" s="494"/>
      <c r="AD65" s="494"/>
      <c r="AE65" s="494" t="s">
        <v>448</v>
      </c>
      <c r="AF65" s="494"/>
      <c r="AG65" s="494"/>
      <c r="AH65" s="494"/>
      <c r="AI65" s="494"/>
      <c r="AJ65" s="494" t="s">
        <v>448</v>
      </c>
      <c r="AK65" s="494"/>
      <c r="AL65" s="494"/>
      <c r="AM65" s="494"/>
      <c r="AN65" s="494"/>
      <c r="AO65" s="494" t="s">
        <v>448</v>
      </c>
      <c r="AP65" s="494"/>
      <c r="AQ65" s="494"/>
      <c r="AR65" s="494"/>
      <c r="AS65" s="494"/>
      <c r="AT65" s="494" t="s">
        <v>448</v>
      </c>
      <c r="AU65" s="494"/>
      <c r="AV65" s="494"/>
      <c r="AW65" s="494"/>
      <c r="AX65" s="494"/>
    </row>
    <row r="66" spans="2:50" ht="14.25" hidden="1" customHeight="1" outlineLevel="1">
      <c r="B66" s="494"/>
      <c r="C66" s="494"/>
      <c r="D66" s="494"/>
      <c r="E66" s="203" t="s">
        <v>162</v>
      </c>
      <c r="F66" s="203" t="s">
        <v>449</v>
      </c>
      <c r="G66" s="203" t="s">
        <v>164</v>
      </c>
      <c r="H66" s="494"/>
      <c r="I66" s="204" t="s">
        <v>162</v>
      </c>
      <c r="J66" s="204" t="s">
        <v>449</v>
      </c>
      <c r="K66" s="204" t="s">
        <v>164</v>
      </c>
      <c r="L66" s="527"/>
      <c r="M66" s="527"/>
      <c r="N66" s="494"/>
      <c r="O66" s="494"/>
      <c r="P66" s="203" t="s">
        <v>162</v>
      </c>
      <c r="Q66" s="203" t="s">
        <v>449</v>
      </c>
      <c r="R66" s="203" t="s">
        <v>164</v>
      </c>
      <c r="S66" s="205" t="s">
        <v>168</v>
      </c>
      <c r="T66" s="494"/>
      <c r="U66" s="203" t="s">
        <v>162</v>
      </c>
      <c r="V66" s="203" t="s">
        <v>449</v>
      </c>
      <c r="W66" s="203" t="s">
        <v>164</v>
      </c>
      <c r="X66" s="205" t="s">
        <v>168</v>
      </c>
      <c r="Y66" s="494"/>
      <c r="Z66" s="203" t="s">
        <v>162</v>
      </c>
      <c r="AA66" s="203" t="s">
        <v>449</v>
      </c>
      <c r="AB66" s="203" t="s">
        <v>164</v>
      </c>
      <c r="AC66" s="205" t="s">
        <v>168</v>
      </c>
      <c r="AD66" s="494"/>
      <c r="AE66" s="203" t="s">
        <v>162</v>
      </c>
      <c r="AF66" s="203" t="s">
        <v>449</v>
      </c>
      <c r="AG66" s="203" t="s">
        <v>164</v>
      </c>
      <c r="AH66" s="205" t="s">
        <v>168</v>
      </c>
      <c r="AI66" s="494"/>
      <c r="AJ66" s="203" t="s">
        <v>162</v>
      </c>
      <c r="AK66" s="203" t="s">
        <v>449</v>
      </c>
      <c r="AL66" s="203" t="s">
        <v>164</v>
      </c>
      <c r="AM66" s="205" t="s">
        <v>168</v>
      </c>
      <c r="AN66" s="494"/>
      <c r="AO66" s="203" t="s">
        <v>162</v>
      </c>
      <c r="AP66" s="203" t="s">
        <v>449</v>
      </c>
      <c r="AQ66" s="203" t="s">
        <v>164</v>
      </c>
      <c r="AR66" s="205" t="s">
        <v>168</v>
      </c>
      <c r="AS66" s="494"/>
      <c r="AT66" s="203" t="s">
        <v>162</v>
      </c>
      <c r="AU66" s="203" t="s">
        <v>449</v>
      </c>
      <c r="AV66" s="203" t="s">
        <v>164</v>
      </c>
      <c r="AW66" s="205" t="s">
        <v>168</v>
      </c>
      <c r="AX66" s="494"/>
    </row>
    <row r="67" spans="2:50" ht="14.25" hidden="1" customHeight="1" outlineLevel="1">
      <c r="B67" s="494" t="s">
        <v>480</v>
      </c>
      <c r="C67" s="203">
        <v>1</v>
      </c>
      <c r="D67" s="206" t="s">
        <v>404</v>
      </c>
      <c r="E67" s="203">
        <v>20</v>
      </c>
      <c r="F67" s="203">
        <v>2600</v>
      </c>
      <c r="G67" s="208">
        <f t="shared" ref="G67:G75" si="71">F67/E67</f>
        <v>130</v>
      </c>
      <c r="H67" s="529">
        <f>AVERAGE(G67:G81)</f>
        <v>305.49017957351288</v>
      </c>
      <c r="I67" s="209">
        <f>AVERAGE(P67,U67,Z67,AE67,AJ67,AO67,AT67)</f>
        <v>20</v>
      </c>
      <c r="J67" s="209">
        <f>AVERAGE(Q67,V67,AA67,AF67,AK67,AP67,AU67)</f>
        <v>2256.5395992531571</v>
      </c>
      <c r="K67" s="210">
        <f>AVERAGE(R67,W67,AB67,AG67,AL67,AQ67,AV67)</f>
        <v>112.82697996265786</v>
      </c>
      <c r="L67" s="530">
        <f>IFERROR(AVERAGE(K67:K81),"-")</f>
        <v>259.22581799231625</v>
      </c>
      <c r="M67" s="209">
        <f>RANK(K67, K$67:$K$81)</f>
        <v>9</v>
      </c>
      <c r="N67" s="494"/>
      <c r="O67" s="494"/>
      <c r="P67" s="203">
        <v>20</v>
      </c>
      <c r="Q67" s="207">
        <v>2253.0798479087439</v>
      </c>
      <c r="R67" s="208">
        <f t="shared" ref="R67:R75" si="72">Q67/P67</f>
        <v>112.6539923954372</v>
      </c>
      <c r="S67" s="205">
        <f>RANK(R67, R$67:R$81)</f>
        <v>9</v>
      </c>
      <c r="T67" s="529">
        <f>AVERAGE(R67:R81)</f>
        <v>258.68502465799469</v>
      </c>
      <c r="U67" s="203">
        <v>20</v>
      </c>
      <c r="V67" s="207">
        <v>2252.9923273657214</v>
      </c>
      <c r="W67" s="208">
        <f t="shared" ref="W67:W75" si="73">V67/U67</f>
        <v>112.64961636828608</v>
      </c>
      <c r="X67" s="205">
        <f>RANK(W67, W$67:W$81)</f>
        <v>9</v>
      </c>
      <c r="Y67" s="529">
        <f>AVERAGE(W67:W81)</f>
        <v>258.81893054097344</v>
      </c>
      <c r="Z67" s="203">
        <v>20</v>
      </c>
      <c r="AA67" s="207">
        <v>2253.7396121883567</v>
      </c>
      <c r="AB67" s="208">
        <f t="shared" ref="AB67:AB75" si="74">AA67/Z67</f>
        <v>112.68698060941783</v>
      </c>
      <c r="AC67" s="205">
        <f>RANK(AB67, AB$67:AB$81)</f>
        <v>9</v>
      </c>
      <c r="AD67" s="529">
        <f>AVERAGE(AB67:AB81)</f>
        <v>258.91809536789674</v>
      </c>
      <c r="AE67" s="203">
        <v>20</v>
      </c>
      <c r="AF67" s="207">
        <v>2258.6074980872208</v>
      </c>
      <c r="AG67" s="208">
        <f t="shared" ref="AG67:AG75" si="75">AF67/AE67</f>
        <v>112.93037490436105</v>
      </c>
      <c r="AH67" s="205">
        <f>RANK(AG67, AG$67:AG$81)</f>
        <v>9</v>
      </c>
      <c r="AI67" s="529">
        <f>AVERAGE(AG67:AG81)</f>
        <v>259.47592079611286</v>
      </c>
      <c r="AJ67" s="203">
        <v>20</v>
      </c>
      <c r="AK67" s="207">
        <v>2258.9535740604274</v>
      </c>
      <c r="AL67" s="208">
        <f t="shared" ref="AL67:AL75" si="76">AK67/AJ67</f>
        <v>112.94767870302137</v>
      </c>
      <c r="AM67" s="205">
        <f>RANK(AL67, AL$67:AL$81)</f>
        <v>9</v>
      </c>
      <c r="AN67" s="529">
        <f>AVERAGE(AL67:AL81)</f>
        <v>259.51124895482747</v>
      </c>
      <c r="AO67" s="203">
        <v>20</v>
      </c>
      <c r="AP67" s="207">
        <v>2258.9341692789944</v>
      </c>
      <c r="AQ67" s="208">
        <f t="shared" ref="AQ67:AQ75" si="77">AP67/AO67</f>
        <v>112.94670846394972</v>
      </c>
      <c r="AR67" s="205">
        <f>RANK(AQ67, AQ$67:AQ$81)</f>
        <v>9</v>
      </c>
      <c r="AS67" s="529">
        <f>AVERAGE(AQ67:AQ81)</f>
        <v>259.47862515835521</v>
      </c>
      <c r="AT67" s="203">
        <v>20</v>
      </c>
      <c r="AU67" s="207">
        <v>2259.4701658826361</v>
      </c>
      <c r="AV67" s="208">
        <f t="shared" ref="AV67:AV75" si="78">AU67/AT67</f>
        <v>112.9735082941318</v>
      </c>
      <c r="AW67" s="205">
        <f>RANK(AV67, AV$67:AV$81)</f>
        <v>9</v>
      </c>
      <c r="AX67" s="529">
        <f>AVERAGE(AV67:AV81)</f>
        <v>259.69288047005307</v>
      </c>
    </row>
    <row r="68" spans="2:50" ht="14.25" hidden="1" customHeight="1" outlineLevel="1">
      <c r="B68" s="494"/>
      <c r="C68" s="203">
        <v>2</v>
      </c>
      <c r="D68" s="206" t="s">
        <v>402</v>
      </c>
      <c r="E68" s="203">
        <v>16</v>
      </c>
      <c r="F68" s="203">
        <v>3000</v>
      </c>
      <c r="G68" s="208">
        <f t="shared" si="71"/>
        <v>187.5</v>
      </c>
      <c r="H68" s="529"/>
      <c r="I68" s="209">
        <f t="shared" ref="I68:K75" si="79">AVERAGE(P68,U68,Z68,AE68,AJ68,AO68,AT68)</f>
        <v>16</v>
      </c>
      <c r="J68" s="209">
        <f t="shared" si="79"/>
        <v>2531.7600868350678</v>
      </c>
      <c r="K68" s="210">
        <f t="shared" si="79"/>
        <v>158.23500542719174</v>
      </c>
      <c r="L68" s="530"/>
      <c r="M68" s="209">
        <f>RANK(K68, K$67:$K$81)</f>
        <v>8</v>
      </c>
      <c r="N68" s="494"/>
      <c r="O68" s="494"/>
      <c r="P68" s="203">
        <v>16</v>
      </c>
      <c r="Q68" s="207">
        <v>2525.124555160141</v>
      </c>
      <c r="R68" s="208">
        <f t="shared" si="72"/>
        <v>157.82028469750881</v>
      </c>
      <c r="S68" s="205">
        <f t="shared" ref="S68:S75" si="80">RANK(R68, R$67:R$81)</f>
        <v>8</v>
      </c>
      <c r="T68" s="529"/>
      <c r="U68" s="203">
        <v>16</v>
      </c>
      <c r="V68" s="207">
        <v>2527.9759669545601</v>
      </c>
      <c r="W68" s="208">
        <f t="shared" si="73"/>
        <v>157.99849793466001</v>
      </c>
      <c r="X68" s="205">
        <f t="shared" ref="X68:X75" si="81">RANK(W68, W$67:W$81)</f>
        <v>8</v>
      </c>
      <c r="Y68" s="529"/>
      <c r="Z68" s="203">
        <v>16</v>
      </c>
      <c r="AA68" s="207">
        <v>2528.2442748091612</v>
      </c>
      <c r="AB68" s="208">
        <f t="shared" si="74"/>
        <v>158.01526717557257</v>
      </c>
      <c r="AC68" s="205">
        <f t="shared" ref="AC68:AC75" si="82">RANK(AB68, AB$67:AB$81)</f>
        <v>8</v>
      </c>
      <c r="AD68" s="529"/>
      <c r="AE68" s="203">
        <v>16</v>
      </c>
      <c r="AF68" s="207">
        <v>2533.7094499294762</v>
      </c>
      <c r="AG68" s="208">
        <f t="shared" si="75"/>
        <v>158.35684062059227</v>
      </c>
      <c r="AH68" s="205">
        <f t="shared" ref="AH68:AH75" si="83">RANK(AG68, AG$67:AG$81)</f>
        <v>8</v>
      </c>
      <c r="AI68" s="529"/>
      <c r="AJ68" s="203">
        <v>16</v>
      </c>
      <c r="AK68" s="207">
        <v>2534.3866171003692</v>
      </c>
      <c r="AL68" s="208">
        <f t="shared" si="76"/>
        <v>158.39916356877308</v>
      </c>
      <c r="AM68" s="205">
        <f t="shared" ref="AM68:AM75" si="84">RANK(AL68, AL$67:AL$81)</f>
        <v>8</v>
      </c>
      <c r="AN68" s="529"/>
      <c r="AO68" s="203">
        <v>16</v>
      </c>
      <c r="AP68" s="207">
        <v>2533.5704125177808</v>
      </c>
      <c r="AQ68" s="208">
        <f t="shared" si="77"/>
        <v>158.3481507823613</v>
      </c>
      <c r="AR68" s="205">
        <f t="shared" ref="AR68:AR75" si="85">RANK(AQ68, AQ$67:AQ$81)</f>
        <v>8</v>
      </c>
      <c r="AS68" s="529"/>
      <c r="AT68" s="203">
        <v>16</v>
      </c>
      <c r="AU68" s="207">
        <v>2539.3093313739892</v>
      </c>
      <c r="AV68" s="208">
        <f t="shared" si="78"/>
        <v>158.70683321087432</v>
      </c>
      <c r="AW68" s="205">
        <f t="shared" ref="AW68:AW75" si="86">RANK(AV68, AV$67:AV$81)</f>
        <v>8</v>
      </c>
      <c r="AX68" s="529"/>
    </row>
    <row r="69" spans="2:50" ht="14.25" hidden="1" customHeight="1" outlineLevel="1">
      <c r="B69" s="494"/>
      <c r="C69" s="203">
        <v>3</v>
      </c>
      <c r="D69" s="206" t="s">
        <v>403</v>
      </c>
      <c r="E69" s="203">
        <v>6</v>
      </c>
      <c r="F69" s="203">
        <v>2600</v>
      </c>
      <c r="G69" s="208">
        <f t="shared" si="71"/>
        <v>433.33333333333331</v>
      </c>
      <c r="H69" s="529"/>
      <c r="I69" s="209">
        <f t="shared" si="79"/>
        <v>6</v>
      </c>
      <c r="J69" s="209">
        <f t="shared" si="79"/>
        <v>2183.6434494195933</v>
      </c>
      <c r="K69" s="210">
        <f t="shared" si="79"/>
        <v>363.94057490326549</v>
      </c>
      <c r="L69" s="530"/>
      <c r="M69" s="209">
        <f>RANK(K69, K$67:$K$81)</f>
        <v>2</v>
      </c>
      <c r="N69" s="494"/>
      <c r="O69" s="494"/>
      <c r="P69" s="203">
        <v>6</v>
      </c>
      <c r="Q69" s="207">
        <v>2173.9130434782555</v>
      </c>
      <c r="R69" s="208">
        <f t="shared" si="72"/>
        <v>362.31884057970927</v>
      </c>
      <c r="S69" s="205">
        <f t="shared" si="80"/>
        <v>2</v>
      </c>
      <c r="T69" s="529"/>
      <c r="U69" s="203">
        <v>6</v>
      </c>
      <c r="V69" s="207">
        <v>2181.6276632902559</v>
      </c>
      <c r="W69" s="208">
        <f t="shared" si="73"/>
        <v>363.604610548376</v>
      </c>
      <c r="X69" s="205">
        <f t="shared" si="81"/>
        <v>2</v>
      </c>
      <c r="Y69" s="529"/>
      <c r="Z69" s="203">
        <v>6</v>
      </c>
      <c r="AA69" s="207">
        <v>2183.0224590787961</v>
      </c>
      <c r="AB69" s="208">
        <f t="shared" si="74"/>
        <v>363.83707651313267</v>
      </c>
      <c r="AC69" s="205">
        <f t="shared" si="82"/>
        <v>2</v>
      </c>
      <c r="AD69" s="529"/>
      <c r="AE69" s="203">
        <v>6</v>
      </c>
      <c r="AF69" s="207">
        <v>2185.8373205741636</v>
      </c>
      <c r="AG69" s="208">
        <f t="shared" si="75"/>
        <v>364.30622009569396</v>
      </c>
      <c r="AH69" s="205">
        <f t="shared" si="83"/>
        <v>2</v>
      </c>
      <c r="AI69" s="529"/>
      <c r="AJ69" s="203">
        <v>6</v>
      </c>
      <c r="AK69" s="207">
        <v>2186.2624348649906</v>
      </c>
      <c r="AL69" s="208">
        <f t="shared" si="76"/>
        <v>364.37707247749842</v>
      </c>
      <c r="AM69" s="205">
        <f t="shared" si="84"/>
        <v>2</v>
      </c>
      <c r="AN69" s="529"/>
      <c r="AO69" s="203">
        <v>6</v>
      </c>
      <c r="AP69" s="207">
        <v>2186.1591695501675</v>
      </c>
      <c r="AQ69" s="208">
        <f t="shared" si="77"/>
        <v>364.3598615916946</v>
      </c>
      <c r="AR69" s="205">
        <f t="shared" si="85"/>
        <v>2</v>
      </c>
      <c r="AS69" s="529"/>
      <c r="AT69" s="203">
        <v>6</v>
      </c>
      <c r="AU69" s="207">
        <v>2188.6820551005217</v>
      </c>
      <c r="AV69" s="208">
        <f t="shared" si="78"/>
        <v>364.78034251675359</v>
      </c>
      <c r="AW69" s="205">
        <f t="shared" si="86"/>
        <v>2</v>
      </c>
      <c r="AX69" s="529"/>
    </row>
    <row r="70" spans="2:50" ht="14.25" hidden="1" customHeight="1" outlineLevel="1">
      <c r="B70" s="494"/>
      <c r="C70" s="203">
        <v>4</v>
      </c>
      <c r="D70" s="206" t="s">
        <v>405</v>
      </c>
      <c r="E70" s="203">
        <v>6</v>
      </c>
      <c r="F70" s="203">
        <v>2600</v>
      </c>
      <c r="G70" s="208">
        <f t="shared" si="71"/>
        <v>433.33333333333331</v>
      </c>
      <c r="H70" s="529"/>
      <c r="I70" s="209">
        <f t="shared" si="79"/>
        <v>6</v>
      </c>
      <c r="J70" s="209">
        <f t="shared" si="79"/>
        <v>2173.9422443248623</v>
      </c>
      <c r="K70" s="210">
        <f t="shared" si="79"/>
        <v>362.3237073874771</v>
      </c>
      <c r="L70" s="530"/>
      <c r="M70" s="209">
        <f>RANK(K70, K$67:$K$81)</f>
        <v>3</v>
      </c>
      <c r="N70" s="494"/>
      <c r="O70" s="494"/>
      <c r="P70" s="203">
        <v>6</v>
      </c>
      <c r="Q70" s="207">
        <v>2169.8181818181815</v>
      </c>
      <c r="R70" s="208">
        <f t="shared" si="72"/>
        <v>361.63636363636357</v>
      </c>
      <c r="S70" s="205">
        <f t="shared" si="80"/>
        <v>3</v>
      </c>
      <c r="T70" s="529"/>
      <c r="U70" s="203">
        <v>6</v>
      </c>
      <c r="V70" s="207">
        <v>2170.1901813356949</v>
      </c>
      <c r="W70" s="208">
        <f t="shared" si="73"/>
        <v>361.69836355594913</v>
      </c>
      <c r="X70" s="205">
        <f t="shared" si="81"/>
        <v>3</v>
      </c>
      <c r="Y70" s="529"/>
      <c r="Z70" s="203">
        <v>6</v>
      </c>
      <c r="AA70" s="207">
        <v>2171.3414634146334</v>
      </c>
      <c r="AB70" s="208">
        <f t="shared" si="74"/>
        <v>361.8902439024389</v>
      </c>
      <c r="AC70" s="205">
        <f t="shared" si="82"/>
        <v>3</v>
      </c>
      <c r="AD70" s="529"/>
      <c r="AE70" s="203">
        <v>6</v>
      </c>
      <c r="AF70" s="207">
        <v>2176.064908722115</v>
      </c>
      <c r="AG70" s="208">
        <f t="shared" si="75"/>
        <v>362.67748478701918</v>
      </c>
      <c r="AH70" s="205">
        <f t="shared" si="83"/>
        <v>3</v>
      </c>
      <c r="AI70" s="529"/>
      <c r="AJ70" s="203">
        <v>6</v>
      </c>
      <c r="AK70" s="207">
        <v>2176.2057877813504</v>
      </c>
      <c r="AL70" s="208">
        <f t="shared" si="76"/>
        <v>362.70096463022509</v>
      </c>
      <c r="AM70" s="205">
        <f t="shared" si="84"/>
        <v>3</v>
      </c>
      <c r="AN70" s="529"/>
      <c r="AO70" s="203">
        <v>6</v>
      </c>
      <c r="AP70" s="207">
        <v>2175.896964121423</v>
      </c>
      <c r="AQ70" s="208">
        <f t="shared" si="77"/>
        <v>362.64949402023717</v>
      </c>
      <c r="AR70" s="205">
        <f t="shared" si="85"/>
        <v>3</v>
      </c>
      <c r="AS70" s="529"/>
      <c r="AT70" s="203">
        <v>6</v>
      </c>
      <c r="AU70" s="207">
        <v>2178.0782230806381</v>
      </c>
      <c r="AV70" s="208">
        <f t="shared" si="78"/>
        <v>363.01303718010632</v>
      </c>
      <c r="AW70" s="205">
        <f t="shared" si="86"/>
        <v>3</v>
      </c>
      <c r="AX70" s="529"/>
    </row>
    <row r="71" spans="2:50" ht="14.25" hidden="1" customHeight="1" outlineLevel="1">
      <c r="B71" s="494"/>
      <c r="C71" s="203">
        <v>5</v>
      </c>
      <c r="D71" s="206" t="s">
        <v>401</v>
      </c>
      <c r="E71" s="203">
        <v>11</v>
      </c>
      <c r="F71" s="203">
        <v>3273</v>
      </c>
      <c r="G71" s="208">
        <f t="shared" si="71"/>
        <v>297.54545454545456</v>
      </c>
      <c r="H71" s="529"/>
      <c r="I71" s="209">
        <f t="shared" si="79"/>
        <v>11</v>
      </c>
      <c r="J71" s="209">
        <f t="shared" si="79"/>
        <v>2822.0539340758019</v>
      </c>
      <c r="K71" s="210">
        <f t="shared" si="79"/>
        <v>256.5503576432547</v>
      </c>
      <c r="L71" s="530"/>
      <c r="M71" s="209">
        <f>RANK(K71, K$67:$K$81)</f>
        <v>4</v>
      </c>
      <c r="N71" s="494"/>
      <c r="O71" s="494"/>
      <c r="P71" s="203">
        <v>11</v>
      </c>
      <c r="Q71" s="207">
        <v>2813.0295612878917</v>
      </c>
      <c r="R71" s="208">
        <f t="shared" si="72"/>
        <v>255.72996011708108</v>
      </c>
      <c r="S71" s="205">
        <f t="shared" si="80"/>
        <v>4</v>
      </c>
      <c r="T71" s="529"/>
      <c r="U71" s="203">
        <v>11</v>
      </c>
      <c r="V71" s="207">
        <v>2812.9526729258459</v>
      </c>
      <c r="W71" s="208">
        <f t="shared" si="73"/>
        <v>255.72297026598599</v>
      </c>
      <c r="X71" s="205">
        <f t="shared" si="81"/>
        <v>4</v>
      </c>
      <c r="Y71" s="529"/>
      <c r="Z71" s="203">
        <v>11</v>
      </c>
      <c r="AA71" s="207">
        <v>2813.086059595752</v>
      </c>
      <c r="AB71" s="208">
        <f t="shared" si="74"/>
        <v>255.73509632688655</v>
      </c>
      <c r="AC71" s="205">
        <f t="shared" si="82"/>
        <v>4</v>
      </c>
      <c r="AD71" s="529"/>
      <c r="AE71" s="203">
        <v>11</v>
      </c>
      <c r="AF71" s="207">
        <v>2829.0364246964591</v>
      </c>
      <c r="AG71" s="208">
        <f t="shared" si="75"/>
        <v>257.18512951785993</v>
      </c>
      <c r="AH71" s="205">
        <f t="shared" si="83"/>
        <v>4</v>
      </c>
      <c r="AI71" s="529"/>
      <c r="AJ71" s="203">
        <v>11</v>
      </c>
      <c r="AK71" s="207">
        <v>2828.9325842696526</v>
      </c>
      <c r="AL71" s="208">
        <f t="shared" si="76"/>
        <v>257.17568947905932</v>
      </c>
      <c r="AM71" s="205">
        <f t="shared" si="84"/>
        <v>4</v>
      </c>
      <c r="AN71" s="529"/>
      <c r="AO71" s="203">
        <v>11</v>
      </c>
      <c r="AP71" s="207">
        <v>2828.4584980237141</v>
      </c>
      <c r="AQ71" s="208">
        <f t="shared" si="77"/>
        <v>257.13259072942856</v>
      </c>
      <c r="AR71" s="205">
        <f t="shared" si="85"/>
        <v>4</v>
      </c>
      <c r="AS71" s="529"/>
      <c r="AT71" s="203">
        <v>11</v>
      </c>
      <c r="AU71" s="207">
        <v>2828.8817377312971</v>
      </c>
      <c r="AV71" s="208">
        <f t="shared" si="78"/>
        <v>257.17106706648156</v>
      </c>
      <c r="AW71" s="205">
        <f t="shared" si="86"/>
        <v>4</v>
      </c>
      <c r="AX71" s="529"/>
    </row>
    <row r="72" spans="2:50" ht="14.25" hidden="1" customHeight="1" outlineLevel="1">
      <c r="B72" s="494"/>
      <c r="C72" s="203">
        <v>6</v>
      </c>
      <c r="D72" s="206" t="s">
        <v>399</v>
      </c>
      <c r="E72" s="203">
        <v>12</v>
      </c>
      <c r="F72" s="203">
        <v>3273</v>
      </c>
      <c r="G72" s="208">
        <f t="shared" si="71"/>
        <v>272.75</v>
      </c>
      <c r="H72" s="529"/>
      <c r="I72" s="209">
        <f t="shared" si="79"/>
        <v>12</v>
      </c>
      <c r="J72" s="209">
        <f t="shared" si="79"/>
        <v>2838.840792706168</v>
      </c>
      <c r="K72" s="210">
        <f t="shared" si="79"/>
        <v>236.57006605884729</v>
      </c>
      <c r="L72" s="530"/>
      <c r="M72" s="209">
        <f>RANK(K72, K$67:$K$81)</f>
        <v>6</v>
      </c>
      <c r="N72" s="494"/>
      <c r="O72" s="494"/>
      <c r="P72" s="203">
        <v>12</v>
      </c>
      <c r="Q72" s="207">
        <v>2836.677781145801</v>
      </c>
      <c r="R72" s="208">
        <f t="shared" si="72"/>
        <v>236.38981509548341</v>
      </c>
      <c r="S72" s="205">
        <f t="shared" si="80"/>
        <v>6</v>
      </c>
      <c r="T72" s="529"/>
      <c r="U72" s="203">
        <v>12</v>
      </c>
      <c r="V72" s="207">
        <v>2836.0432766615158</v>
      </c>
      <c r="W72" s="208">
        <f t="shared" si="73"/>
        <v>236.33693972179299</v>
      </c>
      <c r="X72" s="205">
        <f t="shared" si="81"/>
        <v>6</v>
      </c>
      <c r="Y72" s="529"/>
      <c r="Z72" s="203">
        <v>12</v>
      </c>
      <c r="AA72" s="207">
        <v>2836.6779661016926</v>
      </c>
      <c r="AB72" s="208">
        <f t="shared" si="74"/>
        <v>236.38983050847438</v>
      </c>
      <c r="AC72" s="205">
        <f t="shared" si="82"/>
        <v>6</v>
      </c>
      <c r="AD72" s="529"/>
      <c r="AE72" s="203">
        <v>12</v>
      </c>
      <c r="AF72" s="207">
        <v>2840.1307723743366</v>
      </c>
      <c r="AG72" s="208">
        <f t="shared" si="75"/>
        <v>236.67756436452805</v>
      </c>
      <c r="AH72" s="205">
        <f t="shared" si="83"/>
        <v>6</v>
      </c>
      <c r="AI72" s="529"/>
      <c r="AJ72" s="203">
        <v>12</v>
      </c>
      <c r="AK72" s="207">
        <v>2840.6892256591191</v>
      </c>
      <c r="AL72" s="208">
        <f t="shared" si="76"/>
        <v>236.72410213825992</v>
      </c>
      <c r="AM72" s="205">
        <f t="shared" si="84"/>
        <v>6</v>
      </c>
      <c r="AN72" s="529"/>
      <c r="AO72" s="203">
        <v>12</v>
      </c>
      <c r="AP72" s="207">
        <v>2840.4357577699407</v>
      </c>
      <c r="AQ72" s="208">
        <f t="shared" si="77"/>
        <v>236.70297981416172</v>
      </c>
      <c r="AR72" s="205">
        <f t="shared" si="85"/>
        <v>6</v>
      </c>
      <c r="AS72" s="529"/>
      <c r="AT72" s="203">
        <v>12</v>
      </c>
      <c r="AU72" s="207">
        <v>2841.2307692307681</v>
      </c>
      <c r="AV72" s="208">
        <f t="shared" si="78"/>
        <v>236.76923076923069</v>
      </c>
      <c r="AW72" s="205">
        <f t="shared" si="86"/>
        <v>6</v>
      </c>
      <c r="AX72" s="529"/>
    </row>
    <row r="73" spans="2:50" ht="14.25" hidden="1" customHeight="1" outlineLevel="1">
      <c r="B73" s="494"/>
      <c r="C73" s="203">
        <v>7</v>
      </c>
      <c r="D73" s="206" t="s">
        <v>400</v>
      </c>
      <c r="E73" s="203">
        <v>11</v>
      </c>
      <c r="F73" s="203">
        <v>3000</v>
      </c>
      <c r="G73" s="208">
        <f t="shared" si="71"/>
        <v>272.72727272727275</v>
      </c>
      <c r="H73" s="529"/>
      <c r="I73" s="209">
        <f t="shared" si="79"/>
        <v>11</v>
      </c>
      <c r="J73" s="209">
        <f t="shared" si="79"/>
        <v>2522.3128653833442</v>
      </c>
      <c r="K73" s="210">
        <f t="shared" si="79"/>
        <v>229.30116958030399</v>
      </c>
      <c r="L73" s="530"/>
      <c r="M73" s="209">
        <f>RANK(K73, K$67:$K$81)</f>
        <v>7</v>
      </c>
      <c r="N73" s="494"/>
      <c r="O73" s="494"/>
      <c r="P73" s="203">
        <v>11</v>
      </c>
      <c r="Q73" s="207">
        <v>2517.4825174825182</v>
      </c>
      <c r="R73" s="208">
        <f t="shared" si="72"/>
        <v>228.86204704386529</v>
      </c>
      <c r="S73" s="205">
        <f t="shared" si="80"/>
        <v>7</v>
      </c>
      <c r="T73" s="529"/>
      <c r="U73" s="203">
        <v>11</v>
      </c>
      <c r="V73" s="207">
        <v>2519.8288159771728</v>
      </c>
      <c r="W73" s="208">
        <f t="shared" si="73"/>
        <v>229.0753469070157</v>
      </c>
      <c r="X73" s="205">
        <f t="shared" si="81"/>
        <v>7</v>
      </c>
      <c r="Y73" s="529"/>
      <c r="Z73" s="203">
        <v>11</v>
      </c>
      <c r="AA73" s="207">
        <v>2520.0000000000032</v>
      </c>
      <c r="AB73" s="208">
        <f t="shared" si="74"/>
        <v>229.09090909090938</v>
      </c>
      <c r="AC73" s="205">
        <f t="shared" si="82"/>
        <v>7</v>
      </c>
      <c r="AD73" s="529"/>
      <c r="AE73" s="203">
        <v>11</v>
      </c>
      <c r="AF73" s="207">
        <v>2523.343653250774</v>
      </c>
      <c r="AG73" s="208">
        <f t="shared" si="75"/>
        <v>229.39487756825218</v>
      </c>
      <c r="AH73" s="205">
        <f t="shared" si="83"/>
        <v>7</v>
      </c>
      <c r="AI73" s="529"/>
      <c r="AJ73" s="203">
        <v>11</v>
      </c>
      <c r="AK73" s="207">
        <v>2524.3027888446218</v>
      </c>
      <c r="AL73" s="208">
        <f t="shared" si="76"/>
        <v>229.48207171314743</v>
      </c>
      <c r="AM73" s="205">
        <f t="shared" si="84"/>
        <v>7</v>
      </c>
      <c r="AN73" s="529"/>
      <c r="AO73" s="203">
        <v>11</v>
      </c>
      <c r="AP73" s="207">
        <v>2523.7619263970928</v>
      </c>
      <c r="AQ73" s="208">
        <f t="shared" si="77"/>
        <v>229.4329023997357</v>
      </c>
      <c r="AR73" s="205">
        <f t="shared" si="85"/>
        <v>7</v>
      </c>
      <c r="AS73" s="529"/>
      <c r="AT73" s="203">
        <v>11</v>
      </c>
      <c r="AU73" s="207">
        <v>2527.4703557312246</v>
      </c>
      <c r="AV73" s="208">
        <f t="shared" si="78"/>
        <v>229.77003233920223</v>
      </c>
      <c r="AW73" s="205">
        <f t="shared" si="86"/>
        <v>7</v>
      </c>
      <c r="AX73" s="529"/>
    </row>
    <row r="74" spans="2:50" ht="14.25" hidden="1" customHeight="1" outlineLevel="1">
      <c r="B74" s="494"/>
      <c r="C74" s="203">
        <v>8</v>
      </c>
      <c r="D74" s="206" t="s">
        <v>556</v>
      </c>
      <c r="E74" s="203">
        <v>6</v>
      </c>
      <c r="F74" s="203">
        <v>2600</v>
      </c>
      <c r="G74" s="208">
        <f t="shared" si="71"/>
        <v>433.33333333333331</v>
      </c>
      <c r="H74" s="529"/>
      <c r="I74" s="209">
        <f t="shared" si="79"/>
        <v>6</v>
      </c>
      <c r="J74" s="209">
        <f t="shared" si="79"/>
        <v>2200.0437754829336</v>
      </c>
      <c r="K74" s="210">
        <f t="shared" si="79"/>
        <v>366.67396258048899</v>
      </c>
      <c r="L74" s="530"/>
      <c r="M74" s="209">
        <f>RANK(K74, K$67:$K$81)</f>
        <v>1</v>
      </c>
      <c r="N74" s="494"/>
      <c r="O74" s="494"/>
      <c r="P74" s="203">
        <v>6</v>
      </c>
      <c r="Q74" s="207">
        <v>2199.1304347826085</v>
      </c>
      <c r="R74" s="208">
        <f t="shared" si="72"/>
        <v>366.52173913043475</v>
      </c>
      <c r="S74" s="205">
        <f>RANK(R74, R$67:R$81)</f>
        <v>1</v>
      </c>
      <c r="T74" s="529"/>
      <c r="U74" s="203">
        <v>6</v>
      </c>
      <c r="V74" s="207">
        <v>2196.3586396427336</v>
      </c>
      <c r="W74" s="208">
        <f t="shared" si="73"/>
        <v>366.05977327378895</v>
      </c>
      <c r="X74" s="205">
        <f>RANK(W74, W$67:W$81)</f>
        <v>1</v>
      </c>
      <c r="Y74" s="529"/>
      <c r="Z74" s="203">
        <v>6</v>
      </c>
      <c r="AA74" s="207">
        <v>2198.2089552238722</v>
      </c>
      <c r="AB74" s="208">
        <f t="shared" si="74"/>
        <v>366.36815920397868</v>
      </c>
      <c r="AC74" s="205">
        <f>RANK(AB74, AB$67:AB$81)</f>
        <v>1</v>
      </c>
      <c r="AD74" s="529"/>
      <c r="AE74" s="203">
        <v>6</v>
      </c>
      <c r="AF74" s="207">
        <v>2201.5435501653778</v>
      </c>
      <c r="AG74" s="208">
        <f t="shared" si="75"/>
        <v>366.92392502756297</v>
      </c>
      <c r="AH74" s="205">
        <f>RANK(AG74, AG$67:AG$81)</f>
        <v>1</v>
      </c>
      <c r="AI74" s="529"/>
      <c r="AJ74" s="203">
        <v>6</v>
      </c>
      <c r="AK74" s="207">
        <v>2201.6112084063056</v>
      </c>
      <c r="AL74" s="208">
        <f t="shared" si="76"/>
        <v>366.93520140105096</v>
      </c>
      <c r="AM74" s="205">
        <f>RANK(AL74, AL$67:AL$81)</f>
        <v>1</v>
      </c>
      <c r="AN74" s="529"/>
      <c r="AO74" s="203">
        <v>6</v>
      </c>
      <c r="AP74" s="207">
        <v>2201.4606741572957</v>
      </c>
      <c r="AQ74" s="208">
        <f t="shared" si="77"/>
        <v>366.91011235954926</v>
      </c>
      <c r="AR74" s="205">
        <f>RANK(AQ74, AQ$67:AQ$81)</f>
        <v>1</v>
      </c>
      <c r="AS74" s="529"/>
      <c r="AT74" s="203">
        <v>6</v>
      </c>
      <c r="AU74" s="207">
        <v>2201.9929660023431</v>
      </c>
      <c r="AV74" s="208">
        <f t="shared" si="78"/>
        <v>366.99882766705718</v>
      </c>
      <c r="AW74" s="205">
        <f>RANK(AV74, AV$67:AV$81)</f>
        <v>1</v>
      </c>
      <c r="AX74" s="529"/>
    </row>
    <row r="75" spans="2:50" ht="14.25" hidden="1" customHeight="1" outlineLevel="1">
      <c r="B75" s="494"/>
      <c r="C75" s="203">
        <v>9</v>
      </c>
      <c r="D75" s="206" t="s">
        <v>533</v>
      </c>
      <c r="E75" s="203">
        <v>9</v>
      </c>
      <c r="F75" s="203">
        <v>2600</v>
      </c>
      <c r="G75" s="208">
        <f t="shared" si="71"/>
        <v>288.88888888888891</v>
      </c>
      <c r="H75" s="529"/>
      <c r="I75" s="209">
        <f t="shared" si="79"/>
        <v>9</v>
      </c>
      <c r="J75" s="209">
        <f t="shared" si="79"/>
        <v>2219.4948454862283</v>
      </c>
      <c r="K75" s="210">
        <f t="shared" si="79"/>
        <v>246.61053838735873</v>
      </c>
      <c r="L75" s="530"/>
      <c r="M75" s="209">
        <f>RANK(K75, K$67:$K$81)</f>
        <v>5</v>
      </c>
      <c r="N75" s="494"/>
      <c r="O75" s="494"/>
      <c r="P75" s="203">
        <v>9</v>
      </c>
      <c r="Q75" s="207">
        <v>2216.0896130346223</v>
      </c>
      <c r="R75" s="208">
        <f t="shared" si="72"/>
        <v>246.23217922606915</v>
      </c>
      <c r="S75" s="205">
        <f t="shared" si="80"/>
        <v>5</v>
      </c>
      <c r="T75" s="529"/>
      <c r="U75" s="203">
        <v>9</v>
      </c>
      <c r="V75" s="207">
        <v>2216.0183066361551</v>
      </c>
      <c r="W75" s="208">
        <f t="shared" si="73"/>
        <v>246.22425629290612</v>
      </c>
      <c r="X75" s="205">
        <f t="shared" si="81"/>
        <v>5</v>
      </c>
      <c r="Y75" s="529"/>
      <c r="Z75" s="203">
        <v>9</v>
      </c>
      <c r="AA75" s="207">
        <v>2216.2436548223304</v>
      </c>
      <c r="AB75" s="208">
        <f t="shared" si="74"/>
        <v>246.24929498025892</v>
      </c>
      <c r="AC75" s="205">
        <f t="shared" si="82"/>
        <v>5</v>
      </c>
      <c r="AD75" s="529"/>
      <c r="AE75" s="203">
        <v>9</v>
      </c>
      <c r="AF75" s="207">
        <v>2221.4778325123143</v>
      </c>
      <c r="AG75" s="208">
        <f t="shared" si="75"/>
        <v>246.83087027914604</v>
      </c>
      <c r="AH75" s="205">
        <f t="shared" si="83"/>
        <v>5</v>
      </c>
      <c r="AI75" s="529"/>
      <c r="AJ75" s="203">
        <v>9</v>
      </c>
      <c r="AK75" s="207">
        <v>2221.7336683417047</v>
      </c>
      <c r="AL75" s="208">
        <f t="shared" si="76"/>
        <v>246.85929648241165</v>
      </c>
      <c r="AM75" s="205">
        <f t="shared" si="84"/>
        <v>5</v>
      </c>
      <c r="AN75" s="529"/>
      <c r="AO75" s="203">
        <v>9</v>
      </c>
      <c r="AP75" s="207">
        <v>2221.4234363767073</v>
      </c>
      <c r="AQ75" s="208">
        <f t="shared" si="77"/>
        <v>246.82482626407858</v>
      </c>
      <c r="AR75" s="205">
        <f t="shared" si="85"/>
        <v>5</v>
      </c>
      <c r="AS75" s="529"/>
      <c r="AT75" s="203">
        <v>9</v>
      </c>
      <c r="AU75" s="207">
        <v>2223.477406679764</v>
      </c>
      <c r="AV75" s="208">
        <f t="shared" si="78"/>
        <v>247.05304518664045</v>
      </c>
      <c r="AW75" s="205">
        <f t="shared" si="86"/>
        <v>5</v>
      </c>
      <c r="AX75" s="529"/>
    </row>
    <row r="76" spans="2:50" ht="14.25" hidden="1" customHeight="1" outlineLevel="1">
      <c r="B76" s="494"/>
      <c r="C76" s="203">
        <v>10</v>
      </c>
      <c r="D76" s="206"/>
      <c r="E76" s="203"/>
      <c r="F76" s="203"/>
      <c r="G76" s="208"/>
      <c r="H76" s="529"/>
      <c r="I76" s="209"/>
      <c r="J76" s="209"/>
      <c r="K76" s="210"/>
      <c r="L76" s="530"/>
      <c r="M76" s="209"/>
      <c r="N76" s="494"/>
      <c r="O76" s="494"/>
      <c r="P76" s="203"/>
      <c r="Q76" s="207"/>
      <c r="R76" s="208"/>
      <c r="S76" s="205"/>
      <c r="T76" s="529"/>
      <c r="U76" s="203"/>
      <c r="V76" s="207"/>
      <c r="W76" s="208"/>
      <c r="X76" s="205"/>
      <c r="Y76" s="529"/>
      <c r="Z76" s="203"/>
      <c r="AA76" s="207"/>
      <c r="AB76" s="208"/>
      <c r="AC76" s="205"/>
      <c r="AD76" s="529"/>
      <c r="AE76" s="203"/>
      <c r="AF76" s="207"/>
      <c r="AG76" s="208"/>
      <c r="AH76" s="205"/>
      <c r="AI76" s="529"/>
      <c r="AJ76" s="203"/>
      <c r="AK76" s="207"/>
      <c r="AL76" s="208"/>
      <c r="AM76" s="205"/>
      <c r="AN76" s="529"/>
      <c r="AO76" s="203"/>
      <c r="AP76" s="207"/>
      <c r="AQ76" s="208"/>
      <c r="AR76" s="205"/>
      <c r="AS76" s="529"/>
      <c r="AT76" s="203"/>
      <c r="AU76" s="207"/>
      <c r="AV76" s="208"/>
      <c r="AW76" s="205"/>
      <c r="AX76" s="529"/>
    </row>
    <row r="77" spans="2:50" ht="14.25" hidden="1" customHeight="1" outlineLevel="1">
      <c r="B77" s="494"/>
      <c r="C77" s="203">
        <v>11</v>
      </c>
      <c r="D77" s="206"/>
      <c r="E77" s="203"/>
      <c r="F77" s="203"/>
      <c r="G77" s="208"/>
      <c r="H77" s="529"/>
      <c r="I77" s="209"/>
      <c r="J77" s="209"/>
      <c r="K77" s="210"/>
      <c r="L77" s="530"/>
      <c r="M77" s="209"/>
      <c r="N77" s="494"/>
      <c r="O77" s="494"/>
      <c r="P77" s="203"/>
      <c r="Q77" s="207"/>
      <c r="R77" s="208"/>
      <c r="S77" s="205"/>
      <c r="T77" s="529"/>
      <c r="U77" s="203"/>
      <c r="V77" s="207"/>
      <c r="W77" s="208"/>
      <c r="X77" s="205"/>
      <c r="Y77" s="529"/>
      <c r="Z77" s="203"/>
      <c r="AA77" s="207"/>
      <c r="AB77" s="208"/>
      <c r="AC77" s="205"/>
      <c r="AD77" s="529"/>
      <c r="AE77" s="203"/>
      <c r="AF77" s="207"/>
      <c r="AG77" s="208"/>
      <c r="AH77" s="205"/>
      <c r="AI77" s="529"/>
      <c r="AJ77" s="203"/>
      <c r="AK77" s="207"/>
      <c r="AL77" s="208"/>
      <c r="AM77" s="205"/>
      <c r="AN77" s="529"/>
      <c r="AO77" s="203"/>
      <c r="AP77" s="207"/>
      <c r="AQ77" s="208"/>
      <c r="AR77" s="205"/>
      <c r="AS77" s="529"/>
      <c r="AT77" s="203"/>
      <c r="AU77" s="207"/>
      <c r="AV77" s="208"/>
      <c r="AW77" s="205"/>
      <c r="AX77" s="529"/>
    </row>
    <row r="78" spans="2:50" ht="14.25" hidden="1" customHeight="1" outlineLevel="1">
      <c r="B78" s="494"/>
      <c r="C78" s="203">
        <v>12</v>
      </c>
      <c r="D78" s="206"/>
      <c r="E78" s="203"/>
      <c r="F78" s="203"/>
      <c r="G78" s="208"/>
      <c r="H78" s="529"/>
      <c r="I78" s="209"/>
      <c r="J78" s="209"/>
      <c r="K78" s="210"/>
      <c r="L78" s="530"/>
      <c r="M78" s="209"/>
      <c r="N78" s="494"/>
      <c r="O78" s="494"/>
      <c r="P78" s="203"/>
      <c r="Q78" s="207"/>
      <c r="R78" s="208"/>
      <c r="S78" s="205"/>
      <c r="T78" s="529"/>
      <c r="U78" s="203"/>
      <c r="V78" s="207"/>
      <c r="W78" s="208"/>
      <c r="X78" s="205"/>
      <c r="Y78" s="529"/>
      <c r="Z78" s="203"/>
      <c r="AA78" s="207"/>
      <c r="AB78" s="208"/>
      <c r="AC78" s="205"/>
      <c r="AD78" s="529"/>
      <c r="AE78" s="203"/>
      <c r="AF78" s="207"/>
      <c r="AG78" s="208"/>
      <c r="AH78" s="205"/>
      <c r="AI78" s="529"/>
      <c r="AJ78" s="203"/>
      <c r="AK78" s="207"/>
      <c r="AL78" s="208"/>
      <c r="AM78" s="205"/>
      <c r="AN78" s="529"/>
      <c r="AO78" s="203"/>
      <c r="AP78" s="207"/>
      <c r="AQ78" s="208"/>
      <c r="AR78" s="205"/>
      <c r="AS78" s="529"/>
      <c r="AT78" s="203"/>
      <c r="AU78" s="207"/>
      <c r="AV78" s="208"/>
      <c r="AW78" s="205"/>
      <c r="AX78" s="529"/>
    </row>
    <row r="79" spans="2:50" ht="14.25" hidden="1" customHeight="1" outlineLevel="1">
      <c r="B79" s="494"/>
      <c r="C79" s="203">
        <v>13</v>
      </c>
      <c r="D79" s="206"/>
      <c r="E79" s="203"/>
      <c r="F79" s="203"/>
      <c r="G79" s="208"/>
      <c r="H79" s="529"/>
      <c r="I79" s="209"/>
      <c r="J79" s="209"/>
      <c r="K79" s="210"/>
      <c r="L79" s="530"/>
      <c r="M79" s="209"/>
      <c r="N79" s="494"/>
      <c r="O79" s="494"/>
      <c r="P79" s="203"/>
      <c r="Q79" s="207"/>
      <c r="R79" s="208"/>
      <c r="S79" s="205"/>
      <c r="T79" s="529"/>
      <c r="U79" s="203"/>
      <c r="V79" s="207"/>
      <c r="W79" s="208"/>
      <c r="X79" s="205"/>
      <c r="Y79" s="529"/>
      <c r="Z79" s="203"/>
      <c r="AA79" s="207"/>
      <c r="AB79" s="208"/>
      <c r="AC79" s="205"/>
      <c r="AD79" s="529"/>
      <c r="AE79" s="203"/>
      <c r="AF79" s="207"/>
      <c r="AG79" s="208"/>
      <c r="AH79" s="205"/>
      <c r="AI79" s="529"/>
      <c r="AJ79" s="203"/>
      <c r="AK79" s="207"/>
      <c r="AL79" s="208"/>
      <c r="AM79" s="205"/>
      <c r="AN79" s="529"/>
      <c r="AO79" s="203"/>
      <c r="AP79" s="207"/>
      <c r="AQ79" s="208"/>
      <c r="AR79" s="205"/>
      <c r="AS79" s="529"/>
      <c r="AT79" s="203"/>
      <c r="AU79" s="207"/>
      <c r="AV79" s="208"/>
      <c r="AW79" s="205"/>
      <c r="AX79" s="529"/>
    </row>
    <row r="80" spans="2:50" ht="14.25" hidden="1" customHeight="1" outlineLevel="1">
      <c r="B80" s="494"/>
      <c r="C80" s="203">
        <v>14</v>
      </c>
      <c r="D80" s="206"/>
      <c r="E80" s="203"/>
      <c r="F80" s="203"/>
      <c r="G80" s="208"/>
      <c r="H80" s="529"/>
      <c r="I80" s="209"/>
      <c r="J80" s="209"/>
      <c r="K80" s="210"/>
      <c r="L80" s="530"/>
      <c r="M80" s="209"/>
      <c r="N80" s="494"/>
      <c r="O80" s="494"/>
      <c r="P80" s="203"/>
      <c r="Q80" s="207"/>
      <c r="R80" s="208"/>
      <c r="S80" s="205"/>
      <c r="T80" s="529"/>
      <c r="U80" s="203"/>
      <c r="V80" s="207"/>
      <c r="W80" s="208"/>
      <c r="X80" s="205"/>
      <c r="Y80" s="529"/>
      <c r="Z80" s="203"/>
      <c r="AA80" s="207"/>
      <c r="AB80" s="208"/>
      <c r="AC80" s="205"/>
      <c r="AD80" s="529"/>
      <c r="AE80" s="203"/>
      <c r="AF80" s="207"/>
      <c r="AG80" s="208"/>
      <c r="AH80" s="205"/>
      <c r="AI80" s="529"/>
      <c r="AJ80" s="203"/>
      <c r="AK80" s="207"/>
      <c r="AL80" s="208"/>
      <c r="AM80" s="205"/>
      <c r="AN80" s="529"/>
      <c r="AO80" s="203"/>
      <c r="AP80" s="207"/>
      <c r="AQ80" s="208"/>
      <c r="AR80" s="205"/>
      <c r="AS80" s="529"/>
      <c r="AT80" s="203"/>
      <c r="AU80" s="207"/>
      <c r="AV80" s="208"/>
      <c r="AW80" s="205"/>
      <c r="AX80" s="529"/>
    </row>
    <row r="81" spans="2:50" ht="14.25" hidden="1" customHeight="1" outlineLevel="1">
      <c r="B81" s="494"/>
      <c r="C81" s="203">
        <v>15</v>
      </c>
      <c r="D81" s="206"/>
      <c r="E81" s="203"/>
      <c r="F81" s="203"/>
      <c r="G81" s="208"/>
      <c r="H81" s="529"/>
      <c r="I81" s="209"/>
      <c r="J81" s="209"/>
      <c r="K81" s="210"/>
      <c r="L81" s="530"/>
      <c r="M81" s="209"/>
      <c r="N81" s="494"/>
      <c r="O81" s="494"/>
      <c r="P81" s="203"/>
      <c r="Q81" s="207"/>
      <c r="R81" s="208"/>
      <c r="S81" s="205"/>
      <c r="T81" s="529"/>
      <c r="U81" s="203"/>
      <c r="V81" s="207"/>
      <c r="W81" s="208"/>
      <c r="X81" s="205"/>
      <c r="Y81" s="529"/>
      <c r="Z81" s="203"/>
      <c r="AA81" s="207"/>
      <c r="AB81" s="208"/>
      <c r="AC81" s="205"/>
      <c r="AD81" s="529"/>
      <c r="AE81" s="203"/>
      <c r="AF81" s="207"/>
      <c r="AG81" s="208"/>
      <c r="AH81" s="205"/>
      <c r="AI81" s="529"/>
      <c r="AJ81" s="203"/>
      <c r="AK81" s="207"/>
      <c r="AL81" s="208"/>
      <c r="AM81" s="205"/>
      <c r="AN81" s="529"/>
      <c r="AO81" s="203"/>
      <c r="AP81" s="207"/>
      <c r="AQ81" s="208"/>
      <c r="AR81" s="205"/>
      <c r="AS81" s="529"/>
      <c r="AT81" s="203"/>
      <c r="AU81" s="207"/>
      <c r="AV81" s="208"/>
      <c r="AW81" s="205"/>
      <c r="AX81" s="529"/>
    </row>
    <row r="82" spans="2:50" ht="14.25" hidden="1" customHeight="1" outlineLevel="1" collapsed="1">
      <c r="B82" s="532" t="s">
        <v>619</v>
      </c>
      <c r="C82" s="532"/>
      <c r="D82" s="532"/>
      <c r="E82" s="532"/>
      <c r="F82" s="532"/>
      <c r="G82" s="532"/>
      <c r="H82" s="532"/>
      <c r="I82" s="532"/>
      <c r="J82" s="532"/>
      <c r="K82" s="532"/>
      <c r="L82" s="532"/>
      <c r="M82" s="533"/>
      <c r="N82" s="575" t="s">
        <v>445</v>
      </c>
      <c r="O82" s="575" t="s">
        <v>105</v>
      </c>
      <c r="P82" s="587">
        <f>AT62+1</f>
        <v>45895</v>
      </c>
      <c r="Q82" s="588"/>
      <c r="R82" s="588"/>
      <c r="S82" s="588"/>
      <c r="T82" s="588"/>
      <c r="U82" s="589">
        <f>P82+1</f>
        <v>45896</v>
      </c>
      <c r="V82" s="590"/>
      <c r="W82" s="590"/>
      <c r="X82" s="590"/>
      <c r="Y82" s="590"/>
      <c r="Z82" s="587">
        <f t="shared" ref="Z82" si="87">U82+1</f>
        <v>45897</v>
      </c>
      <c r="AA82" s="588"/>
      <c r="AB82" s="588"/>
      <c r="AC82" s="588"/>
      <c r="AD82" s="588"/>
      <c r="AE82" s="589">
        <f t="shared" ref="AE82" si="88">Z82+1</f>
        <v>45898</v>
      </c>
      <c r="AF82" s="590"/>
      <c r="AG82" s="590"/>
      <c r="AH82" s="590"/>
      <c r="AI82" s="590"/>
      <c r="AJ82" s="591">
        <f t="shared" ref="AJ82" si="89">AE82+1</f>
        <v>45899</v>
      </c>
      <c r="AK82" s="592"/>
      <c r="AL82" s="592"/>
      <c r="AM82" s="592"/>
      <c r="AN82" s="593"/>
      <c r="AO82" s="589">
        <f t="shared" ref="AO82" si="90">AJ82+1</f>
        <v>45900</v>
      </c>
      <c r="AP82" s="590"/>
      <c r="AQ82" s="590"/>
      <c r="AR82" s="590"/>
      <c r="AS82" s="590"/>
      <c r="AT82" s="591">
        <f t="shared" ref="AT82" si="91">AO82+1</f>
        <v>45901</v>
      </c>
      <c r="AU82" s="592"/>
      <c r="AV82" s="592"/>
      <c r="AW82" s="592"/>
      <c r="AX82" s="593"/>
    </row>
    <row r="83" spans="2:50" ht="14.25" hidden="1" customHeight="1" outlineLevel="1">
      <c r="B83" s="534"/>
      <c r="C83" s="534"/>
      <c r="D83" s="534"/>
      <c r="E83" s="534"/>
      <c r="F83" s="534"/>
      <c r="G83" s="534"/>
      <c r="H83" s="534"/>
      <c r="I83" s="534"/>
      <c r="J83" s="534"/>
      <c r="K83" s="534"/>
      <c r="L83" s="534"/>
      <c r="M83" s="535"/>
      <c r="N83" s="577"/>
      <c r="O83" s="577"/>
      <c r="P83" s="594">
        <f>P82</f>
        <v>45895</v>
      </c>
      <c r="Q83" s="594"/>
      <c r="R83" s="594"/>
      <c r="S83" s="594"/>
      <c r="T83" s="594"/>
      <c r="U83" s="595">
        <f>U82</f>
        <v>45896</v>
      </c>
      <c r="V83" s="595"/>
      <c r="W83" s="595"/>
      <c r="X83" s="595"/>
      <c r="Y83" s="595"/>
      <c r="Z83" s="594">
        <f t="shared" ref="Z83" si="92">Z82</f>
        <v>45897</v>
      </c>
      <c r="AA83" s="594"/>
      <c r="AB83" s="594"/>
      <c r="AC83" s="594"/>
      <c r="AD83" s="594"/>
      <c r="AE83" s="595">
        <f t="shared" ref="AE83" si="93">AE82</f>
        <v>45898</v>
      </c>
      <c r="AF83" s="595"/>
      <c r="AG83" s="595"/>
      <c r="AH83" s="595"/>
      <c r="AI83" s="595"/>
      <c r="AJ83" s="596">
        <f t="shared" ref="AJ83" si="94">AJ82</f>
        <v>45899</v>
      </c>
      <c r="AK83" s="597"/>
      <c r="AL83" s="597"/>
      <c r="AM83" s="597"/>
      <c r="AN83" s="598"/>
      <c r="AO83" s="595">
        <f t="shared" ref="AO83" si="95">AO82</f>
        <v>45900</v>
      </c>
      <c r="AP83" s="595"/>
      <c r="AQ83" s="595"/>
      <c r="AR83" s="595"/>
      <c r="AS83" s="595"/>
      <c r="AT83" s="596">
        <f t="shared" ref="AT83" si="96">AT82</f>
        <v>45901</v>
      </c>
      <c r="AU83" s="597"/>
      <c r="AV83" s="597"/>
      <c r="AW83" s="597"/>
      <c r="AX83" s="598"/>
    </row>
    <row r="84" spans="2:50" ht="14.25" hidden="1" customHeight="1" outlineLevel="1">
      <c r="B84" s="494" t="s">
        <v>165</v>
      </c>
      <c r="C84" s="494" t="s">
        <v>160</v>
      </c>
      <c r="D84" s="494"/>
      <c r="E84" s="494" t="s">
        <v>161</v>
      </c>
      <c r="F84" s="494"/>
      <c r="G84" s="494"/>
      <c r="H84" s="494" t="s">
        <v>166</v>
      </c>
      <c r="I84" s="527" t="s">
        <v>446</v>
      </c>
      <c r="J84" s="527"/>
      <c r="K84" s="527"/>
      <c r="L84" s="527" t="s">
        <v>166</v>
      </c>
      <c r="M84" s="527" t="s">
        <v>168</v>
      </c>
      <c r="N84" s="494"/>
      <c r="O84" s="494" t="s">
        <v>167</v>
      </c>
      <c r="P84" s="494" t="s">
        <v>163</v>
      </c>
      <c r="Q84" s="494"/>
      <c r="R84" s="494"/>
      <c r="S84" s="494"/>
      <c r="T84" s="494" t="s">
        <v>166</v>
      </c>
      <c r="U84" s="494" t="s">
        <v>163</v>
      </c>
      <c r="V84" s="494"/>
      <c r="W84" s="494"/>
      <c r="X84" s="494"/>
      <c r="Y84" s="494" t="s">
        <v>166</v>
      </c>
      <c r="Z84" s="494" t="s">
        <v>163</v>
      </c>
      <c r="AA84" s="494"/>
      <c r="AB84" s="494"/>
      <c r="AC84" s="494"/>
      <c r="AD84" s="494" t="s">
        <v>166</v>
      </c>
      <c r="AE84" s="494" t="s">
        <v>163</v>
      </c>
      <c r="AF84" s="494"/>
      <c r="AG84" s="494"/>
      <c r="AH84" s="494"/>
      <c r="AI84" s="494" t="s">
        <v>166</v>
      </c>
      <c r="AJ84" s="494" t="s">
        <v>163</v>
      </c>
      <c r="AK84" s="494"/>
      <c r="AL84" s="494"/>
      <c r="AM84" s="494"/>
      <c r="AN84" s="494" t="s">
        <v>166</v>
      </c>
      <c r="AO84" s="494" t="s">
        <v>163</v>
      </c>
      <c r="AP84" s="494"/>
      <c r="AQ84" s="494"/>
      <c r="AR84" s="494"/>
      <c r="AS84" s="494" t="s">
        <v>166</v>
      </c>
      <c r="AT84" s="494" t="s">
        <v>163</v>
      </c>
      <c r="AU84" s="494"/>
      <c r="AV84" s="494"/>
      <c r="AW84" s="494"/>
      <c r="AX84" s="494" t="s">
        <v>166</v>
      </c>
    </row>
    <row r="85" spans="2:50" ht="14.25" hidden="1" customHeight="1" outlineLevel="1">
      <c r="B85" s="494"/>
      <c r="C85" s="494"/>
      <c r="D85" s="494"/>
      <c r="E85" s="494" t="s">
        <v>447</v>
      </c>
      <c r="F85" s="494"/>
      <c r="G85" s="494"/>
      <c r="H85" s="494"/>
      <c r="I85" s="527" t="s">
        <v>447</v>
      </c>
      <c r="J85" s="527"/>
      <c r="K85" s="527"/>
      <c r="L85" s="527"/>
      <c r="M85" s="527"/>
      <c r="N85" s="494"/>
      <c r="O85" s="494"/>
      <c r="P85" s="494" t="s">
        <v>448</v>
      </c>
      <c r="Q85" s="494"/>
      <c r="R85" s="494"/>
      <c r="S85" s="494"/>
      <c r="T85" s="494"/>
      <c r="U85" s="494" t="s">
        <v>448</v>
      </c>
      <c r="V85" s="494"/>
      <c r="W85" s="494"/>
      <c r="X85" s="494"/>
      <c r="Y85" s="494"/>
      <c r="Z85" s="494" t="s">
        <v>448</v>
      </c>
      <c r="AA85" s="494"/>
      <c r="AB85" s="494"/>
      <c r="AC85" s="494"/>
      <c r="AD85" s="494"/>
      <c r="AE85" s="494" t="s">
        <v>448</v>
      </c>
      <c r="AF85" s="494"/>
      <c r="AG85" s="494"/>
      <c r="AH85" s="494"/>
      <c r="AI85" s="494"/>
      <c r="AJ85" s="494" t="s">
        <v>448</v>
      </c>
      <c r="AK85" s="494"/>
      <c r="AL85" s="494"/>
      <c r="AM85" s="494"/>
      <c r="AN85" s="494"/>
      <c r="AO85" s="494" t="s">
        <v>448</v>
      </c>
      <c r="AP85" s="494"/>
      <c r="AQ85" s="494"/>
      <c r="AR85" s="494"/>
      <c r="AS85" s="494"/>
      <c r="AT85" s="494" t="s">
        <v>448</v>
      </c>
      <c r="AU85" s="494"/>
      <c r="AV85" s="494"/>
      <c r="AW85" s="494"/>
      <c r="AX85" s="494"/>
    </row>
    <row r="86" spans="2:50" ht="14.25" hidden="1" customHeight="1" outlineLevel="1">
      <c r="B86" s="494"/>
      <c r="C86" s="494"/>
      <c r="D86" s="494"/>
      <c r="E86" s="203" t="s">
        <v>162</v>
      </c>
      <c r="F86" s="203" t="s">
        <v>449</v>
      </c>
      <c r="G86" s="203" t="s">
        <v>164</v>
      </c>
      <c r="H86" s="494"/>
      <c r="I86" s="204" t="s">
        <v>162</v>
      </c>
      <c r="J86" s="204" t="s">
        <v>449</v>
      </c>
      <c r="K86" s="204" t="s">
        <v>164</v>
      </c>
      <c r="L86" s="527"/>
      <c r="M86" s="527"/>
      <c r="N86" s="494"/>
      <c r="O86" s="494"/>
      <c r="P86" s="203" t="s">
        <v>162</v>
      </c>
      <c r="Q86" s="203" t="s">
        <v>449</v>
      </c>
      <c r="R86" s="203" t="s">
        <v>164</v>
      </c>
      <c r="S86" s="205" t="s">
        <v>168</v>
      </c>
      <c r="T86" s="494"/>
      <c r="U86" s="203" t="s">
        <v>162</v>
      </c>
      <c r="V86" s="203" t="s">
        <v>449</v>
      </c>
      <c r="W86" s="203" t="s">
        <v>164</v>
      </c>
      <c r="X86" s="205" t="s">
        <v>168</v>
      </c>
      <c r="Y86" s="494"/>
      <c r="Z86" s="203" t="s">
        <v>162</v>
      </c>
      <c r="AA86" s="203" t="s">
        <v>449</v>
      </c>
      <c r="AB86" s="203" t="s">
        <v>164</v>
      </c>
      <c r="AC86" s="205" t="s">
        <v>168</v>
      </c>
      <c r="AD86" s="494"/>
      <c r="AE86" s="203" t="s">
        <v>162</v>
      </c>
      <c r="AF86" s="203" t="s">
        <v>449</v>
      </c>
      <c r="AG86" s="203" t="s">
        <v>164</v>
      </c>
      <c r="AH86" s="205" t="s">
        <v>168</v>
      </c>
      <c r="AI86" s="494"/>
      <c r="AJ86" s="203" t="s">
        <v>162</v>
      </c>
      <c r="AK86" s="203" t="s">
        <v>449</v>
      </c>
      <c r="AL86" s="203" t="s">
        <v>164</v>
      </c>
      <c r="AM86" s="205" t="s">
        <v>168</v>
      </c>
      <c r="AN86" s="494"/>
      <c r="AO86" s="203" t="s">
        <v>162</v>
      </c>
      <c r="AP86" s="203" t="s">
        <v>449</v>
      </c>
      <c r="AQ86" s="203" t="s">
        <v>164</v>
      </c>
      <c r="AR86" s="205" t="s">
        <v>168</v>
      </c>
      <c r="AS86" s="494"/>
      <c r="AT86" s="203" t="s">
        <v>162</v>
      </c>
      <c r="AU86" s="203" t="s">
        <v>449</v>
      </c>
      <c r="AV86" s="203" t="s">
        <v>164</v>
      </c>
      <c r="AW86" s="205" t="s">
        <v>168</v>
      </c>
      <c r="AX86" s="494"/>
    </row>
    <row r="87" spans="2:50" ht="14.25" hidden="1" customHeight="1" outlineLevel="1">
      <c r="B87" s="494" t="s">
        <v>480</v>
      </c>
      <c r="C87" s="203">
        <v>1</v>
      </c>
      <c r="D87" s="206" t="s">
        <v>404</v>
      </c>
      <c r="E87" s="203">
        <v>20</v>
      </c>
      <c r="F87" s="203">
        <v>2600</v>
      </c>
      <c r="G87" s="208">
        <f t="shared" ref="G87:G95" si="97">F87/E87</f>
        <v>130</v>
      </c>
      <c r="H87" s="529">
        <f>AVERAGE(G87:G101)</f>
        <v>305.49017957351288</v>
      </c>
      <c r="I87" s="209">
        <f>AVERAGE(P87,U87,Z87,AE87,AJ87,AO87,AT87)</f>
        <v>20</v>
      </c>
      <c r="J87" s="209">
        <f>AVERAGE(Q87,V87,AA87,AF87,AK87,AP87,AU87)</f>
        <v>2264.6803355577263</v>
      </c>
      <c r="K87" s="210">
        <f>AVERAGE(R87,W87,AB87,AG87,AL87,AQ87,AV87)</f>
        <v>113.23401677788631</v>
      </c>
      <c r="L87" s="530">
        <f>IFERROR(AVERAGE(K87:K101),"-")</f>
        <v>260.9392513999432</v>
      </c>
      <c r="M87" s="209">
        <f>RANK(K87, K$87:$K$101)</f>
        <v>9</v>
      </c>
      <c r="N87" s="494"/>
      <c r="O87" s="494"/>
      <c r="P87" s="207">
        <v>20</v>
      </c>
      <c r="Q87" s="207">
        <v>2262.241078113304</v>
      </c>
      <c r="R87" s="208">
        <f t="shared" ref="R87:R95" si="98">Q87/P87</f>
        <v>113.11205390566519</v>
      </c>
      <c r="S87" s="205">
        <f>RANK(R87, R$87:R$101)</f>
        <v>9</v>
      </c>
      <c r="T87" s="529">
        <f>AVERAGE(R87:R101)</f>
        <v>259.83131667690168</v>
      </c>
      <c r="U87" s="207">
        <v>20</v>
      </c>
      <c r="V87" s="207">
        <v>2262.6487718409726</v>
      </c>
      <c r="W87" s="208">
        <f t="shared" ref="W87:W95" si="99">V87/U87</f>
        <v>113.13243859204863</v>
      </c>
      <c r="X87" s="205">
        <f>RANK(W87, W$87:W$101)</f>
        <v>9</v>
      </c>
      <c r="Y87" s="529">
        <f>AVERAGE(W87:W101)</f>
        <v>260.00460866612468</v>
      </c>
      <c r="Z87" s="207">
        <v>20</v>
      </c>
      <c r="AA87" s="207">
        <v>2262.3414921851968</v>
      </c>
      <c r="AB87" s="208">
        <f t="shared" ref="AB87:AB95" si="100">AA87/Z87</f>
        <v>113.11707460925984</v>
      </c>
      <c r="AC87" s="205">
        <f>RANK(AB87, AB$87:AB$101)</f>
        <v>9</v>
      </c>
      <c r="AD87" s="529">
        <f>AVERAGE(AB87:AB101)</f>
        <v>260.60865070629029</v>
      </c>
      <c r="AE87" s="207">
        <v>20</v>
      </c>
      <c r="AF87" s="207">
        <v>2263.1698973774241</v>
      </c>
      <c r="AG87" s="208">
        <f t="shared" ref="AG87:AG95" si="101">AF87/AE87</f>
        <v>113.1584948688712</v>
      </c>
      <c r="AH87" s="205">
        <f>RANK(AG87, AG$87:AG$101)</f>
        <v>9</v>
      </c>
      <c r="AI87" s="529">
        <f>AVERAGE(AG87:AG101)</f>
        <v>261.20240569862716</v>
      </c>
      <c r="AJ87" s="207">
        <v>20</v>
      </c>
      <c r="AK87" s="207">
        <v>2266.1505981703031</v>
      </c>
      <c r="AL87" s="208">
        <f t="shared" ref="AL87:AL95" si="102">AK87/AJ87</f>
        <v>113.30752990851515</v>
      </c>
      <c r="AM87" s="205">
        <f>RANK(AL87, AL$87:AL$101)</f>
        <v>9</v>
      </c>
      <c r="AN87" s="529">
        <f>AVERAGE(AL87:AL101)</f>
        <v>261.42688834271621</v>
      </c>
      <c r="AO87" s="207">
        <v>20</v>
      </c>
      <c r="AP87" s="207">
        <v>2266.5128086775844</v>
      </c>
      <c r="AQ87" s="208">
        <f t="shared" ref="AQ87:AQ94" si="103">AP87/AO87</f>
        <v>113.32564043387922</v>
      </c>
      <c r="AR87" s="205">
        <f>RANK(AQ87, AQ$87:AQ$101)</f>
        <v>8</v>
      </c>
      <c r="AS87" s="529">
        <f>AVERAGE(AQ87:AQ101)</f>
        <v>263.2492021854618</v>
      </c>
      <c r="AT87" s="207">
        <v>20</v>
      </c>
      <c r="AU87" s="207">
        <v>2269.6977025392985</v>
      </c>
      <c r="AV87" s="208">
        <f t="shared" ref="AV87:AV94" si="104">AU87/AT87</f>
        <v>113.48488512696493</v>
      </c>
      <c r="AW87" s="205">
        <f>RANK(AV87, AV$87:AV$101)</f>
        <v>8</v>
      </c>
      <c r="AX87" s="529">
        <f>AVERAGE(AV87:AV101)</f>
        <v>263.87255743684619</v>
      </c>
    </row>
    <row r="88" spans="2:50" ht="14.25" hidden="1" customHeight="1" outlineLevel="1">
      <c r="B88" s="494"/>
      <c r="C88" s="203">
        <v>2</v>
      </c>
      <c r="D88" s="206" t="s">
        <v>402</v>
      </c>
      <c r="E88" s="203">
        <v>16</v>
      </c>
      <c r="F88" s="203">
        <v>3000</v>
      </c>
      <c r="G88" s="208">
        <f t="shared" si="97"/>
        <v>187.5</v>
      </c>
      <c r="H88" s="529"/>
      <c r="I88" s="209">
        <f t="shared" ref="I88:K95" si="105">AVERAGE(P88,U88,Z88,AE88,AJ88,AO88,AT88)</f>
        <v>16</v>
      </c>
      <c r="J88" s="209">
        <f t="shared" si="105"/>
        <v>2550.221203596855</v>
      </c>
      <c r="K88" s="210">
        <f t="shared" si="105"/>
        <v>159.38882522480344</v>
      </c>
      <c r="L88" s="530"/>
      <c r="M88" s="209">
        <f>RANK(K88, K$87:$K$101)</f>
        <v>8</v>
      </c>
      <c r="N88" s="494"/>
      <c r="O88" s="494"/>
      <c r="P88" s="207">
        <v>16</v>
      </c>
      <c r="Q88" s="207">
        <v>2539.9617590822186</v>
      </c>
      <c r="R88" s="208">
        <f t="shared" si="98"/>
        <v>158.74760994263866</v>
      </c>
      <c r="S88" s="205">
        <f t="shared" ref="S88:S95" si="106">RANK(R88, R$87:R$101)</f>
        <v>8</v>
      </c>
      <c r="T88" s="529"/>
      <c r="U88" s="207">
        <v>16</v>
      </c>
      <c r="V88" s="207">
        <v>2543.1578947368434</v>
      </c>
      <c r="W88" s="208">
        <f t="shared" si="99"/>
        <v>158.94736842105272</v>
      </c>
      <c r="X88" s="205">
        <f t="shared" ref="X88:X95" si="107">RANK(W88, W$87:W$101)</f>
        <v>8</v>
      </c>
      <c r="Y88" s="529"/>
      <c r="Z88" s="207">
        <v>16</v>
      </c>
      <c r="AA88" s="207">
        <v>2549.0322580645134</v>
      </c>
      <c r="AB88" s="208">
        <f t="shared" si="100"/>
        <v>159.31451612903209</v>
      </c>
      <c r="AC88" s="205">
        <f t="shared" ref="AC88:AC95" si="108">RANK(AB88, AB$87:AB$101)</f>
        <v>8</v>
      </c>
      <c r="AD88" s="529"/>
      <c r="AE88" s="207">
        <v>16</v>
      </c>
      <c r="AF88" s="207">
        <v>2549.9262174126848</v>
      </c>
      <c r="AG88" s="208">
        <f t="shared" si="101"/>
        <v>159.3703885882928</v>
      </c>
      <c r="AH88" s="205">
        <f t="shared" ref="AH88:AH95" si="109">RANK(AG88, AG$87:AG$101)</f>
        <v>8</v>
      </c>
      <c r="AI88" s="529"/>
      <c r="AJ88" s="207">
        <v>16</v>
      </c>
      <c r="AK88" s="207">
        <v>2555.7505773672042</v>
      </c>
      <c r="AL88" s="208">
        <f t="shared" si="102"/>
        <v>159.73441108545026</v>
      </c>
      <c r="AM88" s="205">
        <f t="shared" ref="AM88:AM95" si="110">RANK(AL88, AL$87:AL$101)</f>
        <v>8</v>
      </c>
      <c r="AN88" s="529"/>
      <c r="AO88" s="207">
        <v>16</v>
      </c>
      <c r="AP88" s="207">
        <v>2556.4179104477603</v>
      </c>
      <c r="AQ88" s="208">
        <f t="shared" si="103"/>
        <v>159.77611940298502</v>
      </c>
      <c r="AR88" s="205">
        <f t="shared" ref="AR88:AR94" si="111">RANK(AQ88, AQ$87:AQ$101)</f>
        <v>7</v>
      </c>
      <c r="AS88" s="529"/>
      <c r="AT88" s="207">
        <v>16</v>
      </c>
      <c r="AU88" s="207">
        <v>2557.3018080667621</v>
      </c>
      <c r="AV88" s="208">
        <f t="shared" si="104"/>
        <v>159.83136300417263</v>
      </c>
      <c r="AW88" s="205">
        <f t="shared" ref="AW88:AW94" si="112">RANK(AV88, AV$87:AV$101)</f>
        <v>7</v>
      </c>
      <c r="AX88" s="529"/>
    </row>
    <row r="89" spans="2:50" ht="14.25" hidden="1" customHeight="1" outlineLevel="1">
      <c r="B89" s="494"/>
      <c r="C89" s="203">
        <v>3</v>
      </c>
      <c r="D89" s="206" t="s">
        <v>403</v>
      </c>
      <c r="E89" s="203">
        <v>6</v>
      </c>
      <c r="F89" s="203">
        <v>2600</v>
      </c>
      <c r="G89" s="208">
        <f t="shared" si="97"/>
        <v>433.33333333333331</v>
      </c>
      <c r="H89" s="529"/>
      <c r="I89" s="209">
        <f t="shared" si="105"/>
        <v>6</v>
      </c>
      <c r="J89" s="209">
        <f t="shared" si="105"/>
        <v>2207.8943809419097</v>
      </c>
      <c r="K89" s="210">
        <f t="shared" si="105"/>
        <v>367.98239682365153</v>
      </c>
      <c r="L89" s="530"/>
      <c r="M89" s="209">
        <f>RANK(K89, K$87:$K$101)</f>
        <v>2</v>
      </c>
      <c r="N89" s="494"/>
      <c r="O89" s="494"/>
      <c r="P89" s="207">
        <v>6</v>
      </c>
      <c r="Q89" s="207">
        <v>2195.5893536121657</v>
      </c>
      <c r="R89" s="208">
        <f t="shared" si="98"/>
        <v>365.93155893536095</v>
      </c>
      <c r="S89" s="205">
        <f t="shared" si="106"/>
        <v>2</v>
      </c>
      <c r="T89" s="529"/>
      <c r="U89" s="207">
        <v>6</v>
      </c>
      <c r="V89" s="207">
        <v>2196.2346125995555</v>
      </c>
      <c r="W89" s="208">
        <f t="shared" si="99"/>
        <v>366.03910209992591</v>
      </c>
      <c r="X89" s="205">
        <f t="shared" si="107"/>
        <v>2</v>
      </c>
      <c r="Y89" s="529"/>
      <c r="Z89" s="207">
        <v>6</v>
      </c>
      <c r="AA89" s="207">
        <v>2204.6955829685608</v>
      </c>
      <c r="AB89" s="208">
        <f t="shared" si="100"/>
        <v>367.44926382809348</v>
      </c>
      <c r="AC89" s="205">
        <f t="shared" si="108"/>
        <v>1</v>
      </c>
      <c r="AD89" s="529"/>
      <c r="AE89" s="207">
        <v>6</v>
      </c>
      <c r="AF89" s="207">
        <v>2212.5367286973492</v>
      </c>
      <c r="AG89" s="208">
        <f t="shared" si="101"/>
        <v>368.75612144955818</v>
      </c>
      <c r="AH89" s="205">
        <f t="shared" si="109"/>
        <v>1</v>
      </c>
      <c r="AI89" s="529"/>
      <c r="AJ89" s="207">
        <v>6</v>
      </c>
      <c r="AK89" s="207">
        <v>2213.5813953488337</v>
      </c>
      <c r="AL89" s="208">
        <f t="shared" si="102"/>
        <v>368.93023255813893</v>
      </c>
      <c r="AM89" s="205">
        <f t="shared" si="110"/>
        <v>1</v>
      </c>
      <c r="AN89" s="529"/>
      <c r="AO89" s="207">
        <v>6</v>
      </c>
      <c r="AP89" s="207">
        <v>2214.4172753254961</v>
      </c>
      <c r="AQ89" s="208">
        <f t="shared" si="103"/>
        <v>369.06954588758271</v>
      </c>
      <c r="AR89" s="205">
        <f t="shared" si="111"/>
        <v>1</v>
      </c>
      <c r="AS89" s="529"/>
      <c r="AT89" s="207">
        <v>6</v>
      </c>
      <c r="AU89" s="207">
        <v>2218.2057180414045</v>
      </c>
      <c r="AV89" s="208">
        <f t="shared" si="104"/>
        <v>369.70095300690076</v>
      </c>
      <c r="AW89" s="205">
        <f t="shared" si="112"/>
        <v>3</v>
      </c>
      <c r="AX89" s="529"/>
    </row>
    <row r="90" spans="2:50" ht="14.25" hidden="1" customHeight="1" outlineLevel="1">
      <c r="B90" s="494"/>
      <c r="C90" s="203">
        <v>4</v>
      </c>
      <c r="D90" s="206" t="s">
        <v>405</v>
      </c>
      <c r="E90" s="203">
        <v>6</v>
      </c>
      <c r="F90" s="203">
        <v>2600</v>
      </c>
      <c r="G90" s="208">
        <f t="shared" si="97"/>
        <v>433.33333333333331</v>
      </c>
      <c r="H90" s="529"/>
      <c r="I90" s="209">
        <f t="shared" si="105"/>
        <v>6</v>
      </c>
      <c r="J90" s="209">
        <f t="shared" si="105"/>
        <v>2199.3178235177643</v>
      </c>
      <c r="K90" s="210">
        <f t="shared" si="105"/>
        <v>366.55297058629401</v>
      </c>
      <c r="L90" s="530"/>
      <c r="M90" s="209">
        <f>RANK(K90, K$87:$K$101)</f>
        <v>3</v>
      </c>
      <c r="N90" s="494"/>
      <c r="O90" s="494"/>
      <c r="P90" s="207">
        <v>6</v>
      </c>
      <c r="Q90" s="207">
        <v>2178.9936492427837</v>
      </c>
      <c r="R90" s="208">
        <f t="shared" si="98"/>
        <v>363.16560820713062</v>
      </c>
      <c r="S90" s="205">
        <f t="shared" si="106"/>
        <v>3</v>
      </c>
      <c r="T90" s="529"/>
      <c r="U90" s="207">
        <v>6</v>
      </c>
      <c r="V90" s="207">
        <v>2182.6372595025819</v>
      </c>
      <c r="W90" s="208">
        <f t="shared" si="99"/>
        <v>363.77287658376366</v>
      </c>
      <c r="X90" s="205">
        <f t="shared" si="107"/>
        <v>3</v>
      </c>
      <c r="Y90" s="529"/>
      <c r="Z90" s="207">
        <v>6</v>
      </c>
      <c r="AA90" s="207">
        <v>2192.2105263157882</v>
      </c>
      <c r="AB90" s="208">
        <f t="shared" si="100"/>
        <v>365.36842105263139</v>
      </c>
      <c r="AC90" s="205">
        <f t="shared" si="108"/>
        <v>3</v>
      </c>
      <c r="AD90" s="529"/>
      <c r="AE90" s="207">
        <v>6</v>
      </c>
      <c r="AF90" s="207">
        <v>2206.3022508038584</v>
      </c>
      <c r="AG90" s="208">
        <f t="shared" si="101"/>
        <v>367.71704180064307</v>
      </c>
      <c r="AH90" s="205">
        <f t="shared" si="109"/>
        <v>3</v>
      </c>
      <c r="AI90" s="529"/>
      <c r="AJ90" s="207">
        <v>6</v>
      </c>
      <c r="AK90" s="207">
        <v>2206.9289489136745</v>
      </c>
      <c r="AL90" s="208">
        <f t="shared" si="102"/>
        <v>367.8214914856124</v>
      </c>
      <c r="AM90" s="205">
        <f t="shared" si="110"/>
        <v>3</v>
      </c>
      <c r="AN90" s="529"/>
      <c r="AO90" s="207">
        <v>6</v>
      </c>
      <c r="AP90" s="207">
        <v>2208.0202617137948</v>
      </c>
      <c r="AQ90" s="208">
        <f t="shared" si="103"/>
        <v>368.00337695229911</v>
      </c>
      <c r="AR90" s="205">
        <f t="shared" si="111"/>
        <v>3</v>
      </c>
      <c r="AS90" s="529"/>
      <c r="AT90" s="207">
        <v>6</v>
      </c>
      <c r="AU90" s="207">
        <v>2220.1318681318658</v>
      </c>
      <c r="AV90" s="208">
        <f t="shared" si="104"/>
        <v>370.02197802197765</v>
      </c>
      <c r="AW90" s="205">
        <f t="shared" si="112"/>
        <v>2</v>
      </c>
      <c r="AX90" s="529"/>
    </row>
    <row r="91" spans="2:50" ht="14.25" hidden="1" customHeight="1" outlineLevel="1">
      <c r="B91" s="494"/>
      <c r="C91" s="203">
        <v>5</v>
      </c>
      <c r="D91" s="206" t="s">
        <v>401</v>
      </c>
      <c r="E91" s="203">
        <v>11</v>
      </c>
      <c r="F91" s="203">
        <v>3273</v>
      </c>
      <c r="G91" s="208">
        <f t="shared" si="97"/>
        <v>297.54545454545456</v>
      </c>
      <c r="H91" s="529"/>
      <c r="I91" s="209">
        <f t="shared" si="105"/>
        <v>11</v>
      </c>
      <c r="J91" s="209">
        <f t="shared" si="105"/>
        <v>2833.8523320794043</v>
      </c>
      <c r="K91" s="210">
        <f t="shared" si="105"/>
        <v>257.62293927994585</v>
      </c>
      <c r="L91" s="530"/>
      <c r="M91" s="209">
        <f>RANK(K91, K$87:$K$101)</f>
        <v>4</v>
      </c>
      <c r="N91" s="494"/>
      <c r="O91" s="494"/>
      <c r="P91" s="207">
        <v>11</v>
      </c>
      <c r="Q91" s="207">
        <v>2829.1265947006859</v>
      </c>
      <c r="R91" s="208">
        <f t="shared" si="98"/>
        <v>257.19332679097147</v>
      </c>
      <c r="S91" s="205">
        <f t="shared" si="106"/>
        <v>4</v>
      </c>
      <c r="T91" s="529"/>
      <c r="U91" s="207">
        <v>11</v>
      </c>
      <c r="V91" s="207">
        <v>2829.4069861900789</v>
      </c>
      <c r="W91" s="208">
        <f t="shared" si="99"/>
        <v>257.21881692637083</v>
      </c>
      <c r="X91" s="205">
        <f t="shared" si="107"/>
        <v>4</v>
      </c>
      <c r="Y91" s="529"/>
      <c r="Z91" s="207">
        <v>11</v>
      </c>
      <c r="AA91" s="207">
        <v>2832.0541760722317</v>
      </c>
      <c r="AB91" s="208">
        <f t="shared" si="100"/>
        <v>257.45947055202106</v>
      </c>
      <c r="AC91" s="205">
        <f t="shared" si="108"/>
        <v>4</v>
      </c>
      <c r="AD91" s="529"/>
      <c r="AE91" s="207">
        <v>11</v>
      </c>
      <c r="AF91" s="207">
        <v>2832.0804405075432</v>
      </c>
      <c r="AG91" s="208">
        <f t="shared" si="101"/>
        <v>257.46185822795849</v>
      </c>
      <c r="AH91" s="205">
        <f t="shared" si="109"/>
        <v>4</v>
      </c>
      <c r="AI91" s="529"/>
      <c r="AJ91" s="207">
        <v>11</v>
      </c>
      <c r="AK91" s="207">
        <v>2836.8367346938758</v>
      </c>
      <c r="AL91" s="208">
        <f t="shared" si="102"/>
        <v>257.89424860853416</v>
      </c>
      <c r="AM91" s="205">
        <f t="shared" si="110"/>
        <v>4</v>
      </c>
      <c r="AN91" s="529"/>
      <c r="AO91" s="207">
        <v>11</v>
      </c>
      <c r="AP91" s="207">
        <v>2836.9497400346636</v>
      </c>
      <c r="AQ91" s="208">
        <f t="shared" si="103"/>
        <v>257.90452182133305</v>
      </c>
      <c r="AR91" s="205">
        <f t="shared" si="111"/>
        <v>4</v>
      </c>
      <c r="AS91" s="529"/>
      <c r="AT91" s="207">
        <v>11</v>
      </c>
      <c r="AU91" s="207">
        <v>2840.5116523567517</v>
      </c>
      <c r="AV91" s="208">
        <f t="shared" si="104"/>
        <v>258.22833203243198</v>
      </c>
      <c r="AW91" s="205">
        <f t="shared" si="112"/>
        <v>4</v>
      </c>
      <c r="AX91" s="529"/>
    </row>
    <row r="92" spans="2:50" ht="14.25" hidden="1" customHeight="1" outlineLevel="1">
      <c r="B92" s="494"/>
      <c r="C92" s="203">
        <v>6</v>
      </c>
      <c r="D92" s="206" t="s">
        <v>399</v>
      </c>
      <c r="E92" s="203">
        <v>12</v>
      </c>
      <c r="F92" s="203">
        <v>3273</v>
      </c>
      <c r="G92" s="208">
        <f t="shared" si="97"/>
        <v>272.75</v>
      </c>
      <c r="H92" s="529"/>
      <c r="I92" s="209">
        <f t="shared" si="105"/>
        <v>12</v>
      </c>
      <c r="J92" s="209">
        <f t="shared" si="105"/>
        <v>2844.7891957752499</v>
      </c>
      <c r="K92" s="210">
        <f t="shared" si="105"/>
        <v>237.06576631460413</v>
      </c>
      <c r="L92" s="530"/>
      <c r="M92" s="209">
        <f>RANK(K92, K$87:$K$101)</f>
        <v>6</v>
      </c>
      <c r="N92" s="494"/>
      <c r="O92" s="494"/>
      <c r="P92" s="207">
        <v>12</v>
      </c>
      <c r="Q92" s="207">
        <v>2842.1349193927063</v>
      </c>
      <c r="R92" s="208">
        <f t="shared" si="98"/>
        <v>236.84457661605884</v>
      </c>
      <c r="S92" s="205">
        <f t="shared" si="106"/>
        <v>6</v>
      </c>
      <c r="T92" s="529"/>
      <c r="U92" s="207">
        <v>12</v>
      </c>
      <c r="V92" s="207">
        <v>2842.531320269838</v>
      </c>
      <c r="W92" s="208">
        <f t="shared" si="99"/>
        <v>236.87761002248649</v>
      </c>
      <c r="X92" s="205">
        <f t="shared" si="107"/>
        <v>6</v>
      </c>
      <c r="Y92" s="529"/>
      <c r="Z92" s="207">
        <v>12</v>
      </c>
      <c r="AA92" s="207">
        <v>2842.9079816980138</v>
      </c>
      <c r="AB92" s="208">
        <f t="shared" si="100"/>
        <v>236.90899847483448</v>
      </c>
      <c r="AC92" s="205">
        <f t="shared" si="108"/>
        <v>6</v>
      </c>
      <c r="AD92" s="529"/>
      <c r="AE92" s="207">
        <v>12</v>
      </c>
      <c r="AF92" s="207">
        <v>2844.3564356435591</v>
      </c>
      <c r="AG92" s="208">
        <f t="shared" si="101"/>
        <v>237.0297029702966</v>
      </c>
      <c r="AH92" s="205">
        <f t="shared" si="109"/>
        <v>6</v>
      </c>
      <c r="AI92" s="529"/>
      <c r="AJ92" s="207">
        <v>12</v>
      </c>
      <c r="AK92" s="207">
        <v>2844.6866485013625</v>
      </c>
      <c r="AL92" s="208">
        <f t="shared" si="102"/>
        <v>237.05722070844686</v>
      </c>
      <c r="AM92" s="205">
        <f t="shared" si="110"/>
        <v>6</v>
      </c>
      <c r="AN92" s="529"/>
      <c r="AO92" s="207">
        <v>12</v>
      </c>
      <c r="AP92" s="207">
        <v>2846.823125357756</v>
      </c>
      <c r="AQ92" s="208">
        <f t="shared" si="103"/>
        <v>237.23526044647966</v>
      </c>
      <c r="AR92" s="205">
        <f t="shared" si="111"/>
        <v>5</v>
      </c>
      <c r="AS92" s="529"/>
      <c r="AT92" s="207">
        <v>12</v>
      </c>
      <c r="AU92" s="207">
        <v>2850.0839395635112</v>
      </c>
      <c r="AV92" s="208">
        <f t="shared" si="104"/>
        <v>237.50699496362594</v>
      </c>
      <c r="AW92" s="205">
        <f t="shared" si="112"/>
        <v>5</v>
      </c>
      <c r="AX92" s="529"/>
    </row>
    <row r="93" spans="2:50" ht="14.25" hidden="1" customHeight="1" outlineLevel="1">
      <c r="B93" s="494"/>
      <c r="C93" s="203">
        <v>7</v>
      </c>
      <c r="D93" s="206" t="s">
        <v>400</v>
      </c>
      <c r="E93" s="203">
        <v>11</v>
      </c>
      <c r="F93" s="203">
        <v>3000</v>
      </c>
      <c r="G93" s="208">
        <f t="shared" si="97"/>
        <v>272.72727272727275</v>
      </c>
      <c r="H93" s="529"/>
      <c r="I93" s="209">
        <f t="shared" si="105"/>
        <v>11</v>
      </c>
      <c r="J93" s="209">
        <f t="shared" si="105"/>
        <v>2543.3332801116508</v>
      </c>
      <c r="K93" s="210">
        <f t="shared" si="105"/>
        <v>231.21211637378639</v>
      </c>
      <c r="L93" s="530"/>
      <c r="M93" s="209">
        <f>RANK(K93, K$87:$K$101)</f>
        <v>7</v>
      </c>
      <c r="N93" s="494"/>
      <c r="O93" s="494"/>
      <c r="P93" s="207">
        <v>11</v>
      </c>
      <c r="Q93" s="207">
        <v>2530.3167420814493</v>
      </c>
      <c r="R93" s="208">
        <f t="shared" si="98"/>
        <v>230.02879473467721</v>
      </c>
      <c r="S93" s="205">
        <f t="shared" si="106"/>
        <v>7</v>
      </c>
      <c r="T93" s="529"/>
      <c r="U93" s="207">
        <v>11</v>
      </c>
      <c r="V93" s="207">
        <v>2534.9851337958348</v>
      </c>
      <c r="W93" s="208">
        <f t="shared" si="99"/>
        <v>230.45319398143954</v>
      </c>
      <c r="X93" s="205">
        <f t="shared" si="107"/>
        <v>7</v>
      </c>
      <c r="Y93" s="529"/>
      <c r="Z93" s="207">
        <v>11</v>
      </c>
      <c r="AA93" s="207">
        <v>2544.3902439024382</v>
      </c>
      <c r="AB93" s="208">
        <f t="shared" si="100"/>
        <v>231.30820399113074</v>
      </c>
      <c r="AC93" s="205">
        <f t="shared" si="108"/>
        <v>7</v>
      </c>
      <c r="AD93" s="529"/>
      <c r="AE93" s="207">
        <v>11</v>
      </c>
      <c r="AF93" s="207">
        <v>2544.0308087291392</v>
      </c>
      <c r="AG93" s="208">
        <f t="shared" si="101"/>
        <v>231.27552806628537</v>
      </c>
      <c r="AH93" s="205">
        <f t="shared" si="109"/>
        <v>7</v>
      </c>
      <c r="AI93" s="529"/>
      <c r="AJ93" s="207">
        <v>11</v>
      </c>
      <c r="AK93" s="207">
        <v>2549.14481185861</v>
      </c>
      <c r="AL93" s="208">
        <f t="shared" si="102"/>
        <v>231.74043744169182</v>
      </c>
      <c r="AM93" s="205">
        <f t="shared" si="110"/>
        <v>7</v>
      </c>
      <c r="AN93" s="529"/>
      <c r="AO93" s="207">
        <v>11</v>
      </c>
      <c r="AP93" s="207">
        <v>2550.1997336884187</v>
      </c>
      <c r="AQ93" s="208">
        <f t="shared" si="103"/>
        <v>231.83633942621989</v>
      </c>
      <c r="AR93" s="205">
        <f t="shared" si="111"/>
        <v>6</v>
      </c>
      <c r="AS93" s="529"/>
      <c r="AT93" s="207">
        <v>11</v>
      </c>
      <c r="AU93" s="207">
        <v>2550.2654867256638</v>
      </c>
      <c r="AV93" s="208">
        <f t="shared" si="104"/>
        <v>231.84231697506036</v>
      </c>
      <c r="AW93" s="205">
        <f t="shared" si="112"/>
        <v>6</v>
      </c>
      <c r="AX93" s="529"/>
    </row>
    <row r="94" spans="2:50" ht="14.25" hidden="1" customHeight="1" outlineLevel="1">
      <c r="B94" s="494"/>
      <c r="C94" s="203">
        <v>8</v>
      </c>
      <c r="D94" s="206" t="s">
        <v>556</v>
      </c>
      <c r="E94" s="203">
        <v>6</v>
      </c>
      <c r="F94" s="203">
        <v>2600</v>
      </c>
      <c r="G94" s="208">
        <f t="shared" si="97"/>
        <v>433.33333333333331</v>
      </c>
      <c r="H94" s="529"/>
      <c r="I94" s="209">
        <f t="shared" si="105"/>
        <v>6</v>
      </c>
      <c r="J94" s="209">
        <f t="shared" si="105"/>
        <v>2208.763596105046</v>
      </c>
      <c r="K94" s="210">
        <f t="shared" si="105"/>
        <v>368.12726601750768</v>
      </c>
      <c r="L94" s="530"/>
      <c r="M94" s="209">
        <f>RANK(K94, K$87:$K$101)</f>
        <v>1</v>
      </c>
      <c r="N94" s="494"/>
      <c r="O94" s="494"/>
      <c r="P94" s="207">
        <v>6</v>
      </c>
      <c r="Q94" s="207">
        <v>2198.1350242446847</v>
      </c>
      <c r="R94" s="208">
        <f t="shared" si="98"/>
        <v>366.35583737411412</v>
      </c>
      <c r="S94" s="205">
        <f t="shared" si="106"/>
        <v>1</v>
      </c>
      <c r="T94" s="529"/>
      <c r="U94" s="207">
        <v>6</v>
      </c>
      <c r="V94" s="207">
        <v>2198.5815602836765</v>
      </c>
      <c r="W94" s="208">
        <f t="shared" si="99"/>
        <v>366.43026004727943</v>
      </c>
      <c r="X94" s="205">
        <f t="shared" si="107"/>
        <v>1</v>
      </c>
      <c r="Y94" s="529"/>
      <c r="Z94" s="207">
        <v>6</v>
      </c>
      <c r="AA94" s="207">
        <v>2204.0816326530594</v>
      </c>
      <c r="AB94" s="208">
        <f t="shared" si="100"/>
        <v>367.3469387755099</v>
      </c>
      <c r="AC94" s="205">
        <f t="shared" si="108"/>
        <v>2</v>
      </c>
      <c r="AD94" s="529"/>
      <c r="AE94" s="207">
        <v>6</v>
      </c>
      <c r="AF94" s="207">
        <v>2212.2525918944316</v>
      </c>
      <c r="AG94" s="208">
        <f t="shared" si="101"/>
        <v>368.70876531573862</v>
      </c>
      <c r="AH94" s="205">
        <f t="shared" si="109"/>
        <v>2</v>
      </c>
      <c r="AI94" s="529"/>
      <c r="AJ94" s="207">
        <v>6</v>
      </c>
      <c r="AK94" s="207">
        <v>2213.0556668001614</v>
      </c>
      <c r="AL94" s="208">
        <f t="shared" si="102"/>
        <v>368.84261113336021</v>
      </c>
      <c r="AM94" s="205">
        <f t="shared" si="110"/>
        <v>2</v>
      </c>
      <c r="AN94" s="529"/>
      <c r="AO94" s="207">
        <v>6</v>
      </c>
      <c r="AP94" s="207">
        <v>2213.0568786774948</v>
      </c>
      <c r="AQ94" s="208">
        <f t="shared" si="103"/>
        <v>368.84281311291579</v>
      </c>
      <c r="AR94" s="205">
        <f t="shared" si="111"/>
        <v>2</v>
      </c>
      <c r="AS94" s="529"/>
      <c r="AT94" s="207">
        <v>6</v>
      </c>
      <c r="AU94" s="207">
        <v>2222.181818181813</v>
      </c>
      <c r="AV94" s="208">
        <f t="shared" si="104"/>
        <v>370.36363636363552</v>
      </c>
      <c r="AW94" s="205">
        <f t="shared" si="112"/>
        <v>1</v>
      </c>
      <c r="AX94" s="529"/>
    </row>
    <row r="95" spans="2:50" ht="14.25" hidden="1" customHeight="1" outlineLevel="1">
      <c r="B95" s="494"/>
      <c r="C95" s="203">
        <v>9</v>
      </c>
      <c r="D95" s="206" t="s">
        <v>533</v>
      </c>
      <c r="E95" s="203">
        <v>9</v>
      </c>
      <c r="F95" s="203">
        <v>2600</v>
      </c>
      <c r="G95" s="208">
        <f t="shared" si="97"/>
        <v>288.88888888888891</v>
      </c>
      <c r="H95" s="529"/>
      <c r="I95" s="209">
        <f t="shared" si="105"/>
        <v>9</v>
      </c>
      <c r="J95" s="209">
        <f t="shared" si="105"/>
        <v>2225.4026868090868</v>
      </c>
      <c r="K95" s="210">
        <f t="shared" si="105"/>
        <v>247.26696520100967</v>
      </c>
      <c r="L95" s="530"/>
      <c r="M95" s="209">
        <f>RANK(K95, K$87:$K$101)</f>
        <v>5</v>
      </c>
      <c r="N95" s="494"/>
      <c r="O95" s="494"/>
      <c r="P95" s="207">
        <v>9</v>
      </c>
      <c r="Q95" s="207">
        <v>2223.9223522694838</v>
      </c>
      <c r="R95" s="208">
        <f t="shared" si="98"/>
        <v>247.10248358549819</v>
      </c>
      <c r="S95" s="205">
        <f t="shared" si="106"/>
        <v>5</v>
      </c>
      <c r="T95" s="529"/>
      <c r="U95" s="207">
        <v>9</v>
      </c>
      <c r="V95" s="207">
        <v>2224.5283018867935</v>
      </c>
      <c r="W95" s="208">
        <f t="shared" si="99"/>
        <v>247.16981132075483</v>
      </c>
      <c r="X95" s="205">
        <f t="shared" si="107"/>
        <v>5</v>
      </c>
      <c r="Y95" s="529"/>
      <c r="Z95" s="207">
        <v>9</v>
      </c>
      <c r="AA95" s="207">
        <v>2224.8447204968929</v>
      </c>
      <c r="AB95" s="208">
        <f t="shared" si="100"/>
        <v>247.20496894409922</v>
      </c>
      <c r="AC95" s="205">
        <f t="shared" si="108"/>
        <v>5</v>
      </c>
      <c r="AD95" s="529"/>
      <c r="AE95" s="207">
        <v>9</v>
      </c>
      <c r="AF95" s="207">
        <v>2226.0937500000009</v>
      </c>
      <c r="AG95" s="208">
        <f t="shared" si="101"/>
        <v>247.34375000000011</v>
      </c>
      <c r="AH95" s="205">
        <f t="shared" si="109"/>
        <v>5</v>
      </c>
      <c r="AI95" s="529"/>
      <c r="AJ95" s="207">
        <v>9</v>
      </c>
      <c r="AK95" s="207">
        <v>2227.6243093922631</v>
      </c>
      <c r="AL95" s="208">
        <f t="shared" si="102"/>
        <v>247.5138121546959</v>
      </c>
      <c r="AM95" s="205">
        <f t="shared" si="110"/>
        <v>5</v>
      </c>
      <c r="AN95" s="529"/>
      <c r="AO95" s="207"/>
      <c r="AP95" s="207"/>
      <c r="AQ95" s="208"/>
      <c r="AR95" s="205"/>
      <c r="AS95" s="529"/>
      <c r="AT95" s="207"/>
      <c r="AU95" s="207"/>
      <c r="AV95" s="208"/>
      <c r="AW95" s="205"/>
      <c r="AX95" s="529"/>
    </row>
    <row r="96" spans="2:50" ht="14.25" hidden="1" customHeight="1" outlineLevel="1">
      <c r="B96" s="494"/>
      <c r="C96" s="203">
        <v>10</v>
      </c>
      <c r="D96" s="206"/>
      <c r="E96" s="203"/>
      <c r="F96" s="203"/>
      <c r="G96" s="208"/>
      <c r="H96" s="529"/>
      <c r="I96" s="209"/>
      <c r="J96" s="209"/>
      <c r="K96" s="210"/>
      <c r="L96" s="530"/>
      <c r="M96" s="209"/>
      <c r="N96" s="494"/>
      <c r="O96" s="494"/>
      <c r="P96" s="203"/>
      <c r="Q96" s="203"/>
      <c r="R96" s="208"/>
      <c r="S96" s="205"/>
      <c r="T96" s="529"/>
      <c r="U96" s="203"/>
      <c r="V96" s="203"/>
      <c r="W96" s="208"/>
      <c r="X96" s="205"/>
      <c r="Y96" s="529"/>
      <c r="Z96" s="203"/>
      <c r="AA96" s="203"/>
      <c r="AB96" s="208"/>
      <c r="AC96" s="205"/>
      <c r="AD96" s="529"/>
      <c r="AE96" s="203"/>
      <c r="AF96" s="203"/>
      <c r="AG96" s="208"/>
      <c r="AH96" s="205"/>
      <c r="AI96" s="529"/>
      <c r="AJ96" s="203"/>
      <c r="AK96" s="203"/>
      <c r="AL96" s="208"/>
      <c r="AM96" s="205"/>
      <c r="AN96" s="529"/>
      <c r="AO96" s="203"/>
      <c r="AP96" s="203"/>
      <c r="AQ96" s="208"/>
      <c r="AR96" s="205"/>
      <c r="AS96" s="529"/>
      <c r="AT96" s="203"/>
      <c r="AU96" s="203"/>
      <c r="AV96" s="208"/>
      <c r="AW96" s="205"/>
      <c r="AX96" s="529"/>
    </row>
    <row r="97" spans="2:50" ht="14.25" hidden="1" customHeight="1" outlineLevel="1">
      <c r="B97" s="494"/>
      <c r="C97" s="203">
        <v>11</v>
      </c>
      <c r="D97" s="206"/>
      <c r="E97" s="203"/>
      <c r="F97" s="203"/>
      <c r="G97" s="208"/>
      <c r="H97" s="529"/>
      <c r="I97" s="209"/>
      <c r="J97" s="209"/>
      <c r="K97" s="210"/>
      <c r="L97" s="530"/>
      <c r="M97" s="209"/>
      <c r="N97" s="494"/>
      <c r="O97" s="494"/>
      <c r="P97" s="203"/>
      <c r="Q97" s="203"/>
      <c r="R97" s="208"/>
      <c r="S97" s="205"/>
      <c r="T97" s="529"/>
      <c r="U97" s="203"/>
      <c r="V97" s="203"/>
      <c r="W97" s="208"/>
      <c r="X97" s="205"/>
      <c r="Y97" s="529"/>
      <c r="Z97" s="203"/>
      <c r="AA97" s="203"/>
      <c r="AB97" s="208"/>
      <c r="AC97" s="205"/>
      <c r="AD97" s="529"/>
      <c r="AE97" s="203"/>
      <c r="AF97" s="203"/>
      <c r="AG97" s="208"/>
      <c r="AH97" s="205"/>
      <c r="AI97" s="529"/>
      <c r="AJ97" s="203"/>
      <c r="AK97" s="203"/>
      <c r="AL97" s="208"/>
      <c r="AM97" s="205"/>
      <c r="AN97" s="529"/>
      <c r="AO97" s="203"/>
      <c r="AP97" s="203"/>
      <c r="AQ97" s="208"/>
      <c r="AR97" s="205"/>
      <c r="AS97" s="529"/>
      <c r="AT97" s="203"/>
      <c r="AU97" s="203"/>
      <c r="AV97" s="208"/>
      <c r="AW97" s="205"/>
      <c r="AX97" s="529"/>
    </row>
    <row r="98" spans="2:50" ht="14.25" hidden="1" customHeight="1" outlineLevel="1">
      <c r="B98" s="494"/>
      <c r="C98" s="203">
        <v>12</v>
      </c>
      <c r="D98" s="206"/>
      <c r="E98" s="203"/>
      <c r="F98" s="203"/>
      <c r="G98" s="208"/>
      <c r="H98" s="529"/>
      <c r="I98" s="209"/>
      <c r="J98" s="209"/>
      <c r="K98" s="210"/>
      <c r="L98" s="530"/>
      <c r="M98" s="209"/>
      <c r="N98" s="494"/>
      <c r="O98" s="494"/>
      <c r="P98" s="203"/>
      <c r="Q98" s="203"/>
      <c r="R98" s="208"/>
      <c r="S98" s="205"/>
      <c r="T98" s="529"/>
      <c r="U98" s="203"/>
      <c r="V98" s="203"/>
      <c r="W98" s="208"/>
      <c r="X98" s="205"/>
      <c r="Y98" s="529"/>
      <c r="Z98" s="203"/>
      <c r="AA98" s="203"/>
      <c r="AB98" s="208"/>
      <c r="AC98" s="205"/>
      <c r="AD98" s="529"/>
      <c r="AE98" s="203"/>
      <c r="AF98" s="203"/>
      <c r="AG98" s="208"/>
      <c r="AH98" s="205"/>
      <c r="AI98" s="529"/>
      <c r="AJ98" s="203"/>
      <c r="AK98" s="203"/>
      <c r="AL98" s="208"/>
      <c r="AM98" s="205"/>
      <c r="AN98" s="529"/>
      <c r="AO98" s="203"/>
      <c r="AP98" s="203"/>
      <c r="AQ98" s="208"/>
      <c r="AR98" s="205"/>
      <c r="AS98" s="529"/>
      <c r="AT98" s="203"/>
      <c r="AU98" s="203"/>
      <c r="AV98" s="208"/>
      <c r="AW98" s="205"/>
      <c r="AX98" s="529"/>
    </row>
    <row r="99" spans="2:50" ht="14.25" hidden="1" customHeight="1" outlineLevel="1">
      <c r="B99" s="494"/>
      <c r="C99" s="203">
        <v>13</v>
      </c>
      <c r="D99" s="206"/>
      <c r="E99" s="203"/>
      <c r="F99" s="203"/>
      <c r="G99" s="208"/>
      <c r="H99" s="529"/>
      <c r="I99" s="209"/>
      <c r="J99" s="209"/>
      <c r="K99" s="210"/>
      <c r="L99" s="530"/>
      <c r="M99" s="209"/>
      <c r="N99" s="494"/>
      <c r="O99" s="494"/>
      <c r="P99" s="203"/>
      <c r="Q99" s="203"/>
      <c r="R99" s="208"/>
      <c r="S99" s="205"/>
      <c r="T99" s="529"/>
      <c r="U99" s="203"/>
      <c r="V99" s="203"/>
      <c r="W99" s="208"/>
      <c r="X99" s="205"/>
      <c r="Y99" s="529"/>
      <c r="Z99" s="203"/>
      <c r="AA99" s="203"/>
      <c r="AB99" s="208"/>
      <c r="AC99" s="205"/>
      <c r="AD99" s="529"/>
      <c r="AE99" s="203"/>
      <c r="AF99" s="203"/>
      <c r="AG99" s="208"/>
      <c r="AH99" s="205"/>
      <c r="AI99" s="529"/>
      <c r="AJ99" s="203"/>
      <c r="AK99" s="203"/>
      <c r="AL99" s="208"/>
      <c r="AM99" s="205"/>
      <c r="AN99" s="529"/>
      <c r="AO99" s="203"/>
      <c r="AP99" s="203"/>
      <c r="AQ99" s="208"/>
      <c r="AR99" s="205"/>
      <c r="AS99" s="529"/>
      <c r="AT99" s="203"/>
      <c r="AU99" s="203"/>
      <c r="AV99" s="208"/>
      <c r="AW99" s="205"/>
      <c r="AX99" s="529"/>
    </row>
    <row r="100" spans="2:50" ht="14.25" hidden="1" customHeight="1" outlineLevel="1">
      <c r="B100" s="494"/>
      <c r="C100" s="203">
        <v>14</v>
      </c>
      <c r="D100" s="206"/>
      <c r="E100" s="203"/>
      <c r="F100" s="203"/>
      <c r="G100" s="208"/>
      <c r="H100" s="529"/>
      <c r="I100" s="209"/>
      <c r="J100" s="209"/>
      <c r="K100" s="210"/>
      <c r="L100" s="530"/>
      <c r="M100" s="209"/>
      <c r="N100" s="494"/>
      <c r="O100" s="494"/>
      <c r="P100" s="203"/>
      <c r="Q100" s="203"/>
      <c r="R100" s="208"/>
      <c r="S100" s="205"/>
      <c r="T100" s="529"/>
      <c r="U100" s="203"/>
      <c r="V100" s="203"/>
      <c r="W100" s="208"/>
      <c r="X100" s="205"/>
      <c r="Y100" s="529"/>
      <c r="Z100" s="203"/>
      <c r="AA100" s="203"/>
      <c r="AB100" s="208"/>
      <c r="AC100" s="205"/>
      <c r="AD100" s="529"/>
      <c r="AE100" s="203"/>
      <c r="AF100" s="203"/>
      <c r="AG100" s="208"/>
      <c r="AH100" s="205"/>
      <c r="AI100" s="529"/>
      <c r="AJ100" s="203"/>
      <c r="AK100" s="203"/>
      <c r="AL100" s="208"/>
      <c r="AM100" s="205"/>
      <c r="AN100" s="529"/>
      <c r="AO100" s="203"/>
      <c r="AP100" s="203"/>
      <c r="AQ100" s="208"/>
      <c r="AR100" s="205"/>
      <c r="AS100" s="529"/>
      <c r="AT100" s="203"/>
      <c r="AU100" s="203"/>
      <c r="AV100" s="208"/>
      <c r="AW100" s="205"/>
      <c r="AX100" s="529"/>
    </row>
    <row r="101" spans="2:50" ht="14.25" hidden="1" customHeight="1" outlineLevel="1">
      <c r="B101" s="494"/>
      <c r="C101" s="203">
        <v>15</v>
      </c>
      <c r="D101" s="206"/>
      <c r="E101" s="203"/>
      <c r="F101" s="203"/>
      <c r="G101" s="208"/>
      <c r="H101" s="529"/>
      <c r="I101" s="209"/>
      <c r="J101" s="209"/>
      <c r="K101" s="210"/>
      <c r="L101" s="530"/>
      <c r="M101" s="209"/>
      <c r="N101" s="494"/>
      <c r="O101" s="494"/>
      <c r="P101" s="203"/>
      <c r="Q101" s="207"/>
      <c r="R101" s="208"/>
      <c r="S101" s="205"/>
      <c r="T101" s="529"/>
      <c r="U101" s="203"/>
      <c r="V101" s="203"/>
      <c r="W101" s="208"/>
      <c r="X101" s="205"/>
      <c r="Y101" s="529"/>
      <c r="Z101" s="203"/>
      <c r="AA101" s="203"/>
      <c r="AB101" s="208"/>
      <c r="AC101" s="205"/>
      <c r="AD101" s="529"/>
      <c r="AE101" s="203"/>
      <c r="AF101" s="203"/>
      <c r="AG101" s="208"/>
      <c r="AH101" s="205"/>
      <c r="AI101" s="529"/>
      <c r="AJ101" s="203"/>
      <c r="AK101" s="203"/>
      <c r="AL101" s="208"/>
      <c r="AM101" s="205"/>
      <c r="AN101" s="529"/>
      <c r="AO101" s="203"/>
      <c r="AP101" s="203"/>
      <c r="AQ101" s="208"/>
      <c r="AR101" s="205"/>
      <c r="AS101" s="529"/>
      <c r="AT101" s="203"/>
      <c r="AU101" s="203"/>
      <c r="AV101" s="208"/>
      <c r="AW101" s="205"/>
      <c r="AX101" s="529"/>
    </row>
    <row r="102" spans="2:50" ht="14.25" hidden="1" customHeight="1" outlineLevel="1" collapsed="1">
      <c r="B102" s="531" t="s">
        <v>622</v>
      </c>
      <c r="C102" s="532"/>
      <c r="D102" s="532"/>
      <c r="E102" s="532"/>
      <c r="F102" s="532"/>
      <c r="G102" s="532"/>
      <c r="H102" s="532"/>
      <c r="I102" s="532"/>
      <c r="J102" s="532"/>
      <c r="K102" s="532"/>
      <c r="L102" s="532"/>
      <c r="M102" s="533"/>
      <c r="N102" s="575" t="s">
        <v>445</v>
      </c>
      <c r="O102" s="575" t="s">
        <v>105</v>
      </c>
      <c r="P102" s="587">
        <f>AT82+1</f>
        <v>45902</v>
      </c>
      <c r="Q102" s="588"/>
      <c r="R102" s="588"/>
      <c r="S102" s="588"/>
      <c r="T102" s="588"/>
      <c r="U102" s="589">
        <f>P102+1</f>
        <v>45903</v>
      </c>
      <c r="V102" s="590"/>
      <c r="W102" s="590"/>
      <c r="X102" s="590"/>
      <c r="Y102" s="590"/>
      <c r="Z102" s="587">
        <f t="shared" ref="Z102" si="113">U102+1</f>
        <v>45904</v>
      </c>
      <c r="AA102" s="588"/>
      <c r="AB102" s="588"/>
      <c r="AC102" s="588"/>
      <c r="AD102" s="588"/>
      <c r="AE102" s="589">
        <f t="shared" ref="AE102" si="114">Z102+1</f>
        <v>45905</v>
      </c>
      <c r="AF102" s="590"/>
      <c r="AG102" s="590"/>
      <c r="AH102" s="590"/>
      <c r="AI102" s="590"/>
      <c r="AJ102" s="591">
        <f t="shared" ref="AJ102" si="115">AE102+1</f>
        <v>45906</v>
      </c>
      <c r="AK102" s="592"/>
      <c r="AL102" s="592"/>
      <c r="AM102" s="592"/>
      <c r="AN102" s="593"/>
      <c r="AO102" s="589">
        <f t="shared" ref="AO102" si="116">AJ102+1</f>
        <v>45907</v>
      </c>
      <c r="AP102" s="590"/>
      <c r="AQ102" s="590"/>
      <c r="AR102" s="590"/>
      <c r="AS102" s="590"/>
      <c r="AT102" s="591">
        <f t="shared" ref="AT102" si="117">AO102+1</f>
        <v>45908</v>
      </c>
      <c r="AU102" s="592"/>
      <c r="AV102" s="592"/>
      <c r="AW102" s="592"/>
      <c r="AX102" s="593"/>
    </row>
    <row r="103" spans="2:50" ht="14.25" hidden="1" customHeight="1" outlineLevel="1">
      <c r="B103" s="534"/>
      <c r="C103" s="534"/>
      <c r="D103" s="534"/>
      <c r="E103" s="534"/>
      <c r="F103" s="534"/>
      <c r="G103" s="534"/>
      <c r="H103" s="534"/>
      <c r="I103" s="534"/>
      <c r="J103" s="534"/>
      <c r="K103" s="534"/>
      <c r="L103" s="534"/>
      <c r="M103" s="535"/>
      <c r="N103" s="577"/>
      <c r="O103" s="577"/>
      <c r="P103" s="594">
        <f>P102</f>
        <v>45902</v>
      </c>
      <c r="Q103" s="594"/>
      <c r="R103" s="594"/>
      <c r="S103" s="594"/>
      <c r="T103" s="594"/>
      <c r="U103" s="595">
        <f>U102</f>
        <v>45903</v>
      </c>
      <c r="V103" s="595"/>
      <c r="W103" s="595"/>
      <c r="X103" s="595"/>
      <c r="Y103" s="595"/>
      <c r="Z103" s="594">
        <f t="shared" ref="Z103" si="118">Z102</f>
        <v>45904</v>
      </c>
      <c r="AA103" s="594"/>
      <c r="AB103" s="594"/>
      <c r="AC103" s="594"/>
      <c r="AD103" s="594"/>
      <c r="AE103" s="595">
        <f t="shared" ref="AE103" si="119">AE102</f>
        <v>45905</v>
      </c>
      <c r="AF103" s="595"/>
      <c r="AG103" s="595"/>
      <c r="AH103" s="595"/>
      <c r="AI103" s="595"/>
      <c r="AJ103" s="596">
        <f t="shared" ref="AJ103" si="120">AJ102</f>
        <v>45906</v>
      </c>
      <c r="AK103" s="597"/>
      <c r="AL103" s="597"/>
      <c r="AM103" s="597"/>
      <c r="AN103" s="598"/>
      <c r="AO103" s="595">
        <f t="shared" ref="AO103" si="121">AO102</f>
        <v>45907</v>
      </c>
      <c r="AP103" s="595"/>
      <c r="AQ103" s="595"/>
      <c r="AR103" s="595"/>
      <c r="AS103" s="595"/>
      <c r="AT103" s="596">
        <f t="shared" ref="AT103" si="122">AT102</f>
        <v>45908</v>
      </c>
      <c r="AU103" s="597"/>
      <c r="AV103" s="597"/>
      <c r="AW103" s="597"/>
      <c r="AX103" s="598"/>
    </row>
    <row r="104" spans="2:50" ht="14.25" hidden="1" customHeight="1" outlineLevel="1">
      <c r="B104" s="494" t="s">
        <v>165</v>
      </c>
      <c r="C104" s="494" t="s">
        <v>160</v>
      </c>
      <c r="D104" s="494"/>
      <c r="E104" s="494" t="s">
        <v>161</v>
      </c>
      <c r="F104" s="494"/>
      <c r="G104" s="494"/>
      <c r="H104" s="494" t="s">
        <v>166</v>
      </c>
      <c r="I104" s="527" t="s">
        <v>446</v>
      </c>
      <c r="J104" s="527"/>
      <c r="K104" s="527"/>
      <c r="L104" s="527" t="s">
        <v>166</v>
      </c>
      <c r="M104" s="527" t="s">
        <v>168</v>
      </c>
      <c r="N104" s="494"/>
      <c r="O104" s="494" t="s">
        <v>167</v>
      </c>
      <c r="P104" s="494" t="s">
        <v>163</v>
      </c>
      <c r="Q104" s="494"/>
      <c r="R104" s="494"/>
      <c r="S104" s="494"/>
      <c r="T104" s="494" t="s">
        <v>166</v>
      </c>
      <c r="U104" s="494" t="s">
        <v>163</v>
      </c>
      <c r="V104" s="494"/>
      <c r="W104" s="494"/>
      <c r="X104" s="494"/>
      <c r="Y104" s="494" t="s">
        <v>166</v>
      </c>
      <c r="Z104" s="494" t="s">
        <v>163</v>
      </c>
      <c r="AA104" s="494"/>
      <c r="AB104" s="494"/>
      <c r="AC104" s="494"/>
      <c r="AD104" s="494" t="s">
        <v>166</v>
      </c>
      <c r="AE104" s="494" t="s">
        <v>163</v>
      </c>
      <c r="AF104" s="494"/>
      <c r="AG104" s="494"/>
      <c r="AH104" s="494"/>
      <c r="AI104" s="494" t="s">
        <v>166</v>
      </c>
      <c r="AJ104" s="494" t="s">
        <v>163</v>
      </c>
      <c r="AK104" s="494"/>
      <c r="AL104" s="494"/>
      <c r="AM104" s="494"/>
      <c r="AN104" s="494" t="s">
        <v>166</v>
      </c>
      <c r="AO104" s="494" t="s">
        <v>163</v>
      </c>
      <c r="AP104" s="494"/>
      <c r="AQ104" s="494"/>
      <c r="AR104" s="494"/>
      <c r="AS104" s="494" t="s">
        <v>166</v>
      </c>
      <c r="AT104" s="494" t="s">
        <v>163</v>
      </c>
      <c r="AU104" s="494"/>
      <c r="AV104" s="494"/>
      <c r="AW104" s="494"/>
      <c r="AX104" s="494" t="s">
        <v>166</v>
      </c>
    </row>
    <row r="105" spans="2:50" ht="14.25" hidden="1" customHeight="1" outlineLevel="1">
      <c r="B105" s="494"/>
      <c r="C105" s="494"/>
      <c r="D105" s="494"/>
      <c r="E105" s="494" t="s">
        <v>447</v>
      </c>
      <c r="F105" s="494"/>
      <c r="G105" s="494"/>
      <c r="H105" s="494"/>
      <c r="I105" s="527" t="s">
        <v>447</v>
      </c>
      <c r="J105" s="527"/>
      <c r="K105" s="527"/>
      <c r="L105" s="527"/>
      <c r="M105" s="527"/>
      <c r="N105" s="494"/>
      <c r="O105" s="494"/>
      <c r="P105" s="494" t="s">
        <v>448</v>
      </c>
      <c r="Q105" s="494"/>
      <c r="R105" s="494"/>
      <c r="S105" s="494"/>
      <c r="T105" s="494"/>
      <c r="U105" s="494" t="s">
        <v>448</v>
      </c>
      <c r="V105" s="494"/>
      <c r="W105" s="494"/>
      <c r="X105" s="494"/>
      <c r="Y105" s="494"/>
      <c r="Z105" s="494" t="s">
        <v>448</v>
      </c>
      <c r="AA105" s="494"/>
      <c r="AB105" s="494"/>
      <c r="AC105" s="494"/>
      <c r="AD105" s="494"/>
      <c r="AE105" s="494" t="s">
        <v>448</v>
      </c>
      <c r="AF105" s="494"/>
      <c r="AG105" s="494"/>
      <c r="AH105" s="494"/>
      <c r="AI105" s="494"/>
      <c r="AJ105" s="494" t="s">
        <v>448</v>
      </c>
      <c r="AK105" s="494"/>
      <c r="AL105" s="494"/>
      <c r="AM105" s="494"/>
      <c r="AN105" s="494"/>
      <c r="AO105" s="494" t="s">
        <v>448</v>
      </c>
      <c r="AP105" s="494"/>
      <c r="AQ105" s="494"/>
      <c r="AR105" s="494"/>
      <c r="AS105" s="494"/>
      <c r="AT105" s="494" t="s">
        <v>448</v>
      </c>
      <c r="AU105" s="494"/>
      <c r="AV105" s="494"/>
      <c r="AW105" s="494"/>
      <c r="AX105" s="494"/>
    </row>
    <row r="106" spans="2:50" ht="14.25" hidden="1" customHeight="1" outlineLevel="1">
      <c r="B106" s="494"/>
      <c r="C106" s="494"/>
      <c r="D106" s="494"/>
      <c r="E106" s="203" t="s">
        <v>162</v>
      </c>
      <c r="F106" s="203" t="s">
        <v>449</v>
      </c>
      <c r="G106" s="203" t="s">
        <v>164</v>
      </c>
      <c r="H106" s="494"/>
      <c r="I106" s="204" t="s">
        <v>162</v>
      </c>
      <c r="J106" s="204" t="s">
        <v>449</v>
      </c>
      <c r="K106" s="204" t="s">
        <v>164</v>
      </c>
      <c r="L106" s="527"/>
      <c r="M106" s="527"/>
      <c r="N106" s="494"/>
      <c r="O106" s="494"/>
      <c r="P106" s="203" t="s">
        <v>162</v>
      </c>
      <c r="Q106" s="203" t="s">
        <v>449</v>
      </c>
      <c r="R106" s="203" t="s">
        <v>164</v>
      </c>
      <c r="S106" s="205" t="s">
        <v>168</v>
      </c>
      <c r="T106" s="494"/>
      <c r="U106" s="203" t="s">
        <v>162</v>
      </c>
      <c r="V106" s="203" t="s">
        <v>449</v>
      </c>
      <c r="W106" s="203" t="s">
        <v>164</v>
      </c>
      <c r="X106" s="205" t="s">
        <v>168</v>
      </c>
      <c r="Y106" s="494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494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494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494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494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494"/>
    </row>
    <row r="107" spans="2:50" ht="14.25" hidden="1" customHeight="1" outlineLevel="1">
      <c r="B107" s="600" t="s">
        <v>625</v>
      </c>
      <c r="C107" s="203">
        <v>1</v>
      </c>
      <c r="D107" s="206" t="s">
        <v>404</v>
      </c>
      <c r="E107" s="203">
        <v>20</v>
      </c>
      <c r="F107" s="203">
        <v>2600</v>
      </c>
      <c r="G107" s="208">
        <f t="shared" ref="G107:G114" si="123">F107/E107</f>
        <v>130</v>
      </c>
      <c r="H107" s="529">
        <f>AVERAGE(F107:F121)</f>
        <v>2868.25</v>
      </c>
      <c r="I107" s="209">
        <f>AVERAGE(P107,U107,Z107,AE107,AJ107,AO107,AT107)</f>
        <v>20</v>
      </c>
      <c r="J107" s="209">
        <f>AVERAGE(Q107,V107,AA107,AF107,AK107,AP107,AU107)</f>
        <v>2273.0569985692264</v>
      </c>
      <c r="K107" s="210">
        <f>AVERAGE(R107,W107,AB107,AG107,AL107,AQ107,AV107)</f>
        <v>113.65284992846129</v>
      </c>
      <c r="L107" s="530">
        <f>IFERROR(AVERAGE(K107:K121),"-")</f>
        <v>264.65059155273951</v>
      </c>
      <c r="M107" s="209">
        <f>RANK(K107, K$107:$K$121)</f>
        <v>8</v>
      </c>
      <c r="N107" s="494"/>
      <c r="O107" s="494"/>
      <c r="P107" s="207">
        <v>20</v>
      </c>
      <c r="Q107" s="207">
        <v>2272.1739130434757</v>
      </c>
      <c r="R107" s="208">
        <f t="shared" ref="R107:R114" si="124">Q107/P107</f>
        <v>113.60869565217379</v>
      </c>
      <c r="S107" s="205">
        <f>RANK(R107, R$107:R$121)</f>
        <v>8</v>
      </c>
      <c r="T107" s="529">
        <f>AVERAGE(R107:R121)</f>
        <v>264.37867004347396</v>
      </c>
      <c r="U107" s="207">
        <v>20</v>
      </c>
      <c r="V107" s="207">
        <v>2272.5000000000009</v>
      </c>
      <c r="W107" s="208">
        <f t="shared" ref="W107:W114" si="125">V107/U107</f>
        <v>113.62500000000004</v>
      </c>
      <c r="X107" s="205">
        <f>RANK(W107, W$107:W$121)</f>
        <v>8</v>
      </c>
      <c r="Y107" s="529">
        <f>AVERAGE(W107:W121)</f>
        <v>264.47328028664651</v>
      </c>
      <c r="Z107" s="207">
        <v>20</v>
      </c>
      <c r="AA107" s="207">
        <v>2272.7762803234505</v>
      </c>
      <c r="AB107" s="208">
        <f t="shared" ref="AB107:AB114" si="126">AA107/Z107</f>
        <v>113.63881401617252</v>
      </c>
      <c r="AC107" s="205">
        <f>RANK(AB107, AB$107:AB$121)</f>
        <v>8</v>
      </c>
      <c r="AD107" s="529">
        <f>AVERAGE(AB107:AB121)</f>
        <v>264.49182019407942</v>
      </c>
      <c r="AE107" s="207">
        <v>20</v>
      </c>
      <c r="AF107" s="207">
        <v>2273.072785944777</v>
      </c>
      <c r="AG107" s="208">
        <f t="shared" ref="AG107:AG114" si="127">AF107/AE107</f>
        <v>113.65363929723885</v>
      </c>
      <c r="AH107" s="205">
        <f>RANK(AG107, AG$107:AG$121)</f>
        <v>8</v>
      </c>
      <c r="AI107" s="529">
        <f>AVERAGE(AG107:AG121)</f>
        <v>264.69427032564386</v>
      </c>
      <c r="AJ107" s="207">
        <v>20</v>
      </c>
      <c r="AK107" s="207">
        <v>2273.1674053869747</v>
      </c>
      <c r="AL107" s="208">
        <f t="shared" ref="AL107:AL114" si="128">AK107/AJ107</f>
        <v>113.65837026934874</v>
      </c>
      <c r="AM107" s="205">
        <f>RANK(AL107, AL$107:AL$121)</f>
        <v>8</v>
      </c>
      <c r="AN107" s="529">
        <f>AVERAGE(AL107:AL121)</f>
        <v>264.71897037616179</v>
      </c>
      <c r="AO107" s="207">
        <v>20</v>
      </c>
      <c r="AP107" s="207">
        <v>2273.7331954498468</v>
      </c>
      <c r="AQ107" s="208">
        <f t="shared" ref="AQ107:AQ114" si="129">AP107/AO107</f>
        <v>113.68665977249233</v>
      </c>
      <c r="AR107" s="205">
        <f>RANK(AQ107, AQ$107:AQ$121)</f>
        <v>8</v>
      </c>
      <c r="AS107" s="529">
        <f>AVERAGE(AQ107:AQ121)</f>
        <v>264.79767700326153</v>
      </c>
      <c r="AT107" s="207">
        <v>20</v>
      </c>
      <c r="AU107" s="207">
        <v>2273.9754098360581</v>
      </c>
      <c r="AV107" s="208">
        <f t="shared" ref="AV107:AV114" si="130">AU107/AT107</f>
        <v>113.6987704918029</v>
      </c>
      <c r="AW107" s="205">
        <f>RANK(AV107, AV$107:AV$121)</f>
        <v>8</v>
      </c>
      <c r="AX107" s="529">
        <f>AVERAGE(AV107:AV121)</f>
        <v>264.99945263990958</v>
      </c>
    </row>
    <row r="108" spans="2:50" ht="14.25" hidden="1" customHeight="1" outlineLevel="1">
      <c r="B108" s="494"/>
      <c r="C108" s="203">
        <v>2</v>
      </c>
      <c r="D108" s="206" t="s">
        <v>402</v>
      </c>
      <c r="E108" s="203">
        <v>16</v>
      </c>
      <c r="F108" s="203">
        <v>3000</v>
      </c>
      <c r="G108" s="208">
        <f t="shared" si="123"/>
        <v>187.5</v>
      </c>
      <c r="H108" s="529"/>
      <c r="I108" s="209">
        <f t="shared" ref="I108:K114" si="131">AVERAGE(P108,U108,Z108,AE108,AJ108,AO108,AT108)</f>
        <v>16</v>
      </c>
      <c r="J108" s="209">
        <f t="shared" si="131"/>
        <v>2569.4026465784091</v>
      </c>
      <c r="K108" s="210">
        <f t="shared" si="131"/>
        <v>160.58766541115057</v>
      </c>
      <c r="L108" s="530"/>
      <c r="M108" s="209">
        <f>RANK(K108, K$107:$K$121)</f>
        <v>7</v>
      </c>
      <c r="N108" s="494"/>
      <c r="O108" s="494"/>
      <c r="P108" s="207">
        <v>16</v>
      </c>
      <c r="Q108" s="207">
        <v>2567.4516695957818</v>
      </c>
      <c r="R108" s="208">
        <f t="shared" si="124"/>
        <v>160.46572934973636</v>
      </c>
      <c r="S108" s="205">
        <f t="shared" ref="S108:S114" si="132">RANK(R108, R$107:R$121)</f>
        <v>7</v>
      </c>
      <c r="T108" s="529"/>
      <c r="U108" s="207">
        <v>16</v>
      </c>
      <c r="V108" s="207">
        <v>2567.9549718574099</v>
      </c>
      <c r="W108" s="208">
        <f t="shared" si="125"/>
        <v>160.49718574108812</v>
      </c>
      <c r="X108" s="205">
        <f t="shared" ref="X108:X114" si="133">RANK(W108, W$107:W$121)</f>
        <v>7</v>
      </c>
      <c r="Y108" s="529"/>
      <c r="Z108" s="207">
        <v>16</v>
      </c>
      <c r="AA108" s="207">
        <v>2568.4729064039389</v>
      </c>
      <c r="AB108" s="208">
        <f t="shared" si="126"/>
        <v>160.52955665024618</v>
      </c>
      <c r="AC108" s="205">
        <f t="shared" ref="AC108:AC114" si="134">RANK(AB108, AB$107:AB$121)</f>
        <v>7</v>
      </c>
      <c r="AD108" s="529"/>
      <c r="AE108" s="207">
        <v>16</v>
      </c>
      <c r="AF108" s="207">
        <v>2569.6428571428528</v>
      </c>
      <c r="AG108" s="208">
        <f t="shared" si="127"/>
        <v>160.6026785714283</v>
      </c>
      <c r="AH108" s="205">
        <f t="shared" ref="AH108:AH114" si="135">RANK(AG108, AG$107:AG$121)</f>
        <v>7</v>
      </c>
      <c r="AI108" s="529"/>
      <c r="AJ108" s="207">
        <v>16</v>
      </c>
      <c r="AK108" s="207">
        <v>2569.9716713881016</v>
      </c>
      <c r="AL108" s="208">
        <f t="shared" si="128"/>
        <v>160.62322946175635</v>
      </c>
      <c r="AM108" s="205">
        <f t="shared" ref="AM108:AM114" si="136">RANK(AL108, AL$107:AL$121)</f>
        <v>7</v>
      </c>
      <c r="AN108" s="529"/>
      <c r="AO108" s="207">
        <v>16</v>
      </c>
      <c r="AP108" s="207">
        <v>2570.7182320442002</v>
      </c>
      <c r="AQ108" s="208">
        <f t="shared" si="129"/>
        <v>160.66988950276252</v>
      </c>
      <c r="AR108" s="205">
        <f t="shared" ref="AR108:AR114" si="137">RANK(AQ108, AQ$107:AQ$121)</f>
        <v>7</v>
      </c>
      <c r="AS108" s="529"/>
      <c r="AT108" s="207">
        <v>16</v>
      </c>
      <c r="AU108" s="207">
        <v>2571.6062176165788</v>
      </c>
      <c r="AV108" s="208">
        <f t="shared" si="130"/>
        <v>160.72538860103617</v>
      </c>
      <c r="AW108" s="205">
        <f t="shared" ref="AW108:AW114" si="138">RANK(AV108, AV$107:AV$121)</f>
        <v>7</v>
      </c>
      <c r="AX108" s="529"/>
    </row>
    <row r="109" spans="2:50" ht="14.25" hidden="1" customHeight="1" outlineLevel="1">
      <c r="B109" s="494"/>
      <c r="C109" s="203">
        <v>3</v>
      </c>
      <c r="D109" s="206" t="s">
        <v>403</v>
      </c>
      <c r="E109" s="203">
        <v>6</v>
      </c>
      <c r="F109" s="203">
        <v>2600</v>
      </c>
      <c r="G109" s="208">
        <f t="shared" si="123"/>
        <v>433.33333333333331</v>
      </c>
      <c r="H109" s="529"/>
      <c r="I109" s="209">
        <f t="shared" si="131"/>
        <v>6</v>
      </c>
      <c r="J109" s="209">
        <f t="shared" si="131"/>
        <v>2229.5354987312671</v>
      </c>
      <c r="K109" s="210">
        <f t="shared" si="131"/>
        <v>371.58924978854458</v>
      </c>
      <c r="L109" s="530"/>
      <c r="M109" s="209">
        <f>RANK(K109, K$107:$K$121)</f>
        <v>1</v>
      </c>
      <c r="N109" s="494"/>
      <c r="O109" s="494"/>
      <c r="P109" s="207">
        <v>6</v>
      </c>
      <c r="Q109" s="207">
        <v>2226.7564966313744</v>
      </c>
      <c r="R109" s="208">
        <f t="shared" si="124"/>
        <v>371.12608277189571</v>
      </c>
      <c r="S109" s="205">
        <f t="shared" si="132"/>
        <v>1</v>
      </c>
      <c r="T109" s="529"/>
      <c r="U109" s="207">
        <v>6</v>
      </c>
      <c r="V109" s="207">
        <v>2227.4247491638794</v>
      </c>
      <c r="W109" s="208">
        <f t="shared" si="125"/>
        <v>371.23745819397988</v>
      </c>
      <c r="X109" s="205">
        <f t="shared" si="133"/>
        <v>1</v>
      </c>
      <c r="Y109" s="529"/>
      <c r="Z109" s="207">
        <v>6</v>
      </c>
      <c r="AA109" s="207">
        <v>2227.4999999999932</v>
      </c>
      <c r="AB109" s="208">
        <f t="shared" si="126"/>
        <v>371.24999999999886</v>
      </c>
      <c r="AC109" s="205">
        <f t="shared" si="134"/>
        <v>1</v>
      </c>
      <c r="AD109" s="529"/>
      <c r="AE109" s="207">
        <v>6</v>
      </c>
      <c r="AF109" s="207">
        <v>2230.0593878483278</v>
      </c>
      <c r="AG109" s="208">
        <f t="shared" si="127"/>
        <v>371.67656464138798</v>
      </c>
      <c r="AH109" s="205">
        <f t="shared" si="135"/>
        <v>1</v>
      </c>
      <c r="AI109" s="529"/>
      <c r="AJ109" s="207">
        <v>6</v>
      </c>
      <c r="AK109" s="207">
        <v>2230.3300624442395</v>
      </c>
      <c r="AL109" s="208">
        <f t="shared" si="128"/>
        <v>371.72167707403992</v>
      </c>
      <c r="AM109" s="205">
        <f t="shared" si="136"/>
        <v>1</v>
      </c>
      <c r="AN109" s="529"/>
      <c r="AO109" s="207">
        <v>6</v>
      </c>
      <c r="AP109" s="207">
        <v>2231.5527950310552</v>
      </c>
      <c r="AQ109" s="208">
        <f t="shared" si="129"/>
        <v>371.92546583850918</v>
      </c>
      <c r="AR109" s="205">
        <f t="shared" si="137"/>
        <v>1</v>
      </c>
      <c r="AS109" s="529"/>
      <c r="AT109" s="207">
        <v>6</v>
      </c>
      <c r="AU109" s="207">
        <v>2233.125</v>
      </c>
      <c r="AV109" s="208">
        <f t="shared" si="130"/>
        <v>372.1875</v>
      </c>
      <c r="AW109" s="205">
        <f t="shared" si="138"/>
        <v>2</v>
      </c>
      <c r="AX109" s="529"/>
    </row>
    <row r="110" spans="2:50" ht="14.25" hidden="1" customHeight="1" outlineLevel="1">
      <c r="B110" s="494"/>
      <c r="C110" s="203">
        <v>4</v>
      </c>
      <c r="D110" s="206" t="s">
        <v>405</v>
      </c>
      <c r="E110" s="203">
        <v>6</v>
      </c>
      <c r="F110" s="203">
        <v>2600</v>
      </c>
      <c r="G110" s="208">
        <f t="shared" si="123"/>
        <v>433.33333333333331</v>
      </c>
      <c r="H110" s="529"/>
      <c r="I110" s="209">
        <f t="shared" si="131"/>
        <v>6</v>
      </c>
      <c r="J110" s="209">
        <f t="shared" si="131"/>
        <v>2224.7768701706223</v>
      </c>
      <c r="K110" s="210">
        <f t="shared" si="131"/>
        <v>370.79614502843702</v>
      </c>
      <c r="L110" s="530"/>
      <c r="M110" s="209">
        <f>RANK(K110, K$107:$K$121)</f>
        <v>3</v>
      </c>
      <c r="N110" s="494"/>
      <c r="O110" s="494"/>
      <c r="P110" s="207">
        <v>6</v>
      </c>
      <c r="Q110" s="207">
        <v>2223.5294117647054</v>
      </c>
      <c r="R110" s="208">
        <f t="shared" si="124"/>
        <v>370.58823529411757</v>
      </c>
      <c r="S110" s="205">
        <f>RANK(R110, R$107:R$121)</f>
        <v>3</v>
      </c>
      <c r="T110" s="529"/>
      <c r="U110" s="207">
        <v>6</v>
      </c>
      <c r="V110" s="207">
        <v>2223.8580931263855</v>
      </c>
      <c r="W110" s="208">
        <f t="shared" si="125"/>
        <v>370.64301552106423</v>
      </c>
      <c r="X110" s="205">
        <f t="shared" si="133"/>
        <v>3</v>
      </c>
      <c r="Y110" s="529"/>
      <c r="Z110" s="207">
        <v>6</v>
      </c>
      <c r="AA110" s="207">
        <v>2223.8137869292632</v>
      </c>
      <c r="AB110" s="208">
        <f t="shared" si="126"/>
        <v>370.63563115487722</v>
      </c>
      <c r="AC110" s="205">
        <f t="shared" si="134"/>
        <v>3</v>
      </c>
      <c r="AD110" s="529"/>
      <c r="AE110" s="207">
        <v>6</v>
      </c>
      <c r="AF110" s="207">
        <v>2224.9394673123456</v>
      </c>
      <c r="AG110" s="208">
        <f t="shared" si="127"/>
        <v>370.82324455205759</v>
      </c>
      <c r="AH110" s="205">
        <f t="shared" si="135"/>
        <v>3</v>
      </c>
      <c r="AI110" s="529"/>
      <c r="AJ110" s="207">
        <v>6</v>
      </c>
      <c r="AK110" s="207">
        <v>2225.1798561151054</v>
      </c>
      <c r="AL110" s="208">
        <f t="shared" si="128"/>
        <v>370.86330935251755</v>
      </c>
      <c r="AM110" s="205">
        <f t="shared" si="136"/>
        <v>3</v>
      </c>
      <c r="AN110" s="529"/>
      <c r="AO110" s="207">
        <v>6</v>
      </c>
      <c r="AP110" s="207">
        <v>2225.8219727345604</v>
      </c>
      <c r="AQ110" s="208">
        <f t="shared" si="129"/>
        <v>370.9703287890934</v>
      </c>
      <c r="AR110" s="205">
        <f t="shared" si="137"/>
        <v>3</v>
      </c>
      <c r="AS110" s="529"/>
      <c r="AT110" s="207">
        <v>6</v>
      </c>
      <c r="AU110" s="207">
        <v>2226.2955032119894</v>
      </c>
      <c r="AV110" s="208">
        <f t="shared" si="130"/>
        <v>371.04925053533157</v>
      </c>
      <c r="AW110" s="205">
        <f t="shared" si="138"/>
        <v>3</v>
      </c>
      <c r="AX110" s="529"/>
    </row>
    <row r="111" spans="2:50" ht="14.25" hidden="1" customHeight="1" outlineLevel="1">
      <c r="B111" s="494"/>
      <c r="C111" s="203">
        <v>5</v>
      </c>
      <c r="D111" s="206" t="s">
        <v>401</v>
      </c>
      <c r="E111" s="203">
        <v>11</v>
      </c>
      <c r="F111" s="203">
        <v>3273</v>
      </c>
      <c r="G111" s="208">
        <f t="shared" si="123"/>
        <v>297.54545454545456</v>
      </c>
      <c r="H111" s="529"/>
      <c r="I111" s="209">
        <f t="shared" si="131"/>
        <v>11</v>
      </c>
      <c r="J111" s="209">
        <f t="shared" si="131"/>
        <v>2843.205991333632</v>
      </c>
      <c r="K111" s="210">
        <f t="shared" si="131"/>
        <v>258.47327193942112</v>
      </c>
      <c r="L111" s="530"/>
      <c r="M111" s="209">
        <f>RANK(K111, K$107:$K$121)</f>
        <v>4</v>
      </c>
      <c r="N111" s="494"/>
      <c r="O111" s="494"/>
      <c r="P111" s="207">
        <v>11</v>
      </c>
      <c r="Q111" s="207">
        <v>2841.2642045454527</v>
      </c>
      <c r="R111" s="208">
        <f t="shared" si="124"/>
        <v>258.29674586776844</v>
      </c>
      <c r="S111" s="205">
        <f>RANK(R111, R$107:R$121)</f>
        <v>4</v>
      </c>
      <c r="T111" s="529"/>
      <c r="U111" s="207">
        <v>11</v>
      </c>
      <c r="V111" s="207">
        <v>2841.6923915017246</v>
      </c>
      <c r="W111" s="208">
        <f t="shared" si="125"/>
        <v>258.33567195470226</v>
      </c>
      <c r="X111" s="205">
        <f>RANK(W111, W$107:W$121)</f>
        <v>4</v>
      </c>
      <c r="Y111" s="529"/>
      <c r="Z111" s="207">
        <v>11</v>
      </c>
      <c r="AA111" s="207">
        <v>2842.1795374362964</v>
      </c>
      <c r="AB111" s="208">
        <f t="shared" si="126"/>
        <v>258.37995794875422</v>
      </c>
      <c r="AC111" s="205">
        <f>RANK(AB111, AB$107:AB$121)</f>
        <v>4</v>
      </c>
      <c r="AD111" s="529"/>
      <c r="AE111" s="207">
        <v>11</v>
      </c>
      <c r="AF111" s="207">
        <v>2843.884358784278</v>
      </c>
      <c r="AG111" s="208">
        <f t="shared" si="127"/>
        <v>258.53494170766163</v>
      </c>
      <c r="AH111" s="205">
        <f>RANK(AG111, AG$107:AG$121)</f>
        <v>4</v>
      </c>
      <c r="AI111" s="529"/>
      <c r="AJ111" s="207">
        <v>11</v>
      </c>
      <c r="AK111" s="207">
        <v>2844.1661173368484</v>
      </c>
      <c r="AL111" s="208">
        <f t="shared" si="128"/>
        <v>258.56055612153165</v>
      </c>
      <c r="AM111" s="205">
        <f>RANK(AL111, AL$107:AL$121)</f>
        <v>4</v>
      </c>
      <c r="AN111" s="529"/>
      <c r="AO111" s="207">
        <v>11</v>
      </c>
      <c r="AP111" s="207">
        <v>2844.5613375915818</v>
      </c>
      <c r="AQ111" s="208">
        <f t="shared" si="129"/>
        <v>258.59648523559832</v>
      </c>
      <c r="AR111" s="205">
        <f>RANK(AQ111, AQ$107:AQ$121)</f>
        <v>4</v>
      </c>
      <c r="AS111" s="529"/>
      <c r="AT111" s="207">
        <v>11</v>
      </c>
      <c r="AU111" s="207">
        <v>2844.6939921392445</v>
      </c>
      <c r="AV111" s="208">
        <f t="shared" si="130"/>
        <v>258.60854473993135</v>
      </c>
      <c r="AW111" s="205">
        <f>RANK(AV111, AV$107:AV$121)</f>
        <v>4</v>
      </c>
      <c r="AX111" s="529"/>
    </row>
    <row r="112" spans="2:50" ht="14.25" hidden="1" customHeight="1" outlineLevel="1">
      <c r="B112" s="494"/>
      <c r="C112" s="203">
        <v>6</v>
      </c>
      <c r="D112" s="206" t="s">
        <v>399</v>
      </c>
      <c r="E112" s="203">
        <v>12</v>
      </c>
      <c r="F112" s="203">
        <v>3273</v>
      </c>
      <c r="G112" s="208">
        <f t="shared" si="123"/>
        <v>272.75</v>
      </c>
      <c r="H112" s="529"/>
      <c r="I112" s="209">
        <f t="shared" si="131"/>
        <v>12</v>
      </c>
      <c r="J112" s="209">
        <f t="shared" si="131"/>
        <v>2855.2116644228777</v>
      </c>
      <c r="K112" s="210">
        <f t="shared" si="131"/>
        <v>237.93430536857315</v>
      </c>
      <c r="L112" s="530"/>
      <c r="M112" s="209">
        <f>RANK(K112, K$107:$K$121)</f>
        <v>5</v>
      </c>
      <c r="N112" s="494"/>
      <c r="O112" s="494"/>
      <c r="P112" s="207">
        <v>12</v>
      </c>
      <c r="Q112" s="207">
        <v>2850.3092783505122</v>
      </c>
      <c r="R112" s="208">
        <f t="shared" si="124"/>
        <v>237.52577319587601</v>
      </c>
      <c r="S112" s="205">
        <f t="shared" si="132"/>
        <v>5</v>
      </c>
      <c r="T112" s="529"/>
      <c r="U112" s="207">
        <v>12</v>
      </c>
      <c r="V112" s="207">
        <v>2853.7209669774038</v>
      </c>
      <c r="W112" s="208">
        <f t="shared" si="125"/>
        <v>237.81008058145031</v>
      </c>
      <c r="X112" s="205">
        <f t="shared" si="133"/>
        <v>5</v>
      </c>
      <c r="Y112" s="529"/>
      <c r="Z112" s="207">
        <v>12</v>
      </c>
      <c r="AA112" s="207">
        <v>2854.2214820982485</v>
      </c>
      <c r="AB112" s="208">
        <f t="shared" si="126"/>
        <v>237.85179017485405</v>
      </c>
      <c r="AC112" s="205">
        <f t="shared" si="134"/>
        <v>5</v>
      </c>
      <c r="AD112" s="529"/>
      <c r="AE112" s="207">
        <v>12</v>
      </c>
      <c r="AF112" s="207">
        <v>2856.7058823529355</v>
      </c>
      <c r="AG112" s="208">
        <f t="shared" si="127"/>
        <v>238.05882352941128</v>
      </c>
      <c r="AH112" s="205">
        <f t="shared" si="135"/>
        <v>5</v>
      </c>
      <c r="AI112" s="529"/>
      <c r="AJ112" s="207">
        <v>12</v>
      </c>
      <c r="AK112" s="207">
        <v>2856.9544131910757</v>
      </c>
      <c r="AL112" s="208">
        <f t="shared" si="128"/>
        <v>238.07953443258964</v>
      </c>
      <c r="AM112" s="205">
        <f t="shared" si="136"/>
        <v>5</v>
      </c>
      <c r="AN112" s="529"/>
      <c r="AO112" s="207">
        <v>12</v>
      </c>
      <c r="AP112" s="207">
        <v>2857.2080422073309</v>
      </c>
      <c r="AQ112" s="208">
        <f t="shared" si="129"/>
        <v>238.10067018394423</v>
      </c>
      <c r="AR112" s="205">
        <f t="shared" si="137"/>
        <v>5</v>
      </c>
      <c r="AS112" s="529"/>
      <c r="AT112" s="207">
        <v>12</v>
      </c>
      <c r="AU112" s="207">
        <v>2857.3615857826389</v>
      </c>
      <c r="AV112" s="208">
        <f t="shared" si="130"/>
        <v>238.11346548188658</v>
      </c>
      <c r="AW112" s="205">
        <f t="shared" si="138"/>
        <v>5</v>
      </c>
      <c r="AX112" s="529"/>
    </row>
    <row r="113" spans="2:50" ht="14.25" hidden="1" customHeight="1" outlineLevel="1">
      <c r="B113" s="494"/>
      <c r="C113" s="203">
        <v>7</v>
      </c>
      <c r="D113" s="206" t="s">
        <v>400</v>
      </c>
      <c r="E113" s="203">
        <v>11</v>
      </c>
      <c r="F113" s="203">
        <v>3000</v>
      </c>
      <c r="G113" s="208">
        <f t="shared" si="123"/>
        <v>272.72727272727275</v>
      </c>
      <c r="H113" s="529"/>
      <c r="I113" s="209">
        <f t="shared" si="131"/>
        <v>11</v>
      </c>
      <c r="J113" s="209">
        <f t="shared" si="131"/>
        <v>2560.7807891731245</v>
      </c>
      <c r="K113" s="210">
        <f t="shared" si="131"/>
        <v>232.79825356119315</v>
      </c>
      <c r="L113" s="530"/>
      <c r="M113" s="209">
        <f>RANK(K113, K$107:$K$121)</f>
        <v>6</v>
      </c>
      <c r="N113" s="494"/>
      <c r="O113" s="494"/>
      <c r="P113" s="207">
        <v>11</v>
      </c>
      <c r="Q113" s="207">
        <v>2558.511627906978</v>
      </c>
      <c r="R113" s="208">
        <f t="shared" si="124"/>
        <v>232.59196617336164</v>
      </c>
      <c r="S113" s="205">
        <f t="shared" si="132"/>
        <v>6</v>
      </c>
      <c r="T113" s="529"/>
      <c r="U113" s="207">
        <v>11</v>
      </c>
      <c r="V113" s="207">
        <v>2559.547383309759</v>
      </c>
      <c r="W113" s="208">
        <f t="shared" si="125"/>
        <v>232.68612575543264</v>
      </c>
      <c r="X113" s="205">
        <f t="shared" si="133"/>
        <v>6</v>
      </c>
      <c r="Y113" s="529"/>
      <c r="Z113" s="207">
        <v>11</v>
      </c>
      <c r="AA113" s="207">
        <v>2559.6491228070181</v>
      </c>
      <c r="AB113" s="208">
        <f t="shared" si="126"/>
        <v>232.69537480063801</v>
      </c>
      <c r="AC113" s="205">
        <f t="shared" si="134"/>
        <v>6</v>
      </c>
      <c r="AD113" s="529"/>
      <c r="AE113" s="207">
        <v>11</v>
      </c>
      <c r="AF113" s="207">
        <v>2560.5326876513354</v>
      </c>
      <c r="AG113" s="208">
        <f t="shared" si="127"/>
        <v>232.77569887739412</v>
      </c>
      <c r="AH113" s="205">
        <f t="shared" si="135"/>
        <v>6</v>
      </c>
      <c r="AI113" s="529"/>
      <c r="AJ113" s="207">
        <v>11</v>
      </c>
      <c r="AK113" s="207">
        <v>2560.1890135853555</v>
      </c>
      <c r="AL113" s="208">
        <f t="shared" si="128"/>
        <v>232.74445578048687</v>
      </c>
      <c r="AM113" s="205">
        <f t="shared" si="136"/>
        <v>6</v>
      </c>
      <c r="AN113" s="529"/>
      <c r="AO113" s="207">
        <v>11</v>
      </c>
      <c r="AP113" s="207">
        <v>2560.8409986859374</v>
      </c>
      <c r="AQ113" s="208">
        <f t="shared" si="129"/>
        <v>232.80372715326703</v>
      </c>
      <c r="AR113" s="205">
        <f t="shared" si="137"/>
        <v>6</v>
      </c>
      <c r="AS113" s="529"/>
      <c r="AT113" s="207">
        <v>11</v>
      </c>
      <c r="AU113" s="207">
        <v>2566.1946902654872</v>
      </c>
      <c r="AV113" s="208">
        <f t="shared" si="130"/>
        <v>233.29042638777156</v>
      </c>
      <c r="AW113" s="205">
        <f t="shared" si="138"/>
        <v>6</v>
      </c>
      <c r="AX113" s="529"/>
    </row>
    <row r="114" spans="2:50" ht="14.25" hidden="1" customHeight="1" outlineLevel="1">
      <c r="B114" s="494"/>
      <c r="C114" s="203">
        <v>8</v>
      </c>
      <c r="D114" s="206" t="s">
        <v>556</v>
      </c>
      <c r="E114" s="203">
        <v>6</v>
      </c>
      <c r="F114" s="203">
        <v>2600</v>
      </c>
      <c r="G114" s="208">
        <f t="shared" si="123"/>
        <v>433.33333333333331</v>
      </c>
      <c r="H114" s="529"/>
      <c r="I114" s="209">
        <f t="shared" si="131"/>
        <v>6</v>
      </c>
      <c r="J114" s="209">
        <f t="shared" si="131"/>
        <v>2228.2379483768113</v>
      </c>
      <c r="K114" s="210">
        <f t="shared" si="131"/>
        <v>371.37299139613521</v>
      </c>
      <c r="L114" s="530"/>
      <c r="M114" s="209">
        <f>RANK(K114, K$107:$K$121)</f>
        <v>2</v>
      </c>
      <c r="N114" s="494"/>
      <c r="O114" s="494"/>
      <c r="P114" s="207">
        <v>6</v>
      </c>
      <c r="Q114" s="207">
        <v>2224.9567922571737</v>
      </c>
      <c r="R114" s="208">
        <f t="shared" si="124"/>
        <v>370.8261320428623</v>
      </c>
      <c r="S114" s="205">
        <f t="shared" si="132"/>
        <v>2</v>
      </c>
      <c r="T114" s="529"/>
      <c r="U114" s="207">
        <v>6</v>
      </c>
      <c r="V114" s="207">
        <v>2225.7102272727261</v>
      </c>
      <c r="W114" s="208">
        <f t="shared" si="125"/>
        <v>370.95170454545433</v>
      </c>
      <c r="X114" s="205">
        <f t="shared" si="133"/>
        <v>2</v>
      </c>
      <c r="Y114" s="529"/>
      <c r="Z114" s="207">
        <v>6</v>
      </c>
      <c r="AA114" s="207">
        <v>2225.7206208425632</v>
      </c>
      <c r="AB114" s="208">
        <f t="shared" si="126"/>
        <v>370.95343680709385</v>
      </c>
      <c r="AC114" s="205">
        <f t="shared" si="134"/>
        <v>2</v>
      </c>
      <c r="AD114" s="529"/>
      <c r="AE114" s="207">
        <v>6</v>
      </c>
      <c r="AF114" s="207">
        <v>2228.5714285714257</v>
      </c>
      <c r="AG114" s="208">
        <f t="shared" si="127"/>
        <v>371.42857142857093</v>
      </c>
      <c r="AH114" s="205">
        <f t="shared" si="135"/>
        <v>2</v>
      </c>
      <c r="AI114" s="529"/>
      <c r="AJ114" s="207">
        <v>6</v>
      </c>
      <c r="AK114" s="207">
        <v>2229.0037831021418</v>
      </c>
      <c r="AL114" s="208">
        <f t="shared" si="128"/>
        <v>371.50063051702364</v>
      </c>
      <c r="AM114" s="205">
        <f t="shared" si="136"/>
        <v>2</v>
      </c>
      <c r="AN114" s="529"/>
      <c r="AO114" s="207">
        <v>6</v>
      </c>
      <c r="AP114" s="207">
        <v>2229.76913730255</v>
      </c>
      <c r="AQ114" s="208">
        <f t="shared" si="129"/>
        <v>371.62818955042502</v>
      </c>
      <c r="AR114" s="205">
        <f t="shared" si="137"/>
        <v>2</v>
      </c>
      <c r="AS114" s="529"/>
      <c r="AT114" s="207">
        <v>6</v>
      </c>
      <c r="AU114" s="207">
        <v>2233.9336492890989</v>
      </c>
      <c r="AV114" s="208">
        <f t="shared" si="130"/>
        <v>372.32227488151648</v>
      </c>
      <c r="AW114" s="205">
        <f t="shared" si="138"/>
        <v>1</v>
      </c>
      <c r="AX114" s="529"/>
    </row>
    <row r="115" spans="2:50" ht="14.25" hidden="1" customHeight="1" outlineLevel="1">
      <c r="B115" s="494"/>
      <c r="C115" s="203">
        <v>9</v>
      </c>
      <c r="D115" s="206"/>
      <c r="E115" s="203"/>
      <c r="F115" s="203"/>
      <c r="G115" s="208"/>
      <c r="H115" s="529"/>
      <c r="I115" s="209"/>
      <c r="J115" s="209"/>
      <c r="K115" s="210"/>
      <c r="L115" s="530"/>
      <c r="M115" s="209"/>
      <c r="N115" s="494"/>
      <c r="O115" s="494"/>
      <c r="P115" s="203"/>
      <c r="Q115" s="203"/>
      <c r="R115" s="208"/>
      <c r="S115" s="205"/>
      <c r="T115" s="529"/>
      <c r="U115" s="203"/>
      <c r="V115" s="203"/>
      <c r="W115" s="208"/>
      <c r="X115" s="205"/>
      <c r="Y115" s="529"/>
      <c r="Z115" s="203"/>
      <c r="AA115" s="203"/>
      <c r="AB115" s="208"/>
      <c r="AC115" s="205"/>
      <c r="AD115" s="529"/>
      <c r="AE115" s="203"/>
      <c r="AF115" s="203"/>
      <c r="AG115" s="208"/>
      <c r="AH115" s="205"/>
      <c r="AI115" s="529"/>
      <c r="AJ115" s="203"/>
      <c r="AK115" s="203"/>
      <c r="AL115" s="208"/>
      <c r="AM115" s="205"/>
      <c r="AN115" s="529"/>
      <c r="AO115" s="203"/>
      <c r="AP115" s="203"/>
      <c r="AQ115" s="208"/>
      <c r="AR115" s="205"/>
      <c r="AS115" s="529"/>
      <c r="AT115" s="203"/>
      <c r="AU115" s="203"/>
      <c r="AV115" s="208"/>
      <c r="AW115" s="205"/>
      <c r="AX115" s="529"/>
    </row>
    <row r="116" spans="2:50" ht="14.25" hidden="1" customHeight="1" outlineLevel="1">
      <c r="B116" s="494"/>
      <c r="C116" s="203">
        <v>10</v>
      </c>
      <c r="D116" s="206"/>
      <c r="E116" s="203"/>
      <c r="F116" s="203"/>
      <c r="G116" s="208"/>
      <c r="H116" s="529"/>
      <c r="I116" s="209"/>
      <c r="J116" s="209"/>
      <c r="K116" s="210"/>
      <c r="L116" s="530"/>
      <c r="M116" s="209"/>
      <c r="N116" s="494"/>
      <c r="O116" s="494"/>
      <c r="P116" s="203"/>
      <c r="Q116" s="203"/>
      <c r="R116" s="208"/>
      <c r="S116" s="205"/>
      <c r="T116" s="529"/>
      <c r="U116" s="203"/>
      <c r="V116" s="203"/>
      <c r="W116" s="208"/>
      <c r="X116" s="205"/>
      <c r="Y116" s="529"/>
      <c r="Z116" s="203"/>
      <c r="AA116" s="203"/>
      <c r="AB116" s="208"/>
      <c r="AC116" s="205"/>
      <c r="AD116" s="529"/>
      <c r="AE116" s="203"/>
      <c r="AF116" s="203"/>
      <c r="AG116" s="208"/>
      <c r="AH116" s="205"/>
      <c r="AI116" s="529"/>
      <c r="AJ116" s="203"/>
      <c r="AK116" s="203"/>
      <c r="AL116" s="208"/>
      <c r="AM116" s="205"/>
      <c r="AN116" s="529"/>
      <c r="AO116" s="203"/>
      <c r="AP116" s="203"/>
      <c r="AQ116" s="208"/>
      <c r="AR116" s="205"/>
      <c r="AS116" s="529"/>
      <c r="AT116" s="203"/>
      <c r="AU116" s="203"/>
      <c r="AV116" s="208"/>
      <c r="AW116" s="205"/>
      <c r="AX116" s="529"/>
    </row>
    <row r="117" spans="2:50" ht="14.25" hidden="1" customHeight="1" outlineLevel="1">
      <c r="B117" s="494"/>
      <c r="C117" s="203">
        <v>11</v>
      </c>
      <c r="D117" s="206"/>
      <c r="E117" s="203"/>
      <c r="F117" s="203"/>
      <c r="G117" s="208"/>
      <c r="H117" s="529"/>
      <c r="I117" s="209"/>
      <c r="J117" s="209"/>
      <c r="K117" s="210"/>
      <c r="L117" s="530"/>
      <c r="M117" s="209"/>
      <c r="N117" s="494"/>
      <c r="O117" s="494"/>
      <c r="P117" s="203"/>
      <c r="Q117" s="203"/>
      <c r="R117" s="208"/>
      <c r="S117" s="205"/>
      <c r="T117" s="529"/>
      <c r="U117" s="203"/>
      <c r="V117" s="203"/>
      <c r="W117" s="208"/>
      <c r="X117" s="205"/>
      <c r="Y117" s="529"/>
      <c r="Z117" s="203"/>
      <c r="AA117" s="203"/>
      <c r="AB117" s="208"/>
      <c r="AC117" s="205"/>
      <c r="AD117" s="529"/>
      <c r="AE117" s="203"/>
      <c r="AF117" s="203"/>
      <c r="AG117" s="208"/>
      <c r="AH117" s="205"/>
      <c r="AI117" s="529"/>
      <c r="AJ117" s="203"/>
      <c r="AK117" s="203"/>
      <c r="AL117" s="208"/>
      <c r="AM117" s="205"/>
      <c r="AN117" s="529"/>
      <c r="AO117" s="203"/>
      <c r="AP117" s="203"/>
      <c r="AQ117" s="208"/>
      <c r="AR117" s="205"/>
      <c r="AS117" s="529"/>
      <c r="AT117" s="203"/>
      <c r="AU117" s="203"/>
      <c r="AV117" s="208"/>
      <c r="AW117" s="205"/>
      <c r="AX117" s="529"/>
    </row>
    <row r="118" spans="2:50" ht="14.25" hidden="1" customHeight="1" outlineLevel="1">
      <c r="B118" s="494"/>
      <c r="C118" s="203">
        <v>12</v>
      </c>
      <c r="D118" s="206"/>
      <c r="E118" s="203"/>
      <c r="F118" s="203"/>
      <c r="G118" s="208"/>
      <c r="H118" s="529"/>
      <c r="I118" s="209"/>
      <c r="J118" s="209"/>
      <c r="K118" s="210"/>
      <c r="L118" s="530"/>
      <c r="M118" s="209"/>
      <c r="N118" s="494"/>
      <c r="O118" s="494"/>
      <c r="P118" s="203"/>
      <c r="Q118" s="203"/>
      <c r="R118" s="208"/>
      <c r="S118" s="205"/>
      <c r="T118" s="529"/>
      <c r="U118" s="203"/>
      <c r="V118" s="203"/>
      <c r="W118" s="208"/>
      <c r="X118" s="205"/>
      <c r="Y118" s="529"/>
      <c r="Z118" s="203"/>
      <c r="AA118" s="203"/>
      <c r="AB118" s="208"/>
      <c r="AC118" s="205"/>
      <c r="AD118" s="529"/>
      <c r="AE118" s="203"/>
      <c r="AF118" s="203"/>
      <c r="AG118" s="208"/>
      <c r="AH118" s="205"/>
      <c r="AI118" s="529"/>
      <c r="AJ118" s="203"/>
      <c r="AK118" s="203"/>
      <c r="AL118" s="208"/>
      <c r="AM118" s="205"/>
      <c r="AN118" s="529"/>
      <c r="AO118" s="203"/>
      <c r="AP118" s="203"/>
      <c r="AQ118" s="208"/>
      <c r="AR118" s="205"/>
      <c r="AS118" s="529"/>
      <c r="AT118" s="203"/>
      <c r="AU118" s="203"/>
      <c r="AV118" s="208"/>
      <c r="AW118" s="205"/>
      <c r="AX118" s="529"/>
    </row>
    <row r="119" spans="2:50" ht="14.25" hidden="1" customHeight="1" outlineLevel="1">
      <c r="B119" s="494"/>
      <c r="C119" s="203">
        <v>13</v>
      </c>
      <c r="D119" s="206"/>
      <c r="E119" s="203"/>
      <c r="F119" s="203"/>
      <c r="G119" s="208"/>
      <c r="H119" s="529"/>
      <c r="I119" s="209"/>
      <c r="J119" s="209"/>
      <c r="K119" s="210"/>
      <c r="L119" s="530"/>
      <c r="M119" s="209"/>
      <c r="N119" s="494"/>
      <c r="O119" s="494"/>
      <c r="P119" s="203"/>
      <c r="Q119" s="203"/>
      <c r="R119" s="208"/>
      <c r="S119" s="205"/>
      <c r="T119" s="529"/>
      <c r="U119" s="203"/>
      <c r="V119" s="203"/>
      <c r="W119" s="208"/>
      <c r="X119" s="205"/>
      <c r="Y119" s="529"/>
      <c r="Z119" s="203"/>
      <c r="AA119" s="203"/>
      <c r="AB119" s="208"/>
      <c r="AC119" s="205"/>
      <c r="AD119" s="529"/>
      <c r="AE119" s="203"/>
      <c r="AF119" s="203"/>
      <c r="AG119" s="208"/>
      <c r="AH119" s="205"/>
      <c r="AI119" s="529"/>
      <c r="AJ119" s="203"/>
      <c r="AK119" s="203"/>
      <c r="AL119" s="208"/>
      <c r="AM119" s="205"/>
      <c r="AN119" s="529"/>
      <c r="AO119" s="203"/>
      <c r="AP119" s="203"/>
      <c r="AQ119" s="208"/>
      <c r="AR119" s="205"/>
      <c r="AS119" s="529"/>
      <c r="AT119" s="203"/>
      <c r="AU119" s="203"/>
      <c r="AV119" s="208"/>
      <c r="AW119" s="205"/>
      <c r="AX119" s="529"/>
    </row>
    <row r="120" spans="2:50" ht="14.25" hidden="1" customHeight="1" outlineLevel="1">
      <c r="B120" s="494"/>
      <c r="C120" s="203">
        <v>14</v>
      </c>
      <c r="D120" s="206"/>
      <c r="E120" s="203"/>
      <c r="F120" s="203"/>
      <c r="G120" s="208"/>
      <c r="H120" s="529"/>
      <c r="I120" s="209"/>
      <c r="J120" s="209"/>
      <c r="K120" s="210"/>
      <c r="L120" s="530"/>
      <c r="M120" s="209"/>
      <c r="N120" s="494"/>
      <c r="O120" s="494"/>
      <c r="P120" s="203"/>
      <c r="Q120" s="203"/>
      <c r="R120" s="208"/>
      <c r="S120" s="205"/>
      <c r="T120" s="529"/>
      <c r="U120" s="203"/>
      <c r="V120" s="203"/>
      <c r="W120" s="208"/>
      <c r="X120" s="205"/>
      <c r="Y120" s="529"/>
      <c r="Z120" s="203"/>
      <c r="AA120" s="203"/>
      <c r="AB120" s="208"/>
      <c r="AC120" s="205"/>
      <c r="AD120" s="529"/>
      <c r="AE120" s="203"/>
      <c r="AF120" s="203"/>
      <c r="AG120" s="208"/>
      <c r="AH120" s="205"/>
      <c r="AI120" s="529"/>
      <c r="AJ120" s="203"/>
      <c r="AK120" s="203"/>
      <c r="AL120" s="208"/>
      <c r="AM120" s="205"/>
      <c r="AN120" s="529"/>
      <c r="AO120" s="203"/>
      <c r="AP120" s="203"/>
      <c r="AQ120" s="208"/>
      <c r="AR120" s="205"/>
      <c r="AS120" s="529"/>
      <c r="AT120" s="203"/>
      <c r="AU120" s="203"/>
      <c r="AV120" s="208"/>
      <c r="AW120" s="205"/>
      <c r="AX120" s="529"/>
    </row>
    <row r="121" spans="2:50" ht="14.25" hidden="1" customHeight="1" outlineLevel="1">
      <c r="B121" s="494"/>
      <c r="C121" s="203">
        <v>15</v>
      </c>
      <c r="D121" s="206"/>
      <c r="E121" s="203"/>
      <c r="F121" s="203"/>
      <c r="G121" s="208"/>
      <c r="H121" s="529"/>
      <c r="I121" s="209"/>
      <c r="J121" s="209"/>
      <c r="K121" s="210"/>
      <c r="L121" s="530"/>
      <c r="M121" s="209"/>
      <c r="N121" s="494"/>
      <c r="O121" s="494"/>
      <c r="P121" s="203"/>
      <c r="Q121" s="207"/>
      <c r="R121" s="208"/>
      <c r="S121" s="205"/>
      <c r="T121" s="529"/>
      <c r="U121" s="203"/>
      <c r="V121" s="207"/>
      <c r="W121" s="208"/>
      <c r="X121" s="205"/>
      <c r="Y121" s="529"/>
      <c r="Z121" s="203"/>
      <c r="AA121" s="207"/>
      <c r="AB121" s="208"/>
      <c r="AC121" s="205"/>
      <c r="AD121" s="529"/>
      <c r="AE121" s="203"/>
      <c r="AF121" s="207"/>
      <c r="AG121" s="208"/>
      <c r="AH121" s="205"/>
      <c r="AI121" s="529"/>
      <c r="AJ121" s="203"/>
      <c r="AK121" s="207"/>
      <c r="AL121" s="208"/>
      <c r="AM121" s="205"/>
      <c r="AN121" s="529"/>
      <c r="AO121" s="203"/>
      <c r="AP121" s="207"/>
      <c r="AQ121" s="208"/>
      <c r="AR121" s="205"/>
      <c r="AS121" s="529"/>
      <c r="AT121" s="203"/>
      <c r="AU121" s="207"/>
      <c r="AV121" s="208"/>
      <c r="AW121" s="205"/>
      <c r="AX121" s="529"/>
    </row>
    <row r="122" spans="2:50" ht="14.25" hidden="1" customHeight="1" outlineLevel="1" collapsed="1">
      <c r="B122" s="531" t="s">
        <v>626</v>
      </c>
      <c r="C122" s="532"/>
      <c r="D122" s="532"/>
      <c r="E122" s="532"/>
      <c r="F122" s="532"/>
      <c r="G122" s="532"/>
      <c r="H122" s="532"/>
      <c r="I122" s="532"/>
      <c r="J122" s="532"/>
      <c r="K122" s="532"/>
      <c r="L122" s="532"/>
      <c r="M122" s="533"/>
      <c r="N122" s="575" t="s">
        <v>445</v>
      </c>
      <c r="O122" s="575" t="s">
        <v>105</v>
      </c>
      <c r="P122" s="587">
        <f>AT102+1</f>
        <v>45909</v>
      </c>
      <c r="Q122" s="588"/>
      <c r="R122" s="588"/>
      <c r="S122" s="588"/>
      <c r="T122" s="588"/>
      <c r="U122" s="589">
        <f>P122+1</f>
        <v>45910</v>
      </c>
      <c r="V122" s="590"/>
      <c r="W122" s="590"/>
      <c r="X122" s="590"/>
      <c r="Y122" s="590"/>
      <c r="Z122" s="587">
        <f t="shared" ref="Z122" si="139">U122+1</f>
        <v>45911</v>
      </c>
      <c r="AA122" s="588"/>
      <c r="AB122" s="588"/>
      <c r="AC122" s="588"/>
      <c r="AD122" s="588"/>
      <c r="AE122" s="589">
        <f t="shared" ref="AE122" si="140">Z122+1</f>
        <v>45912</v>
      </c>
      <c r="AF122" s="590"/>
      <c r="AG122" s="590"/>
      <c r="AH122" s="590"/>
      <c r="AI122" s="590"/>
      <c r="AJ122" s="591">
        <f t="shared" ref="AJ122" si="141">AE122+1</f>
        <v>45913</v>
      </c>
      <c r="AK122" s="592"/>
      <c r="AL122" s="592"/>
      <c r="AM122" s="592"/>
      <c r="AN122" s="593"/>
      <c r="AO122" s="589">
        <f t="shared" ref="AO122" si="142">AJ122+1</f>
        <v>45914</v>
      </c>
      <c r="AP122" s="590"/>
      <c r="AQ122" s="590"/>
      <c r="AR122" s="590"/>
      <c r="AS122" s="590"/>
      <c r="AT122" s="591">
        <f t="shared" ref="AT122" si="143">AO122+1</f>
        <v>45915</v>
      </c>
      <c r="AU122" s="592"/>
      <c r="AV122" s="592"/>
      <c r="AW122" s="592"/>
      <c r="AX122" s="593"/>
    </row>
    <row r="123" spans="2:50" ht="14.25" hidden="1" customHeight="1" outlineLevel="1">
      <c r="B123" s="534"/>
      <c r="C123" s="534"/>
      <c r="D123" s="534"/>
      <c r="E123" s="534"/>
      <c r="F123" s="534"/>
      <c r="G123" s="534"/>
      <c r="H123" s="534"/>
      <c r="I123" s="534"/>
      <c r="J123" s="534"/>
      <c r="K123" s="534"/>
      <c r="L123" s="534"/>
      <c r="M123" s="535"/>
      <c r="N123" s="577"/>
      <c r="O123" s="577"/>
      <c r="P123" s="594">
        <f>P122</f>
        <v>45909</v>
      </c>
      <c r="Q123" s="594"/>
      <c r="R123" s="594"/>
      <c r="S123" s="594"/>
      <c r="T123" s="594"/>
      <c r="U123" s="595">
        <f>U122</f>
        <v>45910</v>
      </c>
      <c r="V123" s="595"/>
      <c r="W123" s="595"/>
      <c r="X123" s="595"/>
      <c r="Y123" s="595"/>
      <c r="Z123" s="594">
        <f t="shared" ref="Z123" si="144">Z122</f>
        <v>45911</v>
      </c>
      <c r="AA123" s="594"/>
      <c r="AB123" s="594"/>
      <c r="AC123" s="594"/>
      <c r="AD123" s="594"/>
      <c r="AE123" s="595">
        <f t="shared" ref="AE123" si="145">AE122</f>
        <v>45912</v>
      </c>
      <c r="AF123" s="595"/>
      <c r="AG123" s="595"/>
      <c r="AH123" s="595"/>
      <c r="AI123" s="595"/>
      <c r="AJ123" s="596">
        <f t="shared" ref="AJ123" si="146">AJ122</f>
        <v>45913</v>
      </c>
      <c r="AK123" s="597"/>
      <c r="AL123" s="597"/>
      <c r="AM123" s="597"/>
      <c r="AN123" s="598"/>
      <c r="AO123" s="595">
        <f t="shared" ref="AO123" si="147">AO122</f>
        <v>45914</v>
      </c>
      <c r="AP123" s="595"/>
      <c r="AQ123" s="595"/>
      <c r="AR123" s="595"/>
      <c r="AS123" s="595"/>
      <c r="AT123" s="596">
        <f t="shared" ref="AT123" si="148">AT122</f>
        <v>45915</v>
      </c>
      <c r="AU123" s="597"/>
      <c r="AV123" s="597"/>
      <c r="AW123" s="597"/>
      <c r="AX123" s="598"/>
    </row>
    <row r="124" spans="2:50" ht="14.25" hidden="1" customHeight="1" outlineLevel="1">
      <c r="B124" s="494" t="s">
        <v>165</v>
      </c>
      <c r="C124" s="494" t="s">
        <v>160</v>
      </c>
      <c r="D124" s="494"/>
      <c r="E124" s="494" t="s">
        <v>161</v>
      </c>
      <c r="F124" s="494"/>
      <c r="G124" s="494"/>
      <c r="H124" s="494" t="s">
        <v>166</v>
      </c>
      <c r="I124" s="527" t="s">
        <v>446</v>
      </c>
      <c r="J124" s="527"/>
      <c r="K124" s="527"/>
      <c r="L124" s="527" t="s">
        <v>166</v>
      </c>
      <c r="M124" s="527" t="s">
        <v>168</v>
      </c>
      <c r="N124" s="494"/>
      <c r="O124" s="494" t="s">
        <v>167</v>
      </c>
      <c r="P124" s="494" t="s">
        <v>163</v>
      </c>
      <c r="Q124" s="494"/>
      <c r="R124" s="494"/>
      <c r="S124" s="494"/>
      <c r="T124" s="494" t="s">
        <v>166</v>
      </c>
      <c r="U124" s="494" t="s">
        <v>163</v>
      </c>
      <c r="V124" s="494"/>
      <c r="W124" s="494"/>
      <c r="X124" s="494"/>
      <c r="Y124" s="494" t="s">
        <v>166</v>
      </c>
      <c r="Z124" s="494" t="s">
        <v>163</v>
      </c>
      <c r="AA124" s="494"/>
      <c r="AB124" s="494"/>
      <c r="AC124" s="494"/>
      <c r="AD124" s="494" t="s">
        <v>166</v>
      </c>
      <c r="AE124" s="494" t="s">
        <v>163</v>
      </c>
      <c r="AF124" s="494"/>
      <c r="AG124" s="494"/>
      <c r="AH124" s="494"/>
      <c r="AI124" s="494" t="s">
        <v>166</v>
      </c>
      <c r="AJ124" s="494" t="s">
        <v>163</v>
      </c>
      <c r="AK124" s="494"/>
      <c r="AL124" s="494"/>
      <c r="AM124" s="494"/>
      <c r="AN124" s="494" t="s">
        <v>166</v>
      </c>
      <c r="AO124" s="494" t="s">
        <v>163</v>
      </c>
      <c r="AP124" s="494"/>
      <c r="AQ124" s="494"/>
      <c r="AR124" s="494"/>
      <c r="AS124" s="494" t="s">
        <v>166</v>
      </c>
      <c r="AT124" s="494" t="s">
        <v>163</v>
      </c>
      <c r="AU124" s="494"/>
      <c r="AV124" s="494"/>
      <c r="AW124" s="494"/>
      <c r="AX124" s="494" t="s">
        <v>166</v>
      </c>
    </row>
    <row r="125" spans="2:50" ht="14.25" hidden="1" customHeight="1" outlineLevel="1">
      <c r="B125" s="494"/>
      <c r="C125" s="494"/>
      <c r="D125" s="494"/>
      <c r="E125" s="494" t="s">
        <v>447</v>
      </c>
      <c r="F125" s="494"/>
      <c r="G125" s="494"/>
      <c r="H125" s="494"/>
      <c r="I125" s="527" t="s">
        <v>447</v>
      </c>
      <c r="J125" s="527"/>
      <c r="K125" s="527"/>
      <c r="L125" s="527"/>
      <c r="M125" s="527"/>
      <c r="N125" s="494"/>
      <c r="O125" s="494"/>
      <c r="P125" s="494" t="s">
        <v>448</v>
      </c>
      <c r="Q125" s="494"/>
      <c r="R125" s="494"/>
      <c r="S125" s="494"/>
      <c r="T125" s="494"/>
      <c r="U125" s="494" t="s">
        <v>448</v>
      </c>
      <c r="V125" s="494"/>
      <c r="W125" s="494"/>
      <c r="X125" s="494"/>
      <c r="Y125" s="494"/>
      <c r="Z125" s="494" t="s">
        <v>448</v>
      </c>
      <c r="AA125" s="494"/>
      <c r="AB125" s="494"/>
      <c r="AC125" s="494"/>
      <c r="AD125" s="494"/>
      <c r="AE125" s="494" t="s">
        <v>448</v>
      </c>
      <c r="AF125" s="494"/>
      <c r="AG125" s="494"/>
      <c r="AH125" s="494"/>
      <c r="AI125" s="494"/>
      <c r="AJ125" s="494" t="s">
        <v>448</v>
      </c>
      <c r="AK125" s="494"/>
      <c r="AL125" s="494"/>
      <c r="AM125" s="494"/>
      <c r="AN125" s="494"/>
      <c r="AO125" s="494" t="s">
        <v>448</v>
      </c>
      <c r="AP125" s="494"/>
      <c r="AQ125" s="494"/>
      <c r="AR125" s="494"/>
      <c r="AS125" s="494"/>
      <c r="AT125" s="494" t="s">
        <v>448</v>
      </c>
      <c r="AU125" s="494"/>
      <c r="AV125" s="494"/>
      <c r="AW125" s="494"/>
      <c r="AX125" s="494"/>
    </row>
    <row r="126" spans="2:50" ht="14.25" hidden="1" customHeight="1" outlineLevel="1">
      <c r="B126" s="494"/>
      <c r="C126" s="494"/>
      <c r="D126" s="494"/>
      <c r="E126" s="203" t="s">
        <v>162</v>
      </c>
      <c r="F126" s="203" t="s">
        <v>449</v>
      </c>
      <c r="G126" s="203" t="s">
        <v>164</v>
      </c>
      <c r="H126" s="494"/>
      <c r="I126" s="204" t="s">
        <v>162</v>
      </c>
      <c r="J126" s="204" t="s">
        <v>449</v>
      </c>
      <c r="K126" s="204" t="s">
        <v>164</v>
      </c>
      <c r="L126" s="527"/>
      <c r="M126" s="527"/>
      <c r="N126" s="494"/>
      <c r="O126" s="494"/>
      <c r="P126" s="203" t="s">
        <v>162</v>
      </c>
      <c r="Q126" s="203" t="s">
        <v>449</v>
      </c>
      <c r="R126" s="203" t="s">
        <v>164</v>
      </c>
      <c r="S126" s="205" t="s">
        <v>168</v>
      </c>
      <c r="T126" s="494"/>
      <c r="U126" s="203" t="s">
        <v>162</v>
      </c>
      <c r="V126" s="203" t="s">
        <v>449</v>
      </c>
      <c r="W126" s="203" t="s">
        <v>164</v>
      </c>
      <c r="X126" s="205" t="s">
        <v>168</v>
      </c>
      <c r="Y126" s="494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494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494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494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494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494"/>
    </row>
    <row r="127" spans="2:50" ht="14.25" hidden="1" customHeight="1" outlineLevel="1">
      <c r="B127" s="600" t="s">
        <v>625</v>
      </c>
      <c r="C127" s="203">
        <v>1</v>
      </c>
      <c r="D127" s="206" t="s">
        <v>404</v>
      </c>
      <c r="E127" s="203">
        <v>20</v>
      </c>
      <c r="F127" s="203">
        <v>2600</v>
      </c>
      <c r="G127" s="208">
        <f t="shared" ref="G127:G134" si="149">F127/E127</f>
        <v>130</v>
      </c>
      <c r="H127" s="529">
        <f>AVERAGE(F127:F141)</f>
        <v>2868.25</v>
      </c>
      <c r="I127" s="209">
        <f>AVERAGE(P127,U127,Z127,AE127,AJ127,AO127,AT127)</f>
        <v>20</v>
      </c>
      <c r="J127" s="209">
        <f>AVERAGE(Q127,V127,AA127,AF127,AK127,AP127,AU127)</f>
        <v>2280.1336626565962</v>
      </c>
      <c r="K127" s="210">
        <f>AVERAGE(R127,W127,AB127,AG127,AL127,AQ127,AV127)</f>
        <v>114.00668313282979</v>
      </c>
      <c r="L127" s="530">
        <f>IFERROR(AVERAGE(K127:K141),"-")</f>
        <v>265.95335423128131</v>
      </c>
      <c r="M127" s="209">
        <f>RANK(K127, K$127:$K$141)</f>
        <v>8</v>
      </c>
      <c r="N127" s="494"/>
      <c r="O127" s="494"/>
      <c r="P127" s="207">
        <v>20</v>
      </c>
      <c r="Q127" s="207">
        <v>2277.0855332629294</v>
      </c>
      <c r="R127" s="208">
        <f t="shared" ref="R127:R134" si="150">Q127/P127</f>
        <v>113.85427666314646</v>
      </c>
      <c r="S127" s="205">
        <f>RANK(R127, R$127:R$141)</f>
        <v>8</v>
      </c>
      <c r="T127" s="529">
        <f>AVERAGE(R127:R141)</f>
        <v>265.42330499038894</v>
      </c>
      <c r="U127" s="207">
        <v>20</v>
      </c>
      <c r="V127" s="207">
        <v>2277.3913043478237</v>
      </c>
      <c r="W127" s="208">
        <f t="shared" ref="W127:W134" si="151">V127/U127</f>
        <v>113.86956521739118</v>
      </c>
      <c r="X127" s="205">
        <f>RANK(W127, W$127:W$141)</f>
        <v>8</v>
      </c>
      <c r="Y127" s="529">
        <f>AVERAGE(W127:W141)</f>
        <v>265.74472496597821</v>
      </c>
      <c r="Z127" s="207">
        <v>20</v>
      </c>
      <c r="AA127" s="207">
        <v>2277.4105435673291</v>
      </c>
      <c r="AB127" s="208">
        <f t="shared" ref="AB127:AB134" si="152">AA127/Z127</f>
        <v>113.87052717836646</v>
      </c>
      <c r="AC127" s="205">
        <f>RANK(AB127, AB$127:AB$141)</f>
        <v>8</v>
      </c>
      <c r="AD127" s="529">
        <f>AVERAGE(AB127:AB141)</f>
        <v>265.83422710188114</v>
      </c>
      <c r="AE127" s="207">
        <v>20</v>
      </c>
      <c r="AF127" s="207">
        <v>2277.6611694152912</v>
      </c>
      <c r="AG127" s="208">
        <f t="shared" ref="AG127:AG134" si="153">AF127/AE127</f>
        <v>113.88305847076455</v>
      </c>
      <c r="AH127" s="205">
        <f>RANK(AG127, AG$127:AG$141)</f>
        <v>8</v>
      </c>
      <c r="AI127" s="529">
        <f>AVERAGE(AG127:AG141)</f>
        <v>265.78017536222592</v>
      </c>
      <c r="AJ127" s="207">
        <v>20</v>
      </c>
      <c r="AK127" s="207">
        <v>2281.9085487077523</v>
      </c>
      <c r="AL127" s="208">
        <f t="shared" ref="AL127:AL134" si="154">AK127/AJ127</f>
        <v>114.09542743538762</v>
      </c>
      <c r="AM127" s="205">
        <f>RANK(AL127, AL$127:AL$141)</f>
        <v>8</v>
      </c>
      <c r="AN127" s="529">
        <f>AVERAGE(AL127:AL141)</f>
        <v>266.11659509067476</v>
      </c>
      <c r="AO127" s="207">
        <v>20</v>
      </c>
      <c r="AP127" s="207">
        <v>2282.3695345557107</v>
      </c>
      <c r="AQ127" s="208">
        <f t="shared" ref="AQ127:AQ134" si="155">AP127/AO127</f>
        <v>114.11847672778553</v>
      </c>
      <c r="AR127" s="205">
        <f>RANK(AQ127, AQ$127:AQ$141)</f>
        <v>8</v>
      </c>
      <c r="AS127" s="529">
        <f>AVERAGE(AQ127:AQ141)</f>
        <v>266.17508540732751</v>
      </c>
      <c r="AT127" s="207">
        <v>20</v>
      </c>
      <c r="AU127" s="207">
        <v>2287.1090047393363</v>
      </c>
      <c r="AV127" s="208">
        <f t="shared" ref="AV127:AV134" si="156">AU127/AT127</f>
        <v>114.35545023696682</v>
      </c>
      <c r="AW127" s="205">
        <f>RANK(AV127, AV$127:AV$141)</f>
        <v>8</v>
      </c>
      <c r="AX127" s="529">
        <f>AVERAGE(AV127:AV141)</f>
        <v>266.59936670049257</v>
      </c>
    </row>
    <row r="128" spans="2:50" ht="14.25" hidden="1" customHeight="1" outlineLevel="1">
      <c r="B128" s="494"/>
      <c r="C128" s="203">
        <v>2</v>
      </c>
      <c r="D128" s="206" t="s">
        <v>402</v>
      </c>
      <c r="E128" s="203">
        <v>16</v>
      </c>
      <c r="F128" s="203">
        <v>3000</v>
      </c>
      <c r="G128" s="208">
        <f t="shared" si="149"/>
        <v>187.5</v>
      </c>
      <c r="H128" s="529"/>
      <c r="I128" s="209">
        <f t="shared" ref="I128:K134" si="157">AVERAGE(P128,U128,Z128,AE128,AJ128,AO128,AT128)</f>
        <v>16</v>
      </c>
      <c r="J128" s="209">
        <f t="shared" si="157"/>
        <v>2578.0710768465515</v>
      </c>
      <c r="K128" s="210">
        <f t="shared" si="157"/>
        <v>161.12944230290947</v>
      </c>
      <c r="L128" s="530"/>
      <c r="M128" s="209">
        <f>RANK(K128, K$127:$K$141)</f>
        <v>7</v>
      </c>
      <c r="N128" s="494"/>
      <c r="O128" s="494"/>
      <c r="P128" s="207">
        <v>16</v>
      </c>
      <c r="Q128" s="207">
        <v>2574.8083242059133</v>
      </c>
      <c r="R128" s="208">
        <f t="shared" si="150"/>
        <v>160.92552026286958</v>
      </c>
      <c r="S128" s="205">
        <f t="shared" ref="S128:S134" si="158">RANK(R128, R$127:R$141)</f>
        <v>7</v>
      </c>
      <c r="T128" s="529"/>
      <c r="U128" s="207">
        <v>16</v>
      </c>
      <c r="V128" s="207">
        <v>2575.7094211123717</v>
      </c>
      <c r="W128" s="208">
        <f t="shared" si="151"/>
        <v>160.98183881952323</v>
      </c>
      <c r="X128" s="205">
        <f t="shared" ref="X128:X134" si="159">RANK(W128, W$127:W$141)</f>
        <v>7</v>
      </c>
      <c r="Y128" s="529"/>
      <c r="Z128" s="207">
        <v>16</v>
      </c>
      <c r="AA128" s="207">
        <v>2575.9797724399477</v>
      </c>
      <c r="AB128" s="208">
        <f t="shared" si="152"/>
        <v>160.99873577749673</v>
      </c>
      <c r="AC128" s="205">
        <f t="shared" ref="AC128:AC134" si="160">RANK(AB128, AB$127:AB$141)</f>
        <v>7</v>
      </c>
      <c r="AD128" s="529"/>
      <c r="AE128" s="207">
        <v>16</v>
      </c>
      <c r="AF128" s="207">
        <v>2575.6379393355801</v>
      </c>
      <c r="AG128" s="208">
        <f t="shared" si="153"/>
        <v>160.97737120847376</v>
      </c>
      <c r="AH128" s="205">
        <f t="shared" ref="AH128:AH134" si="161">RANK(AG128, AG$127:AG$141)</f>
        <v>7</v>
      </c>
      <c r="AI128" s="529"/>
      <c r="AJ128" s="207">
        <v>16</v>
      </c>
      <c r="AK128" s="207">
        <v>2579.0561797752798</v>
      </c>
      <c r="AL128" s="208">
        <f t="shared" si="154"/>
        <v>161.19101123595499</v>
      </c>
      <c r="AM128" s="205">
        <f t="shared" ref="AM128:AM134" si="162">RANK(AL128, AL$127:AL$141)</f>
        <v>7</v>
      </c>
      <c r="AN128" s="529"/>
      <c r="AO128" s="207">
        <v>16</v>
      </c>
      <c r="AP128" s="207">
        <v>2579.7923875432548</v>
      </c>
      <c r="AQ128" s="208">
        <f t="shared" si="155"/>
        <v>161.23702422145342</v>
      </c>
      <c r="AR128" s="205">
        <f t="shared" ref="AR128:AR134" si="163">RANK(AQ128, AQ$127:AQ$141)</f>
        <v>7</v>
      </c>
      <c r="AS128" s="529"/>
      <c r="AT128" s="207">
        <v>16</v>
      </c>
      <c r="AU128" s="207">
        <v>2585.5135135135115</v>
      </c>
      <c r="AV128" s="208">
        <f t="shared" si="156"/>
        <v>161.59459459459447</v>
      </c>
      <c r="AW128" s="205">
        <f t="shared" ref="AW128:AW134" si="164">RANK(AV128, AV$127:AV$141)</f>
        <v>7</v>
      </c>
      <c r="AX128" s="529"/>
    </row>
    <row r="129" spans="2:50" ht="14.25" hidden="1" customHeight="1" outlineLevel="1">
      <c r="B129" s="494"/>
      <c r="C129" s="203">
        <v>3</v>
      </c>
      <c r="D129" s="206" t="s">
        <v>403</v>
      </c>
      <c r="E129" s="203">
        <v>6</v>
      </c>
      <c r="F129" s="203">
        <v>2600</v>
      </c>
      <c r="G129" s="208">
        <f t="shared" si="149"/>
        <v>433.33333333333331</v>
      </c>
      <c r="H129" s="529"/>
      <c r="I129" s="209">
        <f t="shared" si="157"/>
        <v>6</v>
      </c>
      <c r="J129" s="209">
        <f t="shared" si="157"/>
        <v>2244.3478731186497</v>
      </c>
      <c r="K129" s="210">
        <f t="shared" si="157"/>
        <v>374.0579788531083</v>
      </c>
      <c r="L129" s="530"/>
      <c r="M129" s="209">
        <f>RANK(K129, K$127:$K$141)</f>
        <v>1</v>
      </c>
      <c r="N129" s="494"/>
      <c r="O129" s="494"/>
      <c r="P129" s="207">
        <v>6</v>
      </c>
      <c r="Q129" s="207">
        <v>2237.5422012153881</v>
      </c>
      <c r="R129" s="208">
        <f t="shared" si="150"/>
        <v>372.9237002025647</v>
      </c>
      <c r="S129" s="205">
        <f>RANK(R129, R$127:R$141)</f>
        <v>2</v>
      </c>
      <c r="T129" s="529"/>
      <c r="U129" s="207">
        <v>6</v>
      </c>
      <c r="V129" s="207">
        <v>2242.9830508474524</v>
      </c>
      <c r="W129" s="208">
        <f t="shared" si="151"/>
        <v>373.83050847457542</v>
      </c>
      <c r="X129" s="205">
        <f t="shared" si="159"/>
        <v>1</v>
      </c>
      <c r="Y129" s="529"/>
      <c r="Z129" s="207">
        <v>6</v>
      </c>
      <c r="AA129" s="207">
        <v>2244.6755109358173</v>
      </c>
      <c r="AB129" s="208">
        <f t="shared" si="152"/>
        <v>374.11258515596955</v>
      </c>
      <c r="AC129" s="205">
        <f t="shared" si="160"/>
        <v>1</v>
      </c>
      <c r="AD129" s="529"/>
      <c r="AE129" s="207">
        <v>6</v>
      </c>
      <c r="AF129" s="207">
        <v>2243.924392439239</v>
      </c>
      <c r="AG129" s="208">
        <f t="shared" si="153"/>
        <v>373.98739873987319</v>
      </c>
      <c r="AH129" s="205">
        <f t="shared" si="161"/>
        <v>1</v>
      </c>
      <c r="AI129" s="529"/>
      <c r="AJ129" s="207">
        <v>6</v>
      </c>
      <c r="AK129" s="207">
        <v>2245.1108213820075</v>
      </c>
      <c r="AL129" s="208">
        <f t="shared" si="154"/>
        <v>374.18513689700126</v>
      </c>
      <c r="AM129" s="205">
        <f t="shared" si="162"/>
        <v>2</v>
      </c>
      <c r="AN129" s="529"/>
      <c r="AO129" s="207">
        <v>6</v>
      </c>
      <c r="AP129" s="207">
        <v>2245.3495440729484</v>
      </c>
      <c r="AQ129" s="208">
        <f t="shared" si="155"/>
        <v>374.22492401215806</v>
      </c>
      <c r="AR129" s="205">
        <f t="shared" si="163"/>
        <v>2</v>
      </c>
      <c r="AS129" s="529"/>
      <c r="AT129" s="207">
        <v>6</v>
      </c>
      <c r="AU129" s="207">
        <v>2250.8495909376966</v>
      </c>
      <c r="AV129" s="208">
        <f t="shared" si="156"/>
        <v>375.14159848961611</v>
      </c>
      <c r="AW129" s="205">
        <f t="shared" si="164"/>
        <v>1</v>
      </c>
      <c r="AX129" s="529"/>
    </row>
    <row r="130" spans="2:50" ht="14.25" hidden="1" customHeight="1" outlineLevel="1">
      <c r="B130" s="494"/>
      <c r="C130" s="203">
        <v>4</v>
      </c>
      <c r="D130" s="206" t="s">
        <v>405</v>
      </c>
      <c r="E130" s="203">
        <v>6</v>
      </c>
      <c r="F130" s="203">
        <v>2600</v>
      </c>
      <c r="G130" s="208">
        <f t="shared" si="149"/>
        <v>433.33333333333331</v>
      </c>
      <c r="H130" s="529"/>
      <c r="I130" s="209">
        <f t="shared" si="157"/>
        <v>6</v>
      </c>
      <c r="J130" s="209">
        <f t="shared" si="157"/>
        <v>2234.9579809817756</v>
      </c>
      <c r="K130" s="210">
        <f t="shared" si="157"/>
        <v>372.49299683029591</v>
      </c>
      <c r="L130" s="530"/>
      <c r="M130" s="209">
        <f>RANK(K130, K$127:$K$141)</f>
        <v>3</v>
      </c>
      <c r="N130" s="494"/>
      <c r="O130" s="494"/>
      <c r="P130" s="207">
        <v>6</v>
      </c>
      <c r="Q130" s="207">
        <v>2230.2040816326539</v>
      </c>
      <c r="R130" s="208">
        <f t="shared" si="150"/>
        <v>371.70068027210897</v>
      </c>
      <c r="S130" s="205">
        <f>RANK(R130, R$127:R$141)</f>
        <v>3</v>
      </c>
      <c r="T130" s="529"/>
      <c r="U130" s="207">
        <v>6</v>
      </c>
      <c r="V130" s="207">
        <v>2234.0309372156539</v>
      </c>
      <c r="W130" s="208">
        <f t="shared" si="151"/>
        <v>372.3384895359423</v>
      </c>
      <c r="X130" s="205">
        <f t="shared" si="159"/>
        <v>3</v>
      </c>
      <c r="Y130" s="529"/>
      <c r="Z130" s="207">
        <v>6</v>
      </c>
      <c r="AA130" s="207">
        <v>2234.9442379182133</v>
      </c>
      <c r="AB130" s="208">
        <f t="shared" si="152"/>
        <v>372.49070631970221</v>
      </c>
      <c r="AC130" s="205">
        <f t="shared" si="160"/>
        <v>3</v>
      </c>
      <c r="AD130" s="529"/>
      <c r="AE130" s="207">
        <v>6</v>
      </c>
      <c r="AF130" s="207">
        <v>2234.6315158777729</v>
      </c>
      <c r="AG130" s="208">
        <f t="shared" si="153"/>
        <v>372.43858597962884</v>
      </c>
      <c r="AH130" s="205">
        <f t="shared" si="161"/>
        <v>3</v>
      </c>
      <c r="AI130" s="529"/>
      <c r="AJ130" s="207">
        <v>6</v>
      </c>
      <c r="AK130" s="207">
        <v>2235.5329949238535</v>
      </c>
      <c r="AL130" s="208">
        <f t="shared" si="154"/>
        <v>372.58883248730893</v>
      </c>
      <c r="AM130" s="205">
        <f t="shared" si="162"/>
        <v>3</v>
      </c>
      <c r="AN130" s="529"/>
      <c r="AO130" s="207">
        <v>6</v>
      </c>
      <c r="AP130" s="207">
        <v>2236.1919748229643</v>
      </c>
      <c r="AQ130" s="208">
        <f t="shared" si="155"/>
        <v>372.69866247049407</v>
      </c>
      <c r="AR130" s="205">
        <f t="shared" si="163"/>
        <v>3</v>
      </c>
      <c r="AS130" s="529"/>
      <c r="AT130" s="207">
        <v>6</v>
      </c>
      <c r="AU130" s="207">
        <v>2239.1701244813148</v>
      </c>
      <c r="AV130" s="208">
        <f t="shared" si="156"/>
        <v>373.1950207468858</v>
      </c>
      <c r="AW130" s="205">
        <f t="shared" si="164"/>
        <v>3</v>
      </c>
      <c r="AX130" s="529"/>
    </row>
    <row r="131" spans="2:50" ht="14.25" hidden="1" customHeight="1" outlineLevel="1">
      <c r="B131" s="494"/>
      <c r="C131" s="203">
        <v>5</v>
      </c>
      <c r="D131" s="206" t="s">
        <v>401</v>
      </c>
      <c r="E131" s="203">
        <v>11</v>
      </c>
      <c r="F131" s="203">
        <v>3273</v>
      </c>
      <c r="G131" s="208">
        <f t="shared" si="149"/>
        <v>297.54545454545456</v>
      </c>
      <c r="H131" s="529"/>
      <c r="I131" s="209">
        <f t="shared" si="157"/>
        <v>11</v>
      </c>
      <c r="J131" s="209">
        <f t="shared" si="157"/>
        <v>2851.505667758151</v>
      </c>
      <c r="K131" s="210">
        <f t="shared" si="157"/>
        <v>259.22778797801374</v>
      </c>
      <c r="L131" s="530"/>
      <c r="M131" s="209">
        <f>RANK(K131, K$127:$K$141)</f>
        <v>4</v>
      </c>
      <c r="N131" s="494"/>
      <c r="O131" s="494"/>
      <c r="P131" s="207">
        <v>11</v>
      </c>
      <c r="Q131" s="207">
        <v>2846.2189512419509</v>
      </c>
      <c r="R131" s="208">
        <f t="shared" si="150"/>
        <v>258.74717738563191</v>
      </c>
      <c r="S131" s="205">
        <f t="shared" si="158"/>
        <v>4</v>
      </c>
      <c r="T131" s="529"/>
      <c r="U131" s="207">
        <v>11</v>
      </c>
      <c r="V131" s="207">
        <v>2850</v>
      </c>
      <c r="W131" s="208">
        <f t="shared" si="151"/>
        <v>259.09090909090907</v>
      </c>
      <c r="X131" s="205">
        <f t="shared" si="159"/>
        <v>4</v>
      </c>
      <c r="Y131" s="529"/>
      <c r="Z131" s="207">
        <v>11</v>
      </c>
      <c r="AA131" s="207">
        <v>2850.8936170212774</v>
      </c>
      <c r="AB131" s="208">
        <f t="shared" si="152"/>
        <v>259.17214700193432</v>
      </c>
      <c r="AC131" s="205">
        <f t="shared" si="160"/>
        <v>4</v>
      </c>
      <c r="AD131" s="529"/>
      <c r="AE131" s="207">
        <v>11</v>
      </c>
      <c r="AF131" s="207">
        <v>2850.6919945725904</v>
      </c>
      <c r="AG131" s="208">
        <f t="shared" si="153"/>
        <v>259.15381768841729</v>
      </c>
      <c r="AH131" s="205">
        <f t="shared" si="161"/>
        <v>4</v>
      </c>
      <c r="AI131" s="529"/>
      <c r="AJ131" s="207">
        <v>11</v>
      </c>
      <c r="AK131" s="207">
        <v>2853.7499999999995</v>
      </c>
      <c r="AL131" s="208">
        <f t="shared" si="154"/>
        <v>259.43181818181813</v>
      </c>
      <c r="AM131" s="205">
        <f t="shared" si="162"/>
        <v>4</v>
      </c>
      <c r="AN131" s="529"/>
      <c r="AO131" s="207">
        <v>11</v>
      </c>
      <c r="AP131" s="207">
        <v>2853.8790697674426</v>
      </c>
      <c r="AQ131" s="208">
        <f t="shared" si="155"/>
        <v>259.44355179704024</v>
      </c>
      <c r="AR131" s="205">
        <f t="shared" si="163"/>
        <v>4</v>
      </c>
      <c r="AS131" s="529"/>
      <c r="AT131" s="207">
        <v>11</v>
      </c>
      <c r="AU131" s="207">
        <v>2855.1060417037957</v>
      </c>
      <c r="AV131" s="208">
        <f t="shared" si="156"/>
        <v>259.55509470034508</v>
      </c>
      <c r="AW131" s="205">
        <f t="shared" si="164"/>
        <v>4</v>
      </c>
      <c r="AX131" s="529"/>
    </row>
    <row r="132" spans="2:50" ht="14.25" hidden="1" customHeight="1" outlineLevel="1">
      <c r="B132" s="494"/>
      <c r="C132" s="203">
        <v>6</v>
      </c>
      <c r="D132" s="206" t="s">
        <v>399</v>
      </c>
      <c r="E132" s="203">
        <v>12</v>
      </c>
      <c r="F132" s="203">
        <v>3273</v>
      </c>
      <c r="G132" s="208">
        <f t="shared" si="149"/>
        <v>272.75</v>
      </c>
      <c r="H132" s="529"/>
      <c r="I132" s="209">
        <f t="shared" si="157"/>
        <v>12</v>
      </c>
      <c r="J132" s="209">
        <f t="shared" si="157"/>
        <v>2862.949978037821</v>
      </c>
      <c r="K132" s="210">
        <f t="shared" si="157"/>
        <v>238.57916483648506</v>
      </c>
      <c r="L132" s="530"/>
      <c r="M132" s="209">
        <f>RANK(K132, K$127:$K$141)</f>
        <v>5</v>
      </c>
      <c r="N132" s="494"/>
      <c r="O132" s="494"/>
      <c r="P132" s="207">
        <v>12</v>
      </c>
      <c r="Q132" s="207">
        <v>2859.1055656806388</v>
      </c>
      <c r="R132" s="208">
        <f t="shared" si="150"/>
        <v>238.25879714005325</v>
      </c>
      <c r="S132" s="205">
        <f>RANK(R132, R$127:R$141)</f>
        <v>5</v>
      </c>
      <c r="T132" s="529"/>
      <c r="U132" s="207">
        <v>12</v>
      </c>
      <c r="V132" s="207">
        <v>2859.5930232558126</v>
      </c>
      <c r="W132" s="208">
        <f t="shared" si="151"/>
        <v>238.29941860465104</v>
      </c>
      <c r="X132" s="205">
        <f>RANK(W132, W$127:W$141)</f>
        <v>5</v>
      </c>
      <c r="Y132" s="529"/>
      <c r="Z132" s="207">
        <v>12</v>
      </c>
      <c r="AA132" s="207">
        <v>2859.8722044728438</v>
      </c>
      <c r="AB132" s="208">
        <f t="shared" si="152"/>
        <v>238.32268370607031</v>
      </c>
      <c r="AC132" s="205">
        <f>RANK(AB132, AB$127:AB$141)</f>
        <v>5</v>
      </c>
      <c r="AD132" s="529"/>
      <c r="AE132" s="207">
        <v>12</v>
      </c>
      <c r="AF132" s="207">
        <v>2859.5247370471379</v>
      </c>
      <c r="AG132" s="208">
        <f t="shared" si="153"/>
        <v>238.29372808726148</v>
      </c>
      <c r="AH132" s="205">
        <f>RANK(AG132, AG$127:AG$141)</f>
        <v>5</v>
      </c>
      <c r="AI132" s="529"/>
      <c r="AJ132" s="207">
        <v>12</v>
      </c>
      <c r="AK132" s="207">
        <v>2864.0295748613662</v>
      </c>
      <c r="AL132" s="208">
        <f t="shared" si="154"/>
        <v>238.66913123844719</v>
      </c>
      <c r="AM132" s="205">
        <f>RANK(AL132, AL$127:AL$141)</f>
        <v>5</v>
      </c>
      <c r="AN132" s="529"/>
      <c r="AO132" s="207">
        <v>12</v>
      </c>
      <c r="AP132" s="207">
        <v>2865.1214744484746</v>
      </c>
      <c r="AQ132" s="208">
        <f t="shared" si="155"/>
        <v>238.76012287070623</v>
      </c>
      <c r="AR132" s="205">
        <f>RANK(AQ132, AQ$127:AQ$141)</f>
        <v>5</v>
      </c>
      <c r="AS132" s="529"/>
      <c r="AT132" s="207">
        <v>12</v>
      </c>
      <c r="AU132" s="207">
        <v>2873.4032664984729</v>
      </c>
      <c r="AV132" s="208">
        <f t="shared" si="156"/>
        <v>239.45027220820609</v>
      </c>
      <c r="AW132" s="205">
        <f>RANK(AV132, AV$127:AV$141)</f>
        <v>5</v>
      </c>
      <c r="AX132" s="529"/>
    </row>
    <row r="133" spans="2:50" ht="14.25" hidden="1" customHeight="1" outlineLevel="1">
      <c r="B133" s="494"/>
      <c r="C133" s="203">
        <v>7</v>
      </c>
      <c r="D133" s="206" t="s">
        <v>400</v>
      </c>
      <c r="E133" s="203">
        <v>11</v>
      </c>
      <c r="F133" s="203">
        <v>3000</v>
      </c>
      <c r="G133" s="208">
        <f t="shared" si="149"/>
        <v>272.72727272727275</v>
      </c>
      <c r="H133" s="529"/>
      <c r="I133" s="209">
        <f t="shared" si="157"/>
        <v>11</v>
      </c>
      <c r="J133" s="209">
        <f t="shared" si="157"/>
        <v>2575.3614056820452</v>
      </c>
      <c r="K133" s="210">
        <f t="shared" si="157"/>
        <v>234.1237641529132</v>
      </c>
      <c r="L133" s="530"/>
      <c r="M133" s="209">
        <f>RANK(K133, K$127:$K$141)</f>
        <v>6</v>
      </c>
      <c r="N133" s="494"/>
      <c r="O133" s="494"/>
      <c r="P133" s="207">
        <v>11</v>
      </c>
      <c r="Q133" s="207">
        <v>2569.5533272561538</v>
      </c>
      <c r="R133" s="208">
        <f t="shared" si="150"/>
        <v>233.59575702328672</v>
      </c>
      <c r="S133" s="205">
        <f t="shared" si="158"/>
        <v>6</v>
      </c>
      <c r="T133" s="529"/>
      <c r="U133" s="207">
        <v>11</v>
      </c>
      <c r="V133" s="207">
        <v>2574.4084983099965</v>
      </c>
      <c r="W133" s="208">
        <f t="shared" si="151"/>
        <v>234.03713620999969</v>
      </c>
      <c r="X133" s="205">
        <f t="shared" si="159"/>
        <v>6</v>
      </c>
      <c r="Y133" s="529"/>
      <c r="Z133" s="207">
        <v>11</v>
      </c>
      <c r="AA133" s="207">
        <v>2575.42768273717</v>
      </c>
      <c r="AB133" s="208">
        <f t="shared" si="152"/>
        <v>234.12978933974273</v>
      </c>
      <c r="AC133" s="205">
        <f t="shared" si="160"/>
        <v>6</v>
      </c>
      <c r="AD133" s="529"/>
      <c r="AE133" s="207">
        <v>11</v>
      </c>
      <c r="AF133" s="207">
        <v>2574.41860465116</v>
      </c>
      <c r="AG133" s="208">
        <f t="shared" si="153"/>
        <v>234.03805496828727</v>
      </c>
      <c r="AH133" s="205">
        <f t="shared" si="161"/>
        <v>6</v>
      </c>
      <c r="AI133" s="529"/>
      <c r="AJ133" s="207">
        <v>11</v>
      </c>
      <c r="AK133" s="207">
        <v>2575.982291090203</v>
      </c>
      <c r="AL133" s="208">
        <f t="shared" si="154"/>
        <v>234.18020828092756</v>
      </c>
      <c r="AM133" s="205">
        <f t="shared" si="162"/>
        <v>6</v>
      </c>
      <c r="AN133" s="529"/>
      <c r="AO133" s="207">
        <v>11</v>
      </c>
      <c r="AP133" s="207">
        <v>2576.5781454070502</v>
      </c>
      <c r="AQ133" s="208">
        <f t="shared" si="155"/>
        <v>234.23437685518638</v>
      </c>
      <c r="AR133" s="205">
        <f t="shared" si="163"/>
        <v>6</v>
      </c>
      <c r="AS133" s="529"/>
      <c r="AT133" s="207">
        <v>11</v>
      </c>
      <c r="AU133" s="207">
        <v>2581.1612903225819</v>
      </c>
      <c r="AV133" s="208">
        <f t="shared" si="156"/>
        <v>234.651026392962</v>
      </c>
      <c r="AW133" s="205">
        <f t="shared" si="164"/>
        <v>6</v>
      </c>
      <c r="AX133" s="529"/>
    </row>
    <row r="134" spans="2:50" ht="14.25" hidden="1" customHeight="1" outlineLevel="1">
      <c r="B134" s="494"/>
      <c r="C134" s="203">
        <v>8</v>
      </c>
      <c r="D134" s="206" t="s">
        <v>556</v>
      </c>
      <c r="E134" s="203">
        <v>6</v>
      </c>
      <c r="F134" s="203">
        <v>2600</v>
      </c>
      <c r="G134" s="208">
        <f t="shared" si="149"/>
        <v>433.33333333333331</v>
      </c>
      <c r="H134" s="529"/>
      <c r="I134" s="209">
        <f t="shared" si="157"/>
        <v>6</v>
      </c>
      <c r="J134" s="209">
        <f t="shared" si="157"/>
        <v>2244.0540945821699</v>
      </c>
      <c r="K134" s="210">
        <f t="shared" si="157"/>
        <v>374.009015763695</v>
      </c>
      <c r="L134" s="530"/>
      <c r="M134" s="209">
        <f>RANK(K134, K$127:$K$141)</f>
        <v>2</v>
      </c>
      <c r="N134" s="494"/>
      <c r="O134" s="494"/>
      <c r="P134" s="207">
        <v>6</v>
      </c>
      <c r="Q134" s="207">
        <v>2240.2831858407017</v>
      </c>
      <c r="R134" s="208">
        <f t="shared" si="150"/>
        <v>373.38053097345028</v>
      </c>
      <c r="S134" s="205">
        <f t="shared" si="158"/>
        <v>1</v>
      </c>
      <c r="T134" s="529"/>
      <c r="U134" s="207">
        <v>6</v>
      </c>
      <c r="V134" s="207">
        <v>2241.0596026490034</v>
      </c>
      <c r="W134" s="208">
        <f t="shared" si="151"/>
        <v>373.50993377483388</v>
      </c>
      <c r="X134" s="205">
        <f t="shared" si="159"/>
        <v>2</v>
      </c>
      <c r="Y134" s="529"/>
      <c r="Z134" s="207">
        <v>6</v>
      </c>
      <c r="AA134" s="207">
        <v>2241.4598540146003</v>
      </c>
      <c r="AB134" s="208">
        <f t="shared" si="152"/>
        <v>373.57664233576673</v>
      </c>
      <c r="AC134" s="205">
        <f t="shared" si="160"/>
        <v>2</v>
      </c>
      <c r="AD134" s="529"/>
      <c r="AE134" s="207">
        <v>6</v>
      </c>
      <c r="AF134" s="207">
        <v>2240.8163265306048</v>
      </c>
      <c r="AG134" s="208">
        <f t="shared" si="153"/>
        <v>373.4693877551008</v>
      </c>
      <c r="AH134" s="205">
        <f t="shared" si="161"/>
        <v>2</v>
      </c>
      <c r="AI134" s="529"/>
      <c r="AJ134" s="207">
        <v>6</v>
      </c>
      <c r="AK134" s="207">
        <v>2247.5471698113179</v>
      </c>
      <c r="AL134" s="208">
        <f t="shared" si="154"/>
        <v>374.591194968553</v>
      </c>
      <c r="AM134" s="205">
        <f t="shared" si="162"/>
        <v>1</v>
      </c>
      <c r="AN134" s="529"/>
      <c r="AO134" s="207">
        <v>6</v>
      </c>
      <c r="AP134" s="207">
        <v>2248.1012658227764</v>
      </c>
      <c r="AQ134" s="208">
        <f t="shared" si="155"/>
        <v>374.68354430379605</v>
      </c>
      <c r="AR134" s="205">
        <f t="shared" si="163"/>
        <v>1</v>
      </c>
      <c r="AS134" s="529"/>
      <c r="AT134" s="207">
        <v>6</v>
      </c>
      <c r="AU134" s="207">
        <v>2249.1112574061858</v>
      </c>
      <c r="AV134" s="208">
        <f t="shared" si="156"/>
        <v>374.85187623436428</v>
      </c>
      <c r="AW134" s="205">
        <f t="shared" si="164"/>
        <v>2</v>
      </c>
      <c r="AX134" s="529"/>
    </row>
    <row r="135" spans="2:50" ht="14.25" hidden="1" customHeight="1" outlineLevel="1">
      <c r="B135" s="494"/>
      <c r="C135" s="203">
        <v>9</v>
      </c>
      <c r="D135" s="206"/>
      <c r="E135" s="203"/>
      <c r="F135" s="203"/>
      <c r="G135" s="208"/>
      <c r="H135" s="529"/>
      <c r="I135" s="209"/>
      <c r="J135" s="209"/>
      <c r="K135" s="210"/>
      <c r="L135" s="530"/>
      <c r="M135" s="209"/>
      <c r="N135" s="494"/>
      <c r="O135" s="494"/>
      <c r="P135" s="203"/>
      <c r="Q135" s="203"/>
      <c r="R135" s="208"/>
      <c r="S135" s="205"/>
      <c r="T135" s="529"/>
      <c r="U135" s="203"/>
      <c r="V135" s="203"/>
      <c r="W135" s="208"/>
      <c r="X135" s="205"/>
      <c r="Y135" s="529"/>
      <c r="Z135" s="203"/>
      <c r="AA135" s="203"/>
      <c r="AB135" s="208"/>
      <c r="AC135" s="205"/>
      <c r="AD135" s="529"/>
      <c r="AE135" s="203"/>
      <c r="AF135" s="203"/>
      <c r="AG135" s="208"/>
      <c r="AH135" s="205"/>
      <c r="AI135" s="529"/>
      <c r="AJ135" s="203"/>
      <c r="AK135" s="203"/>
      <c r="AL135" s="208"/>
      <c r="AM135" s="205"/>
      <c r="AN135" s="529"/>
      <c r="AO135" s="203"/>
      <c r="AP135" s="203"/>
      <c r="AQ135" s="208"/>
      <c r="AR135" s="205"/>
      <c r="AS135" s="529"/>
      <c r="AT135" s="203"/>
      <c r="AU135" s="203"/>
      <c r="AV135" s="208"/>
      <c r="AW135" s="205"/>
      <c r="AX135" s="529"/>
    </row>
    <row r="136" spans="2:50" ht="14.25" hidden="1" customHeight="1" outlineLevel="1">
      <c r="B136" s="494"/>
      <c r="C136" s="203">
        <v>10</v>
      </c>
      <c r="D136" s="206"/>
      <c r="E136" s="203"/>
      <c r="F136" s="203"/>
      <c r="G136" s="208"/>
      <c r="H136" s="529"/>
      <c r="I136" s="209"/>
      <c r="J136" s="209"/>
      <c r="K136" s="210"/>
      <c r="L136" s="530"/>
      <c r="M136" s="209"/>
      <c r="N136" s="494"/>
      <c r="O136" s="494"/>
      <c r="P136" s="203"/>
      <c r="Q136" s="203"/>
      <c r="R136" s="208"/>
      <c r="S136" s="205"/>
      <c r="T136" s="529"/>
      <c r="U136" s="203"/>
      <c r="V136" s="203"/>
      <c r="W136" s="208"/>
      <c r="X136" s="205"/>
      <c r="Y136" s="529"/>
      <c r="Z136" s="203"/>
      <c r="AA136" s="203"/>
      <c r="AB136" s="208"/>
      <c r="AC136" s="205"/>
      <c r="AD136" s="529"/>
      <c r="AE136" s="203"/>
      <c r="AF136" s="203"/>
      <c r="AG136" s="208"/>
      <c r="AH136" s="205"/>
      <c r="AI136" s="529"/>
      <c r="AJ136" s="203"/>
      <c r="AK136" s="203"/>
      <c r="AL136" s="208"/>
      <c r="AM136" s="205"/>
      <c r="AN136" s="529"/>
      <c r="AO136" s="203"/>
      <c r="AP136" s="203"/>
      <c r="AQ136" s="208"/>
      <c r="AR136" s="205"/>
      <c r="AS136" s="529"/>
      <c r="AT136" s="203"/>
      <c r="AU136" s="203"/>
      <c r="AV136" s="208"/>
      <c r="AW136" s="205"/>
      <c r="AX136" s="529"/>
    </row>
    <row r="137" spans="2:50" ht="14.25" hidden="1" customHeight="1" outlineLevel="1">
      <c r="B137" s="494"/>
      <c r="C137" s="203">
        <v>11</v>
      </c>
      <c r="D137" s="206"/>
      <c r="E137" s="203"/>
      <c r="F137" s="203"/>
      <c r="G137" s="208"/>
      <c r="H137" s="529"/>
      <c r="I137" s="209"/>
      <c r="J137" s="209"/>
      <c r="K137" s="210"/>
      <c r="L137" s="530"/>
      <c r="M137" s="209"/>
      <c r="N137" s="494"/>
      <c r="O137" s="494"/>
      <c r="P137" s="203"/>
      <c r="Q137" s="203"/>
      <c r="R137" s="208"/>
      <c r="S137" s="205"/>
      <c r="T137" s="529"/>
      <c r="U137" s="203"/>
      <c r="V137" s="203"/>
      <c r="W137" s="208"/>
      <c r="X137" s="205"/>
      <c r="Y137" s="529"/>
      <c r="Z137" s="203"/>
      <c r="AA137" s="203"/>
      <c r="AB137" s="208"/>
      <c r="AC137" s="205"/>
      <c r="AD137" s="529"/>
      <c r="AE137" s="203"/>
      <c r="AF137" s="203"/>
      <c r="AG137" s="208"/>
      <c r="AH137" s="205"/>
      <c r="AI137" s="529"/>
      <c r="AJ137" s="203"/>
      <c r="AK137" s="203"/>
      <c r="AL137" s="208"/>
      <c r="AM137" s="205"/>
      <c r="AN137" s="529"/>
      <c r="AO137" s="203"/>
      <c r="AP137" s="203"/>
      <c r="AQ137" s="208"/>
      <c r="AR137" s="205"/>
      <c r="AS137" s="529"/>
      <c r="AT137" s="203"/>
      <c r="AU137" s="203"/>
      <c r="AV137" s="208"/>
      <c r="AW137" s="205"/>
      <c r="AX137" s="529"/>
    </row>
    <row r="138" spans="2:50" ht="14.25" hidden="1" customHeight="1" outlineLevel="1">
      <c r="B138" s="494"/>
      <c r="C138" s="203">
        <v>12</v>
      </c>
      <c r="D138" s="206"/>
      <c r="E138" s="203"/>
      <c r="F138" s="203"/>
      <c r="G138" s="208"/>
      <c r="H138" s="529"/>
      <c r="I138" s="209"/>
      <c r="J138" s="209"/>
      <c r="K138" s="210"/>
      <c r="L138" s="530"/>
      <c r="M138" s="209"/>
      <c r="N138" s="494"/>
      <c r="O138" s="494"/>
      <c r="P138" s="203"/>
      <c r="Q138" s="203"/>
      <c r="R138" s="208"/>
      <c r="S138" s="205"/>
      <c r="T138" s="529"/>
      <c r="U138" s="203"/>
      <c r="V138" s="203"/>
      <c r="W138" s="208"/>
      <c r="X138" s="205"/>
      <c r="Y138" s="529"/>
      <c r="Z138" s="203"/>
      <c r="AA138" s="203"/>
      <c r="AB138" s="208"/>
      <c r="AC138" s="205"/>
      <c r="AD138" s="529"/>
      <c r="AE138" s="203"/>
      <c r="AF138" s="203"/>
      <c r="AG138" s="208"/>
      <c r="AH138" s="205"/>
      <c r="AI138" s="529"/>
      <c r="AJ138" s="203"/>
      <c r="AK138" s="203"/>
      <c r="AL138" s="208"/>
      <c r="AM138" s="205"/>
      <c r="AN138" s="529"/>
      <c r="AO138" s="203"/>
      <c r="AP138" s="203"/>
      <c r="AQ138" s="208"/>
      <c r="AR138" s="205"/>
      <c r="AS138" s="529"/>
      <c r="AT138" s="203"/>
      <c r="AU138" s="203"/>
      <c r="AV138" s="208"/>
      <c r="AW138" s="205"/>
      <c r="AX138" s="529"/>
    </row>
    <row r="139" spans="2:50" ht="14.25" hidden="1" customHeight="1" outlineLevel="1">
      <c r="B139" s="494"/>
      <c r="C139" s="203">
        <v>13</v>
      </c>
      <c r="D139" s="206"/>
      <c r="E139" s="203"/>
      <c r="F139" s="203"/>
      <c r="G139" s="208"/>
      <c r="H139" s="529"/>
      <c r="I139" s="209"/>
      <c r="J139" s="209"/>
      <c r="K139" s="210"/>
      <c r="L139" s="530"/>
      <c r="M139" s="209"/>
      <c r="N139" s="494"/>
      <c r="O139" s="494"/>
      <c r="P139" s="203"/>
      <c r="Q139" s="203"/>
      <c r="R139" s="208"/>
      <c r="S139" s="205"/>
      <c r="T139" s="529"/>
      <c r="U139" s="203"/>
      <c r="V139" s="203"/>
      <c r="W139" s="208"/>
      <c r="X139" s="205"/>
      <c r="Y139" s="529"/>
      <c r="Z139" s="203"/>
      <c r="AA139" s="203"/>
      <c r="AB139" s="208"/>
      <c r="AC139" s="205"/>
      <c r="AD139" s="529"/>
      <c r="AE139" s="203"/>
      <c r="AF139" s="203"/>
      <c r="AG139" s="208"/>
      <c r="AH139" s="205"/>
      <c r="AI139" s="529"/>
      <c r="AJ139" s="203"/>
      <c r="AK139" s="203"/>
      <c r="AL139" s="208"/>
      <c r="AM139" s="205"/>
      <c r="AN139" s="529"/>
      <c r="AO139" s="203"/>
      <c r="AP139" s="203"/>
      <c r="AQ139" s="208"/>
      <c r="AR139" s="205"/>
      <c r="AS139" s="529"/>
      <c r="AT139" s="203"/>
      <c r="AU139" s="203"/>
      <c r="AV139" s="208"/>
      <c r="AW139" s="205"/>
      <c r="AX139" s="529"/>
    </row>
    <row r="140" spans="2:50" ht="14.25" hidden="1" customHeight="1" outlineLevel="1">
      <c r="B140" s="494"/>
      <c r="C140" s="203">
        <v>14</v>
      </c>
      <c r="D140" s="206"/>
      <c r="E140" s="203"/>
      <c r="F140" s="203"/>
      <c r="G140" s="208"/>
      <c r="H140" s="529"/>
      <c r="I140" s="209"/>
      <c r="J140" s="209"/>
      <c r="K140" s="210"/>
      <c r="L140" s="530"/>
      <c r="M140" s="209"/>
      <c r="N140" s="494"/>
      <c r="O140" s="494"/>
      <c r="P140" s="203"/>
      <c r="Q140" s="203"/>
      <c r="R140" s="208"/>
      <c r="S140" s="205"/>
      <c r="T140" s="529"/>
      <c r="U140" s="203"/>
      <c r="V140" s="203"/>
      <c r="W140" s="208"/>
      <c r="X140" s="205"/>
      <c r="Y140" s="529"/>
      <c r="Z140" s="203"/>
      <c r="AA140" s="203"/>
      <c r="AB140" s="208"/>
      <c r="AC140" s="205"/>
      <c r="AD140" s="529"/>
      <c r="AE140" s="203"/>
      <c r="AF140" s="203"/>
      <c r="AG140" s="208"/>
      <c r="AH140" s="205"/>
      <c r="AI140" s="529"/>
      <c r="AJ140" s="203"/>
      <c r="AK140" s="203"/>
      <c r="AL140" s="208"/>
      <c r="AM140" s="205"/>
      <c r="AN140" s="529"/>
      <c r="AO140" s="203"/>
      <c r="AP140" s="203"/>
      <c r="AQ140" s="208"/>
      <c r="AR140" s="205"/>
      <c r="AS140" s="529"/>
      <c r="AT140" s="203"/>
      <c r="AU140" s="203"/>
      <c r="AV140" s="208"/>
      <c r="AW140" s="205"/>
      <c r="AX140" s="529"/>
    </row>
    <row r="141" spans="2:50" ht="14.25" hidden="1" customHeight="1" outlineLevel="1">
      <c r="B141" s="494"/>
      <c r="C141" s="203">
        <v>15</v>
      </c>
      <c r="D141" s="206"/>
      <c r="E141" s="203"/>
      <c r="F141" s="203"/>
      <c r="G141" s="208"/>
      <c r="H141" s="529"/>
      <c r="I141" s="209"/>
      <c r="J141" s="209"/>
      <c r="K141" s="210"/>
      <c r="L141" s="530"/>
      <c r="M141" s="209"/>
      <c r="N141" s="494"/>
      <c r="O141" s="494"/>
      <c r="P141" s="203"/>
      <c r="Q141" s="207"/>
      <c r="R141" s="208"/>
      <c r="S141" s="205"/>
      <c r="T141" s="529"/>
      <c r="U141" s="203"/>
      <c r="V141" s="203"/>
      <c r="W141" s="208"/>
      <c r="X141" s="205"/>
      <c r="Y141" s="529"/>
      <c r="Z141" s="203"/>
      <c r="AA141" s="203"/>
      <c r="AB141" s="208"/>
      <c r="AC141" s="205"/>
      <c r="AD141" s="529"/>
      <c r="AE141" s="203"/>
      <c r="AF141" s="203"/>
      <c r="AG141" s="208"/>
      <c r="AH141" s="205"/>
      <c r="AI141" s="529"/>
      <c r="AJ141" s="203"/>
      <c r="AK141" s="203"/>
      <c r="AL141" s="208"/>
      <c r="AM141" s="205"/>
      <c r="AN141" s="529"/>
      <c r="AO141" s="203"/>
      <c r="AP141" s="203"/>
      <c r="AQ141" s="208"/>
      <c r="AR141" s="205"/>
      <c r="AS141" s="529"/>
      <c r="AT141" s="203"/>
      <c r="AU141" s="203"/>
      <c r="AV141" s="208"/>
      <c r="AW141" s="205"/>
      <c r="AX141" s="529"/>
    </row>
    <row r="142" spans="2:50" ht="14.25" hidden="1" customHeight="1" outlineLevel="1" collapsed="1">
      <c r="B142" s="532" t="s">
        <v>627</v>
      </c>
      <c r="C142" s="532"/>
      <c r="D142" s="532"/>
      <c r="E142" s="532"/>
      <c r="F142" s="532"/>
      <c r="G142" s="532"/>
      <c r="H142" s="532"/>
      <c r="I142" s="532"/>
      <c r="J142" s="532"/>
      <c r="K142" s="532"/>
      <c r="L142" s="532"/>
      <c r="M142" s="533"/>
      <c r="N142" s="575" t="s">
        <v>445</v>
      </c>
      <c r="O142" s="575" t="s">
        <v>105</v>
      </c>
      <c r="P142" s="587">
        <f>AT122+1</f>
        <v>45916</v>
      </c>
      <c r="Q142" s="588"/>
      <c r="R142" s="588"/>
      <c r="S142" s="588"/>
      <c r="T142" s="588"/>
      <c r="U142" s="589">
        <f>P142+1</f>
        <v>45917</v>
      </c>
      <c r="V142" s="590"/>
      <c r="W142" s="590"/>
      <c r="X142" s="590"/>
      <c r="Y142" s="590"/>
      <c r="Z142" s="587">
        <f t="shared" ref="Z142" si="165">U142+1</f>
        <v>45918</v>
      </c>
      <c r="AA142" s="588"/>
      <c r="AB142" s="588"/>
      <c r="AC142" s="588"/>
      <c r="AD142" s="588"/>
      <c r="AE142" s="589">
        <f t="shared" ref="AE142" si="166">Z142+1</f>
        <v>45919</v>
      </c>
      <c r="AF142" s="590"/>
      <c r="AG142" s="590"/>
      <c r="AH142" s="590"/>
      <c r="AI142" s="590"/>
      <c r="AJ142" s="591">
        <f t="shared" ref="AJ142" si="167">AE142+1</f>
        <v>45920</v>
      </c>
      <c r="AK142" s="592"/>
      <c r="AL142" s="592"/>
      <c r="AM142" s="592"/>
      <c r="AN142" s="593"/>
      <c r="AO142" s="589">
        <f t="shared" ref="AO142" si="168">AJ142+1</f>
        <v>45921</v>
      </c>
      <c r="AP142" s="590"/>
      <c r="AQ142" s="590"/>
      <c r="AR142" s="590"/>
      <c r="AS142" s="590"/>
      <c r="AT142" s="591">
        <f t="shared" ref="AT142" si="169">AO142+1</f>
        <v>45922</v>
      </c>
      <c r="AU142" s="592"/>
      <c r="AV142" s="592"/>
      <c r="AW142" s="592"/>
      <c r="AX142" s="593"/>
    </row>
    <row r="143" spans="2:50" ht="14.25" hidden="1" customHeight="1" outlineLevel="1">
      <c r="B143" s="534"/>
      <c r="C143" s="534"/>
      <c r="D143" s="534"/>
      <c r="E143" s="534"/>
      <c r="F143" s="534"/>
      <c r="G143" s="534"/>
      <c r="H143" s="534"/>
      <c r="I143" s="534"/>
      <c r="J143" s="534"/>
      <c r="K143" s="534"/>
      <c r="L143" s="534"/>
      <c r="M143" s="535"/>
      <c r="N143" s="577"/>
      <c r="O143" s="577"/>
      <c r="P143" s="594">
        <f>P142</f>
        <v>45916</v>
      </c>
      <c r="Q143" s="594"/>
      <c r="R143" s="594"/>
      <c r="S143" s="594"/>
      <c r="T143" s="594"/>
      <c r="U143" s="595">
        <f>U142</f>
        <v>45917</v>
      </c>
      <c r="V143" s="595"/>
      <c r="W143" s="595"/>
      <c r="X143" s="595"/>
      <c r="Y143" s="595"/>
      <c r="Z143" s="594">
        <f t="shared" ref="Z143" si="170">Z142</f>
        <v>45918</v>
      </c>
      <c r="AA143" s="594"/>
      <c r="AB143" s="594"/>
      <c r="AC143" s="594"/>
      <c r="AD143" s="594"/>
      <c r="AE143" s="595">
        <f t="shared" ref="AE143" si="171">AE142</f>
        <v>45919</v>
      </c>
      <c r="AF143" s="595"/>
      <c r="AG143" s="595"/>
      <c r="AH143" s="595"/>
      <c r="AI143" s="595"/>
      <c r="AJ143" s="596">
        <f t="shared" ref="AJ143" si="172">AJ142</f>
        <v>45920</v>
      </c>
      <c r="AK143" s="597"/>
      <c r="AL143" s="597"/>
      <c r="AM143" s="597"/>
      <c r="AN143" s="598"/>
      <c r="AO143" s="595">
        <f t="shared" ref="AO143" si="173">AO142</f>
        <v>45921</v>
      </c>
      <c r="AP143" s="595"/>
      <c r="AQ143" s="595"/>
      <c r="AR143" s="595"/>
      <c r="AS143" s="595"/>
      <c r="AT143" s="596">
        <f t="shared" ref="AT143" si="174">AT142</f>
        <v>45922</v>
      </c>
      <c r="AU143" s="597"/>
      <c r="AV143" s="597"/>
      <c r="AW143" s="597"/>
      <c r="AX143" s="598"/>
    </row>
    <row r="144" spans="2:50" ht="14.25" hidden="1" customHeight="1" outlineLevel="1">
      <c r="B144" s="494" t="s">
        <v>165</v>
      </c>
      <c r="C144" s="494" t="s">
        <v>160</v>
      </c>
      <c r="D144" s="494"/>
      <c r="E144" s="494" t="s">
        <v>161</v>
      </c>
      <c r="F144" s="494"/>
      <c r="G144" s="494"/>
      <c r="H144" s="494" t="s">
        <v>166</v>
      </c>
      <c r="I144" s="527" t="s">
        <v>446</v>
      </c>
      <c r="J144" s="527"/>
      <c r="K144" s="527"/>
      <c r="L144" s="527" t="s">
        <v>166</v>
      </c>
      <c r="M144" s="527" t="s">
        <v>168</v>
      </c>
      <c r="N144" s="494"/>
      <c r="O144" s="494" t="s">
        <v>167</v>
      </c>
      <c r="P144" s="494" t="s">
        <v>163</v>
      </c>
      <c r="Q144" s="494"/>
      <c r="R144" s="494"/>
      <c r="S144" s="494"/>
      <c r="T144" s="494" t="s">
        <v>166</v>
      </c>
      <c r="U144" s="494" t="s">
        <v>163</v>
      </c>
      <c r="V144" s="494"/>
      <c r="W144" s="494"/>
      <c r="X144" s="494"/>
      <c r="Y144" s="494" t="s">
        <v>166</v>
      </c>
      <c r="Z144" s="494" t="s">
        <v>163</v>
      </c>
      <c r="AA144" s="494"/>
      <c r="AB144" s="494"/>
      <c r="AC144" s="494"/>
      <c r="AD144" s="494" t="s">
        <v>166</v>
      </c>
      <c r="AE144" s="494" t="s">
        <v>163</v>
      </c>
      <c r="AF144" s="494"/>
      <c r="AG144" s="494"/>
      <c r="AH144" s="494"/>
      <c r="AI144" s="494" t="s">
        <v>166</v>
      </c>
      <c r="AJ144" s="494" t="s">
        <v>163</v>
      </c>
      <c r="AK144" s="494"/>
      <c r="AL144" s="494"/>
      <c r="AM144" s="494"/>
      <c r="AN144" s="494" t="s">
        <v>166</v>
      </c>
      <c r="AO144" s="494" t="s">
        <v>163</v>
      </c>
      <c r="AP144" s="494"/>
      <c r="AQ144" s="494"/>
      <c r="AR144" s="494"/>
      <c r="AS144" s="494" t="s">
        <v>166</v>
      </c>
      <c r="AT144" s="494" t="s">
        <v>163</v>
      </c>
      <c r="AU144" s="494"/>
      <c r="AV144" s="494"/>
      <c r="AW144" s="494"/>
      <c r="AX144" s="494" t="s">
        <v>166</v>
      </c>
    </row>
    <row r="145" spans="2:50" ht="14.25" hidden="1" customHeight="1" outlineLevel="1">
      <c r="B145" s="494"/>
      <c r="C145" s="494"/>
      <c r="D145" s="494"/>
      <c r="E145" s="494" t="s">
        <v>447</v>
      </c>
      <c r="F145" s="494"/>
      <c r="G145" s="494"/>
      <c r="H145" s="494"/>
      <c r="I145" s="527" t="s">
        <v>447</v>
      </c>
      <c r="J145" s="527"/>
      <c r="K145" s="527"/>
      <c r="L145" s="527"/>
      <c r="M145" s="527"/>
      <c r="N145" s="494"/>
      <c r="O145" s="494"/>
      <c r="P145" s="494" t="s">
        <v>448</v>
      </c>
      <c r="Q145" s="494"/>
      <c r="R145" s="494"/>
      <c r="S145" s="494"/>
      <c r="T145" s="494"/>
      <c r="U145" s="494" t="s">
        <v>448</v>
      </c>
      <c r="V145" s="494"/>
      <c r="W145" s="494"/>
      <c r="X145" s="494"/>
      <c r="Y145" s="494"/>
      <c r="Z145" s="494" t="s">
        <v>448</v>
      </c>
      <c r="AA145" s="494"/>
      <c r="AB145" s="494"/>
      <c r="AC145" s="494"/>
      <c r="AD145" s="494"/>
      <c r="AE145" s="494" t="s">
        <v>448</v>
      </c>
      <c r="AF145" s="494"/>
      <c r="AG145" s="494"/>
      <c r="AH145" s="494"/>
      <c r="AI145" s="494"/>
      <c r="AJ145" s="494" t="s">
        <v>448</v>
      </c>
      <c r="AK145" s="494"/>
      <c r="AL145" s="494"/>
      <c r="AM145" s="494"/>
      <c r="AN145" s="494"/>
      <c r="AO145" s="494" t="s">
        <v>448</v>
      </c>
      <c r="AP145" s="494"/>
      <c r="AQ145" s="494"/>
      <c r="AR145" s="494"/>
      <c r="AS145" s="494"/>
      <c r="AT145" s="494" t="s">
        <v>448</v>
      </c>
      <c r="AU145" s="494"/>
      <c r="AV145" s="494"/>
      <c r="AW145" s="494"/>
      <c r="AX145" s="494"/>
    </row>
    <row r="146" spans="2:50" ht="14.25" hidden="1" customHeight="1" outlineLevel="1">
      <c r="B146" s="494"/>
      <c r="C146" s="494"/>
      <c r="D146" s="494"/>
      <c r="E146" s="203" t="s">
        <v>162</v>
      </c>
      <c r="F146" s="203" t="s">
        <v>449</v>
      </c>
      <c r="G146" s="203" t="s">
        <v>164</v>
      </c>
      <c r="H146" s="494"/>
      <c r="I146" s="204" t="s">
        <v>162</v>
      </c>
      <c r="J146" s="204" t="s">
        <v>449</v>
      </c>
      <c r="K146" s="204" t="s">
        <v>164</v>
      </c>
      <c r="L146" s="527"/>
      <c r="M146" s="527"/>
      <c r="N146" s="494"/>
      <c r="O146" s="494"/>
      <c r="P146" s="203" t="s">
        <v>162</v>
      </c>
      <c r="Q146" s="203" t="s">
        <v>449</v>
      </c>
      <c r="R146" s="203" t="s">
        <v>164</v>
      </c>
      <c r="S146" s="205" t="s">
        <v>168</v>
      </c>
      <c r="T146" s="494"/>
      <c r="U146" s="203" t="s">
        <v>162</v>
      </c>
      <c r="V146" s="203" t="s">
        <v>449</v>
      </c>
      <c r="W146" s="203" t="s">
        <v>164</v>
      </c>
      <c r="X146" s="205" t="s">
        <v>168</v>
      </c>
      <c r="Y146" s="494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494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494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494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494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494"/>
    </row>
    <row r="147" spans="2:50" ht="14.25" hidden="1" customHeight="1" outlineLevel="1">
      <c r="B147" s="600" t="s">
        <v>625</v>
      </c>
      <c r="C147" s="203">
        <v>1</v>
      </c>
      <c r="D147" s="206" t="s">
        <v>404</v>
      </c>
      <c r="E147" s="203">
        <v>20</v>
      </c>
      <c r="F147" s="203">
        <v>2600</v>
      </c>
      <c r="G147" s="208">
        <f t="shared" ref="G147:G155" si="175">F147/E147</f>
        <v>130</v>
      </c>
      <c r="H147" s="529">
        <f>AVERAGE(F147:F161)</f>
        <v>3282.8888888888887</v>
      </c>
      <c r="I147" s="209">
        <f>AVERAGE(P147,U147,Z147,AE147,AJ147,AO147,AT147)</f>
        <v>20</v>
      </c>
      <c r="J147" s="209">
        <f>AVERAGE(Q147,V147,AA147,AF147,AK147,AP147,AU147)</f>
        <v>2287.8587918479143</v>
      </c>
      <c r="K147" s="210">
        <f>AVERAGE(R147,W147,AB147,AG147,AL147,AQ147,AV147)</f>
        <v>114.39293959239569</v>
      </c>
      <c r="L147" s="530">
        <f>IFERROR(AVERAGE(K147:K161),"-")</f>
        <v>344.76783509639409</v>
      </c>
      <c r="M147" s="209">
        <f>RANK(K147, K$147:$K$161)</f>
        <v>9</v>
      </c>
      <c r="N147" s="494"/>
      <c r="O147" s="494"/>
      <c r="P147" s="207">
        <v>20</v>
      </c>
      <c r="Q147" s="207">
        <v>2287.5949367088569</v>
      </c>
      <c r="R147" s="208">
        <f t="shared" ref="R147:R155" si="176">Q147/P147</f>
        <v>114.37974683544284</v>
      </c>
      <c r="S147" s="205">
        <f>RANK(R147, R$147:R$161)</f>
        <v>9</v>
      </c>
      <c r="T147" s="529">
        <f>AVERAGE(R147:R161)</f>
        <v>331.87889068824774</v>
      </c>
      <c r="U147" s="207">
        <v>20</v>
      </c>
      <c r="V147" s="207">
        <v>2287.693898655632</v>
      </c>
      <c r="W147" s="208">
        <f t="shared" ref="W147:W155" si="177">V147/U147</f>
        <v>114.3846949327816</v>
      </c>
      <c r="X147" s="205">
        <f>RANK(W147, W$147:W$161)</f>
        <v>9</v>
      </c>
      <c r="Y147" s="529">
        <f>AVERAGE(W147:W161)</f>
        <v>337.46828291758862</v>
      </c>
      <c r="Z147" s="207">
        <v>20</v>
      </c>
      <c r="AA147" s="207">
        <v>2287.592137592133</v>
      </c>
      <c r="AB147" s="208">
        <f t="shared" ref="AB147:AB155" si="178">AA147/Z147</f>
        <v>114.37960687960665</v>
      </c>
      <c r="AC147" s="205">
        <f>RANK(AB147, AB$147:AB$161)</f>
        <v>9</v>
      </c>
      <c r="AD147" s="529">
        <f>AVERAGE(AB147:AB161)</f>
        <v>341.97566798849249</v>
      </c>
      <c r="AE147" s="207">
        <v>20</v>
      </c>
      <c r="AF147" s="207">
        <v>2287.4849094567298</v>
      </c>
      <c r="AG147" s="208">
        <f t="shared" ref="AG147:AG155" si="179">AF147/AE147</f>
        <v>114.37424547283649</v>
      </c>
      <c r="AH147" s="205">
        <f>RANK(AG147, AG$147:AG$161)</f>
        <v>9</v>
      </c>
      <c r="AI147" s="529">
        <f>AVERAGE(AG147:AG161)</f>
        <v>346.59810569434171</v>
      </c>
      <c r="AJ147" s="207">
        <v>20</v>
      </c>
      <c r="AK147" s="207">
        <v>2288.1704069988587</v>
      </c>
      <c r="AL147" s="208">
        <f t="shared" ref="AL147:AL155" si="180">AK147/AJ147</f>
        <v>114.40852034994293</v>
      </c>
      <c r="AM147" s="205">
        <f>RANK(AL147, AL$147:AL$161)</f>
        <v>9</v>
      </c>
      <c r="AN147" s="529">
        <f>AVERAGE(AL147:AL161)</f>
        <v>351.07749882873196</v>
      </c>
      <c r="AO147" s="207">
        <v>20</v>
      </c>
      <c r="AP147" s="207">
        <v>2288.6838271005317</v>
      </c>
      <c r="AQ147" s="208">
        <f t="shared" ref="AQ147:AQ155" si="181">AP147/AO147</f>
        <v>114.43419135502658</v>
      </c>
      <c r="AR147" s="205">
        <f>RANK(AQ147, AQ$147:AQ$161)</f>
        <v>9</v>
      </c>
      <c r="AS147" s="529">
        <f>AVERAGE(AQ147:AQ161)</f>
        <v>352.29148703997402</v>
      </c>
      <c r="AT147" s="207">
        <v>20</v>
      </c>
      <c r="AU147" s="207">
        <v>2287.7914264226551</v>
      </c>
      <c r="AV147" s="208">
        <f t="shared" ref="AV147:AV155" si="182">AU147/AT147</f>
        <v>114.38957132113276</v>
      </c>
      <c r="AW147" s="205">
        <f>RANK(AV147, AV$147:AV$161)</f>
        <v>9</v>
      </c>
      <c r="AX147" s="529">
        <f>AVERAGE(AV147:AV161)</f>
        <v>352.08491251738224</v>
      </c>
    </row>
    <row r="148" spans="2:50" ht="14.25" hidden="1" customHeight="1" outlineLevel="1">
      <c r="B148" s="494"/>
      <c r="C148" s="203">
        <v>2</v>
      </c>
      <c r="D148" s="206" t="s">
        <v>402</v>
      </c>
      <c r="E148" s="203">
        <v>16</v>
      </c>
      <c r="F148" s="203">
        <v>3000</v>
      </c>
      <c r="G148" s="208">
        <f t="shared" si="175"/>
        <v>187.5</v>
      </c>
      <c r="H148" s="529"/>
      <c r="I148" s="209">
        <f t="shared" ref="I148:K155" si="183">AVERAGE(P148,U148,Z148,AE148,AJ148,AO148,AT148)</f>
        <v>16</v>
      </c>
      <c r="J148" s="209">
        <f t="shared" si="183"/>
        <v>2588.2251558374492</v>
      </c>
      <c r="K148" s="210">
        <f t="shared" si="183"/>
        <v>161.76407223984057</v>
      </c>
      <c r="L148" s="530"/>
      <c r="M148" s="209">
        <f>RANK(K148, K$147:$K$161)</f>
        <v>8</v>
      </c>
      <c r="N148" s="494"/>
      <c r="O148" s="494"/>
      <c r="P148" s="207">
        <v>16</v>
      </c>
      <c r="Q148" s="207">
        <v>2586.4211737629462</v>
      </c>
      <c r="R148" s="208">
        <f t="shared" si="176"/>
        <v>161.65132336018414</v>
      </c>
      <c r="S148" s="205">
        <f t="shared" ref="S148:S155" si="184">RANK(R148, R$147:R$161)</f>
        <v>8</v>
      </c>
      <c r="T148" s="529"/>
      <c r="U148" s="207">
        <v>16</v>
      </c>
      <c r="V148" s="207">
        <v>2586.7310012062721</v>
      </c>
      <c r="W148" s="208">
        <f t="shared" si="177"/>
        <v>161.67068757539201</v>
      </c>
      <c r="X148" s="205">
        <f t="shared" ref="X148:X149" si="185">RANK(W148, W$147:W$161)</f>
        <v>8</v>
      </c>
      <c r="Y148" s="529"/>
      <c r="Z148" s="207">
        <v>16</v>
      </c>
      <c r="AA148" s="207">
        <v>2587.1186440677989</v>
      </c>
      <c r="AB148" s="208">
        <f t="shared" si="178"/>
        <v>161.69491525423743</v>
      </c>
      <c r="AC148" s="205">
        <f t="shared" ref="AC148:AC149" si="186">RANK(AB148, AB$147:AB$161)</f>
        <v>8</v>
      </c>
      <c r="AD148" s="529"/>
      <c r="AE148" s="207">
        <v>16</v>
      </c>
      <c r="AF148" s="207">
        <v>2588.5978428351282</v>
      </c>
      <c r="AG148" s="208">
        <f t="shared" si="179"/>
        <v>161.78736517719551</v>
      </c>
      <c r="AH148" s="205">
        <f t="shared" ref="AH148:AH149" si="187">RANK(AG148, AG$147:AG$161)</f>
        <v>8</v>
      </c>
      <c r="AI148" s="529"/>
      <c r="AJ148" s="207">
        <v>16</v>
      </c>
      <c r="AK148" s="207">
        <v>2588.7832699619776</v>
      </c>
      <c r="AL148" s="208">
        <f t="shared" si="180"/>
        <v>161.7989543726236</v>
      </c>
      <c r="AM148" s="205">
        <f t="shared" ref="AM148:AM149" si="188">RANK(AL148, AL$147:AL$161)</f>
        <v>8</v>
      </c>
      <c r="AN148" s="529"/>
      <c r="AO148" s="207">
        <v>16</v>
      </c>
      <c r="AP148" s="207">
        <v>2589.9092558983657</v>
      </c>
      <c r="AQ148" s="208">
        <f t="shared" si="181"/>
        <v>161.86932849364786</v>
      </c>
      <c r="AR148" s="205">
        <f t="shared" ref="AR148:AR149" si="189">RANK(AQ148, AQ$147:AQ$161)</f>
        <v>8</v>
      </c>
      <c r="AS148" s="529"/>
      <c r="AT148" s="207">
        <v>16</v>
      </c>
      <c r="AU148" s="207">
        <v>2590.0149031296564</v>
      </c>
      <c r="AV148" s="208">
        <f t="shared" si="182"/>
        <v>161.87593144560353</v>
      </c>
      <c r="AW148" s="205">
        <f t="shared" ref="AW148:AW149" si="190">RANK(AV148, AV$147:AV$161)</f>
        <v>8</v>
      </c>
      <c r="AX148" s="529"/>
    </row>
    <row r="149" spans="2:50" ht="14.25" hidden="1" customHeight="1" outlineLevel="1">
      <c r="B149" s="494"/>
      <c r="C149" s="203">
        <v>3</v>
      </c>
      <c r="D149" s="206" t="s">
        <v>403</v>
      </c>
      <c r="E149" s="203">
        <v>6</v>
      </c>
      <c r="F149" s="203">
        <v>3600</v>
      </c>
      <c r="G149" s="208">
        <f t="shared" si="175"/>
        <v>600</v>
      </c>
      <c r="H149" s="529"/>
      <c r="I149" s="209">
        <f t="shared" si="183"/>
        <v>6</v>
      </c>
      <c r="J149" s="209">
        <f t="shared" si="183"/>
        <v>3148.7870596932371</v>
      </c>
      <c r="K149" s="210">
        <f t="shared" si="183"/>
        <v>524.79784328220614</v>
      </c>
      <c r="L149" s="530"/>
      <c r="M149" s="209">
        <f>RANK(K149, K$147:$K$161)</f>
        <v>1</v>
      </c>
      <c r="N149" s="494"/>
      <c r="O149" s="494"/>
      <c r="P149" s="207">
        <v>6</v>
      </c>
      <c r="Q149" s="207">
        <v>2984.1489822433959</v>
      </c>
      <c r="R149" s="208">
        <f t="shared" si="176"/>
        <v>497.35816370723268</v>
      </c>
      <c r="S149" s="205">
        <f t="shared" si="184"/>
        <v>1</v>
      </c>
      <c r="T149" s="529"/>
      <c r="U149" s="207">
        <v>6</v>
      </c>
      <c r="V149" s="207">
        <v>3047.8923766816138</v>
      </c>
      <c r="W149" s="208">
        <f t="shared" si="177"/>
        <v>507.98206278026896</v>
      </c>
      <c r="X149" s="205">
        <f t="shared" si="185"/>
        <v>1</v>
      </c>
      <c r="Y149" s="529"/>
      <c r="Z149" s="207">
        <v>6</v>
      </c>
      <c r="AA149" s="207">
        <v>3116.4444444444448</v>
      </c>
      <c r="AB149" s="208">
        <f t="shared" si="178"/>
        <v>519.4074074074075</v>
      </c>
      <c r="AC149" s="205">
        <f t="shared" si="186"/>
        <v>1</v>
      </c>
      <c r="AD149" s="529"/>
      <c r="AE149" s="207">
        <v>6</v>
      </c>
      <c r="AF149" s="207">
        <v>3169.4893341952161</v>
      </c>
      <c r="AG149" s="208">
        <f t="shared" si="179"/>
        <v>528.24822236586931</v>
      </c>
      <c r="AH149" s="205">
        <f t="shared" si="187"/>
        <v>1</v>
      </c>
      <c r="AI149" s="529"/>
      <c r="AJ149" s="207">
        <v>6</v>
      </c>
      <c r="AK149" s="207">
        <v>3234.2629482071702</v>
      </c>
      <c r="AL149" s="208">
        <f t="shared" si="180"/>
        <v>539.04382470119504</v>
      </c>
      <c r="AM149" s="205">
        <f t="shared" si="188"/>
        <v>1</v>
      </c>
      <c r="AN149" s="529"/>
      <c r="AO149" s="207">
        <v>6</v>
      </c>
      <c r="AP149" s="207">
        <v>3243.6588599204588</v>
      </c>
      <c r="AQ149" s="208">
        <f t="shared" si="181"/>
        <v>540.60980998674313</v>
      </c>
      <c r="AR149" s="205">
        <f t="shared" si="189"/>
        <v>2</v>
      </c>
      <c r="AS149" s="529"/>
      <c r="AT149" s="207">
        <v>6</v>
      </c>
      <c r="AU149" s="207">
        <v>3245.6124721603596</v>
      </c>
      <c r="AV149" s="208">
        <f t="shared" si="182"/>
        <v>540.93541202672657</v>
      </c>
      <c r="AW149" s="205">
        <f t="shared" si="190"/>
        <v>1</v>
      </c>
      <c r="AX149" s="529"/>
    </row>
    <row r="150" spans="2:50" ht="14.25" hidden="1" customHeight="1" outlineLevel="1">
      <c r="B150" s="494"/>
      <c r="C150" s="203">
        <v>4</v>
      </c>
      <c r="D150" s="206" t="s">
        <v>405</v>
      </c>
      <c r="E150" s="203">
        <v>6</v>
      </c>
      <c r="F150" s="203">
        <v>3600</v>
      </c>
      <c r="G150" s="208">
        <f t="shared" si="175"/>
        <v>600</v>
      </c>
      <c r="H150" s="529"/>
      <c r="I150" s="209">
        <f t="shared" si="183"/>
        <v>6</v>
      </c>
      <c r="J150" s="209">
        <f t="shared" si="183"/>
        <v>3132.712476683228</v>
      </c>
      <c r="K150" s="210">
        <f t="shared" si="183"/>
        <v>522.11874611387145</v>
      </c>
      <c r="L150" s="530"/>
      <c r="M150" s="209">
        <f>RANK(K150, K$147:$K$161)</f>
        <v>3</v>
      </c>
      <c r="N150" s="494"/>
      <c r="O150" s="494"/>
      <c r="P150" s="207">
        <v>6</v>
      </c>
      <c r="Q150" s="207">
        <v>2966.8965517241404</v>
      </c>
      <c r="R150" s="208">
        <f t="shared" si="176"/>
        <v>494.48275862069005</v>
      </c>
      <c r="S150" s="205">
        <f>RANK(R150, R$147:R$161)</f>
        <v>3</v>
      </c>
      <c r="T150" s="529"/>
      <c r="U150" s="207">
        <v>6</v>
      </c>
      <c r="V150" s="207">
        <v>3037.6357056694837</v>
      </c>
      <c r="W150" s="208">
        <f t="shared" si="177"/>
        <v>506.27261761158064</v>
      </c>
      <c r="X150" s="205">
        <f>RANK(W150, W$147:W$161)</f>
        <v>3</v>
      </c>
      <c r="Y150" s="529"/>
      <c r="Z150" s="207">
        <v>6</v>
      </c>
      <c r="AA150" s="207">
        <v>3101.9762845849755</v>
      </c>
      <c r="AB150" s="208">
        <f t="shared" si="178"/>
        <v>516.99604743082921</v>
      </c>
      <c r="AC150" s="205">
        <f>RANK(AB150, AB$147:AB$161)</f>
        <v>3</v>
      </c>
      <c r="AD150" s="529"/>
      <c r="AE150" s="207">
        <v>6</v>
      </c>
      <c r="AF150" s="207">
        <v>3155.0561797752889</v>
      </c>
      <c r="AG150" s="208">
        <f t="shared" si="179"/>
        <v>525.84269662921486</v>
      </c>
      <c r="AH150" s="205">
        <f>RANK(AG150, AG$147:AG$161)</f>
        <v>4</v>
      </c>
      <c r="AI150" s="529"/>
      <c r="AJ150" s="207">
        <v>6</v>
      </c>
      <c r="AK150" s="207">
        <v>3212.9999999999859</v>
      </c>
      <c r="AL150" s="208">
        <f t="shared" si="180"/>
        <v>535.49999999999761</v>
      </c>
      <c r="AM150" s="205">
        <f>RANK(AL150, AL$147:AL$161)</f>
        <v>4</v>
      </c>
      <c r="AN150" s="529"/>
      <c r="AO150" s="207">
        <v>6</v>
      </c>
      <c r="AP150" s="207">
        <v>3227.0658682634721</v>
      </c>
      <c r="AQ150" s="208">
        <f t="shared" si="181"/>
        <v>537.84431137724539</v>
      </c>
      <c r="AR150" s="205">
        <f>RANK(AQ150, AQ$147:AQ$161)</f>
        <v>4</v>
      </c>
      <c r="AS150" s="529"/>
      <c r="AT150" s="207">
        <v>6</v>
      </c>
      <c r="AU150" s="207">
        <v>3227.3567467652506</v>
      </c>
      <c r="AV150" s="208">
        <f t="shared" si="182"/>
        <v>537.89279112754173</v>
      </c>
      <c r="AW150" s="205">
        <f>RANK(AV150, AV$147:AV$161)</f>
        <v>3</v>
      </c>
      <c r="AX150" s="529"/>
    </row>
    <row r="151" spans="2:50" ht="14.25" hidden="1" customHeight="1" outlineLevel="1">
      <c r="B151" s="494"/>
      <c r="C151" s="203">
        <v>5</v>
      </c>
      <c r="D151" s="206" t="s">
        <v>401</v>
      </c>
      <c r="E151" s="203">
        <v>11</v>
      </c>
      <c r="F151" s="203">
        <v>3273</v>
      </c>
      <c r="G151" s="208">
        <f t="shared" si="175"/>
        <v>297.54545454545456</v>
      </c>
      <c r="H151" s="529"/>
      <c r="I151" s="209">
        <f t="shared" si="183"/>
        <v>11</v>
      </c>
      <c r="J151" s="209">
        <f t="shared" si="183"/>
        <v>2860.3278577271521</v>
      </c>
      <c r="K151" s="210">
        <f t="shared" si="183"/>
        <v>260.02980524792298</v>
      </c>
      <c r="L151" s="530"/>
      <c r="M151" s="209">
        <f>RANK(K151, K$147:$K$161)</f>
        <v>5</v>
      </c>
      <c r="N151" s="494"/>
      <c r="O151" s="494"/>
      <c r="P151" s="207">
        <v>11</v>
      </c>
      <c r="Q151" s="207">
        <v>2859.5362752430842</v>
      </c>
      <c r="R151" s="208">
        <f t="shared" si="176"/>
        <v>259.95784320391675</v>
      </c>
      <c r="S151" s="205">
        <f t="shared" si="184"/>
        <v>5</v>
      </c>
      <c r="T151" s="529"/>
      <c r="U151" s="207">
        <v>11</v>
      </c>
      <c r="V151" s="207">
        <v>2859.5693298450415</v>
      </c>
      <c r="W151" s="208">
        <f t="shared" si="177"/>
        <v>259.96084816773106</v>
      </c>
      <c r="X151" s="205">
        <f t="shared" ref="X151:X155" si="191">RANK(W151, W$147:W$161)</f>
        <v>5</v>
      </c>
      <c r="Y151" s="529"/>
      <c r="Z151" s="207">
        <v>11</v>
      </c>
      <c r="AA151" s="207">
        <v>2859.5260663507102</v>
      </c>
      <c r="AB151" s="208">
        <f t="shared" si="178"/>
        <v>259.95691512279183</v>
      </c>
      <c r="AC151" s="205">
        <f t="shared" ref="AC151:AC155" si="192">RANK(AB151, AB$147:AB$161)</f>
        <v>5</v>
      </c>
      <c r="AD151" s="529"/>
      <c r="AE151" s="207">
        <v>11</v>
      </c>
      <c r="AF151" s="207">
        <v>2859.6546310832005</v>
      </c>
      <c r="AG151" s="208">
        <f t="shared" si="179"/>
        <v>259.96860282574551</v>
      </c>
      <c r="AH151" s="205">
        <f t="shared" ref="AH151:AH155" si="193">RANK(AG151, AG$147:AG$161)</f>
        <v>5</v>
      </c>
      <c r="AI151" s="529"/>
      <c r="AJ151" s="207">
        <v>11</v>
      </c>
      <c r="AK151" s="207">
        <v>2860.7142857142812</v>
      </c>
      <c r="AL151" s="208">
        <f t="shared" si="180"/>
        <v>260.06493506493467</v>
      </c>
      <c r="AM151" s="205">
        <f t="shared" ref="AM151:AM155" si="194">RANK(AL151, AL$147:AL$161)</f>
        <v>5</v>
      </c>
      <c r="AN151" s="529"/>
      <c r="AO151" s="207">
        <v>11</v>
      </c>
      <c r="AP151" s="207">
        <v>2861.489361702128</v>
      </c>
      <c r="AQ151" s="208">
        <f t="shared" si="181"/>
        <v>260.13539651837527</v>
      </c>
      <c r="AR151" s="205">
        <f t="shared" ref="AR151:AR155" si="195">RANK(AQ151, AQ$147:AQ$161)</f>
        <v>5</v>
      </c>
      <c r="AS151" s="529"/>
      <c r="AT151" s="207">
        <v>11</v>
      </c>
      <c r="AU151" s="207">
        <v>2861.8050541516218</v>
      </c>
      <c r="AV151" s="208">
        <f t="shared" si="182"/>
        <v>260.1640958319656</v>
      </c>
      <c r="AW151" s="205">
        <f t="shared" ref="AW151:AW155" si="196">RANK(AV151, AV$147:AV$161)</f>
        <v>5</v>
      </c>
      <c r="AX151" s="529"/>
    </row>
    <row r="152" spans="2:50" ht="14.25" hidden="1" customHeight="1" outlineLevel="1">
      <c r="B152" s="494"/>
      <c r="C152" s="203">
        <v>6</v>
      </c>
      <c r="D152" s="206" t="s">
        <v>399</v>
      </c>
      <c r="E152" s="203">
        <v>12</v>
      </c>
      <c r="F152" s="203">
        <v>3273</v>
      </c>
      <c r="G152" s="208">
        <f t="shared" si="175"/>
        <v>272.75</v>
      </c>
      <c r="H152" s="529"/>
      <c r="I152" s="209">
        <f t="shared" si="183"/>
        <v>12</v>
      </c>
      <c r="J152" s="209">
        <f t="shared" si="183"/>
        <v>2878.6196554773169</v>
      </c>
      <c r="K152" s="210">
        <f t="shared" si="183"/>
        <v>239.88497128977647</v>
      </c>
      <c r="L152" s="530"/>
      <c r="M152" s="209">
        <f>RANK(K152, K$147:$K$161)</f>
        <v>6</v>
      </c>
      <c r="N152" s="494"/>
      <c r="O152" s="494"/>
      <c r="P152" s="207">
        <v>12</v>
      </c>
      <c r="Q152" s="207">
        <v>2876.8650217706818</v>
      </c>
      <c r="R152" s="208">
        <f t="shared" si="176"/>
        <v>239.73875181422349</v>
      </c>
      <c r="S152" s="205">
        <f t="shared" si="184"/>
        <v>6</v>
      </c>
      <c r="T152" s="529"/>
      <c r="U152" s="207">
        <v>12</v>
      </c>
      <c r="V152" s="207">
        <v>2877.2560975609726</v>
      </c>
      <c r="W152" s="208">
        <f t="shared" si="177"/>
        <v>239.77134146341439</v>
      </c>
      <c r="X152" s="205">
        <f t="shared" si="191"/>
        <v>6</v>
      </c>
      <c r="Y152" s="529"/>
      <c r="Z152" s="207">
        <v>12</v>
      </c>
      <c r="AA152" s="207">
        <v>2877.4214553149905</v>
      </c>
      <c r="AB152" s="208">
        <f t="shared" si="178"/>
        <v>239.78512127624921</v>
      </c>
      <c r="AC152" s="205">
        <f t="shared" si="192"/>
        <v>6</v>
      </c>
      <c r="AD152" s="529"/>
      <c r="AE152" s="207">
        <v>12</v>
      </c>
      <c r="AF152" s="207">
        <v>2878.7170857255956</v>
      </c>
      <c r="AG152" s="208">
        <f t="shared" si="179"/>
        <v>239.89309047713297</v>
      </c>
      <c r="AH152" s="205">
        <f t="shared" si="193"/>
        <v>6</v>
      </c>
      <c r="AI152" s="529"/>
      <c r="AJ152" s="207">
        <v>12</v>
      </c>
      <c r="AK152" s="207">
        <v>2879.1706661547319</v>
      </c>
      <c r="AL152" s="208">
        <f t="shared" si="180"/>
        <v>239.93088884622765</v>
      </c>
      <c r="AM152" s="205">
        <f t="shared" si="194"/>
        <v>6</v>
      </c>
      <c r="AN152" s="529"/>
      <c r="AO152" s="207">
        <v>12</v>
      </c>
      <c r="AP152" s="207">
        <v>2880.4120761196154</v>
      </c>
      <c r="AQ152" s="208">
        <f t="shared" si="181"/>
        <v>240.03433967663463</v>
      </c>
      <c r="AR152" s="205">
        <f t="shared" si="195"/>
        <v>6</v>
      </c>
      <c r="AS152" s="529"/>
      <c r="AT152" s="207">
        <v>12</v>
      </c>
      <c r="AU152" s="207">
        <v>2880.4951856946332</v>
      </c>
      <c r="AV152" s="208">
        <f t="shared" si="182"/>
        <v>240.04126547455277</v>
      </c>
      <c r="AW152" s="205">
        <f t="shared" si="196"/>
        <v>6</v>
      </c>
      <c r="AX152" s="529"/>
    </row>
    <row r="153" spans="2:50" ht="14.25" hidden="1" customHeight="1" outlineLevel="1">
      <c r="B153" s="494"/>
      <c r="C153" s="203">
        <v>7</v>
      </c>
      <c r="D153" s="206" t="s">
        <v>400</v>
      </c>
      <c r="E153" s="203">
        <v>11</v>
      </c>
      <c r="F153" s="203">
        <v>3000</v>
      </c>
      <c r="G153" s="208">
        <f t="shared" si="175"/>
        <v>272.72727272727275</v>
      </c>
      <c r="H153" s="529"/>
      <c r="I153" s="209">
        <f t="shared" si="183"/>
        <v>11</v>
      </c>
      <c r="J153" s="209">
        <f t="shared" si="183"/>
        <v>2585.0254230892283</v>
      </c>
      <c r="K153" s="210">
        <f t="shared" si="183"/>
        <v>235.00231118992991</v>
      </c>
      <c r="L153" s="530"/>
      <c r="M153" s="209">
        <f>RANK(K153, K$147:$K$161)</f>
        <v>7</v>
      </c>
      <c r="N153" s="494"/>
      <c r="O153" s="494"/>
      <c r="P153" s="207">
        <v>11</v>
      </c>
      <c r="Q153" s="207">
        <v>2583.6455002284147</v>
      </c>
      <c r="R153" s="208">
        <f t="shared" si="176"/>
        <v>234.87686365712861</v>
      </c>
      <c r="S153" s="205">
        <f t="shared" si="184"/>
        <v>7</v>
      </c>
      <c r="T153" s="529"/>
      <c r="U153" s="207">
        <v>11</v>
      </c>
      <c r="V153" s="207">
        <v>2584.0707964601756</v>
      </c>
      <c r="W153" s="208">
        <f t="shared" si="177"/>
        <v>234.91552695092506</v>
      </c>
      <c r="X153" s="205">
        <f t="shared" si="191"/>
        <v>7</v>
      </c>
      <c r="Y153" s="529"/>
      <c r="Z153" s="207">
        <v>11</v>
      </c>
      <c r="AA153" s="207">
        <v>2583.7320574162659</v>
      </c>
      <c r="AB153" s="208">
        <f t="shared" si="178"/>
        <v>234.8847324923878</v>
      </c>
      <c r="AC153" s="205">
        <f t="shared" si="192"/>
        <v>7</v>
      </c>
      <c r="AD153" s="529"/>
      <c r="AE153" s="207">
        <v>11</v>
      </c>
      <c r="AF153" s="207">
        <v>2584.1584158415817</v>
      </c>
      <c r="AG153" s="208">
        <f t="shared" si="179"/>
        <v>234.92349234923469</v>
      </c>
      <c r="AH153" s="205">
        <f t="shared" si="193"/>
        <v>7</v>
      </c>
      <c r="AI153" s="529"/>
      <c r="AJ153" s="207">
        <v>11</v>
      </c>
      <c r="AK153" s="207">
        <v>2585.3773584905689</v>
      </c>
      <c r="AL153" s="208">
        <f t="shared" si="180"/>
        <v>235.03430531732445</v>
      </c>
      <c r="AM153" s="205">
        <f t="shared" si="194"/>
        <v>7</v>
      </c>
      <c r="AN153" s="529"/>
      <c r="AO153" s="207">
        <v>11</v>
      </c>
      <c r="AP153" s="207">
        <v>2586.5417376490623</v>
      </c>
      <c r="AQ153" s="208">
        <f t="shared" si="181"/>
        <v>235.14015796809656</v>
      </c>
      <c r="AR153" s="205">
        <f t="shared" si="195"/>
        <v>7</v>
      </c>
      <c r="AS153" s="529"/>
      <c r="AT153" s="207">
        <v>11</v>
      </c>
      <c r="AU153" s="207">
        <v>2587.6520955385308</v>
      </c>
      <c r="AV153" s="208">
        <f t="shared" si="182"/>
        <v>235.24109959441191</v>
      </c>
      <c r="AW153" s="205">
        <f t="shared" si="196"/>
        <v>7</v>
      </c>
      <c r="AX153" s="529"/>
    </row>
    <row r="154" spans="2:50" ht="14.25" hidden="1" customHeight="1" outlineLevel="1">
      <c r="B154" s="494"/>
      <c r="C154" s="203">
        <v>8</v>
      </c>
      <c r="D154" s="206" t="s">
        <v>556</v>
      </c>
      <c r="E154" s="203">
        <v>6</v>
      </c>
      <c r="F154" s="203">
        <v>3600</v>
      </c>
      <c r="G154" s="208">
        <f t="shared" si="175"/>
        <v>600</v>
      </c>
      <c r="H154" s="529"/>
      <c r="I154" s="209">
        <f t="shared" si="183"/>
        <v>6</v>
      </c>
      <c r="J154" s="209">
        <f t="shared" si="183"/>
        <v>3143.1500173230206</v>
      </c>
      <c r="K154" s="210">
        <f t="shared" si="183"/>
        <v>523.85833622050347</v>
      </c>
      <c r="L154" s="530"/>
      <c r="M154" s="209">
        <f>RANK(K154, K$147:$K$161)</f>
        <v>2</v>
      </c>
      <c r="N154" s="494"/>
      <c r="O154" s="494"/>
      <c r="P154" s="207">
        <v>6</v>
      </c>
      <c r="Q154" s="207">
        <v>2981.9225251076032</v>
      </c>
      <c r="R154" s="208">
        <f t="shared" si="176"/>
        <v>496.98708751793384</v>
      </c>
      <c r="S154" s="205">
        <f t="shared" si="184"/>
        <v>2</v>
      </c>
      <c r="T154" s="529"/>
      <c r="U154" s="207">
        <v>6</v>
      </c>
      <c r="V154" s="207">
        <v>3044.6620959843276</v>
      </c>
      <c r="W154" s="208">
        <f t="shared" si="177"/>
        <v>507.44368266405462</v>
      </c>
      <c r="X154" s="205">
        <f t="shared" si="191"/>
        <v>2</v>
      </c>
      <c r="Y154" s="529"/>
      <c r="Z154" s="207">
        <v>6</v>
      </c>
      <c r="AA154" s="207">
        <v>3110.5092091007623</v>
      </c>
      <c r="AB154" s="208">
        <f t="shared" si="178"/>
        <v>518.41820151679372</v>
      </c>
      <c r="AC154" s="205">
        <f t="shared" si="192"/>
        <v>2</v>
      </c>
      <c r="AD154" s="529"/>
      <c r="AE154" s="207">
        <v>6</v>
      </c>
      <c r="AF154" s="207">
        <v>3163.7102234258587</v>
      </c>
      <c r="AG154" s="208">
        <f t="shared" si="179"/>
        <v>527.28503723764311</v>
      </c>
      <c r="AH154" s="205">
        <f t="shared" si="193"/>
        <v>2</v>
      </c>
      <c r="AI154" s="529"/>
      <c r="AJ154" s="207">
        <v>6</v>
      </c>
      <c r="AK154" s="207">
        <v>3226.4375413086518</v>
      </c>
      <c r="AL154" s="208">
        <f t="shared" si="180"/>
        <v>537.73959021810867</v>
      </c>
      <c r="AM154" s="205">
        <f t="shared" si="194"/>
        <v>2</v>
      </c>
      <c r="AN154" s="529"/>
      <c r="AO154" s="207">
        <v>6</v>
      </c>
      <c r="AP154" s="207">
        <v>3232.1549636803829</v>
      </c>
      <c r="AQ154" s="208">
        <f t="shared" si="181"/>
        <v>538.69249394673045</v>
      </c>
      <c r="AR154" s="205">
        <f t="shared" si="195"/>
        <v>3</v>
      </c>
      <c r="AS154" s="529"/>
      <c r="AT154" s="207">
        <v>6</v>
      </c>
      <c r="AU154" s="207">
        <v>3242.6535626535574</v>
      </c>
      <c r="AV154" s="208">
        <f t="shared" si="182"/>
        <v>540.44226044225957</v>
      </c>
      <c r="AW154" s="205">
        <f t="shared" si="196"/>
        <v>2</v>
      </c>
      <c r="AX154" s="529"/>
    </row>
    <row r="155" spans="2:50" ht="14.25" hidden="1" customHeight="1" outlineLevel="1">
      <c r="B155" s="494"/>
      <c r="C155" s="203">
        <v>9</v>
      </c>
      <c r="D155" s="206" t="s">
        <v>644</v>
      </c>
      <c r="E155" s="203">
        <v>6</v>
      </c>
      <c r="F155" s="203">
        <v>3600</v>
      </c>
      <c r="G155" s="208">
        <f t="shared" si="175"/>
        <v>600</v>
      </c>
      <c r="H155" s="529"/>
      <c r="I155" s="209">
        <f t="shared" si="183"/>
        <v>6</v>
      </c>
      <c r="J155" s="209">
        <f t="shared" si="183"/>
        <v>3126.3689441466036</v>
      </c>
      <c r="K155" s="210">
        <f t="shared" si="183"/>
        <v>521.06149069110063</v>
      </c>
      <c r="L155" s="530"/>
      <c r="M155" s="209">
        <f>RANK(K155, K$147:$K$161)</f>
        <v>4</v>
      </c>
      <c r="N155" s="494"/>
      <c r="O155" s="494"/>
      <c r="P155" s="207">
        <v>6</v>
      </c>
      <c r="Q155" s="207">
        <v>2924.8648648648646</v>
      </c>
      <c r="R155" s="208">
        <f t="shared" si="176"/>
        <v>487.47747747747741</v>
      </c>
      <c r="S155" s="205">
        <f t="shared" si="184"/>
        <v>4</v>
      </c>
      <c r="T155" s="529"/>
      <c r="U155" s="207">
        <v>6</v>
      </c>
      <c r="V155" s="207">
        <v>3028.8785046728967</v>
      </c>
      <c r="W155" s="208">
        <f t="shared" si="177"/>
        <v>504.81308411214945</v>
      </c>
      <c r="X155" s="205">
        <f t="shared" si="191"/>
        <v>4</v>
      </c>
      <c r="Y155" s="529"/>
      <c r="Z155" s="207">
        <v>6</v>
      </c>
      <c r="AA155" s="207">
        <v>3073.5483870967773</v>
      </c>
      <c r="AB155" s="208">
        <f t="shared" si="178"/>
        <v>512.25806451612959</v>
      </c>
      <c r="AC155" s="205">
        <f t="shared" si="192"/>
        <v>4</v>
      </c>
      <c r="AD155" s="529"/>
      <c r="AE155" s="207">
        <v>6</v>
      </c>
      <c r="AF155" s="207">
        <v>3162.3611922852124</v>
      </c>
      <c r="AG155" s="208">
        <f t="shared" si="179"/>
        <v>527.0601987142021</v>
      </c>
      <c r="AH155" s="205">
        <f t="shared" si="193"/>
        <v>3</v>
      </c>
      <c r="AI155" s="529"/>
      <c r="AJ155" s="207">
        <v>6</v>
      </c>
      <c r="AK155" s="207">
        <v>3217.0588235294003</v>
      </c>
      <c r="AL155" s="208">
        <f t="shared" si="180"/>
        <v>536.17647058823343</v>
      </c>
      <c r="AM155" s="205">
        <f t="shared" si="194"/>
        <v>3</v>
      </c>
      <c r="AN155" s="529"/>
      <c r="AO155" s="207">
        <v>6</v>
      </c>
      <c r="AP155" s="207">
        <v>3251.1801242236011</v>
      </c>
      <c r="AQ155" s="208">
        <f t="shared" si="181"/>
        <v>541.86335403726684</v>
      </c>
      <c r="AR155" s="205">
        <f t="shared" si="195"/>
        <v>1</v>
      </c>
      <c r="AS155" s="529"/>
      <c r="AT155" s="207">
        <v>6</v>
      </c>
      <c r="AU155" s="207">
        <v>3226.6907123534738</v>
      </c>
      <c r="AV155" s="208">
        <f t="shared" si="182"/>
        <v>537.78178539224564</v>
      </c>
      <c r="AW155" s="205">
        <f t="shared" si="196"/>
        <v>4</v>
      </c>
      <c r="AX155" s="529"/>
    </row>
    <row r="156" spans="2:50" ht="14.25" hidden="1" customHeight="1" outlineLevel="1">
      <c r="B156" s="494"/>
      <c r="C156" s="203">
        <v>10</v>
      </c>
      <c r="D156" s="206"/>
      <c r="E156" s="203"/>
      <c r="F156" s="203"/>
      <c r="G156" s="208"/>
      <c r="H156" s="529"/>
      <c r="I156" s="209"/>
      <c r="J156" s="209"/>
      <c r="K156" s="210"/>
      <c r="L156" s="530"/>
      <c r="M156" s="209"/>
      <c r="N156" s="494"/>
      <c r="O156" s="494"/>
      <c r="P156" s="207"/>
      <c r="Q156" s="207"/>
      <c r="R156" s="208"/>
      <c r="S156" s="205"/>
      <c r="T156" s="529"/>
      <c r="U156" s="207"/>
      <c r="V156" s="207"/>
      <c r="W156" s="208"/>
      <c r="X156" s="205"/>
      <c r="Y156" s="529"/>
      <c r="Z156" s="207"/>
      <c r="AA156" s="207"/>
      <c r="AB156" s="208"/>
      <c r="AC156" s="205"/>
      <c r="AD156" s="529"/>
      <c r="AE156" s="207"/>
      <c r="AF156" s="207"/>
      <c r="AG156" s="208"/>
      <c r="AH156" s="205"/>
      <c r="AI156" s="529"/>
      <c r="AJ156" s="207"/>
      <c r="AK156" s="207"/>
      <c r="AL156" s="208"/>
      <c r="AM156" s="205"/>
      <c r="AN156" s="529"/>
      <c r="AO156" s="207"/>
      <c r="AP156" s="207"/>
      <c r="AQ156" s="208"/>
      <c r="AR156" s="205"/>
      <c r="AS156" s="529"/>
      <c r="AT156" s="207"/>
      <c r="AU156" s="207"/>
      <c r="AV156" s="208"/>
      <c r="AW156" s="205"/>
      <c r="AX156" s="529"/>
    </row>
    <row r="157" spans="2:50" ht="14.25" hidden="1" customHeight="1" outlineLevel="1">
      <c r="B157" s="494"/>
      <c r="C157" s="203">
        <v>11</v>
      </c>
      <c r="D157" s="206"/>
      <c r="E157" s="203"/>
      <c r="F157" s="203"/>
      <c r="G157" s="208"/>
      <c r="H157" s="529"/>
      <c r="I157" s="209"/>
      <c r="J157" s="209"/>
      <c r="K157" s="210"/>
      <c r="L157" s="530"/>
      <c r="M157" s="209"/>
      <c r="N157" s="494"/>
      <c r="O157" s="494"/>
      <c r="P157" s="207"/>
      <c r="Q157" s="207"/>
      <c r="R157" s="208"/>
      <c r="S157" s="205"/>
      <c r="T157" s="529"/>
      <c r="U157" s="207"/>
      <c r="V157" s="207"/>
      <c r="W157" s="208"/>
      <c r="X157" s="205"/>
      <c r="Y157" s="529"/>
      <c r="Z157" s="207"/>
      <c r="AA157" s="207"/>
      <c r="AB157" s="208"/>
      <c r="AC157" s="205"/>
      <c r="AD157" s="529"/>
      <c r="AE157" s="207"/>
      <c r="AF157" s="207"/>
      <c r="AG157" s="208"/>
      <c r="AH157" s="205"/>
      <c r="AI157" s="529"/>
      <c r="AJ157" s="207"/>
      <c r="AK157" s="207"/>
      <c r="AL157" s="208"/>
      <c r="AM157" s="205"/>
      <c r="AN157" s="529"/>
      <c r="AO157" s="207"/>
      <c r="AP157" s="207"/>
      <c r="AQ157" s="208"/>
      <c r="AR157" s="205"/>
      <c r="AS157" s="529"/>
      <c r="AT157" s="207"/>
      <c r="AU157" s="207"/>
      <c r="AV157" s="208"/>
      <c r="AW157" s="205"/>
      <c r="AX157" s="529"/>
    </row>
    <row r="158" spans="2:50" ht="14.25" hidden="1" customHeight="1" outlineLevel="1">
      <c r="B158" s="494"/>
      <c r="C158" s="203">
        <v>12</v>
      </c>
      <c r="D158" s="206"/>
      <c r="E158" s="203"/>
      <c r="F158" s="203"/>
      <c r="G158" s="208"/>
      <c r="H158" s="529"/>
      <c r="I158" s="209"/>
      <c r="J158" s="209"/>
      <c r="K158" s="210"/>
      <c r="L158" s="530"/>
      <c r="M158" s="209"/>
      <c r="N158" s="494"/>
      <c r="O158" s="494"/>
      <c r="P158" s="207"/>
      <c r="Q158" s="207"/>
      <c r="R158" s="208"/>
      <c r="S158" s="205"/>
      <c r="T158" s="529"/>
      <c r="U158" s="207"/>
      <c r="V158" s="207"/>
      <c r="W158" s="208"/>
      <c r="X158" s="205"/>
      <c r="Y158" s="529"/>
      <c r="Z158" s="207"/>
      <c r="AA158" s="207"/>
      <c r="AB158" s="208"/>
      <c r="AC158" s="205"/>
      <c r="AD158" s="529"/>
      <c r="AE158" s="207"/>
      <c r="AF158" s="207"/>
      <c r="AG158" s="208"/>
      <c r="AH158" s="205"/>
      <c r="AI158" s="529"/>
      <c r="AJ158" s="207"/>
      <c r="AK158" s="207"/>
      <c r="AL158" s="208"/>
      <c r="AM158" s="205"/>
      <c r="AN158" s="529"/>
      <c r="AO158" s="207"/>
      <c r="AP158" s="207"/>
      <c r="AQ158" s="208"/>
      <c r="AR158" s="205"/>
      <c r="AS158" s="529"/>
      <c r="AT158" s="207"/>
      <c r="AU158" s="207"/>
      <c r="AV158" s="208"/>
      <c r="AW158" s="205"/>
      <c r="AX158" s="529"/>
    </row>
    <row r="159" spans="2:50" ht="14.25" hidden="1" customHeight="1" outlineLevel="1">
      <c r="B159" s="494"/>
      <c r="C159" s="203">
        <v>13</v>
      </c>
      <c r="D159" s="206"/>
      <c r="E159" s="203"/>
      <c r="F159" s="203"/>
      <c r="G159" s="208"/>
      <c r="H159" s="529"/>
      <c r="I159" s="209"/>
      <c r="J159" s="209"/>
      <c r="K159" s="210"/>
      <c r="L159" s="530"/>
      <c r="M159" s="209"/>
      <c r="N159" s="494"/>
      <c r="O159" s="494"/>
      <c r="P159" s="203"/>
      <c r="Q159" s="203"/>
      <c r="R159" s="208"/>
      <c r="S159" s="205"/>
      <c r="T159" s="529"/>
      <c r="U159" s="203"/>
      <c r="V159" s="203"/>
      <c r="W159" s="208"/>
      <c r="X159" s="205"/>
      <c r="Y159" s="529"/>
      <c r="Z159" s="203"/>
      <c r="AA159" s="203"/>
      <c r="AB159" s="208"/>
      <c r="AC159" s="205"/>
      <c r="AD159" s="529"/>
      <c r="AE159" s="203"/>
      <c r="AF159" s="203"/>
      <c r="AG159" s="208"/>
      <c r="AH159" s="205"/>
      <c r="AI159" s="529"/>
      <c r="AJ159" s="203"/>
      <c r="AK159" s="203"/>
      <c r="AL159" s="208"/>
      <c r="AM159" s="205"/>
      <c r="AN159" s="529"/>
      <c r="AO159" s="203"/>
      <c r="AP159" s="203"/>
      <c r="AQ159" s="208"/>
      <c r="AR159" s="205"/>
      <c r="AS159" s="529"/>
      <c r="AT159" s="203"/>
      <c r="AU159" s="203"/>
      <c r="AV159" s="208"/>
      <c r="AW159" s="205"/>
      <c r="AX159" s="529"/>
    </row>
    <row r="160" spans="2:50" ht="14.25" hidden="1" customHeight="1" outlineLevel="1">
      <c r="B160" s="494"/>
      <c r="C160" s="203">
        <v>14</v>
      </c>
      <c r="D160" s="206"/>
      <c r="E160" s="203"/>
      <c r="F160" s="203"/>
      <c r="G160" s="208"/>
      <c r="H160" s="529"/>
      <c r="I160" s="209"/>
      <c r="J160" s="209"/>
      <c r="K160" s="210"/>
      <c r="L160" s="530"/>
      <c r="M160" s="209"/>
      <c r="N160" s="494"/>
      <c r="O160" s="494"/>
      <c r="P160" s="203"/>
      <c r="Q160" s="203"/>
      <c r="R160" s="208"/>
      <c r="S160" s="205"/>
      <c r="T160" s="529"/>
      <c r="U160" s="203"/>
      <c r="V160" s="203"/>
      <c r="W160" s="208"/>
      <c r="X160" s="205"/>
      <c r="Y160" s="529"/>
      <c r="Z160" s="203"/>
      <c r="AA160" s="203"/>
      <c r="AB160" s="208"/>
      <c r="AC160" s="205"/>
      <c r="AD160" s="529"/>
      <c r="AE160" s="203"/>
      <c r="AF160" s="203"/>
      <c r="AG160" s="208"/>
      <c r="AH160" s="205"/>
      <c r="AI160" s="529"/>
      <c r="AJ160" s="203"/>
      <c r="AK160" s="203"/>
      <c r="AL160" s="208"/>
      <c r="AM160" s="205"/>
      <c r="AN160" s="529"/>
      <c r="AO160" s="203"/>
      <c r="AP160" s="203"/>
      <c r="AQ160" s="208"/>
      <c r="AR160" s="205"/>
      <c r="AS160" s="529"/>
      <c r="AT160" s="203"/>
      <c r="AU160" s="203"/>
      <c r="AV160" s="208"/>
      <c r="AW160" s="205"/>
      <c r="AX160" s="529"/>
    </row>
    <row r="161" spans="2:50" ht="14.25" hidden="1" customHeight="1" outlineLevel="1">
      <c r="B161" s="494"/>
      <c r="C161" s="203">
        <v>15</v>
      </c>
      <c r="D161" s="206"/>
      <c r="E161" s="203"/>
      <c r="F161" s="203"/>
      <c r="G161" s="208"/>
      <c r="H161" s="529"/>
      <c r="I161" s="209"/>
      <c r="J161" s="209"/>
      <c r="K161" s="210"/>
      <c r="L161" s="530"/>
      <c r="M161" s="209"/>
      <c r="N161" s="494"/>
      <c r="O161" s="494"/>
      <c r="P161" s="203"/>
      <c r="Q161" s="207"/>
      <c r="R161" s="208"/>
      <c r="S161" s="205"/>
      <c r="T161" s="529"/>
      <c r="U161" s="203"/>
      <c r="V161" s="207"/>
      <c r="W161" s="208"/>
      <c r="X161" s="205"/>
      <c r="Y161" s="529"/>
      <c r="Z161" s="203"/>
      <c r="AA161" s="207"/>
      <c r="AB161" s="208"/>
      <c r="AC161" s="205"/>
      <c r="AD161" s="529"/>
      <c r="AE161" s="203"/>
      <c r="AF161" s="207"/>
      <c r="AG161" s="208"/>
      <c r="AH161" s="205"/>
      <c r="AI161" s="529"/>
      <c r="AJ161" s="203"/>
      <c r="AK161" s="207"/>
      <c r="AL161" s="208"/>
      <c r="AM161" s="205"/>
      <c r="AN161" s="529"/>
      <c r="AO161" s="203"/>
      <c r="AP161" s="207"/>
      <c r="AQ161" s="208"/>
      <c r="AR161" s="205"/>
      <c r="AS161" s="529"/>
      <c r="AT161" s="203"/>
      <c r="AU161" s="207"/>
      <c r="AV161" s="208"/>
      <c r="AW161" s="205"/>
      <c r="AX161" s="529"/>
    </row>
    <row r="162" spans="2:50" ht="14.25" hidden="1" customHeight="1" outlineLevel="1" collapsed="1">
      <c r="B162" s="532" t="s">
        <v>628</v>
      </c>
      <c r="C162" s="532"/>
      <c r="D162" s="532"/>
      <c r="E162" s="532"/>
      <c r="F162" s="532"/>
      <c r="G162" s="532"/>
      <c r="H162" s="532"/>
      <c r="I162" s="532"/>
      <c r="J162" s="532"/>
      <c r="K162" s="532"/>
      <c r="L162" s="532"/>
      <c r="M162" s="533"/>
      <c r="N162" s="575" t="s">
        <v>445</v>
      </c>
      <c r="O162" s="575" t="s">
        <v>105</v>
      </c>
      <c r="P162" s="587">
        <f>AT142+1</f>
        <v>45923</v>
      </c>
      <c r="Q162" s="588"/>
      <c r="R162" s="588"/>
      <c r="S162" s="588"/>
      <c r="T162" s="588"/>
      <c r="U162" s="589">
        <f>P162+1</f>
        <v>45924</v>
      </c>
      <c r="V162" s="590"/>
      <c r="W162" s="590"/>
      <c r="X162" s="590"/>
      <c r="Y162" s="590"/>
      <c r="Z162" s="587">
        <f t="shared" ref="Z162" si="197">U162+1</f>
        <v>45925</v>
      </c>
      <c r="AA162" s="588"/>
      <c r="AB162" s="588"/>
      <c r="AC162" s="588"/>
      <c r="AD162" s="588"/>
      <c r="AE162" s="589">
        <f t="shared" ref="AE162" si="198">Z162+1</f>
        <v>45926</v>
      </c>
      <c r="AF162" s="590"/>
      <c r="AG162" s="590"/>
      <c r="AH162" s="590"/>
      <c r="AI162" s="590"/>
      <c r="AJ162" s="591">
        <f t="shared" ref="AJ162" si="199">AE162+1</f>
        <v>45927</v>
      </c>
      <c r="AK162" s="592"/>
      <c r="AL162" s="592"/>
      <c r="AM162" s="592"/>
      <c r="AN162" s="593"/>
      <c r="AO162" s="589">
        <f t="shared" ref="AO162" si="200">AJ162+1</f>
        <v>45928</v>
      </c>
      <c r="AP162" s="590"/>
      <c r="AQ162" s="590"/>
      <c r="AR162" s="590"/>
      <c r="AS162" s="590"/>
      <c r="AT162" s="591">
        <f t="shared" ref="AT162" si="201">AO162+1</f>
        <v>45929</v>
      </c>
      <c r="AU162" s="592"/>
      <c r="AV162" s="592"/>
      <c r="AW162" s="592"/>
      <c r="AX162" s="593"/>
    </row>
    <row r="163" spans="2:50" ht="14.25" hidden="1" customHeight="1" outlineLevel="1">
      <c r="B163" s="534"/>
      <c r="C163" s="534"/>
      <c r="D163" s="534"/>
      <c r="E163" s="534"/>
      <c r="F163" s="534"/>
      <c r="G163" s="534"/>
      <c r="H163" s="534"/>
      <c r="I163" s="534"/>
      <c r="J163" s="534"/>
      <c r="K163" s="534"/>
      <c r="L163" s="534"/>
      <c r="M163" s="535"/>
      <c r="N163" s="577"/>
      <c r="O163" s="577"/>
      <c r="P163" s="594">
        <f>P162</f>
        <v>45923</v>
      </c>
      <c r="Q163" s="594"/>
      <c r="R163" s="594"/>
      <c r="S163" s="594"/>
      <c r="T163" s="594"/>
      <c r="U163" s="595">
        <f>U162</f>
        <v>45924</v>
      </c>
      <c r="V163" s="595"/>
      <c r="W163" s="595"/>
      <c r="X163" s="595"/>
      <c r="Y163" s="595"/>
      <c r="Z163" s="594">
        <f t="shared" ref="Z163" si="202">Z162</f>
        <v>45925</v>
      </c>
      <c r="AA163" s="594"/>
      <c r="AB163" s="594"/>
      <c r="AC163" s="594"/>
      <c r="AD163" s="594"/>
      <c r="AE163" s="595">
        <f t="shared" ref="AE163" si="203">AE162</f>
        <v>45926</v>
      </c>
      <c r="AF163" s="595"/>
      <c r="AG163" s="595"/>
      <c r="AH163" s="595"/>
      <c r="AI163" s="595"/>
      <c r="AJ163" s="596">
        <f t="shared" ref="AJ163" si="204">AJ162</f>
        <v>45927</v>
      </c>
      <c r="AK163" s="597"/>
      <c r="AL163" s="597"/>
      <c r="AM163" s="597"/>
      <c r="AN163" s="598"/>
      <c r="AO163" s="595">
        <f t="shared" ref="AO163" si="205">AO162</f>
        <v>45928</v>
      </c>
      <c r="AP163" s="595"/>
      <c r="AQ163" s="595"/>
      <c r="AR163" s="595"/>
      <c r="AS163" s="595"/>
      <c r="AT163" s="596">
        <f t="shared" ref="AT163" si="206">AT162</f>
        <v>45929</v>
      </c>
      <c r="AU163" s="597"/>
      <c r="AV163" s="597"/>
      <c r="AW163" s="597"/>
      <c r="AX163" s="598"/>
    </row>
    <row r="164" spans="2:50" ht="14.25" hidden="1" customHeight="1" outlineLevel="1">
      <c r="B164" s="494" t="s">
        <v>165</v>
      </c>
      <c r="C164" s="494" t="s">
        <v>160</v>
      </c>
      <c r="D164" s="494"/>
      <c r="E164" s="494" t="s">
        <v>161</v>
      </c>
      <c r="F164" s="494"/>
      <c r="G164" s="494"/>
      <c r="H164" s="494" t="s">
        <v>166</v>
      </c>
      <c r="I164" s="527" t="s">
        <v>446</v>
      </c>
      <c r="J164" s="527"/>
      <c r="K164" s="527"/>
      <c r="L164" s="527" t="s">
        <v>166</v>
      </c>
      <c r="M164" s="527" t="s">
        <v>168</v>
      </c>
      <c r="N164" s="494"/>
      <c r="O164" s="494" t="s">
        <v>167</v>
      </c>
      <c r="P164" s="494" t="s">
        <v>163</v>
      </c>
      <c r="Q164" s="494"/>
      <c r="R164" s="494"/>
      <c r="S164" s="494"/>
      <c r="T164" s="494" t="s">
        <v>166</v>
      </c>
      <c r="U164" s="494" t="s">
        <v>163</v>
      </c>
      <c r="V164" s="494"/>
      <c r="W164" s="494"/>
      <c r="X164" s="494"/>
      <c r="Y164" s="494" t="s">
        <v>166</v>
      </c>
      <c r="Z164" s="494" t="s">
        <v>163</v>
      </c>
      <c r="AA164" s="494"/>
      <c r="AB164" s="494"/>
      <c r="AC164" s="494"/>
      <c r="AD164" s="494" t="s">
        <v>166</v>
      </c>
      <c r="AE164" s="494" t="s">
        <v>163</v>
      </c>
      <c r="AF164" s="494"/>
      <c r="AG164" s="494"/>
      <c r="AH164" s="494"/>
      <c r="AI164" s="494" t="s">
        <v>166</v>
      </c>
      <c r="AJ164" s="494" t="s">
        <v>163</v>
      </c>
      <c r="AK164" s="494"/>
      <c r="AL164" s="494"/>
      <c r="AM164" s="494"/>
      <c r="AN164" s="494" t="s">
        <v>166</v>
      </c>
      <c r="AO164" s="494" t="s">
        <v>163</v>
      </c>
      <c r="AP164" s="494"/>
      <c r="AQ164" s="494"/>
      <c r="AR164" s="494"/>
      <c r="AS164" s="494" t="s">
        <v>166</v>
      </c>
      <c r="AT164" s="494" t="s">
        <v>163</v>
      </c>
      <c r="AU164" s="494"/>
      <c r="AV164" s="494"/>
      <c r="AW164" s="494"/>
      <c r="AX164" s="494" t="s">
        <v>166</v>
      </c>
    </row>
    <row r="165" spans="2:50" ht="14.25" hidden="1" customHeight="1" outlineLevel="1">
      <c r="B165" s="494"/>
      <c r="C165" s="494"/>
      <c r="D165" s="494"/>
      <c r="E165" s="494" t="s">
        <v>447</v>
      </c>
      <c r="F165" s="494"/>
      <c r="G165" s="494"/>
      <c r="H165" s="494"/>
      <c r="I165" s="527" t="s">
        <v>447</v>
      </c>
      <c r="J165" s="527"/>
      <c r="K165" s="527"/>
      <c r="L165" s="527"/>
      <c r="M165" s="527"/>
      <c r="N165" s="494"/>
      <c r="O165" s="494"/>
      <c r="P165" s="494" t="s">
        <v>448</v>
      </c>
      <c r="Q165" s="494"/>
      <c r="R165" s="494"/>
      <c r="S165" s="494"/>
      <c r="T165" s="494"/>
      <c r="U165" s="494" t="s">
        <v>448</v>
      </c>
      <c r="V165" s="494"/>
      <c r="W165" s="494"/>
      <c r="X165" s="494"/>
      <c r="Y165" s="494"/>
      <c r="Z165" s="494" t="s">
        <v>448</v>
      </c>
      <c r="AA165" s="494"/>
      <c r="AB165" s="494"/>
      <c r="AC165" s="494"/>
      <c r="AD165" s="494"/>
      <c r="AE165" s="494" t="s">
        <v>448</v>
      </c>
      <c r="AF165" s="494"/>
      <c r="AG165" s="494"/>
      <c r="AH165" s="494"/>
      <c r="AI165" s="494"/>
      <c r="AJ165" s="494" t="s">
        <v>448</v>
      </c>
      <c r="AK165" s="494"/>
      <c r="AL165" s="494"/>
      <c r="AM165" s="494"/>
      <c r="AN165" s="494"/>
      <c r="AO165" s="494" t="s">
        <v>448</v>
      </c>
      <c r="AP165" s="494"/>
      <c r="AQ165" s="494"/>
      <c r="AR165" s="494"/>
      <c r="AS165" s="494"/>
      <c r="AT165" s="494" t="s">
        <v>448</v>
      </c>
      <c r="AU165" s="494"/>
      <c r="AV165" s="494"/>
      <c r="AW165" s="494"/>
      <c r="AX165" s="494"/>
    </row>
    <row r="166" spans="2:50" ht="14.25" hidden="1" customHeight="1" outlineLevel="1">
      <c r="B166" s="494"/>
      <c r="C166" s="494"/>
      <c r="D166" s="494"/>
      <c r="E166" s="203" t="s">
        <v>162</v>
      </c>
      <c r="F166" s="203" t="s">
        <v>449</v>
      </c>
      <c r="G166" s="203" t="s">
        <v>164</v>
      </c>
      <c r="H166" s="494"/>
      <c r="I166" s="204" t="s">
        <v>162</v>
      </c>
      <c r="J166" s="204" t="s">
        <v>449</v>
      </c>
      <c r="K166" s="204" t="s">
        <v>164</v>
      </c>
      <c r="L166" s="527"/>
      <c r="M166" s="527"/>
      <c r="N166" s="494"/>
      <c r="O166" s="494"/>
      <c r="P166" s="203" t="s">
        <v>162</v>
      </c>
      <c r="Q166" s="203" t="s">
        <v>449</v>
      </c>
      <c r="R166" s="203" t="s">
        <v>164</v>
      </c>
      <c r="S166" s="205" t="s">
        <v>168</v>
      </c>
      <c r="T166" s="494"/>
      <c r="U166" s="203" t="s">
        <v>162</v>
      </c>
      <c r="V166" s="203" t="s">
        <v>449</v>
      </c>
      <c r="W166" s="203" t="s">
        <v>164</v>
      </c>
      <c r="X166" s="205" t="s">
        <v>168</v>
      </c>
      <c r="Y166" s="494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494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494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494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494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494"/>
    </row>
    <row r="167" spans="2:50" ht="14.25" hidden="1" customHeight="1" outlineLevel="1">
      <c r="B167" s="600" t="s">
        <v>625</v>
      </c>
      <c r="C167" s="203">
        <v>1</v>
      </c>
      <c r="D167" s="206" t="s">
        <v>404</v>
      </c>
      <c r="E167" s="203">
        <v>20</v>
      </c>
      <c r="F167" s="203">
        <v>2600</v>
      </c>
      <c r="G167" s="208">
        <f t="shared" ref="G167:G175" si="207">F167/E167</f>
        <v>130</v>
      </c>
      <c r="H167" s="529">
        <f>AVERAGE(F167:F181)</f>
        <v>3282.8888888888887</v>
      </c>
      <c r="I167" s="209">
        <f>AVERAGE(P167,U167,Z167,AE167,AJ167,AO167,AT167)</f>
        <v>20</v>
      </c>
      <c r="J167" s="209">
        <f>AVERAGE(Q167,V167,AA167,AF167,AK167,AP167,AU167)</f>
        <v>2292.9592141870085</v>
      </c>
      <c r="K167" s="210">
        <f>AVERAGE(R167,W167,AB167,AG167,AL167,AQ167,AV167)</f>
        <v>114.64796070935041</v>
      </c>
      <c r="L167" s="530">
        <f>IFERROR(AVERAGE(K167:K181),"-")</f>
        <v>353.12087516145539</v>
      </c>
      <c r="M167" s="209">
        <f>RANK(K167, K$167:$K$181)</f>
        <v>9</v>
      </c>
      <c r="N167" s="494"/>
      <c r="O167" s="494"/>
      <c r="P167" s="207">
        <v>20</v>
      </c>
      <c r="Q167" s="207">
        <v>2291.2451861360737</v>
      </c>
      <c r="R167" s="208">
        <f t="shared" ref="R167:R175" si="208">Q167/P167</f>
        <v>114.56225930680368</v>
      </c>
      <c r="S167" s="205">
        <f>RANK(R167, R$167:R$181)</f>
        <v>9</v>
      </c>
      <c r="T167" s="529">
        <f>AVERAGE(R167:R181)</f>
        <v>352.1932648989839</v>
      </c>
      <c r="U167" s="207">
        <v>20</v>
      </c>
      <c r="V167" s="207">
        <v>2291.4124583440075</v>
      </c>
      <c r="W167" s="208">
        <f t="shared" ref="W167:W175" si="209">V167/U167</f>
        <v>114.57062291720038</v>
      </c>
      <c r="X167" s="205">
        <f>RANK(W167, W$167:W$181)</f>
        <v>9</v>
      </c>
      <c r="Y167" s="529">
        <f>AVERAGE(W167:W181)</f>
        <v>352.24614140519293</v>
      </c>
      <c r="Z167" s="207">
        <v>20</v>
      </c>
      <c r="AA167" s="207">
        <v>2291.79528838343</v>
      </c>
      <c r="AB167" s="208">
        <f t="shared" ref="AB167:AB175" si="210">AA167/Z167</f>
        <v>114.5897644191715</v>
      </c>
      <c r="AC167" s="205">
        <f>RANK(AB167, AB$167:AB$181)</f>
        <v>9</v>
      </c>
      <c r="AD167" s="529">
        <f>AVERAGE(AB167:AB181)</f>
        <v>352.2684305731587</v>
      </c>
      <c r="AE167" s="207">
        <v>20</v>
      </c>
      <c r="AF167" s="207">
        <v>2292.0180722891569</v>
      </c>
      <c r="AG167" s="208">
        <f t="shared" ref="AG167:AG175" si="211">AF167/AE167</f>
        <v>114.60090361445785</v>
      </c>
      <c r="AH167" s="205">
        <f>RANK(AG167, AG$167:AG$181)</f>
        <v>9</v>
      </c>
      <c r="AI167" s="529">
        <f>AVERAGE(AG167:AG181)</f>
        <v>352.41000222961316</v>
      </c>
      <c r="AJ167" s="207">
        <v>20</v>
      </c>
      <c r="AK167" s="207">
        <v>2292.4731182795708</v>
      </c>
      <c r="AL167" s="208">
        <f t="shared" ref="AL167:AL175" si="212">AK167/AJ167</f>
        <v>114.62365591397854</v>
      </c>
      <c r="AM167" s="205">
        <f>RANK(AL167, AL$167:AL$181)</f>
        <v>9</v>
      </c>
      <c r="AN167" s="529">
        <f>AVERAGE(AL167:AL181)</f>
        <v>353.89451074947726</v>
      </c>
      <c r="AO167" s="207">
        <v>20</v>
      </c>
      <c r="AP167" s="207">
        <v>2292.5585532167202</v>
      </c>
      <c r="AQ167" s="208">
        <f t="shared" ref="AQ167:AQ175" si="213">AP167/AO167</f>
        <v>114.62792766083601</v>
      </c>
      <c r="AR167" s="205">
        <f>RANK(AQ167, AQ$167:AQ$181)</f>
        <v>9</v>
      </c>
      <c r="AS167" s="529">
        <f>AVERAGE(AQ167:AQ181)</f>
        <v>354.23300276234721</v>
      </c>
      <c r="AT167" s="207">
        <v>20</v>
      </c>
      <c r="AU167" s="207">
        <v>2299.2118226600992</v>
      </c>
      <c r="AV167" s="208">
        <f t="shared" ref="AV167:AV175" si="214">AU167/AT167</f>
        <v>114.96059113300495</v>
      </c>
      <c r="AW167" s="205">
        <f>RANK(AV167, AV$167:AV$181)</f>
        <v>9</v>
      </c>
      <c r="AX167" s="529">
        <f>AVERAGE(AV167:AV181)</f>
        <v>354.60077351141467</v>
      </c>
    </row>
    <row r="168" spans="2:50" ht="14.25" hidden="1" customHeight="1" outlineLevel="1">
      <c r="B168" s="494"/>
      <c r="C168" s="203">
        <v>2</v>
      </c>
      <c r="D168" s="206" t="s">
        <v>402</v>
      </c>
      <c r="E168" s="203">
        <v>16</v>
      </c>
      <c r="F168" s="203">
        <v>3000</v>
      </c>
      <c r="G168" s="208">
        <f t="shared" si="207"/>
        <v>187.5</v>
      </c>
      <c r="H168" s="529"/>
      <c r="I168" s="209">
        <f t="shared" ref="I168:K175" si="215">AVERAGE(P168,U168,Z168,AE168,AJ168,AO168,AT168)</f>
        <v>16</v>
      </c>
      <c r="J168" s="209">
        <f t="shared" si="215"/>
        <v>2601.3234369346851</v>
      </c>
      <c r="K168" s="210">
        <f t="shared" si="215"/>
        <v>162.58271480841782</v>
      </c>
      <c r="L168" s="530"/>
      <c r="M168" s="209">
        <f>RANK(K168, K$167:$K$181)</f>
        <v>8</v>
      </c>
      <c r="N168" s="494"/>
      <c r="O168" s="494"/>
      <c r="P168" s="207">
        <v>16</v>
      </c>
      <c r="Q168" s="207">
        <v>2598.496240601502</v>
      </c>
      <c r="R168" s="208">
        <f t="shared" si="208"/>
        <v>162.40601503759387</v>
      </c>
      <c r="S168" s="205">
        <f t="shared" ref="S168:S175" si="216">RANK(R168, R$167:R$181)</f>
        <v>8</v>
      </c>
      <c r="T168" s="529"/>
      <c r="U168" s="207">
        <v>16</v>
      </c>
      <c r="V168" s="207">
        <v>2600.5624748895148</v>
      </c>
      <c r="W168" s="208">
        <f t="shared" si="209"/>
        <v>162.53515468059467</v>
      </c>
      <c r="X168" s="205">
        <f t="shared" ref="X168:X174" si="217">RANK(W168, W$167:W$181)</f>
        <v>8</v>
      </c>
      <c r="Y168" s="529"/>
      <c r="Z168" s="207">
        <v>16</v>
      </c>
      <c r="AA168" s="207">
        <v>2601.449275362319</v>
      </c>
      <c r="AB168" s="208">
        <f t="shared" si="210"/>
        <v>162.59057971014494</v>
      </c>
      <c r="AC168" s="205">
        <f t="shared" ref="AC168:AC175" si="218">RANK(AB168, AB$167:AB$181)</f>
        <v>8</v>
      </c>
      <c r="AD168" s="529"/>
      <c r="AE168" s="207">
        <v>16</v>
      </c>
      <c r="AF168" s="207">
        <v>2601.9471488178006</v>
      </c>
      <c r="AG168" s="208">
        <f t="shared" si="211"/>
        <v>162.62169680111253</v>
      </c>
      <c r="AH168" s="205">
        <f t="shared" ref="AH168:AH175" si="219">RANK(AG168, AG$167:AG$181)</f>
        <v>8</v>
      </c>
      <c r="AI168" s="529"/>
      <c r="AJ168" s="207">
        <v>16</v>
      </c>
      <c r="AK168" s="207">
        <v>2601.8331805682838</v>
      </c>
      <c r="AL168" s="208">
        <f t="shared" si="212"/>
        <v>162.61457378551773</v>
      </c>
      <c r="AM168" s="205">
        <f t="shared" ref="AM168:AM175" si="220">RANK(AL168, AL$167:AL$181)</f>
        <v>8</v>
      </c>
      <c r="AN168" s="529"/>
      <c r="AO168" s="207">
        <v>16</v>
      </c>
      <c r="AP168" s="207">
        <v>2602.4475524475511</v>
      </c>
      <c r="AQ168" s="208">
        <f t="shared" si="213"/>
        <v>162.65297202797194</v>
      </c>
      <c r="AR168" s="205">
        <f t="shared" ref="AR168:AR175" si="221">RANK(AQ168, AQ$167:AQ$181)</f>
        <v>8</v>
      </c>
      <c r="AS168" s="529"/>
      <c r="AT168" s="207">
        <v>16</v>
      </c>
      <c r="AU168" s="207">
        <v>2602.5281858558251</v>
      </c>
      <c r="AV168" s="208">
        <f t="shared" si="214"/>
        <v>162.65801161598907</v>
      </c>
      <c r="AW168" s="205">
        <f t="shared" ref="AW168:AW175" si="222">RANK(AV168, AV$167:AV$181)</f>
        <v>8</v>
      </c>
      <c r="AX168" s="529"/>
    </row>
    <row r="169" spans="2:50" ht="14.25" hidden="1" customHeight="1" outlineLevel="1">
      <c r="B169" s="494"/>
      <c r="C169" s="203">
        <v>3</v>
      </c>
      <c r="D169" s="206" t="s">
        <v>403</v>
      </c>
      <c r="E169" s="203">
        <v>6</v>
      </c>
      <c r="F169" s="203">
        <v>3600</v>
      </c>
      <c r="G169" s="208">
        <f t="shared" si="207"/>
        <v>600</v>
      </c>
      <c r="H169" s="529"/>
      <c r="I169" s="209">
        <f t="shared" si="215"/>
        <v>6</v>
      </c>
      <c r="J169" s="209">
        <f t="shared" si="215"/>
        <v>3256.5152492970597</v>
      </c>
      <c r="K169" s="210">
        <f t="shared" si="215"/>
        <v>542.75254154951006</v>
      </c>
      <c r="L169" s="530"/>
      <c r="M169" s="209">
        <f>RANK(K169, K$167:$K$181)</f>
        <v>1</v>
      </c>
      <c r="N169" s="494"/>
      <c r="O169" s="494"/>
      <c r="P169" s="207">
        <v>6</v>
      </c>
      <c r="Q169" s="207">
        <v>3245.5331412103756</v>
      </c>
      <c r="R169" s="208">
        <f t="shared" si="208"/>
        <v>540.92219020172922</v>
      </c>
      <c r="S169" s="205">
        <f t="shared" si="216"/>
        <v>1</v>
      </c>
      <c r="T169" s="529"/>
      <c r="U169" s="207">
        <v>6</v>
      </c>
      <c r="V169" s="207">
        <v>3246.3217845277495</v>
      </c>
      <c r="W169" s="208">
        <f t="shared" si="209"/>
        <v>541.05363075462492</v>
      </c>
      <c r="X169" s="205">
        <f t="shared" si="217"/>
        <v>1</v>
      </c>
      <c r="Y169" s="529"/>
      <c r="Z169" s="207">
        <v>6</v>
      </c>
      <c r="AA169" s="207">
        <v>3246.7035732259601</v>
      </c>
      <c r="AB169" s="208">
        <f t="shared" si="210"/>
        <v>541.11726220432672</v>
      </c>
      <c r="AC169" s="205">
        <f t="shared" si="218"/>
        <v>1</v>
      </c>
      <c r="AD169" s="529"/>
      <c r="AE169" s="207">
        <v>6</v>
      </c>
      <c r="AF169" s="207">
        <v>3248.1761871988915</v>
      </c>
      <c r="AG169" s="208">
        <f t="shared" si="211"/>
        <v>541.36269786648188</v>
      </c>
      <c r="AH169" s="205">
        <f t="shared" si="219"/>
        <v>1</v>
      </c>
      <c r="AI169" s="529"/>
      <c r="AJ169" s="207">
        <v>6</v>
      </c>
      <c r="AK169" s="207">
        <v>3266.1591695501652</v>
      </c>
      <c r="AL169" s="208">
        <f t="shared" si="212"/>
        <v>544.3598615916942</v>
      </c>
      <c r="AM169" s="205">
        <f t="shared" si="220"/>
        <v>2</v>
      </c>
      <c r="AN169" s="529"/>
      <c r="AO169" s="207">
        <v>6</v>
      </c>
      <c r="AP169" s="207">
        <v>3267.0918367346858</v>
      </c>
      <c r="AQ169" s="208">
        <f t="shared" si="213"/>
        <v>544.51530612244767</v>
      </c>
      <c r="AR169" s="205">
        <f t="shared" si="221"/>
        <v>2</v>
      </c>
      <c r="AS169" s="529"/>
      <c r="AT169" s="207">
        <v>6</v>
      </c>
      <c r="AU169" s="207">
        <v>3275.6210526315917</v>
      </c>
      <c r="AV169" s="208">
        <f t="shared" si="214"/>
        <v>545.93684210526533</v>
      </c>
      <c r="AW169" s="205">
        <f t="shared" si="222"/>
        <v>1</v>
      </c>
      <c r="AX169" s="529"/>
    </row>
    <row r="170" spans="2:50" ht="14.25" hidden="1" customHeight="1" outlineLevel="1">
      <c r="B170" s="494"/>
      <c r="C170" s="203">
        <v>4</v>
      </c>
      <c r="D170" s="206" t="s">
        <v>405</v>
      </c>
      <c r="E170" s="203">
        <v>6</v>
      </c>
      <c r="F170" s="203">
        <v>3600</v>
      </c>
      <c r="G170" s="208">
        <f t="shared" si="207"/>
        <v>600</v>
      </c>
      <c r="H170" s="529"/>
      <c r="I170" s="209">
        <f t="shared" si="215"/>
        <v>6</v>
      </c>
      <c r="J170" s="209">
        <f t="shared" si="215"/>
        <v>3238.5565323265291</v>
      </c>
      <c r="K170" s="210">
        <f t="shared" si="215"/>
        <v>539.75942205442152</v>
      </c>
      <c r="L170" s="530"/>
      <c r="M170" s="209">
        <f>RANK(K170, K$167:$K$181)</f>
        <v>3</v>
      </c>
      <c r="N170" s="494"/>
      <c r="O170" s="494"/>
      <c r="P170" s="207">
        <v>6</v>
      </c>
      <c r="Q170" s="207">
        <v>3227.666451195862</v>
      </c>
      <c r="R170" s="208">
        <f t="shared" si="208"/>
        <v>537.94440853264371</v>
      </c>
      <c r="S170" s="205">
        <f t="shared" si="216"/>
        <v>3</v>
      </c>
      <c r="T170" s="529"/>
      <c r="U170" s="207">
        <v>6</v>
      </c>
      <c r="V170" s="207">
        <v>3227.906976744192</v>
      </c>
      <c r="W170" s="208">
        <f t="shared" si="209"/>
        <v>537.98449612403203</v>
      </c>
      <c r="X170" s="205">
        <f t="shared" si="217"/>
        <v>3</v>
      </c>
      <c r="Y170" s="529"/>
      <c r="Z170" s="207">
        <v>6</v>
      </c>
      <c r="AA170" s="207">
        <v>3228.3551273227622</v>
      </c>
      <c r="AB170" s="208">
        <f t="shared" si="210"/>
        <v>538.059187887127</v>
      </c>
      <c r="AC170" s="205">
        <f t="shared" si="218"/>
        <v>3</v>
      </c>
      <c r="AD170" s="529"/>
      <c r="AE170" s="207">
        <v>6</v>
      </c>
      <c r="AF170" s="207">
        <v>3230.6839186691177</v>
      </c>
      <c r="AG170" s="208">
        <f t="shared" si="211"/>
        <v>538.44731977818628</v>
      </c>
      <c r="AH170" s="205">
        <f t="shared" si="219"/>
        <v>3</v>
      </c>
      <c r="AI170" s="529"/>
      <c r="AJ170" s="207">
        <v>6</v>
      </c>
      <c r="AK170" s="207">
        <v>3241.0256410256361</v>
      </c>
      <c r="AL170" s="208">
        <f t="shared" si="212"/>
        <v>540.17094017093939</v>
      </c>
      <c r="AM170" s="205">
        <f t="shared" si="220"/>
        <v>4</v>
      </c>
      <c r="AN170" s="529"/>
      <c r="AO170" s="207">
        <v>6</v>
      </c>
      <c r="AP170" s="207">
        <v>3256.5256525652626</v>
      </c>
      <c r="AQ170" s="208">
        <f t="shared" si="213"/>
        <v>542.7542754275438</v>
      </c>
      <c r="AR170" s="205">
        <f t="shared" si="221"/>
        <v>3</v>
      </c>
      <c r="AS170" s="529"/>
      <c r="AT170" s="207">
        <v>6</v>
      </c>
      <c r="AU170" s="207">
        <v>3257.7319587628699</v>
      </c>
      <c r="AV170" s="208">
        <f t="shared" si="214"/>
        <v>542.95532646047832</v>
      </c>
      <c r="AW170" s="205">
        <f t="shared" si="222"/>
        <v>3</v>
      </c>
      <c r="AX170" s="529"/>
    </row>
    <row r="171" spans="2:50" ht="14.25" hidden="1" customHeight="1" outlineLevel="1">
      <c r="B171" s="494"/>
      <c r="C171" s="203">
        <v>5</v>
      </c>
      <c r="D171" s="206" t="s">
        <v>401</v>
      </c>
      <c r="E171" s="203">
        <v>11</v>
      </c>
      <c r="F171" s="203">
        <v>3273</v>
      </c>
      <c r="G171" s="208">
        <f t="shared" si="207"/>
        <v>297.54545454545456</v>
      </c>
      <c r="H171" s="529"/>
      <c r="I171" s="209">
        <f t="shared" si="215"/>
        <v>11</v>
      </c>
      <c r="J171" s="209">
        <f t="shared" si="215"/>
        <v>2871.0743961201674</v>
      </c>
      <c r="K171" s="210">
        <f t="shared" si="215"/>
        <v>261.00676328365159</v>
      </c>
      <c r="L171" s="530"/>
      <c r="M171" s="209">
        <f>RANK(K171, K$167:$K$181)</f>
        <v>5</v>
      </c>
      <c r="N171" s="494"/>
      <c r="O171" s="494"/>
      <c r="P171" s="207">
        <v>11</v>
      </c>
      <c r="Q171" s="207">
        <v>2868.1528662420378</v>
      </c>
      <c r="R171" s="208">
        <f t="shared" si="208"/>
        <v>260.74116965836708</v>
      </c>
      <c r="S171" s="205">
        <f t="shared" si="216"/>
        <v>5</v>
      </c>
      <c r="T171" s="529"/>
      <c r="U171" s="207">
        <v>11</v>
      </c>
      <c r="V171" s="207">
        <v>2868.2820976491848</v>
      </c>
      <c r="W171" s="208">
        <f t="shared" si="209"/>
        <v>260.75291796810774</v>
      </c>
      <c r="X171" s="205">
        <f t="shared" si="217"/>
        <v>5</v>
      </c>
      <c r="Y171" s="529"/>
      <c r="Z171" s="207">
        <v>11</v>
      </c>
      <c r="AA171" s="207">
        <v>2868.9337175792516</v>
      </c>
      <c r="AB171" s="208">
        <f t="shared" si="210"/>
        <v>260.8121561435683</v>
      </c>
      <c r="AC171" s="205">
        <f t="shared" si="218"/>
        <v>5</v>
      </c>
      <c r="AD171" s="529"/>
      <c r="AE171" s="207">
        <v>11</v>
      </c>
      <c r="AF171" s="207">
        <v>2869.6189495365597</v>
      </c>
      <c r="AG171" s="208">
        <f t="shared" si="211"/>
        <v>260.87444995786905</v>
      </c>
      <c r="AH171" s="205">
        <f t="shared" si="219"/>
        <v>5</v>
      </c>
      <c r="AI171" s="529"/>
      <c r="AJ171" s="207">
        <v>11</v>
      </c>
      <c r="AK171" s="207">
        <v>2869.8591549295706</v>
      </c>
      <c r="AL171" s="208">
        <f t="shared" si="212"/>
        <v>260.89628681177913</v>
      </c>
      <c r="AM171" s="205">
        <f t="shared" si="220"/>
        <v>5</v>
      </c>
      <c r="AN171" s="529"/>
      <c r="AO171" s="207">
        <v>11</v>
      </c>
      <c r="AP171" s="207">
        <v>2872.0617420066137</v>
      </c>
      <c r="AQ171" s="208">
        <f t="shared" si="213"/>
        <v>261.09652200060123</v>
      </c>
      <c r="AR171" s="205">
        <f t="shared" si="221"/>
        <v>5</v>
      </c>
      <c r="AS171" s="529"/>
      <c r="AT171" s="207">
        <v>11</v>
      </c>
      <c r="AU171" s="207">
        <v>2880.6122448979559</v>
      </c>
      <c r="AV171" s="208">
        <f t="shared" si="214"/>
        <v>261.87384044526874</v>
      </c>
      <c r="AW171" s="205">
        <f t="shared" si="222"/>
        <v>5</v>
      </c>
      <c r="AX171" s="529"/>
    </row>
    <row r="172" spans="2:50" ht="14.25" hidden="1" customHeight="1" outlineLevel="1">
      <c r="B172" s="494"/>
      <c r="C172" s="203">
        <v>6</v>
      </c>
      <c r="D172" s="206" t="s">
        <v>399</v>
      </c>
      <c r="E172" s="203">
        <v>12</v>
      </c>
      <c r="F172" s="203">
        <v>3273</v>
      </c>
      <c r="G172" s="208">
        <f t="shared" si="207"/>
        <v>272.75</v>
      </c>
      <c r="H172" s="529"/>
      <c r="I172" s="209">
        <f t="shared" si="215"/>
        <v>12</v>
      </c>
      <c r="J172" s="209">
        <f t="shared" si="215"/>
        <v>2888.4549449111191</v>
      </c>
      <c r="K172" s="210">
        <f t="shared" si="215"/>
        <v>240.70457874259324</v>
      </c>
      <c r="L172" s="530"/>
      <c r="M172" s="209">
        <f>RANK(K172, K$167:$K$181)</f>
        <v>6</v>
      </c>
      <c r="N172" s="494"/>
      <c r="O172" s="494"/>
      <c r="P172" s="207">
        <v>12</v>
      </c>
      <c r="Q172" s="207">
        <v>2884.7375196681469</v>
      </c>
      <c r="R172" s="208">
        <f t="shared" si="208"/>
        <v>240.39479330567892</v>
      </c>
      <c r="S172" s="205">
        <f t="shared" si="216"/>
        <v>6</v>
      </c>
      <c r="T172" s="529"/>
      <c r="U172" s="207">
        <v>12</v>
      </c>
      <c r="V172" s="207">
        <v>2885.5765015344145</v>
      </c>
      <c r="W172" s="208">
        <f t="shared" si="209"/>
        <v>240.46470846120121</v>
      </c>
      <c r="X172" s="205">
        <f t="shared" si="217"/>
        <v>6</v>
      </c>
      <c r="Y172" s="529"/>
      <c r="Z172" s="207">
        <v>12</v>
      </c>
      <c r="AA172" s="207">
        <v>2886.7053583479533</v>
      </c>
      <c r="AB172" s="208">
        <f t="shared" si="210"/>
        <v>240.55877986232943</v>
      </c>
      <c r="AC172" s="205">
        <f t="shared" si="218"/>
        <v>6</v>
      </c>
      <c r="AD172" s="529"/>
      <c r="AE172" s="207">
        <v>12</v>
      </c>
      <c r="AF172" s="207">
        <v>2887.1161313095627</v>
      </c>
      <c r="AG172" s="208">
        <f t="shared" si="211"/>
        <v>240.59301094246356</v>
      </c>
      <c r="AH172" s="205">
        <f t="shared" si="219"/>
        <v>6</v>
      </c>
      <c r="AI172" s="529"/>
      <c r="AJ172" s="207">
        <v>12</v>
      </c>
      <c r="AK172" s="207">
        <v>2887.4213836477952</v>
      </c>
      <c r="AL172" s="208">
        <f t="shared" si="212"/>
        <v>240.61844863731628</v>
      </c>
      <c r="AM172" s="205">
        <f t="shared" si="220"/>
        <v>6</v>
      </c>
      <c r="AN172" s="529"/>
      <c r="AO172" s="207">
        <v>12</v>
      </c>
      <c r="AP172" s="207">
        <v>2891.8382461857518</v>
      </c>
      <c r="AQ172" s="208">
        <f t="shared" si="213"/>
        <v>240.98652051547933</v>
      </c>
      <c r="AR172" s="205">
        <f t="shared" si="221"/>
        <v>6</v>
      </c>
      <c r="AS172" s="529"/>
      <c r="AT172" s="207">
        <v>12</v>
      </c>
      <c r="AU172" s="207">
        <v>2895.789473684209</v>
      </c>
      <c r="AV172" s="208">
        <f t="shared" si="214"/>
        <v>241.31578947368408</v>
      </c>
      <c r="AW172" s="205">
        <f t="shared" si="222"/>
        <v>6</v>
      </c>
      <c r="AX172" s="529"/>
    </row>
    <row r="173" spans="2:50" ht="14.25" hidden="1" customHeight="1" outlineLevel="1">
      <c r="B173" s="494"/>
      <c r="C173" s="203">
        <v>7</v>
      </c>
      <c r="D173" s="206" t="s">
        <v>400</v>
      </c>
      <c r="E173" s="203">
        <v>11</v>
      </c>
      <c r="F173" s="203">
        <v>3000</v>
      </c>
      <c r="G173" s="208">
        <f t="shared" si="207"/>
        <v>272.72727272727275</v>
      </c>
      <c r="H173" s="529"/>
      <c r="I173" s="209">
        <f t="shared" si="215"/>
        <v>11</v>
      </c>
      <c r="J173" s="209">
        <f t="shared" si="215"/>
        <v>2589.1997407788467</v>
      </c>
      <c r="K173" s="210">
        <f t="shared" si="215"/>
        <v>235.38179461625882</v>
      </c>
      <c r="L173" s="530"/>
      <c r="M173" s="209">
        <f>RANK(K173, K$167:$K$181)</f>
        <v>7</v>
      </c>
      <c r="N173" s="494"/>
      <c r="O173" s="494"/>
      <c r="P173" s="207">
        <v>11</v>
      </c>
      <c r="Q173" s="207">
        <v>2588.1705639614852</v>
      </c>
      <c r="R173" s="208">
        <f t="shared" si="208"/>
        <v>235.28823308740775</v>
      </c>
      <c r="S173" s="205">
        <f t="shared" si="216"/>
        <v>7</v>
      </c>
      <c r="T173" s="529"/>
      <c r="U173" s="207">
        <v>11</v>
      </c>
      <c r="V173" s="207">
        <v>2588.180549092599</v>
      </c>
      <c r="W173" s="208">
        <f t="shared" si="209"/>
        <v>235.28914082659992</v>
      </c>
      <c r="X173" s="205">
        <f t="shared" si="217"/>
        <v>7</v>
      </c>
      <c r="Y173" s="529"/>
      <c r="Z173" s="207">
        <v>11</v>
      </c>
      <c r="AA173" s="207">
        <v>2588.5800909550267</v>
      </c>
      <c r="AB173" s="208">
        <f t="shared" si="210"/>
        <v>235.32546281409333</v>
      </c>
      <c r="AC173" s="205">
        <f t="shared" si="218"/>
        <v>7</v>
      </c>
      <c r="AD173" s="529"/>
      <c r="AE173" s="207">
        <v>11</v>
      </c>
      <c r="AF173" s="207">
        <v>2589.0559230306708</v>
      </c>
      <c r="AG173" s="208">
        <f t="shared" si="211"/>
        <v>235.36872027551553</v>
      </c>
      <c r="AH173" s="205">
        <f t="shared" si="219"/>
        <v>7</v>
      </c>
      <c r="AI173" s="529"/>
      <c r="AJ173" s="207">
        <v>11</v>
      </c>
      <c r="AK173" s="207">
        <v>2589.6512935883038</v>
      </c>
      <c r="AL173" s="208">
        <f t="shared" si="212"/>
        <v>235.42284487166398</v>
      </c>
      <c r="AM173" s="205">
        <f t="shared" si="220"/>
        <v>7</v>
      </c>
      <c r="AN173" s="529"/>
      <c r="AO173" s="207">
        <v>11</v>
      </c>
      <c r="AP173" s="207">
        <v>2590.2192242833053</v>
      </c>
      <c r="AQ173" s="208">
        <f t="shared" si="213"/>
        <v>235.47447493484594</v>
      </c>
      <c r="AR173" s="205">
        <f t="shared" si="221"/>
        <v>7</v>
      </c>
      <c r="AS173" s="529"/>
      <c r="AT173" s="207">
        <v>11</v>
      </c>
      <c r="AU173" s="207">
        <v>2590.5405405405377</v>
      </c>
      <c r="AV173" s="208">
        <f t="shared" si="214"/>
        <v>235.50368550368523</v>
      </c>
      <c r="AW173" s="205">
        <f t="shared" si="222"/>
        <v>7</v>
      </c>
      <c r="AX173" s="529"/>
    </row>
    <row r="174" spans="2:50" ht="14.25" hidden="1" customHeight="1" outlineLevel="1">
      <c r="B174" s="494"/>
      <c r="C174" s="203">
        <v>8</v>
      </c>
      <c r="D174" s="206" t="s">
        <v>556</v>
      </c>
      <c r="E174" s="203">
        <v>6</v>
      </c>
      <c r="F174" s="203">
        <v>3600</v>
      </c>
      <c r="G174" s="208">
        <f t="shared" si="207"/>
        <v>600</v>
      </c>
      <c r="H174" s="529"/>
      <c r="I174" s="209">
        <f t="shared" si="215"/>
        <v>6</v>
      </c>
      <c r="J174" s="209">
        <f t="shared" si="215"/>
        <v>3253.7813380427651</v>
      </c>
      <c r="K174" s="210">
        <f t="shared" si="215"/>
        <v>542.29688967379434</v>
      </c>
      <c r="L174" s="530"/>
      <c r="M174" s="209">
        <f>RANK(K174, K$167:$K$181)</f>
        <v>2</v>
      </c>
      <c r="N174" s="494"/>
      <c r="O174" s="494"/>
      <c r="P174" s="207">
        <v>6</v>
      </c>
      <c r="Q174" s="207">
        <v>3242.8346456692907</v>
      </c>
      <c r="R174" s="208">
        <f t="shared" si="208"/>
        <v>540.47244094488178</v>
      </c>
      <c r="S174" s="205">
        <f t="shared" si="216"/>
        <v>2</v>
      </c>
      <c r="T174" s="529"/>
      <c r="U174" s="207">
        <v>6</v>
      </c>
      <c r="V174" s="207">
        <v>3242.9268292682918</v>
      </c>
      <c r="W174" s="208">
        <f t="shared" si="209"/>
        <v>540.48780487804868</v>
      </c>
      <c r="X174" s="205">
        <f t="shared" si="217"/>
        <v>2</v>
      </c>
      <c r="Y174" s="529"/>
      <c r="Z174" s="207">
        <v>6</v>
      </c>
      <c r="AA174" s="207">
        <v>3242.3144360023371</v>
      </c>
      <c r="AB174" s="208">
        <f t="shared" si="210"/>
        <v>540.38573933372288</v>
      </c>
      <c r="AC174" s="205">
        <f t="shared" si="218"/>
        <v>2</v>
      </c>
      <c r="AD174" s="529"/>
      <c r="AE174" s="207">
        <v>6</v>
      </c>
      <c r="AF174" s="207">
        <v>3243.7113402061809</v>
      </c>
      <c r="AG174" s="208">
        <f t="shared" si="211"/>
        <v>540.61855670103012</v>
      </c>
      <c r="AH174" s="205">
        <f t="shared" si="219"/>
        <v>2</v>
      </c>
      <c r="AI174" s="529"/>
      <c r="AJ174" s="207">
        <v>6</v>
      </c>
      <c r="AK174" s="207">
        <v>3268.4210526315769</v>
      </c>
      <c r="AL174" s="208">
        <f t="shared" si="212"/>
        <v>544.73684210526278</v>
      </c>
      <c r="AM174" s="205">
        <f t="shared" si="220"/>
        <v>1</v>
      </c>
      <c r="AN174" s="529"/>
      <c r="AO174" s="207">
        <v>6</v>
      </c>
      <c r="AP174" s="207">
        <v>3268.2745825603092</v>
      </c>
      <c r="AQ174" s="208">
        <f t="shared" si="213"/>
        <v>544.71243042671824</v>
      </c>
      <c r="AR174" s="205">
        <f t="shared" si="221"/>
        <v>1</v>
      </c>
      <c r="AS174" s="529"/>
      <c r="AT174" s="207">
        <v>6</v>
      </c>
      <c r="AU174" s="207">
        <v>3267.9864799613729</v>
      </c>
      <c r="AV174" s="208">
        <f t="shared" si="214"/>
        <v>544.66441332689544</v>
      </c>
      <c r="AW174" s="205">
        <f t="shared" si="222"/>
        <v>2</v>
      </c>
      <c r="AX174" s="529"/>
    </row>
    <row r="175" spans="2:50" ht="14.25" hidden="1" customHeight="1" outlineLevel="1">
      <c r="B175" s="494"/>
      <c r="C175" s="203">
        <v>9</v>
      </c>
      <c r="D175" s="206" t="s">
        <v>644</v>
      </c>
      <c r="E175" s="203">
        <v>6</v>
      </c>
      <c r="F175" s="203">
        <v>3600</v>
      </c>
      <c r="G175" s="208">
        <f t="shared" si="207"/>
        <v>600</v>
      </c>
      <c r="H175" s="529"/>
      <c r="I175" s="209">
        <f t="shared" si="215"/>
        <v>6</v>
      </c>
      <c r="J175" s="209">
        <f t="shared" si="215"/>
        <v>3233.731266090605</v>
      </c>
      <c r="K175" s="210">
        <f t="shared" si="215"/>
        <v>538.95521101510087</v>
      </c>
      <c r="L175" s="530"/>
      <c r="M175" s="209">
        <f>RANK(K175, K$167:$K$181)</f>
        <v>4</v>
      </c>
      <c r="N175" s="494"/>
      <c r="O175" s="494"/>
      <c r="P175" s="207">
        <v>6</v>
      </c>
      <c r="Q175" s="207">
        <v>3222.0472440944914</v>
      </c>
      <c r="R175" s="208">
        <f t="shared" si="208"/>
        <v>537.0078740157486</v>
      </c>
      <c r="S175" s="205">
        <f t="shared" si="216"/>
        <v>4</v>
      </c>
      <c r="T175" s="529"/>
      <c r="U175" s="207">
        <v>6</v>
      </c>
      <c r="V175" s="207">
        <v>3222.4607762179617</v>
      </c>
      <c r="W175" s="208">
        <f t="shared" si="209"/>
        <v>537.07679603632698</v>
      </c>
      <c r="X175" s="205">
        <f>RANK(W175, W$167:W$181)</f>
        <v>4</v>
      </c>
      <c r="Y175" s="529"/>
      <c r="Z175" s="207">
        <v>6</v>
      </c>
      <c r="AA175" s="207">
        <v>3221.8616567036652</v>
      </c>
      <c r="AB175" s="208">
        <f t="shared" si="210"/>
        <v>536.9769427839442</v>
      </c>
      <c r="AC175" s="205">
        <f t="shared" si="218"/>
        <v>4</v>
      </c>
      <c r="AD175" s="529"/>
      <c r="AE175" s="207">
        <v>6</v>
      </c>
      <c r="AF175" s="207">
        <v>3223.2159847764092</v>
      </c>
      <c r="AG175" s="208">
        <f t="shared" si="211"/>
        <v>537.20266412940157</v>
      </c>
      <c r="AH175" s="205">
        <f t="shared" si="219"/>
        <v>4</v>
      </c>
      <c r="AI175" s="529"/>
      <c r="AJ175" s="207">
        <v>6</v>
      </c>
      <c r="AK175" s="207">
        <v>3249.6428571428592</v>
      </c>
      <c r="AL175" s="208">
        <f t="shared" si="212"/>
        <v>541.60714285714323</v>
      </c>
      <c r="AM175" s="205">
        <f t="shared" si="220"/>
        <v>3</v>
      </c>
      <c r="AN175" s="529"/>
      <c r="AO175" s="207">
        <v>6</v>
      </c>
      <c r="AP175" s="207">
        <v>3247.6595744680853</v>
      </c>
      <c r="AQ175" s="208">
        <f t="shared" si="213"/>
        <v>541.27659574468089</v>
      </c>
      <c r="AR175" s="205">
        <f t="shared" si="221"/>
        <v>4</v>
      </c>
      <c r="AS175" s="529"/>
      <c r="AT175" s="207">
        <v>6</v>
      </c>
      <c r="AU175" s="207">
        <v>3249.2307692307636</v>
      </c>
      <c r="AV175" s="208">
        <f t="shared" si="214"/>
        <v>541.53846153846064</v>
      </c>
      <c r="AW175" s="205">
        <f t="shared" si="222"/>
        <v>4</v>
      </c>
      <c r="AX175" s="529"/>
    </row>
    <row r="176" spans="2:50" ht="14.25" hidden="1" customHeight="1" outlineLevel="1">
      <c r="B176" s="494"/>
      <c r="C176" s="203">
        <v>10</v>
      </c>
      <c r="D176" s="206"/>
      <c r="E176" s="203"/>
      <c r="F176" s="203"/>
      <c r="G176" s="208"/>
      <c r="H176" s="529"/>
      <c r="I176" s="209"/>
      <c r="J176" s="209"/>
      <c r="K176" s="210"/>
      <c r="L176" s="530"/>
      <c r="M176" s="209"/>
      <c r="N176" s="494"/>
      <c r="O176" s="494"/>
      <c r="P176" s="203"/>
      <c r="Q176" s="203"/>
      <c r="R176" s="208"/>
      <c r="S176" s="205"/>
      <c r="T176" s="529"/>
      <c r="U176" s="203"/>
      <c r="V176" s="203"/>
      <c r="W176" s="208"/>
      <c r="X176" s="205"/>
      <c r="Y176" s="529"/>
      <c r="Z176" s="203"/>
      <c r="AA176" s="203"/>
      <c r="AB176" s="208"/>
      <c r="AC176" s="205"/>
      <c r="AD176" s="529"/>
      <c r="AE176" s="203"/>
      <c r="AF176" s="203"/>
      <c r="AG176" s="208"/>
      <c r="AH176" s="205"/>
      <c r="AI176" s="529"/>
      <c r="AJ176" s="203"/>
      <c r="AK176" s="203"/>
      <c r="AL176" s="208"/>
      <c r="AM176" s="205"/>
      <c r="AN176" s="529"/>
      <c r="AO176" s="203"/>
      <c r="AP176" s="203"/>
      <c r="AQ176" s="208"/>
      <c r="AR176" s="205"/>
      <c r="AS176" s="529"/>
      <c r="AT176" s="203"/>
      <c r="AU176" s="203"/>
      <c r="AV176" s="208"/>
      <c r="AW176" s="205"/>
      <c r="AX176" s="529"/>
    </row>
    <row r="177" spans="2:50" ht="14.25" hidden="1" customHeight="1" outlineLevel="1">
      <c r="B177" s="494"/>
      <c r="C177" s="203">
        <v>11</v>
      </c>
      <c r="D177" s="206"/>
      <c r="E177" s="203"/>
      <c r="F177" s="203"/>
      <c r="G177" s="208"/>
      <c r="H177" s="529"/>
      <c r="I177" s="209"/>
      <c r="J177" s="209"/>
      <c r="K177" s="210"/>
      <c r="L177" s="530"/>
      <c r="M177" s="209"/>
      <c r="N177" s="494"/>
      <c r="O177" s="494"/>
      <c r="P177" s="203"/>
      <c r="Q177" s="203"/>
      <c r="R177" s="208"/>
      <c r="S177" s="205"/>
      <c r="T177" s="529"/>
      <c r="U177" s="203"/>
      <c r="V177" s="203"/>
      <c r="W177" s="208"/>
      <c r="X177" s="205"/>
      <c r="Y177" s="529"/>
      <c r="Z177" s="203"/>
      <c r="AA177" s="203"/>
      <c r="AB177" s="208"/>
      <c r="AC177" s="205"/>
      <c r="AD177" s="529"/>
      <c r="AE177" s="203"/>
      <c r="AF177" s="203"/>
      <c r="AG177" s="208"/>
      <c r="AH177" s="205"/>
      <c r="AI177" s="529"/>
      <c r="AJ177" s="203"/>
      <c r="AK177" s="203"/>
      <c r="AL177" s="208"/>
      <c r="AM177" s="205"/>
      <c r="AN177" s="529"/>
      <c r="AO177" s="203"/>
      <c r="AP177" s="203"/>
      <c r="AQ177" s="208"/>
      <c r="AR177" s="205"/>
      <c r="AS177" s="529"/>
      <c r="AT177" s="203"/>
      <c r="AU177" s="203"/>
      <c r="AV177" s="208"/>
      <c r="AW177" s="205"/>
      <c r="AX177" s="529"/>
    </row>
    <row r="178" spans="2:50" ht="14.25" hidden="1" customHeight="1" outlineLevel="1">
      <c r="B178" s="494"/>
      <c r="C178" s="203">
        <v>12</v>
      </c>
      <c r="D178" s="206"/>
      <c r="E178" s="203"/>
      <c r="F178" s="203"/>
      <c r="G178" s="208"/>
      <c r="H178" s="529"/>
      <c r="I178" s="209"/>
      <c r="J178" s="209"/>
      <c r="K178" s="210"/>
      <c r="L178" s="530"/>
      <c r="M178" s="209"/>
      <c r="N178" s="494"/>
      <c r="O178" s="494"/>
      <c r="P178" s="203"/>
      <c r="Q178" s="203"/>
      <c r="R178" s="208"/>
      <c r="S178" s="205"/>
      <c r="T178" s="529"/>
      <c r="U178" s="203"/>
      <c r="V178" s="203"/>
      <c r="W178" s="208"/>
      <c r="X178" s="205"/>
      <c r="Y178" s="529"/>
      <c r="Z178" s="203"/>
      <c r="AA178" s="203"/>
      <c r="AB178" s="208"/>
      <c r="AC178" s="205"/>
      <c r="AD178" s="529"/>
      <c r="AE178" s="203"/>
      <c r="AF178" s="203"/>
      <c r="AG178" s="208"/>
      <c r="AH178" s="205"/>
      <c r="AI178" s="529"/>
      <c r="AJ178" s="203"/>
      <c r="AK178" s="203"/>
      <c r="AL178" s="208"/>
      <c r="AM178" s="205"/>
      <c r="AN178" s="529"/>
      <c r="AO178" s="203"/>
      <c r="AP178" s="203"/>
      <c r="AQ178" s="208"/>
      <c r="AR178" s="205"/>
      <c r="AS178" s="529"/>
      <c r="AT178" s="203"/>
      <c r="AU178" s="203"/>
      <c r="AV178" s="208"/>
      <c r="AW178" s="205"/>
      <c r="AX178" s="529"/>
    </row>
    <row r="179" spans="2:50" ht="14.25" hidden="1" customHeight="1" outlineLevel="1">
      <c r="B179" s="494"/>
      <c r="C179" s="203">
        <v>13</v>
      </c>
      <c r="D179" s="206"/>
      <c r="E179" s="203"/>
      <c r="F179" s="203"/>
      <c r="G179" s="208"/>
      <c r="H179" s="529"/>
      <c r="I179" s="209"/>
      <c r="J179" s="209"/>
      <c r="K179" s="210"/>
      <c r="L179" s="530"/>
      <c r="M179" s="209"/>
      <c r="N179" s="494"/>
      <c r="O179" s="494"/>
      <c r="P179" s="203"/>
      <c r="Q179" s="203"/>
      <c r="R179" s="208"/>
      <c r="S179" s="205"/>
      <c r="T179" s="529"/>
      <c r="U179" s="203"/>
      <c r="V179" s="203"/>
      <c r="W179" s="208"/>
      <c r="X179" s="205"/>
      <c r="Y179" s="529"/>
      <c r="Z179" s="203"/>
      <c r="AA179" s="203"/>
      <c r="AB179" s="208"/>
      <c r="AC179" s="205"/>
      <c r="AD179" s="529"/>
      <c r="AE179" s="203"/>
      <c r="AF179" s="203"/>
      <c r="AG179" s="208"/>
      <c r="AH179" s="205"/>
      <c r="AI179" s="529"/>
      <c r="AJ179" s="203"/>
      <c r="AK179" s="203"/>
      <c r="AL179" s="208"/>
      <c r="AM179" s="205"/>
      <c r="AN179" s="529"/>
      <c r="AO179" s="203"/>
      <c r="AP179" s="203"/>
      <c r="AQ179" s="208"/>
      <c r="AR179" s="205"/>
      <c r="AS179" s="529"/>
      <c r="AT179" s="203"/>
      <c r="AU179" s="203"/>
      <c r="AV179" s="208"/>
      <c r="AW179" s="205"/>
      <c r="AX179" s="529"/>
    </row>
    <row r="180" spans="2:50" ht="14.25" hidden="1" customHeight="1" outlineLevel="1">
      <c r="B180" s="494"/>
      <c r="C180" s="203">
        <v>14</v>
      </c>
      <c r="D180" s="206"/>
      <c r="E180" s="203"/>
      <c r="F180" s="203"/>
      <c r="G180" s="208"/>
      <c r="H180" s="529"/>
      <c r="I180" s="209"/>
      <c r="J180" s="209"/>
      <c r="K180" s="210"/>
      <c r="L180" s="530"/>
      <c r="M180" s="209"/>
      <c r="N180" s="494"/>
      <c r="O180" s="494"/>
      <c r="P180" s="203"/>
      <c r="Q180" s="203"/>
      <c r="R180" s="208"/>
      <c r="S180" s="205"/>
      <c r="T180" s="529"/>
      <c r="U180" s="203"/>
      <c r="V180" s="203"/>
      <c r="W180" s="208"/>
      <c r="X180" s="205"/>
      <c r="Y180" s="529"/>
      <c r="Z180" s="203"/>
      <c r="AA180" s="203"/>
      <c r="AB180" s="208"/>
      <c r="AC180" s="205"/>
      <c r="AD180" s="529"/>
      <c r="AE180" s="203"/>
      <c r="AF180" s="203"/>
      <c r="AG180" s="208"/>
      <c r="AH180" s="205"/>
      <c r="AI180" s="529"/>
      <c r="AJ180" s="203"/>
      <c r="AK180" s="203"/>
      <c r="AL180" s="208"/>
      <c r="AM180" s="205"/>
      <c r="AN180" s="529"/>
      <c r="AO180" s="203"/>
      <c r="AP180" s="203"/>
      <c r="AQ180" s="208"/>
      <c r="AR180" s="205"/>
      <c r="AS180" s="529"/>
      <c r="AT180" s="203"/>
      <c r="AU180" s="203"/>
      <c r="AV180" s="208"/>
      <c r="AW180" s="205"/>
      <c r="AX180" s="529"/>
    </row>
    <row r="181" spans="2:50" ht="14.25" hidden="1" customHeight="1" outlineLevel="1">
      <c r="B181" s="494"/>
      <c r="C181" s="203">
        <v>15</v>
      </c>
      <c r="D181" s="206"/>
      <c r="E181" s="203"/>
      <c r="F181" s="203"/>
      <c r="G181" s="208"/>
      <c r="H181" s="529"/>
      <c r="I181" s="209"/>
      <c r="J181" s="209"/>
      <c r="K181" s="210"/>
      <c r="L181" s="530"/>
      <c r="M181" s="209"/>
      <c r="N181" s="494"/>
      <c r="O181" s="494"/>
      <c r="P181" s="203"/>
      <c r="Q181" s="207"/>
      <c r="R181" s="208"/>
      <c r="S181" s="205"/>
      <c r="T181" s="529"/>
      <c r="U181" s="203"/>
      <c r="V181" s="207"/>
      <c r="W181" s="208"/>
      <c r="X181" s="205"/>
      <c r="Y181" s="529"/>
      <c r="Z181" s="203"/>
      <c r="AA181" s="207"/>
      <c r="AB181" s="208"/>
      <c r="AC181" s="205"/>
      <c r="AD181" s="529"/>
      <c r="AE181" s="203"/>
      <c r="AF181" s="207"/>
      <c r="AG181" s="208"/>
      <c r="AH181" s="205"/>
      <c r="AI181" s="529"/>
      <c r="AJ181" s="203"/>
      <c r="AK181" s="207"/>
      <c r="AL181" s="208"/>
      <c r="AM181" s="205"/>
      <c r="AN181" s="529"/>
      <c r="AO181" s="203"/>
      <c r="AP181" s="207"/>
      <c r="AQ181" s="208"/>
      <c r="AR181" s="205"/>
      <c r="AS181" s="529"/>
      <c r="AT181" s="203"/>
      <c r="AU181" s="207"/>
      <c r="AV181" s="208"/>
      <c r="AW181" s="205"/>
      <c r="AX181" s="529"/>
    </row>
    <row r="182" spans="2:50" ht="14.25" hidden="1" customHeight="1" outlineLevel="1" collapsed="1">
      <c r="B182" s="532" t="s">
        <v>629</v>
      </c>
      <c r="C182" s="532"/>
      <c r="D182" s="532"/>
      <c r="E182" s="532"/>
      <c r="F182" s="532"/>
      <c r="G182" s="532"/>
      <c r="H182" s="532"/>
      <c r="I182" s="532"/>
      <c r="J182" s="532"/>
      <c r="K182" s="532"/>
      <c r="L182" s="532"/>
      <c r="M182" s="533"/>
      <c r="N182" s="575" t="s">
        <v>445</v>
      </c>
      <c r="O182" s="575" t="s">
        <v>105</v>
      </c>
      <c r="P182" s="587">
        <f>AT162+1</f>
        <v>45930</v>
      </c>
      <c r="Q182" s="588"/>
      <c r="R182" s="588"/>
      <c r="S182" s="588"/>
      <c r="T182" s="588"/>
      <c r="U182" s="589">
        <f>P182+1</f>
        <v>45931</v>
      </c>
      <c r="V182" s="590"/>
      <c r="W182" s="590"/>
      <c r="X182" s="590"/>
      <c r="Y182" s="590"/>
      <c r="Z182" s="587">
        <f t="shared" ref="Z182" si="223">U182+1</f>
        <v>45932</v>
      </c>
      <c r="AA182" s="588"/>
      <c r="AB182" s="588"/>
      <c r="AC182" s="588"/>
      <c r="AD182" s="588"/>
      <c r="AE182" s="589">
        <f t="shared" ref="AE182" si="224">Z182+1</f>
        <v>45933</v>
      </c>
      <c r="AF182" s="590"/>
      <c r="AG182" s="590"/>
      <c r="AH182" s="590"/>
      <c r="AI182" s="590"/>
      <c r="AJ182" s="591">
        <f t="shared" ref="AJ182" si="225">AE182+1</f>
        <v>45934</v>
      </c>
      <c r="AK182" s="592"/>
      <c r="AL182" s="592"/>
      <c r="AM182" s="592"/>
      <c r="AN182" s="593"/>
      <c r="AO182" s="589">
        <f t="shared" ref="AO182" si="226">AJ182+1</f>
        <v>45935</v>
      </c>
      <c r="AP182" s="590"/>
      <c r="AQ182" s="590"/>
      <c r="AR182" s="590"/>
      <c r="AS182" s="590"/>
      <c r="AT182" s="591">
        <f t="shared" ref="AT182" si="227">AO182+1</f>
        <v>45936</v>
      </c>
      <c r="AU182" s="592"/>
      <c r="AV182" s="592"/>
      <c r="AW182" s="592"/>
      <c r="AX182" s="593"/>
    </row>
    <row r="183" spans="2:50" ht="14.25" hidden="1" customHeight="1" outlineLevel="1">
      <c r="B183" s="534"/>
      <c r="C183" s="534"/>
      <c r="D183" s="534"/>
      <c r="E183" s="534"/>
      <c r="F183" s="534"/>
      <c r="G183" s="534"/>
      <c r="H183" s="534"/>
      <c r="I183" s="534"/>
      <c r="J183" s="534"/>
      <c r="K183" s="534"/>
      <c r="L183" s="534"/>
      <c r="M183" s="535"/>
      <c r="N183" s="577"/>
      <c r="O183" s="577"/>
      <c r="P183" s="594">
        <f>P182</f>
        <v>45930</v>
      </c>
      <c r="Q183" s="594"/>
      <c r="R183" s="594"/>
      <c r="S183" s="594"/>
      <c r="T183" s="594"/>
      <c r="U183" s="595">
        <f>U182</f>
        <v>45931</v>
      </c>
      <c r="V183" s="595"/>
      <c r="W183" s="595"/>
      <c r="X183" s="595"/>
      <c r="Y183" s="595"/>
      <c r="Z183" s="594">
        <f t="shared" ref="Z183" si="228">Z182</f>
        <v>45932</v>
      </c>
      <c r="AA183" s="594"/>
      <c r="AB183" s="594"/>
      <c r="AC183" s="594"/>
      <c r="AD183" s="594"/>
      <c r="AE183" s="595">
        <f t="shared" ref="AE183" si="229">AE182</f>
        <v>45933</v>
      </c>
      <c r="AF183" s="595"/>
      <c r="AG183" s="595"/>
      <c r="AH183" s="595"/>
      <c r="AI183" s="595"/>
      <c r="AJ183" s="596">
        <f t="shared" ref="AJ183" si="230">AJ182</f>
        <v>45934</v>
      </c>
      <c r="AK183" s="597"/>
      <c r="AL183" s="597"/>
      <c r="AM183" s="597"/>
      <c r="AN183" s="598"/>
      <c r="AO183" s="595">
        <f t="shared" ref="AO183" si="231">AO182</f>
        <v>45935</v>
      </c>
      <c r="AP183" s="595"/>
      <c r="AQ183" s="595"/>
      <c r="AR183" s="595"/>
      <c r="AS183" s="595"/>
      <c r="AT183" s="596">
        <f t="shared" ref="AT183" si="232">AT182</f>
        <v>45936</v>
      </c>
      <c r="AU183" s="597"/>
      <c r="AV183" s="597"/>
      <c r="AW183" s="597"/>
      <c r="AX183" s="598"/>
    </row>
    <row r="184" spans="2:50" ht="14.25" hidden="1" customHeight="1" outlineLevel="1">
      <c r="B184" s="494" t="s">
        <v>165</v>
      </c>
      <c r="C184" s="494" t="s">
        <v>160</v>
      </c>
      <c r="D184" s="494"/>
      <c r="E184" s="494" t="s">
        <v>161</v>
      </c>
      <c r="F184" s="494"/>
      <c r="G184" s="494"/>
      <c r="H184" s="494" t="s">
        <v>166</v>
      </c>
      <c r="I184" s="527" t="s">
        <v>446</v>
      </c>
      <c r="J184" s="527"/>
      <c r="K184" s="527"/>
      <c r="L184" s="527" t="s">
        <v>166</v>
      </c>
      <c r="M184" s="527" t="s">
        <v>168</v>
      </c>
      <c r="N184" s="494"/>
      <c r="O184" s="494" t="s">
        <v>167</v>
      </c>
      <c r="P184" s="494" t="s">
        <v>163</v>
      </c>
      <c r="Q184" s="494"/>
      <c r="R184" s="494"/>
      <c r="S184" s="494"/>
      <c r="T184" s="494" t="s">
        <v>166</v>
      </c>
      <c r="U184" s="494" t="s">
        <v>163</v>
      </c>
      <c r="V184" s="494"/>
      <c r="W184" s="494"/>
      <c r="X184" s="494"/>
      <c r="Y184" s="494" t="s">
        <v>166</v>
      </c>
      <c r="Z184" s="494" t="s">
        <v>163</v>
      </c>
      <c r="AA184" s="494"/>
      <c r="AB184" s="494"/>
      <c r="AC184" s="494"/>
      <c r="AD184" s="494" t="s">
        <v>166</v>
      </c>
      <c r="AE184" s="494" t="s">
        <v>163</v>
      </c>
      <c r="AF184" s="494"/>
      <c r="AG184" s="494"/>
      <c r="AH184" s="494"/>
      <c r="AI184" s="494" t="s">
        <v>166</v>
      </c>
      <c r="AJ184" s="494" t="s">
        <v>163</v>
      </c>
      <c r="AK184" s="494"/>
      <c r="AL184" s="494"/>
      <c r="AM184" s="494"/>
      <c r="AN184" s="494" t="s">
        <v>166</v>
      </c>
      <c r="AO184" s="494" t="s">
        <v>163</v>
      </c>
      <c r="AP184" s="494"/>
      <c r="AQ184" s="494"/>
      <c r="AR184" s="494"/>
      <c r="AS184" s="494" t="s">
        <v>166</v>
      </c>
      <c r="AT184" s="494" t="s">
        <v>163</v>
      </c>
      <c r="AU184" s="494"/>
      <c r="AV184" s="494"/>
      <c r="AW184" s="494"/>
      <c r="AX184" s="494" t="s">
        <v>166</v>
      </c>
    </row>
    <row r="185" spans="2:50" ht="14.25" hidden="1" customHeight="1" outlineLevel="1">
      <c r="B185" s="494"/>
      <c r="C185" s="494"/>
      <c r="D185" s="494"/>
      <c r="E185" s="494" t="s">
        <v>447</v>
      </c>
      <c r="F185" s="494"/>
      <c r="G185" s="494"/>
      <c r="H185" s="494"/>
      <c r="I185" s="527" t="s">
        <v>447</v>
      </c>
      <c r="J185" s="527"/>
      <c r="K185" s="527"/>
      <c r="L185" s="527"/>
      <c r="M185" s="527"/>
      <c r="N185" s="494"/>
      <c r="O185" s="494"/>
      <c r="P185" s="494" t="s">
        <v>448</v>
      </c>
      <c r="Q185" s="494"/>
      <c r="R185" s="494"/>
      <c r="S185" s="494"/>
      <c r="T185" s="494"/>
      <c r="U185" s="494" t="s">
        <v>448</v>
      </c>
      <c r="V185" s="494"/>
      <c r="W185" s="494"/>
      <c r="X185" s="494"/>
      <c r="Y185" s="494"/>
      <c r="Z185" s="494" t="s">
        <v>448</v>
      </c>
      <c r="AA185" s="494"/>
      <c r="AB185" s="494"/>
      <c r="AC185" s="494"/>
      <c r="AD185" s="494"/>
      <c r="AE185" s="494" t="s">
        <v>448</v>
      </c>
      <c r="AF185" s="494"/>
      <c r="AG185" s="494"/>
      <c r="AH185" s="494"/>
      <c r="AI185" s="494"/>
      <c r="AJ185" s="494" t="s">
        <v>448</v>
      </c>
      <c r="AK185" s="494"/>
      <c r="AL185" s="494"/>
      <c r="AM185" s="494"/>
      <c r="AN185" s="494"/>
      <c r="AO185" s="494" t="s">
        <v>448</v>
      </c>
      <c r="AP185" s="494"/>
      <c r="AQ185" s="494"/>
      <c r="AR185" s="494"/>
      <c r="AS185" s="494"/>
      <c r="AT185" s="494" t="s">
        <v>448</v>
      </c>
      <c r="AU185" s="494"/>
      <c r="AV185" s="494"/>
      <c r="AW185" s="494"/>
      <c r="AX185" s="494"/>
    </row>
    <row r="186" spans="2:50" ht="14.25" hidden="1" customHeight="1" outlineLevel="1">
      <c r="B186" s="494"/>
      <c r="C186" s="494"/>
      <c r="D186" s="494"/>
      <c r="E186" s="203" t="s">
        <v>162</v>
      </c>
      <c r="F186" s="203" t="s">
        <v>449</v>
      </c>
      <c r="G186" s="203" t="s">
        <v>164</v>
      </c>
      <c r="H186" s="494"/>
      <c r="I186" s="204" t="s">
        <v>162</v>
      </c>
      <c r="J186" s="204" t="s">
        <v>449</v>
      </c>
      <c r="K186" s="204" t="s">
        <v>164</v>
      </c>
      <c r="L186" s="527"/>
      <c r="M186" s="527"/>
      <c r="N186" s="494"/>
      <c r="O186" s="494"/>
      <c r="P186" s="203" t="s">
        <v>162</v>
      </c>
      <c r="Q186" s="203" t="s">
        <v>449</v>
      </c>
      <c r="R186" s="203" t="s">
        <v>164</v>
      </c>
      <c r="S186" s="205" t="s">
        <v>168</v>
      </c>
      <c r="T186" s="494"/>
      <c r="U186" s="203" t="s">
        <v>162</v>
      </c>
      <c r="V186" s="203" t="s">
        <v>449</v>
      </c>
      <c r="W186" s="203" t="s">
        <v>164</v>
      </c>
      <c r="X186" s="205" t="s">
        <v>168</v>
      </c>
      <c r="Y186" s="494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494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494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494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494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494"/>
    </row>
    <row r="187" spans="2:50" ht="14.25" hidden="1" customHeight="1" outlineLevel="1">
      <c r="B187" s="600" t="s">
        <v>625</v>
      </c>
      <c r="C187" s="203">
        <v>1</v>
      </c>
      <c r="D187" s="206" t="s">
        <v>404</v>
      </c>
      <c r="E187" s="203">
        <v>20</v>
      </c>
      <c r="F187" s="203">
        <v>2600</v>
      </c>
      <c r="G187" s="208">
        <f t="shared" ref="G187:G196" si="233">F187/E187</f>
        <v>130</v>
      </c>
      <c r="H187" s="529">
        <f>AVERAGE(G187:G201)</f>
        <v>380.05227272727268</v>
      </c>
      <c r="I187" s="209">
        <f>AVERAGE(P187,U187,Z187,AE187,AJ187,AO187,AT187)</f>
        <v>20</v>
      </c>
      <c r="J187" s="209">
        <f>AVERAGE(Q187,V187,AA187,AF187,AK187,AP187,AU187)</f>
        <v>2300.890627040118</v>
      </c>
      <c r="K187" s="210">
        <f>AVERAGE(R187,W187,AB187,AG187,AL187,AQ187,AV187)</f>
        <v>115.04453135200592</v>
      </c>
      <c r="L187" s="530">
        <f>IFERROR(AVERAGE(K187:K201),"-")</f>
        <v>338.65439228000571</v>
      </c>
      <c r="M187" s="209">
        <f>RANK(K187, K$187:$K$201)</f>
        <v>10</v>
      </c>
      <c r="N187" s="494"/>
      <c r="O187" s="494"/>
      <c r="P187" s="207">
        <v>20</v>
      </c>
      <c r="Q187" s="207">
        <v>2299.8296422487151</v>
      </c>
      <c r="R187" s="208">
        <f t="shared" ref="R187:R196" si="234">Q187/P187</f>
        <v>114.99148211243576</v>
      </c>
      <c r="S187" s="205">
        <f>RANK(R187, R$187:R$201)</f>
        <v>10</v>
      </c>
      <c r="T187" s="529">
        <f>AVERAGE(R187:R201)</f>
        <v>338.36693137693078</v>
      </c>
      <c r="U187" s="207">
        <v>20</v>
      </c>
      <c r="V187" s="207">
        <v>2300.1050420168026</v>
      </c>
      <c r="W187" s="208">
        <f t="shared" ref="W187:W196" si="235">V187/U187</f>
        <v>115.00525210084012</v>
      </c>
      <c r="X187" s="205">
        <f>RANK(W187, W$187:W$201)</f>
        <v>10</v>
      </c>
      <c r="Y187" s="529">
        <f>AVERAGE(W187:W201)</f>
        <v>338.52987970855804</v>
      </c>
      <c r="Z187" s="207">
        <v>20</v>
      </c>
      <c r="AA187" s="207">
        <v>2300.1663893510768</v>
      </c>
      <c r="AB187" s="208">
        <f t="shared" ref="AB187:AB196" si="236">AA187/Z187</f>
        <v>115.00831946755383</v>
      </c>
      <c r="AC187" s="205">
        <f>RANK(AB187, AB$187:AB$201)</f>
        <v>10</v>
      </c>
      <c r="AD187" s="529">
        <f>AVERAGE(AB187:AB201)</f>
        <v>338.58907697970625</v>
      </c>
      <c r="AE187" s="207">
        <v>20</v>
      </c>
      <c r="AF187" s="207">
        <v>2300.9731413001164</v>
      </c>
      <c r="AG187" s="208">
        <f t="shared" ref="AG187:AG196" si="237">AF187/AE187</f>
        <v>115.04865706500581</v>
      </c>
      <c r="AH187" s="205">
        <f>RANK(AG187, AG$187:AG$201)</f>
        <v>10</v>
      </c>
      <c r="AI187" s="529">
        <f>AVERAGE(AG187:AG201)</f>
        <v>338.68216721116084</v>
      </c>
      <c r="AJ187" s="207">
        <v>20</v>
      </c>
      <c r="AK187" s="207">
        <v>2301.193317422435</v>
      </c>
      <c r="AL187" s="208">
        <f t="shared" ref="AL187:AL196" si="238">AK187/AJ187</f>
        <v>115.05966587112175</v>
      </c>
      <c r="AM187" s="205">
        <f>RANK(AL187, AL$187:AL$201)</f>
        <v>10</v>
      </c>
      <c r="AN187" s="529">
        <f>AVERAGE(AL187:AL201)</f>
        <v>338.82027377418865</v>
      </c>
      <c r="AO187" s="207">
        <v>20</v>
      </c>
      <c r="AP187" s="207">
        <v>2301.792943898206</v>
      </c>
      <c r="AQ187" s="208">
        <f t="shared" ref="AQ187:AQ196" si="239">AP187/AO187</f>
        <v>115.0896471949103</v>
      </c>
      <c r="AR187" s="205">
        <f>RANK(AQ187, AQ$187:AQ$201)</f>
        <v>10</v>
      </c>
      <c r="AS187" s="529">
        <f>AVERAGE(AQ187:AQ201)</f>
        <v>338.77833054598875</v>
      </c>
      <c r="AT187" s="207">
        <v>20</v>
      </c>
      <c r="AU187" s="207">
        <v>2302.1739130434757</v>
      </c>
      <c r="AV187" s="208">
        <f t="shared" ref="AV187:AV196" si="240">AU187/AT187</f>
        <v>115.10869565217379</v>
      </c>
      <c r="AW187" s="205">
        <f>RANK(AV187, AV$187:AV$201)</f>
        <v>10</v>
      </c>
      <c r="AX187" s="529">
        <f>AVERAGE(AV187:AV201)</f>
        <v>338.81408636350704</v>
      </c>
    </row>
    <row r="188" spans="2:50" ht="14.25" hidden="1" customHeight="1" outlineLevel="1">
      <c r="B188" s="494"/>
      <c r="C188" s="203">
        <v>2</v>
      </c>
      <c r="D188" s="206" t="s">
        <v>402</v>
      </c>
      <c r="E188" s="203">
        <v>16</v>
      </c>
      <c r="F188" s="203">
        <v>3000</v>
      </c>
      <c r="G188" s="208">
        <f t="shared" si="233"/>
        <v>187.5</v>
      </c>
      <c r="H188" s="529"/>
      <c r="I188" s="209">
        <f t="shared" ref="I188:K196" si="241">AVERAGE(P188,U188,Z188,AE188,AJ188,AO188,AT188)</f>
        <v>16</v>
      </c>
      <c r="J188" s="209">
        <f t="shared" si="241"/>
        <v>2604.8040148188861</v>
      </c>
      <c r="K188" s="210">
        <f t="shared" si="241"/>
        <v>162.80025092618038</v>
      </c>
      <c r="L188" s="530"/>
      <c r="M188" s="209">
        <f>RANK(K188, K$187:$K$201)</f>
        <v>9</v>
      </c>
      <c r="N188" s="494"/>
      <c r="O188" s="494"/>
      <c r="P188" s="207">
        <v>16</v>
      </c>
      <c r="Q188" s="207">
        <v>2603.2068830660946</v>
      </c>
      <c r="R188" s="208">
        <f t="shared" si="234"/>
        <v>162.70043019163091</v>
      </c>
      <c r="S188" s="205">
        <f t="shared" ref="S188:S196" si="242">RANK(R188, R$187:R$201)</f>
        <v>9</v>
      </c>
      <c r="T188" s="529"/>
      <c r="U188" s="207">
        <v>16</v>
      </c>
      <c r="V188" s="207">
        <v>2604.9015668943334</v>
      </c>
      <c r="W188" s="208">
        <f t="shared" si="235"/>
        <v>162.80634793089584</v>
      </c>
      <c r="X188" s="205">
        <f t="shared" ref="X188:X196" si="243">RANK(W188, W$187:W$201)</f>
        <v>9</v>
      </c>
      <c r="Y188" s="529"/>
      <c r="Z188" s="207">
        <v>16</v>
      </c>
      <c r="AA188" s="207">
        <v>2605.1660516605166</v>
      </c>
      <c r="AB188" s="208">
        <f t="shared" si="236"/>
        <v>162.82287822878229</v>
      </c>
      <c r="AC188" s="205">
        <f t="shared" ref="AC188:AC196" si="244">RANK(AB188, AB$187:AB$201)</f>
        <v>9</v>
      </c>
      <c r="AD188" s="529"/>
      <c r="AE188" s="207">
        <v>16</v>
      </c>
      <c r="AF188" s="207">
        <v>2604.7846889952134</v>
      </c>
      <c r="AG188" s="208">
        <f t="shared" si="237"/>
        <v>162.79904306220084</v>
      </c>
      <c r="AH188" s="205">
        <f t="shared" ref="AH188:AH196" si="245">RANK(AG188, AG$187:AG$201)</f>
        <v>9</v>
      </c>
      <c r="AI188" s="529"/>
      <c r="AJ188" s="207">
        <v>16</v>
      </c>
      <c r="AK188" s="207">
        <v>2605.1879301217559</v>
      </c>
      <c r="AL188" s="208">
        <f t="shared" si="238"/>
        <v>162.82424563260975</v>
      </c>
      <c r="AM188" s="205">
        <f t="shared" ref="AM188:AM196" si="246">RANK(AL188, AL$187:AL$201)</f>
        <v>9</v>
      </c>
      <c r="AN188" s="529"/>
      <c r="AO188" s="207">
        <v>16</v>
      </c>
      <c r="AP188" s="207">
        <v>2605.1522248243546</v>
      </c>
      <c r="AQ188" s="208">
        <f t="shared" si="239"/>
        <v>162.82201405152216</v>
      </c>
      <c r="AR188" s="205">
        <f t="shared" ref="AR188:AR196" si="247">RANK(AQ188, AQ$187:AQ$201)</f>
        <v>9</v>
      </c>
      <c r="AS188" s="529"/>
      <c r="AT188" s="207">
        <v>16</v>
      </c>
      <c r="AU188" s="207">
        <v>2605.2287581699356</v>
      </c>
      <c r="AV188" s="208">
        <f t="shared" si="240"/>
        <v>162.82679738562098</v>
      </c>
      <c r="AW188" s="205">
        <f t="shared" ref="AW188:AW196" si="248">RANK(AV188, AV$187:AV$201)</f>
        <v>9</v>
      </c>
      <c r="AX188" s="529"/>
    </row>
    <row r="189" spans="2:50" ht="14.25" hidden="1" customHeight="1" outlineLevel="1">
      <c r="B189" s="494"/>
      <c r="C189" s="203">
        <v>3</v>
      </c>
      <c r="D189" s="206" t="s">
        <v>403</v>
      </c>
      <c r="E189" s="203">
        <v>6</v>
      </c>
      <c r="F189" s="203">
        <v>3600</v>
      </c>
      <c r="G189" s="208">
        <f t="shared" si="233"/>
        <v>600</v>
      </c>
      <c r="H189" s="529"/>
      <c r="I189" s="209">
        <f t="shared" si="241"/>
        <v>6</v>
      </c>
      <c r="J189" s="209">
        <f t="shared" si="241"/>
        <v>3275.4102541381153</v>
      </c>
      <c r="K189" s="210">
        <f t="shared" si="241"/>
        <v>545.90170902301941</v>
      </c>
      <c r="L189" s="530"/>
      <c r="M189" s="209">
        <f>RANK(K189, K$187:$K$201)</f>
        <v>1</v>
      </c>
      <c r="N189" s="494"/>
      <c r="O189" s="494"/>
      <c r="P189" s="207">
        <v>6</v>
      </c>
      <c r="Q189" s="207">
        <v>3275.735294117645</v>
      </c>
      <c r="R189" s="208">
        <f t="shared" si="234"/>
        <v>545.95588235294088</v>
      </c>
      <c r="S189" s="205">
        <f t="shared" si="242"/>
        <v>1</v>
      </c>
      <c r="T189" s="529"/>
      <c r="U189" s="207">
        <v>6</v>
      </c>
      <c r="V189" s="207">
        <v>3276.741903827291</v>
      </c>
      <c r="W189" s="208">
        <f t="shared" si="235"/>
        <v>546.12365063788184</v>
      </c>
      <c r="X189" s="205">
        <f t="shared" si="243"/>
        <v>1</v>
      </c>
      <c r="Y189" s="529"/>
      <c r="Z189" s="207">
        <v>6</v>
      </c>
      <c r="AA189" s="207">
        <v>3277.1543086172392</v>
      </c>
      <c r="AB189" s="208">
        <f t="shared" si="236"/>
        <v>546.1923847695399</v>
      </c>
      <c r="AC189" s="205">
        <f t="shared" si="244"/>
        <v>1</v>
      </c>
      <c r="AD189" s="529"/>
      <c r="AE189" s="207">
        <v>6</v>
      </c>
      <c r="AF189" s="207">
        <v>3277.2036474164183</v>
      </c>
      <c r="AG189" s="208">
        <f t="shared" si="237"/>
        <v>546.20060790273635</v>
      </c>
      <c r="AH189" s="205">
        <f t="shared" si="245"/>
        <v>1</v>
      </c>
      <c r="AI189" s="529"/>
      <c r="AJ189" s="207">
        <v>6</v>
      </c>
      <c r="AK189" s="207">
        <v>3277.9552715655063</v>
      </c>
      <c r="AL189" s="208">
        <f t="shared" si="238"/>
        <v>546.32587859425109</v>
      </c>
      <c r="AM189" s="205">
        <f t="shared" si="246"/>
        <v>1</v>
      </c>
      <c r="AN189" s="529"/>
      <c r="AO189" s="207">
        <v>6</v>
      </c>
      <c r="AP189" s="207">
        <v>3272.5034199726297</v>
      </c>
      <c r="AQ189" s="208">
        <f t="shared" si="239"/>
        <v>545.41723666210498</v>
      </c>
      <c r="AR189" s="205">
        <f t="shared" si="247"/>
        <v>2</v>
      </c>
      <c r="AS189" s="529"/>
      <c r="AT189" s="207">
        <v>6</v>
      </c>
      <c r="AU189" s="207">
        <v>3270.5779334500821</v>
      </c>
      <c r="AV189" s="208">
        <f t="shared" si="240"/>
        <v>545.09632224168035</v>
      </c>
      <c r="AW189" s="205">
        <f t="shared" si="248"/>
        <v>2</v>
      </c>
      <c r="AX189" s="529"/>
    </row>
    <row r="190" spans="2:50" ht="14.25" hidden="1" customHeight="1" outlineLevel="1">
      <c r="B190" s="494"/>
      <c r="C190" s="203">
        <v>4</v>
      </c>
      <c r="D190" s="206" t="s">
        <v>405</v>
      </c>
      <c r="E190" s="203">
        <v>6</v>
      </c>
      <c r="F190" s="203">
        <v>3600</v>
      </c>
      <c r="G190" s="208">
        <f t="shared" si="233"/>
        <v>600</v>
      </c>
      <c r="H190" s="529"/>
      <c r="I190" s="209">
        <f t="shared" si="241"/>
        <v>6</v>
      </c>
      <c r="J190" s="209">
        <f t="shared" si="241"/>
        <v>3258.4018881685151</v>
      </c>
      <c r="K190" s="210">
        <f t="shared" si="241"/>
        <v>543.06698136141927</v>
      </c>
      <c r="L190" s="530"/>
      <c r="M190" s="209">
        <f>RANK(K190, K$187:$K$201)</f>
        <v>3</v>
      </c>
      <c r="N190" s="494"/>
      <c r="O190" s="494"/>
      <c r="P190" s="207">
        <v>6</v>
      </c>
      <c r="Q190" s="207">
        <v>3257.8692493946778</v>
      </c>
      <c r="R190" s="208">
        <f t="shared" si="234"/>
        <v>542.97820823244626</v>
      </c>
      <c r="S190" s="205">
        <f t="shared" si="242"/>
        <v>3</v>
      </c>
      <c r="T190" s="529"/>
      <c r="U190" s="207">
        <v>6</v>
      </c>
      <c r="V190" s="207">
        <v>3258.7912087912109</v>
      </c>
      <c r="W190" s="208">
        <f t="shared" si="235"/>
        <v>543.13186813186849</v>
      </c>
      <c r="X190" s="205">
        <f t="shared" si="243"/>
        <v>3</v>
      </c>
      <c r="Y190" s="529"/>
      <c r="Z190" s="207">
        <v>6</v>
      </c>
      <c r="AA190" s="207">
        <v>3257.7648766327984</v>
      </c>
      <c r="AB190" s="208">
        <f t="shared" si="236"/>
        <v>542.96081277213307</v>
      </c>
      <c r="AC190" s="205">
        <f t="shared" si="244"/>
        <v>3</v>
      </c>
      <c r="AD190" s="529"/>
      <c r="AE190" s="207">
        <v>6</v>
      </c>
      <c r="AF190" s="207">
        <v>3258.3416583416533</v>
      </c>
      <c r="AG190" s="208">
        <f t="shared" si="237"/>
        <v>543.05694305694226</v>
      </c>
      <c r="AH190" s="205">
        <f t="shared" si="245"/>
        <v>3</v>
      </c>
      <c r="AI190" s="529"/>
      <c r="AJ190" s="207">
        <v>6</v>
      </c>
      <c r="AK190" s="207">
        <v>3258.2043343653149</v>
      </c>
      <c r="AL190" s="208">
        <f t="shared" si="238"/>
        <v>543.03405572755253</v>
      </c>
      <c r="AM190" s="205">
        <f t="shared" si="246"/>
        <v>3</v>
      </c>
      <c r="AN190" s="529"/>
      <c r="AO190" s="207">
        <v>6</v>
      </c>
      <c r="AP190" s="207">
        <v>3258.293384467871</v>
      </c>
      <c r="AQ190" s="208">
        <f t="shared" si="239"/>
        <v>543.04889741131183</v>
      </c>
      <c r="AR190" s="205">
        <f t="shared" si="247"/>
        <v>3</v>
      </c>
      <c r="AS190" s="529"/>
      <c r="AT190" s="207">
        <v>6</v>
      </c>
      <c r="AU190" s="207">
        <v>3259.5485051860819</v>
      </c>
      <c r="AV190" s="208">
        <f t="shared" si="240"/>
        <v>543.25808419768032</v>
      </c>
      <c r="AW190" s="205">
        <f t="shared" si="248"/>
        <v>3</v>
      </c>
      <c r="AX190" s="529"/>
    </row>
    <row r="191" spans="2:50" ht="14.25" hidden="1" customHeight="1" outlineLevel="1">
      <c r="B191" s="494"/>
      <c r="C191" s="203">
        <v>5</v>
      </c>
      <c r="D191" s="206" t="s">
        <v>401</v>
      </c>
      <c r="E191" s="203">
        <v>11</v>
      </c>
      <c r="F191" s="203">
        <v>3273</v>
      </c>
      <c r="G191" s="208">
        <f t="shared" si="233"/>
        <v>297.54545454545456</v>
      </c>
      <c r="H191" s="529"/>
      <c r="I191" s="209">
        <f t="shared" si="241"/>
        <v>11</v>
      </c>
      <c r="J191" s="209">
        <f t="shared" si="241"/>
        <v>2883.5364050931325</v>
      </c>
      <c r="K191" s="210">
        <f t="shared" si="241"/>
        <v>262.13967319028473</v>
      </c>
      <c r="L191" s="530"/>
      <c r="M191" s="209">
        <f>RANK(K191, K$187:$K$201)</f>
        <v>5</v>
      </c>
      <c r="N191" s="494"/>
      <c r="O191" s="494"/>
      <c r="P191" s="207">
        <v>11</v>
      </c>
      <c r="Q191" s="207">
        <v>2881.2903225806458</v>
      </c>
      <c r="R191" s="208">
        <f t="shared" si="234"/>
        <v>261.9354838709678</v>
      </c>
      <c r="S191" s="205">
        <f t="shared" si="242"/>
        <v>5</v>
      </c>
      <c r="T191" s="529"/>
      <c r="U191" s="207">
        <v>11</v>
      </c>
      <c r="V191" s="207">
        <v>2882.0650095602296</v>
      </c>
      <c r="W191" s="208">
        <f t="shared" si="235"/>
        <v>262.00590996002086</v>
      </c>
      <c r="X191" s="205">
        <f t="shared" si="243"/>
        <v>5</v>
      </c>
      <c r="Y191" s="529"/>
      <c r="Z191" s="207">
        <v>11</v>
      </c>
      <c r="AA191" s="207">
        <v>2882.4642641433447</v>
      </c>
      <c r="AB191" s="208">
        <f t="shared" si="236"/>
        <v>262.04220583121315</v>
      </c>
      <c r="AC191" s="205">
        <f t="shared" si="244"/>
        <v>5</v>
      </c>
      <c r="AD191" s="529"/>
      <c r="AE191" s="207">
        <v>11</v>
      </c>
      <c r="AF191" s="207">
        <v>2882.1030270844394</v>
      </c>
      <c r="AG191" s="208">
        <f t="shared" si="237"/>
        <v>262.00936609858542</v>
      </c>
      <c r="AH191" s="205">
        <f t="shared" si="245"/>
        <v>5</v>
      </c>
      <c r="AI191" s="529"/>
      <c r="AJ191" s="207">
        <v>11</v>
      </c>
      <c r="AK191" s="207">
        <v>2882.7586206896462</v>
      </c>
      <c r="AL191" s="208">
        <f t="shared" si="238"/>
        <v>262.06896551724054</v>
      </c>
      <c r="AM191" s="205">
        <f t="shared" si="246"/>
        <v>5</v>
      </c>
      <c r="AN191" s="529"/>
      <c r="AO191" s="207">
        <v>11</v>
      </c>
      <c r="AP191" s="207">
        <v>2886.5937420503669</v>
      </c>
      <c r="AQ191" s="208">
        <f t="shared" si="239"/>
        <v>262.4176129136697</v>
      </c>
      <c r="AR191" s="205">
        <f t="shared" si="247"/>
        <v>5</v>
      </c>
      <c r="AS191" s="529"/>
      <c r="AT191" s="207">
        <v>11</v>
      </c>
      <c r="AU191" s="207">
        <v>2887.4798495432537</v>
      </c>
      <c r="AV191" s="208">
        <f t="shared" si="240"/>
        <v>262.49816814029577</v>
      </c>
      <c r="AW191" s="205">
        <f t="shared" si="248"/>
        <v>5</v>
      </c>
      <c r="AX191" s="529"/>
    </row>
    <row r="192" spans="2:50" ht="14.25" hidden="1" customHeight="1" outlineLevel="1">
      <c r="B192" s="494"/>
      <c r="C192" s="203">
        <v>6</v>
      </c>
      <c r="D192" s="206" t="s">
        <v>399</v>
      </c>
      <c r="E192" s="203">
        <v>12</v>
      </c>
      <c r="F192" s="203">
        <v>3273</v>
      </c>
      <c r="G192" s="208">
        <f t="shared" si="233"/>
        <v>272.75</v>
      </c>
      <c r="H192" s="529"/>
      <c r="I192" s="209">
        <f t="shared" si="241"/>
        <v>12</v>
      </c>
      <c r="J192" s="209">
        <f t="shared" si="241"/>
        <v>2897.9194870105325</v>
      </c>
      <c r="K192" s="210">
        <f t="shared" si="241"/>
        <v>241.49329058421102</v>
      </c>
      <c r="L192" s="530"/>
      <c r="M192" s="209">
        <f>RANK(K192, K$187:$K$201)</f>
        <v>6</v>
      </c>
      <c r="N192" s="494"/>
      <c r="O192" s="494"/>
      <c r="P192" s="207">
        <v>12</v>
      </c>
      <c r="Q192" s="207">
        <v>2895.8458132569344</v>
      </c>
      <c r="R192" s="208">
        <f t="shared" si="234"/>
        <v>241.32048443807787</v>
      </c>
      <c r="S192" s="205">
        <f t="shared" si="242"/>
        <v>6</v>
      </c>
      <c r="T192" s="529"/>
      <c r="U192" s="207">
        <v>12</v>
      </c>
      <c r="V192" s="207">
        <v>2896.8363136176063</v>
      </c>
      <c r="W192" s="208">
        <f t="shared" si="235"/>
        <v>241.40302613480051</v>
      </c>
      <c r="X192" s="205">
        <f t="shared" si="243"/>
        <v>6</v>
      </c>
      <c r="Y192" s="529"/>
      <c r="Z192" s="207">
        <v>12</v>
      </c>
      <c r="AA192" s="207">
        <v>2898.4615384615372</v>
      </c>
      <c r="AB192" s="208">
        <f t="shared" si="236"/>
        <v>241.53846153846143</v>
      </c>
      <c r="AC192" s="205">
        <f t="shared" si="244"/>
        <v>6</v>
      </c>
      <c r="AD192" s="529"/>
      <c r="AE192" s="207">
        <v>12</v>
      </c>
      <c r="AF192" s="207">
        <v>2897.6201167489839</v>
      </c>
      <c r="AG192" s="208">
        <f t="shared" si="237"/>
        <v>241.46834306241533</v>
      </c>
      <c r="AH192" s="205">
        <f t="shared" si="245"/>
        <v>6</v>
      </c>
      <c r="AI192" s="529"/>
      <c r="AJ192" s="207">
        <v>12</v>
      </c>
      <c r="AK192" s="207">
        <v>2898.4001662164933</v>
      </c>
      <c r="AL192" s="208">
        <f t="shared" si="238"/>
        <v>241.53334718470776</v>
      </c>
      <c r="AM192" s="205">
        <f t="shared" si="246"/>
        <v>6</v>
      </c>
      <c r="AN192" s="529"/>
      <c r="AO192" s="207">
        <v>12</v>
      </c>
      <c r="AP192" s="207">
        <v>2898.6689714779604</v>
      </c>
      <c r="AQ192" s="208">
        <f t="shared" si="239"/>
        <v>241.55574762316337</v>
      </c>
      <c r="AR192" s="205">
        <f t="shared" si="247"/>
        <v>6</v>
      </c>
      <c r="AS192" s="529"/>
      <c r="AT192" s="207">
        <v>12</v>
      </c>
      <c r="AU192" s="207">
        <v>2899.6034892942098</v>
      </c>
      <c r="AV192" s="208">
        <f t="shared" si="240"/>
        <v>241.63362410785081</v>
      </c>
      <c r="AW192" s="205">
        <f t="shared" si="248"/>
        <v>6</v>
      </c>
      <c r="AX192" s="529"/>
    </row>
    <row r="193" spans="2:50" ht="14.25" hidden="1" customHeight="1" outlineLevel="1">
      <c r="B193" s="494"/>
      <c r="C193" s="203">
        <v>7</v>
      </c>
      <c r="D193" s="206" t="s">
        <v>400</v>
      </c>
      <c r="E193" s="203">
        <v>11</v>
      </c>
      <c r="F193" s="203">
        <v>3000</v>
      </c>
      <c r="G193" s="208">
        <f t="shared" si="233"/>
        <v>272.72727272727275</v>
      </c>
      <c r="H193" s="529"/>
      <c r="I193" s="209">
        <f t="shared" si="241"/>
        <v>11</v>
      </c>
      <c r="J193" s="209">
        <f t="shared" si="241"/>
        <v>2593.840084510894</v>
      </c>
      <c r="K193" s="210">
        <f t="shared" si="241"/>
        <v>235.80364404644493</v>
      </c>
      <c r="L193" s="530"/>
      <c r="M193" s="209">
        <f>RANK(K193, K$187:$K$201)</f>
        <v>7</v>
      </c>
      <c r="N193" s="494"/>
      <c r="O193" s="494"/>
      <c r="P193" s="207">
        <v>11</v>
      </c>
      <c r="Q193" s="207">
        <v>2591.6587677725142</v>
      </c>
      <c r="R193" s="208">
        <f t="shared" si="234"/>
        <v>235.60534252477402</v>
      </c>
      <c r="S193" s="205">
        <f t="shared" si="242"/>
        <v>7</v>
      </c>
      <c r="T193" s="529"/>
      <c r="U193" s="207">
        <v>11</v>
      </c>
      <c r="V193" s="207">
        <v>2592.7093596059094</v>
      </c>
      <c r="W193" s="208">
        <f t="shared" si="235"/>
        <v>235.7008508732645</v>
      </c>
      <c r="X193" s="205">
        <f t="shared" si="243"/>
        <v>7</v>
      </c>
      <c r="Y193" s="529"/>
      <c r="Z193" s="207">
        <v>11</v>
      </c>
      <c r="AA193" s="207">
        <v>2594.0082644628073</v>
      </c>
      <c r="AB193" s="208">
        <f t="shared" si="236"/>
        <v>235.81893313298249</v>
      </c>
      <c r="AC193" s="205">
        <f t="shared" si="244"/>
        <v>7</v>
      </c>
      <c r="AD193" s="529"/>
      <c r="AE193" s="207">
        <v>11</v>
      </c>
      <c r="AF193" s="207">
        <v>2593.9471989697336</v>
      </c>
      <c r="AG193" s="208">
        <f t="shared" si="237"/>
        <v>235.81338172452124</v>
      </c>
      <c r="AH193" s="205">
        <f t="shared" si="245"/>
        <v>7</v>
      </c>
      <c r="AI193" s="529"/>
      <c r="AJ193" s="207">
        <v>11</v>
      </c>
      <c r="AK193" s="207">
        <v>2595.1704545454527</v>
      </c>
      <c r="AL193" s="208">
        <f t="shared" si="238"/>
        <v>235.92458677685934</v>
      </c>
      <c r="AM193" s="205">
        <f t="shared" si="246"/>
        <v>7</v>
      </c>
      <c r="AN193" s="529"/>
      <c r="AO193" s="207">
        <v>11</v>
      </c>
      <c r="AP193" s="207">
        <v>2594.1505911636586</v>
      </c>
      <c r="AQ193" s="208">
        <f t="shared" si="239"/>
        <v>235.83187192396898</v>
      </c>
      <c r="AR193" s="205">
        <f t="shared" si="247"/>
        <v>7</v>
      </c>
      <c r="AS193" s="529"/>
      <c r="AT193" s="207">
        <v>11</v>
      </c>
      <c r="AU193" s="207">
        <v>2595.2359550561814</v>
      </c>
      <c r="AV193" s="208">
        <f t="shared" si="240"/>
        <v>235.93054136874377</v>
      </c>
      <c r="AW193" s="205">
        <f t="shared" si="248"/>
        <v>7</v>
      </c>
      <c r="AX193" s="529"/>
    </row>
    <row r="194" spans="2:50" ht="14.25" hidden="1" customHeight="1" outlineLevel="1">
      <c r="B194" s="494"/>
      <c r="C194" s="203">
        <v>8</v>
      </c>
      <c r="D194" s="206" t="s">
        <v>556</v>
      </c>
      <c r="E194" s="203">
        <v>6</v>
      </c>
      <c r="F194" s="203">
        <v>3600</v>
      </c>
      <c r="G194" s="208">
        <f t="shared" si="233"/>
        <v>600</v>
      </c>
      <c r="H194" s="529"/>
      <c r="I194" s="209">
        <f t="shared" si="241"/>
        <v>6</v>
      </c>
      <c r="J194" s="209">
        <f t="shared" si="241"/>
        <v>3270.1617495103651</v>
      </c>
      <c r="K194" s="210">
        <f t="shared" si="241"/>
        <v>545.02695825172748</v>
      </c>
      <c r="L194" s="530"/>
      <c r="M194" s="209">
        <f>RANK(K194, K$187:$K$201)</f>
        <v>2</v>
      </c>
      <c r="N194" s="494"/>
      <c r="O194" s="494"/>
      <c r="P194" s="207">
        <v>6</v>
      </c>
      <c r="Q194" s="207">
        <v>3268.0000000000032</v>
      </c>
      <c r="R194" s="208">
        <f t="shared" si="234"/>
        <v>544.6666666666672</v>
      </c>
      <c r="S194" s="205">
        <f t="shared" si="242"/>
        <v>2</v>
      </c>
      <c r="T194" s="529"/>
      <c r="U194" s="207">
        <v>6</v>
      </c>
      <c r="V194" s="207">
        <v>3268.3381924198197</v>
      </c>
      <c r="W194" s="208">
        <f t="shared" si="235"/>
        <v>544.72303206996992</v>
      </c>
      <c r="X194" s="205">
        <f t="shared" si="243"/>
        <v>2</v>
      </c>
      <c r="Y194" s="529"/>
      <c r="Z194" s="207">
        <v>6</v>
      </c>
      <c r="AA194" s="207">
        <v>3268.0050188205742</v>
      </c>
      <c r="AB194" s="208">
        <f t="shared" si="236"/>
        <v>544.66750313676232</v>
      </c>
      <c r="AC194" s="205">
        <f t="shared" si="244"/>
        <v>2</v>
      </c>
      <c r="AD194" s="529"/>
      <c r="AE194" s="207">
        <v>6</v>
      </c>
      <c r="AF194" s="207">
        <v>3270.3614457831382</v>
      </c>
      <c r="AG194" s="208">
        <f t="shared" si="237"/>
        <v>545.06024096385636</v>
      </c>
      <c r="AH194" s="205">
        <f t="shared" si="245"/>
        <v>2</v>
      </c>
      <c r="AI194" s="529"/>
      <c r="AJ194" s="207">
        <v>6</v>
      </c>
      <c r="AK194" s="207">
        <v>3271.9879518072175</v>
      </c>
      <c r="AL194" s="208">
        <f t="shared" si="238"/>
        <v>545.33132530120292</v>
      </c>
      <c r="AM194" s="205">
        <f t="shared" si="246"/>
        <v>2</v>
      </c>
      <c r="AN194" s="529"/>
      <c r="AO194" s="207">
        <v>6</v>
      </c>
      <c r="AP194" s="207">
        <v>3273.4513274336259</v>
      </c>
      <c r="AQ194" s="208">
        <f t="shared" si="239"/>
        <v>545.57522123893762</v>
      </c>
      <c r="AR194" s="205">
        <f t="shared" si="247"/>
        <v>1</v>
      </c>
      <c r="AS194" s="529"/>
      <c r="AT194" s="207">
        <v>6</v>
      </c>
      <c r="AU194" s="207">
        <v>3270.988310308177</v>
      </c>
      <c r="AV194" s="208">
        <f t="shared" si="240"/>
        <v>545.16471838469613</v>
      </c>
      <c r="AW194" s="205">
        <f t="shared" si="248"/>
        <v>1</v>
      </c>
      <c r="AX194" s="529"/>
    </row>
    <row r="195" spans="2:50" ht="14.25" hidden="1" customHeight="1" outlineLevel="1">
      <c r="B195" s="494"/>
      <c r="C195" s="203">
        <v>9</v>
      </c>
      <c r="D195" s="206" t="s">
        <v>644</v>
      </c>
      <c r="E195" s="203">
        <v>6</v>
      </c>
      <c r="F195" s="203">
        <v>3600</v>
      </c>
      <c r="G195" s="208">
        <f t="shared" si="233"/>
        <v>600</v>
      </c>
      <c r="H195" s="529"/>
      <c r="I195" s="209">
        <f t="shared" si="241"/>
        <v>6</v>
      </c>
      <c r="J195" s="209">
        <f t="shared" si="241"/>
        <v>3253.0267420933628</v>
      </c>
      <c r="K195" s="210">
        <f t="shared" si="241"/>
        <v>542.17112368222718</v>
      </c>
      <c r="L195" s="530"/>
      <c r="M195" s="209">
        <f>RANK(K195, K$187:$K$201)</f>
        <v>4</v>
      </c>
      <c r="N195" s="494"/>
      <c r="O195" s="494"/>
      <c r="P195" s="207">
        <v>6</v>
      </c>
      <c r="Q195" s="207">
        <v>3249.0161001788897</v>
      </c>
      <c r="R195" s="208">
        <f t="shared" si="234"/>
        <v>541.50268336314832</v>
      </c>
      <c r="S195" s="205">
        <f t="shared" si="242"/>
        <v>4</v>
      </c>
      <c r="T195" s="529"/>
      <c r="U195" s="207">
        <v>6</v>
      </c>
      <c r="V195" s="207">
        <v>3251.3004484304929</v>
      </c>
      <c r="W195" s="208">
        <f t="shared" si="235"/>
        <v>541.88340807174882</v>
      </c>
      <c r="X195" s="205">
        <f t="shared" si="243"/>
        <v>4</v>
      </c>
      <c r="Y195" s="529"/>
      <c r="Z195" s="207">
        <v>6</v>
      </c>
      <c r="AA195" s="207">
        <v>3251.0356255178044</v>
      </c>
      <c r="AB195" s="208">
        <f t="shared" si="236"/>
        <v>541.83927091963403</v>
      </c>
      <c r="AC195" s="205">
        <f t="shared" si="244"/>
        <v>4</v>
      </c>
      <c r="AD195" s="529"/>
      <c r="AE195" s="207">
        <v>6</v>
      </c>
      <c r="AF195" s="207">
        <v>3252.9048207663582</v>
      </c>
      <c r="AG195" s="208">
        <f t="shared" si="237"/>
        <v>542.1508034610597</v>
      </c>
      <c r="AH195" s="205">
        <f t="shared" si="245"/>
        <v>4</v>
      </c>
      <c r="AI195" s="529"/>
      <c r="AJ195" s="207">
        <v>6</v>
      </c>
      <c r="AK195" s="207">
        <v>3256.050955413988</v>
      </c>
      <c r="AL195" s="208">
        <f t="shared" si="238"/>
        <v>542.67515923566464</v>
      </c>
      <c r="AM195" s="205">
        <f t="shared" si="246"/>
        <v>4</v>
      </c>
      <c r="AN195" s="529"/>
      <c r="AO195" s="207">
        <v>6</v>
      </c>
      <c r="AP195" s="207">
        <v>3254.0389972144908</v>
      </c>
      <c r="AQ195" s="208">
        <f t="shared" si="239"/>
        <v>542.33983286908176</v>
      </c>
      <c r="AR195" s="205">
        <f t="shared" si="247"/>
        <v>4</v>
      </c>
      <c r="AS195" s="529"/>
      <c r="AT195" s="207">
        <v>6</v>
      </c>
      <c r="AU195" s="207">
        <v>3256.8402471315148</v>
      </c>
      <c r="AV195" s="208">
        <f t="shared" si="240"/>
        <v>542.80670785525251</v>
      </c>
      <c r="AW195" s="205">
        <f t="shared" si="248"/>
        <v>4</v>
      </c>
      <c r="AX195" s="529"/>
    </row>
    <row r="196" spans="2:50" ht="14.25" hidden="1" customHeight="1" outlineLevel="1">
      <c r="B196" s="494"/>
      <c r="C196" s="203">
        <v>10</v>
      </c>
      <c r="D196" s="206" t="s">
        <v>670</v>
      </c>
      <c r="E196" s="203">
        <v>15</v>
      </c>
      <c r="F196" s="203">
        <v>3600</v>
      </c>
      <c r="G196" s="208">
        <f t="shared" si="233"/>
        <v>240</v>
      </c>
      <c r="H196" s="529"/>
      <c r="I196" s="209">
        <f t="shared" si="241"/>
        <v>16</v>
      </c>
      <c r="J196" s="209">
        <f t="shared" si="241"/>
        <v>3089.5321661205953</v>
      </c>
      <c r="K196" s="210">
        <f t="shared" si="241"/>
        <v>193.09576038253721</v>
      </c>
      <c r="L196" s="530"/>
      <c r="M196" s="209">
        <f>RANK(K196, K$187:$K$201)</f>
        <v>8</v>
      </c>
      <c r="N196" s="494"/>
      <c r="O196" s="494"/>
      <c r="P196" s="207">
        <v>16</v>
      </c>
      <c r="Q196" s="207">
        <v>3072.2024002594894</v>
      </c>
      <c r="R196" s="208">
        <f t="shared" si="234"/>
        <v>192.01265001621809</v>
      </c>
      <c r="S196" s="205">
        <f t="shared" si="242"/>
        <v>8</v>
      </c>
      <c r="T196" s="529"/>
      <c r="U196" s="207">
        <v>16</v>
      </c>
      <c r="V196" s="207">
        <v>3080.2472187886269</v>
      </c>
      <c r="W196" s="208">
        <f t="shared" si="235"/>
        <v>192.51545117428918</v>
      </c>
      <c r="X196" s="205">
        <f t="shared" si="243"/>
        <v>8</v>
      </c>
      <c r="Y196" s="529"/>
      <c r="Z196" s="207">
        <v>16</v>
      </c>
      <c r="AA196" s="207">
        <v>3087.9999999999982</v>
      </c>
      <c r="AB196" s="208">
        <f t="shared" si="236"/>
        <v>192.99999999999989</v>
      </c>
      <c r="AC196" s="205">
        <f t="shared" si="244"/>
        <v>8</v>
      </c>
      <c r="AD196" s="529"/>
      <c r="AE196" s="207">
        <v>16</v>
      </c>
      <c r="AF196" s="207">
        <v>3091.4285714285588</v>
      </c>
      <c r="AG196" s="208">
        <f t="shared" si="237"/>
        <v>193.21428571428493</v>
      </c>
      <c r="AH196" s="205">
        <f t="shared" si="245"/>
        <v>8</v>
      </c>
      <c r="AI196" s="529"/>
      <c r="AJ196" s="207">
        <v>16</v>
      </c>
      <c r="AK196" s="207">
        <v>3094.8081264108205</v>
      </c>
      <c r="AL196" s="208">
        <f t="shared" si="238"/>
        <v>193.42550790067628</v>
      </c>
      <c r="AM196" s="205">
        <f t="shared" si="246"/>
        <v>8</v>
      </c>
      <c r="AN196" s="529"/>
      <c r="AO196" s="207">
        <v>16</v>
      </c>
      <c r="AP196" s="207">
        <v>3098.9635771394651</v>
      </c>
      <c r="AQ196" s="208">
        <f t="shared" si="239"/>
        <v>193.68522357121657</v>
      </c>
      <c r="AR196" s="205">
        <f t="shared" si="247"/>
        <v>8</v>
      </c>
      <c r="AS196" s="529"/>
      <c r="AT196" s="207">
        <v>16</v>
      </c>
      <c r="AU196" s="207">
        <v>3101.0752688172056</v>
      </c>
      <c r="AV196" s="208">
        <f t="shared" si="240"/>
        <v>193.81720430107535</v>
      </c>
      <c r="AW196" s="205">
        <f t="shared" si="248"/>
        <v>8</v>
      </c>
      <c r="AX196" s="529"/>
    </row>
    <row r="197" spans="2:50" ht="14.25" hidden="1" customHeight="1" outlineLevel="1">
      <c r="B197" s="494"/>
      <c r="C197" s="203">
        <v>11</v>
      </c>
      <c r="D197" s="206"/>
      <c r="E197" s="203"/>
      <c r="F197" s="203"/>
      <c r="G197" s="208"/>
      <c r="H197" s="529"/>
      <c r="I197" s="209"/>
      <c r="J197" s="209"/>
      <c r="K197" s="210"/>
      <c r="L197" s="530"/>
      <c r="M197" s="209"/>
      <c r="N197" s="494"/>
      <c r="O197" s="494"/>
      <c r="P197" s="207"/>
      <c r="Q197" s="207"/>
      <c r="R197" s="208"/>
      <c r="S197" s="205"/>
      <c r="T197" s="529"/>
      <c r="U197" s="207"/>
      <c r="V197" s="207"/>
      <c r="W197" s="208"/>
      <c r="X197" s="205"/>
      <c r="Y197" s="529"/>
      <c r="Z197" s="207"/>
      <c r="AA197" s="207"/>
      <c r="AB197" s="208"/>
      <c r="AC197" s="205"/>
      <c r="AD197" s="529"/>
      <c r="AE197" s="207"/>
      <c r="AF197" s="207"/>
      <c r="AG197" s="208"/>
      <c r="AH197" s="205"/>
      <c r="AI197" s="529"/>
      <c r="AJ197" s="207"/>
      <c r="AK197" s="207"/>
      <c r="AL197" s="208"/>
      <c r="AM197" s="205"/>
      <c r="AN197" s="529"/>
      <c r="AO197" s="207"/>
      <c r="AP197" s="207"/>
      <c r="AQ197" s="208"/>
      <c r="AR197" s="205"/>
      <c r="AS197" s="529"/>
      <c r="AT197" s="207"/>
      <c r="AU197" s="207"/>
      <c r="AV197" s="208"/>
      <c r="AW197" s="205"/>
      <c r="AX197" s="529"/>
    </row>
    <row r="198" spans="2:50" ht="14.25" hidden="1" customHeight="1" outlineLevel="1">
      <c r="B198" s="494"/>
      <c r="C198" s="203">
        <v>12</v>
      </c>
      <c r="D198" s="206"/>
      <c r="E198" s="203"/>
      <c r="F198" s="203"/>
      <c r="G198" s="208"/>
      <c r="H198" s="529"/>
      <c r="I198" s="209"/>
      <c r="J198" s="209"/>
      <c r="K198" s="210"/>
      <c r="L198" s="530"/>
      <c r="M198" s="209"/>
      <c r="N198" s="494"/>
      <c r="O198" s="494"/>
      <c r="P198" s="203"/>
      <c r="Q198" s="203"/>
      <c r="R198" s="208"/>
      <c r="S198" s="205"/>
      <c r="T198" s="529"/>
      <c r="U198" s="203"/>
      <c r="V198" s="203"/>
      <c r="W198" s="208"/>
      <c r="X198" s="205"/>
      <c r="Y198" s="529"/>
      <c r="Z198" s="203"/>
      <c r="AA198" s="203"/>
      <c r="AB198" s="208"/>
      <c r="AC198" s="205"/>
      <c r="AD198" s="529"/>
      <c r="AE198" s="203"/>
      <c r="AF198" s="203"/>
      <c r="AG198" s="208"/>
      <c r="AH198" s="205"/>
      <c r="AI198" s="529"/>
      <c r="AJ198" s="203"/>
      <c r="AK198" s="203"/>
      <c r="AL198" s="208"/>
      <c r="AM198" s="205"/>
      <c r="AN198" s="529"/>
      <c r="AO198" s="203"/>
      <c r="AP198" s="203"/>
      <c r="AQ198" s="208"/>
      <c r="AR198" s="205"/>
      <c r="AS198" s="529"/>
      <c r="AT198" s="203"/>
      <c r="AU198" s="203"/>
      <c r="AV198" s="208"/>
      <c r="AW198" s="205"/>
      <c r="AX198" s="529"/>
    </row>
    <row r="199" spans="2:50" ht="14.25" hidden="1" customHeight="1" outlineLevel="1">
      <c r="B199" s="494"/>
      <c r="C199" s="203">
        <v>13</v>
      </c>
      <c r="D199" s="206"/>
      <c r="E199" s="203"/>
      <c r="F199" s="203"/>
      <c r="G199" s="208"/>
      <c r="H199" s="529"/>
      <c r="I199" s="209"/>
      <c r="J199" s="209"/>
      <c r="K199" s="210"/>
      <c r="L199" s="530"/>
      <c r="M199" s="209"/>
      <c r="N199" s="494"/>
      <c r="O199" s="494"/>
      <c r="P199" s="203"/>
      <c r="Q199" s="203"/>
      <c r="R199" s="208"/>
      <c r="S199" s="205"/>
      <c r="T199" s="529"/>
      <c r="U199" s="203"/>
      <c r="V199" s="203"/>
      <c r="W199" s="208"/>
      <c r="X199" s="205"/>
      <c r="Y199" s="529"/>
      <c r="Z199" s="203"/>
      <c r="AA199" s="203"/>
      <c r="AB199" s="208"/>
      <c r="AC199" s="205"/>
      <c r="AD199" s="529"/>
      <c r="AE199" s="203"/>
      <c r="AF199" s="203"/>
      <c r="AG199" s="208"/>
      <c r="AH199" s="205"/>
      <c r="AI199" s="529"/>
      <c r="AJ199" s="203"/>
      <c r="AK199" s="203"/>
      <c r="AL199" s="208"/>
      <c r="AM199" s="205"/>
      <c r="AN199" s="529"/>
      <c r="AO199" s="203"/>
      <c r="AP199" s="203"/>
      <c r="AQ199" s="208"/>
      <c r="AR199" s="205"/>
      <c r="AS199" s="529"/>
      <c r="AT199" s="203"/>
      <c r="AU199" s="203"/>
      <c r="AV199" s="208"/>
      <c r="AW199" s="205"/>
      <c r="AX199" s="529"/>
    </row>
    <row r="200" spans="2:50" ht="14.25" hidden="1" customHeight="1" outlineLevel="1">
      <c r="B200" s="494"/>
      <c r="C200" s="203">
        <v>14</v>
      </c>
      <c r="D200" s="206"/>
      <c r="E200" s="203"/>
      <c r="F200" s="203"/>
      <c r="G200" s="208"/>
      <c r="H200" s="529"/>
      <c r="I200" s="209"/>
      <c r="J200" s="209"/>
      <c r="K200" s="210"/>
      <c r="L200" s="530"/>
      <c r="M200" s="209"/>
      <c r="N200" s="494"/>
      <c r="O200" s="494"/>
      <c r="P200" s="203"/>
      <c r="Q200" s="203"/>
      <c r="R200" s="208"/>
      <c r="S200" s="205"/>
      <c r="T200" s="529"/>
      <c r="U200" s="203"/>
      <c r="V200" s="203"/>
      <c r="W200" s="208"/>
      <c r="X200" s="205"/>
      <c r="Y200" s="529"/>
      <c r="Z200" s="203"/>
      <c r="AA200" s="203"/>
      <c r="AB200" s="208"/>
      <c r="AC200" s="205"/>
      <c r="AD200" s="529"/>
      <c r="AE200" s="203"/>
      <c r="AF200" s="203"/>
      <c r="AG200" s="208"/>
      <c r="AH200" s="205"/>
      <c r="AI200" s="529"/>
      <c r="AJ200" s="203"/>
      <c r="AK200" s="203"/>
      <c r="AL200" s="208"/>
      <c r="AM200" s="205"/>
      <c r="AN200" s="529"/>
      <c r="AO200" s="203"/>
      <c r="AP200" s="203"/>
      <c r="AQ200" s="208"/>
      <c r="AR200" s="205"/>
      <c r="AS200" s="529"/>
      <c r="AT200" s="203"/>
      <c r="AU200" s="203"/>
      <c r="AV200" s="208"/>
      <c r="AW200" s="205"/>
      <c r="AX200" s="529"/>
    </row>
    <row r="201" spans="2:50" ht="14.25" hidden="1" customHeight="1" outlineLevel="1">
      <c r="B201" s="494"/>
      <c r="C201" s="203">
        <v>15</v>
      </c>
      <c r="D201" s="206"/>
      <c r="E201" s="203"/>
      <c r="F201" s="203"/>
      <c r="G201" s="208"/>
      <c r="H201" s="529"/>
      <c r="I201" s="209"/>
      <c r="J201" s="209"/>
      <c r="K201" s="210"/>
      <c r="L201" s="530"/>
      <c r="M201" s="209"/>
      <c r="N201" s="494"/>
      <c r="O201" s="494"/>
      <c r="P201" s="203"/>
      <c r="Q201" s="207"/>
      <c r="R201" s="208"/>
      <c r="S201" s="205"/>
      <c r="T201" s="529"/>
      <c r="U201" s="203"/>
      <c r="V201" s="207"/>
      <c r="W201" s="208"/>
      <c r="X201" s="205"/>
      <c r="Y201" s="529"/>
      <c r="Z201" s="203"/>
      <c r="AA201" s="207"/>
      <c r="AB201" s="208"/>
      <c r="AC201" s="205"/>
      <c r="AD201" s="529"/>
      <c r="AE201" s="203"/>
      <c r="AF201" s="207"/>
      <c r="AG201" s="208"/>
      <c r="AH201" s="205"/>
      <c r="AI201" s="529"/>
      <c r="AJ201" s="203"/>
      <c r="AK201" s="207"/>
      <c r="AL201" s="208"/>
      <c r="AM201" s="205"/>
      <c r="AN201" s="529"/>
      <c r="AO201" s="203"/>
      <c r="AP201" s="207"/>
      <c r="AQ201" s="208"/>
      <c r="AR201" s="205"/>
      <c r="AS201" s="529"/>
      <c r="AT201" s="203"/>
      <c r="AU201" s="207"/>
      <c r="AV201" s="208"/>
      <c r="AW201" s="205"/>
      <c r="AX201" s="529"/>
    </row>
    <row r="202" spans="2:50" ht="14.25" hidden="1" customHeight="1" outlineLevel="1" collapsed="1">
      <c r="B202" s="531" t="s">
        <v>695</v>
      </c>
      <c r="C202" s="532"/>
      <c r="D202" s="532"/>
      <c r="E202" s="532"/>
      <c r="F202" s="532"/>
      <c r="G202" s="532"/>
      <c r="H202" s="532"/>
      <c r="I202" s="532"/>
      <c r="J202" s="532"/>
      <c r="K202" s="532"/>
      <c r="L202" s="532"/>
      <c r="M202" s="533"/>
      <c r="N202" s="575" t="s">
        <v>445</v>
      </c>
      <c r="O202" s="575" t="s">
        <v>105</v>
      </c>
      <c r="P202" s="587">
        <f>AT182+1</f>
        <v>45937</v>
      </c>
      <c r="Q202" s="588"/>
      <c r="R202" s="588"/>
      <c r="S202" s="588"/>
      <c r="T202" s="588"/>
      <c r="U202" s="589">
        <f>P202+1</f>
        <v>45938</v>
      </c>
      <c r="V202" s="590"/>
      <c r="W202" s="590"/>
      <c r="X202" s="590"/>
      <c r="Y202" s="590"/>
      <c r="Z202" s="587">
        <f t="shared" ref="Z202" si="249">U202+1</f>
        <v>45939</v>
      </c>
      <c r="AA202" s="588"/>
      <c r="AB202" s="588"/>
      <c r="AC202" s="588"/>
      <c r="AD202" s="588"/>
      <c r="AE202" s="589">
        <f t="shared" ref="AE202" si="250">Z202+1</f>
        <v>45940</v>
      </c>
      <c r="AF202" s="590"/>
      <c r="AG202" s="590"/>
      <c r="AH202" s="590"/>
      <c r="AI202" s="590"/>
      <c r="AJ202" s="591">
        <f t="shared" ref="AJ202" si="251">AE202+1</f>
        <v>45941</v>
      </c>
      <c r="AK202" s="592"/>
      <c r="AL202" s="592"/>
      <c r="AM202" s="592"/>
      <c r="AN202" s="593"/>
      <c r="AO202" s="589">
        <f t="shared" ref="AO202" si="252">AJ202+1</f>
        <v>45942</v>
      </c>
      <c r="AP202" s="590"/>
      <c r="AQ202" s="590"/>
      <c r="AR202" s="590"/>
      <c r="AS202" s="590"/>
      <c r="AT202" s="591">
        <f t="shared" ref="AT202" si="253">AO202+1</f>
        <v>45943</v>
      </c>
      <c r="AU202" s="592"/>
      <c r="AV202" s="592"/>
      <c r="AW202" s="592"/>
      <c r="AX202" s="593"/>
    </row>
    <row r="203" spans="2:50" ht="14.25" hidden="1" customHeight="1" outlineLevel="1">
      <c r="B203" s="534"/>
      <c r="C203" s="534"/>
      <c r="D203" s="534"/>
      <c r="E203" s="534"/>
      <c r="F203" s="534"/>
      <c r="G203" s="534"/>
      <c r="H203" s="534"/>
      <c r="I203" s="534"/>
      <c r="J203" s="534"/>
      <c r="K203" s="534"/>
      <c r="L203" s="534"/>
      <c r="M203" s="535"/>
      <c r="N203" s="577"/>
      <c r="O203" s="577"/>
      <c r="P203" s="594">
        <f>P202</f>
        <v>45937</v>
      </c>
      <c r="Q203" s="594"/>
      <c r="R203" s="594"/>
      <c r="S203" s="594"/>
      <c r="T203" s="594"/>
      <c r="U203" s="595">
        <f>U202</f>
        <v>45938</v>
      </c>
      <c r="V203" s="595"/>
      <c r="W203" s="595"/>
      <c r="X203" s="595"/>
      <c r="Y203" s="595"/>
      <c r="Z203" s="594">
        <f t="shared" ref="Z203" si="254">Z202</f>
        <v>45939</v>
      </c>
      <c r="AA203" s="594"/>
      <c r="AB203" s="594"/>
      <c r="AC203" s="594"/>
      <c r="AD203" s="594"/>
      <c r="AE203" s="595">
        <f t="shared" ref="AE203" si="255">AE202</f>
        <v>45940</v>
      </c>
      <c r="AF203" s="595"/>
      <c r="AG203" s="595"/>
      <c r="AH203" s="595"/>
      <c r="AI203" s="595"/>
      <c r="AJ203" s="596">
        <f t="shared" ref="AJ203" si="256">AJ202</f>
        <v>45941</v>
      </c>
      <c r="AK203" s="597"/>
      <c r="AL203" s="597"/>
      <c r="AM203" s="597"/>
      <c r="AN203" s="598"/>
      <c r="AO203" s="595">
        <f t="shared" ref="AO203" si="257">AO202</f>
        <v>45942</v>
      </c>
      <c r="AP203" s="595"/>
      <c r="AQ203" s="595"/>
      <c r="AR203" s="595"/>
      <c r="AS203" s="595"/>
      <c r="AT203" s="596">
        <f t="shared" ref="AT203" si="258">AT202</f>
        <v>45943</v>
      </c>
      <c r="AU203" s="597"/>
      <c r="AV203" s="597"/>
      <c r="AW203" s="597"/>
      <c r="AX203" s="598"/>
    </row>
    <row r="204" spans="2:50" ht="14.25" hidden="1" customHeight="1" outlineLevel="1">
      <c r="B204" s="494" t="s">
        <v>165</v>
      </c>
      <c r="C204" s="494" t="s">
        <v>160</v>
      </c>
      <c r="D204" s="494"/>
      <c r="E204" s="494" t="s">
        <v>161</v>
      </c>
      <c r="F204" s="494"/>
      <c r="G204" s="494"/>
      <c r="H204" s="494" t="s">
        <v>166</v>
      </c>
      <c r="I204" s="527" t="s">
        <v>446</v>
      </c>
      <c r="J204" s="527"/>
      <c r="K204" s="527"/>
      <c r="L204" s="527" t="s">
        <v>166</v>
      </c>
      <c r="M204" s="527" t="s">
        <v>168</v>
      </c>
      <c r="N204" s="494"/>
      <c r="O204" s="494" t="s">
        <v>167</v>
      </c>
      <c r="P204" s="494" t="s">
        <v>163</v>
      </c>
      <c r="Q204" s="494"/>
      <c r="R204" s="494"/>
      <c r="S204" s="494"/>
      <c r="T204" s="494" t="s">
        <v>166</v>
      </c>
      <c r="U204" s="494" t="s">
        <v>163</v>
      </c>
      <c r="V204" s="494"/>
      <c r="W204" s="494"/>
      <c r="X204" s="494"/>
      <c r="Y204" s="494" t="s">
        <v>166</v>
      </c>
      <c r="Z204" s="494" t="s">
        <v>163</v>
      </c>
      <c r="AA204" s="494"/>
      <c r="AB204" s="494"/>
      <c r="AC204" s="494"/>
      <c r="AD204" s="494" t="s">
        <v>166</v>
      </c>
      <c r="AE204" s="494" t="s">
        <v>163</v>
      </c>
      <c r="AF204" s="494"/>
      <c r="AG204" s="494"/>
      <c r="AH204" s="494"/>
      <c r="AI204" s="494" t="s">
        <v>166</v>
      </c>
      <c r="AJ204" s="494" t="s">
        <v>163</v>
      </c>
      <c r="AK204" s="494"/>
      <c r="AL204" s="494"/>
      <c r="AM204" s="494"/>
      <c r="AN204" s="494" t="s">
        <v>166</v>
      </c>
      <c r="AO204" s="494" t="s">
        <v>163</v>
      </c>
      <c r="AP204" s="494"/>
      <c r="AQ204" s="494"/>
      <c r="AR204" s="494"/>
      <c r="AS204" s="494" t="s">
        <v>166</v>
      </c>
      <c r="AT204" s="494" t="s">
        <v>163</v>
      </c>
      <c r="AU204" s="494"/>
      <c r="AV204" s="494"/>
      <c r="AW204" s="494"/>
      <c r="AX204" s="494" t="s">
        <v>166</v>
      </c>
    </row>
    <row r="205" spans="2:50" ht="14.25" hidden="1" customHeight="1" outlineLevel="1">
      <c r="B205" s="494"/>
      <c r="C205" s="494"/>
      <c r="D205" s="494"/>
      <c r="E205" s="494" t="s">
        <v>447</v>
      </c>
      <c r="F205" s="494"/>
      <c r="G205" s="494"/>
      <c r="H205" s="494"/>
      <c r="I205" s="527" t="s">
        <v>447</v>
      </c>
      <c r="J205" s="527"/>
      <c r="K205" s="527"/>
      <c r="L205" s="527"/>
      <c r="M205" s="527"/>
      <c r="N205" s="494"/>
      <c r="O205" s="494"/>
      <c r="P205" s="494" t="s">
        <v>448</v>
      </c>
      <c r="Q205" s="494"/>
      <c r="R205" s="494"/>
      <c r="S205" s="494"/>
      <c r="T205" s="494"/>
      <c r="U205" s="494" t="s">
        <v>448</v>
      </c>
      <c r="V205" s="494"/>
      <c r="W205" s="494"/>
      <c r="X205" s="494"/>
      <c r="Y205" s="494"/>
      <c r="Z205" s="494" t="s">
        <v>448</v>
      </c>
      <c r="AA205" s="494"/>
      <c r="AB205" s="494"/>
      <c r="AC205" s="494"/>
      <c r="AD205" s="494"/>
      <c r="AE205" s="494" t="s">
        <v>448</v>
      </c>
      <c r="AF205" s="494"/>
      <c r="AG205" s="494"/>
      <c r="AH205" s="494"/>
      <c r="AI205" s="494"/>
      <c r="AJ205" s="494" t="s">
        <v>448</v>
      </c>
      <c r="AK205" s="494"/>
      <c r="AL205" s="494"/>
      <c r="AM205" s="494"/>
      <c r="AN205" s="494"/>
      <c r="AO205" s="494" t="s">
        <v>448</v>
      </c>
      <c r="AP205" s="494"/>
      <c r="AQ205" s="494"/>
      <c r="AR205" s="494"/>
      <c r="AS205" s="494"/>
      <c r="AT205" s="494" t="s">
        <v>448</v>
      </c>
      <c r="AU205" s="494"/>
      <c r="AV205" s="494"/>
      <c r="AW205" s="494"/>
      <c r="AX205" s="494"/>
    </row>
    <row r="206" spans="2:50" ht="14.25" hidden="1" customHeight="1" outlineLevel="1">
      <c r="B206" s="494"/>
      <c r="C206" s="494"/>
      <c r="D206" s="494"/>
      <c r="E206" s="203" t="s">
        <v>162</v>
      </c>
      <c r="F206" s="203" t="s">
        <v>449</v>
      </c>
      <c r="G206" s="203" t="s">
        <v>164</v>
      </c>
      <c r="H206" s="494"/>
      <c r="I206" s="204" t="s">
        <v>162</v>
      </c>
      <c r="J206" s="204" t="s">
        <v>449</v>
      </c>
      <c r="K206" s="204" t="s">
        <v>164</v>
      </c>
      <c r="L206" s="527"/>
      <c r="M206" s="527"/>
      <c r="N206" s="494"/>
      <c r="O206" s="494"/>
      <c r="P206" s="203" t="s">
        <v>162</v>
      </c>
      <c r="Q206" s="203" t="s">
        <v>449</v>
      </c>
      <c r="R206" s="203" t="s">
        <v>164</v>
      </c>
      <c r="S206" s="205" t="s">
        <v>168</v>
      </c>
      <c r="T206" s="494"/>
      <c r="U206" s="203" t="s">
        <v>162</v>
      </c>
      <c r="V206" s="203" t="s">
        <v>449</v>
      </c>
      <c r="W206" s="203" t="s">
        <v>164</v>
      </c>
      <c r="X206" s="205" t="s">
        <v>168</v>
      </c>
      <c r="Y206" s="494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494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494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494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494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494"/>
    </row>
    <row r="207" spans="2:50" ht="14.25" hidden="1" customHeight="1" outlineLevel="1">
      <c r="B207" s="600" t="s">
        <v>625</v>
      </c>
      <c r="C207" s="203">
        <v>1</v>
      </c>
      <c r="D207" s="206" t="s">
        <v>404</v>
      </c>
      <c r="E207" s="203">
        <v>20</v>
      </c>
      <c r="F207" s="203">
        <v>2600</v>
      </c>
      <c r="G207" s="208">
        <f t="shared" ref="G207:G216" si="259">F207/E207</f>
        <v>130</v>
      </c>
      <c r="H207" s="529">
        <f>AVERAGE(G207:G221)</f>
        <v>380.05227272727268</v>
      </c>
      <c r="I207" s="209">
        <f>AVERAGE(P207,U207,Z207,AE207,AJ207,AO207,AT207)</f>
        <v>20</v>
      </c>
      <c r="J207" s="209">
        <f>AVERAGE(Q207,V207,AA207,AF207,AK207,AP207,AU207)</f>
        <v>2301.8126354365363</v>
      </c>
      <c r="K207" s="210">
        <f>AVERAGE(R207,W207,AB207,AG207,AL207,AQ207,AV207)</f>
        <v>115.09063177182681</v>
      </c>
      <c r="L207" s="530">
        <f>IFERROR(AVERAGE(K207:K221),"-")</f>
        <v>339.33317002766245</v>
      </c>
      <c r="M207" s="209">
        <f>RANK(K207, K$207:$K$221)</f>
        <v>10</v>
      </c>
      <c r="N207" s="494"/>
      <c r="O207" s="494"/>
      <c r="P207" s="207">
        <v>20</v>
      </c>
      <c r="Q207" s="207">
        <v>2302.0217729393416</v>
      </c>
      <c r="R207" s="208">
        <f t="shared" ref="R207:R216" si="260">Q207/P207</f>
        <v>115.10108864696709</v>
      </c>
      <c r="S207" s="205">
        <f>RANK(R207, R$207:R$221)</f>
        <v>10</v>
      </c>
      <c r="T207" s="529">
        <f>AVERAGE(R207:R221)</f>
        <v>339.09978110427926</v>
      </c>
      <c r="U207" s="207">
        <v>20</v>
      </c>
      <c r="V207" s="207">
        <v>2302.3529411764716</v>
      </c>
      <c r="W207" s="208">
        <f t="shared" ref="W207:W216" si="261">V207/U207</f>
        <v>115.11764705882358</v>
      </c>
      <c r="X207" s="205">
        <f>RANK(W207, W$207:W$221)</f>
        <v>10</v>
      </c>
      <c r="Y207" s="529">
        <f>AVERAGE(W207:W221)</f>
        <v>339.04349994993714</v>
      </c>
      <c r="Z207" s="207">
        <v>20</v>
      </c>
      <c r="AA207" s="207">
        <v>2302.9313543599251</v>
      </c>
      <c r="AB207" s="208">
        <f t="shared" ref="AB207:AB216" si="262">AA207/Z207</f>
        <v>115.14656771799625</v>
      </c>
      <c r="AC207" s="205">
        <f>RANK(AB207, AB$207:AB$221)</f>
        <v>9</v>
      </c>
      <c r="AD207" s="529">
        <f>AVERAGE(AB207:AB221)</f>
        <v>316.41161337955316</v>
      </c>
      <c r="AE207" s="207">
        <v>20</v>
      </c>
      <c r="AF207" s="207">
        <v>2300.9790209790231</v>
      </c>
      <c r="AG207" s="208">
        <f t="shared" ref="AG207:AG216" si="263">AF207/AE207</f>
        <v>115.04895104895115</v>
      </c>
      <c r="AH207" s="205">
        <f>RANK(AG207, AG$207:AG$221)</f>
        <v>9</v>
      </c>
      <c r="AI207" s="529">
        <f>AVERAGE(AG207:AG221)</f>
        <v>316.57936641968234</v>
      </c>
      <c r="AJ207" s="207">
        <v>20</v>
      </c>
      <c r="AK207" s="207">
        <v>2302.1671826625357</v>
      </c>
      <c r="AL207" s="208">
        <f t="shared" ref="AL207:AL216" si="264">AK207/AJ207</f>
        <v>115.10835913312678</v>
      </c>
      <c r="AM207" s="205">
        <f>RANK(AL207, AL$207:AL$221)</f>
        <v>9</v>
      </c>
      <c r="AN207" s="529">
        <f>AVERAGE(AL207:AL221)</f>
        <v>316.04952091504418</v>
      </c>
      <c r="AO207" s="207">
        <v>20</v>
      </c>
      <c r="AP207" s="207">
        <v>2301.1764705882383</v>
      </c>
      <c r="AQ207" s="208">
        <f t="shared" ref="AQ207:AQ216" si="265">AP207/AO207</f>
        <v>115.05882352941191</v>
      </c>
      <c r="AR207" s="205">
        <f>RANK(AQ207, AQ$207:AQ$221)</f>
        <v>9</v>
      </c>
      <c r="AS207" s="529">
        <f>AVERAGE(AQ207:AQ221)</f>
        <v>317.40523914798496</v>
      </c>
      <c r="AT207" s="207">
        <v>20</v>
      </c>
      <c r="AU207" s="207">
        <v>2301.0597053502179</v>
      </c>
      <c r="AV207" s="208">
        <f t="shared" ref="AV207:AV216" si="266">AU207/AT207</f>
        <v>115.05298526751089</v>
      </c>
      <c r="AW207" s="205">
        <f>RANK(AV207, AV$207:AV$221)</f>
        <v>9</v>
      </c>
      <c r="AX207" s="529">
        <f>AVERAGE(AV207:AV221)</f>
        <v>317.41823848548717</v>
      </c>
    </row>
    <row r="208" spans="2:50" ht="14.25" hidden="1" customHeight="1" outlineLevel="1">
      <c r="B208" s="494"/>
      <c r="C208" s="203">
        <v>2</v>
      </c>
      <c r="D208" s="206" t="s">
        <v>402</v>
      </c>
      <c r="E208" s="203">
        <v>16</v>
      </c>
      <c r="F208" s="203">
        <v>3000</v>
      </c>
      <c r="G208" s="208">
        <f t="shared" si="259"/>
        <v>187.5</v>
      </c>
      <c r="H208" s="529"/>
      <c r="I208" s="209">
        <f t="shared" ref="I208:K216" si="267">AVERAGE(P208,U208,Z208,AE208,AJ208,AO208,AT208)</f>
        <v>16</v>
      </c>
      <c r="J208" s="209">
        <f t="shared" si="267"/>
        <v>2602.78408688527</v>
      </c>
      <c r="K208" s="210">
        <f t="shared" si="267"/>
        <v>162.67400543032937</v>
      </c>
      <c r="L208" s="530"/>
      <c r="M208" s="209">
        <f>RANK(K208, K$207:$K$221)</f>
        <v>9</v>
      </c>
      <c r="N208" s="494"/>
      <c r="O208" s="494"/>
      <c r="P208" s="207">
        <v>16</v>
      </c>
      <c r="Q208" s="207">
        <v>2608.383233532933</v>
      </c>
      <c r="R208" s="208">
        <f t="shared" si="260"/>
        <v>163.02395209580831</v>
      </c>
      <c r="S208" s="205">
        <f t="shared" ref="S208:S216" si="268">RANK(R208, R$207:R$221)</f>
        <v>9</v>
      </c>
      <c r="T208" s="529"/>
      <c r="U208" s="207">
        <v>16</v>
      </c>
      <c r="V208" s="207">
        <v>2598.2608695652198</v>
      </c>
      <c r="W208" s="208">
        <f t="shared" si="261"/>
        <v>162.39130434782624</v>
      </c>
      <c r="X208" s="205">
        <f t="shared" ref="X208:X216" si="269">RANK(W208, W$207:W$221)</f>
        <v>9</v>
      </c>
      <c r="Y208" s="529"/>
      <c r="Z208" s="207">
        <v>16</v>
      </c>
      <c r="AA208" s="207">
        <v>2599.9999999999991</v>
      </c>
      <c r="AB208" s="208">
        <f t="shared" si="262"/>
        <v>162.49999999999994</v>
      </c>
      <c r="AC208" s="205">
        <f t="shared" ref="AC208:AC216" si="270">RANK(AB208, AB$207:AB$221)</f>
        <v>8</v>
      </c>
      <c r="AD208" s="529"/>
      <c r="AE208" s="207">
        <v>16</v>
      </c>
      <c r="AF208" s="207">
        <v>2603.4122179416631</v>
      </c>
      <c r="AG208" s="208">
        <f t="shared" si="263"/>
        <v>162.71326362135395</v>
      </c>
      <c r="AH208" s="205">
        <f t="shared" ref="AH208:AH216" si="271">RANK(AG208, AG$207:AG$221)</f>
        <v>8</v>
      </c>
      <c r="AI208" s="529"/>
      <c r="AJ208" s="207">
        <v>16</v>
      </c>
      <c r="AK208" s="207">
        <v>2603.6465638148629</v>
      </c>
      <c r="AL208" s="208">
        <f t="shared" si="264"/>
        <v>162.72791023842893</v>
      </c>
      <c r="AM208" s="205">
        <f t="shared" ref="AM208:AM216" si="272">RANK(AL208, AL$207:AL$221)</f>
        <v>8</v>
      </c>
      <c r="AN208" s="529"/>
      <c r="AO208" s="207">
        <v>16</v>
      </c>
      <c r="AP208" s="207">
        <v>2602.666666666667</v>
      </c>
      <c r="AQ208" s="208">
        <f t="shared" si="265"/>
        <v>162.66666666666669</v>
      </c>
      <c r="AR208" s="205">
        <f t="shared" ref="AR208:AR216" si="273">RANK(AQ208, AQ$207:AQ$221)</f>
        <v>8</v>
      </c>
      <c r="AS208" s="529"/>
      <c r="AT208" s="207">
        <v>16</v>
      </c>
      <c r="AU208" s="207">
        <v>2603.1190566755422</v>
      </c>
      <c r="AV208" s="208">
        <f t="shared" si="266"/>
        <v>162.69494104222139</v>
      </c>
      <c r="AW208" s="205">
        <f t="shared" ref="AW208:AW216" si="274">RANK(AV208, AV$207:AV$221)</f>
        <v>8</v>
      </c>
      <c r="AX208" s="529"/>
    </row>
    <row r="209" spans="2:50" ht="14.25" hidden="1" customHeight="1" outlineLevel="1">
      <c r="B209" s="494"/>
      <c r="C209" s="203">
        <v>3</v>
      </c>
      <c r="D209" s="206" t="s">
        <v>403</v>
      </c>
      <c r="E209" s="203">
        <v>6</v>
      </c>
      <c r="F209" s="203">
        <v>3600</v>
      </c>
      <c r="G209" s="208">
        <f t="shared" si="259"/>
        <v>600</v>
      </c>
      <c r="H209" s="529"/>
      <c r="I209" s="209">
        <f t="shared" si="267"/>
        <v>6</v>
      </c>
      <c r="J209" s="209">
        <f t="shared" si="267"/>
        <v>3268.6543467556266</v>
      </c>
      <c r="K209" s="210">
        <f t="shared" si="267"/>
        <v>544.77572445927103</v>
      </c>
      <c r="L209" s="530"/>
      <c r="M209" s="209">
        <f>RANK(K209, K$207:$K$221)</f>
        <v>1</v>
      </c>
      <c r="N209" s="494"/>
      <c r="O209" s="494"/>
      <c r="P209" s="207">
        <v>6</v>
      </c>
      <c r="Q209" s="207">
        <v>3271.4563106796054</v>
      </c>
      <c r="R209" s="208">
        <f t="shared" si="260"/>
        <v>545.24271844660086</v>
      </c>
      <c r="S209" s="205">
        <f t="shared" si="268"/>
        <v>2</v>
      </c>
      <c r="T209" s="529"/>
      <c r="U209" s="207">
        <v>6</v>
      </c>
      <c r="V209" s="207">
        <v>3271.3953488372149</v>
      </c>
      <c r="W209" s="208">
        <f t="shared" si="261"/>
        <v>545.23255813953585</v>
      </c>
      <c r="X209" s="205">
        <f t="shared" si="269"/>
        <v>2</v>
      </c>
      <c r="Y209" s="529"/>
      <c r="Z209" s="207">
        <v>6</v>
      </c>
      <c r="AA209" s="207">
        <v>3271.3588850174201</v>
      </c>
      <c r="AB209" s="208">
        <f t="shared" si="262"/>
        <v>545.22648083623665</v>
      </c>
      <c r="AC209" s="205">
        <f t="shared" si="270"/>
        <v>1</v>
      </c>
      <c r="AD209" s="529"/>
      <c r="AE209" s="207">
        <v>6</v>
      </c>
      <c r="AF209" s="207">
        <v>3271.3156002875517</v>
      </c>
      <c r="AG209" s="208">
        <f t="shared" si="263"/>
        <v>545.21926671459198</v>
      </c>
      <c r="AH209" s="205">
        <f t="shared" si="271"/>
        <v>1</v>
      </c>
      <c r="AI209" s="529"/>
      <c r="AJ209" s="207">
        <v>6</v>
      </c>
      <c r="AK209" s="207">
        <v>3265.3846153846175</v>
      </c>
      <c r="AL209" s="208">
        <f t="shared" si="264"/>
        <v>544.23076923076962</v>
      </c>
      <c r="AM209" s="205">
        <f t="shared" si="272"/>
        <v>1</v>
      </c>
      <c r="AN209" s="529"/>
      <c r="AO209" s="207">
        <v>6</v>
      </c>
      <c r="AP209" s="207">
        <v>3264.516129032253</v>
      </c>
      <c r="AQ209" s="208">
        <f t="shared" si="265"/>
        <v>544.08602150537547</v>
      </c>
      <c r="AR209" s="205">
        <f t="shared" si="273"/>
        <v>1</v>
      </c>
      <c r="AS209" s="529"/>
      <c r="AT209" s="207">
        <v>6</v>
      </c>
      <c r="AU209" s="207">
        <v>3265.1535380507257</v>
      </c>
      <c r="AV209" s="208">
        <f t="shared" si="266"/>
        <v>544.19225634178758</v>
      </c>
      <c r="AW209" s="205">
        <f t="shared" si="274"/>
        <v>1</v>
      </c>
      <c r="AX209" s="529"/>
    </row>
    <row r="210" spans="2:50" ht="14.25" hidden="1" customHeight="1" outlineLevel="1">
      <c r="B210" s="494"/>
      <c r="C210" s="203">
        <v>4</v>
      </c>
      <c r="D210" s="206" t="s">
        <v>405</v>
      </c>
      <c r="E210" s="203">
        <v>6</v>
      </c>
      <c r="F210" s="203">
        <v>3600</v>
      </c>
      <c r="G210" s="208">
        <f t="shared" si="259"/>
        <v>600</v>
      </c>
      <c r="H210" s="529"/>
      <c r="I210" s="209">
        <f t="shared" si="267"/>
        <v>6</v>
      </c>
      <c r="J210" s="209">
        <f t="shared" si="267"/>
        <v>3260.5359435173286</v>
      </c>
      <c r="K210" s="210">
        <f t="shared" si="267"/>
        <v>543.42265725288803</v>
      </c>
      <c r="L210" s="530"/>
      <c r="M210" s="209">
        <f>RANK(K210, K$207:$K$221)</f>
        <v>3</v>
      </c>
      <c r="N210" s="494"/>
      <c r="O210" s="494"/>
      <c r="P210" s="207">
        <v>6</v>
      </c>
      <c r="Q210" s="207">
        <v>3261.3157894736823</v>
      </c>
      <c r="R210" s="208">
        <f t="shared" si="260"/>
        <v>543.55263157894706</v>
      </c>
      <c r="S210" s="205">
        <f t="shared" si="268"/>
        <v>4</v>
      </c>
      <c r="T210" s="529"/>
      <c r="U210" s="207">
        <v>6</v>
      </c>
      <c r="V210" s="207">
        <v>3259.7560975609745</v>
      </c>
      <c r="W210" s="208">
        <f t="shared" si="261"/>
        <v>543.29268292682912</v>
      </c>
      <c r="X210" s="205">
        <f t="shared" si="269"/>
        <v>4</v>
      </c>
      <c r="Y210" s="529"/>
      <c r="Z210" s="207"/>
      <c r="AA210" s="207"/>
      <c r="AB210" s="208"/>
      <c r="AC210" s="205"/>
      <c r="AD210" s="529"/>
      <c r="AE210" s="207"/>
      <c r="AF210" s="207"/>
      <c r="AG210" s="208"/>
      <c r="AH210" s="205"/>
      <c r="AI210" s="529"/>
      <c r="AJ210" s="207"/>
      <c r="AK210" s="207"/>
      <c r="AL210" s="208"/>
      <c r="AM210" s="205"/>
      <c r="AN210" s="529"/>
      <c r="AO210" s="207"/>
      <c r="AP210" s="207"/>
      <c r="AQ210" s="208"/>
      <c r="AR210" s="205"/>
      <c r="AS210" s="529"/>
      <c r="AT210" s="207"/>
      <c r="AU210" s="207"/>
      <c r="AV210" s="208"/>
      <c r="AW210" s="205"/>
      <c r="AX210" s="529"/>
    </row>
    <row r="211" spans="2:50" ht="14.25" hidden="1" customHeight="1" outlineLevel="1">
      <c r="B211" s="494"/>
      <c r="C211" s="203">
        <v>5</v>
      </c>
      <c r="D211" s="206" t="s">
        <v>401</v>
      </c>
      <c r="E211" s="203">
        <v>11</v>
      </c>
      <c r="F211" s="203">
        <v>3273</v>
      </c>
      <c r="G211" s="208">
        <f t="shared" si="259"/>
        <v>297.54545454545456</v>
      </c>
      <c r="H211" s="529"/>
      <c r="I211" s="209">
        <f t="shared" si="267"/>
        <v>11</v>
      </c>
      <c r="J211" s="209">
        <f t="shared" si="267"/>
        <v>2896.8623887019698</v>
      </c>
      <c r="K211" s="210">
        <f t="shared" si="267"/>
        <v>263.35112624563357</v>
      </c>
      <c r="L211" s="530"/>
      <c r="M211" s="209">
        <f>RANK(K211, K$207:$K$221)</f>
        <v>5</v>
      </c>
      <c r="N211" s="494"/>
      <c r="O211" s="494"/>
      <c r="P211" s="207">
        <v>11</v>
      </c>
      <c r="Q211" s="207">
        <v>2891.0120845921447</v>
      </c>
      <c r="R211" s="208">
        <f t="shared" si="260"/>
        <v>262.81928041746772</v>
      </c>
      <c r="S211" s="205">
        <f t="shared" si="268"/>
        <v>5</v>
      </c>
      <c r="T211" s="529"/>
      <c r="U211" s="207">
        <v>11</v>
      </c>
      <c r="V211" s="207">
        <v>2893.3470648815669</v>
      </c>
      <c r="W211" s="208">
        <f t="shared" si="261"/>
        <v>263.03155135286971</v>
      </c>
      <c r="X211" s="205">
        <f t="shared" si="269"/>
        <v>5</v>
      </c>
      <c r="Y211" s="529"/>
      <c r="Z211" s="207">
        <v>11</v>
      </c>
      <c r="AA211" s="207">
        <v>2897.8862497276023</v>
      </c>
      <c r="AB211" s="208">
        <f t="shared" si="262"/>
        <v>263.44420452069113</v>
      </c>
      <c r="AC211" s="205">
        <f t="shared" si="270"/>
        <v>4</v>
      </c>
      <c r="AD211" s="529"/>
      <c r="AE211" s="207">
        <v>11</v>
      </c>
      <c r="AF211" s="207">
        <v>2899.0582845507702</v>
      </c>
      <c r="AG211" s="208">
        <f t="shared" si="263"/>
        <v>263.55075314097911</v>
      </c>
      <c r="AH211" s="205">
        <f t="shared" si="271"/>
        <v>4</v>
      </c>
      <c r="AI211" s="529"/>
      <c r="AJ211" s="207">
        <v>11</v>
      </c>
      <c r="AK211" s="207">
        <v>2899.1908614945241</v>
      </c>
      <c r="AL211" s="208">
        <f t="shared" si="264"/>
        <v>263.5628055904113</v>
      </c>
      <c r="AM211" s="205">
        <f t="shared" si="272"/>
        <v>4</v>
      </c>
      <c r="AN211" s="529"/>
      <c r="AO211" s="207">
        <v>11</v>
      </c>
      <c r="AP211" s="207">
        <v>2898.6515259048965</v>
      </c>
      <c r="AQ211" s="208">
        <f t="shared" si="265"/>
        <v>263.51377508226329</v>
      </c>
      <c r="AR211" s="205">
        <f t="shared" si="273"/>
        <v>4</v>
      </c>
      <c r="AS211" s="529"/>
      <c r="AT211" s="207">
        <v>11</v>
      </c>
      <c r="AU211" s="207">
        <v>2898.890649762282</v>
      </c>
      <c r="AV211" s="208">
        <f t="shared" si="266"/>
        <v>263.53551361475292</v>
      </c>
      <c r="AW211" s="205">
        <f t="shared" si="274"/>
        <v>4</v>
      </c>
      <c r="AX211" s="529"/>
    </row>
    <row r="212" spans="2:50" ht="14.25" hidden="1" customHeight="1" outlineLevel="1">
      <c r="B212" s="494"/>
      <c r="C212" s="203">
        <v>6</v>
      </c>
      <c r="D212" s="206" t="s">
        <v>399</v>
      </c>
      <c r="E212" s="203">
        <v>12</v>
      </c>
      <c r="F212" s="203">
        <v>3273</v>
      </c>
      <c r="G212" s="208">
        <f t="shared" si="259"/>
        <v>272.75</v>
      </c>
      <c r="H212" s="529"/>
      <c r="I212" s="209">
        <f t="shared" si="267"/>
        <v>12</v>
      </c>
      <c r="J212" s="209">
        <f t="shared" si="267"/>
        <v>2905.5929748091721</v>
      </c>
      <c r="K212" s="210">
        <f t="shared" si="267"/>
        <v>242.13274790076431</v>
      </c>
      <c r="L212" s="530"/>
      <c r="M212" s="209">
        <f>RANK(K212, K$207:$K$221)</f>
        <v>6</v>
      </c>
      <c r="N212" s="494"/>
      <c r="O212" s="494"/>
      <c r="P212" s="207">
        <v>12</v>
      </c>
      <c r="Q212" s="207">
        <v>2900.8264462809902</v>
      </c>
      <c r="R212" s="208">
        <f t="shared" si="260"/>
        <v>241.73553719008251</v>
      </c>
      <c r="S212" s="205">
        <f t="shared" si="268"/>
        <v>6</v>
      </c>
      <c r="T212" s="529"/>
      <c r="U212" s="207">
        <v>12</v>
      </c>
      <c r="V212" s="207">
        <v>2903.7863931211309</v>
      </c>
      <c r="W212" s="208">
        <f t="shared" si="261"/>
        <v>241.9821994267609</v>
      </c>
      <c r="X212" s="205">
        <f t="shared" si="269"/>
        <v>6</v>
      </c>
      <c r="Y212" s="529"/>
      <c r="Z212" s="207">
        <v>12</v>
      </c>
      <c r="AA212" s="207">
        <v>2905.4867256637167</v>
      </c>
      <c r="AB212" s="208">
        <f t="shared" si="262"/>
        <v>242.12389380530973</v>
      </c>
      <c r="AC212" s="205">
        <f t="shared" si="270"/>
        <v>5</v>
      </c>
      <c r="AD212" s="529"/>
      <c r="AE212" s="207">
        <v>12</v>
      </c>
      <c r="AF212" s="207">
        <v>2909.677419354839</v>
      </c>
      <c r="AG212" s="208">
        <f t="shared" si="263"/>
        <v>242.47311827956992</v>
      </c>
      <c r="AH212" s="205">
        <f t="shared" si="271"/>
        <v>5</v>
      </c>
      <c r="AI212" s="529"/>
      <c r="AJ212" s="207">
        <v>12</v>
      </c>
      <c r="AK212" s="207">
        <v>2909.8382749326142</v>
      </c>
      <c r="AL212" s="208">
        <f t="shared" si="264"/>
        <v>242.4865229110512</v>
      </c>
      <c r="AM212" s="205">
        <f t="shared" si="272"/>
        <v>5</v>
      </c>
      <c r="AN212" s="529"/>
      <c r="AO212" s="207">
        <v>12</v>
      </c>
      <c r="AP212" s="207">
        <v>2905.2229299363066</v>
      </c>
      <c r="AQ212" s="208">
        <f t="shared" si="265"/>
        <v>242.10191082802555</v>
      </c>
      <c r="AR212" s="205">
        <f t="shared" si="273"/>
        <v>5</v>
      </c>
      <c r="AS212" s="529"/>
      <c r="AT212" s="207">
        <v>12</v>
      </c>
      <c r="AU212" s="207">
        <v>2904.3126343746044</v>
      </c>
      <c r="AV212" s="208">
        <f t="shared" si="266"/>
        <v>242.02605286455037</v>
      </c>
      <c r="AW212" s="205">
        <f t="shared" si="274"/>
        <v>5</v>
      </c>
      <c r="AX212" s="529"/>
    </row>
    <row r="213" spans="2:50" ht="14.25" hidden="1" customHeight="1" outlineLevel="1">
      <c r="B213" s="494"/>
      <c r="C213" s="203">
        <v>7</v>
      </c>
      <c r="D213" s="206" t="s">
        <v>400</v>
      </c>
      <c r="E213" s="203">
        <v>11</v>
      </c>
      <c r="F213" s="203">
        <v>3000</v>
      </c>
      <c r="G213" s="208">
        <f t="shared" si="259"/>
        <v>272.72727272727275</v>
      </c>
      <c r="H213" s="529"/>
      <c r="I213" s="209">
        <f t="shared" si="267"/>
        <v>11</v>
      </c>
      <c r="J213" s="209">
        <f t="shared" si="267"/>
        <v>2602.1942290681218</v>
      </c>
      <c r="K213" s="210">
        <f t="shared" si="267"/>
        <v>236.56311173346558</v>
      </c>
      <c r="L213" s="530"/>
      <c r="M213" s="209">
        <f>RANK(K213, K$207:$K$221)</f>
        <v>7</v>
      </c>
      <c r="N213" s="494"/>
      <c r="O213" s="494"/>
      <c r="P213" s="207">
        <v>11</v>
      </c>
      <c r="Q213" s="207">
        <v>2598.1704381319209</v>
      </c>
      <c r="R213" s="208">
        <f t="shared" si="260"/>
        <v>236.19731255744736</v>
      </c>
      <c r="S213" s="205">
        <f t="shared" si="268"/>
        <v>7</v>
      </c>
      <c r="T213" s="529"/>
      <c r="U213" s="207">
        <v>11</v>
      </c>
      <c r="V213" s="207">
        <v>2598.6632390745517</v>
      </c>
      <c r="W213" s="208">
        <f t="shared" si="261"/>
        <v>236.24211264314107</v>
      </c>
      <c r="X213" s="205">
        <f t="shared" si="269"/>
        <v>7</v>
      </c>
      <c r="Y213" s="529"/>
      <c r="Z213" s="207">
        <v>11</v>
      </c>
      <c r="AA213" s="207">
        <v>2600.2702702702654</v>
      </c>
      <c r="AB213" s="208">
        <f t="shared" si="262"/>
        <v>236.38820638820596</v>
      </c>
      <c r="AC213" s="205">
        <f t="shared" si="270"/>
        <v>6</v>
      </c>
      <c r="AD213" s="529"/>
      <c r="AE213" s="207">
        <v>11</v>
      </c>
      <c r="AF213" s="207">
        <v>2605.13513513513</v>
      </c>
      <c r="AG213" s="208">
        <f t="shared" si="263"/>
        <v>236.83046683046635</v>
      </c>
      <c r="AH213" s="205">
        <f t="shared" si="271"/>
        <v>6</v>
      </c>
      <c r="AI213" s="529"/>
      <c r="AJ213" s="207">
        <v>11</v>
      </c>
      <c r="AK213" s="207">
        <v>2604.8955223880603</v>
      </c>
      <c r="AL213" s="208">
        <f t="shared" si="264"/>
        <v>236.80868385346002</v>
      </c>
      <c r="AM213" s="205">
        <f t="shared" si="272"/>
        <v>6</v>
      </c>
      <c r="AN213" s="529"/>
      <c r="AO213" s="207">
        <v>11</v>
      </c>
      <c r="AP213" s="207">
        <v>2604.2194092826999</v>
      </c>
      <c r="AQ213" s="208">
        <f t="shared" si="265"/>
        <v>236.74721902569999</v>
      </c>
      <c r="AR213" s="205">
        <f t="shared" si="273"/>
        <v>6</v>
      </c>
      <c r="AS213" s="529"/>
      <c r="AT213" s="207">
        <v>11</v>
      </c>
      <c r="AU213" s="207">
        <v>2604.0055891942234</v>
      </c>
      <c r="AV213" s="208">
        <f t="shared" si="266"/>
        <v>236.7277808358385</v>
      </c>
      <c r="AW213" s="205">
        <f t="shared" si="274"/>
        <v>6</v>
      </c>
      <c r="AX213" s="529"/>
    </row>
    <row r="214" spans="2:50" ht="14.25" hidden="1" customHeight="1" outlineLevel="1">
      <c r="B214" s="494"/>
      <c r="C214" s="203">
        <v>8</v>
      </c>
      <c r="D214" s="206" t="s">
        <v>556</v>
      </c>
      <c r="E214" s="203">
        <v>6</v>
      </c>
      <c r="F214" s="203">
        <v>3600</v>
      </c>
      <c r="G214" s="208">
        <f t="shared" si="259"/>
        <v>600</v>
      </c>
      <c r="H214" s="529"/>
      <c r="I214" s="209">
        <f t="shared" si="267"/>
        <v>6</v>
      </c>
      <c r="J214" s="209">
        <f t="shared" si="267"/>
        <v>3266.5427251893916</v>
      </c>
      <c r="K214" s="210">
        <f t="shared" si="267"/>
        <v>544.42378753156515</v>
      </c>
      <c r="L214" s="530"/>
      <c r="M214" s="209">
        <f>RANK(K214, K$207:$K$221)</f>
        <v>2</v>
      </c>
      <c r="N214" s="494"/>
      <c r="O214" s="494"/>
      <c r="P214" s="207">
        <v>6</v>
      </c>
      <c r="Q214" s="207">
        <v>3273.0941704036068</v>
      </c>
      <c r="R214" s="208">
        <f t="shared" si="260"/>
        <v>545.51569506726776</v>
      </c>
      <c r="S214" s="205">
        <f t="shared" si="268"/>
        <v>1</v>
      </c>
      <c r="T214" s="529"/>
      <c r="U214" s="207">
        <v>6</v>
      </c>
      <c r="V214" s="207">
        <v>3272.7272727272675</v>
      </c>
      <c r="W214" s="208">
        <f t="shared" si="261"/>
        <v>545.45454545454459</v>
      </c>
      <c r="X214" s="205">
        <f t="shared" si="269"/>
        <v>1</v>
      </c>
      <c r="Y214" s="529"/>
      <c r="Z214" s="207">
        <v>6</v>
      </c>
      <c r="AA214" s="207">
        <v>3267.7760968229745</v>
      </c>
      <c r="AB214" s="208">
        <f t="shared" si="262"/>
        <v>544.62934947049575</v>
      </c>
      <c r="AC214" s="205">
        <f t="shared" si="270"/>
        <v>2</v>
      </c>
      <c r="AD214" s="529"/>
      <c r="AE214" s="207">
        <v>6</v>
      </c>
      <c r="AF214" s="207">
        <v>3266.0098522167268</v>
      </c>
      <c r="AG214" s="208">
        <f t="shared" si="263"/>
        <v>544.33497536945447</v>
      </c>
      <c r="AH214" s="205">
        <f t="shared" si="271"/>
        <v>2</v>
      </c>
      <c r="AI214" s="529"/>
      <c r="AJ214" s="207">
        <v>6</v>
      </c>
      <c r="AK214" s="207">
        <v>3263.3284241531678</v>
      </c>
      <c r="AL214" s="208">
        <f t="shared" si="264"/>
        <v>543.88807069219467</v>
      </c>
      <c r="AM214" s="205">
        <f t="shared" si="272"/>
        <v>2</v>
      </c>
      <c r="AN214" s="529"/>
      <c r="AO214" s="207">
        <v>6</v>
      </c>
      <c r="AP214" s="207">
        <v>3261.4864864864876</v>
      </c>
      <c r="AQ214" s="208">
        <f t="shared" si="265"/>
        <v>543.58108108108127</v>
      </c>
      <c r="AR214" s="205">
        <f t="shared" si="273"/>
        <v>2</v>
      </c>
      <c r="AS214" s="529"/>
      <c r="AT214" s="207">
        <v>6</v>
      </c>
      <c r="AU214" s="207">
        <v>3261.376773515507</v>
      </c>
      <c r="AV214" s="208">
        <f t="shared" si="266"/>
        <v>543.5627955859178</v>
      </c>
      <c r="AW214" s="205">
        <f t="shared" si="274"/>
        <v>2</v>
      </c>
      <c r="AX214" s="529"/>
    </row>
    <row r="215" spans="2:50" ht="14.25" hidden="1" customHeight="1" outlineLevel="1">
      <c r="B215" s="494"/>
      <c r="C215" s="203">
        <v>9</v>
      </c>
      <c r="D215" s="206" t="s">
        <v>644</v>
      </c>
      <c r="E215" s="203">
        <v>6</v>
      </c>
      <c r="F215" s="203">
        <v>3600</v>
      </c>
      <c r="G215" s="208">
        <f t="shared" si="259"/>
        <v>600</v>
      </c>
      <c r="H215" s="529"/>
      <c r="I215" s="209">
        <f t="shared" si="267"/>
        <v>6</v>
      </c>
      <c r="J215" s="209">
        <f t="shared" si="267"/>
        <v>3258.4923026178681</v>
      </c>
      <c r="K215" s="210">
        <f t="shared" si="267"/>
        <v>543.08205043631131</v>
      </c>
      <c r="L215" s="530"/>
      <c r="M215" s="209">
        <f>RANK(K215, K$207:$K$221)</f>
        <v>4</v>
      </c>
      <c r="N215" s="494"/>
      <c r="O215" s="494"/>
      <c r="P215" s="207">
        <v>6</v>
      </c>
      <c r="Q215" s="207">
        <v>3262.0408163265211</v>
      </c>
      <c r="R215" s="208">
        <f t="shared" si="260"/>
        <v>543.67346938775347</v>
      </c>
      <c r="S215" s="205">
        <f t="shared" si="268"/>
        <v>3</v>
      </c>
      <c r="T215" s="529"/>
      <c r="U215" s="207">
        <v>6</v>
      </c>
      <c r="V215" s="207">
        <v>3260.2332979851526</v>
      </c>
      <c r="W215" s="208">
        <f t="shared" si="261"/>
        <v>543.37221633085881</v>
      </c>
      <c r="X215" s="205">
        <f t="shared" si="269"/>
        <v>3</v>
      </c>
      <c r="Y215" s="529"/>
      <c r="Z215" s="207">
        <v>6</v>
      </c>
      <c r="AA215" s="207">
        <v>3261.7021276595638</v>
      </c>
      <c r="AB215" s="208">
        <f t="shared" si="262"/>
        <v>543.61702127659396</v>
      </c>
      <c r="AC215" s="205">
        <f t="shared" si="270"/>
        <v>3</v>
      </c>
      <c r="AD215" s="529"/>
      <c r="AE215" s="207">
        <v>6</v>
      </c>
      <c r="AF215" s="207">
        <v>3258.6206896551662</v>
      </c>
      <c r="AG215" s="208">
        <f t="shared" si="263"/>
        <v>543.10344827586107</v>
      </c>
      <c r="AH215" s="205">
        <f t="shared" si="271"/>
        <v>3</v>
      </c>
      <c r="AI215" s="529"/>
      <c r="AJ215" s="207">
        <v>6</v>
      </c>
      <c r="AK215" s="207">
        <v>3257.1428571428505</v>
      </c>
      <c r="AL215" s="208">
        <f t="shared" si="264"/>
        <v>542.85714285714175</v>
      </c>
      <c r="AM215" s="205">
        <f t="shared" si="272"/>
        <v>3</v>
      </c>
      <c r="AN215" s="529"/>
      <c r="AO215" s="207">
        <v>6</v>
      </c>
      <c r="AP215" s="207">
        <v>3254.6402502606893</v>
      </c>
      <c r="AQ215" s="208">
        <f t="shared" si="265"/>
        <v>542.44004171011488</v>
      </c>
      <c r="AR215" s="205">
        <f t="shared" si="273"/>
        <v>3</v>
      </c>
      <c r="AS215" s="529"/>
      <c r="AT215" s="207">
        <v>6</v>
      </c>
      <c r="AU215" s="207">
        <v>3255.0660792951326</v>
      </c>
      <c r="AV215" s="208">
        <f t="shared" si="266"/>
        <v>542.51101321585543</v>
      </c>
      <c r="AW215" s="205">
        <f t="shared" si="274"/>
        <v>3</v>
      </c>
      <c r="AX215" s="529"/>
    </row>
    <row r="216" spans="2:50" ht="14.25" hidden="1" customHeight="1" outlineLevel="1">
      <c r="B216" s="494"/>
      <c r="C216" s="203">
        <v>10</v>
      </c>
      <c r="D216" s="206" t="s">
        <v>670</v>
      </c>
      <c r="E216" s="203">
        <v>15</v>
      </c>
      <c r="F216" s="203">
        <v>3600</v>
      </c>
      <c r="G216" s="208">
        <f t="shared" si="259"/>
        <v>240</v>
      </c>
      <c r="H216" s="529"/>
      <c r="I216" s="209">
        <f t="shared" si="267"/>
        <v>15.714285714285714</v>
      </c>
      <c r="J216" s="209">
        <f t="shared" si="267"/>
        <v>3106.0662315896525</v>
      </c>
      <c r="K216" s="210">
        <f t="shared" si="267"/>
        <v>197.81585751456913</v>
      </c>
      <c r="L216" s="530"/>
      <c r="M216" s="209">
        <f>RANK(K216, K$207:$K$221)</f>
        <v>8</v>
      </c>
      <c r="N216" s="494"/>
      <c r="O216" s="494"/>
      <c r="P216" s="207">
        <v>16</v>
      </c>
      <c r="Q216" s="207">
        <v>3106.1780104712047</v>
      </c>
      <c r="R216" s="208">
        <f t="shared" si="260"/>
        <v>194.1361256544503</v>
      </c>
      <c r="S216" s="205">
        <f t="shared" si="268"/>
        <v>8</v>
      </c>
      <c r="T216" s="529"/>
      <c r="U216" s="207">
        <v>16</v>
      </c>
      <c r="V216" s="207">
        <v>3109.0909090909063</v>
      </c>
      <c r="W216" s="208">
        <f t="shared" si="261"/>
        <v>194.31818181818164</v>
      </c>
      <c r="X216" s="205">
        <f t="shared" si="269"/>
        <v>8</v>
      </c>
      <c r="Y216" s="529"/>
      <c r="Z216" s="207">
        <v>16</v>
      </c>
      <c r="AA216" s="207">
        <v>3114.0607424071941</v>
      </c>
      <c r="AB216" s="208">
        <f t="shared" si="262"/>
        <v>194.62879640044963</v>
      </c>
      <c r="AC216" s="205">
        <f t="shared" si="270"/>
        <v>7</v>
      </c>
      <c r="AD216" s="529"/>
      <c r="AE216" s="207">
        <v>16</v>
      </c>
      <c r="AF216" s="207">
        <v>3135.0408719346092</v>
      </c>
      <c r="AG216" s="208">
        <f t="shared" si="263"/>
        <v>195.94005449591307</v>
      </c>
      <c r="AH216" s="205">
        <f t="shared" si="271"/>
        <v>7</v>
      </c>
      <c r="AI216" s="529"/>
      <c r="AJ216" s="207">
        <v>16</v>
      </c>
      <c r="AK216" s="207">
        <v>3084.4067796610134</v>
      </c>
      <c r="AL216" s="208">
        <f t="shared" si="264"/>
        <v>192.77542372881334</v>
      </c>
      <c r="AM216" s="205">
        <f t="shared" si="272"/>
        <v>7</v>
      </c>
      <c r="AN216" s="529"/>
      <c r="AO216" s="207">
        <v>15</v>
      </c>
      <c r="AP216" s="207">
        <v>3096.7741935483882</v>
      </c>
      <c r="AQ216" s="208">
        <f t="shared" si="265"/>
        <v>206.45161290322588</v>
      </c>
      <c r="AR216" s="205">
        <f t="shared" si="273"/>
        <v>7</v>
      </c>
      <c r="AS216" s="529"/>
      <c r="AT216" s="207">
        <v>15</v>
      </c>
      <c r="AU216" s="207">
        <v>3096.9121140142502</v>
      </c>
      <c r="AV216" s="208">
        <f t="shared" si="266"/>
        <v>206.46080760095001</v>
      </c>
      <c r="AW216" s="205">
        <f t="shared" si="274"/>
        <v>7</v>
      </c>
      <c r="AX216" s="529"/>
    </row>
    <row r="217" spans="2:50" ht="14.25" hidden="1" customHeight="1" outlineLevel="1">
      <c r="B217" s="494"/>
      <c r="C217" s="203">
        <v>11</v>
      </c>
      <c r="D217" s="206"/>
      <c r="E217" s="203"/>
      <c r="F217" s="203"/>
      <c r="G217" s="208"/>
      <c r="H217" s="529"/>
      <c r="I217" s="209"/>
      <c r="J217" s="209"/>
      <c r="K217" s="210"/>
      <c r="L217" s="530"/>
      <c r="M217" s="209"/>
      <c r="N217" s="494"/>
      <c r="O217" s="494"/>
      <c r="P217" s="203"/>
      <c r="Q217" s="203"/>
      <c r="R217" s="208"/>
      <c r="S217" s="205"/>
      <c r="T217" s="529"/>
      <c r="U217" s="203"/>
      <c r="V217" s="203"/>
      <c r="W217" s="208"/>
      <c r="X217" s="205"/>
      <c r="Y217" s="529"/>
      <c r="Z217" s="203"/>
      <c r="AA217" s="203"/>
      <c r="AB217" s="208"/>
      <c r="AC217" s="205"/>
      <c r="AD217" s="529"/>
      <c r="AE217" s="203"/>
      <c r="AF217" s="203"/>
      <c r="AG217" s="208"/>
      <c r="AH217" s="205"/>
      <c r="AI217" s="529"/>
      <c r="AJ217" s="203"/>
      <c r="AK217" s="203"/>
      <c r="AL217" s="208"/>
      <c r="AM217" s="205"/>
      <c r="AN217" s="529"/>
      <c r="AO217" s="203"/>
      <c r="AP217" s="203"/>
      <c r="AQ217" s="208"/>
      <c r="AR217" s="205"/>
      <c r="AS217" s="529"/>
      <c r="AT217" s="203"/>
      <c r="AU217" s="203"/>
      <c r="AV217" s="208"/>
      <c r="AW217" s="205"/>
      <c r="AX217" s="529"/>
    </row>
    <row r="218" spans="2:50" ht="14.25" hidden="1" customHeight="1" outlineLevel="1">
      <c r="B218" s="494"/>
      <c r="C218" s="203">
        <v>12</v>
      </c>
      <c r="D218" s="206"/>
      <c r="E218" s="203"/>
      <c r="F218" s="203"/>
      <c r="G218" s="208"/>
      <c r="H218" s="529"/>
      <c r="I218" s="209"/>
      <c r="J218" s="209"/>
      <c r="K218" s="210"/>
      <c r="L218" s="530"/>
      <c r="M218" s="209"/>
      <c r="N218" s="494"/>
      <c r="O218" s="494"/>
      <c r="P218" s="203"/>
      <c r="Q218" s="203"/>
      <c r="R218" s="208"/>
      <c r="S218" s="205"/>
      <c r="T218" s="529"/>
      <c r="U218" s="203"/>
      <c r="V218" s="203"/>
      <c r="W218" s="208"/>
      <c r="X218" s="205"/>
      <c r="Y218" s="529"/>
      <c r="Z218" s="203"/>
      <c r="AA218" s="203"/>
      <c r="AB218" s="208"/>
      <c r="AC218" s="205"/>
      <c r="AD218" s="529"/>
      <c r="AE218" s="203"/>
      <c r="AF218" s="203"/>
      <c r="AG218" s="208"/>
      <c r="AH218" s="205"/>
      <c r="AI218" s="529"/>
      <c r="AJ218" s="203"/>
      <c r="AK218" s="203"/>
      <c r="AL218" s="208"/>
      <c r="AM218" s="205"/>
      <c r="AN218" s="529"/>
      <c r="AO218" s="203"/>
      <c r="AP218" s="203"/>
      <c r="AQ218" s="208"/>
      <c r="AR218" s="205"/>
      <c r="AS218" s="529"/>
      <c r="AT218" s="203"/>
      <c r="AU218" s="203"/>
      <c r="AV218" s="208"/>
      <c r="AW218" s="205"/>
      <c r="AX218" s="529"/>
    </row>
    <row r="219" spans="2:50" ht="14.25" hidden="1" customHeight="1" outlineLevel="1">
      <c r="B219" s="494"/>
      <c r="C219" s="203">
        <v>13</v>
      </c>
      <c r="D219" s="206"/>
      <c r="E219" s="203"/>
      <c r="F219" s="203"/>
      <c r="G219" s="208"/>
      <c r="H219" s="529"/>
      <c r="I219" s="209"/>
      <c r="J219" s="209"/>
      <c r="K219" s="210"/>
      <c r="L219" s="530"/>
      <c r="M219" s="209"/>
      <c r="N219" s="494"/>
      <c r="O219" s="494"/>
      <c r="P219" s="203"/>
      <c r="Q219" s="203"/>
      <c r="R219" s="208"/>
      <c r="S219" s="205"/>
      <c r="T219" s="529"/>
      <c r="U219" s="203"/>
      <c r="V219" s="203"/>
      <c r="W219" s="208"/>
      <c r="X219" s="205"/>
      <c r="Y219" s="529"/>
      <c r="Z219" s="203"/>
      <c r="AA219" s="203"/>
      <c r="AB219" s="208"/>
      <c r="AC219" s="205"/>
      <c r="AD219" s="529"/>
      <c r="AE219" s="203"/>
      <c r="AF219" s="203"/>
      <c r="AG219" s="208"/>
      <c r="AH219" s="205"/>
      <c r="AI219" s="529"/>
      <c r="AJ219" s="203"/>
      <c r="AK219" s="203"/>
      <c r="AL219" s="208"/>
      <c r="AM219" s="205"/>
      <c r="AN219" s="529"/>
      <c r="AO219" s="203"/>
      <c r="AP219" s="203"/>
      <c r="AQ219" s="208"/>
      <c r="AR219" s="205"/>
      <c r="AS219" s="529"/>
      <c r="AT219" s="203"/>
      <c r="AU219" s="203"/>
      <c r="AV219" s="208"/>
      <c r="AW219" s="205"/>
      <c r="AX219" s="529"/>
    </row>
    <row r="220" spans="2:50" ht="14.25" hidden="1" customHeight="1" outlineLevel="1">
      <c r="B220" s="494"/>
      <c r="C220" s="203">
        <v>14</v>
      </c>
      <c r="D220" s="206"/>
      <c r="E220" s="203"/>
      <c r="F220" s="203"/>
      <c r="G220" s="208"/>
      <c r="H220" s="529"/>
      <c r="I220" s="209"/>
      <c r="J220" s="209"/>
      <c r="K220" s="210"/>
      <c r="L220" s="530"/>
      <c r="M220" s="209"/>
      <c r="N220" s="494"/>
      <c r="O220" s="494"/>
      <c r="P220" s="203"/>
      <c r="Q220" s="203"/>
      <c r="R220" s="208"/>
      <c r="S220" s="205"/>
      <c r="T220" s="529"/>
      <c r="U220" s="203"/>
      <c r="V220" s="203"/>
      <c r="W220" s="208"/>
      <c r="X220" s="205"/>
      <c r="Y220" s="529"/>
      <c r="Z220" s="203"/>
      <c r="AA220" s="203"/>
      <c r="AB220" s="208"/>
      <c r="AC220" s="205"/>
      <c r="AD220" s="529"/>
      <c r="AE220" s="203"/>
      <c r="AF220" s="203"/>
      <c r="AG220" s="208"/>
      <c r="AH220" s="205"/>
      <c r="AI220" s="529"/>
      <c r="AJ220" s="203"/>
      <c r="AK220" s="203"/>
      <c r="AL220" s="208"/>
      <c r="AM220" s="205"/>
      <c r="AN220" s="529"/>
      <c r="AO220" s="203"/>
      <c r="AP220" s="203"/>
      <c r="AQ220" s="208"/>
      <c r="AR220" s="205"/>
      <c r="AS220" s="529"/>
      <c r="AT220" s="203"/>
      <c r="AU220" s="203"/>
      <c r="AV220" s="208"/>
      <c r="AW220" s="205"/>
      <c r="AX220" s="529"/>
    </row>
    <row r="221" spans="2:50" ht="14.25" hidden="1" customHeight="1" outlineLevel="1">
      <c r="B221" s="494"/>
      <c r="C221" s="203">
        <v>15</v>
      </c>
      <c r="D221" s="206"/>
      <c r="E221" s="203"/>
      <c r="F221" s="203"/>
      <c r="G221" s="208"/>
      <c r="H221" s="529"/>
      <c r="I221" s="209"/>
      <c r="J221" s="209"/>
      <c r="K221" s="210"/>
      <c r="L221" s="530"/>
      <c r="M221" s="209"/>
      <c r="N221" s="494"/>
      <c r="O221" s="494"/>
      <c r="P221" s="203"/>
      <c r="Q221" s="207"/>
      <c r="R221" s="208"/>
      <c r="S221" s="205"/>
      <c r="T221" s="529"/>
      <c r="U221" s="203"/>
      <c r="V221" s="207"/>
      <c r="W221" s="208"/>
      <c r="X221" s="205"/>
      <c r="Y221" s="529"/>
      <c r="Z221" s="203"/>
      <c r="AA221" s="207"/>
      <c r="AB221" s="208"/>
      <c r="AC221" s="205"/>
      <c r="AD221" s="529"/>
      <c r="AE221" s="203"/>
      <c r="AF221" s="207"/>
      <c r="AG221" s="208"/>
      <c r="AH221" s="205"/>
      <c r="AI221" s="529"/>
      <c r="AJ221" s="203"/>
      <c r="AK221" s="207"/>
      <c r="AL221" s="208"/>
      <c r="AM221" s="205"/>
      <c r="AN221" s="529"/>
      <c r="AO221" s="203"/>
      <c r="AP221" s="207"/>
      <c r="AQ221" s="208"/>
      <c r="AR221" s="205"/>
      <c r="AS221" s="529"/>
      <c r="AT221" s="203"/>
      <c r="AU221" s="207"/>
      <c r="AV221" s="208"/>
      <c r="AW221" s="205"/>
      <c r="AX221" s="529"/>
    </row>
    <row r="222" spans="2:50" ht="14.25" hidden="1" customHeight="1" outlineLevel="1" collapsed="1">
      <c r="B222" s="531" t="s">
        <v>696</v>
      </c>
      <c r="C222" s="532"/>
      <c r="D222" s="532"/>
      <c r="E222" s="532"/>
      <c r="F222" s="532"/>
      <c r="G222" s="532"/>
      <c r="H222" s="532"/>
      <c r="I222" s="532"/>
      <c r="J222" s="532"/>
      <c r="K222" s="532"/>
      <c r="L222" s="532"/>
      <c r="M222" s="533"/>
      <c r="N222" s="575" t="s">
        <v>445</v>
      </c>
      <c r="O222" s="575" t="s">
        <v>105</v>
      </c>
      <c r="P222" s="587">
        <f>AT202+1</f>
        <v>45944</v>
      </c>
      <c r="Q222" s="588"/>
      <c r="R222" s="588"/>
      <c r="S222" s="588"/>
      <c r="T222" s="588"/>
      <c r="U222" s="589">
        <f>P222+1</f>
        <v>45945</v>
      </c>
      <c r="V222" s="590"/>
      <c r="W222" s="590"/>
      <c r="X222" s="590"/>
      <c r="Y222" s="590"/>
      <c r="Z222" s="587">
        <f t="shared" ref="Z222" si="275">U222+1</f>
        <v>45946</v>
      </c>
      <c r="AA222" s="588"/>
      <c r="AB222" s="588"/>
      <c r="AC222" s="588"/>
      <c r="AD222" s="588"/>
      <c r="AE222" s="589">
        <f t="shared" ref="AE222" si="276">Z222+1</f>
        <v>45947</v>
      </c>
      <c r="AF222" s="590"/>
      <c r="AG222" s="590"/>
      <c r="AH222" s="590"/>
      <c r="AI222" s="590"/>
      <c r="AJ222" s="591">
        <f t="shared" ref="AJ222" si="277">AE222+1</f>
        <v>45948</v>
      </c>
      <c r="AK222" s="592"/>
      <c r="AL222" s="592"/>
      <c r="AM222" s="592"/>
      <c r="AN222" s="593"/>
      <c r="AO222" s="589">
        <f t="shared" ref="AO222" si="278">AJ222+1</f>
        <v>45949</v>
      </c>
      <c r="AP222" s="590"/>
      <c r="AQ222" s="590"/>
      <c r="AR222" s="590"/>
      <c r="AS222" s="590"/>
      <c r="AT222" s="591">
        <f t="shared" ref="AT222" si="279">AO222+1</f>
        <v>45950</v>
      </c>
      <c r="AU222" s="592"/>
      <c r="AV222" s="592"/>
      <c r="AW222" s="592"/>
      <c r="AX222" s="593"/>
    </row>
    <row r="223" spans="2:50" ht="14.25" hidden="1" customHeight="1" outlineLevel="1">
      <c r="B223" s="534"/>
      <c r="C223" s="534"/>
      <c r="D223" s="534"/>
      <c r="E223" s="534"/>
      <c r="F223" s="534"/>
      <c r="G223" s="534"/>
      <c r="H223" s="534"/>
      <c r="I223" s="534"/>
      <c r="J223" s="534"/>
      <c r="K223" s="534"/>
      <c r="L223" s="534"/>
      <c r="M223" s="535"/>
      <c r="N223" s="577"/>
      <c r="O223" s="577"/>
      <c r="P223" s="594">
        <f>P222</f>
        <v>45944</v>
      </c>
      <c r="Q223" s="594"/>
      <c r="R223" s="594"/>
      <c r="S223" s="594"/>
      <c r="T223" s="594"/>
      <c r="U223" s="595">
        <f>U222</f>
        <v>45945</v>
      </c>
      <c r="V223" s="595"/>
      <c r="W223" s="595"/>
      <c r="X223" s="595"/>
      <c r="Y223" s="595"/>
      <c r="Z223" s="594">
        <f t="shared" ref="Z223" si="280">Z222</f>
        <v>45946</v>
      </c>
      <c r="AA223" s="594"/>
      <c r="AB223" s="594"/>
      <c r="AC223" s="594"/>
      <c r="AD223" s="594"/>
      <c r="AE223" s="595">
        <f t="shared" ref="AE223" si="281">AE222</f>
        <v>45947</v>
      </c>
      <c r="AF223" s="595"/>
      <c r="AG223" s="595"/>
      <c r="AH223" s="595"/>
      <c r="AI223" s="595"/>
      <c r="AJ223" s="596">
        <f t="shared" ref="AJ223" si="282">AJ222</f>
        <v>45948</v>
      </c>
      <c r="AK223" s="597"/>
      <c r="AL223" s="597"/>
      <c r="AM223" s="597"/>
      <c r="AN223" s="598"/>
      <c r="AO223" s="595">
        <f t="shared" ref="AO223" si="283">AO222</f>
        <v>45949</v>
      </c>
      <c r="AP223" s="595"/>
      <c r="AQ223" s="595"/>
      <c r="AR223" s="595"/>
      <c r="AS223" s="595"/>
      <c r="AT223" s="596">
        <f t="shared" ref="AT223" si="284">AT222</f>
        <v>45950</v>
      </c>
      <c r="AU223" s="597"/>
      <c r="AV223" s="597"/>
      <c r="AW223" s="597"/>
      <c r="AX223" s="598"/>
    </row>
    <row r="224" spans="2:50" ht="14.25" hidden="1" customHeight="1" outlineLevel="1">
      <c r="B224" s="494" t="s">
        <v>165</v>
      </c>
      <c r="C224" s="494" t="s">
        <v>160</v>
      </c>
      <c r="D224" s="494"/>
      <c r="E224" s="494" t="s">
        <v>161</v>
      </c>
      <c r="F224" s="494"/>
      <c r="G224" s="494"/>
      <c r="H224" s="494" t="s">
        <v>166</v>
      </c>
      <c r="I224" s="527" t="s">
        <v>446</v>
      </c>
      <c r="J224" s="527"/>
      <c r="K224" s="527"/>
      <c r="L224" s="527" t="s">
        <v>166</v>
      </c>
      <c r="M224" s="527" t="s">
        <v>168</v>
      </c>
      <c r="N224" s="494"/>
      <c r="O224" s="494" t="s">
        <v>167</v>
      </c>
      <c r="P224" s="494" t="s">
        <v>163</v>
      </c>
      <c r="Q224" s="494"/>
      <c r="R224" s="494"/>
      <c r="S224" s="494"/>
      <c r="T224" s="494" t="s">
        <v>166</v>
      </c>
      <c r="U224" s="494" t="s">
        <v>163</v>
      </c>
      <c r="V224" s="494"/>
      <c r="W224" s="494"/>
      <c r="X224" s="494"/>
      <c r="Y224" s="494" t="s">
        <v>166</v>
      </c>
      <c r="Z224" s="494" t="s">
        <v>163</v>
      </c>
      <c r="AA224" s="494"/>
      <c r="AB224" s="494"/>
      <c r="AC224" s="494"/>
      <c r="AD224" s="494" t="s">
        <v>166</v>
      </c>
      <c r="AE224" s="494" t="s">
        <v>163</v>
      </c>
      <c r="AF224" s="494"/>
      <c r="AG224" s="494"/>
      <c r="AH224" s="494"/>
      <c r="AI224" s="494" t="s">
        <v>166</v>
      </c>
      <c r="AJ224" s="494" t="s">
        <v>163</v>
      </c>
      <c r="AK224" s="494"/>
      <c r="AL224" s="494"/>
      <c r="AM224" s="494"/>
      <c r="AN224" s="494" t="s">
        <v>166</v>
      </c>
      <c r="AO224" s="494" t="s">
        <v>163</v>
      </c>
      <c r="AP224" s="494"/>
      <c r="AQ224" s="494"/>
      <c r="AR224" s="494"/>
      <c r="AS224" s="494" t="s">
        <v>166</v>
      </c>
      <c r="AT224" s="494" t="s">
        <v>163</v>
      </c>
      <c r="AU224" s="494"/>
      <c r="AV224" s="494"/>
      <c r="AW224" s="494"/>
      <c r="AX224" s="494" t="s">
        <v>166</v>
      </c>
    </row>
    <row r="225" spans="2:50" ht="14.25" hidden="1" customHeight="1" outlineLevel="1">
      <c r="B225" s="494"/>
      <c r="C225" s="494"/>
      <c r="D225" s="494"/>
      <c r="E225" s="494" t="s">
        <v>447</v>
      </c>
      <c r="F225" s="494"/>
      <c r="G225" s="494"/>
      <c r="H225" s="494"/>
      <c r="I225" s="527" t="s">
        <v>447</v>
      </c>
      <c r="J225" s="527"/>
      <c r="K225" s="527"/>
      <c r="L225" s="527"/>
      <c r="M225" s="527"/>
      <c r="N225" s="494"/>
      <c r="O225" s="494"/>
      <c r="P225" s="494" t="s">
        <v>448</v>
      </c>
      <c r="Q225" s="494"/>
      <c r="R225" s="494"/>
      <c r="S225" s="494"/>
      <c r="T225" s="494"/>
      <c r="U225" s="494" t="s">
        <v>448</v>
      </c>
      <c r="V225" s="494"/>
      <c r="W225" s="494"/>
      <c r="X225" s="494"/>
      <c r="Y225" s="494"/>
      <c r="Z225" s="494" t="s">
        <v>448</v>
      </c>
      <c r="AA225" s="494"/>
      <c r="AB225" s="494"/>
      <c r="AC225" s="494"/>
      <c r="AD225" s="494"/>
      <c r="AE225" s="494" t="s">
        <v>448</v>
      </c>
      <c r="AF225" s="494"/>
      <c r="AG225" s="494"/>
      <c r="AH225" s="494"/>
      <c r="AI225" s="494"/>
      <c r="AJ225" s="494" t="s">
        <v>448</v>
      </c>
      <c r="AK225" s="494"/>
      <c r="AL225" s="494"/>
      <c r="AM225" s="494"/>
      <c r="AN225" s="494"/>
      <c r="AO225" s="494" t="s">
        <v>448</v>
      </c>
      <c r="AP225" s="494"/>
      <c r="AQ225" s="494"/>
      <c r="AR225" s="494"/>
      <c r="AS225" s="494"/>
      <c r="AT225" s="494" t="s">
        <v>448</v>
      </c>
      <c r="AU225" s="494"/>
      <c r="AV225" s="494"/>
      <c r="AW225" s="494"/>
      <c r="AX225" s="494"/>
    </row>
    <row r="226" spans="2:50" ht="14.25" hidden="1" customHeight="1" outlineLevel="1">
      <c r="B226" s="494"/>
      <c r="C226" s="494"/>
      <c r="D226" s="494"/>
      <c r="E226" s="203" t="s">
        <v>162</v>
      </c>
      <c r="F226" s="203" t="s">
        <v>449</v>
      </c>
      <c r="G226" s="203" t="s">
        <v>164</v>
      </c>
      <c r="H226" s="494"/>
      <c r="I226" s="204" t="s">
        <v>162</v>
      </c>
      <c r="J226" s="204" t="s">
        <v>449</v>
      </c>
      <c r="K226" s="204" t="s">
        <v>164</v>
      </c>
      <c r="L226" s="527"/>
      <c r="M226" s="527"/>
      <c r="N226" s="494"/>
      <c r="O226" s="494"/>
      <c r="P226" s="203" t="s">
        <v>162</v>
      </c>
      <c r="Q226" s="203" t="s">
        <v>449</v>
      </c>
      <c r="R226" s="203" t="s">
        <v>164</v>
      </c>
      <c r="S226" s="205" t="s">
        <v>168</v>
      </c>
      <c r="T226" s="494"/>
      <c r="U226" s="203" t="s">
        <v>162</v>
      </c>
      <c r="V226" s="203" t="s">
        <v>449</v>
      </c>
      <c r="W226" s="203" t="s">
        <v>164</v>
      </c>
      <c r="X226" s="205" t="s">
        <v>168</v>
      </c>
      <c r="Y226" s="494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494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494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494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494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494"/>
    </row>
    <row r="227" spans="2:50" ht="14.25" hidden="1" customHeight="1" outlineLevel="1">
      <c r="B227" s="600" t="s">
        <v>625</v>
      </c>
      <c r="C227" s="203">
        <v>1</v>
      </c>
      <c r="D227" s="206" t="s">
        <v>404</v>
      </c>
      <c r="E227" s="203">
        <v>20</v>
      </c>
      <c r="F227" s="203">
        <v>2600</v>
      </c>
      <c r="G227" s="208">
        <f t="shared" ref="G227:G235" si="285">F227/E227</f>
        <v>130</v>
      </c>
      <c r="H227" s="529">
        <f>AVERAGE(G227:G241)</f>
        <v>355.61363636363632</v>
      </c>
      <c r="I227" s="209">
        <f>AVERAGE(P227,U227,Z227,AE227,AJ227,AO227,AT227)</f>
        <v>20</v>
      </c>
      <c r="J227" s="209">
        <f>AVERAGE(Q227,V227,AA227,AF227,AK227,AP227,AU227)</f>
        <v>2302.3017905125503</v>
      </c>
      <c r="K227" s="210">
        <f>AVERAGE(R227,W227,AB227,AG227,AL227,AQ227,AV227)</f>
        <v>115.11508952562754</v>
      </c>
      <c r="L227" s="530">
        <f>IFERROR(AVERAGE(K227:K241),"-")</f>
        <v>317.35835167719472</v>
      </c>
      <c r="M227" s="209">
        <f>RANK(K227, K$227:$K$241)</f>
        <v>9</v>
      </c>
      <c r="N227" s="494"/>
      <c r="O227" s="494"/>
      <c r="P227" s="207">
        <v>20</v>
      </c>
      <c r="Q227" s="207">
        <v>2301.5521064301543</v>
      </c>
      <c r="R227" s="208">
        <f t="shared" ref="R227:R235" si="286">Q227/P227</f>
        <v>115.07760532150772</v>
      </c>
      <c r="S227" s="205">
        <f>RANK(R227, R$227:R$241)</f>
        <v>9</v>
      </c>
      <c r="T227" s="529">
        <f>AVERAGE(R227:R241)</f>
        <v>317.36984185785491</v>
      </c>
      <c r="U227" s="207">
        <v>20</v>
      </c>
      <c r="V227" s="207">
        <v>2302.0468557336653</v>
      </c>
      <c r="W227" s="208">
        <f t="shared" ref="W227:W235" si="287">V227/U227</f>
        <v>115.10234278668327</v>
      </c>
      <c r="X227" s="205">
        <f>RANK(W227, W$227:W$241)</f>
        <v>9</v>
      </c>
      <c r="Y227" s="529">
        <f>AVERAGE(W227:W241)</f>
        <v>317.29689390648491</v>
      </c>
      <c r="Z227" s="207">
        <v>20</v>
      </c>
      <c r="AA227" s="207">
        <v>2302.4237685691915</v>
      </c>
      <c r="AB227" s="208">
        <f t="shared" ref="AB227:AB235" si="288">AA227/Z227</f>
        <v>115.12118842845958</v>
      </c>
      <c r="AC227" s="205">
        <f>RANK(AB227, AB$227:AB$241)</f>
        <v>9</v>
      </c>
      <c r="AD227" s="529">
        <f>AVERAGE(AB227:AB241)</f>
        <v>317.41969847763113</v>
      </c>
      <c r="AE227" s="207">
        <v>20</v>
      </c>
      <c r="AF227" s="207">
        <v>2302.4949426837443</v>
      </c>
      <c r="AG227" s="208">
        <f t="shared" ref="AG227:AG235" si="289">AF227/AE227</f>
        <v>115.12474713418722</v>
      </c>
      <c r="AH227" s="205">
        <f>RANK(AG227, AG$227:AG$241)</f>
        <v>9</v>
      </c>
      <c r="AI227" s="529">
        <f>AVERAGE(AG227:AG241)</f>
        <v>317.37331022147299</v>
      </c>
      <c r="AJ227" s="207">
        <v>20</v>
      </c>
      <c r="AK227" s="207">
        <v>2302.461139896373</v>
      </c>
      <c r="AL227" s="208">
        <f t="shared" ref="AL227:AL235" si="290">AK227/AJ227</f>
        <v>115.12305699481865</v>
      </c>
      <c r="AM227" s="205">
        <f>RANK(AL227, AL$227:AL$241)</f>
        <v>9</v>
      </c>
      <c r="AN227" s="529">
        <f>AVERAGE(AL227:AL241)</f>
        <v>317.33503619768737</v>
      </c>
      <c r="AO227" s="207">
        <v>20</v>
      </c>
      <c r="AP227" s="207">
        <v>2302.7400414459994</v>
      </c>
      <c r="AQ227" s="208">
        <f t="shared" ref="AQ227:AQ235" si="291">AP227/AO227</f>
        <v>115.13700207229996</v>
      </c>
      <c r="AR227" s="205">
        <f>RANK(AQ227, AQ$227:AQ$241)</f>
        <v>9</v>
      </c>
      <c r="AS227" s="529">
        <f>AVERAGE(AQ227:AQ241)</f>
        <v>317.34137419309189</v>
      </c>
      <c r="AT227" s="207">
        <v>20</v>
      </c>
      <c r="AU227" s="207">
        <v>2302.3936788287251</v>
      </c>
      <c r="AV227" s="208">
        <f t="shared" ref="AV227:AV235" si="292">AU227/AT227</f>
        <v>115.11968394143625</v>
      </c>
      <c r="AW227" s="205">
        <f>RANK(AV227, AV$227:AV$241)</f>
        <v>9</v>
      </c>
      <c r="AX227" s="529">
        <f>AVERAGE(AV227:AV241)</f>
        <v>317.37230688613948</v>
      </c>
    </row>
    <row r="228" spans="2:50" ht="14.25" hidden="1" customHeight="1" outlineLevel="1">
      <c r="B228" s="494"/>
      <c r="C228" s="203">
        <v>2</v>
      </c>
      <c r="D228" s="206" t="s">
        <v>402</v>
      </c>
      <c r="E228" s="203">
        <v>16</v>
      </c>
      <c r="F228" s="203">
        <v>3000</v>
      </c>
      <c r="G228" s="208">
        <f t="shared" si="285"/>
        <v>187.5</v>
      </c>
      <c r="H228" s="529"/>
      <c r="I228" s="209">
        <f t="shared" ref="I228:K235" si="293">AVERAGE(P228,U228,Z228,AE228,AJ228,AO228,AT228)</f>
        <v>16</v>
      </c>
      <c r="J228" s="209">
        <f t="shared" si="293"/>
        <v>2604.8283928126725</v>
      </c>
      <c r="K228" s="210">
        <f t="shared" si="293"/>
        <v>162.80177455079203</v>
      </c>
      <c r="L228" s="530"/>
      <c r="M228" s="209">
        <f>RANK(K228, K$227:$K$241)</f>
        <v>8</v>
      </c>
      <c r="N228" s="494"/>
      <c r="O228" s="494"/>
      <c r="P228" s="207">
        <v>16</v>
      </c>
      <c r="Q228" s="207">
        <v>2603.7304910544358</v>
      </c>
      <c r="R228" s="208">
        <f t="shared" si="286"/>
        <v>162.73315569090224</v>
      </c>
      <c r="S228" s="205">
        <f t="shared" ref="S228:S235" si="294">RANK(R228, R$227:R$241)</f>
        <v>8</v>
      </c>
      <c r="T228" s="529"/>
      <c r="U228" s="207">
        <v>16</v>
      </c>
      <c r="V228" s="207">
        <v>2604.255319148936</v>
      </c>
      <c r="W228" s="208">
        <f t="shared" si="287"/>
        <v>162.7659574468085</v>
      </c>
      <c r="X228" s="205">
        <f t="shared" ref="X228:X235" si="295">RANK(W228, W$227:W$241)</f>
        <v>8</v>
      </c>
      <c r="Y228" s="529"/>
      <c r="Z228" s="207">
        <v>16</v>
      </c>
      <c r="AA228" s="207">
        <v>2604.9269311064727</v>
      </c>
      <c r="AB228" s="208">
        <f t="shared" si="288"/>
        <v>162.80793319415454</v>
      </c>
      <c r="AC228" s="205">
        <f t="shared" ref="AC228:AC235" si="296">RANK(AB228, AB$227:AB$241)</f>
        <v>8</v>
      </c>
      <c r="AD228" s="529"/>
      <c r="AE228" s="207">
        <v>16</v>
      </c>
      <c r="AF228" s="207">
        <v>2604.4019138755934</v>
      </c>
      <c r="AG228" s="208">
        <f t="shared" si="289"/>
        <v>162.77511961722459</v>
      </c>
      <c r="AH228" s="205">
        <f t="shared" ref="AH228:AH235" si="297">RANK(AG228, AG$227:AG$241)</f>
        <v>8</v>
      </c>
      <c r="AI228" s="529"/>
      <c r="AJ228" s="207">
        <v>16</v>
      </c>
      <c r="AK228" s="207">
        <v>2604.3273753527756</v>
      </c>
      <c r="AL228" s="208">
        <f t="shared" si="290"/>
        <v>162.77046095954847</v>
      </c>
      <c r="AM228" s="205">
        <f t="shared" ref="AM228:AM235" si="298">RANK(AL228, AL$227:AL$241)</f>
        <v>8</v>
      </c>
      <c r="AN228" s="529"/>
      <c r="AO228" s="207">
        <v>16</v>
      </c>
      <c r="AP228" s="207">
        <v>2606.0783595752455</v>
      </c>
      <c r="AQ228" s="208">
        <f t="shared" si="291"/>
        <v>162.87989747345284</v>
      </c>
      <c r="AR228" s="205">
        <f t="shared" ref="AR228:AR235" si="299">RANK(AQ228, AQ$227:AQ$241)</f>
        <v>8</v>
      </c>
      <c r="AS228" s="529"/>
      <c r="AT228" s="207">
        <v>16</v>
      </c>
      <c r="AU228" s="207">
        <v>2606.0783595752455</v>
      </c>
      <c r="AV228" s="208">
        <f t="shared" si="292"/>
        <v>162.87989747345284</v>
      </c>
      <c r="AW228" s="205">
        <f t="shared" ref="AW228:AW235" si="300">RANK(AV228, AV$227:AV$241)</f>
        <v>8</v>
      </c>
      <c r="AX228" s="529"/>
    </row>
    <row r="229" spans="2:50" ht="14.25" hidden="1" customHeight="1" outlineLevel="1">
      <c r="B229" s="494"/>
      <c r="C229" s="203">
        <v>3</v>
      </c>
      <c r="D229" s="206" t="s">
        <v>403</v>
      </c>
      <c r="E229" s="203">
        <v>6</v>
      </c>
      <c r="F229" s="203">
        <v>3600</v>
      </c>
      <c r="G229" s="208">
        <f t="shared" si="285"/>
        <v>600</v>
      </c>
      <c r="H229" s="529"/>
      <c r="I229" s="209">
        <f t="shared" si="293"/>
        <v>6</v>
      </c>
      <c r="J229" s="209">
        <f t="shared" si="293"/>
        <v>3261.3869114264412</v>
      </c>
      <c r="K229" s="210">
        <f t="shared" si="293"/>
        <v>543.56448523774031</v>
      </c>
      <c r="L229" s="530"/>
      <c r="M229" s="209">
        <f>RANK(K229, K$227:$K$241)</f>
        <v>2</v>
      </c>
      <c r="N229" s="494"/>
      <c r="O229" s="494"/>
      <c r="P229" s="207">
        <v>6</v>
      </c>
      <c r="Q229" s="207">
        <v>3262.4999999999995</v>
      </c>
      <c r="R229" s="208">
        <f t="shared" si="286"/>
        <v>543.74999999999989</v>
      </c>
      <c r="S229" s="205">
        <f t="shared" si="294"/>
        <v>1</v>
      </c>
      <c r="T229" s="529"/>
      <c r="U229" s="207">
        <v>6</v>
      </c>
      <c r="V229" s="207">
        <v>3262.4999999999986</v>
      </c>
      <c r="W229" s="208">
        <f t="shared" si="287"/>
        <v>543.74999999999977</v>
      </c>
      <c r="X229" s="205">
        <f t="shared" si="295"/>
        <v>1</v>
      </c>
      <c r="Y229" s="529"/>
      <c r="Z229" s="207">
        <v>6</v>
      </c>
      <c r="AA229" s="207">
        <v>3262.3470774807456</v>
      </c>
      <c r="AB229" s="208">
        <f t="shared" si="288"/>
        <v>543.7245129134576</v>
      </c>
      <c r="AC229" s="205">
        <f t="shared" si="296"/>
        <v>1</v>
      </c>
      <c r="AD229" s="529"/>
      <c r="AE229" s="207">
        <v>6</v>
      </c>
      <c r="AF229" s="207">
        <v>3261.519302615196</v>
      </c>
      <c r="AG229" s="208">
        <f t="shared" si="289"/>
        <v>543.586550435866</v>
      </c>
      <c r="AH229" s="205">
        <f t="shared" si="297"/>
        <v>2</v>
      </c>
      <c r="AI229" s="529"/>
      <c r="AJ229" s="207">
        <v>6</v>
      </c>
      <c r="AK229" s="207">
        <v>3260.1705237515243</v>
      </c>
      <c r="AL229" s="208">
        <f t="shared" si="290"/>
        <v>543.36175395858743</v>
      </c>
      <c r="AM229" s="205">
        <f t="shared" si="298"/>
        <v>2</v>
      </c>
      <c r="AN229" s="529"/>
      <c r="AO229" s="207">
        <v>6</v>
      </c>
      <c r="AP229" s="207">
        <v>3260.2941176470599</v>
      </c>
      <c r="AQ229" s="208">
        <f t="shared" si="291"/>
        <v>543.38235294117669</v>
      </c>
      <c r="AR229" s="205">
        <f t="shared" si="299"/>
        <v>2</v>
      </c>
      <c r="AS229" s="529"/>
      <c r="AT229" s="207">
        <v>6</v>
      </c>
      <c r="AU229" s="207">
        <v>3260.3773584905666</v>
      </c>
      <c r="AV229" s="208">
        <f t="shared" si="292"/>
        <v>543.39622641509447</v>
      </c>
      <c r="AW229" s="205">
        <f t="shared" si="300"/>
        <v>2</v>
      </c>
      <c r="AX229" s="529"/>
    </row>
    <row r="230" spans="2:50" ht="14.25" hidden="1" customHeight="1" outlineLevel="1">
      <c r="B230" s="494"/>
      <c r="C230" s="203">
        <v>4</v>
      </c>
      <c r="D230" s="206" t="s">
        <v>401</v>
      </c>
      <c r="E230" s="203">
        <v>11</v>
      </c>
      <c r="F230" s="203">
        <v>3273</v>
      </c>
      <c r="G230" s="208">
        <f t="shared" si="285"/>
        <v>297.54545454545456</v>
      </c>
      <c r="H230" s="529"/>
      <c r="I230" s="209">
        <f t="shared" si="293"/>
        <v>11</v>
      </c>
      <c r="J230" s="209">
        <f t="shared" si="293"/>
        <v>2901.2691935348244</v>
      </c>
      <c r="K230" s="210">
        <f t="shared" si="293"/>
        <v>263.75174486680226</v>
      </c>
      <c r="L230" s="530"/>
      <c r="M230" s="209">
        <f>RANK(K230, K$227:$K$241)</f>
        <v>4</v>
      </c>
      <c r="N230" s="494"/>
      <c r="O230" s="494"/>
      <c r="P230" s="207">
        <v>11</v>
      </c>
      <c r="Q230" s="207">
        <v>2898.934341698176</v>
      </c>
      <c r="R230" s="208">
        <f t="shared" si="286"/>
        <v>263.53948560892508</v>
      </c>
      <c r="S230" s="205">
        <f t="shared" si="294"/>
        <v>4</v>
      </c>
      <c r="T230" s="529"/>
      <c r="U230" s="207">
        <v>11</v>
      </c>
      <c r="V230" s="207">
        <v>2899.7754361720472</v>
      </c>
      <c r="W230" s="208">
        <f t="shared" si="287"/>
        <v>263.61594874291336</v>
      </c>
      <c r="X230" s="205">
        <f t="shared" si="295"/>
        <v>4</v>
      </c>
      <c r="Y230" s="529"/>
      <c r="Z230" s="207">
        <v>11</v>
      </c>
      <c r="AA230" s="207">
        <v>2901.1240236235426</v>
      </c>
      <c r="AB230" s="208">
        <f t="shared" si="288"/>
        <v>263.73854760214022</v>
      </c>
      <c r="AC230" s="205">
        <f t="shared" si="296"/>
        <v>4</v>
      </c>
      <c r="AD230" s="529"/>
      <c r="AE230" s="207">
        <v>11</v>
      </c>
      <c r="AF230" s="207">
        <v>2901.5422578655052</v>
      </c>
      <c r="AG230" s="208">
        <f t="shared" si="289"/>
        <v>263.77656889686409</v>
      </c>
      <c r="AH230" s="205">
        <f t="shared" si="297"/>
        <v>4</v>
      </c>
      <c r="AI230" s="529"/>
      <c r="AJ230" s="207">
        <v>11</v>
      </c>
      <c r="AK230" s="207">
        <v>2902.0704490454427</v>
      </c>
      <c r="AL230" s="208">
        <f t="shared" si="290"/>
        <v>263.82458627685844</v>
      </c>
      <c r="AM230" s="205">
        <f t="shared" si="298"/>
        <v>4</v>
      </c>
      <c r="AN230" s="529"/>
      <c r="AO230" s="207">
        <v>11</v>
      </c>
      <c r="AP230" s="207">
        <v>2902.5118566660803</v>
      </c>
      <c r="AQ230" s="208">
        <f t="shared" si="291"/>
        <v>263.86471424237095</v>
      </c>
      <c r="AR230" s="205">
        <f t="shared" si="299"/>
        <v>4</v>
      </c>
      <c r="AS230" s="529"/>
      <c r="AT230" s="207">
        <v>11</v>
      </c>
      <c r="AU230" s="207">
        <v>2902.92598967298</v>
      </c>
      <c r="AV230" s="208">
        <f t="shared" si="292"/>
        <v>263.90236269754365</v>
      </c>
      <c r="AW230" s="205">
        <f t="shared" si="300"/>
        <v>4</v>
      </c>
      <c r="AX230" s="529"/>
    </row>
    <row r="231" spans="2:50" ht="14.25" hidden="1" customHeight="1" outlineLevel="1">
      <c r="B231" s="494"/>
      <c r="C231" s="203">
        <v>5</v>
      </c>
      <c r="D231" s="206" t="s">
        <v>399</v>
      </c>
      <c r="E231" s="203">
        <v>12</v>
      </c>
      <c r="F231" s="203">
        <v>3273</v>
      </c>
      <c r="G231" s="208">
        <f t="shared" si="285"/>
        <v>272.75</v>
      </c>
      <c r="H231" s="529"/>
      <c r="I231" s="209">
        <f t="shared" si="293"/>
        <v>12</v>
      </c>
      <c r="J231" s="209">
        <f t="shared" si="293"/>
        <v>2904.8980642002093</v>
      </c>
      <c r="K231" s="210">
        <f t="shared" si="293"/>
        <v>242.07483868335081</v>
      </c>
      <c r="L231" s="530"/>
      <c r="M231" s="209">
        <f>RANK(K231, K$227:$K$241)</f>
        <v>5</v>
      </c>
      <c r="N231" s="494"/>
      <c r="O231" s="494"/>
      <c r="P231" s="207">
        <v>12</v>
      </c>
      <c r="Q231" s="207">
        <v>2904.3851889296102</v>
      </c>
      <c r="R231" s="208">
        <f t="shared" si="286"/>
        <v>242.03209907746751</v>
      </c>
      <c r="S231" s="205">
        <f t="shared" si="294"/>
        <v>5</v>
      </c>
      <c r="T231" s="529"/>
      <c r="U231" s="207">
        <v>12</v>
      </c>
      <c r="V231" s="207">
        <v>2904.705437113661</v>
      </c>
      <c r="W231" s="208">
        <f t="shared" si="287"/>
        <v>242.05878642613843</v>
      </c>
      <c r="X231" s="205">
        <f t="shared" si="295"/>
        <v>5</v>
      </c>
      <c r="Y231" s="529"/>
      <c r="Z231" s="207">
        <v>12</v>
      </c>
      <c r="AA231" s="207">
        <v>2904.9649217485153</v>
      </c>
      <c r="AB231" s="208">
        <f t="shared" si="288"/>
        <v>242.08041014570961</v>
      </c>
      <c r="AC231" s="205">
        <f t="shared" si="296"/>
        <v>5</v>
      </c>
      <c r="AD231" s="529"/>
      <c r="AE231" s="207">
        <v>12</v>
      </c>
      <c r="AF231" s="207">
        <v>2905.5647840531524</v>
      </c>
      <c r="AG231" s="208">
        <f t="shared" si="289"/>
        <v>242.13039867109603</v>
      </c>
      <c r="AH231" s="205">
        <f t="shared" si="297"/>
        <v>5</v>
      </c>
      <c r="AI231" s="529"/>
      <c r="AJ231" s="207">
        <v>12</v>
      </c>
      <c r="AK231" s="207">
        <v>2905.905869525714</v>
      </c>
      <c r="AL231" s="208">
        <f t="shared" si="290"/>
        <v>242.15882246047616</v>
      </c>
      <c r="AM231" s="205">
        <f t="shared" si="298"/>
        <v>5</v>
      </c>
      <c r="AN231" s="529"/>
      <c r="AO231" s="207">
        <v>12</v>
      </c>
      <c r="AP231" s="207">
        <v>2904.2216358839037</v>
      </c>
      <c r="AQ231" s="208">
        <f t="shared" si="291"/>
        <v>242.01846965699198</v>
      </c>
      <c r="AR231" s="205">
        <f t="shared" si="299"/>
        <v>5</v>
      </c>
      <c r="AS231" s="529"/>
      <c r="AT231" s="207">
        <v>12</v>
      </c>
      <c r="AU231" s="207">
        <v>2904.538612146911</v>
      </c>
      <c r="AV231" s="208">
        <f t="shared" si="292"/>
        <v>242.04488434557592</v>
      </c>
      <c r="AW231" s="205">
        <f t="shared" si="300"/>
        <v>5</v>
      </c>
      <c r="AX231" s="529"/>
    </row>
    <row r="232" spans="2:50" ht="14.25" hidden="1" customHeight="1" outlineLevel="1">
      <c r="B232" s="494"/>
      <c r="C232" s="203">
        <v>6</v>
      </c>
      <c r="D232" s="206" t="s">
        <v>400</v>
      </c>
      <c r="E232" s="203">
        <v>11</v>
      </c>
      <c r="F232" s="203">
        <v>3000</v>
      </c>
      <c r="G232" s="208">
        <f t="shared" si="285"/>
        <v>272.72727272727275</v>
      </c>
      <c r="H232" s="529"/>
      <c r="I232" s="209">
        <f t="shared" si="293"/>
        <v>11</v>
      </c>
      <c r="J232" s="209">
        <f t="shared" si="293"/>
        <v>2605.3957486074951</v>
      </c>
      <c r="K232" s="210">
        <f t="shared" si="293"/>
        <v>236.85415896431778</v>
      </c>
      <c r="L232" s="530"/>
      <c r="M232" s="209">
        <f>RANK(K232, K$227:$K$241)</f>
        <v>6</v>
      </c>
      <c r="N232" s="494"/>
      <c r="O232" s="494"/>
      <c r="P232" s="207">
        <v>11</v>
      </c>
      <c r="Q232" s="207">
        <v>2604.744525547444</v>
      </c>
      <c r="R232" s="208">
        <f t="shared" si="286"/>
        <v>236.79495686794945</v>
      </c>
      <c r="S232" s="205">
        <f t="shared" si="294"/>
        <v>6</v>
      </c>
      <c r="T232" s="529"/>
      <c r="U232" s="207">
        <v>11</v>
      </c>
      <c r="V232" s="207">
        <v>2604.2902784116859</v>
      </c>
      <c r="W232" s="208">
        <f t="shared" si="287"/>
        <v>236.75366167378962</v>
      </c>
      <c r="X232" s="205">
        <f t="shared" si="295"/>
        <v>6</v>
      </c>
      <c r="Y232" s="529"/>
      <c r="Z232" s="207">
        <v>11</v>
      </c>
      <c r="AA232" s="207">
        <v>2605.4001928640287</v>
      </c>
      <c r="AB232" s="208">
        <f t="shared" si="288"/>
        <v>236.85456298763896</v>
      </c>
      <c r="AC232" s="205">
        <f t="shared" si="296"/>
        <v>6</v>
      </c>
      <c r="AD232" s="529"/>
      <c r="AE232" s="207">
        <v>11</v>
      </c>
      <c r="AF232" s="207">
        <v>2605.3991958644451</v>
      </c>
      <c r="AG232" s="208">
        <f t="shared" si="289"/>
        <v>236.85447235131321</v>
      </c>
      <c r="AH232" s="205">
        <f t="shared" si="297"/>
        <v>6</v>
      </c>
      <c r="AI232" s="529"/>
      <c r="AJ232" s="207">
        <v>11</v>
      </c>
      <c r="AK232" s="207">
        <v>2605.4794520547939</v>
      </c>
      <c r="AL232" s="208">
        <f t="shared" si="290"/>
        <v>236.86176836861762</v>
      </c>
      <c r="AM232" s="205">
        <f t="shared" si="298"/>
        <v>6</v>
      </c>
      <c r="AN232" s="529"/>
      <c r="AO232" s="207">
        <v>11</v>
      </c>
      <c r="AP232" s="207">
        <v>2606.0502769492982</v>
      </c>
      <c r="AQ232" s="208">
        <f t="shared" si="291"/>
        <v>236.91366154084528</v>
      </c>
      <c r="AR232" s="205">
        <f t="shared" si="299"/>
        <v>6</v>
      </c>
      <c r="AS232" s="529"/>
      <c r="AT232" s="207">
        <v>11</v>
      </c>
      <c r="AU232" s="207">
        <v>2606.4063185607724</v>
      </c>
      <c r="AV232" s="208">
        <f t="shared" si="292"/>
        <v>236.94602896007021</v>
      </c>
      <c r="AW232" s="205">
        <f>RANK(AV232, AV$227:AV$241)</f>
        <v>6</v>
      </c>
      <c r="AX232" s="529"/>
    </row>
    <row r="233" spans="2:50" ht="14.25" hidden="1" customHeight="1" outlineLevel="1">
      <c r="B233" s="494"/>
      <c r="C233" s="203">
        <v>7</v>
      </c>
      <c r="D233" s="206" t="s">
        <v>556</v>
      </c>
      <c r="E233" s="203">
        <v>6</v>
      </c>
      <c r="F233" s="203">
        <v>3600</v>
      </c>
      <c r="G233" s="208">
        <f t="shared" si="285"/>
        <v>600</v>
      </c>
      <c r="H233" s="529"/>
      <c r="I233" s="209">
        <f t="shared" si="293"/>
        <v>6</v>
      </c>
      <c r="J233" s="209">
        <f t="shared" si="293"/>
        <v>3261.6245251625978</v>
      </c>
      <c r="K233" s="210">
        <f t="shared" si="293"/>
        <v>543.60408752709975</v>
      </c>
      <c r="L233" s="530"/>
      <c r="M233" s="209">
        <f>RANK(K233, K$227:$K$241)</f>
        <v>1</v>
      </c>
      <c r="N233" s="494"/>
      <c r="O233" s="494"/>
      <c r="P233" s="207">
        <v>6</v>
      </c>
      <c r="Q233" s="207">
        <v>3262.0253164556893</v>
      </c>
      <c r="R233" s="208">
        <f t="shared" si="286"/>
        <v>543.67088607594826</v>
      </c>
      <c r="S233" s="205">
        <f t="shared" si="294"/>
        <v>2</v>
      </c>
      <c r="T233" s="529"/>
      <c r="U233" s="207">
        <v>6</v>
      </c>
      <c r="V233" s="207">
        <v>3260.6249999999959</v>
      </c>
      <c r="W233" s="208">
        <f t="shared" si="287"/>
        <v>543.43749999999932</v>
      </c>
      <c r="X233" s="205">
        <f t="shared" si="295"/>
        <v>2</v>
      </c>
      <c r="Y233" s="529"/>
      <c r="Z233" s="207">
        <v>6</v>
      </c>
      <c r="AA233" s="207">
        <v>3259.9472295514479</v>
      </c>
      <c r="AB233" s="208">
        <f t="shared" si="288"/>
        <v>543.32453825857465</v>
      </c>
      <c r="AC233" s="205">
        <f t="shared" si="296"/>
        <v>2</v>
      </c>
      <c r="AD233" s="529"/>
      <c r="AE233" s="207">
        <v>6</v>
      </c>
      <c r="AF233" s="207">
        <v>3261.6447823082076</v>
      </c>
      <c r="AG233" s="208">
        <f t="shared" si="289"/>
        <v>543.60746371803464</v>
      </c>
      <c r="AH233" s="205">
        <f t="shared" si="297"/>
        <v>1</v>
      </c>
      <c r="AI233" s="529"/>
      <c r="AJ233" s="207">
        <v>6</v>
      </c>
      <c r="AK233" s="207">
        <v>3261.9170984455959</v>
      </c>
      <c r="AL233" s="208">
        <f t="shared" si="290"/>
        <v>543.65284974093265</v>
      </c>
      <c r="AM233" s="205">
        <f t="shared" si="298"/>
        <v>1</v>
      </c>
      <c r="AN233" s="529"/>
      <c r="AO233" s="207">
        <v>6</v>
      </c>
      <c r="AP233" s="207">
        <v>3262.3241271495554</v>
      </c>
      <c r="AQ233" s="208">
        <f t="shared" si="291"/>
        <v>543.72068785825923</v>
      </c>
      <c r="AR233" s="205">
        <f t="shared" si="299"/>
        <v>1</v>
      </c>
      <c r="AS233" s="529"/>
      <c r="AT233" s="207">
        <v>6</v>
      </c>
      <c r="AU233" s="207">
        <v>3262.8881222276946</v>
      </c>
      <c r="AV233" s="208">
        <f t="shared" si="292"/>
        <v>543.81468703794906</v>
      </c>
      <c r="AW233" s="205">
        <f t="shared" si="300"/>
        <v>1</v>
      </c>
      <c r="AX233" s="529"/>
    </row>
    <row r="234" spans="2:50" ht="14.25" hidden="1" customHeight="1" outlineLevel="1">
      <c r="B234" s="494"/>
      <c r="C234" s="203">
        <v>8</v>
      </c>
      <c r="D234" s="206" t="s">
        <v>644</v>
      </c>
      <c r="E234" s="203">
        <v>6</v>
      </c>
      <c r="F234" s="203">
        <v>3600</v>
      </c>
      <c r="G234" s="208">
        <f t="shared" si="285"/>
        <v>600</v>
      </c>
      <c r="H234" s="529"/>
      <c r="I234" s="209">
        <f t="shared" si="293"/>
        <v>6</v>
      </c>
      <c r="J234" s="209">
        <f t="shared" si="293"/>
        <v>3252.3154118284283</v>
      </c>
      <c r="K234" s="210">
        <f t="shared" si="293"/>
        <v>542.05256863807142</v>
      </c>
      <c r="L234" s="530"/>
      <c r="M234" s="209">
        <f>RANK(K234, K$227:$K$241)</f>
        <v>3</v>
      </c>
      <c r="N234" s="494"/>
      <c r="O234" s="494"/>
      <c r="P234" s="207">
        <v>6</v>
      </c>
      <c r="Q234" s="207">
        <v>3253.9956803455748</v>
      </c>
      <c r="R234" s="208">
        <f t="shared" si="286"/>
        <v>542.33261339092917</v>
      </c>
      <c r="S234" s="205">
        <f t="shared" si="294"/>
        <v>3</v>
      </c>
      <c r="T234" s="529"/>
      <c r="U234" s="207">
        <v>6</v>
      </c>
      <c r="V234" s="207">
        <v>3250.8361204013336</v>
      </c>
      <c r="W234" s="208">
        <f t="shared" si="287"/>
        <v>541.80602006688889</v>
      </c>
      <c r="X234" s="205">
        <f t="shared" si="295"/>
        <v>3</v>
      </c>
      <c r="Y234" s="529"/>
      <c r="Z234" s="207">
        <v>6</v>
      </c>
      <c r="AA234" s="207">
        <v>3256.1064087061741</v>
      </c>
      <c r="AB234" s="208">
        <f t="shared" si="288"/>
        <v>542.68440145102898</v>
      </c>
      <c r="AC234" s="205">
        <f t="shared" si="296"/>
        <v>3</v>
      </c>
      <c r="AD234" s="529"/>
      <c r="AE234" s="207">
        <v>6</v>
      </c>
      <c r="AF234" s="207">
        <v>3252.7659574468094</v>
      </c>
      <c r="AG234" s="208">
        <f t="shared" si="289"/>
        <v>542.12765957446823</v>
      </c>
      <c r="AH234" s="205">
        <f t="shared" si="297"/>
        <v>3</v>
      </c>
      <c r="AI234" s="529"/>
      <c r="AJ234" s="207">
        <v>6</v>
      </c>
      <c r="AK234" s="207">
        <v>3251.1235955056281</v>
      </c>
      <c r="AL234" s="208">
        <f t="shared" si="290"/>
        <v>541.85393258427132</v>
      </c>
      <c r="AM234" s="205">
        <f t="shared" si="298"/>
        <v>3</v>
      </c>
      <c r="AN234" s="529"/>
      <c r="AO234" s="207">
        <v>6</v>
      </c>
      <c r="AP234" s="207">
        <v>3250.3597122302122</v>
      </c>
      <c r="AQ234" s="208">
        <f t="shared" si="291"/>
        <v>541.72661870503532</v>
      </c>
      <c r="AR234" s="205">
        <f t="shared" si="299"/>
        <v>3</v>
      </c>
      <c r="AS234" s="529"/>
      <c r="AT234" s="207">
        <v>6</v>
      </c>
      <c r="AU234" s="207">
        <v>3251.0204081632673</v>
      </c>
      <c r="AV234" s="208">
        <f t="shared" si="292"/>
        <v>541.83673469387793</v>
      </c>
      <c r="AW234" s="205">
        <f t="shared" si="300"/>
        <v>3</v>
      </c>
      <c r="AX234" s="529"/>
    </row>
    <row r="235" spans="2:50" ht="14.25" hidden="1" customHeight="1" outlineLevel="1">
      <c r="B235" s="494"/>
      <c r="C235" s="203">
        <v>9</v>
      </c>
      <c r="D235" s="206" t="s">
        <v>670</v>
      </c>
      <c r="E235" s="203">
        <v>15</v>
      </c>
      <c r="F235" s="203">
        <v>3600</v>
      </c>
      <c r="G235" s="208">
        <f t="shared" si="285"/>
        <v>240</v>
      </c>
      <c r="H235" s="529"/>
      <c r="I235" s="209">
        <f t="shared" si="293"/>
        <v>15</v>
      </c>
      <c r="J235" s="209">
        <f t="shared" si="293"/>
        <v>3096.0962565142568</v>
      </c>
      <c r="K235" s="210">
        <f t="shared" si="293"/>
        <v>206.40641710095042</v>
      </c>
      <c r="L235" s="530"/>
      <c r="M235" s="209">
        <f>RANK(K235, K$227:$K$241)</f>
        <v>7</v>
      </c>
      <c r="N235" s="494"/>
      <c r="O235" s="494"/>
      <c r="P235" s="207">
        <v>15</v>
      </c>
      <c r="Q235" s="207">
        <v>3095.9666203059787</v>
      </c>
      <c r="R235" s="208">
        <f t="shared" si="286"/>
        <v>206.39777468706524</v>
      </c>
      <c r="S235" s="205">
        <f t="shared" si="294"/>
        <v>7</v>
      </c>
      <c r="T235" s="529"/>
      <c r="U235" s="207">
        <v>15</v>
      </c>
      <c r="V235" s="207">
        <v>3095.7274202271528</v>
      </c>
      <c r="W235" s="208">
        <f t="shared" si="287"/>
        <v>206.38182801514353</v>
      </c>
      <c r="X235" s="205">
        <f t="shared" si="295"/>
        <v>7</v>
      </c>
      <c r="Y235" s="529"/>
      <c r="Z235" s="207">
        <v>15</v>
      </c>
      <c r="AA235" s="207">
        <v>3096.617869762747</v>
      </c>
      <c r="AB235" s="208">
        <f t="shared" si="288"/>
        <v>206.44119131751646</v>
      </c>
      <c r="AC235" s="205">
        <f t="shared" si="296"/>
        <v>7</v>
      </c>
      <c r="AD235" s="529"/>
      <c r="AE235" s="207">
        <v>15</v>
      </c>
      <c r="AF235" s="207">
        <v>3095.6521739130376</v>
      </c>
      <c r="AG235" s="208">
        <f t="shared" si="289"/>
        <v>206.37681159420251</v>
      </c>
      <c r="AH235" s="205">
        <f t="shared" si="297"/>
        <v>7</v>
      </c>
      <c r="AI235" s="529"/>
      <c r="AJ235" s="207">
        <v>15</v>
      </c>
      <c r="AK235" s="207">
        <v>3096.1214165261385</v>
      </c>
      <c r="AL235" s="208">
        <f t="shared" si="290"/>
        <v>206.4080944350759</v>
      </c>
      <c r="AM235" s="205">
        <f t="shared" si="298"/>
        <v>7</v>
      </c>
      <c r="AN235" s="529"/>
      <c r="AO235" s="207">
        <v>15</v>
      </c>
      <c r="AP235" s="207">
        <v>3096.4344487109156</v>
      </c>
      <c r="AQ235" s="208">
        <f t="shared" si="291"/>
        <v>206.42896324739436</v>
      </c>
      <c r="AR235" s="205">
        <f t="shared" si="299"/>
        <v>7</v>
      </c>
      <c r="AS235" s="529"/>
      <c r="AT235" s="207">
        <v>15</v>
      </c>
      <c r="AU235" s="207">
        <v>3096.1538461538221</v>
      </c>
      <c r="AV235" s="208">
        <f t="shared" si="292"/>
        <v>206.41025641025482</v>
      </c>
      <c r="AW235" s="205">
        <f t="shared" si="300"/>
        <v>7</v>
      </c>
      <c r="AX235" s="529"/>
    </row>
    <row r="236" spans="2:50" ht="14.25" hidden="1" customHeight="1" outlineLevel="1">
      <c r="B236" s="494"/>
      <c r="C236" s="203">
        <v>10</v>
      </c>
      <c r="D236" s="206"/>
      <c r="E236" s="203"/>
      <c r="F236" s="203"/>
      <c r="G236" s="208"/>
      <c r="H236" s="529"/>
      <c r="I236" s="209"/>
      <c r="J236" s="209"/>
      <c r="K236" s="210"/>
      <c r="L236" s="530"/>
      <c r="M236" s="209"/>
      <c r="N236" s="494"/>
      <c r="O236" s="494"/>
      <c r="P236" s="203"/>
      <c r="Q236" s="203"/>
      <c r="R236" s="208"/>
      <c r="S236" s="205"/>
      <c r="T236" s="529"/>
      <c r="U236" s="203"/>
      <c r="V236" s="203"/>
      <c r="W236" s="208"/>
      <c r="X236" s="205"/>
      <c r="Y236" s="529"/>
      <c r="Z236" s="203"/>
      <c r="AA236" s="203"/>
      <c r="AB236" s="208"/>
      <c r="AC236" s="205"/>
      <c r="AD236" s="529"/>
      <c r="AE236" s="203"/>
      <c r="AF236" s="203"/>
      <c r="AG236" s="208"/>
      <c r="AH236" s="205"/>
      <c r="AI236" s="529"/>
      <c r="AJ236" s="203"/>
      <c r="AK236" s="203"/>
      <c r="AL236" s="208"/>
      <c r="AM236" s="205"/>
      <c r="AN236" s="529"/>
      <c r="AO236" s="203"/>
      <c r="AP236" s="203"/>
      <c r="AQ236" s="208"/>
      <c r="AR236" s="205"/>
      <c r="AS236" s="529"/>
      <c r="AT236" s="203"/>
      <c r="AU236" s="203"/>
      <c r="AV236" s="208"/>
      <c r="AW236" s="205"/>
      <c r="AX236" s="529"/>
    </row>
    <row r="237" spans="2:50" ht="14.25" hidden="1" customHeight="1" outlineLevel="1">
      <c r="B237" s="494"/>
      <c r="C237" s="203">
        <v>11</v>
      </c>
      <c r="D237" s="206"/>
      <c r="E237" s="203"/>
      <c r="F237" s="203"/>
      <c r="G237" s="208"/>
      <c r="H237" s="529"/>
      <c r="I237" s="209"/>
      <c r="J237" s="209"/>
      <c r="K237" s="210"/>
      <c r="L237" s="530"/>
      <c r="M237" s="209"/>
      <c r="N237" s="494"/>
      <c r="O237" s="494"/>
      <c r="P237" s="203"/>
      <c r="Q237" s="203"/>
      <c r="R237" s="208"/>
      <c r="S237" s="205"/>
      <c r="T237" s="529"/>
      <c r="U237" s="203"/>
      <c r="V237" s="203"/>
      <c r="W237" s="208"/>
      <c r="X237" s="205"/>
      <c r="Y237" s="529"/>
      <c r="Z237" s="203"/>
      <c r="AA237" s="203"/>
      <c r="AB237" s="208"/>
      <c r="AC237" s="205"/>
      <c r="AD237" s="529"/>
      <c r="AE237" s="203"/>
      <c r="AF237" s="203"/>
      <c r="AG237" s="208"/>
      <c r="AH237" s="205"/>
      <c r="AI237" s="529"/>
      <c r="AJ237" s="203"/>
      <c r="AK237" s="203"/>
      <c r="AL237" s="208"/>
      <c r="AM237" s="205"/>
      <c r="AN237" s="529"/>
      <c r="AO237" s="203"/>
      <c r="AP237" s="203"/>
      <c r="AQ237" s="208"/>
      <c r="AR237" s="205"/>
      <c r="AS237" s="529"/>
      <c r="AT237" s="203"/>
      <c r="AU237" s="203"/>
      <c r="AV237" s="208"/>
      <c r="AW237" s="205"/>
      <c r="AX237" s="529"/>
    </row>
    <row r="238" spans="2:50" ht="14.25" hidden="1" customHeight="1" outlineLevel="1">
      <c r="B238" s="494"/>
      <c r="C238" s="203">
        <v>12</v>
      </c>
      <c r="D238" s="206"/>
      <c r="E238" s="203"/>
      <c r="F238" s="203"/>
      <c r="G238" s="208"/>
      <c r="H238" s="529"/>
      <c r="I238" s="209"/>
      <c r="J238" s="209"/>
      <c r="K238" s="210"/>
      <c r="L238" s="530"/>
      <c r="M238" s="209"/>
      <c r="N238" s="494"/>
      <c r="O238" s="494"/>
      <c r="P238" s="203"/>
      <c r="Q238" s="203"/>
      <c r="R238" s="208"/>
      <c r="S238" s="205"/>
      <c r="T238" s="529"/>
      <c r="U238" s="203"/>
      <c r="V238" s="203"/>
      <c r="W238" s="208"/>
      <c r="X238" s="205"/>
      <c r="Y238" s="529"/>
      <c r="Z238" s="203"/>
      <c r="AA238" s="203"/>
      <c r="AB238" s="208"/>
      <c r="AC238" s="205"/>
      <c r="AD238" s="529"/>
      <c r="AE238" s="203"/>
      <c r="AF238" s="203"/>
      <c r="AG238" s="208"/>
      <c r="AH238" s="205"/>
      <c r="AI238" s="529"/>
      <c r="AJ238" s="203"/>
      <c r="AK238" s="203"/>
      <c r="AL238" s="208"/>
      <c r="AM238" s="205"/>
      <c r="AN238" s="529"/>
      <c r="AO238" s="203"/>
      <c r="AP238" s="203"/>
      <c r="AQ238" s="208"/>
      <c r="AR238" s="205"/>
      <c r="AS238" s="529"/>
      <c r="AT238" s="203"/>
      <c r="AU238" s="203"/>
      <c r="AV238" s="208"/>
      <c r="AW238" s="205"/>
      <c r="AX238" s="529"/>
    </row>
    <row r="239" spans="2:50" ht="14.25" hidden="1" customHeight="1" outlineLevel="1">
      <c r="B239" s="494"/>
      <c r="C239" s="203">
        <v>13</v>
      </c>
      <c r="D239" s="206"/>
      <c r="E239" s="203"/>
      <c r="F239" s="203"/>
      <c r="G239" s="208"/>
      <c r="H239" s="529"/>
      <c r="I239" s="209"/>
      <c r="J239" s="209"/>
      <c r="K239" s="210"/>
      <c r="L239" s="530"/>
      <c r="M239" s="209"/>
      <c r="N239" s="494"/>
      <c r="O239" s="494"/>
      <c r="P239" s="203"/>
      <c r="Q239" s="203"/>
      <c r="R239" s="208"/>
      <c r="S239" s="205"/>
      <c r="T239" s="529"/>
      <c r="U239" s="203"/>
      <c r="V239" s="203"/>
      <c r="W239" s="208"/>
      <c r="X239" s="205"/>
      <c r="Y239" s="529"/>
      <c r="Z239" s="203"/>
      <c r="AA239" s="203"/>
      <c r="AB239" s="208"/>
      <c r="AC239" s="205"/>
      <c r="AD239" s="529"/>
      <c r="AE239" s="203"/>
      <c r="AF239" s="203"/>
      <c r="AG239" s="208"/>
      <c r="AH239" s="205"/>
      <c r="AI239" s="529"/>
      <c r="AJ239" s="203"/>
      <c r="AK239" s="203"/>
      <c r="AL239" s="208"/>
      <c r="AM239" s="205"/>
      <c r="AN239" s="529"/>
      <c r="AO239" s="203"/>
      <c r="AP239" s="203"/>
      <c r="AQ239" s="208"/>
      <c r="AR239" s="205"/>
      <c r="AS239" s="529"/>
      <c r="AT239" s="203"/>
      <c r="AU239" s="203"/>
      <c r="AV239" s="208"/>
      <c r="AW239" s="205"/>
      <c r="AX239" s="529"/>
    </row>
    <row r="240" spans="2:50" ht="14.25" hidden="1" customHeight="1" outlineLevel="1">
      <c r="B240" s="494"/>
      <c r="C240" s="203">
        <v>14</v>
      </c>
      <c r="D240" s="206"/>
      <c r="E240" s="203"/>
      <c r="F240" s="203"/>
      <c r="G240" s="208"/>
      <c r="H240" s="529"/>
      <c r="I240" s="209"/>
      <c r="J240" s="209"/>
      <c r="K240" s="210"/>
      <c r="L240" s="530"/>
      <c r="M240" s="209"/>
      <c r="N240" s="494"/>
      <c r="O240" s="494"/>
      <c r="P240" s="203"/>
      <c r="Q240" s="203"/>
      <c r="R240" s="208"/>
      <c r="S240" s="205"/>
      <c r="T240" s="529"/>
      <c r="U240" s="203"/>
      <c r="V240" s="203"/>
      <c r="W240" s="208"/>
      <c r="X240" s="205"/>
      <c r="Y240" s="529"/>
      <c r="Z240" s="203"/>
      <c r="AA240" s="203"/>
      <c r="AB240" s="208"/>
      <c r="AC240" s="205"/>
      <c r="AD240" s="529"/>
      <c r="AE240" s="203"/>
      <c r="AF240" s="203"/>
      <c r="AG240" s="208"/>
      <c r="AH240" s="205"/>
      <c r="AI240" s="529"/>
      <c r="AJ240" s="203"/>
      <c r="AK240" s="203"/>
      <c r="AL240" s="208"/>
      <c r="AM240" s="205"/>
      <c r="AN240" s="529"/>
      <c r="AO240" s="203"/>
      <c r="AP240" s="203"/>
      <c r="AQ240" s="208"/>
      <c r="AR240" s="205"/>
      <c r="AS240" s="529"/>
      <c r="AT240" s="203"/>
      <c r="AU240" s="203"/>
      <c r="AV240" s="208"/>
      <c r="AW240" s="205"/>
      <c r="AX240" s="529"/>
    </row>
    <row r="241" spans="2:50" ht="14.25" hidden="1" customHeight="1" outlineLevel="1">
      <c r="B241" s="494"/>
      <c r="C241" s="203">
        <v>15</v>
      </c>
      <c r="D241" s="206"/>
      <c r="E241" s="203"/>
      <c r="F241" s="203"/>
      <c r="G241" s="208"/>
      <c r="H241" s="529"/>
      <c r="I241" s="209"/>
      <c r="J241" s="209"/>
      <c r="K241" s="210"/>
      <c r="L241" s="530"/>
      <c r="M241" s="209"/>
      <c r="N241" s="494"/>
      <c r="O241" s="494"/>
      <c r="P241" s="203"/>
      <c r="Q241" s="207"/>
      <c r="R241" s="208"/>
      <c r="S241" s="205"/>
      <c r="T241" s="529"/>
      <c r="U241" s="203"/>
      <c r="V241" s="207"/>
      <c r="W241" s="208"/>
      <c r="X241" s="205"/>
      <c r="Y241" s="529"/>
      <c r="Z241" s="203"/>
      <c r="AA241" s="207"/>
      <c r="AB241" s="208"/>
      <c r="AC241" s="205"/>
      <c r="AD241" s="529"/>
      <c r="AE241" s="203"/>
      <c r="AF241" s="207"/>
      <c r="AG241" s="208"/>
      <c r="AH241" s="205"/>
      <c r="AI241" s="529"/>
      <c r="AJ241" s="203"/>
      <c r="AK241" s="207"/>
      <c r="AL241" s="208"/>
      <c r="AM241" s="205"/>
      <c r="AN241" s="529"/>
      <c r="AO241" s="203"/>
      <c r="AP241" s="207"/>
      <c r="AQ241" s="208"/>
      <c r="AR241" s="205"/>
      <c r="AS241" s="529"/>
      <c r="AT241" s="203"/>
      <c r="AU241" s="207"/>
      <c r="AV241" s="208"/>
      <c r="AW241" s="205"/>
      <c r="AX241" s="529"/>
    </row>
    <row r="242" spans="2:50" ht="14.25" hidden="1" customHeight="1" outlineLevel="1" collapsed="1">
      <c r="B242" s="531" t="s">
        <v>697</v>
      </c>
      <c r="C242" s="532"/>
      <c r="D242" s="532"/>
      <c r="E242" s="532"/>
      <c r="F242" s="532"/>
      <c r="G242" s="532"/>
      <c r="H242" s="532"/>
      <c r="I242" s="532"/>
      <c r="J242" s="532"/>
      <c r="K242" s="532"/>
      <c r="L242" s="532"/>
      <c r="M242" s="533"/>
      <c r="N242" s="575" t="s">
        <v>445</v>
      </c>
      <c r="O242" s="575" t="s">
        <v>105</v>
      </c>
      <c r="P242" s="587">
        <f>AT222+1</f>
        <v>45951</v>
      </c>
      <c r="Q242" s="588"/>
      <c r="R242" s="588"/>
      <c r="S242" s="588"/>
      <c r="T242" s="588"/>
      <c r="U242" s="589">
        <f>P242+1</f>
        <v>45952</v>
      </c>
      <c r="V242" s="590"/>
      <c r="W242" s="590"/>
      <c r="X242" s="590"/>
      <c r="Y242" s="590"/>
      <c r="Z242" s="587">
        <f t="shared" ref="Z242" si="301">U242+1</f>
        <v>45953</v>
      </c>
      <c r="AA242" s="588"/>
      <c r="AB242" s="588"/>
      <c r="AC242" s="588"/>
      <c r="AD242" s="588"/>
      <c r="AE242" s="589">
        <f t="shared" ref="AE242" si="302">Z242+1</f>
        <v>45954</v>
      </c>
      <c r="AF242" s="590"/>
      <c r="AG242" s="590"/>
      <c r="AH242" s="590"/>
      <c r="AI242" s="590"/>
      <c r="AJ242" s="591">
        <f t="shared" ref="AJ242" si="303">AE242+1</f>
        <v>45955</v>
      </c>
      <c r="AK242" s="592"/>
      <c r="AL242" s="592"/>
      <c r="AM242" s="592"/>
      <c r="AN242" s="593"/>
      <c r="AO242" s="589">
        <f t="shared" ref="AO242" si="304">AJ242+1</f>
        <v>45956</v>
      </c>
      <c r="AP242" s="590"/>
      <c r="AQ242" s="590"/>
      <c r="AR242" s="590"/>
      <c r="AS242" s="590"/>
      <c r="AT242" s="591">
        <f t="shared" ref="AT242" si="305">AO242+1</f>
        <v>45957</v>
      </c>
      <c r="AU242" s="592"/>
      <c r="AV242" s="592"/>
      <c r="AW242" s="592"/>
      <c r="AX242" s="593"/>
    </row>
    <row r="243" spans="2:50" ht="14.25" hidden="1" customHeight="1" outlineLevel="1">
      <c r="B243" s="534"/>
      <c r="C243" s="534"/>
      <c r="D243" s="534"/>
      <c r="E243" s="534"/>
      <c r="F243" s="534"/>
      <c r="G243" s="534"/>
      <c r="H243" s="534"/>
      <c r="I243" s="534"/>
      <c r="J243" s="534"/>
      <c r="K243" s="534"/>
      <c r="L243" s="534"/>
      <c r="M243" s="535"/>
      <c r="N243" s="577"/>
      <c r="O243" s="577"/>
      <c r="P243" s="594">
        <f>P242</f>
        <v>45951</v>
      </c>
      <c r="Q243" s="594"/>
      <c r="R243" s="594"/>
      <c r="S243" s="594"/>
      <c r="T243" s="594"/>
      <c r="U243" s="595">
        <f>U242</f>
        <v>45952</v>
      </c>
      <c r="V243" s="595"/>
      <c r="W243" s="595"/>
      <c r="X243" s="595"/>
      <c r="Y243" s="595"/>
      <c r="Z243" s="594">
        <f t="shared" ref="Z243" si="306">Z242</f>
        <v>45953</v>
      </c>
      <c r="AA243" s="594"/>
      <c r="AB243" s="594"/>
      <c r="AC243" s="594"/>
      <c r="AD243" s="594"/>
      <c r="AE243" s="595">
        <f t="shared" ref="AE243" si="307">AE242</f>
        <v>45954</v>
      </c>
      <c r="AF243" s="595"/>
      <c r="AG243" s="595"/>
      <c r="AH243" s="595"/>
      <c r="AI243" s="595"/>
      <c r="AJ243" s="596">
        <f t="shared" ref="AJ243" si="308">AJ242</f>
        <v>45955</v>
      </c>
      <c r="AK243" s="597"/>
      <c r="AL243" s="597"/>
      <c r="AM243" s="597"/>
      <c r="AN243" s="598"/>
      <c r="AO243" s="595">
        <f t="shared" ref="AO243" si="309">AO242</f>
        <v>45956</v>
      </c>
      <c r="AP243" s="595"/>
      <c r="AQ243" s="595"/>
      <c r="AR243" s="595"/>
      <c r="AS243" s="595"/>
      <c r="AT243" s="596">
        <f t="shared" ref="AT243" si="310">AT242</f>
        <v>45957</v>
      </c>
      <c r="AU243" s="597"/>
      <c r="AV243" s="597"/>
      <c r="AW243" s="597"/>
      <c r="AX243" s="598"/>
    </row>
    <row r="244" spans="2:50" ht="14.25" hidden="1" customHeight="1" outlineLevel="1">
      <c r="B244" s="494" t="s">
        <v>165</v>
      </c>
      <c r="C244" s="494" t="s">
        <v>160</v>
      </c>
      <c r="D244" s="494"/>
      <c r="E244" s="494" t="s">
        <v>161</v>
      </c>
      <c r="F244" s="494"/>
      <c r="G244" s="494"/>
      <c r="H244" s="494" t="s">
        <v>166</v>
      </c>
      <c r="I244" s="527" t="s">
        <v>446</v>
      </c>
      <c r="J244" s="527"/>
      <c r="K244" s="527"/>
      <c r="L244" s="527" t="s">
        <v>166</v>
      </c>
      <c r="M244" s="527" t="s">
        <v>168</v>
      </c>
      <c r="N244" s="494"/>
      <c r="O244" s="494" t="s">
        <v>167</v>
      </c>
      <c r="P244" s="494" t="s">
        <v>163</v>
      </c>
      <c r="Q244" s="494"/>
      <c r="R244" s="494"/>
      <c r="S244" s="494"/>
      <c r="T244" s="494" t="s">
        <v>166</v>
      </c>
      <c r="U244" s="494" t="s">
        <v>163</v>
      </c>
      <c r="V244" s="494"/>
      <c r="W244" s="494"/>
      <c r="X244" s="494"/>
      <c r="Y244" s="494" t="s">
        <v>166</v>
      </c>
      <c r="Z244" s="494" t="s">
        <v>163</v>
      </c>
      <c r="AA244" s="494"/>
      <c r="AB244" s="494"/>
      <c r="AC244" s="494"/>
      <c r="AD244" s="494" t="s">
        <v>166</v>
      </c>
      <c r="AE244" s="494" t="s">
        <v>163</v>
      </c>
      <c r="AF244" s="494"/>
      <c r="AG244" s="494"/>
      <c r="AH244" s="494"/>
      <c r="AI244" s="494" t="s">
        <v>166</v>
      </c>
      <c r="AJ244" s="494" t="s">
        <v>163</v>
      </c>
      <c r="AK244" s="494"/>
      <c r="AL244" s="494"/>
      <c r="AM244" s="494"/>
      <c r="AN244" s="494" t="s">
        <v>166</v>
      </c>
      <c r="AO244" s="494" t="s">
        <v>163</v>
      </c>
      <c r="AP244" s="494"/>
      <c r="AQ244" s="494"/>
      <c r="AR244" s="494"/>
      <c r="AS244" s="494" t="s">
        <v>166</v>
      </c>
      <c r="AT244" s="494" t="s">
        <v>163</v>
      </c>
      <c r="AU244" s="494"/>
      <c r="AV244" s="494"/>
      <c r="AW244" s="494"/>
      <c r="AX244" s="494" t="s">
        <v>166</v>
      </c>
    </row>
    <row r="245" spans="2:50" ht="14.25" hidden="1" customHeight="1" outlineLevel="1">
      <c r="B245" s="494"/>
      <c r="C245" s="494"/>
      <c r="D245" s="494"/>
      <c r="E245" s="494" t="s">
        <v>447</v>
      </c>
      <c r="F245" s="494"/>
      <c r="G245" s="494"/>
      <c r="H245" s="494"/>
      <c r="I245" s="527" t="s">
        <v>447</v>
      </c>
      <c r="J245" s="527"/>
      <c r="K245" s="527"/>
      <c r="L245" s="527"/>
      <c r="M245" s="527"/>
      <c r="N245" s="494"/>
      <c r="O245" s="494"/>
      <c r="P245" s="494" t="s">
        <v>448</v>
      </c>
      <c r="Q245" s="494"/>
      <c r="R245" s="494"/>
      <c r="S245" s="494"/>
      <c r="T245" s="494"/>
      <c r="U245" s="494" t="s">
        <v>448</v>
      </c>
      <c r="V245" s="494"/>
      <c r="W245" s="494"/>
      <c r="X245" s="494"/>
      <c r="Y245" s="494"/>
      <c r="Z245" s="494" t="s">
        <v>448</v>
      </c>
      <c r="AA245" s="494"/>
      <c r="AB245" s="494"/>
      <c r="AC245" s="494"/>
      <c r="AD245" s="494"/>
      <c r="AE245" s="494" t="s">
        <v>448</v>
      </c>
      <c r="AF245" s="494"/>
      <c r="AG245" s="494"/>
      <c r="AH245" s="494"/>
      <c r="AI245" s="494"/>
      <c r="AJ245" s="494" t="s">
        <v>448</v>
      </c>
      <c r="AK245" s="494"/>
      <c r="AL245" s="494"/>
      <c r="AM245" s="494"/>
      <c r="AN245" s="494"/>
      <c r="AO245" s="494" t="s">
        <v>448</v>
      </c>
      <c r="AP245" s="494"/>
      <c r="AQ245" s="494"/>
      <c r="AR245" s="494"/>
      <c r="AS245" s="494"/>
      <c r="AT245" s="494" t="s">
        <v>448</v>
      </c>
      <c r="AU245" s="494"/>
      <c r="AV245" s="494"/>
      <c r="AW245" s="494"/>
      <c r="AX245" s="494"/>
    </row>
    <row r="246" spans="2:50" ht="14.25" hidden="1" customHeight="1" outlineLevel="1">
      <c r="B246" s="494"/>
      <c r="C246" s="494"/>
      <c r="D246" s="494"/>
      <c r="E246" s="203" t="s">
        <v>162</v>
      </c>
      <c r="F246" s="203" t="s">
        <v>449</v>
      </c>
      <c r="G246" s="203" t="s">
        <v>164</v>
      </c>
      <c r="H246" s="494"/>
      <c r="I246" s="204" t="s">
        <v>162</v>
      </c>
      <c r="J246" s="204" t="s">
        <v>449</v>
      </c>
      <c r="K246" s="204" t="s">
        <v>164</v>
      </c>
      <c r="L246" s="527"/>
      <c r="M246" s="527"/>
      <c r="N246" s="494"/>
      <c r="O246" s="494"/>
      <c r="P246" s="203" t="s">
        <v>162</v>
      </c>
      <c r="Q246" s="203" t="s">
        <v>449</v>
      </c>
      <c r="R246" s="203" t="s">
        <v>164</v>
      </c>
      <c r="S246" s="205" t="s">
        <v>168</v>
      </c>
      <c r="T246" s="494"/>
      <c r="U246" s="203" t="s">
        <v>162</v>
      </c>
      <c r="V246" s="203" t="s">
        <v>449</v>
      </c>
      <c r="W246" s="203" t="s">
        <v>164</v>
      </c>
      <c r="X246" s="205" t="s">
        <v>168</v>
      </c>
      <c r="Y246" s="494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494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494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494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494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494"/>
    </row>
    <row r="247" spans="2:50" ht="14.25" hidden="1" customHeight="1" outlineLevel="1">
      <c r="B247" s="600" t="s">
        <v>625</v>
      </c>
      <c r="C247" s="203">
        <v>1</v>
      </c>
      <c r="D247" s="206" t="s">
        <v>404</v>
      </c>
      <c r="E247" s="203">
        <v>20</v>
      </c>
      <c r="F247" s="203">
        <v>2600</v>
      </c>
      <c r="G247" s="208">
        <f t="shared" ref="G247:G255" si="311">F247/E247</f>
        <v>130</v>
      </c>
      <c r="H247" s="529">
        <f>AVERAGE(G247:G261)</f>
        <v>355.61363636363632</v>
      </c>
      <c r="I247" s="209">
        <f>AVERAGE(P247,U247,Z247,AE247,AJ247,AO247,AT247)</f>
        <v>20</v>
      </c>
      <c r="J247" s="209">
        <f>AVERAGE(Q247,V247,AA247,AF247,AK247,AP247,AU247)</f>
        <v>2303.2063053507927</v>
      </c>
      <c r="K247" s="210">
        <f>AVERAGE(R247,W247,AB247,AG247,AL247,AQ247,AV247)</f>
        <v>115.16031526753963</v>
      </c>
      <c r="L247" s="530">
        <f>IFERROR(AVERAGE(K247:K261),"-")</f>
        <v>317.58954702028939</v>
      </c>
      <c r="M247" s="209">
        <f>RANK(K247, K$247:$K$261)</f>
        <v>9</v>
      </c>
      <c r="N247" s="494"/>
      <c r="O247" s="494"/>
      <c r="P247" s="207">
        <v>20</v>
      </c>
      <c r="Q247" s="207">
        <v>2302.4734982332143</v>
      </c>
      <c r="R247" s="208">
        <f t="shared" ref="R247:R255" si="312">Q247/P247</f>
        <v>115.12367491166071</v>
      </c>
      <c r="S247" s="205">
        <f>RANK(R247, R$247:R$261)</f>
        <v>9</v>
      </c>
      <c r="T247" s="529">
        <f>AVERAGE(R247:R261)</f>
        <v>317.49593513462128</v>
      </c>
      <c r="U247" s="207">
        <v>20</v>
      </c>
      <c r="V247" s="207">
        <v>2302.3554603854363</v>
      </c>
      <c r="W247" s="208">
        <f t="shared" ref="W247:W255" si="313">V247/U247</f>
        <v>115.11777301927182</v>
      </c>
      <c r="X247" s="205">
        <f>RANK(W247, W$247:W$261)</f>
        <v>9</v>
      </c>
      <c r="Y247" s="529">
        <f>AVERAGE(W247:W261)</f>
        <v>317.55411972807877</v>
      </c>
      <c r="Z247" s="207">
        <v>20</v>
      </c>
      <c r="AA247" s="207">
        <v>2302.6229508196739</v>
      </c>
      <c r="AB247" s="208">
        <f t="shared" ref="AB247:AB255" si="314">AA247/Z247</f>
        <v>115.13114754098369</v>
      </c>
      <c r="AC247" s="205">
        <f>RANK(AB247, AB$247:AB$261)</f>
        <v>9</v>
      </c>
      <c r="AD247" s="529">
        <f>AVERAGE(AB247:AB261)</f>
        <v>317.61553371536542</v>
      </c>
      <c r="AE247" s="207">
        <v>20</v>
      </c>
      <c r="AF247" s="207">
        <v>2303.5451035451056</v>
      </c>
      <c r="AG247" s="208">
        <f t="shared" ref="AG247:AG255" si="315">AF247/AE247</f>
        <v>115.17725517725528</v>
      </c>
      <c r="AH247" s="205">
        <f>RANK(AG247, AG$247:AG$261)</f>
        <v>9</v>
      </c>
      <c r="AI247" s="529">
        <f>AVERAGE(AG247:AG261)</f>
        <v>317.58625312102129</v>
      </c>
      <c r="AJ247" s="207">
        <v>20</v>
      </c>
      <c r="AK247" s="207">
        <v>2303.8182391921719</v>
      </c>
      <c r="AL247" s="208">
        <f t="shared" ref="AL247:AL255" si="316">AK247/AJ247</f>
        <v>115.1909119596086</v>
      </c>
      <c r="AM247" s="205">
        <f>RANK(AL247, AL$247:AL$261)</f>
        <v>9</v>
      </c>
      <c r="AN247" s="529">
        <f>AVERAGE(AL247:AL261)</f>
        <v>317.60840860267484</v>
      </c>
      <c r="AO247" s="207">
        <v>20</v>
      </c>
      <c r="AP247" s="207">
        <v>2303.7542662116002</v>
      </c>
      <c r="AQ247" s="208">
        <f t="shared" ref="AQ247:AQ255" si="317">AP247/AO247</f>
        <v>115.18771331058001</v>
      </c>
      <c r="AR247" s="205">
        <f>RANK(AQ247, AQ$247:AQ$261)</f>
        <v>9</v>
      </c>
      <c r="AS247" s="529">
        <f>AVERAGE(AQ247:AQ261)</f>
        <v>317.67531235046386</v>
      </c>
      <c r="AT247" s="207">
        <v>20</v>
      </c>
      <c r="AU247" s="207">
        <v>2303.8746190683478</v>
      </c>
      <c r="AV247" s="208">
        <f t="shared" ref="AV247:AV254" si="318">AU247/AT247</f>
        <v>115.19373095341739</v>
      </c>
      <c r="AW247" s="205">
        <f>RANK(AV247, AV$247:AV$261)</f>
        <v>8</v>
      </c>
      <c r="AX247" s="529">
        <f>AVERAGE(AV247:AV261)</f>
        <v>331.48647696947495</v>
      </c>
    </row>
    <row r="248" spans="2:50" ht="14.25" hidden="1" customHeight="1" outlineLevel="1">
      <c r="B248" s="494"/>
      <c r="C248" s="203">
        <v>2</v>
      </c>
      <c r="D248" s="206" t="s">
        <v>402</v>
      </c>
      <c r="E248" s="203">
        <v>16</v>
      </c>
      <c r="F248" s="203">
        <v>3000</v>
      </c>
      <c r="G248" s="208">
        <f t="shared" si="311"/>
        <v>187.5</v>
      </c>
      <c r="H248" s="529"/>
      <c r="I248" s="209">
        <f t="shared" ref="I248:K255" si="319">AVERAGE(P248,U248,Z248,AE248,AJ248,AO248,AT248)</f>
        <v>16</v>
      </c>
      <c r="J248" s="209">
        <f t="shared" si="319"/>
        <v>2607.4416648992092</v>
      </c>
      <c r="K248" s="210">
        <f t="shared" si="319"/>
        <v>162.96510405620057</v>
      </c>
      <c r="L248" s="530"/>
      <c r="M248" s="209">
        <f>RANK(K248, K$247:$K$261)</f>
        <v>8</v>
      </c>
      <c r="N248" s="494"/>
      <c r="O248" s="494"/>
      <c r="P248" s="207">
        <v>16</v>
      </c>
      <c r="Q248" s="207">
        <v>2606.5281899109814</v>
      </c>
      <c r="R248" s="208">
        <f t="shared" si="312"/>
        <v>162.90801186943634</v>
      </c>
      <c r="S248" s="205">
        <f t="shared" ref="S248:S255" si="320">RANK(R248, R$247:R$261)</f>
        <v>8</v>
      </c>
      <c r="T248" s="529"/>
      <c r="U248" s="207">
        <v>16</v>
      </c>
      <c r="V248" s="207">
        <v>2606.4616582327753</v>
      </c>
      <c r="W248" s="208">
        <f t="shared" si="313"/>
        <v>162.90385363954846</v>
      </c>
      <c r="X248" s="205">
        <f t="shared" ref="X248:X255" si="321">RANK(W248, W$247:W$261)</f>
        <v>8</v>
      </c>
      <c r="Y248" s="529"/>
      <c r="Z248" s="207">
        <v>16</v>
      </c>
      <c r="AA248" s="207">
        <v>2607.0110701106992</v>
      </c>
      <c r="AB248" s="208">
        <f t="shared" si="314"/>
        <v>162.9381918819187</v>
      </c>
      <c r="AC248" s="205">
        <f t="shared" ref="AC248:AC255" si="322">RANK(AB248, AB$247:AB$261)</f>
        <v>8</v>
      </c>
      <c r="AD248" s="529"/>
      <c r="AE248" s="207">
        <v>16</v>
      </c>
      <c r="AF248" s="207">
        <v>2607.7030162412957</v>
      </c>
      <c r="AG248" s="208">
        <f t="shared" si="315"/>
        <v>162.98143851508098</v>
      </c>
      <c r="AH248" s="205">
        <f t="shared" ref="AH248:AH255" si="323">RANK(AG248, AG$247:AG$261)</f>
        <v>8</v>
      </c>
      <c r="AI248" s="529"/>
      <c r="AJ248" s="207">
        <v>16</v>
      </c>
      <c r="AK248" s="207">
        <v>2608.0349344978167</v>
      </c>
      <c r="AL248" s="208">
        <f t="shared" si="316"/>
        <v>163.00218340611355</v>
      </c>
      <c r="AM248" s="205">
        <f t="shared" ref="AM248:AM255" si="324">RANK(AL248, AL$247:AL$261)</f>
        <v>8</v>
      </c>
      <c r="AN248" s="529"/>
      <c r="AO248" s="207">
        <v>16</v>
      </c>
      <c r="AP248" s="207">
        <v>2608.2018927444797</v>
      </c>
      <c r="AQ248" s="208">
        <f t="shared" si="317"/>
        <v>163.01261829652998</v>
      </c>
      <c r="AR248" s="205">
        <f t="shared" ref="AR248:AR255" si="325">RANK(AQ248, AQ$247:AQ$261)</f>
        <v>8</v>
      </c>
      <c r="AS248" s="529"/>
      <c r="AT248" s="207">
        <v>16</v>
      </c>
      <c r="AU248" s="207">
        <v>2608.1508925564167</v>
      </c>
      <c r="AV248" s="208">
        <f t="shared" si="318"/>
        <v>163.00943078477604</v>
      </c>
      <c r="AW248" s="205">
        <f t="shared" ref="AW248:AW254" si="326">RANK(AV248, AV$247:AV$261)</f>
        <v>7</v>
      </c>
      <c r="AX248" s="529"/>
    </row>
    <row r="249" spans="2:50" ht="14.25" hidden="1" customHeight="1" outlineLevel="1">
      <c r="B249" s="494"/>
      <c r="C249" s="203">
        <v>3</v>
      </c>
      <c r="D249" s="206" t="s">
        <v>403</v>
      </c>
      <c r="E249" s="203">
        <v>6</v>
      </c>
      <c r="F249" s="203">
        <v>3600</v>
      </c>
      <c r="G249" s="208">
        <f t="shared" si="311"/>
        <v>600</v>
      </c>
      <c r="H249" s="529"/>
      <c r="I249" s="209">
        <f t="shared" si="319"/>
        <v>6</v>
      </c>
      <c r="J249" s="209">
        <f t="shared" si="319"/>
        <v>3261.7532884654015</v>
      </c>
      <c r="K249" s="210">
        <f t="shared" si="319"/>
        <v>543.6255480775668</v>
      </c>
      <c r="L249" s="530"/>
      <c r="M249" s="209">
        <f>RANK(K249, K$247:$K$261)</f>
        <v>2</v>
      </c>
      <c r="N249" s="494"/>
      <c r="O249" s="494"/>
      <c r="P249" s="207">
        <v>6</v>
      </c>
      <c r="Q249" s="207">
        <v>3261.1584327086834</v>
      </c>
      <c r="R249" s="208">
        <f t="shared" si="312"/>
        <v>543.5264054514472</v>
      </c>
      <c r="S249" s="205">
        <f t="shared" si="320"/>
        <v>2</v>
      </c>
      <c r="T249" s="529"/>
      <c r="U249" s="207">
        <v>6</v>
      </c>
      <c r="V249" s="207">
        <v>3260.9645131938178</v>
      </c>
      <c r="W249" s="208">
        <f t="shared" si="313"/>
        <v>543.49408553230296</v>
      </c>
      <c r="X249" s="205">
        <f t="shared" si="321"/>
        <v>2</v>
      </c>
      <c r="Y249" s="529"/>
      <c r="Z249" s="207">
        <v>6</v>
      </c>
      <c r="AA249" s="207">
        <v>3262.222222222224</v>
      </c>
      <c r="AB249" s="208">
        <f t="shared" si="314"/>
        <v>543.70370370370404</v>
      </c>
      <c r="AC249" s="205">
        <f t="shared" si="322"/>
        <v>3</v>
      </c>
      <c r="AD249" s="529"/>
      <c r="AE249" s="207">
        <v>6</v>
      </c>
      <c r="AF249" s="207">
        <v>3262.5000000000068</v>
      </c>
      <c r="AG249" s="208">
        <f t="shared" si="315"/>
        <v>543.75000000000114</v>
      </c>
      <c r="AH249" s="205">
        <f t="shared" si="323"/>
        <v>1</v>
      </c>
      <c r="AI249" s="529"/>
      <c r="AJ249" s="207">
        <v>6</v>
      </c>
      <c r="AK249" s="207">
        <v>3262.0858895705478</v>
      </c>
      <c r="AL249" s="208">
        <f t="shared" si="316"/>
        <v>543.68098159509134</v>
      </c>
      <c r="AM249" s="205">
        <f t="shared" si="324"/>
        <v>2</v>
      </c>
      <c r="AN249" s="529"/>
      <c r="AO249" s="207">
        <v>6</v>
      </c>
      <c r="AP249" s="207">
        <v>3262.0179197506795</v>
      </c>
      <c r="AQ249" s="208">
        <f t="shared" si="317"/>
        <v>543.66965329177992</v>
      </c>
      <c r="AR249" s="205">
        <f t="shared" si="325"/>
        <v>3</v>
      </c>
      <c r="AS249" s="529"/>
      <c r="AT249" s="207">
        <v>6</v>
      </c>
      <c r="AU249" s="207">
        <v>3261.3240418118457</v>
      </c>
      <c r="AV249" s="208">
        <f t="shared" si="318"/>
        <v>543.55400696864092</v>
      </c>
      <c r="AW249" s="205">
        <f t="shared" si="326"/>
        <v>2</v>
      </c>
      <c r="AX249" s="529"/>
    </row>
    <row r="250" spans="2:50" ht="14.25" hidden="1" customHeight="1" outlineLevel="1">
      <c r="B250" s="494"/>
      <c r="C250" s="203">
        <v>4</v>
      </c>
      <c r="D250" s="206" t="s">
        <v>401</v>
      </c>
      <c r="E250" s="203">
        <v>11</v>
      </c>
      <c r="F250" s="203">
        <v>3273</v>
      </c>
      <c r="G250" s="208">
        <f t="shared" si="311"/>
        <v>297.54545454545456</v>
      </c>
      <c r="H250" s="529"/>
      <c r="I250" s="209">
        <f t="shared" si="319"/>
        <v>11</v>
      </c>
      <c r="J250" s="209">
        <f t="shared" si="319"/>
        <v>2903.6583104282035</v>
      </c>
      <c r="K250" s="210">
        <f t="shared" si="319"/>
        <v>263.96893731165488</v>
      </c>
      <c r="L250" s="530"/>
      <c r="M250" s="209">
        <f>RANK(K250, K$247:$K$261)</f>
        <v>4</v>
      </c>
      <c r="N250" s="494"/>
      <c r="O250" s="494"/>
      <c r="P250" s="207">
        <v>11</v>
      </c>
      <c r="Q250" s="207">
        <v>2903.0449826989598</v>
      </c>
      <c r="R250" s="208">
        <f t="shared" si="312"/>
        <v>263.91318024535997</v>
      </c>
      <c r="S250" s="205">
        <f t="shared" si="320"/>
        <v>4</v>
      </c>
      <c r="T250" s="529"/>
      <c r="U250" s="207">
        <v>11</v>
      </c>
      <c r="V250" s="207">
        <v>2903.165542293722</v>
      </c>
      <c r="W250" s="208">
        <f t="shared" si="313"/>
        <v>263.92414020852016</v>
      </c>
      <c r="X250" s="205">
        <f t="shared" si="321"/>
        <v>4</v>
      </c>
      <c r="Y250" s="529"/>
      <c r="Z250" s="207">
        <v>11</v>
      </c>
      <c r="AA250" s="207">
        <v>2903.3248081841402</v>
      </c>
      <c r="AB250" s="208">
        <f t="shared" si="314"/>
        <v>263.93861892583095</v>
      </c>
      <c r="AC250" s="205">
        <f t="shared" si="322"/>
        <v>4</v>
      </c>
      <c r="AD250" s="529"/>
      <c r="AE250" s="207">
        <v>11</v>
      </c>
      <c r="AF250" s="207">
        <v>2903.8575667655759</v>
      </c>
      <c r="AG250" s="208">
        <f t="shared" si="315"/>
        <v>263.98705152414328</v>
      </c>
      <c r="AH250" s="205">
        <f t="shared" si="323"/>
        <v>4</v>
      </c>
      <c r="AI250" s="529"/>
      <c r="AJ250" s="207">
        <v>11</v>
      </c>
      <c r="AK250" s="207">
        <v>2903.8190221357322</v>
      </c>
      <c r="AL250" s="208">
        <f t="shared" si="316"/>
        <v>263.98354746688477</v>
      </c>
      <c r="AM250" s="205">
        <f t="shared" si="324"/>
        <v>4</v>
      </c>
      <c r="AN250" s="529"/>
      <c r="AO250" s="207">
        <v>11</v>
      </c>
      <c r="AP250" s="207">
        <v>2904.0511727078879</v>
      </c>
      <c r="AQ250" s="208">
        <f t="shared" si="317"/>
        <v>264.00465206435342</v>
      </c>
      <c r="AR250" s="205">
        <f t="shared" si="325"/>
        <v>4</v>
      </c>
      <c r="AS250" s="529"/>
      <c r="AT250" s="207">
        <v>11</v>
      </c>
      <c r="AU250" s="207">
        <v>2904.345078211406</v>
      </c>
      <c r="AV250" s="208">
        <f t="shared" si="318"/>
        <v>264.03137074649146</v>
      </c>
      <c r="AW250" s="205">
        <f t="shared" si="326"/>
        <v>4</v>
      </c>
      <c r="AX250" s="529"/>
    </row>
    <row r="251" spans="2:50" ht="14.25" hidden="1" customHeight="1" outlineLevel="1">
      <c r="B251" s="494"/>
      <c r="C251" s="203">
        <v>5</v>
      </c>
      <c r="D251" s="206" t="s">
        <v>399</v>
      </c>
      <c r="E251" s="203">
        <v>12</v>
      </c>
      <c r="F251" s="203">
        <v>3273</v>
      </c>
      <c r="G251" s="208">
        <f t="shared" si="311"/>
        <v>272.75</v>
      </c>
      <c r="H251" s="529"/>
      <c r="I251" s="209">
        <f t="shared" si="319"/>
        <v>12</v>
      </c>
      <c r="J251" s="209">
        <f t="shared" si="319"/>
        <v>2904.5517469413389</v>
      </c>
      <c r="K251" s="210">
        <f t="shared" si="319"/>
        <v>242.04597891177826</v>
      </c>
      <c r="L251" s="530"/>
      <c r="M251" s="209">
        <f>RANK(K251, K$247:$K$261)</f>
        <v>5</v>
      </c>
      <c r="N251" s="494"/>
      <c r="O251" s="494"/>
      <c r="P251" s="207">
        <v>12</v>
      </c>
      <c r="Q251" s="207">
        <v>2904.3299498907877</v>
      </c>
      <c r="R251" s="208">
        <f t="shared" si="312"/>
        <v>242.02749582423232</v>
      </c>
      <c r="S251" s="205">
        <f t="shared" si="320"/>
        <v>5</v>
      </c>
      <c r="T251" s="529"/>
      <c r="U251" s="207">
        <v>12</v>
      </c>
      <c r="V251" s="207">
        <v>2904.5173692159824</v>
      </c>
      <c r="W251" s="208">
        <f t="shared" si="313"/>
        <v>242.04311410133187</v>
      </c>
      <c r="X251" s="205">
        <f t="shared" si="321"/>
        <v>5</v>
      </c>
      <c r="Y251" s="529"/>
      <c r="Z251" s="207">
        <v>12</v>
      </c>
      <c r="AA251" s="207">
        <v>2904.5511482254692</v>
      </c>
      <c r="AB251" s="208">
        <f t="shared" si="314"/>
        <v>242.04592901878911</v>
      </c>
      <c r="AC251" s="205">
        <f t="shared" si="322"/>
        <v>5</v>
      </c>
      <c r="AD251" s="529"/>
      <c r="AE251" s="207">
        <v>12</v>
      </c>
      <c r="AF251" s="207">
        <v>2904.5800236606387</v>
      </c>
      <c r="AG251" s="208">
        <f t="shared" si="315"/>
        <v>242.04833530505323</v>
      </c>
      <c r="AH251" s="205">
        <f t="shared" si="323"/>
        <v>5</v>
      </c>
      <c r="AI251" s="529"/>
      <c r="AJ251" s="207">
        <v>12</v>
      </c>
      <c r="AK251" s="207">
        <v>2904.6536964980523</v>
      </c>
      <c r="AL251" s="208">
        <f t="shared" si="316"/>
        <v>242.05447470817103</v>
      </c>
      <c r="AM251" s="205">
        <f t="shared" si="324"/>
        <v>5</v>
      </c>
      <c r="AN251" s="529"/>
      <c r="AO251" s="207">
        <v>12</v>
      </c>
      <c r="AP251" s="207">
        <v>2904.5216784842492</v>
      </c>
      <c r="AQ251" s="208">
        <f t="shared" si="317"/>
        <v>242.04347320702075</v>
      </c>
      <c r="AR251" s="205">
        <f t="shared" si="325"/>
        <v>5</v>
      </c>
      <c r="AS251" s="529"/>
      <c r="AT251" s="207">
        <v>12</v>
      </c>
      <c r="AU251" s="207">
        <v>2904.7083626141953</v>
      </c>
      <c r="AV251" s="208">
        <f t="shared" si="318"/>
        <v>242.0590302178496</v>
      </c>
      <c r="AW251" s="205">
        <f t="shared" si="326"/>
        <v>5</v>
      </c>
      <c r="AX251" s="529"/>
    </row>
    <row r="252" spans="2:50" ht="14.25" hidden="1" customHeight="1" outlineLevel="1">
      <c r="B252" s="494"/>
      <c r="C252" s="203">
        <v>6</v>
      </c>
      <c r="D252" s="206" t="s">
        <v>400</v>
      </c>
      <c r="E252" s="203">
        <v>11</v>
      </c>
      <c r="F252" s="203">
        <v>3000</v>
      </c>
      <c r="G252" s="208">
        <f t="shared" si="311"/>
        <v>272.72727272727275</v>
      </c>
      <c r="H252" s="529"/>
      <c r="I252" s="209">
        <f t="shared" si="319"/>
        <v>11</v>
      </c>
      <c r="J252" s="209">
        <f t="shared" si="319"/>
        <v>2607.0120400220308</v>
      </c>
      <c r="K252" s="210">
        <f t="shared" si="319"/>
        <v>237.00109454745734</v>
      </c>
      <c r="L252" s="530"/>
      <c r="M252" s="209">
        <f>RANK(K252, K$247:$K$261)</f>
        <v>6</v>
      </c>
      <c r="N252" s="494"/>
      <c r="O252" s="494"/>
      <c r="P252" s="207">
        <v>11</v>
      </c>
      <c r="Q252" s="207">
        <v>2606.2333036509353</v>
      </c>
      <c r="R252" s="208">
        <f t="shared" si="312"/>
        <v>236.93030033190323</v>
      </c>
      <c r="S252" s="205">
        <f t="shared" si="320"/>
        <v>6</v>
      </c>
      <c r="T252" s="529"/>
      <c r="U252" s="207">
        <v>11</v>
      </c>
      <c r="V252" s="207">
        <v>2605.8643326039382</v>
      </c>
      <c r="W252" s="208">
        <f t="shared" si="313"/>
        <v>236.89675750944892</v>
      </c>
      <c r="X252" s="205">
        <f t="shared" si="321"/>
        <v>6</v>
      </c>
      <c r="Y252" s="529"/>
      <c r="Z252" s="207">
        <v>11</v>
      </c>
      <c r="AA252" s="207">
        <v>2606.4665127020799</v>
      </c>
      <c r="AB252" s="208">
        <f t="shared" si="314"/>
        <v>236.95150115473453</v>
      </c>
      <c r="AC252" s="205">
        <f t="shared" si="322"/>
        <v>6</v>
      </c>
      <c r="AD252" s="529"/>
      <c r="AE252" s="207">
        <v>11</v>
      </c>
      <c r="AF252" s="207">
        <v>2607.1891573364765</v>
      </c>
      <c r="AG252" s="208">
        <f t="shared" si="315"/>
        <v>237.01719612149785</v>
      </c>
      <c r="AH252" s="205">
        <f t="shared" si="323"/>
        <v>6</v>
      </c>
      <c r="AI252" s="529"/>
      <c r="AJ252" s="207">
        <v>11</v>
      </c>
      <c r="AK252" s="207">
        <v>2607.527975584941</v>
      </c>
      <c r="AL252" s="208">
        <f t="shared" si="316"/>
        <v>237.04799778044918</v>
      </c>
      <c r="AM252" s="205">
        <f t="shared" si="324"/>
        <v>6</v>
      </c>
      <c r="AN252" s="529"/>
      <c r="AO252" s="207">
        <v>11</v>
      </c>
      <c r="AP252" s="207">
        <v>2608.3129584352077</v>
      </c>
      <c r="AQ252" s="208">
        <f t="shared" si="317"/>
        <v>237.11935985774616</v>
      </c>
      <c r="AR252" s="205">
        <f t="shared" si="325"/>
        <v>6</v>
      </c>
      <c r="AS252" s="529"/>
      <c r="AT252" s="207">
        <v>11</v>
      </c>
      <c r="AU252" s="207">
        <v>2607.490039840638</v>
      </c>
      <c r="AV252" s="208">
        <f t="shared" si="318"/>
        <v>237.04454907642165</v>
      </c>
      <c r="AW252" s="205">
        <f t="shared" si="326"/>
        <v>6</v>
      </c>
      <c r="AX252" s="529"/>
    </row>
    <row r="253" spans="2:50" ht="14.25" hidden="1" customHeight="1" outlineLevel="1">
      <c r="B253" s="494"/>
      <c r="C253" s="203">
        <v>7</v>
      </c>
      <c r="D253" s="206" t="s">
        <v>556</v>
      </c>
      <c r="E253" s="203">
        <v>6</v>
      </c>
      <c r="F253" s="203">
        <v>3600</v>
      </c>
      <c r="G253" s="208">
        <f t="shared" si="311"/>
        <v>600</v>
      </c>
      <c r="H253" s="529"/>
      <c r="I253" s="209">
        <f t="shared" si="319"/>
        <v>6</v>
      </c>
      <c r="J253" s="209">
        <f t="shared" si="319"/>
        <v>3262.2840508876293</v>
      </c>
      <c r="K253" s="210">
        <f t="shared" si="319"/>
        <v>543.71400848127155</v>
      </c>
      <c r="L253" s="530"/>
      <c r="M253" s="209">
        <f>RANK(K253, K$247:$K$261)</f>
        <v>1</v>
      </c>
      <c r="N253" s="494"/>
      <c r="O253" s="494"/>
      <c r="P253" s="207">
        <v>6</v>
      </c>
      <c r="Q253" s="207">
        <v>3262.2034791776473</v>
      </c>
      <c r="R253" s="208">
        <f t="shared" si="312"/>
        <v>543.70057986294125</v>
      </c>
      <c r="S253" s="205">
        <f t="shared" si="320"/>
        <v>1</v>
      </c>
      <c r="T253" s="529"/>
      <c r="U253" s="207">
        <v>6</v>
      </c>
      <c r="V253" s="207">
        <v>3262.7993613624303</v>
      </c>
      <c r="W253" s="208">
        <f t="shared" si="313"/>
        <v>543.79989356040505</v>
      </c>
      <c r="X253" s="205">
        <f t="shared" si="321"/>
        <v>1</v>
      </c>
      <c r="Y253" s="529"/>
      <c r="Z253" s="207">
        <v>6</v>
      </c>
      <c r="AA253" s="207">
        <v>3262.5775327360338</v>
      </c>
      <c r="AB253" s="208">
        <f t="shared" si="314"/>
        <v>543.76292212267231</v>
      </c>
      <c r="AC253" s="205">
        <f t="shared" si="322"/>
        <v>1</v>
      </c>
      <c r="AD253" s="529"/>
      <c r="AE253" s="207">
        <v>6</v>
      </c>
      <c r="AF253" s="207">
        <v>3262.008733624456</v>
      </c>
      <c r="AG253" s="208">
        <f t="shared" si="315"/>
        <v>543.66812227074263</v>
      </c>
      <c r="AH253" s="205">
        <f t="shared" si="323"/>
        <v>2</v>
      </c>
      <c r="AI253" s="529"/>
      <c r="AJ253" s="207">
        <v>6</v>
      </c>
      <c r="AK253" s="207">
        <v>3262.9579375848098</v>
      </c>
      <c r="AL253" s="208">
        <f t="shared" si="316"/>
        <v>543.82632293080167</v>
      </c>
      <c r="AM253" s="205">
        <f t="shared" si="324"/>
        <v>1</v>
      </c>
      <c r="AN253" s="529"/>
      <c r="AO253" s="207">
        <v>6</v>
      </c>
      <c r="AP253" s="207">
        <v>3262.8292682926817</v>
      </c>
      <c r="AQ253" s="208">
        <f t="shared" si="317"/>
        <v>543.80487804878032</v>
      </c>
      <c r="AR253" s="205">
        <f t="shared" si="325"/>
        <v>1</v>
      </c>
      <c r="AS253" s="529"/>
      <c r="AT253" s="207">
        <v>6</v>
      </c>
      <c r="AU253" s="207">
        <v>3260.6120434353456</v>
      </c>
      <c r="AV253" s="208">
        <f t="shared" si="318"/>
        <v>543.43534057255761</v>
      </c>
      <c r="AW253" s="205">
        <f t="shared" si="326"/>
        <v>3</v>
      </c>
      <c r="AX253" s="529"/>
    </row>
    <row r="254" spans="2:50" ht="14.25" hidden="1" customHeight="1" outlineLevel="1">
      <c r="B254" s="494"/>
      <c r="C254" s="203">
        <v>8</v>
      </c>
      <c r="D254" s="206" t="s">
        <v>644</v>
      </c>
      <c r="E254" s="203">
        <v>6</v>
      </c>
      <c r="F254" s="203">
        <v>3600</v>
      </c>
      <c r="G254" s="208">
        <f t="shared" si="311"/>
        <v>600</v>
      </c>
      <c r="H254" s="529"/>
      <c r="I254" s="209">
        <f t="shared" si="319"/>
        <v>6</v>
      </c>
      <c r="J254" s="209">
        <f t="shared" si="319"/>
        <v>3260.3721232603789</v>
      </c>
      <c r="K254" s="210">
        <f t="shared" si="319"/>
        <v>543.39535387672981</v>
      </c>
      <c r="L254" s="530"/>
      <c r="M254" s="209">
        <f>RANK(K254, K$247:$K$261)</f>
        <v>3</v>
      </c>
      <c r="N254" s="494"/>
      <c r="O254" s="494"/>
      <c r="P254" s="207">
        <v>6</v>
      </c>
      <c r="Q254" s="207">
        <v>3257.1428571428542</v>
      </c>
      <c r="R254" s="208">
        <f t="shared" si="312"/>
        <v>542.85714285714232</v>
      </c>
      <c r="S254" s="205">
        <f t="shared" si="320"/>
        <v>3</v>
      </c>
      <c r="T254" s="529"/>
      <c r="U254" s="207">
        <v>6</v>
      </c>
      <c r="V254" s="207">
        <v>3259.8837209302383</v>
      </c>
      <c r="W254" s="208">
        <f t="shared" si="313"/>
        <v>543.31395348837304</v>
      </c>
      <c r="X254" s="205">
        <f t="shared" si="321"/>
        <v>3</v>
      </c>
      <c r="Y254" s="529"/>
      <c r="Z254" s="207">
        <v>6</v>
      </c>
      <c r="AA254" s="207">
        <v>3262.3008849557591</v>
      </c>
      <c r="AB254" s="208">
        <f t="shared" si="314"/>
        <v>543.71681415929322</v>
      </c>
      <c r="AC254" s="205">
        <f t="shared" si="322"/>
        <v>2</v>
      </c>
      <c r="AD254" s="529"/>
      <c r="AE254" s="207">
        <v>6</v>
      </c>
      <c r="AF254" s="207">
        <v>3259.1715976331507</v>
      </c>
      <c r="AG254" s="208">
        <f t="shared" si="315"/>
        <v>543.19526627219182</v>
      </c>
      <c r="AH254" s="205">
        <f t="shared" si="323"/>
        <v>3</v>
      </c>
      <c r="AI254" s="529"/>
      <c r="AJ254" s="207">
        <v>6</v>
      </c>
      <c r="AK254" s="207">
        <v>3259.9348534202036</v>
      </c>
      <c r="AL254" s="208">
        <f t="shared" si="316"/>
        <v>543.32247557003393</v>
      </c>
      <c r="AM254" s="205">
        <f t="shared" si="324"/>
        <v>3</v>
      </c>
      <c r="AN254" s="529"/>
      <c r="AO254" s="207">
        <v>6</v>
      </c>
      <c r="AP254" s="207">
        <v>3262.7848101265804</v>
      </c>
      <c r="AQ254" s="208">
        <f t="shared" si="317"/>
        <v>543.79746835443007</v>
      </c>
      <c r="AR254" s="205">
        <f t="shared" si="325"/>
        <v>2</v>
      </c>
      <c r="AS254" s="529"/>
      <c r="AT254" s="207">
        <v>6</v>
      </c>
      <c r="AU254" s="207">
        <v>3261.3861386138678</v>
      </c>
      <c r="AV254" s="208">
        <f t="shared" si="318"/>
        <v>543.56435643564464</v>
      </c>
      <c r="AW254" s="205">
        <f t="shared" si="326"/>
        <v>1</v>
      </c>
      <c r="AX254" s="529"/>
    </row>
    <row r="255" spans="2:50" ht="14.25" hidden="1" customHeight="1" outlineLevel="1">
      <c r="B255" s="494"/>
      <c r="C255" s="203">
        <v>9</v>
      </c>
      <c r="D255" s="206" t="s">
        <v>670</v>
      </c>
      <c r="E255" s="203">
        <v>15</v>
      </c>
      <c r="F255" s="203">
        <v>3600</v>
      </c>
      <c r="G255" s="208">
        <f t="shared" si="311"/>
        <v>240</v>
      </c>
      <c r="H255" s="529"/>
      <c r="I255" s="209">
        <f t="shared" si="319"/>
        <v>15</v>
      </c>
      <c r="J255" s="209">
        <f t="shared" si="319"/>
        <v>3096.4437397860906</v>
      </c>
      <c r="K255" s="210">
        <f t="shared" si="319"/>
        <v>206.429582652406</v>
      </c>
      <c r="L255" s="530"/>
      <c r="M255" s="209">
        <f>RANK(K255, K$247:$K$261)</f>
        <v>7</v>
      </c>
      <c r="N255" s="494"/>
      <c r="O255" s="494"/>
      <c r="P255" s="207">
        <v>15</v>
      </c>
      <c r="Q255" s="207">
        <v>3097.1493728620226</v>
      </c>
      <c r="R255" s="208">
        <f t="shared" si="312"/>
        <v>206.47662485746818</v>
      </c>
      <c r="S255" s="205">
        <f t="shared" si="320"/>
        <v>7</v>
      </c>
      <c r="T255" s="529"/>
      <c r="U255" s="207">
        <v>15</v>
      </c>
      <c r="V255" s="207">
        <v>3097.4025974026022</v>
      </c>
      <c r="W255" s="208">
        <f t="shared" si="313"/>
        <v>206.4935064935068</v>
      </c>
      <c r="X255" s="205">
        <f t="shared" si="321"/>
        <v>7</v>
      </c>
      <c r="Y255" s="529"/>
      <c r="Z255" s="207">
        <v>15</v>
      </c>
      <c r="AA255" s="207">
        <v>3095.2646239554301</v>
      </c>
      <c r="AB255" s="208">
        <f t="shared" si="314"/>
        <v>206.35097493036201</v>
      </c>
      <c r="AC255" s="205">
        <f t="shared" si="322"/>
        <v>7</v>
      </c>
      <c r="AD255" s="529"/>
      <c r="AE255" s="207">
        <v>15</v>
      </c>
      <c r="AF255" s="207">
        <v>3096.7741935483823</v>
      </c>
      <c r="AG255" s="208">
        <f t="shared" si="315"/>
        <v>206.45161290322548</v>
      </c>
      <c r="AH255" s="205">
        <f t="shared" si="323"/>
        <v>7</v>
      </c>
      <c r="AI255" s="529"/>
      <c r="AJ255" s="207">
        <v>15</v>
      </c>
      <c r="AK255" s="207">
        <v>3095.5017301037933</v>
      </c>
      <c r="AL255" s="208">
        <f t="shared" si="316"/>
        <v>206.36678200691955</v>
      </c>
      <c r="AM255" s="205">
        <f t="shared" si="324"/>
        <v>7</v>
      </c>
      <c r="AN255" s="529"/>
      <c r="AO255" s="207">
        <v>15</v>
      </c>
      <c r="AP255" s="207">
        <v>3096.5699208443098</v>
      </c>
      <c r="AQ255" s="208">
        <f t="shared" si="317"/>
        <v>206.43799472295399</v>
      </c>
      <c r="AR255" s="205">
        <f t="shared" si="325"/>
        <v>7</v>
      </c>
      <c r="AS255" s="529"/>
      <c r="AT255" s="207"/>
      <c r="AU255" s="207"/>
      <c r="AV255" s="208"/>
      <c r="AW255" s="205"/>
      <c r="AX255" s="529"/>
    </row>
    <row r="256" spans="2:50" ht="14.25" hidden="1" customHeight="1" outlineLevel="1">
      <c r="B256" s="494"/>
      <c r="C256" s="203">
        <v>10</v>
      </c>
      <c r="D256" s="206"/>
      <c r="E256" s="203"/>
      <c r="F256" s="203"/>
      <c r="G256" s="208"/>
      <c r="H256" s="529"/>
      <c r="I256" s="209"/>
      <c r="J256" s="209"/>
      <c r="K256" s="210"/>
      <c r="L256" s="530"/>
      <c r="M256" s="209"/>
      <c r="N256" s="494"/>
      <c r="O256" s="494"/>
      <c r="P256" s="207"/>
      <c r="Q256" s="207"/>
      <c r="R256" s="208"/>
      <c r="S256" s="205"/>
      <c r="T256" s="529"/>
      <c r="U256" s="207"/>
      <c r="V256" s="207"/>
      <c r="W256" s="208"/>
      <c r="X256" s="205"/>
      <c r="Y256" s="529"/>
      <c r="Z256" s="207"/>
      <c r="AA256" s="207"/>
      <c r="AB256" s="208"/>
      <c r="AC256" s="205"/>
      <c r="AD256" s="529"/>
      <c r="AE256" s="207"/>
      <c r="AF256" s="207"/>
      <c r="AG256" s="208"/>
      <c r="AH256" s="205"/>
      <c r="AI256" s="529"/>
      <c r="AJ256" s="207"/>
      <c r="AK256" s="207"/>
      <c r="AL256" s="208"/>
      <c r="AM256" s="205"/>
      <c r="AN256" s="529"/>
      <c r="AO256" s="207"/>
      <c r="AP256" s="207"/>
      <c r="AQ256" s="208"/>
      <c r="AR256" s="205"/>
      <c r="AS256" s="529"/>
      <c r="AT256" s="207"/>
      <c r="AU256" s="207"/>
      <c r="AV256" s="208"/>
      <c r="AW256" s="205"/>
      <c r="AX256" s="529"/>
    </row>
    <row r="257" spans="2:50" ht="14.25" hidden="1" customHeight="1" outlineLevel="1">
      <c r="B257" s="494"/>
      <c r="C257" s="203">
        <v>11</v>
      </c>
      <c r="D257" s="206"/>
      <c r="E257" s="203"/>
      <c r="F257" s="203"/>
      <c r="G257" s="208"/>
      <c r="H257" s="529"/>
      <c r="I257" s="209"/>
      <c r="J257" s="209"/>
      <c r="K257" s="210"/>
      <c r="L257" s="530"/>
      <c r="M257" s="209"/>
      <c r="N257" s="494"/>
      <c r="O257" s="494"/>
      <c r="P257" s="207"/>
      <c r="Q257" s="207"/>
      <c r="R257" s="208"/>
      <c r="S257" s="205"/>
      <c r="T257" s="529"/>
      <c r="U257" s="207"/>
      <c r="V257" s="207"/>
      <c r="W257" s="208"/>
      <c r="X257" s="205"/>
      <c r="Y257" s="529"/>
      <c r="Z257" s="207"/>
      <c r="AA257" s="207"/>
      <c r="AB257" s="208"/>
      <c r="AC257" s="205"/>
      <c r="AD257" s="529"/>
      <c r="AE257" s="207"/>
      <c r="AF257" s="207"/>
      <c r="AG257" s="208"/>
      <c r="AH257" s="205"/>
      <c r="AI257" s="529"/>
      <c r="AJ257" s="207"/>
      <c r="AK257" s="207"/>
      <c r="AL257" s="208"/>
      <c r="AM257" s="205"/>
      <c r="AN257" s="529"/>
      <c r="AO257" s="207"/>
      <c r="AP257" s="207"/>
      <c r="AQ257" s="208"/>
      <c r="AR257" s="205"/>
      <c r="AS257" s="529"/>
      <c r="AT257" s="207"/>
      <c r="AU257" s="207"/>
      <c r="AV257" s="208"/>
      <c r="AW257" s="205"/>
      <c r="AX257" s="529"/>
    </row>
    <row r="258" spans="2:50" ht="14.25" hidden="1" customHeight="1" outlineLevel="1">
      <c r="B258" s="494"/>
      <c r="C258" s="203">
        <v>12</v>
      </c>
      <c r="D258" s="206"/>
      <c r="E258" s="203"/>
      <c r="F258" s="203"/>
      <c r="G258" s="208"/>
      <c r="H258" s="529"/>
      <c r="I258" s="209"/>
      <c r="J258" s="209"/>
      <c r="K258" s="210"/>
      <c r="L258" s="530"/>
      <c r="M258" s="209"/>
      <c r="N258" s="494"/>
      <c r="O258" s="494"/>
      <c r="P258" s="207"/>
      <c r="Q258" s="207"/>
      <c r="R258" s="208"/>
      <c r="S258" s="205"/>
      <c r="T258" s="529"/>
      <c r="U258" s="207"/>
      <c r="V258" s="207"/>
      <c r="W258" s="208"/>
      <c r="X258" s="205"/>
      <c r="Y258" s="529"/>
      <c r="Z258" s="207"/>
      <c r="AA258" s="207"/>
      <c r="AB258" s="208"/>
      <c r="AC258" s="205"/>
      <c r="AD258" s="529"/>
      <c r="AE258" s="207"/>
      <c r="AF258" s="207"/>
      <c r="AG258" s="208"/>
      <c r="AH258" s="205"/>
      <c r="AI258" s="529"/>
      <c r="AJ258" s="207"/>
      <c r="AK258" s="207"/>
      <c r="AL258" s="208"/>
      <c r="AM258" s="205"/>
      <c r="AN258" s="529"/>
      <c r="AO258" s="207"/>
      <c r="AP258" s="207"/>
      <c r="AQ258" s="208"/>
      <c r="AR258" s="205"/>
      <c r="AS258" s="529"/>
      <c r="AT258" s="207"/>
      <c r="AU258" s="207"/>
      <c r="AV258" s="208"/>
      <c r="AW258" s="205"/>
      <c r="AX258" s="529"/>
    </row>
    <row r="259" spans="2:50" ht="14.25" hidden="1" customHeight="1" outlineLevel="1">
      <c r="B259" s="494"/>
      <c r="C259" s="203">
        <v>13</v>
      </c>
      <c r="D259" s="206"/>
      <c r="E259" s="203"/>
      <c r="F259" s="203"/>
      <c r="G259" s="208"/>
      <c r="H259" s="529"/>
      <c r="I259" s="209"/>
      <c r="J259" s="209"/>
      <c r="K259" s="210"/>
      <c r="L259" s="530"/>
      <c r="M259" s="209"/>
      <c r="N259" s="494"/>
      <c r="O259" s="494"/>
      <c r="P259" s="207"/>
      <c r="Q259" s="207"/>
      <c r="R259" s="208"/>
      <c r="S259" s="205"/>
      <c r="T259" s="529"/>
      <c r="U259" s="207"/>
      <c r="V259" s="207"/>
      <c r="W259" s="208"/>
      <c r="X259" s="205"/>
      <c r="Y259" s="529"/>
      <c r="Z259" s="207"/>
      <c r="AA259" s="207"/>
      <c r="AB259" s="208"/>
      <c r="AC259" s="205"/>
      <c r="AD259" s="529"/>
      <c r="AE259" s="207"/>
      <c r="AF259" s="207"/>
      <c r="AG259" s="208"/>
      <c r="AH259" s="205"/>
      <c r="AI259" s="529"/>
      <c r="AJ259" s="207"/>
      <c r="AK259" s="207"/>
      <c r="AL259" s="208"/>
      <c r="AM259" s="205"/>
      <c r="AN259" s="529"/>
      <c r="AO259" s="207"/>
      <c r="AP259" s="207"/>
      <c r="AQ259" s="208"/>
      <c r="AR259" s="205"/>
      <c r="AS259" s="529"/>
      <c r="AT259" s="207"/>
      <c r="AU259" s="207"/>
      <c r="AV259" s="208"/>
      <c r="AW259" s="205"/>
      <c r="AX259" s="529"/>
    </row>
    <row r="260" spans="2:50" ht="14.25" hidden="1" customHeight="1" outlineLevel="1">
      <c r="B260" s="494"/>
      <c r="C260" s="203">
        <v>14</v>
      </c>
      <c r="D260" s="206"/>
      <c r="E260" s="203"/>
      <c r="F260" s="203"/>
      <c r="G260" s="208"/>
      <c r="H260" s="529"/>
      <c r="I260" s="209"/>
      <c r="J260" s="209"/>
      <c r="K260" s="210"/>
      <c r="L260" s="530"/>
      <c r="M260" s="209"/>
      <c r="N260" s="494"/>
      <c r="O260" s="494"/>
      <c r="P260" s="207"/>
      <c r="Q260" s="207"/>
      <c r="R260" s="208"/>
      <c r="S260" s="205"/>
      <c r="T260" s="529"/>
      <c r="U260" s="207"/>
      <c r="V260" s="207"/>
      <c r="W260" s="208"/>
      <c r="X260" s="205"/>
      <c r="Y260" s="529"/>
      <c r="Z260" s="207"/>
      <c r="AA260" s="207"/>
      <c r="AB260" s="208"/>
      <c r="AC260" s="205"/>
      <c r="AD260" s="529"/>
      <c r="AE260" s="207"/>
      <c r="AF260" s="207"/>
      <c r="AG260" s="208"/>
      <c r="AH260" s="205"/>
      <c r="AI260" s="529"/>
      <c r="AJ260" s="207"/>
      <c r="AK260" s="207"/>
      <c r="AL260" s="208"/>
      <c r="AM260" s="205"/>
      <c r="AN260" s="529"/>
      <c r="AO260" s="207"/>
      <c r="AP260" s="207"/>
      <c r="AQ260" s="208"/>
      <c r="AR260" s="205"/>
      <c r="AS260" s="529"/>
      <c r="AT260" s="207"/>
      <c r="AU260" s="207"/>
      <c r="AV260" s="208"/>
      <c r="AW260" s="205"/>
      <c r="AX260" s="529"/>
    </row>
    <row r="261" spans="2:50" ht="14.25" hidden="1" customHeight="1" outlineLevel="1">
      <c r="B261" s="494"/>
      <c r="C261" s="203">
        <v>15</v>
      </c>
      <c r="D261" s="206"/>
      <c r="E261" s="203"/>
      <c r="F261" s="203"/>
      <c r="G261" s="208"/>
      <c r="H261" s="529"/>
      <c r="I261" s="209"/>
      <c r="J261" s="209"/>
      <c r="K261" s="210"/>
      <c r="L261" s="530"/>
      <c r="M261" s="209"/>
      <c r="N261" s="494"/>
      <c r="O261" s="494"/>
      <c r="P261" s="207"/>
      <c r="Q261" s="207"/>
      <c r="R261" s="208"/>
      <c r="S261" s="205"/>
      <c r="T261" s="529"/>
      <c r="U261" s="207"/>
      <c r="V261" s="207"/>
      <c r="W261" s="208"/>
      <c r="X261" s="205"/>
      <c r="Y261" s="529"/>
      <c r="Z261" s="207"/>
      <c r="AA261" s="207"/>
      <c r="AB261" s="208"/>
      <c r="AC261" s="205"/>
      <c r="AD261" s="529"/>
      <c r="AE261" s="207"/>
      <c r="AF261" s="207"/>
      <c r="AG261" s="208"/>
      <c r="AH261" s="205"/>
      <c r="AI261" s="529"/>
      <c r="AJ261" s="207"/>
      <c r="AK261" s="207"/>
      <c r="AL261" s="208"/>
      <c r="AM261" s="205"/>
      <c r="AN261" s="529"/>
      <c r="AO261" s="207"/>
      <c r="AP261" s="207"/>
      <c r="AQ261" s="208"/>
      <c r="AR261" s="205"/>
      <c r="AS261" s="529"/>
      <c r="AT261" s="207"/>
      <c r="AU261" s="207"/>
      <c r="AV261" s="208"/>
      <c r="AW261" s="205"/>
      <c r="AX261" s="529"/>
    </row>
    <row r="262" spans="2:50" ht="14.25" customHeight="1" collapsed="1">
      <c r="B262" s="531" t="s">
        <v>698</v>
      </c>
      <c r="C262" s="532"/>
      <c r="D262" s="532"/>
      <c r="E262" s="532"/>
      <c r="F262" s="532"/>
      <c r="G262" s="532"/>
      <c r="H262" s="532"/>
      <c r="I262" s="532"/>
      <c r="J262" s="532"/>
      <c r="K262" s="532"/>
      <c r="L262" s="532"/>
      <c r="M262" s="533"/>
      <c r="N262" s="575" t="s">
        <v>445</v>
      </c>
      <c r="O262" s="575" t="s">
        <v>105</v>
      </c>
      <c r="P262" s="587">
        <f>AT242+1</f>
        <v>45958</v>
      </c>
      <c r="Q262" s="588"/>
      <c r="R262" s="588"/>
      <c r="S262" s="588"/>
      <c r="T262" s="588"/>
      <c r="U262" s="589">
        <f>P262+1</f>
        <v>45959</v>
      </c>
      <c r="V262" s="590"/>
      <c r="W262" s="590"/>
      <c r="X262" s="590"/>
      <c r="Y262" s="590"/>
      <c r="Z262" s="587">
        <f t="shared" ref="Z262" si="327">U262+1</f>
        <v>45960</v>
      </c>
      <c r="AA262" s="588"/>
      <c r="AB262" s="588"/>
      <c r="AC262" s="588"/>
      <c r="AD262" s="588"/>
      <c r="AE262" s="589">
        <f t="shared" ref="AE262" si="328">Z262+1</f>
        <v>45961</v>
      </c>
      <c r="AF262" s="590"/>
      <c r="AG262" s="590"/>
      <c r="AH262" s="590"/>
      <c r="AI262" s="590"/>
      <c r="AJ262" s="591">
        <f t="shared" ref="AJ262" si="329">AE262+1</f>
        <v>45962</v>
      </c>
      <c r="AK262" s="592"/>
      <c r="AL262" s="592"/>
      <c r="AM262" s="592"/>
      <c r="AN262" s="593"/>
      <c r="AO262" s="589">
        <f t="shared" ref="AO262" si="330">AJ262+1</f>
        <v>45963</v>
      </c>
      <c r="AP262" s="590"/>
      <c r="AQ262" s="590"/>
      <c r="AR262" s="590"/>
      <c r="AS262" s="590"/>
      <c r="AT262" s="591">
        <f t="shared" ref="AT262" si="331">AO262+1</f>
        <v>45964</v>
      </c>
      <c r="AU262" s="592"/>
      <c r="AV262" s="592"/>
      <c r="AW262" s="592"/>
      <c r="AX262" s="593"/>
    </row>
    <row r="263" spans="2:50" ht="14.25" customHeight="1">
      <c r="B263" s="534"/>
      <c r="C263" s="534"/>
      <c r="D263" s="534"/>
      <c r="E263" s="534"/>
      <c r="F263" s="534"/>
      <c r="G263" s="534"/>
      <c r="H263" s="534"/>
      <c r="I263" s="534"/>
      <c r="J263" s="534"/>
      <c r="K263" s="534"/>
      <c r="L263" s="534"/>
      <c r="M263" s="535"/>
      <c r="N263" s="577"/>
      <c r="O263" s="577"/>
      <c r="P263" s="594">
        <f>P262</f>
        <v>45958</v>
      </c>
      <c r="Q263" s="594"/>
      <c r="R263" s="594"/>
      <c r="S263" s="594"/>
      <c r="T263" s="594"/>
      <c r="U263" s="595">
        <f>U262</f>
        <v>45959</v>
      </c>
      <c r="V263" s="595"/>
      <c r="W263" s="595"/>
      <c r="X263" s="595"/>
      <c r="Y263" s="595"/>
      <c r="Z263" s="594">
        <f t="shared" ref="Z263" si="332">Z262</f>
        <v>45960</v>
      </c>
      <c r="AA263" s="594"/>
      <c r="AB263" s="594"/>
      <c r="AC263" s="594"/>
      <c r="AD263" s="594"/>
      <c r="AE263" s="595">
        <f t="shared" ref="AE263" si="333">AE262</f>
        <v>45961</v>
      </c>
      <c r="AF263" s="595"/>
      <c r="AG263" s="595"/>
      <c r="AH263" s="595"/>
      <c r="AI263" s="595"/>
      <c r="AJ263" s="596">
        <f t="shared" ref="AJ263" si="334">AJ262</f>
        <v>45962</v>
      </c>
      <c r="AK263" s="597"/>
      <c r="AL263" s="597"/>
      <c r="AM263" s="597"/>
      <c r="AN263" s="598"/>
      <c r="AO263" s="595">
        <f t="shared" ref="AO263" si="335">AO262</f>
        <v>45963</v>
      </c>
      <c r="AP263" s="595"/>
      <c r="AQ263" s="595"/>
      <c r="AR263" s="595"/>
      <c r="AS263" s="595"/>
      <c r="AT263" s="596">
        <f t="shared" ref="AT263" si="336">AT262</f>
        <v>45964</v>
      </c>
      <c r="AU263" s="597"/>
      <c r="AV263" s="597"/>
      <c r="AW263" s="597"/>
      <c r="AX263" s="598"/>
    </row>
    <row r="264" spans="2:50" ht="14.25" customHeight="1">
      <c r="B264" s="494" t="s">
        <v>165</v>
      </c>
      <c r="C264" s="494" t="s">
        <v>160</v>
      </c>
      <c r="D264" s="494"/>
      <c r="E264" s="494" t="s">
        <v>161</v>
      </c>
      <c r="F264" s="494"/>
      <c r="G264" s="494"/>
      <c r="H264" s="494" t="s">
        <v>166</v>
      </c>
      <c r="I264" s="527" t="s">
        <v>446</v>
      </c>
      <c r="J264" s="527"/>
      <c r="K264" s="527"/>
      <c r="L264" s="527" t="s">
        <v>166</v>
      </c>
      <c r="M264" s="527" t="s">
        <v>168</v>
      </c>
      <c r="N264" s="494"/>
      <c r="O264" s="494" t="s">
        <v>167</v>
      </c>
      <c r="P264" s="494" t="s">
        <v>163</v>
      </c>
      <c r="Q264" s="494"/>
      <c r="R264" s="494"/>
      <c r="S264" s="494"/>
      <c r="T264" s="494" t="s">
        <v>166</v>
      </c>
      <c r="U264" s="494" t="s">
        <v>163</v>
      </c>
      <c r="V264" s="494"/>
      <c r="W264" s="494"/>
      <c r="X264" s="494"/>
      <c r="Y264" s="494" t="s">
        <v>166</v>
      </c>
      <c r="Z264" s="494" t="s">
        <v>163</v>
      </c>
      <c r="AA264" s="494"/>
      <c r="AB264" s="494"/>
      <c r="AC264" s="494"/>
      <c r="AD264" s="494" t="s">
        <v>166</v>
      </c>
      <c r="AE264" s="494" t="s">
        <v>163</v>
      </c>
      <c r="AF264" s="494"/>
      <c r="AG264" s="494"/>
      <c r="AH264" s="494"/>
      <c r="AI264" s="494" t="s">
        <v>166</v>
      </c>
      <c r="AJ264" s="494" t="s">
        <v>163</v>
      </c>
      <c r="AK264" s="494"/>
      <c r="AL264" s="494"/>
      <c r="AM264" s="494"/>
      <c r="AN264" s="494" t="s">
        <v>166</v>
      </c>
      <c r="AO264" s="494" t="s">
        <v>163</v>
      </c>
      <c r="AP264" s="494"/>
      <c r="AQ264" s="494"/>
      <c r="AR264" s="494"/>
      <c r="AS264" s="494" t="s">
        <v>166</v>
      </c>
      <c r="AT264" s="494" t="s">
        <v>163</v>
      </c>
      <c r="AU264" s="494"/>
      <c r="AV264" s="494"/>
      <c r="AW264" s="494"/>
      <c r="AX264" s="494" t="s">
        <v>166</v>
      </c>
    </row>
    <row r="265" spans="2:50" ht="14.25" customHeight="1">
      <c r="B265" s="494"/>
      <c r="C265" s="494"/>
      <c r="D265" s="494"/>
      <c r="E265" s="494" t="s">
        <v>447</v>
      </c>
      <c r="F265" s="494"/>
      <c r="G265" s="494"/>
      <c r="H265" s="494"/>
      <c r="I265" s="527" t="s">
        <v>447</v>
      </c>
      <c r="J265" s="527"/>
      <c r="K265" s="527"/>
      <c r="L265" s="527"/>
      <c r="M265" s="527"/>
      <c r="N265" s="494"/>
      <c r="O265" s="494"/>
      <c r="P265" s="494" t="s">
        <v>448</v>
      </c>
      <c r="Q265" s="494"/>
      <c r="R265" s="494"/>
      <c r="S265" s="494"/>
      <c r="T265" s="494"/>
      <c r="U265" s="494" t="s">
        <v>448</v>
      </c>
      <c r="V265" s="494"/>
      <c r="W265" s="494"/>
      <c r="X265" s="494"/>
      <c r="Y265" s="494"/>
      <c r="Z265" s="494" t="s">
        <v>448</v>
      </c>
      <c r="AA265" s="494"/>
      <c r="AB265" s="494"/>
      <c r="AC265" s="494"/>
      <c r="AD265" s="494"/>
      <c r="AE265" s="494" t="s">
        <v>448</v>
      </c>
      <c r="AF265" s="494"/>
      <c r="AG265" s="494"/>
      <c r="AH265" s="494"/>
      <c r="AI265" s="494"/>
      <c r="AJ265" s="494" t="s">
        <v>448</v>
      </c>
      <c r="AK265" s="494"/>
      <c r="AL265" s="494"/>
      <c r="AM265" s="494"/>
      <c r="AN265" s="494"/>
      <c r="AO265" s="494" t="s">
        <v>448</v>
      </c>
      <c r="AP265" s="494"/>
      <c r="AQ265" s="494"/>
      <c r="AR265" s="494"/>
      <c r="AS265" s="494"/>
      <c r="AT265" s="494" t="s">
        <v>448</v>
      </c>
      <c r="AU265" s="494"/>
      <c r="AV265" s="494"/>
      <c r="AW265" s="494"/>
      <c r="AX265" s="494"/>
    </row>
    <row r="266" spans="2:50" ht="14.25" customHeight="1">
      <c r="B266" s="494"/>
      <c r="C266" s="494"/>
      <c r="D266" s="494"/>
      <c r="E266" s="203" t="s">
        <v>162</v>
      </c>
      <c r="F266" s="203" t="s">
        <v>449</v>
      </c>
      <c r="G266" s="203" t="s">
        <v>164</v>
      </c>
      <c r="H266" s="494"/>
      <c r="I266" s="204" t="s">
        <v>162</v>
      </c>
      <c r="J266" s="204" t="s">
        <v>449</v>
      </c>
      <c r="K266" s="204" t="s">
        <v>164</v>
      </c>
      <c r="L266" s="527"/>
      <c r="M266" s="527"/>
      <c r="N266" s="494"/>
      <c r="O266" s="494"/>
      <c r="P266" s="203" t="s">
        <v>162</v>
      </c>
      <c r="Q266" s="203" t="s">
        <v>449</v>
      </c>
      <c r="R266" s="203" t="s">
        <v>164</v>
      </c>
      <c r="S266" s="205" t="s">
        <v>168</v>
      </c>
      <c r="T266" s="494"/>
      <c r="U266" s="203" t="s">
        <v>162</v>
      </c>
      <c r="V266" s="203" t="s">
        <v>449</v>
      </c>
      <c r="W266" s="203" t="s">
        <v>164</v>
      </c>
      <c r="X266" s="205" t="s">
        <v>168</v>
      </c>
      <c r="Y266" s="494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494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494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494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494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494"/>
    </row>
    <row r="267" spans="2:50" ht="14.25" customHeight="1">
      <c r="B267" s="600" t="s">
        <v>625</v>
      </c>
      <c r="C267" s="203">
        <v>1</v>
      </c>
      <c r="D267" s="206" t="s">
        <v>404</v>
      </c>
      <c r="E267" s="203">
        <v>20</v>
      </c>
      <c r="F267" s="203">
        <v>2600</v>
      </c>
      <c r="G267" s="208">
        <f t="shared" ref="G267:G274" si="337">F267/E267</f>
        <v>130</v>
      </c>
      <c r="H267" s="529">
        <f>AVERAGE(G267:G281)</f>
        <v>370.06534090909088</v>
      </c>
      <c r="I267" s="209">
        <f>AVERAGE(P267,U267,Z267,AE267,AJ267,AO267,AT267)</f>
        <v>20</v>
      </c>
      <c r="J267" s="209">
        <f>AVERAGE(Q267,V267,AA267,AF267,AK267,AP267,AU267)</f>
        <v>2304.3865458995506</v>
      </c>
      <c r="K267" s="210">
        <f>AVERAGE(R267,W267,AB267,AG267,AL267,AQ267,AV267)</f>
        <v>115.21932729497756</v>
      </c>
      <c r="L267" s="530">
        <f>IFERROR(AVERAGE(K267:K281),"-")</f>
        <v>331.7330308071945</v>
      </c>
      <c r="M267" s="209">
        <f>RANK(K267, K$267:$K$281)</f>
        <v>8</v>
      </c>
      <c r="N267" s="494"/>
      <c r="O267" s="494"/>
      <c r="P267" s="207">
        <v>20</v>
      </c>
      <c r="Q267" s="207">
        <v>2304.2228609330041</v>
      </c>
      <c r="R267" s="208">
        <f t="shared" ref="R267:R274" si="338">Q267/P267</f>
        <v>115.21114304665021</v>
      </c>
      <c r="S267" s="205">
        <f>RANK(R267, R$267:R$281)</f>
        <v>8</v>
      </c>
      <c r="T267" s="529">
        <f>AVERAGE(R267:R281)</f>
        <v>331.51273441113517</v>
      </c>
      <c r="U267" s="207">
        <v>20</v>
      </c>
      <c r="V267" s="207">
        <v>2304.2832167832107</v>
      </c>
      <c r="W267" s="208">
        <f t="shared" ref="W267:W274" si="339">V267/U267</f>
        <v>115.21416083916054</v>
      </c>
      <c r="X267" s="205">
        <f>RANK(W267, W$267:W$281)</f>
        <v>8</v>
      </c>
      <c r="Y267" s="529">
        <f>AVERAGE(W267:W281)</f>
        <v>331.57999484569439</v>
      </c>
      <c r="Z267" s="207">
        <v>20</v>
      </c>
      <c r="AA267" s="207">
        <v>2304.5990293505879</v>
      </c>
      <c r="AB267" s="208">
        <f t="shared" ref="AB267:AB274" si="340">AA267/Z267</f>
        <v>115.22995146752939</v>
      </c>
      <c r="AC267" s="205">
        <f>RANK(AB267, AB$267:AB$281)</f>
        <v>8</v>
      </c>
      <c r="AD267" s="529">
        <f>AVERAGE(AB267:AB281)</f>
        <v>331.72282144801017</v>
      </c>
      <c r="AE267" s="207">
        <v>20</v>
      </c>
      <c r="AF267" s="207">
        <v>2304.3867502238163</v>
      </c>
      <c r="AG267" s="208">
        <f t="shared" ref="AG267:AG274" si="341">AF267/AE267</f>
        <v>115.21933751119082</v>
      </c>
      <c r="AH267" s="205">
        <f>RANK(AG267, AG$267:AG$281)</f>
        <v>8</v>
      </c>
      <c r="AI267" s="529">
        <f>AVERAGE(AG267:AG281)</f>
        <v>331.86701368779887</v>
      </c>
      <c r="AJ267" s="207">
        <v>20</v>
      </c>
      <c r="AK267" s="207">
        <v>2304.5980421240006</v>
      </c>
      <c r="AL267" s="208">
        <f t="shared" ref="AL267:AL274" si="342">AK267/AJ267</f>
        <v>115.22990210620003</v>
      </c>
      <c r="AM267" s="205">
        <f>RANK(AL267, AL$267:AL$281)</f>
        <v>8</v>
      </c>
      <c r="AN267" s="529">
        <f>AVERAGE(AL267:AL281)</f>
        <v>331.86719166853499</v>
      </c>
      <c r="AO267" s="207">
        <v>20</v>
      </c>
      <c r="AP267" s="207">
        <v>2304.3978816486292</v>
      </c>
      <c r="AQ267" s="208">
        <f t="shared" ref="AQ267:AQ274" si="343">AP267/AO267</f>
        <v>115.21989408243147</v>
      </c>
      <c r="AR267" s="205">
        <f>RANK(AQ267, AQ$267:AQ$281)</f>
        <v>8</v>
      </c>
      <c r="AS267" s="529">
        <f>AVERAGE(AQ267:AQ281)</f>
        <v>331.8213343973739</v>
      </c>
      <c r="AT267" s="207">
        <v>20</v>
      </c>
      <c r="AU267" s="207">
        <v>2304.2180402336085</v>
      </c>
      <c r="AV267" s="208">
        <f t="shared" ref="AV267:AV274" si="344">AU267/AT267</f>
        <v>115.21090201168042</v>
      </c>
      <c r="AW267" s="205">
        <f>RANK(AV267, AV$267:AV$281)</f>
        <v>8</v>
      </c>
      <c r="AX267" s="529">
        <f>AVERAGE(AV267:AV281)</f>
        <v>331.76012519181432</v>
      </c>
    </row>
    <row r="268" spans="2:50" ht="14.25" customHeight="1">
      <c r="B268" s="494"/>
      <c r="C268" s="203">
        <v>2</v>
      </c>
      <c r="D268" s="206" t="s">
        <v>402</v>
      </c>
      <c r="E268" s="203">
        <v>16</v>
      </c>
      <c r="F268" s="203">
        <v>3000</v>
      </c>
      <c r="G268" s="208">
        <f t="shared" si="337"/>
        <v>187.5</v>
      </c>
      <c r="H268" s="529"/>
      <c r="I268" s="209">
        <f t="shared" ref="I268:K274" si="345">AVERAGE(P268,U268,Z268,AE268,AJ268,AO268,AT268)</f>
        <v>16</v>
      </c>
      <c r="J268" s="209">
        <f t="shared" si="345"/>
        <v>2608.3199680809398</v>
      </c>
      <c r="K268" s="210">
        <f t="shared" si="345"/>
        <v>163.01999800505874</v>
      </c>
      <c r="L268" s="530"/>
      <c r="M268" s="209">
        <f>RANK(K268, K$267:$K$281)</f>
        <v>7</v>
      </c>
      <c r="N268" s="494"/>
      <c r="O268" s="494"/>
      <c r="P268" s="207">
        <v>16</v>
      </c>
      <c r="Q268" s="207">
        <v>2608.2823190493332</v>
      </c>
      <c r="R268" s="208">
        <f t="shared" si="338"/>
        <v>163.01764494058332</v>
      </c>
      <c r="S268" s="205">
        <f t="shared" ref="S268:S274" si="346">RANK(R268, R$267:R$281)</f>
        <v>7</v>
      </c>
      <c r="T268" s="529"/>
      <c r="U268" s="207">
        <v>16</v>
      </c>
      <c r="V268" s="207">
        <v>2608.4302325581393</v>
      </c>
      <c r="W268" s="208">
        <f t="shared" si="339"/>
        <v>163.02688953488371</v>
      </c>
      <c r="X268" s="205">
        <f t="shared" ref="X268:X274" si="347">RANK(W268, W$267:W$281)</f>
        <v>7</v>
      </c>
      <c r="Y268" s="529"/>
      <c r="Z268" s="207">
        <v>16</v>
      </c>
      <c r="AA268" s="207">
        <v>2609.1493383742873</v>
      </c>
      <c r="AB268" s="208">
        <f t="shared" si="340"/>
        <v>163.07183364839295</v>
      </c>
      <c r="AC268" s="205">
        <f t="shared" ref="AC268:AC274" si="348">RANK(AB268, AB$267:AB$281)</f>
        <v>7</v>
      </c>
      <c r="AD268" s="529"/>
      <c r="AE268" s="207">
        <v>16</v>
      </c>
      <c r="AF268" s="207">
        <v>2608.998548621194</v>
      </c>
      <c r="AG268" s="208">
        <f t="shared" si="341"/>
        <v>163.06240928882463</v>
      </c>
      <c r="AH268" s="205">
        <f t="shared" ref="AH268:AH274" si="349">RANK(AG268, AG$267:AG$281)</f>
        <v>7</v>
      </c>
      <c r="AI268" s="529"/>
      <c r="AJ268" s="207">
        <v>16</v>
      </c>
      <c r="AK268" s="207">
        <v>2609.6715328467144</v>
      </c>
      <c r="AL268" s="208">
        <f t="shared" si="342"/>
        <v>163.10447080291965</v>
      </c>
      <c r="AM268" s="205">
        <f t="shared" ref="AM268:AM274" si="350">RANK(AL268, AL$267:AL$281)</f>
        <v>7</v>
      </c>
      <c r="AN268" s="529"/>
      <c r="AO268" s="207">
        <v>16</v>
      </c>
      <c r="AP268" s="207">
        <v>2606.7209055535927</v>
      </c>
      <c r="AQ268" s="208">
        <f t="shared" si="343"/>
        <v>162.92005659709955</v>
      </c>
      <c r="AR268" s="205">
        <f t="shared" ref="AR268:AR274" si="351">RANK(AQ268, AQ$267:AQ$281)</f>
        <v>7</v>
      </c>
      <c r="AS268" s="529"/>
      <c r="AT268" s="207">
        <v>16</v>
      </c>
      <c r="AU268" s="207">
        <v>2606.986899563316</v>
      </c>
      <c r="AV268" s="208">
        <f t="shared" si="344"/>
        <v>162.93668122270725</v>
      </c>
      <c r="AW268" s="205">
        <f t="shared" ref="AW268:AW274" si="352">RANK(AV268, AV$267:AV$281)</f>
        <v>7</v>
      </c>
      <c r="AX268" s="529"/>
    </row>
    <row r="269" spans="2:50" ht="14.25" customHeight="1">
      <c r="B269" s="494"/>
      <c r="C269" s="203">
        <v>3</v>
      </c>
      <c r="D269" s="206" t="s">
        <v>403</v>
      </c>
      <c r="E269" s="203">
        <v>6</v>
      </c>
      <c r="F269" s="203">
        <v>3600</v>
      </c>
      <c r="G269" s="208">
        <f t="shared" si="337"/>
        <v>600</v>
      </c>
      <c r="H269" s="529"/>
      <c r="I269" s="209">
        <f t="shared" si="345"/>
        <v>6</v>
      </c>
      <c r="J269" s="209">
        <f t="shared" si="345"/>
        <v>3264.646177109139</v>
      </c>
      <c r="K269" s="210">
        <f t="shared" si="345"/>
        <v>544.10769618485654</v>
      </c>
      <c r="L269" s="530"/>
      <c r="M269" s="209">
        <f>RANK(K269, K$267:$K$281)</f>
        <v>2</v>
      </c>
      <c r="N269" s="494"/>
      <c r="O269" s="494"/>
      <c r="P269" s="207">
        <v>6</v>
      </c>
      <c r="Q269" s="207">
        <v>3261.7449664429537</v>
      </c>
      <c r="R269" s="208">
        <f t="shared" si="338"/>
        <v>543.62416107382558</v>
      </c>
      <c r="S269" s="205">
        <f t="shared" si="346"/>
        <v>1</v>
      </c>
      <c r="T269" s="529"/>
      <c r="U269" s="207">
        <v>6</v>
      </c>
      <c r="V269" s="207">
        <v>3262.4090541633032</v>
      </c>
      <c r="W269" s="208">
        <f t="shared" si="339"/>
        <v>543.73484236055049</v>
      </c>
      <c r="X269" s="205">
        <f t="shared" si="347"/>
        <v>1</v>
      </c>
      <c r="Y269" s="529"/>
      <c r="Z269" s="207">
        <v>6</v>
      </c>
      <c r="AA269" s="207">
        <v>3263.5366388767011</v>
      </c>
      <c r="AB269" s="208">
        <f t="shared" si="340"/>
        <v>543.92277314611681</v>
      </c>
      <c r="AC269" s="205">
        <f t="shared" si="348"/>
        <v>3</v>
      </c>
      <c r="AD269" s="529"/>
      <c r="AE269" s="207">
        <v>6</v>
      </c>
      <c r="AF269" s="207">
        <v>3266.5083135391901</v>
      </c>
      <c r="AG269" s="208">
        <f t="shared" si="341"/>
        <v>544.41805225653172</v>
      </c>
      <c r="AH269" s="205">
        <f t="shared" si="349"/>
        <v>2</v>
      </c>
      <c r="AI269" s="529"/>
      <c r="AJ269" s="207">
        <v>6</v>
      </c>
      <c r="AK269" s="207">
        <v>3266.1971830985958</v>
      </c>
      <c r="AL269" s="208">
        <f t="shared" si="342"/>
        <v>544.3661971830993</v>
      </c>
      <c r="AM269" s="205">
        <f t="shared" si="350"/>
        <v>2</v>
      </c>
      <c r="AN269" s="529"/>
      <c r="AO269" s="207">
        <v>6</v>
      </c>
      <c r="AP269" s="207">
        <v>3265.7447649150467</v>
      </c>
      <c r="AQ269" s="208">
        <f t="shared" si="343"/>
        <v>544.29079415250783</v>
      </c>
      <c r="AR269" s="205">
        <f t="shared" si="351"/>
        <v>2</v>
      </c>
      <c r="AS269" s="529"/>
      <c r="AT269" s="207">
        <v>6</v>
      </c>
      <c r="AU269" s="207">
        <v>3266.3823187281846</v>
      </c>
      <c r="AV269" s="208">
        <f t="shared" si="344"/>
        <v>544.39705312136414</v>
      </c>
      <c r="AW269" s="205">
        <f t="shared" si="352"/>
        <v>1</v>
      </c>
      <c r="AX269" s="529"/>
    </row>
    <row r="270" spans="2:50" ht="14.25" customHeight="1">
      <c r="B270" s="494"/>
      <c r="C270" s="203">
        <v>4</v>
      </c>
      <c r="D270" s="206" t="s">
        <v>401</v>
      </c>
      <c r="E270" s="203">
        <v>11</v>
      </c>
      <c r="F270" s="203">
        <v>3273</v>
      </c>
      <c r="G270" s="208">
        <f t="shared" si="337"/>
        <v>297.54545454545456</v>
      </c>
      <c r="H270" s="529"/>
      <c r="I270" s="209">
        <f t="shared" si="345"/>
        <v>11</v>
      </c>
      <c r="J270" s="209">
        <f t="shared" si="345"/>
        <v>2905.4798157486512</v>
      </c>
      <c r="K270" s="210">
        <f t="shared" si="345"/>
        <v>264.13452870442285</v>
      </c>
      <c r="L270" s="530"/>
      <c r="M270" s="209">
        <f>RANK(K270, K$267:$K$281)</f>
        <v>4</v>
      </c>
      <c r="N270" s="494"/>
      <c r="O270" s="494"/>
      <c r="P270" s="207">
        <v>11</v>
      </c>
      <c r="Q270" s="207">
        <v>2905.0670153644965</v>
      </c>
      <c r="R270" s="208">
        <f t="shared" si="338"/>
        <v>264.09700139677238</v>
      </c>
      <c r="S270" s="205">
        <f t="shared" si="346"/>
        <v>4</v>
      </c>
      <c r="T270" s="529"/>
      <c r="U270" s="207">
        <v>11</v>
      </c>
      <c r="V270" s="207">
        <v>2905.2631578947367</v>
      </c>
      <c r="W270" s="208">
        <f t="shared" si="339"/>
        <v>264.11483253588517</v>
      </c>
      <c r="X270" s="205">
        <f t="shared" si="347"/>
        <v>4</v>
      </c>
      <c r="Y270" s="529"/>
      <c r="Z270" s="207">
        <v>11</v>
      </c>
      <c r="AA270" s="207">
        <v>2905.6241932509697</v>
      </c>
      <c r="AB270" s="208">
        <f t="shared" si="340"/>
        <v>264.14765393190635</v>
      </c>
      <c r="AC270" s="205">
        <f t="shared" si="348"/>
        <v>4</v>
      </c>
      <c r="AD270" s="529"/>
      <c r="AE270" s="207">
        <v>11</v>
      </c>
      <c r="AF270" s="207">
        <v>2905.4074638233042</v>
      </c>
      <c r="AG270" s="208">
        <f t="shared" si="341"/>
        <v>264.12795125666401</v>
      </c>
      <c r="AH270" s="205">
        <f t="shared" si="349"/>
        <v>4</v>
      </c>
      <c r="AI270" s="529"/>
      <c r="AJ270" s="207">
        <v>11</v>
      </c>
      <c r="AK270" s="207">
        <v>2905.6994818652838</v>
      </c>
      <c r="AL270" s="208">
        <f t="shared" si="342"/>
        <v>264.15449835138946</v>
      </c>
      <c r="AM270" s="205">
        <f t="shared" si="350"/>
        <v>4</v>
      </c>
      <c r="AN270" s="529"/>
      <c r="AO270" s="207">
        <v>11</v>
      </c>
      <c r="AP270" s="207">
        <v>2905.6631083770594</v>
      </c>
      <c r="AQ270" s="208">
        <f t="shared" si="343"/>
        <v>264.15119167064177</v>
      </c>
      <c r="AR270" s="205">
        <f t="shared" si="351"/>
        <v>4</v>
      </c>
      <c r="AS270" s="529"/>
      <c r="AT270" s="207">
        <v>11</v>
      </c>
      <c r="AU270" s="207">
        <v>2905.6342896647075</v>
      </c>
      <c r="AV270" s="208">
        <f t="shared" si="344"/>
        <v>264.14857178770069</v>
      </c>
      <c r="AW270" s="205">
        <f t="shared" si="352"/>
        <v>4</v>
      </c>
      <c r="AX270" s="529"/>
    </row>
    <row r="271" spans="2:50" ht="14.25" customHeight="1">
      <c r="B271" s="494"/>
      <c r="C271" s="203">
        <v>5</v>
      </c>
      <c r="D271" s="206" t="s">
        <v>399</v>
      </c>
      <c r="E271" s="203">
        <v>12</v>
      </c>
      <c r="F271" s="203">
        <v>3273</v>
      </c>
      <c r="G271" s="208">
        <f t="shared" si="337"/>
        <v>272.75</v>
      </c>
      <c r="H271" s="529"/>
      <c r="I271" s="209">
        <f t="shared" si="345"/>
        <v>12</v>
      </c>
      <c r="J271" s="209">
        <f t="shared" si="345"/>
        <v>2905.8129403120379</v>
      </c>
      <c r="K271" s="210">
        <f t="shared" si="345"/>
        <v>242.15107835933651</v>
      </c>
      <c r="L271" s="530"/>
      <c r="M271" s="209">
        <f>RANK(K271, K$267:$K$281)</f>
        <v>5</v>
      </c>
      <c r="N271" s="494"/>
      <c r="O271" s="494"/>
      <c r="P271" s="207">
        <v>12</v>
      </c>
      <c r="Q271" s="207">
        <v>2904.8566413107069</v>
      </c>
      <c r="R271" s="208">
        <f t="shared" si="338"/>
        <v>242.07138677589225</v>
      </c>
      <c r="S271" s="205">
        <f t="shared" si="346"/>
        <v>5</v>
      </c>
      <c r="T271" s="529"/>
      <c r="U271" s="207">
        <v>12</v>
      </c>
      <c r="V271" s="207">
        <v>2905.0903901046622</v>
      </c>
      <c r="W271" s="208">
        <f t="shared" si="339"/>
        <v>242.09086584205519</v>
      </c>
      <c r="X271" s="205">
        <f t="shared" si="347"/>
        <v>5</v>
      </c>
      <c r="Y271" s="529"/>
      <c r="Z271" s="207">
        <v>12</v>
      </c>
      <c r="AA271" s="207">
        <v>2905.1024303346489</v>
      </c>
      <c r="AB271" s="208">
        <f t="shared" si="340"/>
        <v>242.09186919455408</v>
      </c>
      <c r="AC271" s="205">
        <f t="shared" si="348"/>
        <v>5</v>
      </c>
      <c r="AD271" s="529"/>
      <c r="AE271" s="207">
        <v>12</v>
      </c>
      <c r="AF271" s="207">
        <v>2905.5876685934513</v>
      </c>
      <c r="AG271" s="208">
        <f t="shared" si="341"/>
        <v>242.13230571612095</v>
      </c>
      <c r="AH271" s="205">
        <f t="shared" si="349"/>
        <v>5</v>
      </c>
      <c r="AI271" s="529"/>
      <c r="AJ271" s="207">
        <v>12</v>
      </c>
      <c r="AK271" s="207">
        <v>2905.8867362146038</v>
      </c>
      <c r="AL271" s="208">
        <f t="shared" si="342"/>
        <v>242.15722801788365</v>
      </c>
      <c r="AM271" s="205">
        <f t="shared" si="350"/>
        <v>5</v>
      </c>
      <c r="AN271" s="529"/>
      <c r="AO271" s="207">
        <v>12</v>
      </c>
      <c r="AP271" s="207">
        <v>2906.9918277338165</v>
      </c>
      <c r="AQ271" s="208">
        <f t="shared" si="343"/>
        <v>242.24931897781804</v>
      </c>
      <c r="AR271" s="205">
        <f t="shared" si="351"/>
        <v>5</v>
      </c>
      <c r="AS271" s="529"/>
      <c r="AT271" s="207">
        <v>12</v>
      </c>
      <c r="AU271" s="207">
        <v>2907.1748878923763</v>
      </c>
      <c r="AV271" s="208">
        <f t="shared" si="344"/>
        <v>242.26457399103137</v>
      </c>
      <c r="AW271" s="205">
        <f t="shared" si="352"/>
        <v>5</v>
      </c>
      <c r="AX271" s="529"/>
    </row>
    <row r="272" spans="2:50" ht="14.25" customHeight="1">
      <c r="B272" s="494"/>
      <c r="C272" s="203">
        <v>6</v>
      </c>
      <c r="D272" s="206" t="s">
        <v>400</v>
      </c>
      <c r="E272" s="203">
        <v>11</v>
      </c>
      <c r="F272" s="203">
        <v>3000</v>
      </c>
      <c r="G272" s="208">
        <f t="shared" si="337"/>
        <v>272.72727272727275</v>
      </c>
      <c r="H272" s="529"/>
      <c r="I272" s="209">
        <f t="shared" si="345"/>
        <v>11</v>
      </c>
      <c r="J272" s="209">
        <f t="shared" si="345"/>
        <v>2608.4263977839137</v>
      </c>
      <c r="K272" s="210">
        <f t="shared" si="345"/>
        <v>237.12967252581035</v>
      </c>
      <c r="L272" s="530"/>
      <c r="M272" s="209">
        <f>RANK(K272, K$267:$K$281)</f>
        <v>6</v>
      </c>
      <c r="N272" s="494"/>
      <c r="O272" s="494"/>
      <c r="P272" s="207">
        <v>11</v>
      </c>
      <c r="Q272" s="207">
        <v>2607.8268109908386</v>
      </c>
      <c r="R272" s="208">
        <f t="shared" si="338"/>
        <v>237.07516463553077</v>
      </c>
      <c r="S272" s="205">
        <f t="shared" si="346"/>
        <v>6</v>
      </c>
      <c r="T272" s="529"/>
      <c r="U272" s="207">
        <v>11</v>
      </c>
      <c r="V272" s="207">
        <v>2608.118081180814</v>
      </c>
      <c r="W272" s="208">
        <f t="shared" si="339"/>
        <v>237.10164374371035</v>
      </c>
      <c r="X272" s="205">
        <f t="shared" si="347"/>
        <v>6</v>
      </c>
      <c r="Y272" s="529"/>
      <c r="Z272" s="207">
        <v>11</v>
      </c>
      <c r="AA272" s="207">
        <v>2609.4065934065907</v>
      </c>
      <c r="AB272" s="208">
        <f t="shared" si="340"/>
        <v>237.21878121878098</v>
      </c>
      <c r="AC272" s="205">
        <f t="shared" si="348"/>
        <v>6</v>
      </c>
      <c r="AD272" s="529"/>
      <c r="AE272" s="207">
        <v>11</v>
      </c>
      <c r="AF272" s="207">
        <v>2609.6343586767302</v>
      </c>
      <c r="AG272" s="208">
        <f t="shared" si="341"/>
        <v>237.23948715243003</v>
      </c>
      <c r="AH272" s="205">
        <f t="shared" si="349"/>
        <v>6</v>
      </c>
      <c r="AI272" s="529"/>
      <c r="AJ272" s="207">
        <v>11</v>
      </c>
      <c r="AK272" s="207">
        <v>2609.9009900990081</v>
      </c>
      <c r="AL272" s="208">
        <f t="shared" si="342"/>
        <v>237.26372637263711</v>
      </c>
      <c r="AM272" s="205">
        <f t="shared" si="350"/>
        <v>6</v>
      </c>
      <c r="AN272" s="529"/>
      <c r="AO272" s="207">
        <v>11</v>
      </c>
      <c r="AP272" s="207">
        <v>2606.9963811821367</v>
      </c>
      <c r="AQ272" s="208">
        <f t="shared" si="343"/>
        <v>236.99967101655787</v>
      </c>
      <c r="AR272" s="205">
        <f t="shared" si="351"/>
        <v>6</v>
      </c>
      <c r="AS272" s="529"/>
      <c r="AT272" s="207">
        <v>11</v>
      </c>
      <c r="AU272" s="207">
        <v>2607.1015689512788</v>
      </c>
      <c r="AV272" s="208">
        <f t="shared" si="344"/>
        <v>237.00923354102534</v>
      </c>
      <c r="AW272" s="205">
        <f t="shared" si="352"/>
        <v>6</v>
      </c>
      <c r="AX272" s="529"/>
    </row>
    <row r="273" spans="2:50" ht="14.25" customHeight="1">
      <c r="B273" s="494"/>
      <c r="C273" s="203">
        <v>7</v>
      </c>
      <c r="D273" s="206" t="s">
        <v>556</v>
      </c>
      <c r="E273" s="203">
        <v>6</v>
      </c>
      <c r="F273" s="203">
        <v>3600</v>
      </c>
      <c r="G273" s="208">
        <f t="shared" si="337"/>
        <v>600</v>
      </c>
      <c r="H273" s="529"/>
      <c r="I273" s="209">
        <f t="shared" si="345"/>
        <v>6</v>
      </c>
      <c r="J273" s="209">
        <f t="shared" si="345"/>
        <v>3263.6423887470933</v>
      </c>
      <c r="K273" s="210">
        <f t="shared" si="345"/>
        <v>543.9403981245157</v>
      </c>
      <c r="L273" s="530"/>
      <c r="M273" s="209">
        <f>RANK(K273, K$267:$K$281)</f>
        <v>3</v>
      </c>
      <c r="N273" s="494"/>
      <c r="O273" s="494"/>
      <c r="P273" s="207">
        <v>6</v>
      </c>
      <c r="Q273" s="207">
        <v>3261.1977856064409</v>
      </c>
      <c r="R273" s="208">
        <f t="shared" si="338"/>
        <v>543.53296426774011</v>
      </c>
      <c r="S273" s="205">
        <f t="shared" si="346"/>
        <v>2</v>
      </c>
      <c r="T273" s="529"/>
      <c r="U273" s="207">
        <v>6</v>
      </c>
      <c r="V273" s="207">
        <v>3261.9554695062843</v>
      </c>
      <c r="W273" s="208">
        <f t="shared" si="339"/>
        <v>543.65924491771409</v>
      </c>
      <c r="X273" s="205">
        <f t="shared" si="347"/>
        <v>3</v>
      </c>
      <c r="Y273" s="529"/>
      <c r="Z273" s="207">
        <v>6</v>
      </c>
      <c r="AA273" s="207">
        <v>3264.1012124406943</v>
      </c>
      <c r="AB273" s="208">
        <f t="shared" si="340"/>
        <v>544.01686874011568</v>
      </c>
      <c r="AC273" s="205">
        <f t="shared" si="348"/>
        <v>2</v>
      </c>
      <c r="AD273" s="529"/>
      <c r="AE273" s="207">
        <v>6</v>
      </c>
      <c r="AF273" s="207">
        <v>3264.8359008707371</v>
      </c>
      <c r="AG273" s="208">
        <f t="shared" si="341"/>
        <v>544.13931681178951</v>
      </c>
      <c r="AH273" s="205">
        <f t="shared" si="349"/>
        <v>3</v>
      </c>
      <c r="AI273" s="529"/>
      <c r="AJ273" s="207">
        <v>6</v>
      </c>
      <c r="AK273" s="207">
        <v>3263.7096774193597</v>
      </c>
      <c r="AL273" s="208">
        <f t="shared" si="342"/>
        <v>543.95161290322665</v>
      </c>
      <c r="AM273" s="205">
        <f t="shared" si="350"/>
        <v>3</v>
      </c>
      <c r="AN273" s="529"/>
      <c r="AO273" s="207">
        <v>6</v>
      </c>
      <c r="AP273" s="207">
        <v>3264.66239526861</v>
      </c>
      <c r="AQ273" s="208">
        <f t="shared" si="343"/>
        <v>544.11039921143504</v>
      </c>
      <c r="AR273" s="205">
        <f t="shared" si="351"/>
        <v>3</v>
      </c>
      <c r="AS273" s="529"/>
      <c r="AT273" s="207">
        <v>6</v>
      </c>
      <c r="AU273" s="207">
        <v>3265.0342801175302</v>
      </c>
      <c r="AV273" s="208">
        <f t="shared" si="344"/>
        <v>544.17238001958833</v>
      </c>
      <c r="AW273" s="205">
        <f t="shared" si="352"/>
        <v>2</v>
      </c>
      <c r="AX273" s="529"/>
    </row>
    <row r="274" spans="2:50" ht="14.25" customHeight="1">
      <c r="B274" s="494"/>
      <c r="C274" s="203">
        <v>8</v>
      </c>
      <c r="D274" s="206" t="s">
        <v>644</v>
      </c>
      <c r="E274" s="203">
        <v>6</v>
      </c>
      <c r="F274" s="203">
        <v>3600</v>
      </c>
      <c r="G274" s="208">
        <f t="shared" si="337"/>
        <v>600</v>
      </c>
      <c r="H274" s="529"/>
      <c r="I274" s="209">
        <f t="shared" si="345"/>
        <v>6</v>
      </c>
      <c r="J274" s="209">
        <f t="shared" si="345"/>
        <v>3264.9692835514697</v>
      </c>
      <c r="K274" s="210">
        <f t="shared" si="345"/>
        <v>544.16154725857825</v>
      </c>
      <c r="L274" s="530"/>
      <c r="M274" s="209">
        <f>RANK(K274, K$267:$K$281)</f>
        <v>1</v>
      </c>
      <c r="N274" s="494"/>
      <c r="O274" s="494"/>
      <c r="P274" s="207">
        <v>6</v>
      </c>
      <c r="Q274" s="207">
        <v>3260.834454912519</v>
      </c>
      <c r="R274" s="208">
        <f t="shared" si="338"/>
        <v>543.47240915208647</v>
      </c>
      <c r="S274" s="205">
        <f t="shared" si="346"/>
        <v>3</v>
      </c>
      <c r="T274" s="529"/>
      <c r="U274" s="207">
        <v>6</v>
      </c>
      <c r="V274" s="207">
        <v>3262.1848739495736</v>
      </c>
      <c r="W274" s="208">
        <f t="shared" si="339"/>
        <v>543.69747899159563</v>
      </c>
      <c r="X274" s="205">
        <f t="shared" si="347"/>
        <v>2</v>
      </c>
      <c r="Y274" s="529"/>
      <c r="Z274" s="207">
        <v>6</v>
      </c>
      <c r="AA274" s="207">
        <v>3264.4970414201098</v>
      </c>
      <c r="AB274" s="208">
        <f t="shared" si="340"/>
        <v>544.082840236685</v>
      </c>
      <c r="AC274" s="205">
        <f t="shared" si="348"/>
        <v>1</v>
      </c>
      <c r="AD274" s="529"/>
      <c r="AE274" s="207">
        <v>6</v>
      </c>
      <c r="AF274" s="207">
        <v>3267.5834970530373</v>
      </c>
      <c r="AG274" s="208">
        <f t="shared" si="341"/>
        <v>544.59724950883958</v>
      </c>
      <c r="AH274" s="205">
        <f t="shared" si="349"/>
        <v>1</v>
      </c>
      <c r="AI274" s="529"/>
      <c r="AJ274" s="207">
        <v>6</v>
      </c>
      <c r="AK274" s="207">
        <v>3268.2593856655444</v>
      </c>
      <c r="AL274" s="208">
        <f t="shared" si="342"/>
        <v>544.70989761092403</v>
      </c>
      <c r="AM274" s="205">
        <f t="shared" si="350"/>
        <v>1</v>
      </c>
      <c r="AN274" s="529"/>
      <c r="AO274" s="207">
        <v>6</v>
      </c>
      <c r="AP274" s="207">
        <v>3267.7760968229986</v>
      </c>
      <c r="AQ274" s="208">
        <f t="shared" si="343"/>
        <v>544.62934947049973</v>
      </c>
      <c r="AR274" s="205">
        <f t="shared" si="351"/>
        <v>1</v>
      </c>
      <c r="AS274" s="529"/>
      <c r="AT274" s="207">
        <v>6</v>
      </c>
      <c r="AU274" s="207">
        <v>3263.6496350365042</v>
      </c>
      <c r="AV274" s="208">
        <f t="shared" si="344"/>
        <v>543.94160583941732</v>
      </c>
      <c r="AW274" s="205">
        <f t="shared" si="352"/>
        <v>3</v>
      </c>
      <c r="AX274" s="529"/>
    </row>
    <row r="275" spans="2:50" ht="14.25" customHeight="1">
      <c r="B275" s="494"/>
      <c r="C275" s="203">
        <v>9</v>
      </c>
      <c r="D275" s="206"/>
      <c r="E275" s="203"/>
      <c r="F275" s="203"/>
      <c r="G275" s="208"/>
      <c r="H275" s="529"/>
      <c r="I275" s="209"/>
      <c r="J275" s="209"/>
      <c r="K275" s="210"/>
      <c r="L275" s="530"/>
      <c r="M275" s="209"/>
      <c r="N275" s="494"/>
      <c r="O275" s="494"/>
      <c r="P275" s="207"/>
      <c r="Q275" s="207"/>
      <c r="R275" s="208"/>
      <c r="S275" s="205"/>
      <c r="T275" s="529"/>
      <c r="U275" s="207"/>
      <c r="V275" s="207"/>
      <c r="W275" s="208"/>
      <c r="X275" s="205"/>
      <c r="Y275" s="529"/>
      <c r="Z275" s="207"/>
      <c r="AA275" s="207"/>
      <c r="AB275" s="208"/>
      <c r="AC275" s="205"/>
      <c r="AD275" s="529"/>
      <c r="AE275" s="207"/>
      <c r="AF275" s="207"/>
      <c r="AG275" s="208"/>
      <c r="AH275" s="205"/>
      <c r="AI275" s="529"/>
      <c r="AJ275" s="207"/>
      <c r="AK275" s="207"/>
      <c r="AL275" s="208"/>
      <c r="AM275" s="205"/>
      <c r="AN275" s="529"/>
      <c r="AO275" s="207"/>
      <c r="AP275" s="207"/>
      <c r="AQ275" s="208"/>
      <c r="AR275" s="205"/>
      <c r="AS275" s="529"/>
      <c r="AT275" s="207"/>
      <c r="AU275" s="207"/>
      <c r="AV275" s="208"/>
      <c r="AW275" s="205"/>
      <c r="AX275" s="529"/>
    </row>
    <row r="276" spans="2:50" ht="14.25" customHeight="1">
      <c r="B276" s="494"/>
      <c r="C276" s="203">
        <v>10</v>
      </c>
      <c r="D276" s="206"/>
      <c r="E276" s="203"/>
      <c r="F276" s="203"/>
      <c r="G276" s="208"/>
      <c r="H276" s="529"/>
      <c r="I276" s="209"/>
      <c r="J276" s="209"/>
      <c r="K276" s="210"/>
      <c r="L276" s="530"/>
      <c r="M276" s="209"/>
      <c r="N276" s="494"/>
      <c r="O276" s="494"/>
      <c r="P276" s="207"/>
      <c r="Q276" s="207"/>
      <c r="R276" s="208"/>
      <c r="S276" s="205"/>
      <c r="T276" s="529"/>
      <c r="U276" s="207"/>
      <c r="V276" s="207"/>
      <c r="W276" s="208"/>
      <c r="X276" s="205"/>
      <c r="Y276" s="529"/>
      <c r="Z276" s="207"/>
      <c r="AA276" s="207"/>
      <c r="AB276" s="208"/>
      <c r="AC276" s="205"/>
      <c r="AD276" s="529"/>
      <c r="AE276" s="207"/>
      <c r="AF276" s="207"/>
      <c r="AG276" s="208"/>
      <c r="AH276" s="205"/>
      <c r="AI276" s="529"/>
      <c r="AJ276" s="207"/>
      <c r="AK276" s="207"/>
      <c r="AL276" s="208"/>
      <c r="AM276" s="205"/>
      <c r="AN276" s="529"/>
      <c r="AO276" s="207"/>
      <c r="AP276" s="207"/>
      <c r="AQ276" s="208"/>
      <c r="AR276" s="205"/>
      <c r="AS276" s="529"/>
      <c r="AT276" s="207"/>
      <c r="AU276" s="207"/>
      <c r="AV276" s="208"/>
      <c r="AW276" s="205"/>
      <c r="AX276" s="529"/>
    </row>
    <row r="277" spans="2:50" ht="14.25" customHeight="1">
      <c r="B277" s="494"/>
      <c r="C277" s="203">
        <v>11</v>
      </c>
      <c r="D277" s="206"/>
      <c r="E277" s="203"/>
      <c r="F277" s="203"/>
      <c r="G277" s="208"/>
      <c r="H277" s="529"/>
      <c r="I277" s="209"/>
      <c r="J277" s="209"/>
      <c r="K277" s="210"/>
      <c r="L277" s="530"/>
      <c r="M277" s="209"/>
      <c r="N277" s="494"/>
      <c r="O277" s="494"/>
      <c r="P277" s="207"/>
      <c r="Q277" s="207"/>
      <c r="R277" s="208"/>
      <c r="S277" s="205"/>
      <c r="T277" s="529"/>
      <c r="U277" s="207"/>
      <c r="V277" s="207"/>
      <c r="W277" s="208"/>
      <c r="X277" s="205"/>
      <c r="Y277" s="529"/>
      <c r="Z277" s="207"/>
      <c r="AA277" s="207"/>
      <c r="AB277" s="208"/>
      <c r="AC277" s="205"/>
      <c r="AD277" s="529"/>
      <c r="AE277" s="207"/>
      <c r="AF277" s="207"/>
      <c r="AG277" s="208"/>
      <c r="AH277" s="205"/>
      <c r="AI277" s="529"/>
      <c r="AJ277" s="207"/>
      <c r="AK277" s="207"/>
      <c r="AL277" s="208"/>
      <c r="AM277" s="205"/>
      <c r="AN277" s="529"/>
      <c r="AO277" s="207"/>
      <c r="AP277" s="207"/>
      <c r="AQ277" s="208"/>
      <c r="AR277" s="205"/>
      <c r="AS277" s="529"/>
      <c r="AT277" s="207"/>
      <c r="AU277" s="207"/>
      <c r="AV277" s="208"/>
      <c r="AW277" s="205"/>
      <c r="AX277" s="529"/>
    </row>
    <row r="278" spans="2:50" ht="14.25" customHeight="1">
      <c r="B278" s="494"/>
      <c r="C278" s="203">
        <v>12</v>
      </c>
      <c r="D278" s="206"/>
      <c r="E278" s="203"/>
      <c r="F278" s="203"/>
      <c r="G278" s="208"/>
      <c r="H278" s="529"/>
      <c r="I278" s="209"/>
      <c r="J278" s="209"/>
      <c r="K278" s="210"/>
      <c r="L278" s="530"/>
      <c r="M278" s="209"/>
      <c r="N278" s="494"/>
      <c r="O278" s="494"/>
      <c r="P278" s="207"/>
      <c r="Q278" s="207"/>
      <c r="R278" s="208"/>
      <c r="S278" s="205"/>
      <c r="T278" s="529"/>
      <c r="U278" s="207"/>
      <c r="V278" s="207"/>
      <c r="W278" s="208"/>
      <c r="X278" s="205"/>
      <c r="Y278" s="529"/>
      <c r="Z278" s="207"/>
      <c r="AA278" s="207"/>
      <c r="AB278" s="208"/>
      <c r="AC278" s="205"/>
      <c r="AD278" s="529"/>
      <c r="AE278" s="207"/>
      <c r="AF278" s="207"/>
      <c r="AG278" s="208"/>
      <c r="AH278" s="205"/>
      <c r="AI278" s="529"/>
      <c r="AJ278" s="207"/>
      <c r="AK278" s="207"/>
      <c r="AL278" s="208"/>
      <c r="AM278" s="205"/>
      <c r="AN278" s="529"/>
      <c r="AO278" s="207"/>
      <c r="AP278" s="207"/>
      <c r="AQ278" s="208"/>
      <c r="AR278" s="205"/>
      <c r="AS278" s="529"/>
      <c r="AT278" s="207"/>
      <c r="AU278" s="207"/>
      <c r="AV278" s="208"/>
      <c r="AW278" s="205"/>
      <c r="AX278" s="529"/>
    </row>
    <row r="279" spans="2:50" ht="14.25" customHeight="1">
      <c r="B279" s="494"/>
      <c r="C279" s="203">
        <v>13</v>
      </c>
      <c r="D279" s="206"/>
      <c r="E279" s="203"/>
      <c r="F279" s="203"/>
      <c r="G279" s="208"/>
      <c r="H279" s="529"/>
      <c r="I279" s="209"/>
      <c r="J279" s="209"/>
      <c r="K279" s="210"/>
      <c r="L279" s="530"/>
      <c r="M279" s="209"/>
      <c r="N279" s="494"/>
      <c r="O279" s="494"/>
      <c r="P279" s="203"/>
      <c r="Q279" s="203"/>
      <c r="R279" s="208"/>
      <c r="S279" s="205"/>
      <c r="T279" s="529"/>
      <c r="U279" s="203"/>
      <c r="V279" s="203"/>
      <c r="W279" s="208"/>
      <c r="X279" s="205"/>
      <c r="Y279" s="529"/>
      <c r="Z279" s="203"/>
      <c r="AA279" s="203"/>
      <c r="AB279" s="208"/>
      <c r="AC279" s="205"/>
      <c r="AD279" s="529"/>
      <c r="AE279" s="203"/>
      <c r="AF279" s="203"/>
      <c r="AG279" s="208"/>
      <c r="AH279" s="205"/>
      <c r="AI279" s="529"/>
      <c r="AJ279" s="203"/>
      <c r="AK279" s="203"/>
      <c r="AL279" s="208"/>
      <c r="AM279" s="205"/>
      <c r="AN279" s="529"/>
      <c r="AO279" s="203"/>
      <c r="AP279" s="203"/>
      <c r="AQ279" s="208"/>
      <c r="AR279" s="205"/>
      <c r="AS279" s="529"/>
      <c r="AT279" s="203"/>
      <c r="AU279" s="203"/>
      <c r="AV279" s="208"/>
      <c r="AW279" s="205"/>
      <c r="AX279" s="529"/>
    </row>
    <row r="280" spans="2:50" ht="14.25" customHeight="1">
      <c r="B280" s="494"/>
      <c r="C280" s="203">
        <v>14</v>
      </c>
      <c r="D280" s="206"/>
      <c r="E280" s="203"/>
      <c r="F280" s="203"/>
      <c r="G280" s="208"/>
      <c r="H280" s="529"/>
      <c r="I280" s="209"/>
      <c r="J280" s="209"/>
      <c r="K280" s="210"/>
      <c r="L280" s="530"/>
      <c r="M280" s="209"/>
      <c r="N280" s="494"/>
      <c r="O280" s="494"/>
      <c r="P280" s="203"/>
      <c r="Q280" s="203"/>
      <c r="R280" s="208"/>
      <c r="S280" s="205"/>
      <c r="T280" s="529"/>
      <c r="U280" s="203"/>
      <c r="V280" s="203"/>
      <c r="W280" s="208"/>
      <c r="X280" s="205"/>
      <c r="Y280" s="529"/>
      <c r="Z280" s="203"/>
      <c r="AA280" s="203"/>
      <c r="AB280" s="208"/>
      <c r="AC280" s="205"/>
      <c r="AD280" s="529"/>
      <c r="AE280" s="203"/>
      <c r="AF280" s="203"/>
      <c r="AG280" s="208"/>
      <c r="AH280" s="205"/>
      <c r="AI280" s="529"/>
      <c r="AJ280" s="203"/>
      <c r="AK280" s="203"/>
      <c r="AL280" s="208"/>
      <c r="AM280" s="205"/>
      <c r="AN280" s="529"/>
      <c r="AO280" s="203"/>
      <c r="AP280" s="203"/>
      <c r="AQ280" s="208"/>
      <c r="AR280" s="205"/>
      <c r="AS280" s="529"/>
      <c r="AT280" s="203"/>
      <c r="AU280" s="203"/>
      <c r="AV280" s="208"/>
      <c r="AW280" s="205"/>
      <c r="AX280" s="529"/>
    </row>
    <row r="281" spans="2:50" ht="14.25" customHeight="1">
      <c r="B281" s="494"/>
      <c r="C281" s="203">
        <v>15</v>
      </c>
      <c r="D281" s="206"/>
      <c r="E281" s="203"/>
      <c r="F281" s="203"/>
      <c r="G281" s="208"/>
      <c r="H281" s="529"/>
      <c r="I281" s="209"/>
      <c r="J281" s="209"/>
      <c r="K281" s="210"/>
      <c r="L281" s="530"/>
      <c r="M281" s="209"/>
      <c r="N281" s="494"/>
      <c r="O281" s="494"/>
      <c r="P281" s="203"/>
      <c r="Q281" s="207"/>
      <c r="R281" s="208"/>
      <c r="S281" s="205"/>
      <c r="T281" s="529"/>
      <c r="U281" s="203"/>
      <c r="V281" s="207"/>
      <c r="W281" s="208"/>
      <c r="X281" s="205"/>
      <c r="Y281" s="529"/>
      <c r="Z281" s="203"/>
      <c r="AA281" s="207"/>
      <c r="AB281" s="208"/>
      <c r="AC281" s="205"/>
      <c r="AD281" s="529"/>
      <c r="AE281" s="203"/>
      <c r="AF281" s="207"/>
      <c r="AG281" s="208"/>
      <c r="AH281" s="205"/>
      <c r="AI281" s="529"/>
      <c r="AJ281" s="203"/>
      <c r="AK281" s="207"/>
      <c r="AL281" s="208"/>
      <c r="AM281" s="205"/>
      <c r="AN281" s="529"/>
      <c r="AO281" s="203"/>
      <c r="AP281" s="207"/>
      <c r="AQ281" s="208"/>
      <c r="AR281" s="205"/>
      <c r="AS281" s="529"/>
      <c r="AT281" s="203"/>
      <c r="AU281" s="207"/>
      <c r="AV281" s="208"/>
      <c r="AW281" s="205"/>
      <c r="AX281" s="529"/>
    </row>
    <row r="282" spans="2:50" ht="14.25" customHeight="1">
      <c r="B282" s="531" t="s">
        <v>762</v>
      </c>
      <c r="C282" s="532"/>
      <c r="D282" s="532"/>
      <c r="E282" s="532"/>
      <c r="F282" s="532"/>
      <c r="G282" s="532"/>
      <c r="H282" s="532"/>
      <c r="I282" s="532"/>
      <c r="J282" s="532"/>
      <c r="K282" s="532"/>
      <c r="L282" s="532"/>
      <c r="M282" s="533"/>
      <c r="N282" s="575" t="s">
        <v>445</v>
      </c>
      <c r="O282" s="575" t="s">
        <v>105</v>
      </c>
      <c r="P282" s="587">
        <f>AT262+1</f>
        <v>45965</v>
      </c>
      <c r="Q282" s="588"/>
      <c r="R282" s="588"/>
      <c r="S282" s="588"/>
      <c r="T282" s="588"/>
      <c r="U282" s="589">
        <f>P282+1</f>
        <v>45966</v>
      </c>
      <c r="V282" s="590"/>
      <c r="W282" s="590"/>
      <c r="X282" s="590"/>
      <c r="Y282" s="590"/>
      <c r="Z282" s="587">
        <f t="shared" ref="Z282" si="353">U282+1</f>
        <v>45967</v>
      </c>
      <c r="AA282" s="588"/>
      <c r="AB282" s="588"/>
      <c r="AC282" s="588"/>
      <c r="AD282" s="588"/>
      <c r="AE282" s="589">
        <f t="shared" ref="AE282" si="354">Z282+1</f>
        <v>45968</v>
      </c>
      <c r="AF282" s="590"/>
      <c r="AG282" s="590"/>
      <c r="AH282" s="590"/>
      <c r="AI282" s="590"/>
      <c r="AJ282" s="591">
        <f t="shared" ref="AJ282" si="355">AE282+1</f>
        <v>45969</v>
      </c>
      <c r="AK282" s="592"/>
      <c r="AL282" s="592"/>
      <c r="AM282" s="592"/>
      <c r="AN282" s="593"/>
      <c r="AO282" s="589">
        <f t="shared" ref="AO282" si="356">AJ282+1</f>
        <v>45970</v>
      </c>
      <c r="AP282" s="590"/>
      <c r="AQ282" s="590"/>
      <c r="AR282" s="590"/>
      <c r="AS282" s="590"/>
      <c r="AT282" s="591">
        <f t="shared" ref="AT282" si="357">AO282+1</f>
        <v>45971</v>
      </c>
      <c r="AU282" s="592"/>
      <c r="AV282" s="592"/>
      <c r="AW282" s="592"/>
      <c r="AX282" s="593"/>
    </row>
    <row r="283" spans="2:50" ht="14.25" customHeight="1">
      <c r="B283" s="534"/>
      <c r="C283" s="534"/>
      <c r="D283" s="534"/>
      <c r="E283" s="534"/>
      <c r="F283" s="534"/>
      <c r="G283" s="534"/>
      <c r="H283" s="534"/>
      <c r="I283" s="534"/>
      <c r="J283" s="534"/>
      <c r="K283" s="534"/>
      <c r="L283" s="534"/>
      <c r="M283" s="535"/>
      <c r="N283" s="577"/>
      <c r="O283" s="577"/>
      <c r="P283" s="594">
        <f>P282</f>
        <v>45965</v>
      </c>
      <c r="Q283" s="594"/>
      <c r="R283" s="594"/>
      <c r="S283" s="594"/>
      <c r="T283" s="594"/>
      <c r="U283" s="595">
        <f>U282</f>
        <v>45966</v>
      </c>
      <c r="V283" s="595"/>
      <c r="W283" s="595"/>
      <c r="X283" s="595"/>
      <c r="Y283" s="595"/>
      <c r="Z283" s="594">
        <f t="shared" ref="Z283" si="358">Z282</f>
        <v>45967</v>
      </c>
      <c r="AA283" s="594"/>
      <c r="AB283" s="594"/>
      <c r="AC283" s="594"/>
      <c r="AD283" s="594"/>
      <c r="AE283" s="595">
        <f t="shared" ref="AE283" si="359">AE282</f>
        <v>45968</v>
      </c>
      <c r="AF283" s="595"/>
      <c r="AG283" s="595"/>
      <c r="AH283" s="595"/>
      <c r="AI283" s="595"/>
      <c r="AJ283" s="596">
        <f t="shared" ref="AJ283" si="360">AJ282</f>
        <v>45969</v>
      </c>
      <c r="AK283" s="597"/>
      <c r="AL283" s="597"/>
      <c r="AM283" s="597"/>
      <c r="AN283" s="598"/>
      <c r="AO283" s="595">
        <f t="shared" ref="AO283" si="361">AO282</f>
        <v>45970</v>
      </c>
      <c r="AP283" s="595"/>
      <c r="AQ283" s="595"/>
      <c r="AR283" s="595"/>
      <c r="AS283" s="595"/>
      <c r="AT283" s="596">
        <f t="shared" ref="AT283" si="362">AT282</f>
        <v>45971</v>
      </c>
      <c r="AU283" s="597"/>
      <c r="AV283" s="597"/>
      <c r="AW283" s="597"/>
      <c r="AX283" s="598"/>
    </row>
    <row r="284" spans="2:50" ht="14.25" customHeight="1">
      <c r="B284" s="494" t="s">
        <v>165</v>
      </c>
      <c r="C284" s="494" t="s">
        <v>160</v>
      </c>
      <c r="D284" s="494"/>
      <c r="E284" s="494" t="s">
        <v>161</v>
      </c>
      <c r="F284" s="494"/>
      <c r="G284" s="494"/>
      <c r="H284" s="494" t="s">
        <v>166</v>
      </c>
      <c r="I284" s="527" t="s">
        <v>446</v>
      </c>
      <c r="J284" s="527"/>
      <c r="K284" s="527"/>
      <c r="L284" s="527" t="s">
        <v>166</v>
      </c>
      <c r="M284" s="527" t="s">
        <v>168</v>
      </c>
      <c r="N284" s="494"/>
      <c r="O284" s="494" t="s">
        <v>167</v>
      </c>
      <c r="P284" s="494" t="s">
        <v>163</v>
      </c>
      <c r="Q284" s="494"/>
      <c r="R284" s="494"/>
      <c r="S284" s="494"/>
      <c r="T284" s="494" t="s">
        <v>166</v>
      </c>
      <c r="U284" s="494" t="s">
        <v>163</v>
      </c>
      <c r="V284" s="494"/>
      <c r="W284" s="494"/>
      <c r="X284" s="494"/>
      <c r="Y284" s="494" t="s">
        <v>166</v>
      </c>
      <c r="Z284" s="494" t="s">
        <v>163</v>
      </c>
      <c r="AA284" s="494"/>
      <c r="AB284" s="494"/>
      <c r="AC284" s="494"/>
      <c r="AD284" s="494" t="s">
        <v>166</v>
      </c>
      <c r="AE284" s="494" t="s">
        <v>163</v>
      </c>
      <c r="AF284" s="494"/>
      <c r="AG284" s="494"/>
      <c r="AH284" s="494"/>
      <c r="AI284" s="494" t="s">
        <v>166</v>
      </c>
      <c r="AJ284" s="494" t="s">
        <v>163</v>
      </c>
      <c r="AK284" s="494"/>
      <c r="AL284" s="494"/>
      <c r="AM284" s="494"/>
      <c r="AN284" s="494" t="s">
        <v>166</v>
      </c>
      <c r="AO284" s="494" t="s">
        <v>163</v>
      </c>
      <c r="AP284" s="494"/>
      <c r="AQ284" s="494"/>
      <c r="AR284" s="494"/>
      <c r="AS284" s="494" t="s">
        <v>166</v>
      </c>
      <c r="AT284" s="494" t="s">
        <v>163</v>
      </c>
      <c r="AU284" s="494"/>
      <c r="AV284" s="494"/>
      <c r="AW284" s="494"/>
      <c r="AX284" s="494" t="s">
        <v>166</v>
      </c>
    </row>
    <row r="285" spans="2:50" ht="14.25" customHeight="1">
      <c r="B285" s="494"/>
      <c r="C285" s="494"/>
      <c r="D285" s="494"/>
      <c r="E285" s="494" t="s">
        <v>447</v>
      </c>
      <c r="F285" s="494"/>
      <c r="G285" s="494"/>
      <c r="H285" s="494"/>
      <c r="I285" s="527" t="s">
        <v>447</v>
      </c>
      <c r="J285" s="527"/>
      <c r="K285" s="527"/>
      <c r="L285" s="527"/>
      <c r="M285" s="527"/>
      <c r="N285" s="494"/>
      <c r="O285" s="494"/>
      <c r="P285" s="494" t="s">
        <v>448</v>
      </c>
      <c r="Q285" s="494"/>
      <c r="R285" s="494"/>
      <c r="S285" s="494"/>
      <c r="T285" s="494"/>
      <c r="U285" s="494" t="s">
        <v>448</v>
      </c>
      <c r="V285" s="494"/>
      <c r="W285" s="494"/>
      <c r="X285" s="494"/>
      <c r="Y285" s="494"/>
      <c r="Z285" s="494" t="s">
        <v>448</v>
      </c>
      <c r="AA285" s="494"/>
      <c r="AB285" s="494"/>
      <c r="AC285" s="494"/>
      <c r="AD285" s="494"/>
      <c r="AE285" s="494" t="s">
        <v>448</v>
      </c>
      <c r="AF285" s="494"/>
      <c r="AG285" s="494"/>
      <c r="AH285" s="494"/>
      <c r="AI285" s="494"/>
      <c r="AJ285" s="494" t="s">
        <v>448</v>
      </c>
      <c r="AK285" s="494"/>
      <c r="AL285" s="494"/>
      <c r="AM285" s="494"/>
      <c r="AN285" s="494"/>
      <c r="AO285" s="494" t="s">
        <v>448</v>
      </c>
      <c r="AP285" s="494"/>
      <c r="AQ285" s="494"/>
      <c r="AR285" s="494"/>
      <c r="AS285" s="494"/>
      <c r="AT285" s="494" t="s">
        <v>448</v>
      </c>
      <c r="AU285" s="494"/>
      <c r="AV285" s="494"/>
      <c r="AW285" s="494"/>
      <c r="AX285" s="494"/>
    </row>
    <row r="286" spans="2:50" ht="14.25" customHeight="1">
      <c r="B286" s="494"/>
      <c r="C286" s="494"/>
      <c r="D286" s="494"/>
      <c r="E286" s="203" t="s">
        <v>162</v>
      </c>
      <c r="F286" s="203" t="s">
        <v>449</v>
      </c>
      <c r="G286" s="203" t="s">
        <v>164</v>
      </c>
      <c r="H286" s="494"/>
      <c r="I286" s="204" t="s">
        <v>162</v>
      </c>
      <c r="J286" s="204" t="s">
        <v>449</v>
      </c>
      <c r="K286" s="204" t="s">
        <v>164</v>
      </c>
      <c r="L286" s="527"/>
      <c r="M286" s="527"/>
      <c r="N286" s="494"/>
      <c r="O286" s="494"/>
      <c r="P286" s="203" t="s">
        <v>162</v>
      </c>
      <c r="Q286" s="203" t="s">
        <v>449</v>
      </c>
      <c r="R286" s="203" t="s">
        <v>164</v>
      </c>
      <c r="S286" s="205" t="s">
        <v>168</v>
      </c>
      <c r="T286" s="494"/>
      <c r="U286" s="203" t="s">
        <v>162</v>
      </c>
      <c r="V286" s="203" t="s">
        <v>449</v>
      </c>
      <c r="W286" s="203" t="s">
        <v>164</v>
      </c>
      <c r="X286" s="205" t="s">
        <v>168</v>
      </c>
      <c r="Y286" s="494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494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494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494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494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494"/>
    </row>
    <row r="287" spans="2:50" ht="14.25" customHeight="1">
      <c r="B287" s="600" t="s">
        <v>625</v>
      </c>
      <c r="C287" s="203">
        <v>1</v>
      </c>
      <c r="D287" s="206" t="s">
        <v>404</v>
      </c>
      <c r="E287" s="203">
        <v>20</v>
      </c>
      <c r="F287" s="203">
        <v>2600</v>
      </c>
      <c r="G287" s="208">
        <f t="shared" ref="G287:G294" si="363">F287/E287</f>
        <v>130</v>
      </c>
      <c r="H287" s="529">
        <f>AVERAGE(G287:G301)</f>
        <v>370.06534090909088</v>
      </c>
      <c r="I287" s="209">
        <f>AVERAGE(P287,U287,Z287,AE287,AJ287,AO287,AT287)</f>
        <v>20</v>
      </c>
      <c r="J287" s="209">
        <f>AVERAGE(Q287,V287,AA287,AF287,AK287,AP287,AU287)</f>
        <v>2304.5724780335227</v>
      </c>
      <c r="K287" s="210">
        <f>AVERAGE(R287,W287,AB287,AG287,AL287,AQ287,AV287)</f>
        <v>115.22862390167616</v>
      </c>
      <c r="L287" s="530">
        <f>IFERROR(AVERAGE(K287:K301),"-")</f>
        <v>331.61611434748352</v>
      </c>
      <c r="M287" s="209">
        <f>RANK(K287, K$287:$K$301)</f>
        <v>8</v>
      </c>
      <c r="N287" s="494"/>
      <c r="O287" s="494"/>
      <c r="P287" s="207">
        <v>20</v>
      </c>
      <c r="Q287" s="207">
        <v>2304.6058458813095</v>
      </c>
      <c r="R287" s="208">
        <f t="shared" ref="R287:R294" si="364">Q287/P287</f>
        <v>115.23029229406548</v>
      </c>
      <c r="S287" s="205">
        <f>RANK(R287, R$287:R$301)</f>
        <v>8</v>
      </c>
      <c r="T287" s="529">
        <f>AVERAGE(R287:R301)</f>
        <v>331.77769603412975</v>
      </c>
      <c r="U287" s="207">
        <v>20</v>
      </c>
      <c r="V287" s="207">
        <v>2304.6376136098784</v>
      </c>
      <c r="W287" s="208">
        <f t="shared" ref="W287:W294" si="365">V287/U287</f>
        <v>115.23188068049392</v>
      </c>
      <c r="X287" s="205">
        <f>RANK(W287, W$287:W$301)</f>
        <v>8</v>
      </c>
      <c r="Y287" s="529">
        <f>AVERAGE(W287:W301)</f>
        <v>331.81117323528076</v>
      </c>
      <c r="Z287" s="207">
        <v>20</v>
      </c>
      <c r="AA287" s="207">
        <v>2304.2687193841857</v>
      </c>
      <c r="AB287" s="208">
        <f t="shared" ref="AB287:AB294" si="366">AA287/Z287</f>
        <v>115.21343596920929</v>
      </c>
      <c r="AC287" s="205">
        <f>RANK(AB287, AB$287:AB$301)</f>
        <v>8</v>
      </c>
      <c r="AD287" s="529">
        <f>AVERAGE(AB287:AB301)</f>
        <v>331.72325893193158</v>
      </c>
      <c r="AE287" s="207">
        <v>20</v>
      </c>
      <c r="AF287" s="207">
        <v>2304.4410413476203</v>
      </c>
      <c r="AG287" s="208">
        <f t="shared" ref="AG287:AG294" si="367">AF287/AE287</f>
        <v>115.22205206738101</v>
      </c>
      <c r="AH287" s="205">
        <f>RANK(AG287, AG$287:AG$301)</f>
        <v>8</v>
      </c>
      <c r="AI287" s="529">
        <f>AVERAGE(AG287:AG301)</f>
        <v>331.8032517191503</v>
      </c>
      <c r="AJ287" s="207">
        <v>20</v>
      </c>
      <c r="AK287" s="207">
        <v>2304.5376220562894</v>
      </c>
      <c r="AL287" s="208">
        <f t="shared" ref="AL287:AL294" si="368">AK287/AJ287</f>
        <v>115.22688110281447</v>
      </c>
      <c r="AM287" s="205">
        <f>RANK(AL287, AL$287:AL$301)</f>
        <v>8</v>
      </c>
      <c r="AN287" s="529">
        <f>AVERAGE(AL287:AL301)</f>
        <v>331.5454815336592</v>
      </c>
      <c r="AO287" s="207">
        <v>20</v>
      </c>
      <c r="AP287" s="207">
        <v>2304.8327137546448</v>
      </c>
      <c r="AQ287" s="208">
        <f t="shared" ref="AQ287:AQ294" si="369">AP287/AO287</f>
        <v>115.24163568773224</v>
      </c>
      <c r="AR287" s="205">
        <f>RANK(AQ287, AQ$287:AQ$301)</f>
        <v>7</v>
      </c>
      <c r="AS287" s="529">
        <f>AVERAGE(AQ287:AQ301)</f>
        <v>344.8274591269693</v>
      </c>
      <c r="AT287" s="207">
        <v>20</v>
      </c>
      <c r="AU287" s="207">
        <v>2304.6837902007328</v>
      </c>
      <c r="AV287" s="208">
        <f t="shared" ref="AV287:AV294" si="370">AU287/AT287</f>
        <v>115.23418951003664</v>
      </c>
      <c r="AW287" s="205">
        <f>RANK(AV287, AV$287:AV$301)</f>
        <v>7</v>
      </c>
      <c r="AX287" s="529">
        <f>AVERAGE(AV287:AV301)</f>
        <v>344.79947895282749</v>
      </c>
    </row>
    <row r="288" spans="2:50" ht="14.25" customHeight="1">
      <c r="B288" s="494"/>
      <c r="C288" s="203">
        <v>2</v>
      </c>
      <c r="D288" s="206" t="s">
        <v>402</v>
      </c>
      <c r="E288" s="203">
        <v>16</v>
      </c>
      <c r="F288" s="203">
        <v>3000</v>
      </c>
      <c r="G288" s="208">
        <f t="shared" si="363"/>
        <v>187.5</v>
      </c>
      <c r="H288" s="529"/>
      <c r="I288" s="209">
        <f t="shared" ref="I288:K294" si="371">AVERAGE(P288,U288,Z288,AE288,AJ288,AO288,AT288)</f>
        <v>16</v>
      </c>
      <c r="J288" s="209">
        <f t="shared" si="371"/>
        <v>2605.6076451382805</v>
      </c>
      <c r="K288" s="210">
        <f t="shared" si="371"/>
        <v>162.85047782114253</v>
      </c>
      <c r="L288" s="530"/>
      <c r="M288" s="209">
        <f>RANK(K288, K$287:$K$301)</f>
        <v>7</v>
      </c>
      <c r="N288" s="494"/>
      <c r="O288" s="494"/>
      <c r="P288" s="207">
        <v>16</v>
      </c>
      <c r="Q288" s="207">
        <v>2606.7597354886066</v>
      </c>
      <c r="R288" s="208">
        <f t="shared" si="364"/>
        <v>162.92248346803791</v>
      </c>
      <c r="S288" s="205">
        <f t="shared" ref="S288:S294" si="372">RANK(R288, R$287:R$301)</f>
        <v>7</v>
      </c>
      <c r="T288" s="529"/>
      <c r="U288" s="207">
        <v>16</v>
      </c>
      <c r="V288" s="207">
        <v>2607.3274199768662</v>
      </c>
      <c r="W288" s="208">
        <f t="shared" si="365"/>
        <v>162.95796374855414</v>
      </c>
      <c r="X288" s="205">
        <f t="shared" ref="X288:X293" si="373">RANK(W288, W$287:W$301)</f>
        <v>7</v>
      </c>
      <c r="Y288" s="529"/>
      <c r="Z288" s="207">
        <v>16</v>
      </c>
      <c r="AA288" s="207">
        <v>2605.0179211469544</v>
      </c>
      <c r="AB288" s="208">
        <f t="shared" si="366"/>
        <v>162.81362007168465</v>
      </c>
      <c r="AC288" s="205">
        <f t="shared" ref="AC288:AC294" si="374">RANK(AB288, AB$287:AB$301)</f>
        <v>7</v>
      </c>
      <c r="AD288" s="529"/>
      <c r="AE288" s="207">
        <v>16</v>
      </c>
      <c r="AF288" s="207">
        <v>2605.1960321209281</v>
      </c>
      <c r="AG288" s="208">
        <f t="shared" si="367"/>
        <v>162.824752007558</v>
      </c>
      <c r="AH288" s="205">
        <f t="shared" ref="AH288:AH294" si="375">RANK(AG288, AG$287:AG$301)</f>
        <v>7</v>
      </c>
      <c r="AI288" s="529"/>
      <c r="AJ288" s="207">
        <v>16</v>
      </c>
      <c r="AK288" s="207">
        <v>2604.7058823529487</v>
      </c>
      <c r="AL288" s="208">
        <f t="shared" si="368"/>
        <v>162.79411764705929</v>
      </c>
      <c r="AM288" s="205">
        <f t="shared" ref="AM288:AM294" si="376">RANK(AL288, AL$287:AL$301)</f>
        <v>7</v>
      </c>
      <c r="AN288" s="529"/>
      <c r="AO288" s="207">
        <v>16</v>
      </c>
      <c r="AP288" s="207">
        <v>2604.9494597420667</v>
      </c>
      <c r="AQ288" s="208">
        <f t="shared" si="369"/>
        <v>162.80934123387917</v>
      </c>
      <c r="AR288" s="205">
        <f t="shared" ref="AR288:AR294" si="377">RANK(AQ288, AQ$287:AQ$301)</f>
        <v>6</v>
      </c>
      <c r="AS288" s="529"/>
      <c r="AT288" s="207">
        <v>16</v>
      </c>
      <c r="AU288" s="207">
        <v>2605.2970651395926</v>
      </c>
      <c r="AV288" s="208">
        <f t="shared" si="370"/>
        <v>162.83106657122454</v>
      </c>
      <c r="AW288" s="205">
        <f t="shared" ref="AW288:AW294" si="378">RANK(AV288, AV$287:AV$301)</f>
        <v>6</v>
      </c>
      <c r="AX288" s="529"/>
    </row>
    <row r="289" spans="2:50" ht="14.25" customHeight="1">
      <c r="B289" s="494"/>
      <c r="C289" s="203">
        <v>3</v>
      </c>
      <c r="D289" s="206" t="s">
        <v>403</v>
      </c>
      <c r="E289" s="203">
        <v>6</v>
      </c>
      <c r="F289" s="203">
        <v>3600</v>
      </c>
      <c r="G289" s="208">
        <f t="shared" si="363"/>
        <v>600</v>
      </c>
      <c r="H289" s="529"/>
      <c r="I289" s="209">
        <f t="shared" si="371"/>
        <v>6</v>
      </c>
      <c r="J289" s="209">
        <f t="shared" si="371"/>
        <v>3263.2886492098178</v>
      </c>
      <c r="K289" s="210">
        <f t="shared" si="371"/>
        <v>543.88144153496967</v>
      </c>
      <c r="L289" s="530"/>
      <c r="M289" s="209">
        <f>RANK(K289, K$287:$K$301)</f>
        <v>1</v>
      </c>
      <c r="N289" s="494"/>
      <c r="O289" s="494"/>
      <c r="P289" s="207">
        <v>6</v>
      </c>
      <c r="Q289" s="207">
        <v>3266.5549036043649</v>
      </c>
      <c r="R289" s="208">
        <f t="shared" si="364"/>
        <v>544.42581726739411</v>
      </c>
      <c r="S289" s="205">
        <f t="shared" si="372"/>
        <v>1</v>
      </c>
      <c r="T289" s="529"/>
      <c r="U289" s="207">
        <v>6</v>
      </c>
      <c r="V289" s="207">
        <v>3266.2565905096671</v>
      </c>
      <c r="W289" s="208">
        <f t="shared" si="365"/>
        <v>544.37609841827782</v>
      </c>
      <c r="X289" s="205">
        <f t="shared" si="373"/>
        <v>1</v>
      </c>
      <c r="Y289" s="529"/>
      <c r="Z289" s="207">
        <v>6</v>
      </c>
      <c r="AA289" s="207">
        <v>3265.7508289909961</v>
      </c>
      <c r="AB289" s="208">
        <f t="shared" si="366"/>
        <v>544.29180483183268</v>
      </c>
      <c r="AC289" s="205">
        <f t="shared" si="374"/>
        <v>1</v>
      </c>
      <c r="AD289" s="529"/>
      <c r="AE289" s="207">
        <v>6</v>
      </c>
      <c r="AF289" s="207">
        <v>3266.5885111371699</v>
      </c>
      <c r="AG289" s="208">
        <f t="shared" si="367"/>
        <v>544.43141852286169</v>
      </c>
      <c r="AH289" s="205">
        <f t="shared" si="375"/>
        <v>1</v>
      </c>
      <c r="AI289" s="529"/>
      <c r="AJ289" s="207">
        <v>6</v>
      </c>
      <c r="AK289" s="207">
        <v>3261.7169373549896</v>
      </c>
      <c r="AL289" s="208">
        <f t="shared" si="368"/>
        <v>543.61948955916489</v>
      </c>
      <c r="AM289" s="205">
        <f t="shared" si="376"/>
        <v>2</v>
      </c>
      <c r="AN289" s="529"/>
      <c r="AO289" s="207">
        <v>6</v>
      </c>
      <c r="AP289" s="207">
        <v>3258.1314878892749</v>
      </c>
      <c r="AQ289" s="208">
        <f t="shared" si="369"/>
        <v>543.02191464821249</v>
      </c>
      <c r="AR289" s="205">
        <f t="shared" si="377"/>
        <v>2</v>
      </c>
      <c r="AS289" s="529"/>
      <c r="AT289" s="207">
        <v>6</v>
      </c>
      <c r="AU289" s="207">
        <v>3258.0212849822606</v>
      </c>
      <c r="AV289" s="208">
        <f t="shared" si="370"/>
        <v>543.00354749704343</v>
      </c>
      <c r="AW289" s="205">
        <f t="shared" si="378"/>
        <v>2</v>
      </c>
      <c r="AX289" s="529"/>
    </row>
    <row r="290" spans="2:50" ht="14.25" customHeight="1">
      <c r="B290" s="494"/>
      <c r="C290" s="203">
        <v>4</v>
      </c>
      <c r="D290" s="206" t="s">
        <v>401</v>
      </c>
      <c r="E290" s="203">
        <v>11</v>
      </c>
      <c r="F290" s="203">
        <v>3273</v>
      </c>
      <c r="G290" s="208">
        <f t="shared" si="363"/>
        <v>297.54545454545456</v>
      </c>
      <c r="H290" s="529"/>
      <c r="I290" s="209">
        <f t="shared" si="371"/>
        <v>11</v>
      </c>
      <c r="J290" s="209">
        <f t="shared" si="371"/>
        <v>2906.2331863149061</v>
      </c>
      <c r="K290" s="210">
        <f t="shared" si="371"/>
        <v>264.20301693771881</v>
      </c>
      <c r="L290" s="530"/>
      <c r="M290" s="209">
        <f>RANK(K290, K$287:$K$301)</f>
        <v>4</v>
      </c>
      <c r="N290" s="494"/>
      <c r="O290" s="494"/>
      <c r="P290" s="207">
        <v>11</v>
      </c>
      <c r="Q290" s="207">
        <v>2905.9630606860146</v>
      </c>
      <c r="R290" s="208">
        <f t="shared" si="364"/>
        <v>264.17846006236499</v>
      </c>
      <c r="S290" s="205">
        <f t="shared" si="372"/>
        <v>4</v>
      </c>
      <c r="T290" s="529"/>
      <c r="U290" s="207">
        <v>11</v>
      </c>
      <c r="V290" s="207">
        <v>2906.007860752386</v>
      </c>
      <c r="W290" s="208">
        <f t="shared" si="365"/>
        <v>264.18253279567148</v>
      </c>
      <c r="X290" s="205">
        <f t="shared" si="373"/>
        <v>4</v>
      </c>
      <c r="Y290" s="529"/>
      <c r="Z290" s="207">
        <v>11</v>
      </c>
      <c r="AA290" s="207">
        <v>2905.8992805755388</v>
      </c>
      <c r="AB290" s="208">
        <f t="shared" si="366"/>
        <v>264.17266187050353</v>
      </c>
      <c r="AC290" s="205">
        <f t="shared" si="374"/>
        <v>4</v>
      </c>
      <c r="AD290" s="529"/>
      <c r="AE290" s="207">
        <v>11</v>
      </c>
      <c r="AF290" s="207">
        <v>2906.2692702980503</v>
      </c>
      <c r="AG290" s="208">
        <f t="shared" si="367"/>
        <v>264.20629729982278</v>
      </c>
      <c r="AH290" s="205">
        <f t="shared" si="375"/>
        <v>4</v>
      </c>
      <c r="AI290" s="529"/>
      <c r="AJ290" s="207">
        <v>11</v>
      </c>
      <c r="AK290" s="207">
        <v>2906.5445026178031</v>
      </c>
      <c r="AL290" s="208">
        <f t="shared" si="368"/>
        <v>264.23131841980029</v>
      </c>
      <c r="AM290" s="205">
        <f t="shared" si="376"/>
        <v>4</v>
      </c>
      <c r="AN290" s="529"/>
      <c r="AO290" s="207">
        <v>11</v>
      </c>
      <c r="AP290" s="207">
        <v>2906.4327485380104</v>
      </c>
      <c r="AQ290" s="208">
        <f t="shared" si="369"/>
        <v>264.22115895800096</v>
      </c>
      <c r="AR290" s="205">
        <f t="shared" si="377"/>
        <v>4</v>
      </c>
      <c r="AS290" s="529"/>
      <c r="AT290" s="207">
        <v>11</v>
      </c>
      <c r="AU290" s="207">
        <v>2906.5155807365441</v>
      </c>
      <c r="AV290" s="208">
        <f t="shared" si="370"/>
        <v>264.22868915786762</v>
      </c>
      <c r="AW290" s="205">
        <f t="shared" si="378"/>
        <v>4</v>
      </c>
      <c r="AX290" s="529"/>
    </row>
    <row r="291" spans="2:50" ht="14.25" customHeight="1">
      <c r="B291" s="494"/>
      <c r="C291" s="203">
        <v>5</v>
      </c>
      <c r="D291" s="206" t="s">
        <v>399</v>
      </c>
      <c r="E291" s="203">
        <v>12</v>
      </c>
      <c r="F291" s="203">
        <v>3273</v>
      </c>
      <c r="G291" s="208">
        <f t="shared" si="363"/>
        <v>272.75</v>
      </c>
      <c r="H291" s="529"/>
      <c r="I291" s="209">
        <f t="shared" si="371"/>
        <v>12</v>
      </c>
      <c r="J291" s="209">
        <f t="shared" si="371"/>
        <v>2907.6917231441371</v>
      </c>
      <c r="K291" s="210">
        <f t="shared" si="371"/>
        <v>242.30764359534473</v>
      </c>
      <c r="L291" s="530"/>
      <c r="M291" s="209">
        <f>RANK(K291, K$287:$K$301)</f>
        <v>5</v>
      </c>
      <c r="N291" s="494"/>
      <c r="O291" s="494"/>
      <c r="P291" s="207">
        <v>12</v>
      </c>
      <c r="Q291" s="207">
        <v>2907.3183279742775</v>
      </c>
      <c r="R291" s="208">
        <f t="shared" si="364"/>
        <v>242.27652733118978</v>
      </c>
      <c r="S291" s="205">
        <f t="shared" si="372"/>
        <v>5</v>
      </c>
      <c r="T291" s="529"/>
      <c r="U291" s="207">
        <v>12</v>
      </c>
      <c r="V291" s="207">
        <v>2907.3944608765801</v>
      </c>
      <c r="W291" s="208">
        <f t="shared" si="365"/>
        <v>242.28287173971501</v>
      </c>
      <c r="X291" s="205">
        <f t="shared" si="373"/>
        <v>5</v>
      </c>
      <c r="Y291" s="529"/>
      <c r="Z291" s="207">
        <v>12</v>
      </c>
      <c r="AA291" s="207">
        <v>2907.6517150395771</v>
      </c>
      <c r="AB291" s="208">
        <f t="shared" si="366"/>
        <v>242.30430958663143</v>
      </c>
      <c r="AC291" s="205">
        <f t="shared" si="374"/>
        <v>5</v>
      </c>
      <c r="AD291" s="529"/>
      <c r="AE291" s="207">
        <v>12</v>
      </c>
      <c r="AF291" s="207">
        <v>2907.8873239436634</v>
      </c>
      <c r="AG291" s="208">
        <f t="shared" si="367"/>
        <v>242.32394366197195</v>
      </c>
      <c r="AH291" s="205">
        <f t="shared" si="375"/>
        <v>5</v>
      </c>
      <c r="AI291" s="529"/>
      <c r="AJ291" s="207">
        <v>12</v>
      </c>
      <c r="AK291" s="207">
        <v>2907.6221057968587</v>
      </c>
      <c r="AL291" s="208">
        <f t="shared" si="368"/>
        <v>242.30184214973823</v>
      </c>
      <c r="AM291" s="205">
        <f t="shared" si="376"/>
        <v>5</v>
      </c>
      <c r="AN291" s="529"/>
      <c r="AO291" s="207">
        <v>12</v>
      </c>
      <c r="AP291" s="207">
        <v>2907.93893129771</v>
      </c>
      <c r="AQ291" s="208">
        <f t="shared" si="369"/>
        <v>242.32824427480918</v>
      </c>
      <c r="AR291" s="205">
        <f t="shared" si="377"/>
        <v>5</v>
      </c>
      <c r="AS291" s="529"/>
      <c r="AT291" s="207">
        <v>12</v>
      </c>
      <c r="AU291" s="207">
        <v>2908.0291970802932</v>
      </c>
      <c r="AV291" s="208">
        <f t="shared" si="370"/>
        <v>242.33576642335777</v>
      </c>
      <c r="AW291" s="205">
        <f t="shared" si="378"/>
        <v>5</v>
      </c>
      <c r="AX291" s="529"/>
    </row>
    <row r="292" spans="2:50" ht="14.25" customHeight="1">
      <c r="B292" s="494"/>
      <c r="C292" s="203">
        <v>6</v>
      </c>
      <c r="D292" s="206" t="s">
        <v>400</v>
      </c>
      <c r="E292" s="203">
        <v>11</v>
      </c>
      <c r="F292" s="203">
        <v>3000</v>
      </c>
      <c r="G292" s="208">
        <f t="shared" si="363"/>
        <v>272.72727272727275</v>
      </c>
      <c r="H292" s="529"/>
      <c r="I292" s="209">
        <f t="shared" si="371"/>
        <v>11</v>
      </c>
      <c r="J292" s="209">
        <f t="shared" si="371"/>
        <v>2606.0481989700888</v>
      </c>
      <c r="K292" s="210">
        <f t="shared" si="371"/>
        <v>236.91347263364446</v>
      </c>
      <c r="L292" s="530"/>
      <c r="M292" s="209">
        <f>RANK(K292, K$287:$K$301)</f>
        <v>6</v>
      </c>
      <c r="N292" s="494"/>
      <c r="O292" s="494"/>
      <c r="P292" s="207">
        <v>11</v>
      </c>
      <c r="Q292" s="207">
        <v>2607.6427651352501</v>
      </c>
      <c r="R292" s="208">
        <f t="shared" si="364"/>
        <v>237.05843319411363</v>
      </c>
      <c r="S292" s="205">
        <f t="shared" si="372"/>
        <v>6</v>
      </c>
      <c r="T292" s="529"/>
      <c r="U292" s="207">
        <v>11</v>
      </c>
      <c r="V292" s="207">
        <v>2607.6521739130399</v>
      </c>
      <c r="W292" s="208">
        <f t="shared" si="365"/>
        <v>237.05928853754907</v>
      </c>
      <c r="X292" s="205">
        <f t="shared" si="373"/>
        <v>6</v>
      </c>
      <c r="Y292" s="529"/>
      <c r="Z292" s="207">
        <v>11</v>
      </c>
      <c r="AA292" s="207">
        <v>2605.1522248243664</v>
      </c>
      <c r="AB292" s="208">
        <f t="shared" si="366"/>
        <v>236.83202043857875</v>
      </c>
      <c r="AC292" s="205">
        <f t="shared" si="374"/>
        <v>6</v>
      </c>
      <c r="AD292" s="529"/>
      <c r="AE292" s="207">
        <v>11</v>
      </c>
      <c r="AF292" s="207">
        <v>2604.7781569965919</v>
      </c>
      <c r="AG292" s="208">
        <f t="shared" si="367"/>
        <v>236.79801427241745</v>
      </c>
      <c r="AH292" s="205">
        <f t="shared" si="375"/>
        <v>6</v>
      </c>
      <c r="AI292" s="529"/>
      <c r="AJ292" s="207">
        <v>11</v>
      </c>
      <c r="AK292" s="207">
        <v>2605.0156739811955</v>
      </c>
      <c r="AL292" s="208">
        <f t="shared" si="368"/>
        <v>236.81960672556323</v>
      </c>
      <c r="AM292" s="205">
        <f t="shared" si="376"/>
        <v>6</v>
      </c>
      <c r="AN292" s="529"/>
      <c r="AO292" s="207"/>
      <c r="AP292" s="207"/>
      <c r="AQ292" s="208"/>
      <c r="AR292" s="205"/>
      <c r="AS292" s="529"/>
      <c r="AT292" s="207"/>
      <c r="AU292" s="207"/>
      <c r="AV292" s="208"/>
      <c r="AW292" s="205"/>
      <c r="AX292" s="529"/>
    </row>
    <row r="293" spans="2:50" ht="14.25" customHeight="1">
      <c r="B293" s="494"/>
      <c r="C293" s="203">
        <v>7</v>
      </c>
      <c r="D293" s="206" t="s">
        <v>556</v>
      </c>
      <c r="E293" s="203">
        <v>6</v>
      </c>
      <c r="F293" s="203">
        <v>3600</v>
      </c>
      <c r="G293" s="208">
        <f t="shared" si="363"/>
        <v>600</v>
      </c>
      <c r="H293" s="529"/>
      <c r="I293" s="209">
        <f t="shared" si="371"/>
        <v>6</v>
      </c>
      <c r="J293" s="209">
        <f t="shared" si="371"/>
        <v>3262.773616178245</v>
      </c>
      <c r="K293" s="210">
        <f t="shared" si="371"/>
        <v>543.79560269637409</v>
      </c>
      <c r="L293" s="530"/>
      <c r="M293" s="209">
        <f>RANK(K293, K$287:$K$301)</f>
        <v>2</v>
      </c>
      <c r="N293" s="494"/>
      <c r="O293" s="494"/>
      <c r="P293" s="207">
        <v>6</v>
      </c>
      <c r="Q293" s="207">
        <v>3264.7773279352223</v>
      </c>
      <c r="R293" s="208">
        <f t="shared" si="364"/>
        <v>544.12955465587038</v>
      </c>
      <c r="S293" s="205">
        <f t="shared" si="372"/>
        <v>2</v>
      </c>
      <c r="T293" s="529"/>
      <c r="U293" s="207">
        <v>6</v>
      </c>
      <c r="V293" s="207">
        <v>3264.3442622950793</v>
      </c>
      <c r="W293" s="208">
        <f t="shared" si="365"/>
        <v>544.05737704917988</v>
      </c>
      <c r="X293" s="205">
        <f t="shared" si="373"/>
        <v>3</v>
      </c>
      <c r="Y293" s="529"/>
      <c r="Z293" s="207">
        <v>6</v>
      </c>
      <c r="AA293" s="207">
        <v>3264.3902439024378</v>
      </c>
      <c r="AB293" s="208">
        <f t="shared" si="366"/>
        <v>544.06504065040633</v>
      </c>
      <c r="AC293" s="205">
        <f t="shared" si="374"/>
        <v>3</v>
      </c>
      <c r="AD293" s="529"/>
      <c r="AE293" s="207">
        <v>6</v>
      </c>
      <c r="AF293" s="207">
        <v>3265.4450261780094</v>
      </c>
      <c r="AG293" s="208">
        <f t="shared" si="367"/>
        <v>544.24083769633489</v>
      </c>
      <c r="AH293" s="205">
        <f t="shared" si="375"/>
        <v>3</v>
      </c>
      <c r="AI293" s="529"/>
      <c r="AJ293" s="207">
        <v>6</v>
      </c>
      <c r="AK293" s="207">
        <v>3262.8032345013476</v>
      </c>
      <c r="AL293" s="208">
        <f t="shared" si="368"/>
        <v>543.80053908355796</v>
      </c>
      <c r="AM293" s="205">
        <f t="shared" si="376"/>
        <v>1</v>
      </c>
      <c r="AN293" s="529"/>
      <c r="AO293" s="207">
        <v>6</v>
      </c>
      <c r="AP293" s="207">
        <v>3259.0195145168982</v>
      </c>
      <c r="AQ293" s="208">
        <f t="shared" si="369"/>
        <v>543.16991908614966</v>
      </c>
      <c r="AR293" s="205">
        <f t="shared" si="377"/>
        <v>1</v>
      </c>
      <c r="AS293" s="529"/>
      <c r="AT293" s="207">
        <v>6</v>
      </c>
      <c r="AU293" s="207">
        <v>3258.6357039187201</v>
      </c>
      <c r="AV293" s="208">
        <f t="shared" si="370"/>
        <v>543.10595065311998</v>
      </c>
      <c r="AW293" s="205">
        <f t="shared" si="378"/>
        <v>1</v>
      </c>
      <c r="AX293" s="529"/>
    </row>
    <row r="294" spans="2:50" ht="14.25" customHeight="1">
      <c r="B294" s="494"/>
      <c r="C294" s="203">
        <v>8</v>
      </c>
      <c r="D294" s="206" t="s">
        <v>644</v>
      </c>
      <c r="E294" s="203">
        <v>6</v>
      </c>
      <c r="F294" s="203">
        <v>3600</v>
      </c>
      <c r="G294" s="208">
        <f t="shared" si="363"/>
        <v>600</v>
      </c>
      <c r="H294" s="529"/>
      <c r="I294" s="209">
        <f t="shared" si="371"/>
        <v>6</v>
      </c>
      <c r="J294" s="209">
        <f t="shared" si="371"/>
        <v>3262.4918139539886</v>
      </c>
      <c r="K294" s="210">
        <f t="shared" si="371"/>
        <v>543.74863565899818</v>
      </c>
      <c r="L294" s="530"/>
      <c r="M294" s="209">
        <f>RANK(K294, K$287:$K$301)</f>
        <v>3</v>
      </c>
      <c r="N294" s="494"/>
      <c r="O294" s="494"/>
      <c r="P294" s="207">
        <v>6</v>
      </c>
      <c r="Q294" s="207">
        <v>3264.0000000000114</v>
      </c>
      <c r="R294" s="208">
        <f t="shared" si="364"/>
        <v>544.00000000000193</v>
      </c>
      <c r="S294" s="205">
        <f t="shared" si="372"/>
        <v>3</v>
      </c>
      <c r="T294" s="529"/>
      <c r="U294" s="207">
        <v>6</v>
      </c>
      <c r="V294" s="207">
        <v>3266.0482374768312</v>
      </c>
      <c r="W294" s="208">
        <f t="shared" si="365"/>
        <v>544.34137291280524</v>
      </c>
      <c r="X294" s="205">
        <f>RANK(W294, W$287:W$301)</f>
        <v>2</v>
      </c>
      <c r="Y294" s="529"/>
      <c r="Z294" s="207">
        <v>6</v>
      </c>
      <c r="AA294" s="207">
        <v>3264.5590682196362</v>
      </c>
      <c r="AB294" s="208">
        <f t="shared" si="366"/>
        <v>544.09317803660599</v>
      </c>
      <c r="AC294" s="205">
        <f t="shared" si="374"/>
        <v>2</v>
      </c>
      <c r="AD294" s="529"/>
      <c r="AE294" s="207">
        <v>6</v>
      </c>
      <c r="AF294" s="207">
        <v>3266.2721893491271</v>
      </c>
      <c r="AG294" s="208">
        <f t="shared" si="367"/>
        <v>544.37869822485447</v>
      </c>
      <c r="AH294" s="205">
        <f t="shared" si="375"/>
        <v>2</v>
      </c>
      <c r="AI294" s="529"/>
      <c r="AJ294" s="207">
        <v>6</v>
      </c>
      <c r="AK294" s="207">
        <v>3261.4203454894537</v>
      </c>
      <c r="AL294" s="208">
        <f t="shared" si="368"/>
        <v>543.57005758157561</v>
      </c>
      <c r="AM294" s="205">
        <f t="shared" si="376"/>
        <v>3</v>
      </c>
      <c r="AN294" s="529"/>
      <c r="AO294" s="207">
        <v>6</v>
      </c>
      <c r="AP294" s="207">
        <v>3258.0000000000118</v>
      </c>
      <c r="AQ294" s="208">
        <f t="shared" si="369"/>
        <v>543.00000000000193</v>
      </c>
      <c r="AR294" s="205">
        <f t="shared" si="377"/>
        <v>3</v>
      </c>
      <c r="AS294" s="529"/>
      <c r="AT294" s="207">
        <v>6</v>
      </c>
      <c r="AU294" s="207">
        <v>3257.1428571428528</v>
      </c>
      <c r="AV294" s="208">
        <f t="shared" si="370"/>
        <v>542.85714285714209</v>
      </c>
      <c r="AW294" s="205">
        <f t="shared" si="378"/>
        <v>3</v>
      </c>
      <c r="AX294" s="529"/>
    </row>
    <row r="295" spans="2:50" ht="14.25" customHeight="1">
      <c r="B295" s="494"/>
      <c r="C295" s="203">
        <v>9</v>
      </c>
      <c r="D295" s="206"/>
      <c r="E295" s="203"/>
      <c r="F295" s="203"/>
      <c r="G295" s="208"/>
      <c r="H295" s="529"/>
      <c r="I295" s="209"/>
      <c r="J295" s="209"/>
      <c r="K295" s="210"/>
      <c r="L295" s="530"/>
      <c r="M295" s="209"/>
      <c r="N295" s="494"/>
      <c r="O295" s="494"/>
      <c r="P295" s="207"/>
      <c r="Q295" s="207"/>
      <c r="R295" s="208"/>
      <c r="S295" s="205"/>
      <c r="T295" s="529"/>
      <c r="U295" s="207"/>
      <c r="V295" s="207"/>
      <c r="W295" s="208"/>
      <c r="X295" s="205"/>
      <c r="Y295" s="529"/>
      <c r="Z295" s="207"/>
      <c r="AA295" s="207"/>
      <c r="AB295" s="208"/>
      <c r="AC295" s="205"/>
      <c r="AD295" s="529"/>
      <c r="AE295" s="207"/>
      <c r="AF295" s="207"/>
      <c r="AG295" s="208"/>
      <c r="AH295" s="205"/>
      <c r="AI295" s="529"/>
      <c r="AJ295" s="207"/>
      <c r="AK295" s="207"/>
      <c r="AL295" s="208"/>
      <c r="AM295" s="205"/>
      <c r="AN295" s="529"/>
      <c r="AO295" s="207"/>
      <c r="AP295" s="207"/>
      <c r="AQ295" s="208"/>
      <c r="AR295" s="205"/>
      <c r="AS295" s="529"/>
      <c r="AT295" s="207"/>
      <c r="AU295" s="207"/>
      <c r="AV295" s="208"/>
      <c r="AW295" s="205"/>
      <c r="AX295" s="529"/>
    </row>
    <row r="296" spans="2:50" ht="14.25" customHeight="1">
      <c r="B296" s="494"/>
      <c r="C296" s="203">
        <v>10</v>
      </c>
      <c r="D296" s="206"/>
      <c r="E296" s="203"/>
      <c r="F296" s="203"/>
      <c r="G296" s="208"/>
      <c r="H296" s="529"/>
      <c r="I296" s="209"/>
      <c r="J296" s="209"/>
      <c r="K296" s="210"/>
      <c r="L296" s="530"/>
      <c r="M296" s="209"/>
      <c r="N296" s="494"/>
      <c r="O296" s="494"/>
      <c r="P296" s="207"/>
      <c r="Q296" s="207"/>
      <c r="R296" s="208"/>
      <c r="S296" s="205"/>
      <c r="T296" s="529"/>
      <c r="U296" s="207"/>
      <c r="V296" s="207"/>
      <c r="W296" s="208"/>
      <c r="X296" s="205"/>
      <c r="Y296" s="529"/>
      <c r="Z296" s="207"/>
      <c r="AA296" s="207"/>
      <c r="AB296" s="208"/>
      <c r="AC296" s="205"/>
      <c r="AD296" s="529"/>
      <c r="AE296" s="207"/>
      <c r="AF296" s="207"/>
      <c r="AG296" s="208"/>
      <c r="AH296" s="205"/>
      <c r="AI296" s="529"/>
      <c r="AJ296" s="207"/>
      <c r="AK296" s="207"/>
      <c r="AL296" s="208"/>
      <c r="AM296" s="205"/>
      <c r="AN296" s="529"/>
      <c r="AO296" s="207"/>
      <c r="AP296" s="207"/>
      <c r="AQ296" s="208"/>
      <c r="AR296" s="205"/>
      <c r="AS296" s="529"/>
      <c r="AT296" s="207"/>
      <c r="AU296" s="207"/>
      <c r="AV296" s="208"/>
      <c r="AW296" s="205"/>
      <c r="AX296" s="529"/>
    </row>
    <row r="297" spans="2:50" ht="14.25" customHeight="1">
      <c r="B297" s="494"/>
      <c r="C297" s="203">
        <v>11</v>
      </c>
      <c r="D297" s="206"/>
      <c r="E297" s="203"/>
      <c r="F297" s="203"/>
      <c r="G297" s="208"/>
      <c r="H297" s="529"/>
      <c r="I297" s="209"/>
      <c r="J297" s="209"/>
      <c r="K297" s="210"/>
      <c r="L297" s="530"/>
      <c r="M297" s="209"/>
      <c r="N297" s="494"/>
      <c r="O297" s="494"/>
      <c r="P297" s="207"/>
      <c r="Q297" s="207"/>
      <c r="R297" s="208"/>
      <c r="S297" s="205"/>
      <c r="T297" s="529"/>
      <c r="U297" s="207"/>
      <c r="V297" s="207"/>
      <c r="W297" s="208"/>
      <c r="X297" s="205"/>
      <c r="Y297" s="529"/>
      <c r="Z297" s="207"/>
      <c r="AA297" s="207"/>
      <c r="AB297" s="208"/>
      <c r="AC297" s="205"/>
      <c r="AD297" s="529"/>
      <c r="AE297" s="207"/>
      <c r="AF297" s="207"/>
      <c r="AG297" s="208"/>
      <c r="AH297" s="205"/>
      <c r="AI297" s="529"/>
      <c r="AJ297" s="207"/>
      <c r="AK297" s="207"/>
      <c r="AL297" s="208"/>
      <c r="AM297" s="205"/>
      <c r="AN297" s="529"/>
      <c r="AO297" s="207"/>
      <c r="AP297" s="207"/>
      <c r="AQ297" s="208"/>
      <c r="AR297" s="205"/>
      <c r="AS297" s="529"/>
      <c r="AT297" s="207"/>
      <c r="AU297" s="207"/>
      <c r="AV297" s="208"/>
      <c r="AW297" s="205"/>
      <c r="AX297" s="529"/>
    </row>
    <row r="298" spans="2:50" ht="14.25" customHeight="1">
      <c r="B298" s="494"/>
      <c r="C298" s="203">
        <v>12</v>
      </c>
      <c r="D298" s="206"/>
      <c r="E298" s="203"/>
      <c r="F298" s="203"/>
      <c r="G298" s="208"/>
      <c r="H298" s="529"/>
      <c r="I298" s="209"/>
      <c r="J298" s="209"/>
      <c r="K298" s="210"/>
      <c r="L298" s="530"/>
      <c r="M298" s="209"/>
      <c r="N298" s="494"/>
      <c r="O298" s="494"/>
      <c r="P298" s="207"/>
      <c r="Q298" s="207"/>
      <c r="R298" s="208"/>
      <c r="S298" s="205"/>
      <c r="T298" s="529"/>
      <c r="U298" s="207"/>
      <c r="V298" s="207"/>
      <c r="W298" s="208"/>
      <c r="X298" s="205"/>
      <c r="Y298" s="529"/>
      <c r="Z298" s="207"/>
      <c r="AA298" s="207"/>
      <c r="AB298" s="208"/>
      <c r="AC298" s="205"/>
      <c r="AD298" s="529"/>
      <c r="AE298" s="207"/>
      <c r="AF298" s="207"/>
      <c r="AG298" s="208"/>
      <c r="AH298" s="205"/>
      <c r="AI298" s="529"/>
      <c r="AJ298" s="207"/>
      <c r="AK298" s="207"/>
      <c r="AL298" s="208"/>
      <c r="AM298" s="205"/>
      <c r="AN298" s="529"/>
      <c r="AO298" s="207"/>
      <c r="AP298" s="207"/>
      <c r="AQ298" s="208"/>
      <c r="AR298" s="205"/>
      <c r="AS298" s="529"/>
      <c r="AT298" s="207"/>
      <c r="AU298" s="207"/>
      <c r="AV298" s="208"/>
      <c r="AW298" s="205"/>
      <c r="AX298" s="529"/>
    </row>
    <row r="299" spans="2:50" ht="14.25" customHeight="1">
      <c r="B299" s="494"/>
      <c r="C299" s="203">
        <v>13</v>
      </c>
      <c r="D299" s="206"/>
      <c r="E299" s="203"/>
      <c r="F299" s="203"/>
      <c r="G299" s="208"/>
      <c r="H299" s="529"/>
      <c r="I299" s="209"/>
      <c r="J299" s="209"/>
      <c r="K299" s="210"/>
      <c r="L299" s="530"/>
      <c r="M299" s="209"/>
      <c r="N299" s="494"/>
      <c r="O299" s="494"/>
      <c r="P299" s="203"/>
      <c r="Q299" s="203"/>
      <c r="R299" s="208"/>
      <c r="S299" s="205"/>
      <c r="T299" s="529"/>
      <c r="U299" s="203"/>
      <c r="V299" s="203"/>
      <c r="W299" s="208"/>
      <c r="X299" s="205"/>
      <c r="Y299" s="529"/>
      <c r="Z299" s="203"/>
      <c r="AA299" s="203"/>
      <c r="AB299" s="208"/>
      <c r="AC299" s="205"/>
      <c r="AD299" s="529"/>
      <c r="AE299" s="203"/>
      <c r="AF299" s="203"/>
      <c r="AG299" s="208"/>
      <c r="AH299" s="205"/>
      <c r="AI299" s="529"/>
      <c r="AJ299" s="203"/>
      <c r="AK299" s="203"/>
      <c r="AL299" s="208"/>
      <c r="AM299" s="205"/>
      <c r="AN299" s="529"/>
      <c r="AO299" s="203"/>
      <c r="AP299" s="203"/>
      <c r="AQ299" s="208"/>
      <c r="AR299" s="205"/>
      <c r="AS299" s="529"/>
      <c r="AT299" s="203"/>
      <c r="AU299" s="203"/>
      <c r="AV299" s="208"/>
      <c r="AW299" s="205"/>
      <c r="AX299" s="529"/>
    </row>
    <row r="300" spans="2:50" ht="14.25" customHeight="1">
      <c r="B300" s="494"/>
      <c r="C300" s="203">
        <v>14</v>
      </c>
      <c r="D300" s="206"/>
      <c r="E300" s="203"/>
      <c r="F300" s="203"/>
      <c r="G300" s="208"/>
      <c r="H300" s="529"/>
      <c r="I300" s="209"/>
      <c r="J300" s="209"/>
      <c r="K300" s="210"/>
      <c r="L300" s="530"/>
      <c r="M300" s="209"/>
      <c r="N300" s="494"/>
      <c r="O300" s="494"/>
      <c r="P300" s="203"/>
      <c r="Q300" s="203"/>
      <c r="R300" s="208"/>
      <c r="S300" s="205"/>
      <c r="T300" s="529"/>
      <c r="U300" s="203"/>
      <c r="V300" s="203"/>
      <c r="W300" s="208"/>
      <c r="X300" s="205"/>
      <c r="Y300" s="529"/>
      <c r="Z300" s="203"/>
      <c r="AA300" s="203"/>
      <c r="AB300" s="208"/>
      <c r="AC300" s="205"/>
      <c r="AD300" s="529"/>
      <c r="AE300" s="203"/>
      <c r="AF300" s="203"/>
      <c r="AG300" s="208"/>
      <c r="AH300" s="205"/>
      <c r="AI300" s="529"/>
      <c r="AJ300" s="203"/>
      <c r="AK300" s="203"/>
      <c r="AL300" s="208"/>
      <c r="AM300" s="205"/>
      <c r="AN300" s="529"/>
      <c r="AO300" s="203"/>
      <c r="AP300" s="203"/>
      <c r="AQ300" s="208"/>
      <c r="AR300" s="205"/>
      <c r="AS300" s="529"/>
      <c r="AT300" s="203"/>
      <c r="AU300" s="203"/>
      <c r="AV300" s="208"/>
      <c r="AW300" s="205"/>
      <c r="AX300" s="529"/>
    </row>
    <row r="301" spans="2:50" ht="14.25" customHeight="1">
      <c r="B301" s="494"/>
      <c r="C301" s="203">
        <v>15</v>
      </c>
      <c r="D301" s="206"/>
      <c r="E301" s="203"/>
      <c r="F301" s="203"/>
      <c r="G301" s="208"/>
      <c r="H301" s="529"/>
      <c r="I301" s="209"/>
      <c r="J301" s="209"/>
      <c r="K301" s="210"/>
      <c r="L301" s="530"/>
      <c r="M301" s="209"/>
      <c r="N301" s="494"/>
      <c r="O301" s="494"/>
      <c r="P301" s="203"/>
      <c r="Q301" s="207"/>
      <c r="R301" s="208"/>
      <c r="S301" s="205"/>
      <c r="T301" s="529"/>
      <c r="U301" s="203"/>
      <c r="V301" s="207"/>
      <c r="W301" s="208"/>
      <c r="X301" s="205"/>
      <c r="Y301" s="529"/>
      <c r="Z301" s="203"/>
      <c r="AA301" s="207"/>
      <c r="AB301" s="208"/>
      <c r="AC301" s="205"/>
      <c r="AD301" s="529"/>
      <c r="AE301" s="203"/>
      <c r="AF301" s="207"/>
      <c r="AG301" s="208"/>
      <c r="AH301" s="205"/>
      <c r="AI301" s="529"/>
      <c r="AJ301" s="203"/>
      <c r="AK301" s="207"/>
      <c r="AL301" s="208"/>
      <c r="AM301" s="205"/>
      <c r="AN301" s="529"/>
      <c r="AO301" s="203"/>
      <c r="AP301" s="207"/>
      <c r="AQ301" s="208"/>
      <c r="AR301" s="205"/>
      <c r="AS301" s="529"/>
      <c r="AT301" s="203"/>
      <c r="AU301" s="207"/>
      <c r="AV301" s="208"/>
      <c r="AW301" s="205"/>
      <c r="AX301" s="529"/>
    </row>
    <row r="302" spans="2:50" ht="14.25" customHeight="1" collapsed="1">
      <c r="B302" s="531" t="s">
        <v>763</v>
      </c>
      <c r="C302" s="532"/>
      <c r="D302" s="532"/>
      <c r="E302" s="532"/>
      <c r="F302" s="532"/>
      <c r="G302" s="532"/>
      <c r="H302" s="532"/>
      <c r="I302" s="532"/>
      <c r="J302" s="532"/>
      <c r="K302" s="532"/>
      <c r="L302" s="532"/>
      <c r="M302" s="533"/>
      <c r="N302" s="575" t="s">
        <v>445</v>
      </c>
      <c r="O302" s="575" t="s">
        <v>105</v>
      </c>
      <c r="P302" s="587">
        <f>AT282+1</f>
        <v>45972</v>
      </c>
      <c r="Q302" s="588"/>
      <c r="R302" s="588"/>
      <c r="S302" s="588"/>
      <c r="T302" s="588"/>
      <c r="U302" s="589">
        <f>P302+1</f>
        <v>45973</v>
      </c>
      <c r="V302" s="590"/>
      <c r="W302" s="590"/>
      <c r="X302" s="590"/>
      <c r="Y302" s="590"/>
      <c r="Z302" s="587">
        <f t="shared" ref="Z302" si="379">U302+1</f>
        <v>45974</v>
      </c>
      <c r="AA302" s="588"/>
      <c r="AB302" s="588"/>
      <c r="AC302" s="588"/>
      <c r="AD302" s="588"/>
      <c r="AE302" s="589">
        <f t="shared" ref="AE302" si="380">Z302+1</f>
        <v>45975</v>
      </c>
      <c r="AF302" s="590"/>
      <c r="AG302" s="590"/>
      <c r="AH302" s="590"/>
      <c r="AI302" s="590"/>
      <c r="AJ302" s="591">
        <f t="shared" ref="AJ302" si="381">AE302+1</f>
        <v>45976</v>
      </c>
      <c r="AK302" s="592"/>
      <c r="AL302" s="592"/>
      <c r="AM302" s="592"/>
      <c r="AN302" s="593"/>
      <c r="AO302" s="589">
        <f t="shared" ref="AO302" si="382">AJ302+1</f>
        <v>45977</v>
      </c>
      <c r="AP302" s="590"/>
      <c r="AQ302" s="590"/>
      <c r="AR302" s="590"/>
      <c r="AS302" s="590"/>
      <c r="AT302" s="591">
        <f t="shared" ref="AT302" si="383">AO302+1</f>
        <v>45978</v>
      </c>
      <c r="AU302" s="592"/>
      <c r="AV302" s="592"/>
      <c r="AW302" s="592"/>
      <c r="AX302" s="593"/>
    </row>
    <row r="303" spans="2:50" ht="14.25" customHeight="1">
      <c r="B303" s="534"/>
      <c r="C303" s="534"/>
      <c r="D303" s="534"/>
      <c r="E303" s="534"/>
      <c r="F303" s="534"/>
      <c r="G303" s="534"/>
      <c r="H303" s="534"/>
      <c r="I303" s="534"/>
      <c r="J303" s="534"/>
      <c r="K303" s="534"/>
      <c r="L303" s="534"/>
      <c r="M303" s="535"/>
      <c r="N303" s="577"/>
      <c r="O303" s="577"/>
      <c r="P303" s="594">
        <f>P302</f>
        <v>45972</v>
      </c>
      <c r="Q303" s="594"/>
      <c r="R303" s="594"/>
      <c r="S303" s="594"/>
      <c r="T303" s="594"/>
      <c r="U303" s="595">
        <f>U302</f>
        <v>45973</v>
      </c>
      <c r="V303" s="595"/>
      <c r="W303" s="595"/>
      <c r="X303" s="595"/>
      <c r="Y303" s="595"/>
      <c r="Z303" s="594">
        <f t="shared" ref="Z303" si="384">Z302</f>
        <v>45974</v>
      </c>
      <c r="AA303" s="594"/>
      <c r="AB303" s="594"/>
      <c r="AC303" s="594"/>
      <c r="AD303" s="594"/>
      <c r="AE303" s="595">
        <f t="shared" ref="AE303" si="385">AE302</f>
        <v>45975</v>
      </c>
      <c r="AF303" s="595"/>
      <c r="AG303" s="595"/>
      <c r="AH303" s="595"/>
      <c r="AI303" s="595"/>
      <c r="AJ303" s="596">
        <f t="shared" ref="AJ303" si="386">AJ302</f>
        <v>45976</v>
      </c>
      <c r="AK303" s="597"/>
      <c r="AL303" s="597"/>
      <c r="AM303" s="597"/>
      <c r="AN303" s="598"/>
      <c r="AO303" s="595">
        <f t="shared" ref="AO303" si="387">AO302</f>
        <v>45977</v>
      </c>
      <c r="AP303" s="595"/>
      <c r="AQ303" s="595"/>
      <c r="AR303" s="595"/>
      <c r="AS303" s="595"/>
      <c r="AT303" s="596">
        <f t="shared" ref="AT303" si="388">AT302</f>
        <v>45978</v>
      </c>
      <c r="AU303" s="597"/>
      <c r="AV303" s="597"/>
      <c r="AW303" s="597"/>
      <c r="AX303" s="598"/>
    </row>
    <row r="304" spans="2:50" ht="14.25" customHeight="1">
      <c r="B304" s="494" t="s">
        <v>165</v>
      </c>
      <c r="C304" s="494" t="s">
        <v>160</v>
      </c>
      <c r="D304" s="494"/>
      <c r="E304" s="494" t="s">
        <v>161</v>
      </c>
      <c r="F304" s="494"/>
      <c r="G304" s="494"/>
      <c r="H304" s="494" t="s">
        <v>166</v>
      </c>
      <c r="I304" s="527" t="s">
        <v>446</v>
      </c>
      <c r="J304" s="527"/>
      <c r="K304" s="527"/>
      <c r="L304" s="527" t="s">
        <v>166</v>
      </c>
      <c r="M304" s="527" t="s">
        <v>168</v>
      </c>
      <c r="N304" s="494"/>
      <c r="O304" s="494" t="s">
        <v>167</v>
      </c>
      <c r="P304" s="494" t="s">
        <v>163</v>
      </c>
      <c r="Q304" s="494"/>
      <c r="R304" s="494"/>
      <c r="S304" s="494"/>
      <c r="T304" s="494" t="s">
        <v>166</v>
      </c>
      <c r="U304" s="494" t="s">
        <v>163</v>
      </c>
      <c r="V304" s="494"/>
      <c r="W304" s="494"/>
      <c r="X304" s="494"/>
      <c r="Y304" s="494" t="s">
        <v>166</v>
      </c>
      <c r="Z304" s="494" t="s">
        <v>163</v>
      </c>
      <c r="AA304" s="494"/>
      <c r="AB304" s="494"/>
      <c r="AC304" s="494"/>
      <c r="AD304" s="494" t="s">
        <v>166</v>
      </c>
      <c r="AE304" s="494" t="s">
        <v>163</v>
      </c>
      <c r="AF304" s="494"/>
      <c r="AG304" s="494"/>
      <c r="AH304" s="494"/>
      <c r="AI304" s="494" t="s">
        <v>166</v>
      </c>
      <c r="AJ304" s="494" t="s">
        <v>163</v>
      </c>
      <c r="AK304" s="494"/>
      <c r="AL304" s="494"/>
      <c r="AM304" s="494"/>
      <c r="AN304" s="494" t="s">
        <v>166</v>
      </c>
      <c r="AO304" s="494" t="s">
        <v>163</v>
      </c>
      <c r="AP304" s="494"/>
      <c r="AQ304" s="494"/>
      <c r="AR304" s="494"/>
      <c r="AS304" s="494" t="s">
        <v>166</v>
      </c>
      <c r="AT304" s="494" t="s">
        <v>163</v>
      </c>
      <c r="AU304" s="494"/>
      <c r="AV304" s="494"/>
      <c r="AW304" s="494"/>
      <c r="AX304" s="494" t="s">
        <v>166</v>
      </c>
    </row>
    <row r="305" spans="2:50" ht="14.25" customHeight="1">
      <c r="B305" s="494"/>
      <c r="C305" s="494"/>
      <c r="D305" s="494"/>
      <c r="E305" s="494" t="s">
        <v>447</v>
      </c>
      <c r="F305" s="494"/>
      <c r="G305" s="494"/>
      <c r="H305" s="494"/>
      <c r="I305" s="527" t="s">
        <v>447</v>
      </c>
      <c r="J305" s="527"/>
      <c r="K305" s="527"/>
      <c r="L305" s="527"/>
      <c r="M305" s="527"/>
      <c r="N305" s="494"/>
      <c r="O305" s="494"/>
      <c r="P305" s="494" t="s">
        <v>448</v>
      </c>
      <c r="Q305" s="494"/>
      <c r="R305" s="494"/>
      <c r="S305" s="494"/>
      <c r="T305" s="494"/>
      <c r="U305" s="494" t="s">
        <v>448</v>
      </c>
      <c r="V305" s="494"/>
      <c r="W305" s="494"/>
      <c r="X305" s="494"/>
      <c r="Y305" s="494"/>
      <c r="Z305" s="494" t="s">
        <v>448</v>
      </c>
      <c r="AA305" s="494"/>
      <c r="AB305" s="494"/>
      <c r="AC305" s="494"/>
      <c r="AD305" s="494"/>
      <c r="AE305" s="494" t="s">
        <v>448</v>
      </c>
      <c r="AF305" s="494"/>
      <c r="AG305" s="494"/>
      <c r="AH305" s="494"/>
      <c r="AI305" s="494"/>
      <c r="AJ305" s="494" t="s">
        <v>448</v>
      </c>
      <c r="AK305" s="494"/>
      <c r="AL305" s="494"/>
      <c r="AM305" s="494"/>
      <c r="AN305" s="494"/>
      <c r="AO305" s="494" t="s">
        <v>448</v>
      </c>
      <c r="AP305" s="494"/>
      <c r="AQ305" s="494"/>
      <c r="AR305" s="494"/>
      <c r="AS305" s="494"/>
      <c r="AT305" s="494" t="s">
        <v>448</v>
      </c>
      <c r="AU305" s="494"/>
      <c r="AV305" s="494"/>
      <c r="AW305" s="494"/>
      <c r="AX305" s="494"/>
    </row>
    <row r="306" spans="2:50" ht="14.25" customHeight="1">
      <c r="B306" s="494"/>
      <c r="C306" s="494"/>
      <c r="D306" s="494"/>
      <c r="E306" s="203" t="s">
        <v>162</v>
      </c>
      <c r="F306" s="203" t="s">
        <v>449</v>
      </c>
      <c r="G306" s="203" t="s">
        <v>164</v>
      </c>
      <c r="H306" s="494"/>
      <c r="I306" s="204" t="s">
        <v>162</v>
      </c>
      <c r="J306" s="204" t="s">
        <v>449</v>
      </c>
      <c r="K306" s="204" t="s">
        <v>164</v>
      </c>
      <c r="L306" s="527"/>
      <c r="M306" s="527"/>
      <c r="N306" s="494"/>
      <c r="O306" s="494"/>
      <c r="P306" s="203" t="s">
        <v>162</v>
      </c>
      <c r="Q306" s="203" t="s">
        <v>449</v>
      </c>
      <c r="R306" s="203" t="s">
        <v>164</v>
      </c>
      <c r="S306" s="205" t="s">
        <v>168</v>
      </c>
      <c r="T306" s="494"/>
      <c r="U306" s="203" t="s">
        <v>162</v>
      </c>
      <c r="V306" s="203" t="s">
        <v>449</v>
      </c>
      <c r="W306" s="203" t="s">
        <v>164</v>
      </c>
      <c r="X306" s="205" t="s">
        <v>168</v>
      </c>
      <c r="Y306" s="494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494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494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494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494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494"/>
    </row>
    <row r="307" spans="2:50" ht="14.25" customHeight="1">
      <c r="B307" s="600" t="s">
        <v>625</v>
      </c>
      <c r="C307" s="203">
        <v>1</v>
      </c>
      <c r="D307" s="206" t="s">
        <v>404</v>
      </c>
      <c r="E307" s="203">
        <v>20</v>
      </c>
      <c r="F307" s="203">
        <v>2600</v>
      </c>
      <c r="G307" s="208">
        <f t="shared" ref="G307:G315" si="389">F307/E307</f>
        <v>130</v>
      </c>
      <c r="H307" s="529">
        <f>AVERAGE(G307:G321)</f>
        <v>353.08838383838383</v>
      </c>
      <c r="I307" s="209">
        <f>AVERAGE(P307,U307,Z307,AE307,AJ307,AO307,AT307)</f>
        <v>20</v>
      </c>
      <c r="J307" s="209">
        <f>AVERAGE(Q307,V307,AA307,AF307,AK307,AP307,AU307)</f>
        <v>2303.5152387018284</v>
      </c>
      <c r="K307" s="210">
        <f>AVERAGE(R307,W307,AB307,AG307,AL307,AQ307,AV307)</f>
        <v>115.1757619350914</v>
      </c>
      <c r="L307" s="530">
        <f>IFERROR(AVERAGE(K307:K321),"-")</f>
        <v>314.67986389374289</v>
      </c>
      <c r="M307" s="209">
        <f>RANK(K307, K$307:$K$321)</f>
        <v>8</v>
      </c>
      <c r="N307" s="494"/>
      <c r="O307" s="494"/>
      <c r="P307" s="207">
        <v>20</v>
      </c>
      <c r="Q307" s="207">
        <v>2304.7447717562395</v>
      </c>
      <c r="R307" s="208">
        <f t="shared" ref="R307:R315" si="390">Q307/P307</f>
        <v>115.23723858781197</v>
      </c>
      <c r="S307" s="205">
        <f>RANK(R307, R$307:R$321)</f>
        <v>8</v>
      </c>
      <c r="T307" s="529">
        <f>AVERAGE(R307:R321)</f>
        <v>313.13591764731325</v>
      </c>
      <c r="U307" s="207">
        <v>20</v>
      </c>
      <c r="V307" s="207">
        <v>2304.6921492332349</v>
      </c>
      <c r="W307" s="208">
        <f t="shared" ref="W307:W315" si="391">V307/U307</f>
        <v>115.23460746166174</v>
      </c>
      <c r="X307" s="205">
        <f>RANK(W307, W$307:W$321)</f>
        <v>8</v>
      </c>
      <c r="Y307" s="529">
        <f>AVERAGE(W307:W321)</f>
        <v>314.07206050658647</v>
      </c>
      <c r="Z307" s="207">
        <v>20</v>
      </c>
      <c r="AA307" s="207">
        <v>2304.3030869971867</v>
      </c>
      <c r="AB307" s="208">
        <f t="shared" ref="AB307:AB315" si="392">AA307/Z307</f>
        <v>115.21515434985933</v>
      </c>
      <c r="AC307" s="205">
        <f>RANK(AB307, AB$307:AB$321)</f>
        <v>8</v>
      </c>
      <c r="AD307" s="529">
        <f>AVERAGE(AB307:AB321)</f>
        <v>314.61823121769174</v>
      </c>
      <c r="AE307" s="207">
        <v>20</v>
      </c>
      <c r="AF307" s="207">
        <v>2304.3531575720426</v>
      </c>
      <c r="AG307" s="208">
        <f t="shared" ref="AG307:AG315" si="393">AF307/AE307</f>
        <v>115.21765787860213</v>
      </c>
      <c r="AH307" s="205">
        <f>RANK(AG307, AG$307:AG$321)</f>
        <v>8</v>
      </c>
      <c r="AI307" s="529">
        <f>AVERAGE(AG307:AG321)</f>
        <v>315.12951938610507</v>
      </c>
      <c r="AJ307" s="207">
        <v>20</v>
      </c>
      <c r="AK307" s="207">
        <v>2301.9748653500901</v>
      </c>
      <c r="AL307" s="208">
        <f t="shared" ref="AL307:AL315" si="394">AK307/AJ307</f>
        <v>115.0987432675045</v>
      </c>
      <c r="AM307" s="205">
        <f>RANK(AL307, AL$307:AL$321)</f>
        <v>8</v>
      </c>
      <c r="AN307" s="529">
        <f>AVERAGE(AL307:AL321)</f>
        <v>286.82783568718179</v>
      </c>
      <c r="AO307" s="207">
        <v>20</v>
      </c>
      <c r="AP307" s="207">
        <v>2302.2568732047562</v>
      </c>
      <c r="AQ307" s="208">
        <f t="shared" ref="AQ307:AQ315" si="395">AP307/AO307</f>
        <v>115.11284366023781</v>
      </c>
      <c r="AR307" s="205">
        <f>RANK(AQ307, AQ$307:AQ$321)</f>
        <v>8</v>
      </c>
      <c r="AS307" s="529">
        <f>AVERAGE(AQ307:AQ321)</f>
        <v>286.83225952510105</v>
      </c>
      <c r="AT307" s="207">
        <v>20</v>
      </c>
      <c r="AU307" s="207">
        <v>2302.2817667992485</v>
      </c>
      <c r="AV307" s="208">
        <f t="shared" ref="AV307:AV315" si="396">AU307/AT307</f>
        <v>115.11408833996242</v>
      </c>
      <c r="AW307" s="205">
        <f>RANK(AV307, AV$307:AV$321)</f>
        <v>8</v>
      </c>
      <c r="AX307" s="529">
        <f>AVERAGE(AV307:AV321)</f>
        <v>286.83841929968685</v>
      </c>
    </row>
    <row r="308" spans="2:50" ht="14.25" customHeight="1">
      <c r="B308" s="494"/>
      <c r="C308" s="203">
        <v>2</v>
      </c>
      <c r="D308" s="206" t="s">
        <v>402</v>
      </c>
      <c r="E308" s="203">
        <v>16</v>
      </c>
      <c r="F308" s="203">
        <v>3000</v>
      </c>
      <c r="G308" s="208">
        <f t="shared" si="389"/>
        <v>187.5</v>
      </c>
      <c r="H308" s="529"/>
      <c r="I308" s="209">
        <f t="shared" ref="I308:K315" si="397">AVERAGE(P308,U308,Z308,AE308,AJ308,AO308,AT308)</f>
        <v>16</v>
      </c>
      <c r="J308" s="209">
        <f t="shared" si="397"/>
        <v>2604.9314257486926</v>
      </c>
      <c r="K308" s="210">
        <f t="shared" si="397"/>
        <v>162.80821410929329</v>
      </c>
      <c r="L308" s="530"/>
      <c r="M308" s="209">
        <f>RANK(K308, K$307:$K$321)</f>
        <v>7</v>
      </c>
      <c r="N308" s="494"/>
      <c r="O308" s="494"/>
      <c r="P308" s="207">
        <v>16</v>
      </c>
      <c r="Q308" s="207">
        <v>2604.6977281478567</v>
      </c>
      <c r="R308" s="208">
        <f t="shared" si="390"/>
        <v>162.79360800924104</v>
      </c>
      <c r="S308" s="205">
        <f t="shared" ref="S308:S315" si="398">RANK(R308, R$307:R$321)</f>
        <v>7</v>
      </c>
      <c r="T308" s="529"/>
      <c r="U308" s="207">
        <v>16</v>
      </c>
      <c r="V308" s="207">
        <v>2605.1928783382764</v>
      </c>
      <c r="W308" s="208">
        <f t="shared" si="391"/>
        <v>162.82455489614227</v>
      </c>
      <c r="X308" s="205">
        <f t="shared" ref="X308:X315" si="399">RANK(W308, W$307:W$321)</f>
        <v>7</v>
      </c>
      <c r="Y308" s="529"/>
      <c r="Z308" s="207">
        <v>16</v>
      </c>
      <c r="AA308" s="207">
        <v>2604.6474990153597</v>
      </c>
      <c r="AB308" s="208">
        <f t="shared" si="392"/>
        <v>162.79046868845998</v>
      </c>
      <c r="AC308" s="205">
        <f t="shared" ref="AC308:AC315" si="400">RANK(AB308, AB$307:AB$321)</f>
        <v>7</v>
      </c>
      <c r="AD308" s="529"/>
      <c r="AE308" s="207">
        <v>16</v>
      </c>
      <c r="AF308" s="207">
        <v>2605.2851182197596</v>
      </c>
      <c r="AG308" s="208">
        <f t="shared" si="393"/>
        <v>162.83031988873498</v>
      </c>
      <c r="AH308" s="205">
        <f t="shared" ref="AH308:AH315" si="401">RANK(AG308, AG$307:AG$321)</f>
        <v>7</v>
      </c>
      <c r="AI308" s="529"/>
      <c r="AJ308" s="207">
        <v>16</v>
      </c>
      <c r="AK308" s="207">
        <v>2605.2421146157221</v>
      </c>
      <c r="AL308" s="208">
        <f t="shared" si="394"/>
        <v>162.82763216348263</v>
      </c>
      <c r="AM308" s="205">
        <f t="shared" ref="AM308:AM315" si="402">RANK(AL308, AL$307:AL$321)</f>
        <v>6</v>
      </c>
      <c r="AN308" s="529"/>
      <c r="AO308" s="207">
        <v>16</v>
      </c>
      <c r="AP308" s="207">
        <v>2604.6378879771732</v>
      </c>
      <c r="AQ308" s="208">
        <f t="shared" si="395"/>
        <v>162.78986799857333</v>
      </c>
      <c r="AR308" s="205">
        <f t="shared" ref="AR308:AR315" si="403">RANK(AQ308, AQ$307:AQ$321)</f>
        <v>6</v>
      </c>
      <c r="AS308" s="529"/>
      <c r="AT308" s="207">
        <v>16</v>
      </c>
      <c r="AU308" s="207">
        <v>2604.8167539267001</v>
      </c>
      <c r="AV308" s="208">
        <f t="shared" si="396"/>
        <v>162.80104712041876</v>
      </c>
      <c r="AW308" s="205">
        <f t="shared" ref="AW308:AW315" si="404">RANK(AV308, AV$307:AV$321)</f>
        <v>6</v>
      </c>
      <c r="AX308" s="529"/>
    </row>
    <row r="309" spans="2:50" ht="14.25" customHeight="1">
      <c r="B309" s="494"/>
      <c r="C309" s="203">
        <v>3</v>
      </c>
      <c r="D309" s="206" t="s">
        <v>403</v>
      </c>
      <c r="E309" s="203">
        <v>6</v>
      </c>
      <c r="F309" s="203">
        <v>3600</v>
      </c>
      <c r="G309" s="208">
        <f t="shared" si="389"/>
        <v>600</v>
      </c>
      <c r="H309" s="529"/>
      <c r="I309" s="209">
        <f t="shared" si="397"/>
        <v>6</v>
      </c>
      <c r="J309" s="209">
        <f t="shared" si="397"/>
        <v>3256.2994190829045</v>
      </c>
      <c r="K309" s="210">
        <f t="shared" si="397"/>
        <v>542.71656984715071</v>
      </c>
      <c r="L309" s="530"/>
      <c r="M309" s="209">
        <f>RANK(K309, K$307:$K$321)</f>
        <v>2</v>
      </c>
      <c r="N309" s="494"/>
      <c r="O309" s="494"/>
      <c r="P309" s="207">
        <v>6</v>
      </c>
      <c r="Q309" s="207">
        <v>3258.109280138769</v>
      </c>
      <c r="R309" s="208">
        <f t="shared" si="390"/>
        <v>543.0182133564615</v>
      </c>
      <c r="S309" s="205">
        <f t="shared" si="398"/>
        <v>2</v>
      </c>
      <c r="T309" s="529"/>
      <c r="U309" s="207">
        <v>6</v>
      </c>
      <c r="V309" s="207">
        <v>3257.7301927194862</v>
      </c>
      <c r="W309" s="208">
        <f t="shared" si="391"/>
        <v>542.95503211991434</v>
      </c>
      <c r="X309" s="205">
        <f t="shared" si="399"/>
        <v>3</v>
      </c>
      <c r="Y309" s="529"/>
      <c r="Z309" s="207">
        <v>6</v>
      </c>
      <c r="AA309" s="207">
        <v>3255.6101922217249</v>
      </c>
      <c r="AB309" s="208">
        <f t="shared" si="392"/>
        <v>542.60169870362085</v>
      </c>
      <c r="AC309" s="205">
        <f t="shared" si="400"/>
        <v>1</v>
      </c>
      <c r="AD309" s="529"/>
      <c r="AE309" s="207">
        <v>6</v>
      </c>
      <c r="AF309" s="207">
        <v>3255.3191489361629</v>
      </c>
      <c r="AG309" s="208">
        <f t="shared" si="393"/>
        <v>542.55319148936053</v>
      </c>
      <c r="AH309" s="205">
        <f t="shared" si="401"/>
        <v>2</v>
      </c>
      <c r="AI309" s="529"/>
      <c r="AJ309" s="207">
        <v>6</v>
      </c>
      <c r="AK309" s="207">
        <v>3255.7603686636012</v>
      </c>
      <c r="AL309" s="208">
        <f t="shared" si="394"/>
        <v>542.6267281106002</v>
      </c>
      <c r="AM309" s="205">
        <f t="shared" si="402"/>
        <v>1</v>
      </c>
      <c r="AN309" s="529"/>
      <c r="AO309" s="207">
        <v>6</v>
      </c>
      <c r="AP309" s="207">
        <v>3255.852465186299</v>
      </c>
      <c r="AQ309" s="208">
        <f t="shared" si="395"/>
        <v>542.64207753104984</v>
      </c>
      <c r="AR309" s="205">
        <f t="shared" si="403"/>
        <v>1</v>
      </c>
      <c r="AS309" s="529"/>
      <c r="AT309" s="207">
        <v>6</v>
      </c>
      <c r="AU309" s="207">
        <v>3255.7142857142849</v>
      </c>
      <c r="AV309" s="208">
        <f t="shared" si="396"/>
        <v>542.61904761904748</v>
      </c>
      <c r="AW309" s="205">
        <f t="shared" si="404"/>
        <v>1</v>
      </c>
      <c r="AX309" s="529"/>
    </row>
    <row r="310" spans="2:50" ht="14.25" customHeight="1">
      <c r="B310" s="494"/>
      <c r="C310" s="203">
        <v>4</v>
      </c>
      <c r="D310" s="206" t="s">
        <v>401</v>
      </c>
      <c r="E310" s="203">
        <v>11</v>
      </c>
      <c r="F310" s="203">
        <v>3273</v>
      </c>
      <c r="G310" s="208">
        <f t="shared" si="389"/>
        <v>297.54545454545456</v>
      </c>
      <c r="H310" s="529"/>
      <c r="I310" s="209">
        <f t="shared" si="397"/>
        <v>11</v>
      </c>
      <c r="J310" s="209">
        <f t="shared" si="397"/>
        <v>2907.2835010172926</v>
      </c>
      <c r="K310" s="210">
        <f t="shared" si="397"/>
        <v>264.29850009248105</v>
      </c>
      <c r="L310" s="530"/>
      <c r="M310" s="209">
        <f>RANK(K310, K$307:$K$321)</f>
        <v>5</v>
      </c>
      <c r="N310" s="494"/>
      <c r="O310" s="494"/>
      <c r="P310" s="207">
        <v>11</v>
      </c>
      <c r="Q310" s="207">
        <v>2906.8483327357499</v>
      </c>
      <c r="R310" s="208">
        <f t="shared" si="390"/>
        <v>264.25893933961362</v>
      </c>
      <c r="S310" s="205">
        <f t="shared" si="398"/>
        <v>5</v>
      </c>
      <c r="T310" s="529"/>
      <c r="U310" s="207">
        <v>11</v>
      </c>
      <c r="V310" s="207">
        <v>2906.8044175276086</v>
      </c>
      <c r="W310" s="208">
        <f t="shared" si="391"/>
        <v>264.25494704796444</v>
      </c>
      <c r="X310" s="205">
        <f t="shared" si="399"/>
        <v>5</v>
      </c>
      <c r="Y310" s="529"/>
      <c r="Z310" s="207">
        <v>11</v>
      </c>
      <c r="AA310" s="207">
        <v>2906.7174119885808</v>
      </c>
      <c r="AB310" s="208">
        <f t="shared" si="392"/>
        <v>264.24703745350735</v>
      </c>
      <c r="AC310" s="205">
        <f t="shared" si="400"/>
        <v>5</v>
      </c>
      <c r="AD310" s="529"/>
      <c r="AE310" s="207">
        <v>11</v>
      </c>
      <c r="AF310" s="207">
        <v>2907.2018890200716</v>
      </c>
      <c r="AG310" s="208">
        <f t="shared" si="393"/>
        <v>264.29108082000653</v>
      </c>
      <c r="AH310" s="205">
        <f t="shared" si="401"/>
        <v>5</v>
      </c>
      <c r="AI310" s="529"/>
      <c r="AJ310" s="207">
        <v>11</v>
      </c>
      <c r="AK310" s="207">
        <v>2907.84798740724</v>
      </c>
      <c r="AL310" s="208">
        <f t="shared" si="394"/>
        <v>264.34981703702181</v>
      </c>
      <c r="AM310" s="205">
        <f t="shared" si="402"/>
        <v>4</v>
      </c>
      <c r="AN310" s="529"/>
      <c r="AO310" s="207">
        <v>11</v>
      </c>
      <c r="AP310" s="207">
        <v>2907.8241005139926</v>
      </c>
      <c r="AQ310" s="208">
        <f t="shared" si="395"/>
        <v>264.34764550127204</v>
      </c>
      <c r="AR310" s="205">
        <f t="shared" si="403"/>
        <v>4</v>
      </c>
      <c r="AS310" s="529"/>
      <c r="AT310" s="207">
        <v>11</v>
      </c>
      <c r="AU310" s="207">
        <v>2907.7403679278027</v>
      </c>
      <c r="AV310" s="208">
        <f t="shared" si="396"/>
        <v>264.34003344798208</v>
      </c>
      <c r="AW310" s="205">
        <f t="shared" si="404"/>
        <v>4</v>
      </c>
      <c r="AX310" s="529"/>
    </row>
    <row r="311" spans="2:50" ht="14.25" customHeight="1">
      <c r="B311" s="494"/>
      <c r="C311" s="203">
        <v>5</v>
      </c>
      <c r="D311" s="206" t="s">
        <v>399</v>
      </c>
      <c r="E311" s="203">
        <v>12</v>
      </c>
      <c r="F311" s="203">
        <v>3273</v>
      </c>
      <c r="G311" s="208">
        <f t="shared" si="389"/>
        <v>272.75</v>
      </c>
      <c r="H311" s="529"/>
      <c r="I311" s="209">
        <f t="shared" si="397"/>
        <v>12</v>
      </c>
      <c r="J311" s="209">
        <f t="shared" si="397"/>
        <v>2907.6225921398959</v>
      </c>
      <c r="K311" s="210">
        <f t="shared" si="397"/>
        <v>242.3018826783246</v>
      </c>
      <c r="L311" s="530"/>
      <c r="M311" s="209">
        <f>RANK(K311, K$307:$K$321)</f>
        <v>6</v>
      </c>
      <c r="N311" s="494"/>
      <c r="O311" s="494"/>
      <c r="P311" s="207">
        <v>12</v>
      </c>
      <c r="Q311" s="207">
        <v>2907.730128380224</v>
      </c>
      <c r="R311" s="208">
        <f t="shared" si="390"/>
        <v>242.31084403168532</v>
      </c>
      <c r="S311" s="205">
        <f t="shared" si="398"/>
        <v>6</v>
      </c>
      <c r="T311" s="529"/>
      <c r="U311" s="207">
        <v>12</v>
      </c>
      <c r="V311" s="207">
        <v>2907.7669902912626</v>
      </c>
      <c r="W311" s="208">
        <f t="shared" si="391"/>
        <v>242.31391585760522</v>
      </c>
      <c r="X311" s="205">
        <f t="shared" si="399"/>
        <v>6</v>
      </c>
      <c r="Y311" s="529"/>
      <c r="Z311" s="207">
        <v>12</v>
      </c>
      <c r="AA311" s="207">
        <v>2907.880804719407</v>
      </c>
      <c r="AB311" s="208">
        <f t="shared" si="392"/>
        <v>242.32340039328392</v>
      </c>
      <c r="AC311" s="205">
        <f t="shared" si="400"/>
        <v>6</v>
      </c>
      <c r="AD311" s="529"/>
      <c r="AE311" s="207">
        <v>12</v>
      </c>
      <c r="AF311" s="207">
        <v>2907.3098876818258</v>
      </c>
      <c r="AG311" s="208">
        <f t="shared" si="393"/>
        <v>242.27582397348547</v>
      </c>
      <c r="AH311" s="205">
        <f t="shared" si="401"/>
        <v>6</v>
      </c>
      <c r="AI311" s="529"/>
      <c r="AJ311" s="207">
        <v>12</v>
      </c>
      <c r="AK311" s="207">
        <v>2907.5491209927609</v>
      </c>
      <c r="AL311" s="208">
        <f t="shared" si="394"/>
        <v>242.29576008273008</v>
      </c>
      <c r="AM311" s="205">
        <f t="shared" si="402"/>
        <v>5</v>
      </c>
      <c r="AN311" s="529"/>
      <c r="AO311" s="207">
        <v>12</v>
      </c>
      <c r="AP311" s="207">
        <v>2907.6047070732625</v>
      </c>
      <c r="AQ311" s="208">
        <f t="shared" si="395"/>
        <v>242.3003922561052</v>
      </c>
      <c r="AR311" s="205">
        <f t="shared" si="403"/>
        <v>5</v>
      </c>
      <c r="AS311" s="529"/>
      <c r="AT311" s="207">
        <v>12</v>
      </c>
      <c r="AU311" s="207">
        <v>2907.5165058405278</v>
      </c>
      <c r="AV311" s="208">
        <f t="shared" si="396"/>
        <v>242.29304215337731</v>
      </c>
      <c r="AW311" s="205">
        <f t="shared" si="404"/>
        <v>5</v>
      </c>
      <c r="AX311" s="529"/>
    </row>
    <row r="312" spans="2:50" ht="14.25" customHeight="1">
      <c r="B312" s="494"/>
      <c r="C312" s="203">
        <v>6</v>
      </c>
      <c r="D312" s="206" t="s">
        <v>556</v>
      </c>
      <c r="E312" s="203">
        <v>6</v>
      </c>
      <c r="F312" s="203">
        <v>3600</v>
      </c>
      <c r="G312" s="208">
        <f t="shared" si="389"/>
        <v>600</v>
      </c>
      <c r="H312" s="529"/>
      <c r="I312" s="209">
        <f t="shared" si="397"/>
        <v>6</v>
      </c>
      <c r="J312" s="209">
        <f t="shared" si="397"/>
        <v>3256.047699372004</v>
      </c>
      <c r="K312" s="210">
        <f t="shared" si="397"/>
        <v>542.67461656200055</v>
      </c>
      <c r="L312" s="530"/>
      <c r="M312" s="209">
        <f>RANK(K312, K$307:$K$321)</f>
        <v>3</v>
      </c>
      <c r="N312" s="494"/>
      <c r="O312" s="494"/>
      <c r="P312" s="207">
        <v>6</v>
      </c>
      <c r="Q312" s="207">
        <v>3258.2781456953635</v>
      </c>
      <c r="R312" s="208">
        <f t="shared" si="390"/>
        <v>543.04635761589395</v>
      </c>
      <c r="S312" s="205">
        <f t="shared" si="398"/>
        <v>1</v>
      </c>
      <c r="T312" s="529"/>
      <c r="U312" s="207">
        <v>6</v>
      </c>
      <c r="V312" s="207">
        <v>3259.0909090909113</v>
      </c>
      <c r="W312" s="208">
        <f t="shared" si="391"/>
        <v>543.18181818181858</v>
      </c>
      <c r="X312" s="205">
        <f t="shared" si="399"/>
        <v>1</v>
      </c>
      <c r="Y312" s="529"/>
      <c r="Z312" s="207">
        <v>6</v>
      </c>
      <c r="AA312" s="207">
        <v>3254.4325239977406</v>
      </c>
      <c r="AB312" s="208">
        <f t="shared" si="392"/>
        <v>542.40542066629007</v>
      </c>
      <c r="AC312" s="205">
        <f t="shared" si="400"/>
        <v>3</v>
      </c>
      <c r="AD312" s="529"/>
      <c r="AE312" s="207">
        <v>6</v>
      </c>
      <c r="AF312" s="207">
        <v>3254.4412607449876</v>
      </c>
      <c r="AG312" s="208">
        <f t="shared" si="393"/>
        <v>542.40687679083123</v>
      </c>
      <c r="AH312" s="205">
        <f t="shared" si="401"/>
        <v>3</v>
      </c>
      <c r="AI312" s="529"/>
      <c r="AJ312" s="207">
        <v>6</v>
      </c>
      <c r="AK312" s="207">
        <v>3255.104895104892</v>
      </c>
      <c r="AL312" s="208">
        <f t="shared" si="394"/>
        <v>542.51748251748199</v>
      </c>
      <c r="AM312" s="205">
        <f t="shared" si="402"/>
        <v>2</v>
      </c>
      <c r="AN312" s="529"/>
      <c r="AO312" s="207">
        <v>6</v>
      </c>
      <c r="AP312" s="207">
        <v>3255.3935860058264</v>
      </c>
      <c r="AQ312" s="208">
        <f t="shared" si="395"/>
        <v>542.56559766763769</v>
      </c>
      <c r="AR312" s="205">
        <f t="shared" si="403"/>
        <v>2</v>
      </c>
      <c r="AS312" s="529"/>
      <c r="AT312" s="207">
        <v>6</v>
      </c>
      <c r="AU312" s="207">
        <v>3255.5925749643038</v>
      </c>
      <c r="AV312" s="208">
        <f t="shared" si="396"/>
        <v>542.59876249405067</v>
      </c>
      <c r="AW312" s="205">
        <f>RANK(AV312, AV$307:AV$321)</f>
        <v>2</v>
      </c>
      <c r="AX312" s="529"/>
    </row>
    <row r="313" spans="2:50" ht="14.25" customHeight="1">
      <c r="B313" s="494"/>
      <c r="C313" s="203">
        <v>7</v>
      </c>
      <c r="D313" s="206" t="s">
        <v>644</v>
      </c>
      <c r="E313" s="203">
        <v>6</v>
      </c>
      <c r="F313" s="203">
        <v>3600</v>
      </c>
      <c r="G313" s="208">
        <f t="shared" si="389"/>
        <v>600</v>
      </c>
      <c r="H313" s="529"/>
      <c r="I313" s="209">
        <f t="shared" si="397"/>
        <v>6</v>
      </c>
      <c r="J313" s="209">
        <f t="shared" si="397"/>
        <v>3256.483500781555</v>
      </c>
      <c r="K313" s="210">
        <f t="shared" si="397"/>
        <v>542.7472501302592</v>
      </c>
      <c r="L313" s="530"/>
      <c r="M313" s="209">
        <f>RANK(K313, K$307:$K$321)</f>
        <v>1</v>
      </c>
      <c r="N313" s="494"/>
      <c r="O313" s="494"/>
      <c r="P313" s="207">
        <v>6</v>
      </c>
      <c r="Q313" s="207">
        <v>3257.1428571428537</v>
      </c>
      <c r="R313" s="208">
        <f t="shared" si="390"/>
        <v>542.85714285714232</v>
      </c>
      <c r="S313" s="205">
        <f t="shared" si="398"/>
        <v>3</v>
      </c>
      <c r="T313" s="529"/>
      <c r="U313" s="207">
        <v>6</v>
      </c>
      <c r="V313" s="207">
        <v>3258.6762075134156</v>
      </c>
      <c r="W313" s="208">
        <f t="shared" si="391"/>
        <v>543.11270125223598</v>
      </c>
      <c r="X313" s="205">
        <f t="shared" si="399"/>
        <v>2</v>
      </c>
      <c r="Y313" s="529"/>
      <c r="Z313" s="207">
        <v>6</v>
      </c>
      <c r="AA313" s="207">
        <v>3254.6125461254519</v>
      </c>
      <c r="AB313" s="208">
        <f t="shared" si="392"/>
        <v>542.43542435424195</v>
      </c>
      <c r="AC313" s="205">
        <f t="shared" si="400"/>
        <v>2</v>
      </c>
      <c r="AD313" s="529"/>
      <c r="AE313" s="207">
        <v>6</v>
      </c>
      <c r="AF313" s="207">
        <v>3255.5023923444992</v>
      </c>
      <c r="AG313" s="208">
        <f t="shared" si="393"/>
        <v>542.58373205741657</v>
      </c>
      <c r="AH313" s="205">
        <f t="shared" si="401"/>
        <v>1</v>
      </c>
      <c r="AI313" s="529"/>
      <c r="AJ313" s="207"/>
      <c r="AK313" s="207"/>
      <c r="AL313" s="208"/>
      <c r="AM313" s="205"/>
      <c r="AN313" s="529"/>
      <c r="AO313" s="207"/>
      <c r="AP313" s="207"/>
      <c r="AQ313" s="208"/>
      <c r="AR313" s="205"/>
      <c r="AS313" s="529"/>
      <c r="AT313" s="207"/>
      <c r="AU313" s="207"/>
      <c r="AV313" s="208"/>
      <c r="AW313" s="205"/>
      <c r="AX313" s="529"/>
    </row>
    <row r="314" spans="2:50" ht="14.25" customHeight="1">
      <c r="B314" s="494"/>
      <c r="C314" s="203">
        <v>8</v>
      </c>
      <c r="D314" s="206" t="s">
        <v>794</v>
      </c>
      <c r="E314" s="203">
        <v>20</v>
      </c>
      <c r="F314" s="203">
        <v>2600</v>
      </c>
      <c r="G314" s="208">
        <f t="shared" si="389"/>
        <v>130</v>
      </c>
      <c r="H314" s="529"/>
      <c r="I314" s="209">
        <f t="shared" si="397"/>
        <v>20</v>
      </c>
      <c r="J314" s="209">
        <f t="shared" si="397"/>
        <v>2267.3484796212942</v>
      </c>
      <c r="K314" s="210">
        <f t="shared" si="397"/>
        <v>113.3674239810647</v>
      </c>
      <c r="L314" s="530"/>
      <c r="M314" s="209">
        <f>RANK(K314, K$307:$K$321)</f>
        <v>9</v>
      </c>
      <c r="N314" s="494"/>
      <c r="O314" s="494"/>
      <c r="P314" s="207">
        <v>20</v>
      </c>
      <c r="Q314" s="207">
        <v>2191.3431413237213</v>
      </c>
      <c r="R314" s="208">
        <f t="shared" si="390"/>
        <v>109.56715706618607</v>
      </c>
      <c r="S314" s="205">
        <f>RANK(R314, R$307:R$321)</f>
        <v>9</v>
      </c>
      <c r="T314" s="529"/>
      <c r="U314" s="207">
        <v>20</v>
      </c>
      <c r="V314" s="207">
        <v>2225.4193548387098</v>
      </c>
      <c r="W314" s="208">
        <f t="shared" si="391"/>
        <v>111.27096774193549</v>
      </c>
      <c r="X314" s="205">
        <f>RANK(W314, W$307:W$321)</f>
        <v>9</v>
      </c>
      <c r="Y314" s="529"/>
      <c r="Z314" s="207">
        <v>20</v>
      </c>
      <c r="AA314" s="207">
        <v>2259.2805755395684</v>
      </c>
      <c r="AB314" s="208">
        <f t="shared" si="392"/>
        <v>112.96402877697842</v>
      </c>
      <c r="AC314" s="205">
        <f>RANK(AB314, AB$307:AB$321)</f>
        <v>9</v>
      </c>
      <c r="AD314" s="529"/>
      <c r="AE314" s="207">
        <v>20</v>
      </c>
      <c r="AF314" s="207">
        <v>2285.1789279680529</v>
      </c>
      <c r="AG314" s="208">
        <f t="shared" si="393"/>
        <v>114.25894639840264</v>
      </c>
      <c r="AH314" s="205">
        <f>RANK(AG314, AG$307:AG$321)</f>
        <v>9</v>
      </c>
      <c r="AI314" s="529"/>
      <c r="AJ314" s="207">
        <v>20</v>
      </c>
      <c r="AK314" s="207">
        <v>2303.5010156530006</v>
      </c>
      <c r="AL314" s="208">
        <f t="shared" si="394"/>
        <v>115.17505078265003</v>
      </c>
      <c r="AM314" s="205">
        <f>RANK(AL314, AL$307:AL$321)</f>
        <v>7</v>
      </c>
      <c r="AN314" s="529"/>
      <c r="AO314" s="207">
        <v>20</v>
      </c>
      <c r="AP314" s="207">
        <v>2303.4188992265449</v>
      </c>
      <c r="AQ314" s="208">
        <f t="shared" si="395"/>
        <v>115.17094496132725</v>
      </c>
      <c r="AR314" s="205">
        <f>RANK(AQ314, AQ$307:AQ$321)</f>
        <v>7</v>
      </c>
      <c r="AS314" s="529"/>
      <c r="AT314" s="207">
        <v>20</v>
      </c>
      <c r="AU314" s="207">
        <v>2303.2974427994614</v>
      </c>
      <c r="AV314" s="208">
        <f t="shared" si="396"/>
        <v>115.16487213997307</v>
      </c>
      <c r="AW314" s="205">
        <f>RANK(AV314, AV$307:AV$321)</f>
        <v>7</v>
      </c>
      <c r="AX314" s="529"/>
    </row>
    <row r="315" spans="2:50" ht="14.25" customHeight="1">
      <c r="B315" s="494"/>
      <c r="C315" s="203">
        <v>9</v>
      </c>
      <c r="D315" s="206" t="s">
        <v>793</v>
      </c>
      <c r="E315" s="203">
        <v>10</v>
      </c>
      <c r="F315" s="203">
        <v>3600</v>
      </c>
      <c r="G315" s="208">
        <f t="shared" si="389"/>
        <v>360</v>
      </c>
      <c r="H315" s="529"/>
      <c r="I315" s="209">
        <f t="shared" si="397"/>
        <v>10</v>
      </c>
      <c r="J315" s="209">
        <f t="shared" si="397"/>
        <v>3060.2855570802053</v>
      </c>
      <c r="K315" s="210">
        <f t="shared" si="397"/>
        <v>306.02855570802052</v>
      </c>
      <c r="L315" s="530"/>
      <c r="M315" s="209">
        <f>RANK(K315, K$307:$K$321)</f>
        <v>4</v>
      </c>
      <c r="N315" s="494"/>
      <c r="O315" s="494"/>
      <c r="P315" s="207">
        <v>10</v>
      </c>
      <c r="Q315" s="207">
        <v>2951.3375796178348</v>
      </c>
      <c r="R315" s="208">
        <f t="shared" si="390"/>
        <v>295.13375796178349</v>
      </c>
      <c r="S315" s="205">
        <f t="shared" si="398"/>
        <v>4</v>
      </c>
      <c r="T315" s="529"/>
      <c r="U315" s="207">
        <v>10</v>
      </c>
      <c r="V315" s="207">
        <v>3014.9999999999991</v>
      </c>
      <c r="W315" s="208">
        <f t="shared" si="391"/>
        <v>301.49999999999989</v>
      </c>
      <c r="X315" s="205">
        <f t="shared" si="399"/>
        <v>4</v>
      </c>
      <c r="Y315" s="529"/>
      <c r="Z315" s="207">
        <v>10</v>
      </c>
      <c r="AA315" s="207">
        <v>3065.8144757298342</v>
      </c>
      <c r="AB315" s="208">
        <f t="shared" si="392"/>
        <v>306.58144757298339</v>
      </c>
      <c r="AC315" s="205">
        <f t="shared" si="400"/>
        <v>4</v>
      </c>
      <c r="AD315" s="529"/>
      <c r="AE315" s="207">
        <v>10</v>
      </c>
      <c r="AF315" s="207">
        <v>3097.480451781058</v>
      </c>
      <c r="AG315" s="208">
        <f t="shared" si="393"/>
        <v>309.74804517810583</v>
      </c>
      <c r="AH315" s="205">
        <f t="shared" si="401"/>
        <v>4</v>
      </c>
      <c r="AI315" s="529"/>
      <c r="AJ315" s="207">
        <v>10</v>
      </c>
      <c r="AK315" s="207">
        <v>3097.3147153598293</v>
      </c>
      <c r="AL315" s="208">
        <f t="shared" si="394"/>
        <v>309.73147153598291</v>
      </c>
      <c r="AM315" s="205">
        <f t="shared" si="402"/>
        <v>3</v>
      </c>
      <c r="AN315" s="529"/>
      <c r="AO315" s="207">
        <v>10</v>
      </c>
      <c r="AP315" s="207">
        <v>3097.287066246055</v>
      </c>
      <c r="AQ315" s="208">
        <f t="shared" si="395"/>
        <v>309.72870662460548</v>
      </c>
      <c r="AR315" s="205">
        <f t="shared" si="403"/>
        <v>3</v>
      </c>
      <c r="AS315" s="529"/>
      <c r="AT315" s="207">
        <v>10</v>
      </c>
      <c r="AU315" s="207">
        <v>3097.7646108268259</v>
      </c>
      <c r="AV315" s="208">
        <f t="shared" si="396"/>
        <v>309.7764610826826</v>
      </c>
      <c r="AW315" s="205">
        <f t="shared" si="404"/>
        <v>3</v>
      </c>
      <c r="AX315" s="529"/>
    </row>
    <row r="316" spans="2:50" ht="14.25" customHeight="1">
      <c r="B316" s="494"/>
      <c r="C316" s="203">
        <v>10</v>
      </c>
      <c r="D316" s="206"/>
      <c r="E316" s="203"/>
      <c r="F316" s="203"/>
      <c r="G316" s="208"/>
      <c r="H316" s="529"/>
      <c r="I316" s="209"/>
      <c r="J316" s="209"/>
      <c r="K316" s="210"/>
      <c r="L316" s="530"/>
      <c r="M316" s="209"/>
      <c r="N316" s="494"/>
      <c r="O316" s="494"/>
      <c r="P316" s="207"/>
      <c r="Q316" s="207"/>
      <c r="R316" s="208"/>
      <c r="S316" s="205"/>
      <c r="T316" s="529"/>
      <c r="U316" s="207"/>
      <c r="V316" s="207"/>
      <c r="W316" s="208"/>
      <c r="X316" s="205"/>
      <c r="Y316" s="529"/>
      <c r="Z316" s="207"/>
      <c r="AA316" s="207"/>
      <c r="AB316" s="208"/>
      <c r="AC316" s="205"/>
      <c r="AD316" s="529"/>
      <c r="AE316" s="207"/>
      <c r="AF316" s="207"/>
      <c r="AG316" s="208"/>
      <c r="AH316" s="205"/>
      <c r="AI316" s="529"/>
      <c r="AJ316" s="207"/>
      <c r="AK316" s="207"/>
      <c r="AL316" s="208"/>
      <c r="AM316" s="205"/>
      <c r="AN316" s="529"/>
      <c r="AO316" s="207"/>
      <c r="AP316" s="207"/>
      <c r="AQ316" s="208"/>
      <c r="AR316" s="205"/>
      <c r="AS316" s="529"/>
      <c r="AT316" s="207"/>
      <c r="AU316" s="207"/>
      <c r="AV316" s="208"/>
      <c r="AW316" s="205"/>
      <c r="AX316" s="529"/>
    </row>
    <row r="317" spans="2:50" ht="14.25" customHeight="1">
      <c r="B317" s="494"/>
      <c r="C317" s="203">
        <v>11</v>
      </c>
      <c r="D317" s="206"/>
      <c r="E317" s="203"/>
      <c r="F317" s="203"/>
      <c r="G317" s="208"/>
      <c r="H317" s="529"/>
      <c r="I317" s="209"/>
      <c r="J317" s="209"/>
      <c r="K317" s="210"/>
      <c r="L317" s="530"/>
      <c r="M317" s="209"/>
      <c r="N317" s="494"/>
      <c r="O317" s="494"/>
      <c r="P317" s="207"/>
      <c r="Q317" s="207"/>
      <c r="R317" s="208"/>
      <c r="S317" s="205"/>
      <c r="T317" s="529"/>
      <c r="U317" s="207"/>
      <c r="V317" s="207"/>
      <c r="W317" s="208"/>
      <c r="X317" s="205"/>
      <c r="Y317" s="529"/>
      <c r="Z317" s="207"/>
      <c r="AA317" s="207"/>
      <c r="AB317" s="208"/>
      <c r="AC317" s="205"/>
      <c r="AD317" s="529"/>
      <c r="AE317" s="207"/>
      <c r="AF317" s="207"/>
      <c r="AG317" s="208"/>
      <c r="AH317" s="205"/>
      <c r="AI317" s="529"/>
      <c r="AJ317" s="207"/>
      <c r="AK317" s="207"/>
      <c r="AL317" s="208"/>
      <c r="AM317" s="205"/>
      <c r="AN317" s="529"/>
      <c r="AO317" s="207"/>
      <c r="AP317" s="207"/>
      <c r="AQ317" s="208"/>
      <c r="AR317" s="205"/>
      <c r="AS317" s="529"/>
      <c r="AT317" s="207"/>
      <c r="AU317" s="207"/>
      <c r="AV317" s="208"/>
      <c r="AW317" s="205"/>
      <c r="AX317" s="529"/>
    </row>
    <row r="318" spans="2:50" ht="14.25" customHeight="1">
      <c r="B318" s="494"/>
      <c r="C318" s="203">
        <v>12</v>
      </c>
      <c r="D318" s="206"/>
      <c r="E318" s="203"/>
      <c r="F318" s="203"/>
      <c r="G318" s="208"/>
      <c r="H318" s="529"/>
      <c r="I318" s="209"/>
      <c r="J318" s="209"/>
      <c r="K318" s="210"/>
      <c r="L318" s="530"/>
      <c r="M318" s="209"/>
      <c r="N318" s="494"/>
      <c r="O318" s="494"/>
      <c r="P318" s="207"/>
      <c r="Q318" s="207"/>
      <c r="R318" s="208"/>
      <c r="S318" s="205"/>
      <c r="T318" s="529"/>
      <c r="U318" s="207"/>
      <c r="V318" s="207"/>
      <c r="W318" s="208"/>
      <c r="X318" s="205"/>
      <c r="Y318" s="529"/>
      <c r="Z318" s="207"/>
      <c r="AA318" s="207"/>
      <c r="AB318" s="208"/>
      <c r="AC318" s="205"/>
      <c r="AD318" s="529"/>
      <c r="AE318" s="207"/>
      <c r="AF318" s="207"/>
      <c r="AG318" s="208"/>
      <c r="AH318" s="205"/>
      <c r="AI318" s="529"/>
      <c r="AJ318" s="207"/>
      <c r="AK318" s="207"/>
      <c r="AL318" s="208"/>
      <c r="AM318" s="205"/>
      <c r="AN318" s="529"/>
      <c r="AO318" s="207"/>
      <c r="AP318" s="207"/>
      <c r="AQ318" s="208"/>
      <c r="AR318" s="205"/>
      <c r="AS318" s="529"/>
      <c r="AT318" s="207"/>
      <c r="AU318" s="207"/>
      <c r="AV318" s="208"/>
      <c r="AW318" s="205"/>
      <c r="AX318" s="529"/>
    </row>
    <row r="319" spans="2:50" ht="14.25" customHeight="1">
      <c r="B319" s="494"/>
      <c r="C319" s="203">
        <v>13</v>
      </c>
      <c r="D319" s="206"/>
      <c r="E319" s="203"/>
      <c r="F319" s="203"/>
      <c r="G319" s="208"/>
      <c r="H319" s="529"/>
      <c r="I319" s="209"/>
      <c r="J319" s="209"/>
      <c r="K319" s="210"/>
      <c r="L319" s="530"/>
      <c r="M319" s="209"/>
      <c r="N319" s="494"/>
      <c r="O319" s="494"/>
      <c r="P319" s="207"/>
      <c r="Q319" s="207"/>
      <c r="R319" s="208"/>
      <c r="S319" s="205"/>
      <c r="T319" s="529"/>
      <c r="U319" s="207"/>
      <c r="V319" s="207"/>
      <c r="W319" s="208"/>
      <c r="X319" s="205"/>
      <c r="Y319" s="529"/>
      <c r="Z319" s="207"/>
      <c r="AA319" s="207"/>
      <c r="AB319" s="208"/>
      <c r="AC319" s="205"/>
      <c r="AD319" s="529"/>
      <c r="AE319" s="207"/>
      <c r="AF319" s="207"/>
      <c r="AG319" s="208"/>
      <c r="AH319" s="205"/>
      <c r="AI319" s="529"/>
      <c r="AJ319" s="207"/>
      <c r="AK319" s="207"/>
      <c r="AL319" s="208"/>
      <c r="AM319" s="205"/>
      <c r="AN319" s="529"/>
      <c r="AO319" s="207"/>
      <c r="AP319" s="207"/>
      <c r="AQ319" s="208"/>
      <c r="AR319" s="205"/>
      <c r="AS319" s="529"/>
      <c r="AT319" s="207"/>
      <c r="AU319" s="207"/>
      <c r="AV319" s="208"/>
      <c r="AW319" s="205"/>
      <c r="AX319" s="529"/>
    </row>
    <row r="320" spans="2:50" ht="14.25" customHeight="1">
      <c r="B320" s="494"/>
      <c r="C320" s="203">
        <v>14</v>
      </c>
      <c r="D320" s="206"/>
      <c r="E320" s="203"/>
      <c r="F320" s="203"/>
      <c r="G320" s="208"/>
      <c r="H320" s="529"/>
      <c r="I320" s="209"/>
      <c r="J320" s="209"/>
      <c r="K320" s="210"/>
      <c r="L320" s="530"/>
      <c r="M320" s="209"/>
      <c r="N320" s="494"/>
      <c r="O320" s="494"/>
      <c r="P320" s="203"/>
      <c r="Q320" s="203"/>
      <c r="R320" s="208"/>
      <c r="S320" s="205"/>
      <c r="T320" s="529"/>
      <c r="U320" s="203"/>
      <c r="V320" s="203"/>
      <c r="W320" s="208"/>
      <c r="X320" s="205"/>
      <c r="Y320" s="529"/>
      <c r="Z320" s="203"/>
      <c r="AA320" s="203"/>
      <c r="AB320" s="208"/>
      <c r="AC320" s="205"/>
      <c r="AD320" s="529"/>
      <c r="AE320" s="203"/>
      <c r="AF320" s="203"/>
      <c r="AG320" s="208"/>
      <c r="AH320" s="205"/>
      <c r="AI320" s="529"/>
      <c r="AJ320" s="203"/>
      <c r="AK320" s="203"/>
      <c r="AL320" s="208"/>
      <c r="AM320" s="205"/>
      <c r="AN320" s="529"/>
      <c r="AO320" s="203"/>
      <c r="AP320" s="203"/>
      <c r="AQ320" s="208"/>
      <c r="AR320" s="205"/>
      <c r="AS320" s="529"/>
      <c r="AT320" s="203"/>
      <c r="AU320" s="203"/>
      <c r="AV320" s="208"/>
      <c r="AW320" s="205"/>
      <c r="AX320" s="529"/>
    </row>
    <row r="321" spans="2:50" ht="14.25" customHeight="1">
      <c r="B321" s="494"/>
      <c r="C321" s="203">
        <v>15</v>
      </c>
      <c r="D321" s="206"/>
      <c r="E321" s="203"/>
      <c r="F321" s="203"/>
      <c r="G321" s="208"/>
      <c r="H321" s="529"/>
      <c r="I321" s="209"/>
      <c r="J321" s="209"/>
      <c r="K321" s="210"/>
      <c r="L321" s="530"/>
      <c r="M321" s="209"/>
      <c r="N321" s="494"/>
      <c r="O321" s="494"/>
      <c r="P321" s="203"/>
      <c r="Q321" s="207"/>
      <c r="R321" s="208"/>
      <c r="S321" s="205"/>
      <c r="T321" s="529"/>
      <c r="U321" s="203"/>
      <c r="V321" s="203"/>
      <c r="W321" s="208"/>
      <c r="X321" s="205"/>
      <c r="Y321" s="529"/>
      <c r="Z321" s="203"/>
      <c r="AA321" s="203"/>
      <c r="AB321" s="208"/>
      <c r="AC321" s="205"/>
      <c r="AD321" s="529"/>
      <c r="AE321" s="203"/>
      <c r="AF321" s="203"/>
      <c r="AG321" s="208"/>
      <c r="AH321" s="205"/>
      <c r="AI321" s="529"/>
      <c r="AJ321" s="203"/>
      <c r="AK321" s="203"/>
      <c r="AL321" s="208"/>
      <c r="AM321" s="205"/>
      <c r="AN321" s="529"/>
      <c r="AO321" s="203"/>
      <c r="AP321" s="203"/>
      <c r="AQ321" s="208"/>
      <c r="AR321" s="205"/>
      <c r="AS321" s="529"/>
      <c r="AT321" s="203"/>
      <c r="AU321" s="203"/>
      <c r="AV321" s="208"/>
      <c r="AW321" s="205"/>
      <c r="AX321" s="529"/>
    </row>
    <row r="322" spans="2:50" ht="14.25" customHeight="1" collapsed="1">
      <c r="B322" s="531" t="s">
        <v>807</v>
      </c>
      <c r="C322" s="532"/>
      <c r="D322" s="532"/>
      <c r="E322" s="532"/>
      <c r="F322" s="532"/>
      <c r="G322" s="532"/>
      <c r="H322" s="532"/>
      <c r="I322" s="532"/>
      <c r="J322" s="532"/>
      <c r="K322" s="532"/>
      <c r="L322" s="532"/>
      <c r="M322" s="533"/>
      <c r="N322" s="575" t="s">
        <v>445</v>
      </c>
      <c r="O322" s="575" t="s">
        <v>105</v>
      </c>
      <c r="P322" s="587">
        <f>AT302+1</f>
        <v>45979</v>
      </c>
      <c r="Q322" s="588"/>
      <c r="R322" s="588"/>
      <c r="S322" s="588"/>
      <c r="T322" s="588"/>
      <c r="U322" s="589">
        <f>P322+1</f>
        <v>45980</v>
      </c>
      <c r="V322" s="590"/>
      <c r="W322" s="590"/>
      <c r="X322" s="590"/>
      <c r="Y322" s="590"/>
      <c r="Z322" s="587">
        <f t="shared" ref="Z322" si="405">U322+1</f>
        <v>45981</v>
      </c>
      <c r="AA322" s="588"/>
      <c r="AB322" s="588"/>
      <c r="AC322" s="588"/>
      <c r="AD322" s="588"/>
      <c r="AE322" s="589">
        <f t="shared" ref="AE322" si="406">Z322+1</f>
        <v>45982</v>
      </c>
      <c r="AF322" s="590"/>
      <c r="AG322" s="590"/>
      <c r="AH322" s="590"/>
      <c r="AI322" s="590"/>
      <c r="AJ322" s="591">
        <f t="shared" ref="AJ322" si="407">AE322+1</f>
        <v>45983</v>
      </c>
      <c r="AK322" s="592"/>
      <c r="AL322" s="592"/>
      <c r="AM322" s="592"/>
      <c r="AN322" s="593"/>
      <c r="AO322" s="589">
        <f t="shared" ref="AO322" si="408">AJ322+1</f>
        <v>45984</v>
      </c>
      <c r="AP322" s="590"/>
      <c r="AQ322" s="590"/>
      <c r="AR322" s="590"/>
      <c r="AS322" s="590"/>
      <c r="AT322" s="591">
        <f t="shared" ref="AT322" si="409">AO322+1</f>
        <v>45985</v>
      </c>
      <c r="AU322" s="592"/>
      <c r="AV322" s="592"/>
      <c r="AW322" s="592"/>
      <c r="AX322" s="593"/>
    </row>
    <row r="323" spans="2:50" ht="14.25" customHeight="1">
      <c r="B323" s="534"/>
      <c r="C323" s="534"/>
      <c r="D323" s="534"/>
      <c r="E323" s="534"/>
      <c r="F323" s="534"/>
      <c r="G323" s="534"/>
      <c r="H323" s="534"/>
      <c r="I323" s="534"/>
      <c r="J323" s="534"/>
      <c r="K323" s="534"/>
      <c r="L323" s="534"/>
      <c r="M323" s="535"/>
      <c r="N323" s="577"/>
      <c r="O323" s="577"/>
      <c r="P323" s="594">
        <f>P322</f>
        <v>45979</v>
      </c>
      <c r="Q323" s="594"/>
      <c r="R323" s="594"/>
      <c r="S323" s="594"/>
      <c r="T323" s="594"/>
      <c r="U323" s="595">
        <f>U322</f>
        <v>45980</v>
      </c>
      <c r="V323" s="595"/>
      <c r="W323" s="595"/>
      <c r="X323" s="595"/>
      <c r="Y323" s="595"/>
      <c r="Z323" s="594">
        <f t="shared" ref="Z323" si="410">Z322</f>
        <v>45981</v>
      </c>
      <c r="AA323" s="594"/>
      <c r="AB323" s="594"/>
      <c r="AC323" s="594"/>
      <c r="AD323" s="594"/>
      <c r="AE323" s="595">
        <f t="shared" ref="AE323" si="411">AE322</f>
        <v>45982</v>
      </c>
      <c r="AF323" s="595"/>
      <c r="AG323" s="595"/>
      <c r="AH323" s="595"/>
      <c r="AI323" s="595"/>
      <c r="AJ323" s="596">
        <f t="shared" ref="AJ323" si="412">AJ322</f>
        <v>45983</v>
      </c>
      <c r="AK323" s="597"/>
      <c r="AL323" s="597"/>
      <c r="AM323" s="597"/>
      <c r="AN323" s="598"/>
      <c r="AO323" s="595">
        <f t="shared" ref="AO323" si="413">AO322</f>
        <v>45984</v>
      </c>
      <c r="AP323" s="595"/>
      <c r="AQ323" s="595"/>
      <c r="AR323" s="595"/>
      <c r="AS323" s="595"/>
      <c r="AT323" s="596">
        <f t="shared" ref="AT323" si="414">AT322</f>
        <v>45985</v>
      </c>
      <c r="AU323" s="597"/>
      <c r="AV323" s="597"/>
      <c r="AW323" s="597"/>
      <c r="AX323" s="598"/>
    </row>
    <row r="324" spans="2:50" ht="14.25" customHeight="1">
      <c r="B324" s="494" t="s">
        <v>165</v>
      </c>
      <c r="C324" s="494" t="s">
        <v>160</v>
      </c>
      <c r="D324" s="494"/>
      <c r="E324" s="494" t="s">
        <v>161</v>
      </c>
      <c r="F324" s="494"/>
      <c r="G324" s="494"/>
      <c r="H324" s="494" t="s">
        <v>166</v>
      </c>
      <c r="I324" s="527" t="s">
        <v>446</v>
      </c>
      <c r="J324" s="527"/>
      <c r="K324" s="527"/>
      <c r="L324" s="527" t="s">
        <v>166</v>
      </c>
      <c r="M324" s="527" t="s">
        <v>168</v>
      </c>
      <c r="N324" s="494"/>
      <c r="O324" s="494" t="s">
        <v>167</v>
      </c>
      <c r="P324" s="494" t="s">
        <v>163</v>
      </c>
      <c r="Q324" s="494"/>
      <c r="R324" s="494"/>
      <c r="S324" s="494"/>
      <c r="T324" s="494" t="s">
        <v>166</v>
      </c>
      <c r="U324" s="494" t="s">
        <v>163</v>
      </c>
      <c r="V324" s="494"/>
      <c r="W324" s="494"/>
      <c r="X324" s="494"/>
      <c r="Y324" s="494" t="s">
        <v>166</v>
      </c>
      <c r="Z324" s="494" t="s">
        <v>163</v>
      </c>
      <c r="AA324" s="494"/>
      <c r="AB324" s="494"/>
      <c r="AC324" s="494"/>
      <c r="AD324" s="494" t="s">
        <v>166</v>
      </c>
      <c r="AE324" s="494" t="s">
        <v>163</v>
      </c>
      <c r="AF324" s="494"/>
      <c r="AG324" s="494"/>
      <c r="AH324" s="494"/>
      <c r="AI324" s="494" t="s">
        <v>166</v>
      </c>
      <c r="AJ324" s="494" t="s">
        <v>163</v>
      </c>
      <c r="AK324" s="494"/>
      <c r="AL324" s="494"/>
      <c r="AM324" s="494"/>
      <c r="AN324" s="494" t="s">
        <v>166</v>
      </c>
      <c r="AO324" s="494" t="s">
        <v>163</v>
      </c>
      <c r="AP324" s="494"/>
      <c r="AQ324" s="494"/>
      <c r="AR324" s="494"/>
      <c r="AS324" s="494" t="s">
        <v>166</v>
      </c>
      <c r="AT324" s="494" t="s">
        <v>163</v>
      </c>
      <c r="AU324" s="494"/>
      <c r="AV324" s="494"/>
      <c r="AW324" s="494"/>
      <c r="AX324" s="494" t="s">
        <v>166</v>
      </c>
    </row>
    <row r="325" spans="2:50" ht="14.25" customHeight="1">
      <c r="B325" s="494"/>
      <c r="C325" s="494"/>
      <c r="D325" s="494"/>
      <c r="E325" s="494" t="s">
        <v>447</v>
      </c>
      <c r="F325" s="494"/>
      <c r="G325" s="494"/>
      <c r="H325" s="494"/>
      <c r="I325" s="527" t="s">
        <v>447</v>
      </c>
      <c r="J325" s="527"/>
      <c r="K325" s="527"/>
      <c r="L325" s="527"/>
      <c r="M325" s="527"/>
      <c r="N325" s="494"/>
      <c r="O325" s="494"/>
      <c r="P325" s="494" t="s">
        <v>448</v>
      </c>
      <c r="Q325" s="494"/>
      <c r="R325" s="494"/>
      <c r="S325" s="494"/>
      <c r="T325" s="494"/>
      <c r="U325" s="494" t="s">
        <v>448</v>
      </c>
      <c r="V325" s="494"/>
      <c r="W325" s="494"/>
      <c r="X325" s="494"/>
      <c r="Y325" s="494"/>
      <c r="Z325" s="494" t="s">
        <v>448</v>
      </c>
      <c r="AA325" s="494"/>
      <c r="AB325" s="494"/>
      <c r="AC325" s="494"/>
      <c r="AD325" s="494"/>
      <c r="AE325" s="494" t="s">
        <v>448</v>
      </c>
      <c r="AF325" s="494"/>
      <c r="AG325" s="494"/>
      <c r="AH325" s="494"/>
      <c r="AI325" s="494"/>
      <c r="AJ325" s="494" t="s">
        <v>448</v>
      </c>
      <c r="AK325" s="494"/>
      <c r="AL325" s="494"/>
      <c r="AM325" s="494"/>
      <c r="AN325" s="494"/>
      <c r="AO325" s="494" t="s">
        <v>448</v>
      </c>
      <c r="AP325" s="494"/>
      <c r="AQ325" s="494"/>
      <c r="AR325" s="494"/>
      <c r="AS325" s="494"/>
      <c r="AT325" s="494" t="s">
        <v>448</v>
      </c>
      <c r="AU325" s="494"/>
      <c r="AV325" s="494"/>
      <c r="AW325" s="494"/>
      <c r="AX325" s="494"/>
    </row>
    <row r="326" spans="2:50" ht="14.25" customHeight="1">
      <c r="B326" s="494"/>
      <c r="C326" s="494"/>
      <c r="D326" s="494"/>
      <c r="E326" s="203" t="s">
        <v>162</v>
      </c>
      <c r="F326" s="203" t="s">
        <v>449</v>
      </c>
      <c r="G326" s="203" t="s">
        <v>164</v>
      </c>
      <c r="H326" s="494"/>
      <c r="I326" s="204" t="s">
        <v>162</v>
      </c>
      <c r="J326" s="204" t="s">
        <v>449</v>
      </c>
      <c r="K326" s="204" t="s">
        <v>164</v>
      </c>
      <c r="L326" s="527"/>
      <c r="M326" s="527"/>
      <c r="N326" s="494"/>
      <c r="O326" s="494"/>
      <c r="P326" s="203" t="s">
        <v>162</v>
      </c>
      <c r="Q326" s="203" t="s">
        <v>449</v>
      </c>
      <c r="R326" s="203" t="s">
        <v>164</v>
      </c>
      <c r="S326" s="205" t="s">
        <v>168</v>
      </c>
      <c r="T326" s="494"/>
      <c r="U326" s="203" t="s">
        <v>162</v>
      </c>
      <c r="V326" s="203" t="s">
        <v>449</v>
      </c>
      <c r="W326" s="203" t="s">
        <v>164</v>
      </c>
      <c r="X326" s="205" t="s">
        <v>168</v>
      </c>
      <c r="Y326" s="494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494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494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494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494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494"/>
    </row>
    <row r="327" spans="2:50" ht="14.25" customHeight="1">
      <c r="B327" s="600" t="s">
        <v>625</v>
      </c>
      <c r="C327" s="203">
        <v>1</v>
      </c>
      <c r="D327" s="206" t="s">
        <v>404</v>
      </c>
      <c r="E327" s="203">
        <v>20</v>
      </c>
      <c r="F327" s="203">
        <v>2600</v>
      </c>
      <c r="G327" s="208">
        <f t="shared" ref="G327:G334" si="415">F327/E327</f>
        <v>130</v>
      </c>
      <c r="H327" s="529">
        <f>AVERAGE(G327:G341)</f>
        <v>322.22443181818181</v>
      </c>
      <c r="I327" s="209">
        <f>AVERAGE(P327,U327,Z327,AE327,AJ327,AO327,AT327)</f>
        <v>20</v>
      </c>
      <c r="J327" s="209">
        <f>AVERAGE(Q327,V327,AA327,AF327,AK327,AP327,AU327)</f>
        <v>2301.862746687058</v>
      </c>
      <c r="K327" s="210">
        <f>AVERAGE(R327,W327,AB327,AG327,AL327,AQ327,AV327)</f>
        <v>115.09313733435287</v>
      </c>
      <c r="L327" s="530">
        <f>IFERROR(AVERAGE(K327:K341),"-")</f>
        <v>286.86804715586084</v>
      </c>
      <c r="M327" s="209">
        <f>RANK(K327, K$327:$K$341)</f>
        <v>8</v>
      </c>
      <c r="N327" s="494"/>
      <c r="O327" s="494"/>
      <c r="P327" s="207">
        <v>20</v>
      </c>
      <c r="Q327" s="207">
        <v>2302.4856596558316</v>
      </c>
      <c r="R327" s="208">
        <f t="shared" ref="R327:R334" si="416">Q327/P327</f>
        <v>115.12428298279158</v>
      </c>
      <c r="S327" s="205">
        <f>RANK(R327, R$327:R$341)</f>
        <v>8</v>
      </c>
      <c r="T327" s="529">
        <f>AVERAGE(R327:R341)</f>
        <v>286.83054899009545</v>
      </c>
      <c r="U327" s="207">
        <v>20</v>
      </c>
      <c r="V327" s="207">
        <v>2301.240135287489</v>
      </c>
      <c r="W327" s="208">
        <f t="shared" ref="W327:W334" si="417">V327/U327</f>
        <v>115.06200676437444</v>
      </c>
      <c r="X327" s="205">
        <f>RANK(W327, W$327:W$341)</f>
        <v>8</v>
      </c>
      <c r="Y327" s="529">
        <f>AVERAGE(W327:W341)</f>
        <v>286.84078821368718</v>
      </c>
      <c r="Z327" s="207">
        <v>20</v>
      </c>
      <c r="AA327" s="207">
        <v>2301.3818181818169</v>
      </c>
      <c r="AB327" s="208">
        <f t="shared" ref="AB327:AB334" si="418">AA327/Z327</f>
        <v>115.06909090909085</v>
      </c>
      <c r="AC327" s="205">
        <f>RANK(AB327, AB$327:AB$341)</f>
        <v>8</v>
      </c>
      <c r="AD327" s="529">
        <f>AVERAGE(AB327:AB341)</f>
        <v>286.86789520368853</v>
      </c>
      <c r="AE327" s="207">
        <v>20</v>
      </c>
      <c r="AF327" s="207">
        <v>2301.622544833474</v>
      </c>
      <c r="AG327" s="208">
        <f t="shared" ref="AG327:AG334" si="419">AF327/AE327</f>
        <v>115.0811272416737</v>
      </c>
      <c r="AH327" s="205">
        <f>RANK(AG327, AG$327:AG$341)</f>
        <v>8</v>
      </c>
      <c r="AI327" s="529">
        <f>AVERAGE(AG327:AG341)</f>
        <v>286.88448204344132</v>
      </c>
      <c r="AJ327" s="207">
        <v>20</v>
      </c>
      <c r="AK327" s="207">
        <v>2302.0833333333376</v>
      </c>
      <c r="AL327" s="208">
        <f t="shared" ref="AL327:AL334" si="420">AK327/AJ327</f>
        <v>115.10416666666688</v>
      </c>
      <c r="AM327" s="205">
        <f>RANK(AL327, AL$327:AL$341)</f>
        <v>8</v>
      </c>
      <c r="AN327" s="529">
        <f>AVERAGE(AL327:AL341)</f>
        <v>286.87417006988147</v>
      </c>
      <c r="AO327" s="207">
        <v>20</v>
      </c>
      <c r="AP327" s="207">
        <v>2302.0053752325798</v>
      </c>
      <c r="AQ327" s="208">
        <f t="shared" ref="AQ327:AQ334" si="421">AP327/AO327</f>
        <v>115.100268761629</v>
      </c>
      <c r="AR327" s="205">
        <f>RANK(AQ327, AQ$327:AQ$341)</f>
        <v>8</v>
      </c>
      <c r="AS327" s="529">
        <f>AVERAGE(AQ327:AQ341)</f>
        <v>286.88053869724394</v>
      </c>
      <c r="AT327" s="207">
        <v>20</v>
      </c>
      <c r="AU327" s="207">
        <v>2302.2203602848763</v>
      </c>
      <c r="AV327" s="208">
        <f t="shared" ref="AV327:AV334" si="422">AU327/AT327</f>
        <v>115.11101801424381</v>
      </c>
      <c r="AW327" s="205">
        <f>RANK(AV327, AV$327:AV$341)</f>
        <v>8</v>
      </c>
      <c r="AX327" s="529">
        <f>AVERAGE(AV327:AV341)</f>
        <v>286.89790687298779</v>
      </c>
    </row>
    <row r="328" spans="2:50" ht="14.25" customHeight="1">
      <c r="B328" s="494"/>
      <c r="C328" s="203">
        <v>2</v>
      </c>
      <c r="D328" s="206" t="s">
        <v>402</v>
      </c>
      <c r="E328" s="203">
        <v>16</v>
      </c>
      <c r="F328" s="203">
        <v>3000</v>
      </c>
      <c r="G328" s="208">
        <f t="shared" si="415"/>
        <v>187.5</v>
      </c>
      <c r="H328" s="529"/>
      <c r="I328" s="209">
        <f t="shared" ref="I328:K334" si="423">AVERAGE(P328,U328,Z328,AE328,AJ328,AO328,AT328)</f>
        <v>16</v>
      </c>
      <c r="J328" s="209">
        <f t="shared" si="423"/>
        <v>2604.7644965830614</v>
      </c>
      <c r="K328" s="210">
        <f t="shared" si="423"/>
        <v>162.79778103644134</v>
      </c>
      <c r="L328" s="530"/>
      <c r="M328" s="209">
        <f>RANK(K328, K$327:$K$341)</f>
        <v>6</v>
      </c>
      <c r="N328" s="494"/>
      <c r="O328" s="494"/>
      <c r="P328" s="207">
        <v>16</v>
      </c>
      <c r="Q328" s="207">
        <v>2605.00544069641</v>
      </c>
      <c r="R328" s="208">
        <f t="shared" si="416"/>
        <v>162.81284004352563</v>
      </c>
      <c r="S328" s="205">
        <f t="shared" ref="S328:S334" si="424">RANK(R328, R$327:R$341)</f>
        <v>6</v>
      </c>
      <c r="T328" s="529"/>
      <c r="U328" s="207">
        <v>16</v>
      </c>
      <c r="V328" s="207">
        <v>2605.2807735217602</v>
      </c>
      <c r="W328" s="208">
        <f t="shared" si="417"/>
        <v>162.83004834511001</v>
      </c>
      <c r="X328" s="205">
        <f t="shared" ref="X328:X334" si="425">RANK(W328, W$327:W$341)</f>
        <v>6</v>
      </c>
      <c r="Y328" s="529"/>
      <c r="Z328" s="207">
        <v>16</v>
      </c>
      <c r="AA328" s="207">
        <v>2605.0960407683287</v>
      </c>
      <c r="AB328" s="208">
        <f t="shared" si="418"/>
        <v>162.81850254802055</v>
      </c>
      <c r="AC328" s="205">
        <f t="shared" ref="AC328:AC334" si="426">RANK(AB328, AB$327:AB$341)</f>
        <v>6</v>
      </c>
      <c r="AD328" s="529"/>
      <c r="AE328" s="207">
        <v>16</v>
      </c>
      <c r="AF328" s="207">
        <v>2604.5637583892458</v>
      </c>
      <c r="AG328" s="208">
        <f t="shared" si="419"/>
        <v>162.78523489932786</v>
      </c>
      <c r="AH328" s="205">
        <f t="shared" ref="AH328:AH334" si="427">RANK(AG328, AG$327:AG$341)</f>
        <v>6</v>
      </c>
      <c r="AI328" s="529"/>
      <c r="AJ328" s="207">
        <v>16</v>
      </c>
      <c r="AK328" s="207">
        <v>2604.3243243243223</v>
      </c>
      <c r="AL328" s="208">
        <f t="shared" si="420"/>
        <v>162.77027027027015</v>
      </c>
      <c r="AM328" s="205">
        <f t="shared" ref="AM328:AM334" si="428">RANK(AL328, AL$327:AL$341)</f>
        <v>6</v>
      </c>
      <c r="AN328" s="529"/>
      <c r="AO328" s="207">
        <v>16</v>
      </c>
      <c r="AP328" s="207">
        <v>2604.6082949308789</v>
      </c>
      <c r="AQ328" s="208">
        <f t="shared" si="421"/>
        <v>162.78801843317993</v>
      </c>
      <c r="AR328" s="205">
        <f t="shared" ref="AR328:AR334" si="429">RANK(AQ328, AQ$327:AQ$341)</f>
        <v>6</v>
      </c>
      <c r="AS328" s="529"/>
      <c r="AT328" s="207">
        <v>16</v>
      </c>
      <c r="AU328" s="207">
        <v>2604.47284345048</v>
      </c>
      <c r="AV328" s="208">
        <f t="shared" si="422"/>
        <v>162.779552715655</v>
      </c>
      <c r="AW328" s="205">
        <f t="shared" ref="AW328:AW334" si="430">RANK(AV328, AV$327:AV$341)</f>
        <v>6</v>
      </c>
      <c r="AX328" s="529"/>
    </row>
    <row r="329" spans="2:50" ht="14.25" customHeight="1">
      <c r="B329" s="494"/>
      <c r="C329" s="203">
        <v>3</v>
      </c>
      <c r="D329" s="206" t="s">
        <v>403</v>
      </c>
      <c r="E329" s="203">
        <v>6</v>
      </c>
      <c r="F329" s="203">
        <v>3600</v>
      </c>
      <c r="G329" s="208">
        <f t="shared" si="415"/>
        <v>600</v>
      </c>
      <c r="H329" s="529"/>
      <c r="I329" s="209">
        <f t="shared" si="423"/>
        <v>6</v>
      </c>
      <c r="J329" s="209">
        <f t="shared" si="423"/>
        <v>3256.6542939111682</v>
      </c>
      <c r="K329" s="210">
        <f t="shared" si="423"/>
        <v>542.77571565186133</v>
      </c>
      <c r="L329" s="530"/>
      <c r="M329" s="209">
        <f>RANK(K329, K$327:$K$341)</f>
        <v>1</v>
      </c>
      <c r="N329" s="494"/>
      <c r="O329" s="494"/>
      <c r="P329" s="207">
        <v>6</v>
      </c>
      <c r="Q329" s="207">
        <v>3255.7417245606875</v>
      </c>
      <c r="R329" s="208">
        <f t="shared" si="416"/>
        <v>542.62362076011459</v>
      </c>
      <c r="S329" s="205">
        <f t="shared" si="424"/>
        <v>1</v>
      </c>
      <c r="T329" s="529"/>
      <c r="U329" s="207">
        <v>6</v>
      </c>
      <c r="V329" s="207">
        <v>3255.9371121224631</v>
      </c>
      <c r="W329" s="208">
        <f t="shared" si="417"/>
        <v>542.65618535374381</v>
      </c>
      <c r="X329" s="205">
        <f t="shared" si="425"/>
        <v>1</v>
      </c>
      <c r="Y329" s="529"/>
      <c r="Z329" s="207">
        <v>6</v>
      </c>
      <c r="AA329" s="207">
        <v>3256.3991323210385</v>
      </c>
      <c r="AB329" s="208">
        <f t="shared" si="418"/>
        <v>542.73318872017308</v>
      </c>
      <c r="AC329" s="205">
        <f t="shared" si="426"/>
        <v>1</v>
      </c>
      <c r="AD329" s="529"/>
      <c r="AE329" s="207">
        <v>6</v>
      </c>
      <c r="AF329" s="207">
        <v>3257.2394366197227</v>
      </c>
      <c r="AG329" s="208">
        <f t="shared" si="419"/>
        <v>542.87323943662045</v>
      </c>
      <c r="AH329" s="205">
        <f t="shared" si="427"/>
        <v>1</v>
      </c>
      <c r="AI329" s="529"/>
      <c r="AJ329" s="207">
        <v>6</v>
      </c>
      <c r="AK329" s="207">
        <v>3256.5723793677225</v>
      </c>
      <c r="AL329" s="208">
        <f t="shared" si="420"/>
        <v>542.76206322795372</v>
      </c>
      <c r="AM329" s="205">
        <f t="shared" si="428"/>
        <v>2</v>
      </c>
      <c r="AN329" s="529"/>
      <c r="AO329" s="207">
        <v>6</v>
      </c>
      <c r="AP329" s="207">
        <v>3257.3443008225604</v>
      </c>
      <c r="AQ329" s="208">
        <f t="shared" si="421"/>
        <v>542.89071680376003</v>
      </c>
      <c r="AR329" s="205">
        <f t="shared" si="429"/>
        <v>1</v>
      </c>
      <c r="AS329" s="529"/>
      <c r="AT329" s="207">
        <v>6</v>
      </c>
      <c r="AU329" s="207">
        <v>3257.3459715639842</v>
      </c>
      <c r="AV329" s="208">
        <f t="shared" si="422"/>
        <v>542.890995260664</v>
      </c>
      <c r="AW329" s="205">
        <f t="shared" si="430"/>
        <v>2</v>
      </c>
      <c r="AX329" s="529"/>
    </row>
    <row r="330" spans="2:50" ht="14.25" customHeight="1">
      <c r="B330" s="494"/>
      <c r="C330" s="203">
        <v>4</v>
      </c>
      <c r="D330" s="206" t="s">
        <v>401</v>
      </c>
      <c r="E330" s="203">
        <v>11</v>
      </c>
      <c r="F330" s="203">
        <v>3273</v>
      </c>
      <c r="G330" s="208">
        <f t="shared" si="415"/>
        <v>297.54545454545456</v>
      </c>
      <c r="H330" s="529"/>
      <c r="I330" s="209">
        <f t="shared" si="423"/>
        <v>11</v>
      </c>
      <c r="J330" s="209">
        <f t="shared" si="423"/>
        <v>2907.795523992133</v>
      </c>
      <c r="K330" s="210">
        <f t="shared" si="423"/>
        <v>264.34504763564848</v>
      </c>
      <c r="L330" s="530"/>
      <c r="M330" s="209">
        <f>RANK(K330, K$327:$K$341)</f>
        <v>4</v>
      </c>
      <c r="N330" s="494"/>
      <c r="O330" s="494"/>
      <c r="P330" s="207">
        <v>11</v>
      </c>
      <c r="Q330" s="207">
        <v>2907.9575134946895</v>
      </c>
      <c r="R330" s="208">
        <f t="shared" si="416"/>
        <v>264.35977395406269</v>
      </c>
      <c r="S330" s="205">
        <f t="shared" si="424"/>
        <v>4</v>
      </c>
      <c r="T330" s="529"/>
      <c r="U330" s="207">
        <v>11</v>
      </c>
      <c r="V330" s="207">
        <v>2907.6426264800857</v>
      </c>
      <c r="W330" s="208">
        <f t="shared" si="417"/>
        <v>264.33114786182597</v>
      </c>
      <c r="X330" s="205">
        <f t="shared" si="425"/>
        <v>4</v>
      </c>
      <c r="Y330" s="529"/>
      <c r="Z330" s="207">
        <v>11</v>
      </c>
      <c r="AA330" s="207">
        <v>2907.7464788732395</v>
      </c>
      <c r="AB330" s="208">
        <f t="shared" si="418"/>
        <v>264.34058898847633</v>
      </c>
      <c r="AC330" s="205">
        <f t="shared" si="426"/>
        <v>4</v>
      </c>
      <c r="AD330" s="529"/>
      <c r="AE330" s="207">
        <v>11</v>
      </c>
      <c r="AF330" s="207">
        <v>2907.9057476326807</v>
      </c>
      <c r="AG330" s="208">
        <f t="shared" si="419"/>
        <v>264.35506796660735</v>
      </c>
      <c r="AH330" s="205">
        <f t="shared" si="427"/>
        <v>4</v>
      </c>
      <c r="AI330" s="529"/>
      <c r="AJ330" s="207">
        <v>11</v>
      </c>
      <c r="AK330" s="207">
        <v>2907.8435656543593</v>
      </c>
      <c r="AL330" s="208">
        <f t="shared" si="420"/>
        <v>264.34941505948723</v>
      </c>
      <c r="AM330" s="205">
        <f t="shared" si="428"/>
        <v>4</v>
      </c>
      <c r="AN330" s="529"/>
      <c r="AO330" s="207">
        <v>11</v>
      </c>
      <c r="AP330" s="207">
        <v>2907.7579396429132</v>
      </c>
      <c r="AQ330" s="208">
        <f t="shared" si="421"/>
        <v>264.34163087662847</v>
      </c>
      <c r="AR330" s="205">
        <f t="shared" si="429"/>
        <v>4</v>
      </c>
      <c r="AS330" s="529"/>
      <c r="AT330" s="207">
        <v>11</v>
      </c>
      <c r="AU330" s="207">
        <v>2907.7147961669643</v>
      </c>
      <c r="AV330" s="208">
        <f t="shared" si="422"/>
        <v>264.3377087424513</v>
      </c>
      <c r="AW330" s="205">
        <f t="shared" si="430"/>
        <v>4</v>
      </c>
      <c r="AX330" s="529"/>
    </row>
    <row r="331" spans="2:50" ht="14.25" customHeight="1">
      <c r="B331" s="494"/>
      <c r="C331" s="203">
        <v>5</v>
      </c>
      <c r="D331" s="206" t="s">
        <v>399</v>
      </c>
      <c r="E331" s="203">
        <v>12</v>
      </c>
      <c r="F331" s="203">
        <v>3273</v>
      </c>
      <c r="G331" s="208">
        <f t="shared" si="415"/>
        <v>272.75</v>
      </c>
      <c r="H331" s="529"/>
      <c r="I331" s="209">
        <f t="shared" si="423"/>
        <v>12</v>
      </c>
      <c r="J331" s="209">
        <f t="shared" si="423"/>
        <v>2907.7961498335249</v>
      </c>
      <c r="K331" s="210">
        <f t="shared" si="423"/>
        <v>242.31634581946039</v>
      </c>
      <c r="L331" s="530"/>
      <c r="M331" s="209">
        <f>RANK(K331, K$327:$K$341)</f>
        <v>5</v>
      </c>
      <c r="N331" s="494"/>
      <c r="O331" s="494"/>
      <c r="P331" s="207">
        <v>12</v>
      </c>
      <c r="Q331" s="207">
        <v>2907.8746378720039</v>
      </c>
      <c r="R331" s="208">
        <f t="shared" si="416"/>
        <v>242.32288648933365</v>
      </c>
      <c r="S331" s="205">
        <f>RANK(R331, R$327:R$341)</f>
        <v>5</v>
      </c>
      <c r="T331" s="529"/>
      <c r="U331" s="207">
        <v>12</v>
      </c>
      <c r="V331" s="207">
        <v>2907.6740192841098</v>
      </c>
      <c r="W331" s="208">
        <f t="shared" si="417"/>
        <v>242.30616827367581</v>
      </c>
      <c r="X331" s="205">
        <f>RANK(W331, W$327:W$341)</f>
        <v>5</v>
      </c>
      <c r="Y331" s="529"/>
      <c r="Z331" s="207">
        <v>12</v>
      </c>
      <c r="AA331" s="207">
        <v>2907.7316657191582</v>
      </c>
      <c r="AB331" s="208">
        <f t="shared" si="418"/>
        <v>242.31097214326317</v>
      </c>
      <c r="AC331" s="205">
        <f>RANK(AB331, AB$327:AB$341)</f>
        <v>5</v>
      </c>
      <c r="AD331" s="529"/>
      <c r="AE331" s="207">
        <v>12</v>
      </c>
      <c r="AF331" s="207">
        <v>2907.6452599388358</v>
      </c>
      <c r="AG331" s="208">
        <f t="shared" si="419"/>
        <v>242.30377166156964</v>
      </c>
      <c r="AH331" s="205">
        <f>RANK(AG331, AG$327:AG$341)</f>
        <v>5</v>
      </c>
      <c r="AI331" s="529"/>
      <c r="AJ331" s="207">
        <v>12</v>
      </c>
      <c r="AK331" s="207">
        <v>2907.7885952712104</v>
      </c>
      <c r="AL331" s="208">
        <f t="shared" si="420"/>
        <v>242.31571627260087</v>
      </c>
      <c r="AM331" s="205">
        <f>RANK(AL331, AL$327:AL$341)</f>
        <v>5</v>
      </c>
      <c r="AN331" s="529"/>
      <c r="AO331" s="207">
        <v>12</v>
      </c>
      <c r="AP331" s="207">
        <v>2908.0247693668653</v>
      </c>
      <c r="AQ331" s="208">
        <f t="shared" si="421"/>
        <v>242.33539744723876</v>
      </c>
      <c r="AR331" s="205">
        <f>RANK(AQ331, AQ$327:AQ$341)</f>
        <v>5</v>
      </c>
      <c r="AS331" s="529"/>
      <c r="AT331" s="207">
        <v>12</v>
      </c>
      <c r="AU331" s="207">
        <v>2907.8341013824897</v>
      </c>
      <c r="AV331" s="208">
        <f t="shared" si="422"/>
        <v>242.3195084485408</v>
      </c>
      <c r="AW331" s="205">
        <f>RANK(AV331, AV$327:AV$341)</f>
        <v>5</v>
      </c>
      <c r="AX331" s="529"/>
    </row>
    <row r="332" spans="2:50" ht="14.25" customHeight="1">
      <c r="B332" s="494"/>
      <c r="C332" s="203">
        <v>6</v>
      </c>
      <c r="D332" s="206" t="s">
        <v>556</v>
      </c>
      <c r="E332" s="203">
        <v>6</v>
      </c>
      <c r="F332" s="203">
        <v>3600</v>
      </c>
      <c r="G332" s="208">
        <f t="shared" si="415"/>
        <v>600</v>
      </c>
      <c r="H332" s="529"/>
      <c r="I332" s="209">
        <f t="shared" si="423"/>
        <v>6</v>
      </c>
      <c r="J332" s="209">
        <f t="shared" si="423"/>
        <v>3256.2423605722042</v>
      </c>
      <c r="K332" s="210">
        <f t="shared" si="423"/>
        <v>542.70706009536741</v>
      </c>
      <c r="L332" s="530"/>
      <c r="M332" s="209">
        <f>RANK(K332, K$327:$K$341)</f>
        <v>2</v>
      </c>
      <c r="N332" s="494"/>
      <c r="O332" s="494"/>
      <c r="P332" s="207">
        <v>6</v>
      </c>
      <c r="Q332" s="207">
        <v>3255.0785340314142</v>
      </c>
      <c r="R332" s="208">
        <f t="shared" si="416"/>
        <v>542.51308900523566</v>
      </c>
      <c r="S332" s="205">
        <f t="shared" si="424"/>
        <v>2</v>
      </c>
      <c r="T332" s="529"/>
      <c r="U332" s="207">
        <v>6</v>
      </c>
      <c r="V332" s="207">
        <v>3255.6359875904886</v>
      </c>
      <c r="W332" s="208">
        <f t="shared" si="417"/>
        <v>542.60599793174811</v>
      </c>
      <c r="X332" s="205">
        <f t="shared" si="425"/>
        <v>2</v>
      </c>
      <c r="Y332" s="529"/>
      <c r="Z332" s="207">
        <v>6</v>
      </c>
      <c r="AA332" s="207">
        <v>3256.3199999999993</v>
      </c>
      <c r="AB332" s="208">
        <f t="shared" si="418"/>
        <v>542.71999999999991</v>
      </c>
      <c r="AC332" s="205">
        <f t="shared" si="426"/>
        <v>2</v>
      </c>
      <c r="AD332" s="529"/>
      <c r="AE332" s="207">
        <v>6</v>
      </c>
      <c r="AF332" s="207">
        <v>3256.3417890520677</v>
      </c>
      <c r="AG332" s="208">
        <f t="shared" si="419"/>
        <v>542.72363150867795</v>
      </c>
      <c r="AH332" s="205">
        <f t="shared" si="427"/>
        <v>2</v>
      </c>
      <c r="AI332" s="529"/>
      <c r="AJ332" s="207">
        <v>6</v>
      </c>
      <c r="AK332" s="207">
        <v>3256.6949706074433</v>
      </c>
      <c r="AL332" s="208">
        <f t="shared" si="420"/>
        <v>542.78249510124056</v>
      </c>
      <c r="AM332" s="205">
        <f t="shared" si="428"/>
        <v>1</v>
      </c>
      <c r="AN332" s="529"/>
      <c r="AO332" s="207">
        <v>6</v>
      </c>
      <c r="AP332" s="207">
        <v>3256.2287930198745</v>
      </c>
      <c r="AQ332" s="208">
        <f t="shared" si="421"/>
        <v>542.70479883664575</v>
      </c>
      <c r="AR332" s="205">
        <f t="shared" si="429"/>
        <v>2</v>
      </c>
      <c r="AS332" s="529"/>
      <c r="AT332" s="207">
        <v>6</v>
      </c>
      <c r="AU332" s="207">
        <v>3257.3964497041411</v>
      </c>
      <c r="AV332" s="208">
        <f t="shared" si="422"/>
        <v>542.89940828402348</v>
      </c>
      <c r="AW332" s="205">
        <f t="shared" si="430"/>
        <v>1</v>
      </c>
      <c r="AX332" s="529"/>
    </row>
    <row r="333" spans="2:50" ht="14.25" customHeight="1">
      <c r="B333" s="494"/>
      <c r="C333" s="203">
        <v>7</v>
      </c>
      <c r="D333" s="206" t="s">
        <v>794</v>
      </c>
      <c r="E333" s="203">
        <v>20</v>
      </c>
      <c r="F333" s="203">
        <v>2600</v>
      </c>
      <c r="G333" s="208">
        <f t="shared" si="415"/>
        <v>130</v>
      </c>
      <c r="H333" s="529"/>
      <c r="I333" s="209">
        <f t="shared" si="423"/>
        <v>20</v>
      </c>
      <c r="J333" s="209">
        <f t="shared" si="423"/>
        <v>2304.0398302030112</v>
      </c>
      <c r="K333" s="210">
        <f t="shared" si="423"/>
        <v>115.20199151015058</v>
      </c>
      <c r="L333" s="530"/>
      <c r="M333" s="209">
        <f>RANK(K333, K$327:$K$341)</f>
        <v>7</v>
      </c>
      <c r="N333" s="494"/>
      <c r="O333" s="494"/>
      <c r="P333" s="207">
        <v>20</v>
      </c>
      <c r="Q333" s="207">
        <v>2303.6073825503336</v>
      </c>
      <c r="R333" s="208">
        <f t="shared" si="416"/>
        <v>115.18036912751668</v>
      </c>
      <c r="S333" s="205">
        <f t="shared" si="424"/>
        <v>7</v>
      </c>
      <c r="T333" s="529"/>
      <c r="U333" s="207">
        <v>20</v>
      </c>
      <c r="V333" s="207">
        <v>2303.8983947786219</v>
      </c>
      <c r="W333" s="208">
        <f t="shared" si="417"/>
        <v>115.19491973893109</v>
      </c>
      <c r="X333" s="205">
        <f t="shared" si="425"/>
        <v>7</v>
      </c>
      <c r="Y333" s="529"/>
      <c r="Z333" s="207">
        <v>20</v>
      </c>
      <c r="AA333" s="207">
        <v>2304.251968503936</v>
      </c>
      <c r="AB333" s="208">
        <f t="shared" si="418"/>
        <v>115.2125984251968</v>
      </c>
      <c r="AC333" s="205">
        <f t="shared" si="426"/>
        <v>7</v>
      </c>
      <c r="AD333" s="529"/>
      <c r="AE333" s="207">
        <v>20</v>
      </c>
      <c r="AF333" s="207">
        <v>2304.3717728055099</v>
      </c>
      <c r="AG333" s="208">
        <f t="shared" si="419"/>
        <v>115.2185886402755</v>
      </c>
      <c r="AH333" s="205">
        <f t="shared" si="427"/>
        <v>7</v>
      </c>
      <c r="AI333" s="529"/>
      <c r="AJ333" s="207">
        <v>20</v>
      </c>
      <c r="AK333" s="207">
        <v>2304.2756860242448</v>
      </c>
      <c r="AL333" s="208">
        <f t="shared" si="420"/>
        <v>115.21378430121224</v>
      </c>
      <c r="AM333" s="205">
        <f t="shared" si="428"/>
        <v>7</v>
      </c>
      <c r="AN333" s="529"/>
      <c r="AO333" s="207">
        <v>20</v>
      </c>
      <c r="AP333" s="207">
        <v>2304.059344735218</v>
      </c>
      <c r="AQ333" s="208">
        <f t="shared" si="421"/>
        <v>115.2029672367609</v>
      </c>
      <c r="AR333" s="205">
        <f t="shared" si="429"/>
        <v>7</v>
      </c>
      <c r="AS333" s="529"/>
      <c r="AT333" s="207">
        <v>20</v>
      </c>
      <c r="AU333" s="207">
        <v>2303.8142620232152</v>
      </c>
      <c r="AV333" s="208">
        <f t="shared" si="422"/>
        <v>115.19071310116075</v>
      </c>
      <c r="AW333" s="205">
        <f t="shared" si="430"/>
        <v>7</v>
      </c>
      <c r="AX333" s="529"/>
    </row>
    <row r="334" spans="2:50" ht="14.25" customHeight="1">
      <c r="B334" s="494"/>
      <c r="C334" s="203">
        <v>8</v>
      </c>
      <c r="D334" s="206" t="s">
        <v>793</v>
      </c>
      <c r="E334" s="203">
        <v>10</v>
      </c>
      <c r="F334" s="203">
        <v>3600</v>
      </c>
      <c r="G334" s="208">
        <f t="shared" si="415"/>
        <v>360</v>
      </c>
      <c r="H334" s="529"/>
      <c r="I334" s="209">
        <f t="shared" si="423"/>
        <v>10</v>
      </c>
      <c r="J334" s="209">
        <f t="shared" si="423"/>
        <v>3097.0729816360408</v>
      </c>
      <c r="K334" s="210">
        <f t="shared" si="423"/>
        <v>309.70729816360409</v>
      </c>
      <c r="L334" s="530"/>
      <c r="M334" s="209">
        <f>RANK(K334, K$327:$K$341)</f>
        <v>3</v>
      </c>
      <c r="N334" s="494"/>
      <c r="O334" s="494"/>
      <c r="P334" s="207">
        <v>10</v>
      </c>
      <c r="Q334" s="207">
        <v>3097.0752955818289</v>
      </c>
      <c r="R334" s="208">
        <f t="shared" si="416"/>
        <v>309.7075295581829</v>
      </c>
      <c r="S334" s="205">
        <f t="shared" si="424"/>
        <v>3</v>
      </c>
      <c r="T334" s="529"/>
      <c r="U334" s="207">
        <v>10</v>
      </c>
      <c r="V334" s="207">
        <v>3097.3983144008812</v>
      </c>
      <c r="W334" s="208">
        <f t="shared" si="417"/>
        <v>309.7398314400881</v>
      </c>
      <c r="X334" s="205">
        <f t="shared" si="425"/>
        <v>3</v>
      </c>
      <c r="Y334" s="529"/>
      <c r="Z334" s="207">
        <v>10</v>
      </c>
      <c r="AA334" s="207">
        <v>3097.3821989528774</v>
      </c>
      <c r="AB334" s="208">
        <f t="shared" si="418"/>
        <v>309.73821989528773</v>
      </c>
      <c r="AC334" s="205">
        <f t="shared" si="426"/>
        <v>3</v>
      </c>
      <c r="AD334" s="529"/>
      <c r="AE334" s="207">
        <v>10</v>
      </c>
      <c r="AF334" s="207">
        <v>3097.3519499277804</v>
      </c>
      <c r="AG334" s="208">
        <f t="shared" si="419"/>
        <v>309.73519499277802</v>
      </c>
      <c r="AH334" s="205">
        <f t="shared" si="427"/>
        <v>3</v>
      </c>
      <c r="AI334" s="529"/>
      <c r="AJ334" s="207">
        <v>10</v>
      </c>
      <c r="AK334" s="207">
        <v>3096.9544965962</v>
      </c>
      <c r="AL334" s="208">
        <f t="shared" si="420"/>
        <v>309.69544965962001</v>
      </c>
      <c r="AM334" s="205">
        <f t="shared" si="428"/>
        <v>3</v>
      </c>
      <c r="AN334" s="529"/>
      <c r="AO334" s="207">
        <v>10</v>
      </c>
      <c r="AP334" s="207">
        <v>3096.8051118210847</v>
      </c>
      <c r="AQ334" s="208">
        <f t="shared" si="421"/>
        <v>309.68051118210849</v>
      </c>
      <c r="AR334" s="205">
        <f t="shared" si="429"/>
        <v>3</v>
      </c>
      <c r="AS334" s="529"/>
      <c r="AT334" s="207">
        <v>10</v>
      </c>
      <c r="AU334" s="207">
        <v>3096.5435041716328</v>
      </c>
      <c r="AV334" s="208">
        <f t="shared" si="422"/>
        <v>309.6543504171633</v>
      </c>
      <c r="AW334" s="205">
        <f t="shared" si="430"/>
        <v>3</v>
      </c>
      <c r="AX334" s="529"/>
    </row>
    <row r="335" spans="2:50" ht="14.25" customHeight="1">
      <c r="B335" s="494"/>
      <c r="C335" s="203">
        <v>9</v>
      </c>
      <c r="D335" s="206"/>
      <c r="E335" s="203"/>
      <c r="F335" s="203"/>
      <c r="G335" s="208"/>
      <c r="H335" s="529"/>
      <c r="I335" s="209"/>
      <c r="J335" s="209"/>
      <c r="K335" s="210"/>
      <c r="L335" s="530"/>
      <c r="M335" s="209"/>
      <c r="N335" s="494"/>
      <c r="O335" s="494"/>
      <c r="P335" s="207"/>
      <c r="Q335" s="207"/>
      <c r="R335" s="208"/>
      <c r="S335" s="205"/>
      <c r="T335" s="529"/>
      <c r="U335" s="207"/>
      <c r="V335" s="207"/>
      <c r="W335" s="208"/>
      <c r="X335" s="205"/>
      <c r="Y335" s="529"/>
      <c r="Z335" s="207"/>
      <c r="AA335" s="207"/>
      <c r="AB335" s="208"/>
      <c r="AC335" s="205"/>
      <c r="AD335" s="529"/>
      <c r="AE335" s="207"/>
      <c r="AF335" s="207"/>
      <c r="AG335" s="208"/>
      <c r="AH335" s="205"/>
      <c r="AI335" s="529"/>
      <c r="AJ335" s="207"/>
      <c r="AK335" s="207"/>
      <c r="AL335" s="208"/>
      <c r="AM335" s="205"/>
      <c r="AN335" s="529"/>
      <c r="AO335" s="207"/>
      <c r="AP335" s="207"/>
      <c r="AQ335" s="208"/>
      <c r="AR335" s="205"/>
      <c r="AS335" s="529"/>
      <c r="AT335" s="207"/>
      <c r="AU335" s="207"/>
      <c r="AV335" s="208"/>
      <c r="AW335" s="205"/>
      <c r="AX335" s="529"/>
    </row>
    <row r="336" spans="2:50" ht="14.25" customHeight="1">
      <c r="B336" s="494"/>
      <c r="C336" s="203">
        <v>10</v>
      </c>
      <c r="D336" s="206"/>
      <c r="E336" s="203"/>
      <c r="F336" s="203"/>
      <c r="G336" s="208"/>
      <c r="H336" s="529"/>
      <c r="I336" s="209"/>
      <c r="J336" s="209"/>
      <c r="K336" s="210"/>
      <c r="L336" s="530"/>
      <c r="M336" s="209"/>
      <c r="N336" s="494"/>
      <c r="O336" s="494"/>
      <c r="P336" s="207"/>
      <c r="Q336" s="207"/>
      <c r="R336" s="208"/>
      <c r="S336" s="205"/>
      <c r="T336" s="529"/>
      <c r="U336" s="207"/>
      <c r="V336" s="207"/>
      <c r="W336" s="208"/>
      <c r="X336" s="205"/>
      <c r="Y336" s="529"/>
      <c r="Z336" s="207"/>
      <c r="AA336" s="207"/>
      <c r="AB336" s="208"/>
      <c r="AC336" s="205"/>
      <c r="AD336" s="529"/>
      <c r="AE336" s="207"/>
      <c r="AF336" s="207"/>
      <c r="AG336" s="208"/>
      <c r="AH336" s="205"/>
      <c r="AI336" s="529"/>
      <c r="AJ336" s="207"/>
      <c r="AK336" s="207"/>
      <c r="AL336" s="208"/>
      <c r="AM336" s="205"/>
      <c r="AN336" s="529"/>
      <c r="AO336" s="207"/>
      <c r="AP336" s="207"/>
      <c r="AQ336" s="208"/>
      <c r="AR336" s="205"/>
      <c r="AS336" s="529"/>
      <c r="AT336" s="207"/>
      <c r="AU336" s="207"/>
      <c r="AV336" s="208"/>
      <c r="AW336" s="205"/>
      <c r="AX336" s="529"/>
    </row>
    <row r="337" spans="2:50" ht="14.25" customHeight="1">
      <c r="B337" s="494"/>
      <c r="C337" s="203">
        <v>11</v>
      </c>
      <c r="D337" s="206"/>
      <c r="E337" s="203"/>
      <c r="F337" s="203"/>
      <c r="G337" s="208"/>
      <c r="H337" s="529"/>
      <c r="I337" s="209"/>
      <c r="J337" s="209"/>
      <c r="K337" s="210"/>
      <c r="L337" s="530"/>
      <c r="M337" s="209"/>
      <c r="N337" s="494"/>
      <c r="O337" s="494"/>
      <c r="P337" s="207"/>
      <c r="Q337" s="207"/>
      <c r="R337" s="208"/>
      <c r="S337" s="205"/>
      <c r="T337" s="529"/>
      <c r="U337" s="207"/>
      <c r="V337" s="207"/>
      <c r="W337" s="208"/>
      <c r="X337" s="205"/>
      <c r="Y337" s="529"/>
      <c r="Z337" s="207"/>
      <c r="AA337" s="207"/>
      <c r="AB337" s="208"/>
      <c r="AC337" s="205"/>
      <c r="AD337" s="529"/>
      <c r="AE337" s="207"/>
      <c r="AF337" s="207"/>
      <c r="AG337" s="208"/>
      <c r="AH337" s="205"/>
      <c r="AI337" s="529"/>
      <c r="AJ337" s="207"/>
      <c r="AK337" s="207"/>
      <c r="AL337" s="208"/>
      <c r="AM337" s="205"/>
      <c r="AN337" s="529"/>
      <c r="AO337" s="207"/>
      <c r="AP337" s="207"/>
      <c r="AQ337" s="208"/>
      <c r="AR337" s="205"/>
      <c r="AS337" s="529"/>
      <c r="AT337" s="207"/>
      <c r="AU337" s="207"/>
      <c r="AV337" s="208"/>
      <c r="AW337" s="205"/>
      <c r="AX337" s="529"/>
    </row>
    <row r="338" spans="2:50" ht="14.25" customHeight="1">
      <c r="B338" s="494"/>
      <c r="C338" s="203">
        <v>12</v>
      </c>
      <c r="D338" s="206"/>
      <c r="E338" s="203"/>
      <c r="F338" s="203"/>
      <c r="G338" s="208"/>
      <c r="H338" s="529"/>
      <c r="I338" s="209"/>
      <c r="J338" s="209"/>
      <c r="K338" s="210"/>
      <c r="L338" s="530"/>
      <c r="M338" s="209"/>
      <c r="N338" s="494"/>
      <c r="O338" s="494"/>
      <c r="P338" s="207"/>
      <c r="Q338" s="207"/>
      <c r="R338" s="208"/>
      <c r="S338" s="205"/>
      <c r="T338" s="529"/>
      <c r="U338" s="207"/>
      <c r="V338" s="207"/>
      <c r="W338" s="208"/>
      <c r="X338" s="205"/>
      <c r="Y338" s="529"/>
      <c r="Z338" s="207"/>
      <c r="AA338" s="207"/>
      <c r="AB338" s="208"/>
      <c r="AC338" s="205"/>
      <c r="AD338" s="529"/>
      <c r="AE338" s="207"/>
      <c r="AF338" s="207"/>
      <c r="AG338" s="208"/>
      <c r="AH338" s="205"/>
      <c r="AI338" s="529"/>
      <c r="AJ338" s="207"/>
      <c r="AK338" s="207"/>
      <c r="AL338" s="208"/>
      <c r="AM338" s="205"/>
      <c r="AN338" s="529"/>
      <c r="AO338" s="207"/>
      <c r="AP338" s="207"/>
      <c r="AQ338" s="208"/>
      <c r="AR338" s="205"/>
      <c r="AS338" s="529"/>
      <c r="AT338" s="207"/>
      <c r="AU338" s="207"/>
      <c r="AV338" s="208"/>
      <c r="AW338" s="205"/>
      <c r="AX338" s="529"/>
    </row>
    <row r="339" spans="2:50" ht="14.25" customHeight="1">
      <c r="B339" s="494"/>
      <c r="C339" s="203">
        <v>13</v>
      </c>
      <c r="D339" s="206"/>
      <c r="E339" s="203"/>
      <c r="F339" s="203"/>
      <c r="G339" s="208"/>
      <c r="H339" s="529"/>
      <c r="I339" s="209"/>
      <c r="J339" s="209"/>
      <c r="K339" s="210"/>
      <c r="L339" s="530"/>
      <c r="M339" s="209"/>
      <c r="N339" s="494"/>
      <c r="O339" s="494"/>
      <c r="P339" s="207"/>
      <c r="Q339" s="207"/>
      <c r="R339" s="208"/>
      <c r="S339" s="205"/>
      <c r="T339" s="529"/>
      <c r="U339" s="207"/>
      <c r="V339" s="207"/>
      <c r="W339" s="208"/>
      <c r="X339" s="205"/>
      <c r="Y339" s="529"/>
      <c r="Z339" s="207"/>
      <c r="AA339" s="207"/>
      <c r="AB339" s="208"/>
      <c r="AC339" s="205"/>
      <c r="AD339" s="529"/>
      <c r="AE339" s="207"/>
      <c r="AF339" s="207"/>
      <c r="AG339" s="208"/>
      <c r="AH339" s="205"/>
      <c r="AI339" s="529"/>
      <c r="AJ339" s="207"/>
      <c r="AK339" s="207"/>
      <c r="AL339" s="208"/>
      <c r="AM339" s="205"/>
      <c r="AN339" s="529"/>
      <c r="AO339" s="207"/>
      <c r="AP339" s="207"/>
      <c r="AQ339" s="208"/>
      <c r="AR339" s="205"/>
      <c r="AS339" s="529"/>
      <c r="AT339" s="207"/>
      <c r="AU339" s="207"/>
      <c r="AV339" s="208"/>
      <c r="AW339" s="205"/>
      <c r="AX339" s="529"/>
    </row>
    <row r="340" spans="2:50" ht="14.25" customHeight="1">
      <c r="B340" s="494"/>
      <c r="C340" s="203">
        <v>14</v>
      </c>
      <c r="D340" s="206"/>
      <c r="E340" s="203"/>
      <c r="F340" s="203"/>
      <c r="G340" s="208"/>
      <c r="H340" s="529"/>
      <c r="I340" s="209"/>
      <c r="J340" s="209"/>
      <c r="K340" s="210"/>
      <c r="L340" s="530"/>
      <c r="M340" s="209"/>
      <c r="N340" s="494"/>
      <c r="O340" s="494"/>
      <c r="P340" s="203"/>
      <c r="Q340" s="203"/>
      <c r="R340" s="208"/>
      <c r="S340" s="205"/>
      <c r="T340" s="529"/>
      <c r="U340" s="203"/>
      <c r="V340" s="203"/>
      <c r="W340" s="208"/>
      <c r="X340" s="205"/>
      <c r="Y340" s="529"/>
      <c r="Z340" s="203"/>
      <c r="AA340" s="203"/>
      <c r="AB340" s="208"/>
      <c r="AC340" s="205"/>
      <c r="AD340" s="529"/>
      <c r="AE340" s="203"/>
      <c r="AF340" s="203"/>
      <c r="AG340" s="208"/>
      <c r="AH340" s="205"/>
      <c r="AI340" s="529"/>
      <c r="AJ340" s="203"/>
      <c r="AK340" s="203"/>
      <c r="AL340" s="208"/>
      <c r="AM340" s="205"/>
      <c r="AN340" s="529"/>
      <c r="AO340" s="203"/>
      <c r="AP340" s="203"/>
      <c r="AQ340" s="208"/>
      <c r="AR340" s="205"/>
      <c r="AS340" s="529"/>
      <c r="AT340" s="203"/>
      <c r="AU340" s="203"/>
      <c r="AV340" s="208"/>
      <c r="AW340" s="205"/>
      <c r="AX340" s="529"/>
    </row>
    <row r="341" spans="2:50" ht="14.25" customHeight="1">
      <c r="B341" s="494"/>
      <c r="C341" s="203">
        <v>15</v>
      </c>
      <c r="D341" s="206"/>
      <c r="E341" s="203"/>
      <c r="F341" s="203"/>
      <c r="G341" s="208"/>
      <c r="H341" s="529"/>
      <c r="I341" s="209"/>
      <c r="J341" s="209"/>
      <c r="K341" s="210"/>
      <c r="L341" s="530"/>
      <c r="M341" s="209"/>
      <c r="N341" s="494"/>
      <c r="O341" s="494"/>
      <c r="P341" s="203"/>
      <c r="Q341" s="207"/>
      <c r="R341" s="208"/>
      <c r="S341" s="205"/>
      <c r="T341" s="529"/>
      <c r="U341" s="203"/>
      <c r="V341" s="207"/>
      <c r="W341" s="208"/>
      <c r="X341" s="205"/>
      <c r="Y341" s="529"/>
      <c r="Z341" s="203"/>
      <c r="AA341" s="207"/>
      <c r="AB341" s="208"/>
      <c r="AC341" s="205"/>
      <c r="AD341" s="529"/>
      <c r="AE341" s="203"/>
      <c r="AF341" s="207"/>
      <c r="AG341" s="208"/>
      <c r="AH341" s="205"/>
      <c r="AI341" s="529"/>
      <c r="AJ341" s="203"/>
      <c r="AK341" s="207"/>
      <c r="AL341" s="208"/>
      <c r="AM341" s="205"/>
      <c r="AN341" s="529"/>
      <c r="AO341" s="203"/>
      <c r="AP341" s="207"/>
      <c r="AQ341" s="208"/>
      <c r="AR341" s="205"/>
      <c r="AS341" s="529"/>
      <c r="AT341" s="203"/>
      <c r="AU341" s="207"/>
      <c r="AV341" s="208"/>
      <c r="AW341" s="205"/>
      <c r="AX341" s="529"/>
    </row>
    <row r="342" spans="2:50" ht="14.25" customHeight="1" collapsed="1">
      <c r="B342" s="531" t="s">
        <v>808</v>
      </c>
      <c r="C342" s="532"/>
      <c r="D342" s="532"/>
      <c r="E342" s="532"/>
      <c r="F342" s="532"/>
      <c r="G342" s="532"/>
      <c r="H342" s="532"/>
      <c r="I342" s="532"/>
      <c r="J342" s="532"/>
      <c r="K342" s="532"/>
      <c r="L342" s="532"/>
      <c r="M342" s="533"/>
      <c r="N342" s="575" t="s">
        <v>445</v>
      </c>
      <c r="O342" s="575" t="s">
        <v>105</v>
      </c>
      <c r="P342" s="587">
        <f>AT322+1</f>
        <v>45986</v>
      </c>
      <c r="Q342" s="588"/>
      <c r="R342" s="588"/>
      <c r="S342" s="588"/>
      <c r="T342" s="588"/>
      <c r="U342" s="589">
        <f>P342+1</f>
        <v>45987</v>
      </c>
      <c r="V342" s="590"/>
      <c r="W342" s="590"/>
      <c r="X342" s="590"/>
      <c r="Y342" s="590"/>
      <c r="Z342" s="587">
        <f t="shared" ref="Z342" si="431">U342+1</f>
        <v>45988</v>
      </c>
      <c r="AA342" s="588"/>
      <c r="AB342" s="588"/>
      <c r="AC342" s="588"/>
      <c r="AD342" s="588"/>
      <c r="AE342" s="589">
        <f t="shared" ref="AE342" si="432">Z342+1</f>
        <v>45989</v>
      </c>
      <c r="AF342" s="590"/>
      <c r="AG342" s="590"/>
      <c r="AH342" s="590"/>
      <c r="AI342" s="590"/>
      <c r="AJ342" s="591">
        <f t="shared" ref="AJ342" si="433">AE342+1</f>
        <v>45990</v>
      </c>
      <c r="AK342" s="592"/>
      <c r="AL342" s="592"/>
      <c r="AM342" s="592"/>
      <c r="AN342" s="593"/>
      <c r="AO342" s="589">
        <f t="shared" ref="AO342" si="434">AJ342+1</f>
        <v>45991</v>
      </c>
      <c r="AP342" s="590"/>
      <c r="AQ342" s="590"/>
      <c r="AR342" s="590"/>
      <c r="AS342" s="590"/>
      <c r="AT342" s="591">
        <f t="shared" ref="AT342" si="435">AO342+1</f>
        <v>45992</v>
      </c>
      <c r="AU342" s="592"/>
      <c r="AV342" s="592"/>
      <c r="AW342" s="592"/>
      <c r="AX342" s="593"/>
    </row>
    <row r="343" spans="2:50" ht="14.25" customHeight="1">
      <c r="B343" s="534"/>
      <c r="C343" s="534"/>
      <c r="D343" s="534"/>
      <c r="E343" s="534"/>
      <c r="F343" s="534"/>
      <c r="G343" s="534"/>
      <c r="H343" s="534"/>
      <c r="I343" s="534"/>
      <c r="J343" s="534"/>
      <c r="K343" s="534"/>
      <c r="L343" s="534"/>
      <c r="M343" s="535"/>
      <c r="N343" s="577"/>
      <c r="O343" s="577"/>
      <c r="P343" s="594">
        <f>P342</f>
        <v>45986</v>
      </c>
      <c r="Q343" s="594"/>
      <c r="R343" s="594"/>
      <c r="S343" s="594"/>
      <c r="T343" s="594"/>
      <c r="U343" s="595">
        <f>U342</f>
        <v>45987</v>
      </c>
      <c r="V343" s="595"/>
      <c r="W343" s="595"/>
      <c r="X343" s="595"/>
      <c r="Y343" s="595"/>
      <c r="Z343" s="594">
        <f t="shared" ref="Z343" si="436">Z342</f>
        <v>45988</v>
      </c>
      <c r="AA343" s="594"/>
      <c r="AB343" s="594"/>
      <c r="AC343" s="594"/>
      <c r="AD343" s="594"/>
      <c r="AE343" s="595">
        <f t="shared" ref="AE343" si="437">AE342</f>
        <v>45989</v>
      </c>
      <c r="AF343" s="595"/>
      <c r="AG343" s="595"/>
      <c r="AH343" s="595"/>
      <c r="AI343" s="595"/>
      <c r="AJ343" s="596">
        <f t="shared" ref="AJ343" si="438">AJ342</f>
        <v>45990</v>
      </c>
      <c r="AK343" s="597"/>
      <c r="AL343" s="597"/>
      <c r="AM343" s="597"/>
      <c r="AN343" s="598"/>
      <c r="AO343" s="595">
        <f t="shared" ref="AO343" si="439">AO342</f>
        <v>45991</v>
      </c>
      <c r="AP343" s="595"/>
      <c r="AQ343" s="595"/>
      <c r="AR343" s="595"/>
      <c r="AS343" s="595"/>
      <c r="AT343" s="596">
        <f t="shared" ref="AT343" si="440">AT342</f>
        <v>45992</v>
      </c>
      <c r="AU343" s="597"/>
      <c r="AV343" s="597"/>
      <c r="AW343" s="597"/>
      <c r="AX343" s="598"/>
    </row>
    <row r="344" spans="2:50" ht="14.25" customHeight="1">
      <c r="B344" s="494" t="s">
        <v>165</v>
      </c>
      <c r="C344" s="494" t="s">
        <v>160</v>
      </c>
      <c r="D344" s="494"/>
      <c r="E344" s="494" t="s">
        <v>161</v>
      </c>
      <c r="F344" s="494"/>
      <c r="G344" s="494"/>
      <c r="H344" s="494" t="s">
        <v>166</v>
      </c>
      <c r="I344" s="527" t="s">
        <v>446</v>
      </c>
      <c r="J344" s="527"/>
      <c r="K344" s="527"/>
      <c r="L344" s="527" t="s">
        <v>166</v>
      </c>
      <c r="M344" s="527" t="s">
        <v>168</v>
      </c>
      <c r="N344" s="494"/>
      <c r="O344" s="494" t="s">
        <v>167</v>
      </c>
      <c r="P344" s="494" t="s">
        <v>163</v>
      </c>
      <c r="Q344" s="494"/>
      <c r="R344" s="494"/>
      <c r="S344" s="494"/>
      <c r="T344" s="494" t="s">
        <v>166</v>
      </c>
      <c r="U344" s="494" t="s">
        <v>163</v>
      </c>
      <c r="V344" s="494"/>
      <c r="W344" s="494"/>
      <c r="X344" s="494"/>
      <c r="Y344" s="494" t="s">
        <v>166</v>
      </c>
      <c r="Z344" s="494" t="s">
        <v>163</v>
      </c>
      <c r="AA344" s="494"/>
      <c r="AB344" s="494"/>
      <c r="AC344" s="494"/>
      <c r="AD344" s="494" t="s">
        <v>166</v>
      </c>
      <c r="AE344" s="494" t="s">
        <v>163</v>
      </c>
      <c r="AF344" s="494"/>
      <c r="AG344" s="494"/>
      <c r="AH344" s="494"/>
      <c r="AI344" s="494" t="s">
        <v>166</v>
      </c>
      <c r="AJ344" s="494" t="s">
        <v>163</v>
      </c>
      <c r="AK344" s="494"/>
      <c r="AL344" s="494"/>
      <c r="AM344" s="494"/>
      <c r="AN344" s="494" t="s">
        <v>166</v>
      </c>
      <c r="AO344" s="494" t="s">
        <v>163</v>
      </c>
      <c r="AP344" s="494"/>
      <c r="AQ344" s="494"/>
      <c r="AR344" s="494"/>
      <c r="AS344" s="494" t="s">
        <v>166</v>
      </c>
      <c r="AT344" s="494" t="s">
        <v>163</v>
      </c>
      <c r="AU344" s="494"/>
      <c r="AV344" s="494"/>
      <c r="AW344" s="494"/>
      <c r="AX344" s="494" t="s">
        <v>166</v>
      </c>
    </row>
    <row r="345" spans="2:50" ht="14.25" customHeight="1">
      <c r="B345" s="494"/>
      <c r="C345" s="494"/>
      <c r="D345" s="494"/>
      <c r="E345" s="494" t="s">
        <v>447</v>
      </c>
      <c r="F345" s="494"/>
      <c r="G345" s="494"/>
      <c r="H345" s="494"/>
      <c r="I345" s="527" t="s">
        <v>447</v>
      </c>
      <c r="J345" s="527"/>
      <c r="K345" s="527"/>
      <c r="L345" s="527"/>
      <c r="M345" s="527"/>
      <c r="N345" s="494"/>
      <c r="O345" s="494"/>
      <c r="P345" s="494" t="s">
        <v>448</v>
      </c>
      <c r="Q345" s="494"/>
      <c r="R345" s="494"/>
      <c r="S345" s="494"/>
      <c r="T345" s="494"/>
      <c r="U345" s="494" t="s">
        <v>448</v>
      </c>
      <c r="V345" s="494"/>
      <c r="W345" s="494"/>
      <c r="X345" s="494"/>
      <c r="Y345" s="494"/>
      <c r="Z345" s="494" t="s">
        <v>448</v>
      </c>
      <c r="AA345" s="494"/>
      <c r="AB345" s="494"/>
      <c r="AC345" s="494"/>
      <c r="AD345" s="494"/>
      <c r="AE345" s="494" t="s">
        <v>448</v>
      </c>
      <c r="AF345" s="494"/>
      <c r="AG345" s="494"/>
      <c r="AH345" s="494"/>
      <c r="AI345" s="494"/>
      <c r="AJ345" s="494" t="s">
        <v>448</v>
      </c>
      <c r="AK345" s="494"/>
      <c r="AL345" s="494"/>
      <c r="AM345" s="494"/>
      <c r="AN345" s="494"/>
      <c r="AO345" s="494" t="s">
        <v>448</v>
      </c>
      <c r="AP345" s="494"/>
      <c r="AQ345" s="494"/>
      <c r="AR345" s="494"/>
      <c r="AS345" s="494"/>
      <c r="AT345" s="494" t="s">
        <v>448</v>
      </c>
      <c r="AU345" s="494"/>
      <c r="AV345" s="494"/>
      <c r="AW345" s="494"/>
      <c r="AX345" s="494"/>
    </row>
    <row r="346" spans="2:50" ht="14.25" customHeight="1">
      <c r="B346" s="494"/>
      <c r="C346" s="494"/>
      <c r="D346" s="494"/>
      <c r="E346" s="203" t="s">
        <v>162</v>
      </c>
      <c r="F346" s="203" t="s">
        <v>449</v>
      </c>
      <c r="G346" s="203" t="s">
        <v>164</v>
      </c>
      <c r="H346" s="494"/>
      <c r="I346" s="204" t="s">
        <v>162</v>
      </c>
      <c r="J346" s="204" t="s">
        <v>449</v>
      </c>
      <c r="K346" s="204" t="s">
        <v>164</v>
      </c>
      <c r="L346" s="527"/>
      <c r="M346" s="527"/>
      <c r="N346" s="494"/>
      <c r="O346" s="494"/>
      <c r="P346" s="203" t="s">
        <v>162</v>
      </c>
      <c r="Q346" s="203" t="s">
        <v>449</v>
      </c>
      <c r="R346" s="203" t="s">
        <v>164</v>
      </c>
      <c r="S346" s="205" t="s">
        <v>168</v>
      </c>
      <c r="T346" s="494"/>
      <c r="U346" s="203" t="s">
        <v>162</v>
      </c>
      <c r="V346" s="203" t="s">
        <v>449</v>
      </c>
      <c r="W346" s="203" t="s">
        <v>164</v>
      </c>
      <c r="X346" s="205" t="s">
        <v>168</v>
      </c>
      <c r="Y346" s="494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494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494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494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494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494"/>
    </row>
    <row r="347" spans="2:50" ht="14.25" customHeight="1">
      <c r="B347" s="600" t="s">
        <v>625</v>
      </c>
      <c r="C347" s="203">
        <v>1</v>
      </c>
      <c r="D347" s="206" t="s">
        <v>404</v>
      </c>
      <c r="E347" s="203">
        <v>20</v>
      </c>
      <c r="F347" s="203">
        <v>2600</v>
      </c>
      <c r="G347" s="208">
        <f t="shared" ref="G347:G355" si="441">F347/E347</f>
        <v>130</v>
      </c>
      <c r="H347" s="529">
        <f>AVERAGE(G347:G361)</f>
        <v>353.08838383838383</v>
      </c>
      <c r="I347" s="209">
        <f>AVERAGE(P347,U347,Z347,AE347,AJ347,AO347,AT347)</f>
        <v>20</v>
      </c>
      <c r="J347" s="209">
        <f>AVERAGE(Q347,V347,AA347,AF347,AK347,AP347,AU347)</f>
        <v>2302.998062468283</v>
      </c>
      <c r="K347" s="210">
        <f>AVERAGE(R347,W347,AB347,AG347,AL347,AQ347,AV347)</f>
        <v>115.14990312341418</v>
      </c>
      <c r="L347" s="530">
        <f>IFERROR(AVERAGE(K347:K361),"-")</f>
        <v>313.28024473952155</v>
      </c>
      <c r="M347" s="209">
        <f>RANK(K347, K$347:$K$361)</f>
        <v>9</v>
      </c>
      <c r="N347" s="494"/>
      <c r="O347" s="494"/>
      <c r="P347" s="207">
        <v>20</v>
      </c>
      <c r="Q347" s="207">
        <v>2302.3165187269965</v>
      </c>
      <c r="R347" s="208">
        <f t="shared" ref="R347:R355" si="442">Q347/P347</f>
        <v>115.11582593634982</v>
      </c>
      <c r="S347" s="205">
        <f>RANK(R347, R$347:R$361)</f>
        <v>9</v>
      </c>
      <c r="T347" s="529">
        <f>AVERAGE(R347:R361)</f>
        <v>309.72106420661413</v>
      </c>
      <c r="U347" s="207">
        <v>20</v>
      </c>
      <c r="V347" s="207">
        <v>2302.6804123711331</v>
      </c>
      <c r="W347" s="208">
        <f t="shared" ref="W347:W355" si="443">V347/U347</f>
        <v>115.13402061855666</v>
      </c>
      <c r="X347" s="205">
        <f>RANK(W347, W$347:W$361)</f>
        <v>9</v>
      </c>
      <c r="Y347" s="529">
        <f>AVERAGE(W347:W361)</f>
        <v>311.28997533366169</v>
      </c>
      <c r="Z347" s="207">
        <v>20</v>
      </c>
      <c r="AA347" s="207">
        <v>2302.9346485819951</v>
      </c>
      <c r="AB347" s="208">
        <f t="shared" ref="AB347:AB355" si="444">AA347/Z347</f>
        <v>115.14673242909976</v>
      </c>
      <c r="AC347" s="205">
        <f>RANK(AB347, AB$347:AB$361)</f>
        <v>9</v>
      </c>
      <c r="AD347" s="529">
        <f>AVERAGE(AB347:AB361)</f>
        <v>312.35523379209582</v>
      </c>
      <c r="AE347" s="207">
        <v>20</v>
      </c>
      <c r="AF347" s="207">
        <v>2302.9239766081787</v>
      </c>
      <c r="AG347" s="208">
        <f t="shared" ref="AG347:AG355" si="445">AF347/AE347</f>
        <v>115.14619883040893</v>
      </c>
      <c r="AH347" s="205">
        <f>RANK(AG347, AG$347:AG$361)</f>
        <v>9</v>
      </c>
      <c r="AI347" s="529">
        <f>AVERAGE(AG347:AG361)</f>
        <v>313.61306814220211</v>
      </c>
      <c r="AJ347" s="207">
        <v>20</v>
      </c>
      <c r="AK347" s="207">
        <v>2303.09072781655</v>
      </c>
      <c r="AL347" s="208">
        <f t="shared" ref="AL347:AL355" si="446">AK347/AJ347</f>
        <v>115.1545363908275</v>
      </c>
      <c r="AM347" s="205">
        <f>RANK(AL347, AL$347:AL$361)</f>
        <v>9</v>
      </c>
      <c r="AN347" s="529">
        <f>AVERAGE(AL347:AL361)</f>
        <v>315.28677423610526</v>
      </c>
      <c r="AO347" s="207">
        <v>20</v>
      </c>
      <c r="AP347" s="207">
        <v>2303.3723331039278</v>
      </c>
      <c r="AQ347" s="208">
        <f t="shared" ref="AQ347:AQ355" si="447">AP347/AO347</f>
        <v>115.16861665519639</v>
      </c>
      <c r="AR347" s="205">
        <f>RANK(AQ347, AQ$347:AQ$361)</f>
        <v>9</v>
      </c>
      <c r="AS347" s="529">
        <f>AVERAGE(AQ347:AQ361)</f>
        <v>315.3403686937271</v>
      </c>
      <c r="AT347" s="207">
        <v>20</v>
      </c>
      <c r="AU347" s="207">
        <v>2303.6678200692013</v>
      </c>
      <c r="AV347" s="208">
        <f t="shared" ref="AV347:AV355" si="448">AU347/AT347</f>
        <v>115.18339100346006</v>
      </c>
      <c r="AW347" s="205">
        <f>RANK(AV347, AV$347:AV$361)</f>
        <v>9</v>
      </c>
      <c r="AX347" s="529">
        <f>AVERAGE(AV347:AV361)</f>
        <v>315.3552287722448</v>
      </c>
    </row>
    <row r="348" spans="2:50" ht="14.25" customHeight="1">
      <c r="B348" s="494"/>
      <c r="C348" s="203">
        <v>2</v>
      </c>
      <c r="D348" s="206" t="s">
        <v>402</v>
      </c>
      <c r="E348" s="203">
        <v>16</v>
      </c>
      <c r="F348" s="203">
        <v>3000</v>
      </c>
      <c r="G348" s="208">
        <f t="shared" si="441"/>
        <v>187.5</v>
      </c>
      <c r="H348" s="529"/>
      <c r="I348" s="209">
        <f t="shared" ref="I348:K355" si="449">AVERAGE(P348,U348,Z348,AE348,AJ348,AO348,AT348)</f>
        <v>16</v>
      </c>
      <c r="J348" s="209">
        <f t="shared" si="449"/>
        <v>2603.362101801843</v>
      </c>
      <c r="K348" s="210">
        <f t="shared" si="449"/>
        <v>162.71013136261519</v>
      </c>
      <c r="L348" s="530"/>
      <c r="M348" s="209">
        <f>RANK(K348, K$347:$K$361)</f>
        <v>7</v>
      </c>
      <c r="N348" s="494"/>
      <c r="O348" s="494"/>
      <c r="P348" s="207">
        <v>16</v>
      </c>
      <c r="Q348" s="207">
        <v>2604.2841037204025</v>
      </c>
      <c r="R348" s="208">
        <f t="shared" si="442"/>
        <v>162.76775648252516</v>
      </c>
      <c r="S348" s="205">
        <f t="shared" ref="S348:S355" si="450">RANK(R348, R$347:R$361)</f>
        <v>7</v>
      </c>
      <c r="T348" s="529"/>
      <c r="U348" s="207">
        <v>16</v>
      </c>
      <c r="V348" s="207">
        <v>2604.225893200156</v>
      </c>
      <c r="W348" s="208">
        <f t="shared" si="443"/>
        <v>162.76411832500975</v>
      </c>
      <c r="X348" s="205">
        <f t="shared" ref="X348:X355" si="451">RANK(W348, W$347:W$361)</f>
        <v>7</v>
      </c>
      <c r="Y348" s="529"/>
      <c r="Z348" s="207">
        <v>16</v>
      </c>
      <c r="AA348" s="207">
        <v>2604.1237113402067</v>
      </c>
      <c r="AB348" s="208">
        <f t="shared" si="444"/>
        <v>162.75773195876292</v>
      </c>
      <c r="AC348" s="205">
        <f t="shared" ref="AC348:AC355" si="452">RANK(AB348, AB$347:AB$361)</f>
        <v>7</v>
      </c>
      <c r="AD348" s="529"/>
      <c r="AE348" s="207">
        <v>16</v>
      </c>
      <c r="AF348" s="207">
        <v>2604.9395691014229</v>
      </c>
      <c r="AG348" s="208">
        <f t="shared" si="445"/>
        <v>162.80872306883893</v>
      </c>
      <c r="AH348" s="205">
        <f t="shared" ref="AH348:AH355" si="453">RANK(AG348, AG$347:AG$361)</f>
        <v>7</v>
      </c>
      <c r="AI348" s="529"/>
      <c r="AJ348" s="207">
        <v>16</v>
      </c>
      <c r="AK348" s="207">
        <v>2601.9471488178006</v>
      </c>
      <c r="AL348" s="208">
        <f t="shared" si="446"/>
        <v>162.62169680111253</v>
      </c>
      <c r="AM348" s="205">
        <f t="shared" ref="AM348:AM355" si="454">RANK(AL348, AL$347:AL$361)</f>
        <v>7</v>
      </c>
      <c r="AN348" s="529"/>
      <c r="AO348" s="207">
        <v>16</v>
      </c>
      <c r="AP348" s="207">
        <v>2602.0725388601004</v>
      </c>
      <c r="AQ348" s="208">
        <f t="shared" si="447"/>
        <v>162.62953367875627</v>
      </c>
      <c r="AR348" s="205">
        <f t="shared" ref="AR348:AR355" si="455">RANK(AQ348, AQ$347:AQ$361)</f>
        <v>7</v>
      </c>
      <c r="AS348" s="529"/>
      <c r="AT348" s="207">
        <v>16</v>
      </c>
      <c r="AU348" s="207">
        <v>2601.9417475728128</v>
      </c>
      <c r="AV348" s="208">
        <f t="shared" si="448"/>
        <v>162.6213592233008</v>
      </c>
      <c r="AW348" s="205">
        <f t="shared" ref="AW348:AW355" si="456">RANK(AV348, AV$347:AV$361)</f>
        <v>7</v>
      </c>
      <c r="AX348" s="529"/>
    </row>
    <row r="349" spans="2:50" ht="14.25" customHeight="1">
      <c r="B349" s="494"/>
      <c r="C349" s="203">
        <v>3</v>
      </c>
      <c r="D349" s="206" t="s">
        <v>403</v>
      </c>
      <c r="E349" s="203">
        <v>6</v>
      </c>
      <c r="F349" s="203">
        <v>3600</v>
      </c>
      <c r="G349" s="208">
        <f t="shared" si="441"/>
        <v>600</v>
      </c>
      <c r="H349" s="529"/>
      <c r="I349" s="209">
        <f t="shared" si="449"/>
        <v>6</v>
      </c>
      <c r="J349" s="209">
        <f t="shared" si="449"/>
        <v>3257.011262262688</v>
      </c>
      <c r="K349" s="210">
        <f t="shared" si="449"/>
        <v>542.83521037711466</v>
      </c>
      <c r="L349" s="530"/>
      <c r="M349" s="209">
        <f>RANK(K349, K$347:$K$361)</f>
        <v>2</v>
      </c>
      <c r="N349" s="494"/>
      <c r="O349" s="494"/>
      <c r="P349" s="207">
        <v>6</v>
      </c>
      <c r="Q349" s="207">
        <v>3256.7627494456751</v>
      </c>
      <c r="R349" s="208">
        <f t="shared" si="442"/>
        <v>542.79379157427923</v>
      </c>
      <c r="S349" s="205">
        <f t="shared" si="450"/>
        <v>2</v>
      </c>
      <c r="T349" s="529"/>
      <c r="U349" s="207">
        <v>6</v>
      </c>
      <c r="V349" s="207">
        <v>3256.3817980022186</v>
      </c>
      <c r="W349" s="208">
        <f t="shared" si="443"/>
        <v>542.73029966703643</v>
      </c>
      <c r="X349" s="205">
        <f t="shared" si="451"/>
        <v>2</v>
      </c>
      <c r="Y349" s="529"/>
      <c r="Z349" s="207">
        <v>6</v>
      </c>
      <c r="AA349" s="207">
        <v>3256.8536482496797</v>
      </c>
      <c r="AB349" s="208">
        <f t="shared" si="444"/>
        <v>542.80894137494658</v>
      </c>
      <c r="AC349" s="205">
        <f t="shared" si="452"/>
        <v>2</v>
      </c>
      <c r="AD349" s="529"/>
      <c r="AE349" s="207">
        <v>6</v>
      </c>
      <c r="AF349" s="207">
        <v>3257.6491435321773</v>
      </c>
      <c r="AG349" s="208">
        <f t="shared" si="445"/>
        <v>542.94152392202955</v>
      </c>
      <c r="AH349" s="205">
        <f t="shared" si="453"/>
        <v>2</v>
      </c>
      <c r="AI349" s="529"/>
      <c r="AJ349" s="207">
        <v>6</v>
      </c>
      <c r="AK349" s="207">
        <v>3256.9572279371964</v>
      </c>
      <c r="AL349" s="208">
        <f t="shared" si="446"/>
        <v>542.82620465619937</v>
      </c>
      <c r="AM349" s="205">
        <f t="shared" si="454"/>
        <v>2</v>
      </c>
      <c r="AN349" s="529"/>
      <c r="AO349" s="207">
        <v>6</v>
      </c>
      <c r="AP349" s="207">
        <v>3256.9579288025911</v>
      </c>
      <c r="AQ349" s="208">
        <f t="shared" si="447"/>
        <v>542.82632146709852</v>
      </c>
      <c r="AR349" s="205">
        <f t="shared" si="455"/>
        <v>2</v>
      </c>
      <c r="AS349" s="529"/>
      <c r="AT349" s="207">
        <v>6</v>
      </c>
      <c r="AU349" s="207">
        <v>3257.5163398692766</v>
      </c>
      <c r="AV349" s="208">
        <f t="shared" si="448"/>
        <v>542.91938997821273</v>
      </c>
      <c r="AW349" s="205">
        <f t="shared" si="456"/>
        <v>2</v>
      </c>
      <c r="AX349" s="529"/>
    </row>
    <row r="350" spans="2:50" ht="14.25" customHeight="1">
      <c r="B350" s="494"/>
      <c r="C350" s="203">
        <v>4</v>
      </c>
      <c r="D350" s="206" t="s">
        <v>401</v>
      </c>
      <c r="E350" s="203">
        <v>11</v>
      </c>
      <c r="F350" s="203">
        <v>3273</v>
      </c>
      <c r="G350" s="208">
        <f t="shared" si="441"/>
        <v>297.54545454545456</v>
      </c>
      <c r="H350" s="529"/>
      <c r="I350" s="209">
        <f t="shared" si="449"/>
        <v>11</v>
      </c>
      <c r="J350" s="209">
        <f t="shared" si="449"/>
        <v>2908.0095967285406</v>
      </c>
      <c r="K350" s="210">
        <f t="shared" si="449"/>
        <v>264.36450879350372</v>
      </c>
      <c r="L350" s="530"/>
      <c r="M350" s="209">
        <f>RANK(K350, K$347:$K$361)</f>
        <v>5</v>
      </c>
      <c r="N350" s="494"/>
      <c r="O350" s="494"/>
      <c r="P350" s="207">
        <v>11</v>
      </c>
      <c r="Q350" s="207">
        <v>2907.7391010476499</v>
      </c>
      <c r="R350" s="208">
        <f t="shared" si="442"/>
        <v>264.3399182770591</v>
      </c>
      <c r="S350" s="205">
        <f>RANK(R350, R$347:R$361)</f>
        <v>5</v>
      </c>
      <c r="T350" s="529"/>
      <c r="U350" s="207">
        <v>11</v>
      </c>
      <c r="V350" s="207">
        <v>2908.2182320441975</v>
      </c>
      <c r="W350" s="208">
        <f t="shared" si="443"/>
        <v>264.38347564038162</v>
      </c>
      <c r="X350" s="205">
        <f>RANK(W350, W$347:W$361)</f>
        <v>5</v>
      </c>
      <c r="Y350" s="529"/>
      <c r="Z350" s="207">
        <v>11</v>
      </c>
      <c r="AA350" s="207">
        <v>2908.2936918304022</v>
      </c>
      <c r="AB350" s="208">
        <f t="shared" si="444"/>
        <v>264.39033562094568</v>
      </c>
      <c r="AC350" s="205">
        <f>RANK(AB350, AB$347:AB$361)</f>
        <v>5</v>
      </c>
      <c r="AD350" s="529"/>
      <c r="AE350" s="207">
        <v>11</v>
      </c>
      <c r="AF350" s="207">
        <v>2907.8286558345626</v>
      </c>
      <c r="AG350" s="208">
        <f t="shared" si="445"/>
        <v>264.3480596213239</v>
      </c>
      <c r="AH350" s="205">
        <f>RANK(AG350, AG$347:AG$361)</f>
        <v>5</v>
      </c>
      <c r="AI350" s="529"/>
      <c r="AJ350" s="207">
        <v>11</v>
      </c>
      <c r="AK350" s="207">
        <v>2907.8624078624102</v>
      </c>
      <c r="AL350" s="208">
        <f t="shared" si="446"/>
        <v>264.35112798749185</v>
      </c>
      <c r="AM350" s="205">
        <f>RANK(AL350, AL$347:AL$361)</f>
        <v>5</v>
      </c>
      <c r="AN350" s="529"/>
      <c r="AO350" s="207">
        <v>11</v>
      </c>
      <c r="AP350" s="207">
        <v>2908.0150618612161</v>
      </c>
      <c r="AQ350" s="208">
        <f t="shared" si="447"/>
        <v>264.36500562374692</v>
      </c>
      <c r="AR350" s="205">
        <f>RANK(AQ350, AQ$347:AQ$361)</f>
        <v>5</v>
      </c>
      <c r="AS350" s="529"/>
      <c r="AT350" s="207">
        <v>11</v>
      </c>
      <c r="AU350" s="207">
        <v>2908.1100266193412</v>
      </c>
      <c r="AV350" s="208">
        <f t="shared" si="448"/>
        <v>264.3736387835765</v>
      </c>
      <c r="AW350" s="205">
        <f>RANK(AV350, AV$347:AV$361)</f>
        <v>5</v>
      </c>
      <c r="AX350" s="529"/>
    </row>
    <row r="351" spans="2:50" ht="14.25" customHeight="1">
      <c r="B351" s="494"/>
      <c r="C351" s="203">
        <v>5</v>
      </c>
      <c r="D351" s="206" t="s">
        <v>399</v>
      </c>
      <c r="E351" s="203">
        <v>12</v>
      </c>
      <c r="F351" s="203">
        <v>3273</v>
      </c>
      <c r="G351" s="208">
        <f t="shared" si="441"/>
        <v>272.75</v>
      </c>
      <c r="H351" s="529"/>
      <c r="I351" s="209">
        <f t="shared" si="449"/>
        <v>12</v>
      </c>
      <c r="J351" s="209">
        <f t="shared" si="449"/>
        <v>2907.6587674919933</v>
      </c>
      <c r="K351" s="210">
        <f t="shared" si="449"/>
        <v>242.30489729099949</v>
      </c>
      <c r="L351" s="530"/>
      <c r="M351" s="209">
        <f>RANK(K351, K$347:$K$361)</f>
        <v>6</v>
      </c>
      <c r="N351" s="494"/>
      <c r="O351" s="494"/>
      <c r="P351" s="207">
        <v>12</v>
      </c>
      <c r="Q351" s="207">
        <v>2907.9545454545455</v>
      </c>
      <c r="R351" s="208">
        <f t="shared" si="442"/>
        <v>242.32954545454547</v>
      </c>
      <c r="S351" s="205">
        <f t="shared" si="450"/>
        <v>6</v>
      </c>
      <c r="T351" s="529"/>
      <c r="U351" s="207">
        <v>12</v>
      </c>
      <c r="V351" s="207">
        <v>2907.7310924369754</v>
      </c>
      <c r="W351" s="208">
        <f t="shared" si="443"/>
        <v>242.31092436974794</v>
      </c>
      <c r="X351" s="205">
        <f t="shared" si="451"/>
        <v>6</v>
      </c>
      <c r="Y351" s="529"/>
      <c r="Z351" s="207">
        <v>12</v>
      </c>
      <c r="AA351" s="207">
        <v>2907.6253425761711</v>
      </c>
      <c r="AB351" s="208">
        <f t="shared" si="444"/>
        <v>242.3021118813476</v>
      </c>
      <c r="AC351" s="205">
        <f t="shared" si="452"/>
        <v>6</v>
      </c>
      <c r="AD351" s="529"/>
      <c r="AE351" s="207">
        <v>12</v>
      </c>
      <c r="AF351" s="207">
        <v>2907.6142131979714</v>
      </c>
      <c r="AG351" s="208">
        <f t="shared" si="445"/>
        <v>242.30118443316428</v>
      </c>
      <c r="AH351" s="205">
        <f t="shared" si="453"/>
        <v>6</v>
      </c>
      <c r="AI351" s="529"/>
      <c r="AJ351" s="207">
        <v>12</v>
      </c>
      <c r="AK351" s="207">
        <v>2907.57341576507</v>
      </c>
      <c r="AL351" s="208">
        <f t="shared" si="446"/>
        <v>242.29778464708917</v>
      </c>
      <c r="AM351" s="205">
        <f t="shared" si="454"/>
        <v>6</v>
      </c>
      <c r="AN351" s="529"/>
      <c r="AO351" s="207">
        <v>12</v>
      </c>
      <c r="AP351" s="207">
        <v>2907.5466736786743</v>
      </c>
      <c r="AQ351" s="208">
        <f t="shared" si="447"/>
        <v>242.29555613988953</v>
      </c>
      <c r="AR351" s="205">
        <f t="shared" si="455"/>
        <v>6</v>
      </c>
      <c r="AS351" s="529"/>
      <c r="AT351" s="207">
        <v>12</v>
      </c>
      <c r="AU351" s="207">
        <v>2907.5660893345489</v>
      </c>
      <c r="AV351" s="208">
        <f t="shared" si="448"/>
        <v>242.2971741112124</v>
      </c>
      <c r="AW351" s="205">
        <f t="shared" si="456"/>
        <v>6</v>
      </c>
      <c r="AX351" s="529"/>
    </row>
    <row r="352" spans="2:50" ht="14.25" customHeight="1">
      <c r="B352" s="494"/>
      <c r="C352" s="203">
        <v>6</v>
      </c>
      <c r="D352" s="206" t="s">
        <v>556</v>
      </c>
      <c r="E352" s="203">
        <v>6</v>
      </c>
      <c r="F352" s="203">
        <v>3600</v>
      </c>
      <c r="G352" s="208">
        <f t="shared" si="441"/>
        <v>600</v>
      </c>
      <c r="H352" s="529"/>
      <c r="I352" s="209">
        <f t="shared" si="449"/>
        <v>6</v>
      </c>
      <c r="J352" s="209">
        <f t="shared" si="449"/>
        <v>3257.9027555334824</v>
      </c>
      <c r="K352" s="210">
        <f t="shared" si="449"/>
        <v>542.98379258891362</v>
      </c>
      <c r="L352" s="530"/>
      <c r="M352" s="209">
        <f>RANK(K352, K$347:$K$361)</f>
        <v>1</v>
      </c>
      <c r="N352" s="494"/>
      <c r="O352" s="494"/>
      <c r="P352" s="207">
        <v>6</v>
      </c>
      <c r="Q352" s="207">
        <v>3257.4421649934502</v>
      </c>
      <c r="R352" s="208">
        <f t="shared" si="442"/>
        <v>542.90702749890841</v>
      </c>
      <c r="S352" s="205">
        <f t="shared" si="450"/>
        <v>1</v>
      </c>
      <c r="T352" s="529"/>
      <c r="U352" s="207">
        <v>6</v>
      </c>
      <c r="V352" s="207">
        <v>3257.6940744143308</v>
      </c>
      <c r="W352" s="208">
        <f t="shared" si="443"/>
        <v>542.94901240238846</v>
      </c>
      <c r="X352" s="205">
        <f t="shared" si="451"/>
        <v>1</v>
      </c>
      <c r="Y352" s="529"/>
      <c r="Z352" s="207">
        <v>6</v>
      </c>
      <c r="AA352" s="207">
        <v>3257.6802507837042</v>
      </c>
      <c r="AB352" s="208">
        <f t="shared" si="444"/>
        <v>542.9467084639507</v>
      </c>
      <c r="AC352" s="205">
        <f t="shared" si="452"/>
        <v>1</v>
      </c>
      <c r="AD352" s="529"/>
      <c r="AE352" s="207">
        <v>6</v>
      </c>
      <c r="AF352" s="207">
        <v>3258.4680252986677</v>
      </c>
      <c r="AG352" s="208">
        <f t="shared" si="445"/>
        <v>543.07800421644458</v>
      </c>
      <c r="AH352" s="205">
        <f t="shared" si="453"/>
        <v>1</v>
      </c>
      <c r="AI352" s="529"/>
      <c r="AJ352" s="207">
        <v>6</v>
      </c>
      <c r="AK352" s="207">
        <v>3257.7049180327863</v>
      </c>
      <c r="AL352" s="208">
        <f t="shared" si="446"/>
        <v>542.95081967213105</v>
      </c>
      <c r="AM352" s="205">
        <f t="shared" si="454"/>
        <v>1</v>
      </c>
      <c r="AN352" s="529"/>
      <c r="AO352" s="207">
        <v>6</v>
      </c>
      <c r="AP352" s="207">
        <v>3258.4186046511577</v>
      </c>
      <c r="AQ352" s="208">
        <f t="shared" si="447"/>
        <v>543.06976744185965</v>
      </c>
      <c r="AR352" s="205">
        <f t="shared" si="455"/>
        <v>1</v>
      </c>
      <c r="AS352" s="529"/>
      <c r="AT352" s="207">
        <v>6</v>
      </c>
      <c r="AU352" s="207">
        <v>3257.911250560277</v>
      </c>
      <c r="AV352" s="208">
        <f t="shared" si="448"/>
        <v>542.9852084267128</v>
      </c>
      <c r="AW352" s="205">
        <f t="shared" si="456"/>
        <v>1</v>
      </c>
      <c r="AX352" s="529"/>
    </row>
    <row r="353" spans="2:50" ht="14.25" customHeight="1">
      <c r="B353" s="494"/>
      <c r="C353" s="203">
        <v>7</v>
      </c>
      <c r="D353" s="206" t="s">
        <v>794</v>
      </c>
      <c r="E353" s="203">
        <v>20</v>
      </c>
      <c r="F353" s="203">
        <v>2600</v>
      </c>
      <c r="G353" s="208">
        <f t="shared" si="441"/>
        <v>130</v>
      </c>
      <c r="H353" s="529"/>
      <c r="I353" s="209">
        <f t="shared" si="449"/>
        <v>20</v>
      </c>
      <c r="J353" s="209">
        <f t="shared" si="449"/>
        <v>2304.2815663505739</v>
      </c>
      <c r="K353" s="210">
        <f t="shared" si="449"/>
        <v>115.21407831752869</v>
      </c>
      <c r="L353" s="530"/>
      <c r="M353" s="209">
        <f>RANK(K353, K$347:$K$361)</f>
        <v>8</v>
      </c>
      <c r="N353" s="494"/>
      <c r="O353" s="494"/>
      <c r="P353" s="207">
        <v>20</v>
      </c>
      <c r="Q353" s="207">
        <v>2303.7643207855954</v>
      </c>
      <c r="R353" s="208">
        <f t="shared" si="442"/>
        <v>115.18821603927977</v>
      </c>
      <c r="S353" s="205">
        <f t="shared" si="450"/>
        <v>8</v>
      </c>
      <c r="T353" s="529"/>
      <c r="U353" s="207">
        <v>20</v>
      </c>
      <c r="V353" s="207">
        <v>2304</v>
      </c>
      <c r="W353" s="208">
        <f t="shared" si="443"/>
        <v>115.2</v>
      </c>
      <c r="X353" s="205">
        <f t="shared" si="451"/>
        <v>8</v>
      </c>
      <c r="Y353" s="529"/>
      <c r="Z353" s="207">
        <v>20</v>
      </c>
      <c r="AA353" s="207">
        <v>2304.1484153568663</v>
      </c>
      <c r="AB353" s="208">
        <f t="shared" si="444"/>
        <v>115.20742076784332</v>
      </c>
      <c r="AC353" s="205">
        <f t="shared" si="452"/>
        <v>8</v>
      </c>
      <c r="AD353" s="529"/>
      <c r="AE353" s="207">
        <v>20</v>
      </c>
      <c r="AF353" s="207">
        <v>2304.6116504854367</v>
      </c>
      <c r="AG353" s="208">
        <f t="shared" si="445"/>
        <v>115.23058252427184</v>
      </c>
      <c r="AH353" s="205">
        <f t="shared" si="453"/>
        <v>8</v>
      </c>
      <c r="AI353" s="529"/>
      <c r="AJ353" s="207">
        <v>20</v>
      </c>
      <c r="AK353" s="207">
        <v>2304.48307410796</v>
      </c>
      <c r="AL353" s="208">
        <f t="shared" si="446"/>
        <v>115.224153705398</v>
      </c>
      <c r="AM353" s="205">
        <f t="shared" si="454"/>
        <v>8</v>
      </c>
      <c r="AN353" s="529"/>
      <c r="AO353" s="207">
        <v>20</v>
      </c>
      <c r="AP353" s="207">
        <v>2304.6593051440891</v>
      </c>
      <c r="AQ353" s="208">
        <f t="shared" si="447"/>
        <v>115.23296525720446</v>
      </c>
      <c r="AR353" s="205">
        <f t="shared" si="455"/>
        <v>8</v>
      </c>
      <c r="AS353" s="529"/>
      <c r="AT353" s="207">
        <v>20</v>
      </c>
      <c r="AU353" s="207">
        <v>2304.3041985740701</v>
      </c>
      <c r="AV353" s="208">
        <f t="shared" si="448"/>
        <v>115.2152099287035</v>
      </c>
      <c r="AW353" s="205">
        <f t="shared" si="456"/>
        <v>8</v>
      </c>
      <c r="AX353" s="529"/>
    </row>
    <row r="354" spans="2:50" ht="14.25" customHeight="1">
      <c r="B354" s="494"/>
      <c r="C354" s="203">
        <v>8</v>
      </c>
      <c r="D354" s="206" t="s">
        <v>793</v>
      </c>
      <c r="E354" s="203">
        <v>10</v>
      </c>
      <c r="F354" s="203">
        <v>3600</v>
      </c>
      <c r="G354" s="208">
        <f t="shared" si="441"/>
        <v>360</v>
      </c>
      <c r="H354" s="529"/>
      <c r="I354" s="209">
        <f t="shared" si="449"/>
        <v>10</v>
      </c>
      <c r="J354" s="209">
        <f t="shared" si="449"/>
        <v>3097.0811721952996</v>
      </c>
      <c r="K354" s="210">
        <f t="shared" si="449"/>
        <v>309.70811721952998</v>
      </c>
      <c r="L354" s="530"/>
      <c r="M354" s="209">
        <f>RANK(K354, K$347:$K$361)</f>
        <v>4</v>
      </c>
      <c r="N354" s="494"/>
      <c r="O354" s="494"/>
      <c r="P354" s="207">
        <v>10</v>
      </c>
      <c r="Q354" s="207">
        <v>3096.8386023294447</v>
      </c>
      <c r="R354" s="208">
        <f t="shared" si="442"/>
        <v>309.68386023294448</v>
      </c>
      <c r="S354" s="205">
        <f t="shared" si="450"/>
        <v>4</v>
      </c>
      <c r="T354" s="529"/>
      <c r="U354" s="207">
        <v>10</v>
      </c>
      <c r="V354" s="207">
        <v>3096.9957081545072</v>
      </c>
      <c r="W354" s="208">
        <f t="shared" si="443"/>
        <v>309.69957081545073</v>
      </c>
      <c r="X354" s="205">
        <f t="shared" si="451"/>
        <v>4</v>
      </c>
      <c r="Y354" s="529"/>
      <c r="Z354" s="207">
        <v>10</v>
      </c>
      <c r="AA354" s="207">
        <v>3097.0954356846491</v>
      </c>
      <c r="AB354" s="208">
        <f t="shared" si="444"/>
        <v>309.70954356846494</v>
      </c>
      <c r="AC354" s="205">
        <f t="shared" si="452"/>
        <v>4</v>
      </c>
      <c r="AD354" s="529"/>
      <c r="AE354" s="207">
        <v>10</v>
      </c>
      <c r="AF354" s="207">
        <v>3097.4025974025958</v>
      </c>
      <c r="AG354" s="208">
        <f t="shared" si="445"/>
        <v>309.7402597402596</v>
      </c>
      <c r="AH354" s="205">
        <f t="shared" si="453"/>
        <v>4</v>
      </c>
      <c r="AI354" s="529"/>
      <c r="AJ354" s="207">
        <v>10</v>
      </c>
      <c r="AK354" s="207">
        <v>3097.2188633615456</v>
      </c>
      <c r="AL354" s="208">
        <f t="shared" si="446"/>
        <v>309.72188633615457</v>
      </c>
      <c r="AM354" s="205">
        <f t="shared" si="454"/>
        <v>4</v>
      </c>
      <c r="AN354" s="529"/>
      <c r="AO354" s="207">
        <v>10</v>
      </c>
      <c r="AP354" s="207">
        <v>3096.9581749049435</v>
      </c>
      <c r="AQ354" s="208">
        <f t="shared" si="447"/>
        <v>309.69581749049433</v>
      </c>
      <c r="AR354" s="205">
        <f t="shared" si="455"/>
        <v>4</v>
      </c>
      <c r="AS354" s="529"/>
      <c r="AT354" s="207">
        <v>10</v>
      </c>
      <c r="AU354" s="207">
        <v>3097.058823529414</v>
      </c>
      <c r="AV354" s="208">
        <f t="shared" si="448"/>
        <v>309.70588235294139</v>
      </c>
      <c r="AW354" s="205">
        <f t="shared" si="456"/>
        <v>4</v>
      </c>
      <c r="AX354" s="529"/>
    </row>
    <row r="355" spans="2:50" ht="14.25" customHeight="1">
      <c r="B355" s="494"/>
      <c r="C355" s="203">
        <v>9</v>
      </c>
      <c r="D355" s="206" t="s">
        <v>881</v>
      </c>
      <c r="E355" s="203">
        <v>6</v>
      </c>
      <c r="F355" s="203">
        <v>3600</v>
      </c>
      <c r="G355" s="208">
        <f t="shared" si="441"/>
        <v>600</v>
      </c>
      <c r="H355" s="529"/>
      <c r="I355" s="209">
        <f t="shared" si="449"/>
        <v>6</v>
      </c>
      <c r="J355" s="209">
        <f t="shared" si="449"/>
        <v>3145.5093814924485</v>
      </c>
      <c r="K355" s="210">
        <f t="shared" si="449"/>
        <v>524.25156358207471</v>
      </c>
      <c r="L355" s="530"/>
      <c r="M355" s="209">
        <f>RANK(K355, K$347:$K$361)</f>
        <v>3</v>
      </c>
      <c r="N355" s="494"/>
      <c r="O355" s="494"/>
      <c r="P355" s="207">
        <v>6</v>
      </c>
      <c r="Q355" s="207">
        <v>2954.1818181818157</v>
      </c>
      <c r="R355" s="208">
        <f t="shared" si="442"/>
        <v>492.36363636363598</v>
      </c>
      <c r="S355" s="205">
        <f t="shared" si="450"/>
        <v>3</v>
      </c>
      <c r="T355" s="529"/>
      <c r="U355" s="207">
        <v>6</v>
      </c>
      <c r="V355" s="207">
        <v>3038.6301369863022</v>
      </c>
      <c r="W355" s="208">
        <f t="shared" si="443"/>
        <v>506.43835616438372</v>
      </c>
      <c r="X355" s="205">
        <f t="shared" si="451"/>
        <v>3</v>
      </c>
      <c r="Y355" s="529"/>
      <c r="Z355" s="207">
        <v>6</v>
      </c>
      <c r="AA355" s="207">
        <v>3095.5654683810044</v>
      </c>
      <c r="AB355" s="208">
        <f t="shared" si="444"/>
        <v>515.92757806350073</v>
      </c>
      <c r="AC355" s="205">
        <f t="shared" si="452"/>
        <v>3</v>
      </c>
      <c r="AD355" s="529"/>
      <c r="AE355" s="207">
        <v>6</v>
      </c>
      <c r="AF355" s="207">
        <v>3161.5384615384664</v>
      </c>
      <c r="AG355" s="208">
        <f t="shared" si="445"/>
        <v>526.9230769230777</v>
      </c>
      <c r="AH355" s="205">
        <f t="shared" si="453"/>
        <v>3</v>
      </c>
      <c r="AI355" s="529"/>
      <c r="AJ355" s="207">
        <v>6</v>
      </c>
      <c r="AK355" s="207">
        <v>3254.5965475712592</v>
      </c>
      <c r="AL355" s="208">
        <f t="shared" si="446"/>
        <v>542.4327579285432</v>
      </c>
      <c r="AM355" s="205">
        <f t="shared" si="454"/>
        <v>3</v>
      </c>
      <c r="AN355" s="529"/>
      <c r="AO355" s="207">
        <v>6</v>
      </c>
      <c r="AP355" s="207">
        <v>3256.6784069357873</v>
      </c>
      <c r="AQ355" s="208">
        <f t="shared" si="447"/>
        <v>542.77973448929788</v>
      </c>
      <c r="AR355" s="205">
        <f t="shared" si="455"/>
        <v>3</v>
      </c>
      <c r="AS355" s="529"/>
      <c r="AT355" s="207">
        <v>6</v>
      </c>
      <c r="AU355" s="207">
        <v>3257.3748308525019</v>
      </c>
      <c r="AV355" s="208">
        <f t="shared" si="448"/>
        <v>542.89580514208365</v>
      </c>
      <c r="AW355" s="205">
        <f t="shared" si="456"/>
        <v>3</v>
      </c>
      <c r="AX355" s="529"/>
    </row>
    <row r="356" spans="2:50" ht="14.25" customHeight="1">
      <c r="B356" s="494"/>
      <c r="C356" s="203">
        <v>10</v>
      </c>
      <c r="D356" s="206"/>
      <c r="E356" s="203"/>
      <c r="F356" s="203"/>
      <c r="G356" s="208"/>
      <c r="H356" s="529"/>
      <c r="I356" s="209"/>
      <c r="J356" s="209"/>
      <c r="K356" s="210"/>
      <c r="L356" s="530"/>
      <c r="M356" s="209"/>
      <c r="N356" s="494"/>
      <c r="O356" s="494"/>
      <c r="P356" s="207"/>
      <c r="Q356" s="207"/>
      <c r="R356" s="208"/>
      <c r="S356" s="205"/>
      <c r="T356" s="529"/>
      <c r="U356" s="207"/>
      <c r="V356" s="207"/>
      <c r="W356" s="208"/>
      <c r="X356" s="205"/>
      <c r="Y356" s="529"/>
      <c r="Z356" s="207"/>
      <c r="AA356" s="207"/>
      <c r="AB356" s="208"/>
      <c r="AC356" s="205"/>
      <c r="AD356" s="529"/>
      <c r="AE356" s="207"/>
      <c r="AF356" s="207"/>
      <c r="AG356" s="208"/>
      <c r="AH356" s="205"/>
      <c r="AI356" s="529"/>
      <c r="AJ356" s="207"/>
      <c r="AK356" s="207"/>
      <c r="AL356" s="208"/>
      <c r="AM356" s="205"/>
      <c r="AN356" s="529"/>
      <c r="AO356" s="207"/>
      <c r="AP356" s="207"/>
      <c r="AQ356" s="208"/>
      <c r="AR356" s="205"/>
      <c r="AS356" s="529"/>
      <c r="AT356" s="207"/>
      <c r="AU356" s="207"/>
      <c r="AV356" s="208"/>
      <c r="AW356" s="205"/>
      <c r="AX356" s="529"/>
    </row>
    <row r="357" spans="2:50" ht="14.25" customHeight="1">
      <c r="B357" s="494"/>
      <c r="C357" s="203">
        <v>11</v>
      </c>
      <c r="D357" s="206"/>
      <c r="E357" s="203"/>
      <c r="F357" s="203"/>
      <c r="G357" s="208"/>
      <c r="H357" s="529"/>
      <c r="I357" s="209"/>
      <c r="J357" s="209"/>
      <c r="K357" s="210"/>
      <c r="L357" s="530"/>
      <c r="M357" s="209"/>
      <c r="N357" s="494"/>
      <c r="O357" s="494"/>
      <c r="P357" s="207"/>
      <c r="Q357" s="207"/>
      <c r="R357" s="208"/>
      <c r="S357" s="205"/>
      <c r="T357" s="529"/>
      <c r="U357" s="207"/>
      <c r="V357" s="207"/>
      <c r="W357" s="208"/>
      <c r="X357" s="205"/>
      <c r="Y357" s="529"/>
      <c r="Z357" s="207"/>
      <c r="AA357" s="207"/>
      <c r="AB357" s="208"/>
      <c r="AC357" s="205"/>
      <c r="AD357" s="529"/>
      <c r="AE357" s="207"/>
      <c r="AF357" s="207"/>
      <c r="AG357" s="208"/>
      <c r="AH357" s="205"/>
      <c r="AI357" s="529"/>
      <c r="AJ357" s="207"/>
      <c r="AK357" s="207"/>
      <c r="AL357" s="208"/>
      <c r="AM357" s="205"/>
      <c r="AN357" s="529"/>
      <c r="AO357" s="207"/>
      <c r="AP357" s="207"/>
      <c r="AQ357" s="208"/>
      <c r="AR357" s="205"/>
      <c r="AS357" s="529"/>
      <c r="AT357" s="207"/>
      <c r="AU357" s="207"/>
      <c r="AV357" s="208"/>
      <c r="AW357" s="205"/>
      <c r="AX357" s="529"/>
    </row>
    <row r="358" spans="2:50" ht="14.25" customHeight="1">
      <c r="B358" s="494"/>
      <c r="C358" s="203">
        <v>12</v>
      </c>
      <c r="D358" s="206"/>
      <c r="E358" s="203"/>
      <c r="F358" s="203"/>
      <c r="G358" s="208"/>
      <c r="H358" s="529"/>
      <c r="I358" s="209"/>
      <c r="J358" s="209"/>
      <c r="K358" s="210"/>
      <c r="L358" s="530"/>
      <c r="M358" s="209"/>
      <c r="N358" s="494"/>
      <c r="O358" s="494"/>
      <c r="P358" s="207"/>
      <c r="Q358" s="207"/>
      <c r="R358" s="208"/>
      <c r="S358" s="205"/>
      <c r="T358" s="529"/>
      <c r="U358" s="207"/>
      <c r="V358" s="207"/>
      <c r="W358" s="208"/>
      <c r="X358" s="205"/>
      <c r="Y358" s="529"/>
      <c r="Z358" s="207"/>
      <c r="AA358" s="207"/>
      <c r="AB358" s="208"/>
      <c r="AC358" s="205"/>
      <c r="AD358" s="529"/>
      <c r="AE358" s="207"/>
      <c r="AF358" s="207"/>
      <c r="AG358" s="208"/>
      <c r="AH358" s="205"/>
      <c r="AI358" s="529"/>
      <c r="AJ358" s="207"/>
      <c r="AK358" s="207"/>
      <c r="AL358" s="208"/>
      <c r="AM358" s="205"/>
      <c r="AN358" s="529"/>
      <c r="AO358" s="207"/>
      <c r="AP358" s="207"/>
      <c r="AQ358" s="208"/>
      <c r="AR358" s="205"/>
      <c r="AS358" s="529"/>
      <c r="AT358" s="207"/>
      <c r="AU358" s="207"/>
      <c r="AV358" s="208"/>
      <c r="AW358" s="205"/>
      <c r="AX358" s="529"/>
    </row>
    <row r="359" spans="2:50" ht="14.25" customHeight="1">
      <c r="B359" s="494"/>
      <c r="C359" s="203">
        <v>13</v>
      </c>
      <c r="D359" s="206"/>
      <c r="E359" s="203"/>
      <c r="F359" s="203"/>
      <c r="G359" s="208"/>
      <c r="H359" s="529"/>
      <c r="I359" s="209"/>
      <c r="J359" s="209"/>
      <c r="K359" s="210"/>
      <c r="L359" s="530"/>
      <c r="M359" s="209"/>
      <c r="N359" s="494"/>
      <c r="O359" s="494"/>
      <c r="P359" s="207"/>
      <c r="Q359" s="207"/>
      <c r="R359" s="208"/>
      <c r="S359" s="205"/>
      <c r="T359" s="529"/>
      <c r="U359" s="207"/>
      <c r="V359" s="207"/>
      <c r="W359" s="208"/>
      <c r="X359" s="205"/>
      <c r="Y359" s="529"/>
      <c r="Z359" s="207"/>
      <c r="AA359" s="207"/>
      <c r="AB359" s="208"/>
      <c r="AC359" s="205"/>
      <c r="AD359" s="529"/>
      <c r="AE359" s="207"/>
      <c r="AF359" s="207"/>
      <c r="AG359" s="208"/>
      <c r="AH359" s="205"/>
      <c r="AI359" s="529"/>
      <c r="AJ359" s="207"/>
      <c r="AK359" s="207"/>
      <c r="AL359" s="208"/>
      <c r="AM359" s="205"/>
      <c r="AN359" s="529"/>
      <c r="AO359" s="207"/>
      <c r="AP359" s="207"/>
      <c r="AQ359" s="208"/>
      <c r="AR359" s="205"/>
      <c r="AS359" s="529"/>
      <c r="AT359" s="207"/>
      <c r="AU359" s="207"/>
      <c r="AV359" s="208"/>
      <c r="AW359" s="205"/>
      <c r="AX359" s="529"/>
    </row>
    <row r="360" spans="2:50" ht="14.25" customHeight="1">
      <c r="B360" s="494"/>
      <c r="C360" s="203">
        <v>14</v>
      </c>
      <c r="D360" s="206"/>
      <c r="E360" s="203"/>
      <c r="F360" s="203"/>
      <c r="G360" s="208"/>
      <c r="H360" s="529"/>
      <c r="I360" s="209"/>
      <c r="J360" s="209"/>
      <c r="K360" s="210"/>
      <c r="L360" s="530"/>
      <c r="M360" s="209"/>
      <c r="N360" s="494"/>
      <c r="O360" s="494"/>
      <c r="P360" s="203"/>
      <c r="Q360" s="203"/>
      <c r="R360" s="208"/>
      <c r="S360" s="205"/>
      <c r="T360" s="529"/>
      <c r="U360" s="203"/>
      <c r="V360" s="203"/>
      <c r="W360" s="208"/>
      <c r="X360" s="205"/>
      <c r="Y360" s="529"/>
      <c r="Z360" s="203"/>
      <c r="AA360" s="203"/>
      <c r="AB360" s="208"/>
      <c r="AC360" s="205"/>
      <c r="AD360" s="529"/>
      <c r="AE360" s="203"/>
      <c r="AF360" s="203"/>
      <c r="AG360" s="208"/>
      <c r="AH360" s="205"/>
      <c r="AI360" s="529"/>
      <c r="AJ360" s="203"/>
      <c r="AK360" s="203"/>
      <c r="AL360" s="208"/>
      <c r="AM360" s="205"/>
      <c r="AN360" s="529"/>
      <c r="AO360" s="203"/>
      <c r="AP360" s="203"/>
      <c r="AQ360" s="208"/>
      <c r="AR360" s="205"/>
      <c r="AS360" s="529"/>
      <c r="AT360" s="203"/>
      <c r="AU360" s="203"/>
      <c r="AV360" s="208"/>
      <c r="AW360" s="205"/>
      <c r="AX360" s="529"/>
    </row>
    <row r="361" spans="2:50" ht="14.25" customHeight="1">
      <c r="B361" s="494"/>
      <c r="C361" s="203">
        <v>15</v>
      </c>
      <c r="D361" s="206"/>
      <c r="E361" s="203"/>
      <c r="F361" s="203"/>
      <c r="G361" s="208"/>
      <c r="H361" s="529"/>
      <c r="I361" s="209"/>
      <c r="J361" s="209"/>
      <c r="K361" s="210"/>
      <c r="L361" s="530"/>
      <c r="M361" s="209"/>
      <c r="N361" s="494"/>
      <c r="O361" s="494"/>
      <c r="P361" s="203"/>
      <c r="Q361" s="207"/>
      <c r="R361" s="208"/>
      <c r="S361" s="205"/>
      <c r="T361" s="529"/>
      <c r="U361" s="203"/>
      <c r="V361" s="207"/>
      <c r="W361" s="208"/>
      <c r="X361" s="205"/>
      <c r="Y361" s="529"/>
      <c r="Z361" s="203"/>
      <c r="AA361" s="207"/>
      <c r="AB361" s="208"/>
      <c r="AC361" s="205"/>
      <c r="AD361" s="529"/>
      <c r="AE361" s="203"/>
      <c r="AF361" s="207"/>
      <c r="AG361" s="208"/>
      <c r="AH361" s="205"/>
      <c r="AI361" s="529"/>
      <c r="AJ361" s="203"/>
      <c r="AK361" s="207"/>
      <c r="AL361" s="208"/>
      <c r="AM361" s="205"/>
      <c r="AN361" s="529"/>
      <c r="AO361" s="203"/>
      <c r="AP361" s="207"/>
      <c r="AQ361" s="208"/>
      <c r="AR361" s="205"/>
      <c r="AS361" s="529"/>
      <c r="AT361" s="203"/>
      <c r="AU361" s="207"/>
      <c r="AV361" s="208"/>
      <c r="AW361" s="205"/>
      <c r="AX361" s="529"/>
    </row>
    <row r="362" spans="2:50" ht="14.25" customHeight="1" collapsed="1">
      <c r="B362" s="531" t="s">
        <v>879</v>
      </c>
      <c r="C362" s="532"/>
      <c r="D362" s="532"/>
      <c r="E362" s="532"/>
      <c r="F362" s="532"/>
      <c r="G362" s="532"/>
      <c r="H362" s="532"/>
      <c r="I362" s="532"/>
      <c r="J362" s="532"/>
      <c r="K362" s="532"/>
      <c r="L362" s="532"/>
      <c r="M362" s="533"/>
      <c r="N362" s="575" t="s">
        <v>445</v>
      </c>
      <c r="O362" s="575" t="s">
        <v>105</v>
      </c>
      <c r="P362" s="587">
        <f>AT342+1</f>
        <v>45993</v>
      </c>
      <c r="Q362" s="588"/>
      <c r="R362" s="588"/>
      <c r="S362" s="588"/>
      <c r="T362" s="588"/>
      <c r="U362" s="589">
        <f>P362+1</f>
        <v>45994</v>
      </c>
      <c r="V362" s="590"/>
      <c r="W362" s="590"/>
      <c r="X362" s="590"/>
      <c r="Y362" s="590"/>
      <c r="Z362" s="587">
        <f t="shared" ref="Z362" si="457">U362+1</f>
        <v>45995</v>
      </c>
      <c r="AA362" s="588"/>
      <c r="AB362" s="588"/>
      <c r="AC362" s="588"/>
      <c r="AD362" s="588"/>
      <c r="AE362" s="589">
        <f t="shared" ref="AE362" si="458">Z362+1</f>
        <v>45996</v>
      </c>
      <c r="AF362" s="590"/>
      <c r="AG362" s="590"/>
      <c r="AH362" s="590"/>
      <c r="AI362" s="590"/>
      <c r="AJ362" s="591">
        <f t="shared" ref="AJ362" si="459">AE362+1</f>
        <v>45997</v>
      </c>
      <c r="AK362" s="592"/>
      <c r="AL362" s="592"/>
      <c r="AM362" s="592"/>
      <c r="AN362" s="593"/>
      <c r="AO362" s="589">
        <f t="shared" ref="AO362" si="460">AJ362+1</f>
        <v>45998</v>
      </c>
      <c r="AP362" s="590"/>
      <c r="AQ362" s="590"/>
      <c r="AR362" s="590"/>
      <c r="AS362" s="590"/>
      <c r="AT362" s="591">
        <f t="shared" ref="AT362" si="461">AO362+1</f>
        <v>45999</v>
      </c>
      <c r="AU362" s="592"/>
      <c r="AV362" s="592"/>
      <c r="AW362" s="592"/>
      <c r="AX362" s="593"/>
    </row>
    <row r="363" spans="2:50" ht="14.25" customHeight="1">
      <c r="B363" s="534"/>
      <c r="C363" s="534"/>
      <c r="D363" s="534"/>
      <c r="E363" s="534"/>
      <c r="F363" s="534"/>
      <c r="G363" s="534"/>
      <c r="H363" s="534"/>
      <c r="I363" s="534"/>
      <c r="J363" s="534"/>
      <c r="K363" s="534"/>
      <c r="L363" s="534"/>
      <c r="M363" s="535"/>
      <c r="N363" s="577"/>
      <c r="O363" s="577"/>
      <c r="P363" s="594">
        <f>P362</f>
        <v>45993</v>
      </c>
      <c r="Q363" s="594"/>
      <c r="R363" s="594"/>
      <c r="S363" s="594"/>
      <c r="T363" s="594"/>
      <c r="U363" s="595">
        <f>U362</f>
        <v>45994</v>
      </c>
      <c r="V363" s="595"/>
      <c r="W363" s="595"/>
      <c r="X363" s="595"/>
      <c r="Y363" s="595"/>
      <c r="Z363" s="594">
        <f t="shared" ref="Z363" si="462">Z362</f>
        <v>45995</v>
      </c>
      <c r="AA363" s="594"/>
      <c r="AB363" s="594"/>
      <c r="AC363" s="594"/>
      <c r="AD363" s="594"/>
      <c r="AE363" s="595">
        <f t="shared" ref="AE363" si="463">AE362</f>
        <v>45996</v>
      </c>
      <c r="AF363" s="595"/>
      <c r="AG363" s="595"/>
      <c r="AH363" s="595"/>
      <c r="AI363" s="595"/>
      <c r="AJ363" s="596">
        <f t="shared" ref="AJ363" si="464">AJ362</f>
        <v>45997</v>
      </c>
      <c r="AK363" s="597"/>
      <c r="AL363" s="597"/>
      <c r="AM363" s="597"/>
      <c r="AN363" s="598"/>
      <c r="AO363" s="595">
        <f t="shared" ref="AO363" si="465">AO362</f>
        <v>45998</v>
      </c>
      <c r="AP363" s="595"/>
      <c r="AQ363" s="595"/>
      <c r="AR363" s="595"/>
      <c r="AS363" s="595"/>
      <c r="AT363" s="596">
        <f t="shared" ref="AT363" si="466">AT362</f>
        <v>45999</v>
      </c>
      <c r="AU363" s="597"/>
      <c r="AV363" s="597"/>
      <c r="AW363" s="597"/>
      <c r="AX363" s="598"/>
    </row>
    <row r="364" spans="2:50" ht="14.25" customHeight="1">
      <c r="B364" s="494" t="s">
        <v>165</v>
      </c>
      <c r="C364" s="494" t="s">
        <v>160</v>
      </c>
      <c r="D364" s="494"/>
      <c r="E364" s="494" t="s">
        <v>161</v>
      </c>
      <c r="F364" s="494"/>
      <c r="G364" s="494"/>
      <c r="H364" s="494" t="s">
        <v>166</v>
      </c>
      <c r="I364" s="527" t="s">
        <v>446</v>
      </c>
      <c r="J364" s="527"/>
      <c r="K364" s="527"/>
      <c r="L364" s="527" t="s">
        <v>166</v>
      </c>
      <c r="M364" s="527" t="s">
        <v>168</v>
      </c>
      <c r="N364" s="494"/>
      <c r="O364" s="494" t="s">
        <v>167</v>
      </c>
      <c r="P364" s="494" t="s">
        <v>163</v>
      </c>
      <c r="Q364" s="494"/>
      <c r="R364" s="494"/>
      <c r="S364" s="494"/>
      <c r="T364" s="494" t="s">
        <v>166</v>
      </c>
      <c r="U364" s="494" t="s">
        <v>163</v>
      </c>
      <c r="V364" s="494"/>
      <c r="W364" s="494"/>
      <c r="X364" s="494"/>
      <c r="Y364" s="494" t="s">
        <v>166</v>
      </c>
      <c r="Z364" s="494" t="s">
        <v>163</v>
      </c>
      <c r="AA364" s="494"/>
      <c r="AB364" s="494"/>
      <c r="AC364" s="494"/>
      <c r="AD364" s="494" t="s">
        <v>166</v>
      </c>
      <c r="AE364" s="494" t="s">
        <v>163</v>
      </c>
      <c r="AF364" s="494"/>
      <c r="AG364" s="494"/>
      <c r="AH364" s="494"/>
      <c r="AI364" s="494" t="s">
        <v>166</v>
      </c>
      <c r="AJ364" s="494" t="s">
        <v>163</v>
      </c>
      <c r="AK364" s="494"/>
      <c r="AL364" s="494"/>
      <c r="AM364" s="494"/>
      <c r="AN364" s="494" t="s">
        <v>166</v>
      </c>
      <c r="AO364" s="494" t="s">
        <v>163</v>
      </c>
      <c r="AP364" s="494"/>
      <c r="AQ364" s="494"/>
      <c r="AR364" s="494"/>
      <c r="AS364" s="494" t="s">
        <v>166</v>
      </c>
      <c r="AT364" s="494" t="s">
        <v>163</v>
      </c>
      <c r="AU364" s="494"/>
      <c r="AV364" s="494"/>
      <c r="AW364" s="494"/>
      <c r="AX364" s="494" t="s">
        <v>166</v>
      </c>
    </row>
    <row r="365" spans="2:50" ht="14.25" customHeight="1">
      <c r="B365" s="494"/>
      <c r="C365" s="494"/>
      <c r="D365" s="494"/>
      <c r="E365" s="494" t="s">
        <v>447</v>
      </c>
      <c r="F365" s="494"/>
      <c r="G365" s="494"/>
      <c r="H365" s="494"/>
      <c r="I365" s="527" t="s">
        <v>447</v>
      </c>
      <c r="J365" s="527"/>
      <c r="K365" s="527"/>
      <c r="L365" s="527"/>
      <c r="M365" s="527"/>
      <c r="N365" s="494"/>
      <c r="O365" s="494"/>
      <c r="P365" s="494" t="s">
        <v>448</v>
      </c>
      <c r="Q365" s="494"/>
      <c r="R365" s="494"/>
      <c r="S365" s="494"/>
      <c r="T365" s="494"/>
      <c r="U365" s="494" t="s">
        <v>448</v>
      </c>
      <c r="V365" s="494"/>
      <c r="W365" s="494"/>
      <c r="X365" s="494"/>
      <c r="Y365" s="494"/>
      <c r="Z365" s="494" t="s">
        <v>448</v>
      </c>
      <c r="AA365" s="494"/>
      <c r="AB365" s="494"/>
      <c r="AC365" s="494"/>
      <c r="AD365" s="494"/>
      <c r="AE365" s="494" t="s">
        <v>448</v>
      </c>
      <c r="AF365" s="494"/>
      <c r="AG365" s="494"/>
      <c r="AH365" s="494"/>
      <c r="AI365" s="494"/>
      <c r="AJ365" s="494" t="s">
        <v>448</v>
      </c>
      <c r="AK365" s="494"/>
      <c r="AL365" s="494"/>
      <c r="AM365" s="494"/>
      <c r="AN365" s="494"/>
      <c r="AO365" s="494" t="s">
        <v>448</v>
      </c>
      <c r="AP365" s="494"/>
      <c r="AQ365" s="494"/>
      <c r="AR365" s="494"/>
      <c r="AS365" s="494"/>
      <c r="AT365" s="494" t="s">
        <v>448</v>
      </c>
      <c r="AU365" s="494"/>
      <c r="AV365" s="494"/>
      <c r="AW365" s="494"/>
      <c r="AX365" s="494"/>
    </row>
    <row r="366" spans="2:50" ht="14.25" customHeight="1">
      <c r="B366" s="494"/>
      <c r="C366" s="494"/>
      <c r="D366" s="494"/>
      <c r="E366" s="203" t="s">
        <v>162</v>
      </c>
      <c r="F366" s="203" t="s">
        <v>449</v>
      </c>
      <c r="G366" s="203" t="s">
        <v>164</v>
      </c>
      <c r="H366" s="494"/>
      <c r="I366" s="204" t="s">
        <v>162</v>
      </c>
      <c r="J366" s="204" t="s">
        <v>449</v>
      </c>
      <c r="K366" s="204" t="s">
        <v>164</v>
      </c>
      <c r="L366" s="527"/>
      <c r="M366" s="527"/>
      <c r="N366" s="494"/>
      <c r="O366" s="494"/>
      <c r="P366" s="203" t="s">
        <v>162</v>
      </c>
      <c r="Q366" s="203" t="s">
        <v>449</v>
      </c>
      <c r="R366" s="203" t="s">
        <v>164</v>
      </c>
      <c r="S366" s="205" t="s">
        <v>168</v>
      </c>
      <c r="T366" s="494"/>
      <c r="U366" s="203" t="s">
        <v>162</v>
      </c>
      <c r="V366" s="203" t="s">
        <v>449</v>
      </c>
      <c r="W366" s="203" t="s">
        <v>164</v>
      </c>
      <c r="X366" s="205" t="s">
        <v>168</v>
      </c>
      <c r="Y366" s="494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494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494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494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494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494"/>
    </row>
    <row r="367" spans="2:50" ht="14.25" customHeight="1">
      <c r="B367" s="600" t="s">
        <v>625</v>
      </c>
      <c r="C367" s="203">
        <v>1</v>
      </c>
      <c r="D367" s="206"/>
      <c r="E367" s="203"/>
      <c r="F367" s="203"/>
      <c r="G367" s="208" t="e">
        <f t="shared" ref="G367:G381" si="467">F367/E367</f>
        <v>#DIV/0!</v>
      </c>
      <c r="H367" s="529" t="e">
        <f>AVERAGE(G367:G381)</f>
        <v>#DIV/0!</v>
      </c>
      <c r="I367" s="209" t="e">
        <f>AVERAGE(P367,U367,Z367,AE367,AJ367,AO367,AT367)</f>
        <v>#DIV/0!</v>
      </c>
      <c r="J367" s="209" t="e">
        <f>AVERAGE(Q367,V367,AA367,AF367,AK367,AP367,AU367)</f>
        <v>#DIV/0!</v>
      </c>
      <c r="K367" s="210" t="e">
        <f>AVERAGE(R367,W367,AB367,AG367,AL367,AQ367,AV367)</f>
        <v>#DIV/0!</v>
      </c>
      <c r="L367" s="530" t="str">
        <f>IFERROR(AVERAGE(K367:K381),"-")</f>
        <v>-</v>
      </c>
      <c r="M367" s="209" t="e">
        <f>RANK(K367, K$367:$K$381)</f>
        <v>#DIV/0!</v>
      </c>
      <c r="N367" s="494"/>
      <c r="O367" s="494"/>
      <c r="P367" s="203"/>
      <c r="Q367" s="203"/>
      <c r="R367" s="208" t="e">
        <f t="shared" ref="R367:R380" si="468">Q367/P367</f>
        <v>#DIV/0!</v>
      </c>
      <c r="S367" s="205" t="e">
        <f>RANK(R367, R$367:R$381)</f>
        <v>#DIV/0!</v>
      </c>
      <c r="T367" s="529" t="e">
        <f>AVERAGE(R367:R381)</f>
        <v>#DIV/0!</v>
      </c>
      <c r="U367" s="203"/>
      <c r="V367" s="203"/>
      <c r="W367" s="208" t="e">
        <f t="shared" ref="W367:W380" si="469">V367/U367</f>
        <v>#DIV/0!</v>
      </c>
      <c r="X367" s="205" t="e">
        <f>RANK(W367, W$367:W$381)</f>
        <v>#DIV/0!</v>
      </c>
      <c r="Y367" s="529" t="e">
        <f>AVERAGE(W367:W381)</f>
        <v>#DIV/0!</v>
      </c>
      <c r="Z367" s="203"/>
      <c r="AA367" s="203"/>
      <c r="AB367" s="208" t="e">
        <f t="shared" ref="AB367:AB380" si="470">AA367/Z367</f>
        <v>#DIV/0!</v>
      </c>
      <c r="AC367" s="205" t="e">
        <f>RANK(AB367, AB$367:AB$381)</f>
        <v>#DIV/0!</v>
      </c>
      <c r="AD367" s="529" t="e">
        <f>AVERAGE(AB367:AB381)</f>
        <v>#DIV/0!</v>
      </c>
      <c r="AE367" s="203"/>
      <c r="AF367" s="203"/>
      <c r="AG367" s="208" t="e">
        <f t="shared" ref="AG367:AG380" si="471">AF367/AE367</f>
        <v>#DIV/0!</v>
      </c>
      <c r="AH367" s="205" t="e">
        <f>RANK(AG367, AG$367:AG$381)</f>
        <v>#DIV/0!</v>
      </c>
      <c r="AI367" s="529" t="e">
        <f>AVERAGE(AG367:AG381)</f>
        <v>#DIV/0!</v>
      </c>
      <c r="AJ367" s="203"/>
      <c r="AK367" s="203"/>
      <c r="AL367" s="208" t="e">
        <f t="shared" ref="AL367:AL380" si="472">AK367/AJ367</f>
        <v>#DIV/0!</v>
      </c>
      <c r="AM367" s="205" t="e">
        <f>RANK(AL367, AL$367:AL$381)</f>
        <v>#DIV/0!</v>
      </c>
      <c r="AN367" s="529" t="e">
        <f>AVERAGE(AL367:AL381)</f>
        <v>#DIV/0!</v>
      </c>
      <c r="AO367" s="203"/>
      <c r="AP367" s="203"/>
      <c r="AQ367" s="208" t="e">
        <f t="shared" ref="AQ367:AQ380" si="473">AP367/AO367</f>
        <v>#DIV/0!</v>
      </c>
      <c r="AR367" s="205" t="e">
        <f>RANK(AQ367, AQ$367:AQ$381)</f>
        <v>#DIV/0!</v>
      </c>
      <c r="AS367" s="529" t="e">
        <f>AVERAGE(AQ367:AQ381)</f>
        <v>#DIV/0!</v>
      </c>
      <c r="AT367" s="203"/>
      <c r="AU367" s="203"/>
      <c r="AV367" s="208" t="e">
        <f t="shared" ref="AV367:AV380" si="474">AU367/AT367</f>
        <v>#DIV/0!</v>
      </c>
      <c r="AW367" s="205" t="e">
        <f>RANK(AV367, AV$367:AV$381)</f>
        <v>#DIV/0!</v>
      </c>
      <c r="AX367" s="529" t="e">
        <f>AVERAGE(AV367:AV381)</f>
        <v>#DIV/0!</v>
      </c>
    </row>
    <row r="368" spans="2:50" ht="14.25" customHeight="1">
      <c r="B368" s="494"/>
      <c r="C368" s="203">
        <v>2</v>
      </c>
      <c r="D368" s="206"/>
      <c r="E368" s="203"/>
      <c r="F368" s="203"/>
      <c r="G368" s="208" t="e">
        <f t="shared" si="467"/>
        <v>#DIV/0!</v>
      </c>
      <c r="H368" s="529"/>
      <c r="I368" s="209" t="e">
        <f t="shared" ref="I368:K381" si="475">AVERAGE(P368,U368,Z368,AE368,AJ368,AO368,AT368)</f>
        <v>#DIV/0!</v>
      </c>
      <c r="J368" s="209" t="e">
        <f t="shared" si="475"/>
        <v>#DIV/0!</v>
      </c>
      <c r="K368" s="210" t="e">
        <f t="shared" si="475"/>
        <v>#DIV/0!</v>
      </c>
      <c r="L368" s="530"/>
      <c r="M368" s="209" t="e">
        <f>RANK(K368, K$367:$K$381)</f>
        <v>#DIV/0!</v>
      </c>
      <c r="N368" s="494"/>
      <c r="O368" s="494"/>
      <c r="P368" s="203"/>
      <c r="Q368" s="203"/>
      <c r="R368" s="208" t="e">
        <f t="shared" si="468"/>
        <v>#DIV/0!</v>
      </c>
      <c r="S368" s="205" t="e">
        <f t="shared" ref="S368:S381" si="476">RANK(R368, R$367:R$381)</f>
        <v>#DIV/0!</v>
      </c>
      <c r="T368" s="529"/>
      <c r="U368" s="203"/>
      <c r="V368" s="203"/>
      <c r="W368" s="208" t="e">
        <f t="shared" si="469"/>
        <v>#DIV/0!</v>
      </c>
      <c r="X368" s="205" t="e">
        <f t="shared" ref="X368:X381" si="477">RANK(W368, W$367:W$381)</f>
        <v>#DIV/0!</v>
      </c>
      <c r="Y368" s="529"/>
      <c r="Z368" s="203"/>
      <c r="AA368" s="203"/>
      <c r="AB368" s="208" t="e">
        <f t="shared" si="470"/>
        <v>#DIV/0!</v>
      </c>
      <c r="AC368" s="205" t="e">
        <f t="shared" ref="AC368:AC381" si="478">RANK(AB368, AB$367:AB$381)</f>
        <v>#DIV/0!</v>
      </c>
      <c r="AD368" s="529"/>
      <c r="AE368" s="203"/>
      <c r="AF368" s="203"/>
      <c r="AG368" s="208" t="e">
        <f t="shared" si="471"/>
        <v>#DIV/0!</v>
      </c>
      <c r="AH368" s="205" t="e">
        <f t="shared" ref="AH368:AH381" si="479">RANK(AG368, AG$367:AG$381)</f>
        <v>#DIV/0!</v>
      </c>
      <c r="AI368" s="529"/>
      <c r="AJ368" s="203"/>
      <c r="AK368" s="203"/>
      <c r="AL368" s="208" t="e">
        <f t="shared" si="472"/>
        <v>#DIV/0!</v>
      </c>
      <c r="AM368" s="205" t="e">
        <f t="shared" ref="AM368:AM381" si="480">RANK(AL368, AL$367:AL$381)</f>
        <v>#DIV/0!</v>
      </c>
      <c r="AN368" s="529"/>
      <c r="AO368" s="203"/>
      <c r="AP368" s="203"/>
      <c r="AQ368" s="208" t="e">
        <f t="shared" si="473"/>
        <v>#DIV/0!</v>
      </c>
      <c r="AR368" s="205" t="e">
        <f t="shared" ref="AR368:AR381" si="481">RANK(AQ368, AQ$367:AQ$381)</f>
        <v>#DIV/0!</v>
      </c>
      <c r="AS368" s="529"/>
      <c r="AT368" s="203"/>
      <c r="AU368" s="203"/>
      <c r="AV368" s="208" t="e">
        <f t="shared" si="474"/>
        <v>#DIV/0!</v>
      </c>
      <c r="AW368" s="205" t="e">
        <f t="shared" ref="AW368:AW381" si="482">RANK(AV368, AV$367:AV$381)</f>
        <v>#DIV/0!</v>
      </c>
      <c r="AX368" s="529"/>
    </row>
    <row r="369" spans="2:50" ht="14.25" customHeight="1">
      <c r="B369" s="494"/>
      <c r="C369" s="203">
        <v>3</v>
      </c>
      <c r="D369" s="206"/>
      <c r="E369" s="203"/>
      <c r="F369" s="203"/>
      <c r="G369" s="208" t="e">
        <f t="shared" si="467"/>
        <v>#DIV/0!</v>
      </c>
      <c r="H369" s="529"/>
      <c r="I369" s="209" t="e">
        <f t="shared" si="475"/>
        <v>#DIV/0!</v>
      </c>
      <c r="J369" s="209" t="e">
        <f t="shared" si="475"/>
        <v>#DIV/0!</v>
      </c>
      <c r="K369" s="210" t="e">
        <f t="shared" si="475"/>
        <v>#DIV/0!</v>
      </c>
      <c r="L369" s="530"/>
      <c r="M369" s="209" t="e">
        <f>RANK(K369, K$367:$K$381)</f>
        <v>#DIV/0!</v>
      </c>
      <c r="N369" s="494"/>
      <c r="O369" s="494"/>
      <c r="P369" s="203"/>
      <c r="Q369" s="203"/>
      <c r="R369" s="208" t="e">
        <f t="shared" si="468"/>
        <v>#DIV/0!</v>
      </c>
      <c r="S369" s="205" t="e">
        <f t="shared" si="476"/>
        <v>#DIV/0!</v>
      </c>
      <c r="T369" s="529"/>
      <c r="U369" s="203"/>
      <c r="V369" s="203"/>
      <c r="W369" s="208" t="e">
        <f t="shared" si="469"/>
        <v>#DIV/0!</v>
      </c>
      <c r="X369" s="205" t="e">
        <f t="shared" si="477"/>
        <v>#DIV/0!</v>
      </c>
      <c r="Y369" s="529"/>
      <c r="Z369" s="203"/>
      <c r="AA369" s="203"/>
      <c r="AB369" s="208" t="e">
        <f t="shared" si="470"/>
        <v>#DIV/0!</v>
      </c>
      <c r="AC369" s="205" t="e">
        <f t="shared" si="478"/>
        <v>#DIV/0!</v>
      </c>
      <c r="AD369" s="529"/>
      <c r="AE369" s="203"/>
      <c r="AF369" s="203"/>
      <c r="AG369" s="208" t="e">
        <f t="shared" si="471"/>
        <v>#DIV/0!</v>
      </c>
      <c r="AH369" s="205" t="e">
        <f t="shared" si="479"/>
        <v>#DIV/0!</v>
      </c>
      <c r="AI369" s="529"/>
      <c r="AJ369" s="203"/>
      <c r="AK369" s="203"/>
      <c r="AL369" s="208" t="e">
        <f t="shared" si="472"/>
        <v>#DIV/0!</v>
      </c>
      <c r="AM369" s="205" t="e">
        <f t="shared" si="480"/>
        <v>#DIV/0!</v>
      </c>
      <c r="AN369" s="529"/>
      <c r="AO369" s="203"/>
      <c r="AP369" s="203"/>
      <c r="AQ369" s="208" t="e">
        <f t="shared" si="473"/>
        <v>#DIV/0!</v>
      </c>
      <c r="AR369" s="205" t="e">
        <f t="shared" si="481"/>
        <v>#DIV/0!</v>
      </c>
      <c r="AS369" s="529"/>
      <c r="AT369" s="203"/>
      <c r="AU369" s="203"/>
      <c r="AV369" s="208" t="e">
        <f t="shared" si="474"/>
        <v>#DIV/0!</v>
      </c>
      <c r="AW369" s="205" t="e">
        <f t="shared" si="482"/>
        <v>#DIV/0!</v>
      </c>
      <c r="AX369" s="529"/>
    </row>
    <row r="370" spans="2:50" ht="14.25" customHeight="1">
      <c r="B370" s="494"/>
      <c r="C370" s="203">
        <v>4</v>
      </c>
      <c r="D370" s="206"/>
      <c r="E370" s="203"/>
      <c r="F370" s="203"/>
      <c r="G370" s="208" t="e">
        <f t="shared" si="467"/>
        <v>#DIV/0!</v>
      </c>
      <c r="H370" s="529"/>
      <c r="I370" s="209" t="e">
        <f t="shared" si="475"/>
        <v>#DIV/0!</v>
      </c>
      <c r="J370" s="209" t="e">
        <f t="shared" si="475"/>
        <v>#DIV/0!</v>
      </c>
      <c r="K370" s="210" t="e">
        <f t="shared" si="475"/>
        <v>#DIV/0!</v>
      </c>
      <c r="L370" s="530"/>
      <c r="M370" s="209" t="e">
        <f>RANK(K370, K$367:$K$381)</f>
        <v>#DIV/0!</v>
      </c>
      <c r="N370" s="494"/>
      <c r="O370" s="494"/>
      <c r="P370" s="203"/>
      <c r="Q370" s="203"/>
      <c r="R370" s="208" t="e">
        <f t="shared" si="468"/>
        <v>#DIV/0!</v>
      </c>
      <c r="S370" s="205" t="e">
        <f t="shared" si="476"/>
        <v>#DIV/0!</v>
      </c>
      <c r="T370" s="529"/>
      <c r="U370" s="203"/>
      <c r="V370" s="203"/>
      <c r="W370" s="208" t="e">
        <f t="shared" si="469"/>
        <v>#DIV/0!</v>
      </c>
      <c r="X370" s="205" t="e">
        <f t="shared" si="477"/>
        <v>#DIV/0!</v>
      </c>
      <c r="Y370" s="529"/>
      <c r="Z370" s="203"/>
      <c r="AA370" s="203"/>
      <c r="AB370" s="208" t="e">
        <f t="shared" si="470"/>
        <v>#DIV/0!</v>
      </c>
      <c r="AC370" s="205" t="e">
        <f t="shared" si="478"/>
        <v>#DIV/0!</v>
      </c>
      <c r="AD370" s="529"/>
      <c r="AE370" s="203"/>
      <c r="AF370" s="203"/>
      <c r="AG370" s="208" t="e">
        <f t="shared" si="471"/>
        <v>#DIV/0!</v>
      </c>
      <c r="AH370" s="205" t="e">
        <f t="shared" si="479"/>
        <v>#DIV/0!</v>
      </c>
      <c r="AI370" s="529"/>
      <c r="AJ370" s="203"/>
      <c r="AK370" s="203"/>
      <c r="AL370" s="208" t="e">
        <f t="shared" si="472"/>
        <v>#DIV/0!</v>
      </c>
      <c r="AM370" s="205" t="e">
        <f t="shared" si="480"/>
        <v>#DIV/0!</v>
      </c>
      <c r="AN370" s="529"/>
      <c r="AO370" s="203"/>
      <c r="AP370" s="203"/>
      <c r="AQ370" s="208" t="e">
        <f t="shared" si="473"/>
        <v>#DIV/0!</v>
      </c>
      <c r="AR370" s="205" t="e">
        <f t="shared" si="481"/>
        <v>#DIV/0!</v>
      </c>
      <c r="AS370" s="529"/>
      <c r="AT370" s="203"/>
      <c r="AU370" s="203"/>
      <c r="AV370" s="208" t="e">
        <f t="shared" si="474"/>
        <v>#DIV/0!</v>
      </c>
      <c r="AW370" s="205" t="e">
        <f t="shared" si="482"/>
        <v>#DIV/0!</v>
      </c>
      <c r="AX370" s="529"/>
    </row>
    <row r="371" spans="2:50" ht="14.25" customHeight="1">
      <c r="B371" s="494"/>
      <c r="C371" s="203">
        <v>5</v>
      </c>
      <c r="D371" s="206"/>
      <c r="E371" s="203"/>
      <c r="F371" s="203"/>
      <c r="G371" s="208" t="e">
        <f t="shared" si="467"/>
        <v>#DIV/0!</v>
      </c>
      <c r="H371" s="529"/>
      <c r="I371" s="209" t="e">
        <f t="shared" si="475"/>
        <v>#DIV/0!</v>
      </c>
      <c r="J371" s="209" t="e">
        <f t="shared" si="475"/>
        <v>#DIV/0!</v>
      </c>
      <c r="K371" s="210" t="e">
        <f t="shared" si="475"/>
        <v>#DIV/0!</v>
      </c>
      <c r="L371" s="530"/>
      <c r="M371" s="209" t="e">
        <f>RANK(K371, K$367:$K$381)</f>
        <v>#DIV/0!</v>
      </c>
      <c r="N371" s="494"/>
      <c r="O371" s="494"/>
      <c r="P371" s="203"/>
      <c r="Q371" s="203"/>
      <c r="R371" s="208" t="e">
        <f t="shared" si="468"/>
        <v>#DIV/0!</v>
      </c>
      <c r="S371" s="205" t="e">
        <f t="shared" si="476"/>
        <v>#DIV/0!</v>
      </c>
      <c r="T371" s="529"/>
      <c r="U371" s="203"/>
      <c r="V371" s="203"/>
      <c r="W371" s="208" t="e">
        <f t="shared" si="469"/>
        <v>#DIV/0!</v>
      </c>
      <c r="X371" s="205" t="e">
        <f t="shared" si="477"/>
        <v>#DIV/0!</v>
      </c>
      <c r="Y371" s="529"/>
      <c r="Z371" s="203"/>
      <c r="AA371" s="203"/>
      <c r="AB371" s="208" t="e">
        <f t="shared" si="470"/>
        <v>#DIV/0!</v>
      </c>
      <c r="AC371" s="205" t="e">
        <f t="shared" si="478"/>
        <v>#DIV/0!</v>
      </c>
      <c r="AD371" s="529"/>
      <c r="AE371" s="203"/>
      <c r="AF371" s="203"/>
      <c r="AG371" s="208" t="e">
        <f t="shared" si="471"/>
        <v>#DIV/0!</v>
      </c>
      <c r="AH371" s="205" t="e">
        <f t="shared" si="479"/>
        <v>#DIV/0!</v>
      </c>
      <c r="AI371" s="529"/>
      <c r="AJ371" s="203"/>
      <c r="AK371" s="203"/>
      <c r="AL371" s="208" t="e">
        <f t="shared" si="472"/>
        <v>#DIV/0!</v>
      </c>
      <c r="AM371" s="205" t="e">
        <f t="shared" si="480"/>
        <v>#DIV/0!</v>
      </c>
      <c r="AN371" s="529"/>
      <c r="AO371" s="203"/>
      <c r="AP371" s="203"/>
      <c r="AQ371" s="208" t="e">
        <f t="shared" si="473"/>
        <v>#DIV/0!</v>
      </c>
      <c r="AR371" s="205" t="e">
        <f t="shared" si="481"/>
        <v>#DIV/0!</v>
      </c>
      <c r="AS371" s="529"/>
      <c r="AT371" s="203"/>
      <c r="AU371" s="203"/>
      <c r="AV371" s="208" t="e">
        <f t="shared" si="474"/>
        <v>#DIV/0!</v>
      </c>
      <c r="AW371" s="205" t="e">
        <f t="shared" si="482"/>
        <v>#DIV/0!</v>
      </c>
      <c r="AX371" s="529"/>
    </row>
    <row r="372" spans="2:50" ht="14.25" customHeight="1">
      <c r="B372" s="494"/>
      <c r="C372" s="203">
        <v>6</v>
      </c>
      <c r="D372" s="206"/>
      <c r="E372" s="203"/>
      <c r="F372" s="203"/>
      <c r="G372" s="208" t="e">
        <f t="shared" si="467"/>
        <v>#DIV/0!</v>
      </c>
      <c r="H372" s="529"/>
      <c r="I372" s="209" t="e">
        <f t="shared" si="475"/>
        <v>#DIV/0!</v>
      </c>
      <c r="J372" s="209" t="e">
        <f t="shared" si="475"/>
        <v>#DIV/0!</v>
      </c>
      <c r="K372" s="210" t="e">
        <f t="shared" si="475"/>
        <v>#DIV/0!</v>
      </c>
      <c r="L372" s="530"/>
      <c r="M372" s="209" t="e">
        <f>RANK(K372, K$367:$K$381)</f>
        <v>#DIV/0!</v>
      </c>
      <c r="N372" s="494"/>
      <c r="O372" s="494"/>
      <c r="P372" s="203"/>
      <c r="Q372" s="203"/>
      <c r="R372" s="208" t="e">
        <f t="shared" si="468"/>
        <v>#DIV/0!</v>
      </c>
      <c r="S372" s="205" t="e">
        <f t="shared" si="476"/>
        <v>#DIV/0!</v>
      </c>
      <c r="T372" s="529"/>
      <c r="U372" s="203"/>
      <c r="V372" s="203"/>
      <c r="W372" s="208" t="e">
        <f t="shared" si="469"/>
        <v>#DIV/0!</v>
      </c>
      <c r="X372" s="205" t="e">
        <f t="shared" si="477"/>
        <v>#DIV/0!</v>
      </c>
      <c r="Y372" s="529"/>
      <c r="Z372" s="203"/>
      <c r="AA372" s="203"/>
      <c r="AB372" s="208" t="e">
        <f t="shared" si="470"/>
        <v>#DIV/0!</v>
      </c>
      <c r="AC372" s="205" t="e">
        <f t="shared" si="478"/>
        <v>#DIV/0!</v>
      </c>
      <c r="AD372" s="529"/>
      <c r="AE372" s="203"/>
      <c r="AF372" s="203"/>
      <c r="AG372" s="208" t="e">
        <f t="shared" si="471"/>
        <v>#DIV/0!</v>
      </c>
      <c r="AH372" s="205" t="e">
        <f t="shared" si="479"/>
        <v>#DIV/0!</v>
      </c>
      <c r="AI372" s="529"/>
      <c r="AJ372" s="203"/>
      <c r="AK372" s="203"/>
      <c r="AL372" s="208" t="e">
        <f t="shared" si="472"/>
        <v>#DIV/0!</v>
      </c>
      <c r="AM372" s="205" t="e">
        <f>RANK(AL372, AL$367:AL$381)</f>
        <v>#DIV/0!</v>
      </c>
      <c r="AN372" s="529"/>
      <c r="AO372" s="203"/>
      <c r="AP372" s="203"/>
      <c r="AQ372" s="208" t="e">
        <f t="shared" si="473"/>
        <v>#DIV/0!</v>
      </c>
      <c r="AR372" s="205" t="e">
        <f t="shared" si="481"/>
        <v>#DIV/0!</v>
      </c>
      <c r="AS372" s="529"/>
      <c r="AT372" s="203"/>
      <c r="AU372" s="203"/>
      <c r="AV372" s="208" t="e">
        <f t="shared" si="474"/>
        <v>#DIV/0!</v>
      </c>
      <c r="AW372" s="205" t="e">
        <f t="shared" si="482"/>
        <v>#DIV/0!</v>
      </c>
      <c r="AX372" s="529"/>
    </row>
    <row r="373" spans="2:50" ht="14.25" customHeight="1">
      <c r="B373" s="494"/>
      <c r="C373" s="203">
        <v>7</v>
      </c>
      <c r="D373" s="206"/>
      <c r="E373" s="203"/>
      <c r="F373" s="203"/>
      <c r="G373" s="208" t="e">
        <f t="shared" si="467"/>
        <v>#DIV/0!</v>
      </c>
      <c r="H373" s="529"/>
      <c r="I373" s="209" t="e">
        <f t="shared" si="475"/>
        <v>#DIV/0!</v>
      </c>
      <c r="J373" s="209" t="e">
        <f t="shared" si="475"/>
        <v>#DIV/0!</v>
      </c>
      <c r="K373" s="210" t="e">
        <f t="shared" si="475"/>
        <v>#DIV/0!</v>
      </c>
      <c r="L373" s="530"/>
      <c r="M373" s="209" t="e">
        <f>RANK(K373, K$367:$K$381)</f>
        <v>#DIV/0!</v>
      </c>
      <c r="N373" s="494"/>
      <c r="O373" s="494"/>
      <c r="P373" s="203"/>
      <c r="Q373" s="203"/>
      <c r="R373" s="208" t="e">
        <f t="shared" si="468"/>
        <v>#DIV/0!</v>
      </c>
      <c r="S373" s="205" t="e">
        <f>RANK(R373, R$367:R$381)</f>
        <v>#DIV/0!</v>
      </c>
      <c r="T373" s="529"/>
      <c r="U373" s="203"/>
      <c r="V373" s="203"/>
      <c r="W373" s="208" t="e">
        <f t="shared" si="469"/>
        <v>#DIV/0!</v>
      </c>
      <c r="X373" s="205" t="e">
        <f>RANK(W373, W$367:W$381)</f>
        <v>#DIV/0!</v>
      </c>
      <c r="Y373" s="529"/>
      <c r="Z373" s="203"/>
      <c r="AA373" s="203"/>
      <c r="AB373" s="208" t="e">
        <f t="shared" si="470"/>
        <v>#DIV/0!</v>
      </c>
      <c r="AC373" s="205" t="e">
        <f>RANK(AB373, AB$367:AB$381)</f>
        <v>#DIV/0!</v>
      </c>
      <c r="AD373" s="529"/>
      <c r="AE373" s="203"/>
      <c r="AF373" s="203"/>
      <c r="AG373" s="208" t="e">
        <f t="shared" si="471"/>
        <v>#DIV/0!</v>
      </c>
      <c r="AH373" s="205" t="e">
        <f>RANK(AG373, AG$367:AG$381)</f>
        <v>#DIV/0!</v>
      </c>
      <c r="AI373" s="529"/>
      <c r="AJ373" s="203"/>
      <c r="AK373" s="203"/>
      <c r="AL373" s="208" t="e">
        <f t="shared" si="472"/>
        <v>#DIV/0!</v>
      </c>
      <c r="AM373" s="205" t="e">
        <f>RANK(AL373, AL$367:AL$381)</f>
        <v>#DIV/0!</v>
      </c>
      <c r="AN373" s="529"/>
      <c r="AO373" s="203"/>
      <c r="AP373" s="203"/>
      <c r="AQ373" s="208" t="e">
        <f t="shared" si="473"/>
        <v>#DIV/0!</v>
      </c>
      <c r="AR373" s="205" t="e">
        <f>RANK(AQ373, AQ$367:AQ$381)</f>
        <v>#DIV/0!</v>
      </c>
      <c r="AS373" s="529"/>
      <c r="AT373" s="203"/>
      <c r="AU373" s="203"/>
      <c r="AV373" s="208" t="e">
        <f t="shared" si="474"/>
        <v>#DIV/0!</v>
      </c>
      <c r="AW373" s="205" t="e">
        <f>RANK(AV373, AV$367:AV$381)</f>
        <v>#DIV/0!</v>
      </c>
      <c r="AX373" s="529"/>
    </row>
    <row r="374" spans="2:50" ht="14.25" customHeight="1">
      <c r="B374" s="494"/>
      <c r="C374" s="203">
        <v>8</v>
      </c>
      <c r="D374" s="206"/>
      <c r="E374" s="203"/>
      <c r="F374" s="203"/>
      <c r="G374" s="208" t="e">
        <f t="shared" si="467"/>
        <v>#DIV/0!</v>
      </c>
      <c r="H374" s="529"/>
      <c r="I374" s="209" t="e">
        <f t="shared" si="475"/>
        <v>#DIV/0!</v>
      </c>
      <c r="J374" s="209" t="e">
        <f t="shared" si="475"/>
        <v>#DIV/0!</v>
      </c>
      <c r="K374" s="210" t="e">
        <f t="shared" si="475"/>
        <v>#DIV/0!</v>
      </c>
      <c r="L374" s="530"/>
      <c r="M374" s="209" t="e">
        <f>RANK(K374, K$367:$K$381)</f>
        <v>#DIV/0!</v>
      </c>
      <c r="N374" s="494"/>
      <c r="O374" s="494"/>
      <c r="P374" s="203"/>
      <c r="Q374" s="203"/>
      <c r="R374" s="208" t="e">
        <f t="shared" si="468"/>
        <v>#DIV/0!</v>
      </c>
      <c r="S374" s="205" t="e">
        <f t="shared" si="476"/>
        <v>#DIV/0!</v>
      </c>
      <c r="T374" s="529"/>
      <c r="U374" s="203"/>
      <c r="V374" s="203"/>
      <c r="W374" s="208" t="e">
        <f t="shared" si="469"/>
        <v>#DIV/0!</v>
      </c>
      <c r="X374" s="205" t="e">
        <f t="shared" si="477"/>
        <v>#DIV/0!</v>
      </c>
      <c r="Y374" s="529"/>
      <c r="Z374" s="203"/>
      <c r="AA374" s="203"/>
      <c r="AB374" s="208" t="e">
        <f t="shared" si="470"/>
        <v>#DIV/0!</v>
      </c>
      <c r="AC374" s="205" t="e">
        <f t="shared" si="478"/>
        <v>#DIV/0!</v>
      </c>
      <c r="AD374" s="529"/>
      <c r="AE374" s="203"/>
      <c r="AF374" s="203"/>
      <c r="AG374" s="208" t="e">
        <f t="shared" si="471"/>
        <v>#DIV/0!</v>
      </c>
      <c r="AH374" s="205" t="e">
        <f t="shared" si="479"/>
        <v>#DIV/0!</v>
      </c>
      <c r="AI374" s="529"/>
      <c r="AJ374" s="203"/>
      <c r="AK374" s="203"/>
      <c r="AL374" s="208" t="e">
        <f t="shared" si="472"/>
        <v>#DIV/0!</v>
      </c>
      <c r="AM374" s="205" t="e">
        <f t="shared" si="480"/>
        <v>#DIV/0!</v>
      </c>
      <c r="AN374" s="529"/>
      <c r="AO374" s="203"/>
      <c r="AP374" s="203"/>
      <c r="AQ374" s="208" t="e">
        <f t="shared" si="473"/>
        <v>#DIV/0!</v>
      </c>
      <c r="AR374" s="205" t="e">
        <f t="shared" si="481"/>
        <v>#DIV/0!</v>
      </c>
      <c r="AS374" s="529"/>
      <c r="AT374" s="203"/>
      <c r="AU374" s="203"/>
      <c r="AV374" s="208" t="e">
        <f t="shared" si="474"/>
        <v>#DIV/0!</v>
      </c>
      <c r="AW374" s="205" t="e">
        <f>RANK(AV374, AV$367:AV$381)</f>
        <v>#DIV/0!</v>
      </c>
      <c r="AX374" s="529"/>
    </row>
    <row r="375" spans="2:50" ht="14.25" customHeight="1">
      <c r="B375" s="494"/>
      <c r="C375" s="203">
        <v>9</v>
      </c>
      <c r="D375" s="206"/>
      <c r="E375" s="203"/>
      <c r="F375" s="203"/>
      <c r="G375" s="208" t="e">
        <f t="shared" si="467"/>
        <v>#DIV/0!</v>
      </c>
      <c r="H375" s="529"/>
      <c r="I375" s="209" t="e">
        <f t="shared" si="475"/>
        <v>#DIV/0!</v>
      </c>
      <c r="J375" s="209" t="e">
        <f t="shared" si="475"/>
        <v>#DIV/0!</v>
      </c>
      <c r="K375" s="210" t="e">
        <f t="shared" si="475"/>
        <v>#DIV/0!</v>
      </c>
      <c r="L375" s="530"/>
      <c r="M375" s="209" t="e">
        <f>RANK(K375, K$367:$K$381)</f>
        <v>#DIV/0!</v>
      </c>
      <c r="N375" s="494"/>
      <c r="O375" s="494"/>
      <c r="P375" s="203"/>
      <c r="Q375" s="203"/>
      <c r="R375" s="208" t="e">
        <f t="shared" si="468"/>
        <v>#DIV/0!</v>
      </c>
      <c r="S375" s="205" t="e">
        <f t="shared" si="476"/>
        <v>#DIV/0!</v>
      </c>
      <c r="T375" s="529"/>
      <c r="U375" s="203"/>
      <c r="V375" s="203"/>
      <c r="W375" s="208" t="e">
        <f t="shared" si="469"/>
        <v>#DIV/0!</v>
      </c>
      <c r="X375" s="205" t="e">
        <f t="shared" si="477"/>
        <v>#DIV/0!</v>
      </c>
      <c r="Y375" s="529"/>
      <c r="Z375" s="203"/>
      <c r="AA375" s="203"/>
      <c r="AB375" s="208" t="e">
        <f t="shared" si="470"/>
        <v>#DIV/0!</v>
      </c>
      <c r="AC375" s="205" t="e">
        <f t="shared" si="478"/>
        <v>#DIV/0!</v>
      </c>
      <c r="AD375" s="529"/>
      <c r="AE375" s="203"/>
      <c r="AF375" s="203"/>
      <c r="AG375" s="208" t="e">
        <f t="shared" si="471"/>
        <v>#DIV/0!</v>
      </c>
      <c r="AH375" s="205" t="e">
        <f t="shared" si="479"/>
        <v>#DIV/0!</v>
      </c>
      <c r="AI375" s="529"/>
      <c r="AJ375" s="203"/>
      <c r="AK375" s="203"/>
      <c r="AL375" s="208" t="e">
        <f t="shared" si="472"/>
        <v>#DIV/0!</v>
      </c>
      <c r="AM375" s="205" t="e">
        <f t="shared" si="480"/>
        <v>#DIV/0!</v>
      </c>
      <c r="AN375" s="529"/>
      <c r="AO375" s="203"/>
      <c r="AP375" s="203"/>
      <c r="AQ375" s="208" t="e">
        <f t="shared" si="473"/>
        <v>#DIV/0!</v>
      </c>
      <c r="AR375" s="205" t="e">
        <f t="shared" si="481"/>
        <v>#DIV/0!</v>
      </c>
      <c r="AS375" s="529"/>
      <c r="AT375" s="203"/>
      <c r="AU375" s="203"/>
      <c r="AV375" s="208" t="e">
        <f t="shared" si="474"/>
        <v>#DIV/0!</v>
      </c>
      <c r="AW375" s="205" t="e">
        <f t="shared" si="482"/>
        <v>#DIV/0!</v>
      </c>
      <c r="AX375" s="529"/>
    </row>
    <row r="376" spans="2:50" ht="14.25" customHeight="1">
      <c r="B376" s="494"/>
      <c r="C376" s="203">
        <v>10</v>
      </c>
      <c r="D376" s="206"/>
      <c r="E376" s="203"/>
      <c r="F376" s="203"/>
      <c r="G376" s="208" t="e">
        <f t="shared" si="467"/>
        <v>#DIV/0!</v>
      </c>
      <c r="H376" s="529"/>
      <c r="I376" s="209" t="e">
        <f t="shared" si="475"/>
        <v>#DIV/0!</v>
      </c>
      <c r="J376" s="209" t="e">
        <f t="shared" si="475"/>
        <v>#DIV/0!</v>
      </c>
      <c r="K376" s="210" t="e">
        <f t="shared" si="475"/>
        <v>#DIV/0!</v>
      </c>
      <c r="L376" s="530"/>
      <c r="M376" s="209" t="e">
        <f>RANK(K376, K$367:$K$381)</f>
        <v>#DIV/0!</v>
      </c>
      <c r="N376" s="494"/>
      <c r="O376" s="494"/>
      <c r="P376" s="203"/>
      <c r="Q376" s="203"/>
      <c r="R376" s="208" t="e">
        <f t="shared" si="468"/>
        <v>#DIV/0!</v>
      </c>
      <c r="S376" s="205" t="e">
        <f t="shared" si="476"/>
        <v>#DIV/0!</v>
      </c>
      <c r="T376" s="529"/>
      <c r="U376" s="203"/>
      <c r="V376" s="203"/>
      <c r="W376" s="208" t="e">
        <f t="shared" si="469"/>
        <v>#DIV/0!</v>
      </c>
      <c r="X376" s="205" t="e">
        <f t="shared" si="477"/>
        <v>#DIV/0!</v>
      </c>
      <c r="Y376" s="529"/>
      <c r="Z376" s="203"/>
      <c r="AA376" s="203"/>
      <c r="AB376" s="208" t="e">
        <f t="shared" si="470"/>
        <v>#DIV/0!</v>
      </c>
      <c r="AC376" s="205" t="e">
        <f t="shared" si="478"/>
        <v>#DIV/0!</v>
      </c>
      <c r="AD376" s="529"/>
      <c r="AE376" s="203"/>
      <c r="AF376" s="203"/>
      <c r="AG376" s="208" t="e">
        <f t="shared" si="471"/>
        <v>#DIV/0!</v>
      </c>
      <c r="AH376" s="205" t="e">
        <f t="shared" si="479"/>
        <v>#DIV/0!</v>
      </c>
      <c r="AI376" s="529"/>
      <c r="AJ376" s="203"/>
      <c r="AK376" s="203"/>
      <c r="AL376" s="208" t="e">
        <f t="shared" si="472"/>
        <v>#DIV/0!</v>
      </c>
      <c r="AM376" s="205" t="e">
        <f t="shared" si="480"/>
        <v>#DIV/0!</v>
      </c>
      <c r="AN376" s="529"/>
      <c r="AO376" s="203"/>
      <c r="AP376" s="203"/>
      <c r="AQ376" s="208" t="e">
        <f t="shared" si="473"/>
        <v>#DIV/0!</v>
      </c>
      <c r="AR376" s="205" t="e">
        <f t="shared" si="481"/>
        <v>#DIV/0!</v>
      </c>
      <c r="AS376" s="529"/>
      <c r="AT376" s="203"/>
      <c r="AU376" s="203"/>
      <c r="AV376" s="208" t="e">
        <f t="shared" si="474"/>
        <v>#DIV/0!</v>
      </c>
      <c r="AW376" s="205" t="e">
        <f t="shared" si="482"/>
        <v>#DIV/0!</v>
      </c>
      <c r="AX376" s="529"/>
    </row>
    <row r="377" spans="2:50" ht="14.25" customHeight="1">
      <c r="B377" s="494"/>
      <c r="C377" s="203">
        <v>11</v>
      </c>
      <c r="D377" s="206"/>
      <c r="E377" s="203"/>
      <c r="F377" s="203"/>
      <c r="G377" s="208" t="e">
        <f t="shared" si="467"/>
        <v>#DIV/0!</v>
      </c>
      <c r="H377" s="529"/>
      <c r="I377" s="209" t="e">
        <f t="shared" si="475"/>
        <v>#DIV/0!</v>
      </c>
      <c r="J377" s="209" t="e">
        <f t="shared" si="475"/>
        <v>#DIV/0!</v>
      </c>
      <c r="K377" s="210" t="e">
        <f t="shared" si="475"/>
        <v>#DIV/0!</v>
      </c>
      <c r="L377" s="530"/>
      <c r="M377" s="209" t="e">
        <f>RANK(K377, K$367:$K$381)</f>
        <v>#DIV/0!</v>
      </c>
      <c r="N377" s="494"/>
      <c r="O377" s="494"/>
      <c r="P377" s="203"/>
      <c r="Q377" s="203"/>
      <c r="R377" s="208" t="e">
        <f t="shared" si="468"/>
        <v>#DIV/0!</v>
      </c>
      <c r="S377" s="205" t="e">
        <f t="shared" si="476"/>
        <v>#DIV/0!</v>
      </c>
      <c r="T377" s="529"/>
      <c r="U377" s="203"/>
      <c r="V377" s="203"/>
      <c r="W377" s="208" t="e">
        <f t="shared" si="469"/>
        <v>#DIV/0!</v>
      </c>
      <c r="X377" s="205" t="e">
        <f t="shared" si="477"/>
        <v>#DIV/0!</v>
      </c>
      <c r="Y377" s="529"/>
      <c r="Z377" s="203"/>
      <c r="AA377" s="203"/>
      <c r="AB377" s="208" t="e">
        <f t="shared" si="470"/>
        <v>#DIV/0!</v>
      </c>
      <c r="AC377" s="205" t="e">
        <f t="shared" si="478"/>
        <v>#DIV/0!</v>
      </c>
      <c r="AD377" s="529"/>
      <c r="AE377" s="203"/>
      <c r="AF377" s="203"/>
      <c r="AG377" s="208" t="e">
        <f t="shared" si="471"/>
        <v>#DIV/0!</v>
      </c>
      <c r="AH377" s="205" t="e">
        <f t="shared" si="479"/>
        <v>#DIV/0!</v>
      </c>
      <c r="AI377" s="529"/>
      <c r="AJ377" s="203"/>
      <c r="AK377" s="203"/>
      <c r="AL377" s="208" t="e">
        <f t="shared" si="472"/>
        <v>#DIV/0!</v>
      </c>
      <c r="AM377" s="205" t="e">
        <f t="shared" si="480"/>
        <v>#DIV/0!</v>
      </c>
      <c r="AN377" s="529"/>
      <c r="AO377" s="203"/>
      <c r="AP377" s="203"/>
      <c r="AQ377" s="208" t="e">
        <f t="shared" si="473"/>
        <v>#DIV/0!</v>
      </c>
      <c r="AR377" s="205" t="e">
        <f t="shared" si="481"/>
        <v>#DIV/0!</v>
      </c>
      <c r="AS377" s="529"/>
      <c r="AT377" s="203"/>
      <c r="AU377" s="203"/>
      <c r="AV377" s="208" t="e">
        <f t="shared" si="474"/>
        <v>#DIV/0!</v>
      </c>
      <c r="AW377" s="205" t="e">
        <f t="shared" si="482"/>
        <v>#DIV/0!</v>
      </c>
      <c r="AX377" s="529"/>
    </row>
    <row r="378" spans="2:50" ht="14.25" customHeight="1">
      <c r="B378" s="494"/>
      <c r="C378" s="203">
        <v>12</v>
      </c>
      <c r="D378" s="206"/>
      <c r="E378" s="203"/>
      <c r="F378" s="203"/>
      <c r="G378" s="208" t="e">
        <f t="shared" si="467"/>
        <v>#DIV/0!</v>
      </c>
      <c r="H378" s="529"/>
      <c r="I378" s="209" t="e">
        <f t="shared" si="475"/>
        <v>#DIV/0!</v>
      </c>
      <c r="J378" s="209" t="e">
        <f t="shared" si="475"/>
        <v>#DIV/0!</v>
      </c>
      <c r="K378" s="210" t="e">
        <f t="shared" si="475"/>
        <v>#DIV/0!</v>
      </c>
      <c r="L378" s="530"/>
      <c r="M378" s="209" t="e">
        <f>RANK(K378, K$367:$K$381)</f>
        <v>#DIV/0!</v>
      </c>
      <c r="N378" s="494"/>
      <c r="O378" s="494"/>
      <c r="P378" s="203"/>
      <c r="Q378" s="203"/>
      <c r="R378" s="208" t="e">
        <f t="shared" si="468"/>
        <v>#DIV/0!</v>
      </c>
      <c r="S378" s="205" t="e">
        <f t="shared" si="476"/>
        <v>#DIV/0!</v>
      </c>
      <c r="T378" s="529"/>
      <c r="U378" s="203"/>
      <c r="V378" s="203"/>
      <c r="W378" s="208" t="e">
        <f t="shared" si="469"/>
        <v>#DIV/0!</v>
      </c>
      <c r="X378" s="205" t="e">
        <f t="shared" si="477"/>
        <v>#DIV/0!</v>
      </c>
      <c r="Y378" s="529"/>
      <c r="Z378" s="203"/>
      <c r="AA378" s="203"/>
      <c r="AB378" s="208" t="e">
        <f t="shared" si="470"/>
        <v>#DIV/0!</v>
      </c>
      <c r="AC378" s="205" t="e">
        <f t="shared" si="478"/>
        <v>#DIV/0!</v>
      </c>
      <c r="AD378" s="529"/>
      <c r="AE378" s="203"/>
      <c r="AF378" s="203"/>
      <c r="AG378" s="208" t="e">
        <f t="shared" si="471"/>
        <v>#DIV/0!</v>
      </c>
      <c r="AH378" s="205" t="e">
        <f t="shared" si="479"/>
        <v>#DIV/0!</v>
      </c>
      <c r="AI378" s="529"/>
      <c r="AJ378" s="203"/>
      <c r="AK378" s="203"/>
      <c r="AL378" s="208" t="e">
        <f t="shared" si="472"/>
        <v>#DIV/0!</v>
      </c>
      <c r="AM378" s="205" t="e">
        <f t="shared" si="480"/>
        <v>#DIV/0!</v>
      </c>
      <c r="AN378" s="529"/>
      <c r="AO378" s="203"/>
      <c r="AP378" s="203"/>
      <c r="AQ378" s="208" t="e">
        <f t="shared" si="473"/>
        <v>#DIV/0!</v>
      </c>
      <c r="AR378" s="205" t="e">
        <f t="shared" si="481"/>
        <v>#DIV/0!</v>
      </c>
      <c r="AS378" s="529"/>
      <c r="AT378" s="203"/>
      <c r="AU378" s="203"/>
      <c r="AV378" s="208" t="e">
        <f t="shared" si="474"/>
        <v>#DIV/0!</v>
      </c>
      <c r="AW378" s="205" t="e">
        <f t="shared" si="482"/>
        <v>#DIV/0!</v>
      </c>
      <c r="AX378" s="529"/>
    </row>
    <row r="379" spans="2:50" ht="14.25" customHeight="1">
      <c r="B379" s="494"/>
      <c r="C379" s="203">
        <v>13</v>
      </c>
      <c r="D379" s="206"/>
      <c r="E379" s="203"/>
      <c r="F379" s="203"/>
      <c r="G379" s="208" t="e">
        <f t="shared" si="467"/>
        <v>#DIV/0!</v>
      </c>
      <c r="H379" s="529"/>
      <c r="I379" s="209" t="e">
        <f t="shared" si="475"/>
        <v>#DIV/0!</v>
      </c>
      <c r="J379" s="209" t="e">
        <f t="shared" si="475"/>
        <v>#DIV/0!</v>
      </c>
      <c r="K379" s="210" t="e">
        <f t="shared" si="475"/>
        <v>#DIV/0!</v>
      </c>
      <c r="L379" s="530"/>
      <c r="M379" s="209" t="e">
        <f>RANK(K379, K$367:$K$381)</f>
        <v>#DIV/0!</v>
      </c>
      <c r="N379" s="494"/>
      <c r="O379" s="494"/>
      <c r="P379" s="203"/>
      <c r="Q379" s="203"/>
      <c r="R379" s="208" t="e">
        <f t="shared" si="468"/>
        <v>#DIV/0!</v>
      </c>
      <c r="S379" s="205" t="e">
        <f t="shared" si="476"/>
        <v>#DIV/0!</v>
      </c>
      <c r="T379" s="529"/>
      <c r="U379" s="203"/>
      <c r="V379" s="203"/>
      <c r="W379" s="208" t="e">
        <f t="shared" si="469"/>
        <v>#DIV/0!</v>
      </c>
      <c r="X379" s="205" t="e">
        <f t="shared" si="477"/>
        <v>#DIV/0!</v>
      </c>
      <c r="Y379" s="529"/>
      <c r="Z379" s="203"/>
      <c r="AA379" s="203"/>
      <c r="AB379" s="208" t="e">
        <f t="shared" si="470"/>
        <v>#DIV/0!</v>
      </c>
      <c r="AC379" s="205" t="e">
        <f t="shared" si="478"/>
        <v>#DIV/0!</v>
      </c>
      <c r="AD379" s="529"/>
      <c r="AE379" s="203"/>
      <c r="AF379" s="203"/>
      <c r="AG379" s="208" t="e">
        <f t="shared" si="471"/>
        <v>#DIV/0!</v>
      </c>
      <c r="AH379" s="205" t="e">
        <f t="shared" si="479"/>
        <v>#DIV/0!</v>
      </c>
      <c r="AI379" s="529"/>
      <c r="AJ379" s="203"/>
      <c r="AK379" s="203"/>
      <c r="AL379" s="208" t="e">
        <f t="shared" si="472"/>
        <v>#DIV/0!</v>
      </c>
      <c r="AM379" s="205" t="e">
        <f t="shared" si="480"/>
        <v>#DIV/0!</v>
      </c>
      <c r="AN379" s="529"/>
      <c r="AO379" s="203"/>
      <c r="AP379" s="203"/>
      <c r="AQ379" s="208" t="e">
        <f t="shared" si="473"/>
        <v>#DIV/0!</v>
      </c>
      <c r="AR379" s="205" t="e">
        <f t="shared" si="481"/>
        <v>#DIV/0!</v>
      </c>
      <c r="AS379" s="529"/>
      <c r="AT379" s="203"/>
      <c r="AU379" s="203"/>
      <c r="AV379" s="208" t="e">
        <f t="shared" si="474"/>
        <v>#DIV/0!</v>
      </c>
      <c r="AW379" s="205" t="e">
        <f t="shared" si="482"/>
        <v>#DIV/0!</v>
      </c>
      <c r="AX379" s="529"/>
    </row>
    <row r="380" spans="2:50" ht="14.25" customHeight="1">
      <c r="B380" s="494"/>
      <c r="C380" s="203">
        <v>14</v>
      </c>
      <c r="D380" s="206"/>
      <c r="E380" s="203"/>
      <c r="F380" s="203"/>
      <c r="G380" s="208" t="e">
        <f t="shared" si="467"/>
        <v>#DIV/0!</v>
      </c>
      <c r="H380" s="529"/>
      <c r="I380" s="209" t="e">
        <f t="shared" si="475"/>
        <v>#DIV/0!</v>
      </c>
      <c r="J380" s="209" t="e">
        <f t="shared" si="475"/>
        <v>#DIV/0!</v>
      </c>
      <c r="K380" s="210" t="e">
        <f t="shared" si="475"/>
        <v>#DIV/0!</v>
      </c>
      <c r="L380" s="530"/>
      <c r="M380" s="209" t="e">
        <f>RANK(K380, K$367:$K$381)</f>
        <v>#DIV/0!</v>
      </c>
      <c r="N380" s="494"/>
      <c r="O380" s="494"/>
      <c r="P380" s="203"/>
      <c r="Q380" s="203"/>
      <c r="R380" s="208" t="e">
        <f t="shared" si="468"/>
        <v>#DIV/0!</v>
      </c>
      <c r="S380" s="205" t="e">
        <f t="shared" si="476"/>
        <v>#DIV/0!</v>
      </c>
      <c r="T380" s="529"/>
      <c r="U380" s="203"/>
      <c r="V380" s="203"/>
      <c r="W380" s="208" t="e">
        <f t="shared" si="469"/>
        <v>#DIV/0!</v>
      </c>
      <c r="X380" s="205" t="e">
        <f t="shared" si="477"/>
        <v>#DIV/0!</v>
      </c>
      <c r="Y380" s="529"/>
      <c r="Z380" s="203"/>
      <c r="AA380" s="203"/>
      <c r="AB380" s="208" t="e">
        <f t="shared" si="470"/>
        <v>#DIV/0!</v>
      </c>
      <c r="AC380" s="205" t="e">
        <f t="shared" si="478"/>
        <v>#DIV/0!</v>
      </c>
      <c r="AD380" s="529"/>
      <c r="AE380" s="203"/>
      <c r="AF380" s="203"/>
      <c r="AG380" s="208" t="e">
        <f t="shared" si="471"/>
        <v>#DIV/0!</v>
      </c>
      <c r="AH380" s="205" t="e">
        <f t="shared" si="479"/>
        <v>#DIV/0!</v>
      </c>
      <c r="AI380" s="529"/>
      <c r="AJ380" s="203"/>
      <c r="AK380" s="203"/>
      <c r="AL380" s="208" t="e">
        <f t="shared" si="472"/>
        <v>#DIV/0!</v>
      </c>
      <c r="AM380" s="205" t="e">
        <f t="shared" si="480"/>
        <v>#DIV/0!</v>
      </c>
      <c r="AN380" s="529"/>
      <c r="AO380" s="203"/>
      <c r="AP380" s="203"/>
      <c r="AQ380" s="208" t="e">
        <f t="shared" si="473"/>
        <v>#DIV/0!</v>
      </c>
      <c r="AR380" s="205" t="e">
        <f t="shared" si="481"/>
        <v>#DIV/0!</v>
      </c>
      <c r="AS380" s="529"/>
      <c r="AT380" s="203"/>
      <c r="AU380" s="203"/>
      <c r="AV380" s="208" t="e">
        <f t="shared" si="474"/>
        <v>#DIV/0!</v>
      </c>
      <c r="AW380" s="205" t="e">
        <f t="shared" si="482"/>
        <v>#DIV/0!</v>
      </c>
      <c r="AX380" s="529"/>
    </row>
    <row r="381" spans="2:50" ht="14.25" customHeight="1">
      <c r="B381" s="494"/>
      <c r="C381" s="203">
        <v>15</v>
      </c>
      <c r="D381" s="206"/>
      <c r="E381" s="203"/>
      <c r="F381" s="203"/>
      <c r="G381" s="208" t="e">
        <f t="shared" si="467"/>
        <v>#DIV/0!</v>
      </c>
      <c r="H381" s="529"/>
      <c r="I381" s="209" t="e">
        <f t="shared" si="475"/>
        <v>#DIV/0!</v>
      </c>
      <c r="J381" s="209" t="e">
        <f t="shared" si="475"/>
        <v>#DIV/0!</v>
      </c>
      <c r="K381" s="210" t="e">
        <f t="shared" si="475"/>
        <v>#DIV/0!</v>
      </c>
      <c r="L381" s="530"/>
      <c r="M381" s="209" t="e">
        <f>RANK(K381, K$367:$K$381)</f>
        <v>#DIV/0!</v>
      </c>
      <c r="N381" s="494"/>
      <c r="O381" s="494"/>
      <c r="P381" s="203"/>
      <c r="Q381" s="207"/>
      <c r="R381" s="208" t="e">
        <f>Q381/P381</f>
        <v>#DIV/0!</v>
      </c>
      <c r="S381" s="205" t="e">
        <f t="shared" si="476"/>
        <v>#DIV/0!</v>
      </c>
      <c r="T381" s="529"/>
      <c r="U381" s="203"/>
      <c r="V381" s="207"/>
      <c r="W381" s="208" t="e">
        <f>V381/U381</f>
        <v>#DIV/0!</v>
      </c>
      <c r="X381" s="205" t="e">
        <f t="shared" si="477"/>
        <v>#DIV/0!</v>
      </c>
      <c r="Y381" s="529"/>
      <c r="Z381" s="203"/>
      <c r="AA381" s="207"/>
      <c r="AB381" s="208" t="e">
        <f>AA381/Z381</f>
        <v>#DIV/0!</v>
      </c>
      <c r="AC381" s="205" t="e">
        <f t="shared" si="478"/>
        <v>#DIV/0!</v>
      </c>
      <c r="AD381" s="529"/>
      <c r="AE381" s="203"/>
      <c r="AF381" s="207"/>
      <c r="AG381" s="208" t="e">
        <f>AF381/AE381</f>
        <v>#DIV/0!</v>
      </c>
      <c r="AH381" s="205" t="e">
        <f t="shared" si="479"/>
        <v>#DIV/0!</v>
      </c>
      <c r="AI381" s="529"/>
      <c r="AJ381" s="203"/>
      <c r="AK381" s="207"/>
      <c r="AL381" s="208" t="e">
        <f>AK381/AJ381</f>
        <v>#DIV/0!</v>
      </c>
      <c r="AM381" s="205" t="e">
        <f t="shared" si="480"/>
        <v>#DIV/0!</v>
      </c>
      <c r="AN381" s="529"/>
      <c r="AO381" s="203"/>
      <c r="AP381" s="207"/>
      <c r="AQ381" s="208" t="e">
        <f>AP381/AO381</f>
        <v>#DIV/0!</v>
      </c>
      <c r="AR381" s="205" t="e">
        <f t="shared" si="481"/>
        <v>#DIV/0!</v>
      </c>
      <c r="AS381" s="529"/>
      <c r="AT381" s="203"/>
      <c r="AU381" s="207"/>
      <c r="AV381" s="208" t="e">
        <f>AU381/AT381</f>
        <v>#DIV/0!</v>
      </c>
      <c r="AW381" s="205" t="e">
        <f t="shared" si="482"/>
        <v>#DIV/0!</v>
      </c>
      <c r="AX381" s="529"/>
    </row>
    <row r="382" spans="2:50" ht="14.25" customHeight="1" collapsed="1">
      <c r="B382" s="531" t="s">
        <v>880</v>
      </c>
      <c r="C382" s="532"/>
      <c r="D382" s="532"/>
      <c r="E382" s="532"/>
      <c r="F382" s="532"/>
      <c r="G382" s="532"/>
      <c r="H382" s="532"/>
      <c r="I382" s="532"/>
      <c r="J382" s="532"/>
      <c r="K382" s="532"/>
      <c r="L382" s="532"/>
      <c r="M382" s="533"/>
      <c r="N382" s="575" t="s">
        <v>445</v>
      </c>
      <c r="O382" s="575" t="s">
        <v>105</v>
      </c>
      <c r="P382" s="587">
        <f>AT362+1</f>
        <v>46000</v>
      </c>
      <c r="Q382" s="588"/>
      <c r="R382" s="588"/>
      <c r="S382" s="588"/>
      <c r="T382" s="588"/>
      <c r="U382" s="589">
        <f>P382+1</f>
        <v>46001</v>
      </c>
      <c r="V382" s="590"/>
      <c r="W382" s="590"/>
      <c r="X382" s="590"/>
      <c r="Y382" s="590"/>
      <c r="Z382" s="587">
        <f t="shared" ref="Z382" si="483">U382+1</f>
        <v>46002</v>
      </c>
      <c r="AA382" s="588"/>
      <c r="AB382" s="588"/>
      <c r="AC382" s="588"/>
      <c r="AD382" s="588"/>
      <c r="AE382" s="589">
        <f t="shared" ref="AE382" si="484">Z382+1</f>
        <v>46003</v>
      </c>
      <c r="AF382" s="590"/>
      <c r="AG382" s="590"/>
      <c r="AH382" s="590"/>
      <c r="AI382" s="590"/>
      <c r="AJ382" s="591">
        <f t="shared" ref="AJ382" si="485">AE382+1</f>
        <v>46004</v>
      </c>
      <c r="AK382" s="592"/>
      <c r="AL382" s="592"/>
      <c r="AM382" s="592"/>
      <c r="AN382" s="593"/>
      <c r="AO382" s="589">
        <f t="shared" ref="AO382" si="486">AJ382+1</f>
        <v>46005</v>
      </c>
      <c r="AP382" s="590"/>
      <c r="AQ382" s="590"/>
      <c r="AR382" s="590"/>
      <c r="AS382" s="590"/>
      <c r="AT382" s="591">
        <f t="shared" ref="AT382" si="487">AO382+1</f>
        <v>46006</v>
      </c>
      <c r="AU382" s="592"/>
      <c r="AV382" s="592"/>
      <c r="AW382" s="592"/>
      <c r="AX382" s="593"/>
    </row>
    <row r="383" spans="2:50" ht="14.25" customHeight="1">
      <c r="B383" s="534"/>
      <c r="C383" s="534"/>
      <c r="D383" s="534"/>
      <c r="E383" s="534"/>
      <c r="F383" s="534"/>
      <c r="G383" s="534"/>
      <c r="H383" s="534"/>
      <c r="I383" s="534"/>
      <c r="J383" s="534"/>
      <c r="K383" s="534"/>
      <c r="L383" s="534"/>
      <c r="M383" s="535"/>
      <c r="N383" s="577"/>
      <c r="O383" s="577"/>
      <c r="P383" s="594">
        <f>P382</f>
        <v>46000</v>
      </c>
      <c r="Q383" s="594"/>
      <c r="R383" s="594"/>
      <c r="S383" s="594"/>
      <c r="T383" s="594"/>
      <c r="U383" s="595">
        <f>U382</f>
        <v>46001</v>
      </c>
      <c r="V383" s="595"/>
      <c r="W383" s="595"/>
      <c r="X383" s="595"/>
      <c r="Y383" s="595"/>
      <c r="Z383" s="594">
        <f t="shared" ref="Z383" si="488">Z382</f>
        <v>46002</v>
      </c>
      <c r="AA383" s="594"/>
      <c r="AB383" s="594"/>
      <c r="AC383" s="594"/>
      <c r="AD383" s="594"/>
      <c r="AE383" s="595">
        <f t="shared" ref="AE383" si="489">AE382</f>
        <v>46003</v>
      </c>
      <c r="AF383" s="595"/>
      <c r="AG383" s="595"/>
      <c r="AH383" s="595"/>
      <c r="AI383" s="595"/>
      <c r="AJ383" s="596">
        <f t="shared" ref="AJ383" si="490">AJ382</f>
        <v>46004</v>
      </c>
      <c r="AK383" s="597"/>
      <c r="AL383" s="597"/>
      <c r="AM383" s="597"/>
      <c r="AN383" s="598"/>
      <c r="AO383" s="595">
        <f t="shared" ref="AO383" si="491">AO382</f>
        <v>46005</v>
      </c>
      <c r="AP383" s="595"/>
      <c r="AQ383" s="595"/>
      <c r="AR383" s="595"/>
      <c r="AS383" s="595"/>
      <c r="AT383" s="596">
        <f t="shared" ref="AT383" si="492">AT382</f>
        <v>46006</v>
      </c>
      <c r="AU383" s="597"/>
      <c r="AV383" s="597"/>
      <c r="AW383" s="597"/>
      <c r="AX383" s="598"/>
    </row>
    <row r="384" spans="2:50" ht="14.25" customHeight="1">
      <c r="B384" s="494" t="s">
        <v>165</v>
      </c>
      <c r="C384" s="494" t="s">
        <v>160</v>
      </c>
      <c r="D384" s="494"/>
      <c r="E384" s="494" t="s">
        <v>161</v>
      </c>
      <c r="F384" s="494"/>
      <c r="G384" s="494"/>
      <c r="H384" s="494" t="s">
        <v>166</v>
      </c>
      <c r="I384" s="527" t="s">
        <v>446</v>
      </c>
      <c r="J384" s="527"/>
      <c r="K384" s="527"/>
      <c r="L384" s="527" t="s">
        <v>166</v>
      </c>
      <c r="M384" s="527" t="s">
        <v>168</v>
      </c>
      <c r="N384" s="494"/>
      <c r="O384" s="494" t="s">
        <v>167</v>
      </c>
      <c r="P384" s="494" t="s">
        <v>163</v>
      </c>
      <c r="Q384" s="494"/>
      <c r="R384" s="494"/>
      <c r="S384" s="494"/>
      <c r="T384" s="494" t="s">
        <v>166</v>
      </c>
      <c r="U384" s="494" t="s">
        <v>163</v>
      </c>
      <c r="V384" s="494"/>
      <c r="W384" s="494"/>
      <c r="X384" s="494"/>
      <c r="Y384" s="494" t="s">
        <v>166</v>
      </c>
      <c r="Z384" s="494" t="s">
        <v>163</v>
      </c>
      <c r="AA384" s="494"/>
      <c r="AB384" s="494"/>
      <c r="AC384" s="494"/>
      <c r="AD384" s="494" t="s">
        <v>166</v>
      </c>
      <c r="AE384" s="494" t="s">
        <v>163</v>
      </c>
      <c r="AF384" s="494"/>
      <c r="AG384" s="494"/>
      <c r="AH384" s="494"/>
      <c r="AI384" s="494" t="s">
        <v>166</v>
      </c>
      <c r="AJ384" s="494" t="s">
        <v>163</v>
      </c>
      <c r="AK384" s="494"/>
      <c r="AL384" s="494"/>
      <c r="AM384" s="494"/>
      <c r="AN384" s="494" t="s">
        <v>166</v>
      </c>
      <c r="AO384" s="494" t="s">
        <v>163</v>
      </c>
      <c r="AP384" s="494"/>
      <c r="AQ384" s="494"/>
      <c r="AR384" s="494"/>
      <c r="AS384" s="494" t="s">
        <v>166</v>
      </c>
      <c r="AT384" s="494" t="s">
        <v>163</v>
      </c>
      <c r="AU384" s="494"/>
      <c r="AV384" s="494"/>
      <c r="AW384" s="494"/>
      <c r="AX384" s="494" t="s">
        <v>166</v>
      </c>
    </row>
    <row r="385" spans="2:50" ht="14.25" customHeight="1">
      <c r="B385" s="494"/>
      <c r="C385" s="494"/>
      <c r="D385" s="494"/>
      <c r="E385" s="494" t="s">
        <v>447</v>
      </c>
      <c r="F385" s="494"/>
      <c r="G385" s="494"/>
      <c r="H385" s="494"/>
      <c r="I385" s="527" t="s">
        <v>447</v>
      </c>
      <c r="J385" s="527"/>
      <c r="K385" s="527"/>
      <c r="L385" s="527"/>
      <c r="M385" s="527"/>
      <c r="N385" s="494"/>
      <c r="O385" s="494"/>
      <c r="P385" s="494" t="s">
        <v>448</v>
      </c>
      <c r="Q385" s="494"/>
      <c r="R385" s="494"/>
      <c r="S385" s="494"/>
      <c r="T385" s="494"/>
      <c r="U385" s="494" t="s">
        <v>448</v>
      </c>
      <c r="V385" s="494"/>
      <c r="W385" s="494"/>
      <c r="X385" s="494"/>
      <c r="Y385" s="494"/>
      <c r="Z385" s="494" t="s">
        <v>448</v>
      </c>
      <c r="AA385" s="494"/>
      <c r="AB385" s="494"/>
      <c r="AC385" s="494"/>
      <c r="AD385" s="494"/>
      <c r="AE385" s="494" t="s">
        <v>448</v>
      </c>
      <c r="AF385" s="494"/>
      <c r="AG385" s="494"/>
      <c r="AH385" s="494"/>
      <c r="AI385" s="494"/>
      <c r="AJ385" s="494" t="s">
        <v>448</v>
      </c>
      <c r="AK385" s="494"/>
      <c r="AL385" s="494"/>
      <c r="AM385" s="494"/>
      <c r="AN385" s="494"/>
      <c r="AO385" s="494" t="s">
        <v>448</v>
      </c>
      <c r="AP385" s="494"/>
      <c r="AQ385" s="494"/>
      <c r="AR385" s="494"/>
      <c r="AS385" s="494"/>
      <c r="AT385" s="494" t="s">
        <v>448</v>
      </c>
      <c r="AU385" s="494"/>
      <c r="AV385" s="494"/>
      <c r="AW385" s="494"/>
      <c r="AX385" s="494"/>
    </row>
    <row r="386" spans="2:50" ht="14.25" customHeight="1">
      <c r="B386" s="494"/>
      <c r="C386" s="494"/>
      <c r="D386" s="494"/>
      <c r="E386" s="203" t="s">
        <v>162</v>
      </c>
      <c r="F386" s="203" t="s">
        <v>449</v>
      </c>
      <c r="G386" s="203" t="s">
        <v>164</v>
      </c>
      <c r="H386" s="494"/>
      <c r="I386" s="204" t="s">
        <v>162</v>
      </c>
      <c r="J386" s="204" t="s">
        <v>449</v>
      </c>
      <c r="K386" s="204" t="s">
        <v>164</v>
      </c>
      <c r="L386" s="527"/>
      <c r="M386" s="527"/>
      <c r="N386" s="494"/>
      <c r="O386" s="494"/>
      <c r="P386" s="203" t="s">
        <v>162</v>
      </c>
      <c r="Q386" s="203" t="s">
        <v>449</v>
      </c>
      <c r="R386" s="203" t="s">
        <v>164</v>
      </c>
      <c r="S386" s="205" t="s">
        <v>168</v>
      </c>
      <c r="T386" s="494"/>
      <c r="U386" s="203" t="s">
        <v>162</v>
      </c>
      <c r="V386" s="203" t="s">
        <v>449</v>
      </c>
      <c r="W386" s="203" t="s">
        <v>164</v>
      </c>
      <c r="X386" s="205" t="s">
        <v>168</v>
      </c>
      <c r="Y386" s="494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494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494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494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494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494"/>
    </row>
    <row r="387" spans="2:50" ht="14.25" customHeight="1">
      <c r="B387" s="600" t="s">
        <v>625</v>
      </c>
      <c r="C387" s="203">
        <v>1</v>
      </c>
      <c r="D387" s="206"/>
      <c r="E387" s="203"/>
      <c r="F387" s="203"/>
      <c r="G387" s="208" t="e">
        <f t="shared" ref="G387:G401" si="493">F387/E387</f>
        <v>#DIV/0!</v>
      </c>
      <c r="H387" s="529" t="e">
        <f>AVERAGE(G387:G401)</f>
        <v>#DIV/0!</v>
      </c>
      <c r="I387" s="209" t="e">
        <f>AVERAGE(P387,U387,Z387,AE387,AJ387,AO387,AT387)</f>
        <v>#DIV/0!</v>
      </c>
      <c r="J387" s="209" t="e">
        <f>AVERAGE(Q387,V387,AA387,AF387,AK387,AP387,AU387)</f>
        <v>#DIV/0!</v>
      </c>
      <c r="K387" s="210" t="e">
        <f>AVERAGE(R387,W387,AB387,AG387,AL387,AQ387,AV387)</f>
        <v>#DIV/0!</v>
      </c>
      <c r="L387" s="530" t="str">
        <f>IFERROR(AVERAGE(K387:K401),"-")</f>
        <v>-</v>
      </c>
      <c r="M387" s="209" t="e">
        <f>RANK(K387, K$387:$K$401)</f>
        <v>#DIV/0!</v>
      </c>
      <c r="N387" s="494"/>
      <c r="O387" s="494"/>
      <c r="P387" s="203"/>
      <c r="Q387" s="203"/>
      <c r="R387" s="208" t="e">
        <f t="shared" ref="R387:R400" si="494">Q387/P387</f>
        <v>#DIV/0!</v>
      </c>
      <c r="S387" s="205" t="e">
        <f>RANK(R387, R$387:R$401)</f>
        <v>#DIV/0!</v>
      </c>
      <c r="T387" s="529" t="e">
        <f>AVERAGE(R387:R401)</f>
        <v>#DIV/0!</v>
      </c>
      <c r="U387" s="203"/>
      <c r="V387" s="203"/>
      <c r="W387" s="208" t="e">
        <f t="shared" ref="W387:W400" si="495">V387/U387</f>
        <v>#DIV/0!</v>
      </c>
      <c r="X387" s="205" t="e">
        <f>RANK(W387, W$387:W$401)</f>
        <v>#DIV/0!</v>
      </c>
      <c r="Y387" s="529" t="e">
        <f>AVERAGE(W387:W401)</f>
        <v>#DIV/0!</v>
      </c>
      <c r="Z387" s="203"/>
      <c r="AA387" s="203"/>
      <c r="AB387" s="208" t="e">
        <f t="shared" ref="AB387:AB400" si="496">AA387/Z387</f>
        <v>#DIV/0!</v>
      </c>
      <c r="AC387" s="205" t="e">
        <f>RANK(AB387, AB$387:AB$401)</f>
        <v>#DIV/0!</v>
      </c>
      <c r="AD387" s="529" t="e">
        <f>AVERAGE(AB387:AB401)</f>
        <v>#DIV/0!</v>
      </c>
      <c r="AE387" s="203"/>
      <c r="AF387" s="203"/>
      <c r="AG387" s="208" t="e">
        <f t="shared" ref="AG387:AG400" si="497">AF387/AE387</f>
        <v>#DIV/0!</v>
      </c>
      <c r="AH387" s="205" t="e">
        <f>RANK(AG387, AG$387:AG$401)</f>
        <v>#DIV/0!</v>
      </c>
      <c r="AI387" s="529" t="e">
        <f>AVERAGE(AG387:AG401)</f>
        <v>#DIV/0!</v>
      </c>
      <c r="AJ387" s="203"/>
      <c r="AK387" s="203"/>
      <c r="AL387" s="208" t="e">
        <f t="shared" ref="AL387:AL400" si="498">AK387/AJ387</f>
        <v>#DIV/0!</v>
      </c>
      <c r="AM387" s="205" t="e">
        <f>RANK(AL387, AL$387:AL$401)</f>
        <v>#DIV/0!</v>
      </c>
      <c r="AN387" s="529" t="e">
        <f>AVERAGE(AL387:AL401)</f>
        <v>#DIV/0!</v>
      </c>
      <c r="AO387" s="203"/>
      <c r="AP387" s="203"/>
      <c r="AQ387" s="208" t="e">
        <f t="shared" ref="AQ387:AQ400" si="499">AP387/AO387</f>
        <v>#DIV/0!</v>
      </c>
      <c r="AR387" s="205" t="e">
        <f>RANK(AQ387, AQ$387:AQ$401)</f>
        <v>#DIV/0!</v>
      </c>
      <c r="AS387" s="529" t="e">
        <f>AVERAGE(AQ387:AQ401)</f>
        <v>#DIV/0!</v>
      </c>
      <c r="AT387" s="203"/>
      <c r="AU387" s="203"/>
      <c r="AV387" s="208" t="e">
        <f t="shared" ref="AV387:AV400" si="500">AU387/AT387</f>
        <v>#DIV/0!</v>
      </c>
      <c r="AW387" s="205" t="e">
        <f>RANK(AV387, AV$387:AV$401)</f>
        <v>#DIV/0!</v>
      </c>
      <c r="AX387" s="529" t="e">
        <f>AVERAGE(AV387:AV401)</f>
        <v>#DIV/0!</v>
      </c>
    </row>
    <row r="388" spans="2:50" ht="14.25" customHeight="1">
      <c r="B388" s="494"/>
      <c r="C388" s="203">
        <v>2</v>
      </c>
      <c r="D388" s="206"/>
      <c r="E388" s="203"/>
      <c r="F388" s="203"/>
      <c r="G388" s="208" t="e">
        <f t="shared" si="493"/>
        <v>#DIV/0!</v>
      </c>
      <c r="H388" s="529"/>
      <c r="I388" s="209" t="e">
        <f t="shared" ref="I388:K401" si="501">AVERAGE(P388,U388,Z388,AE388,AJ388,AO388,AT388)</f>
        <v>#DIV/0!</v>
      </c>
      <c r="J388" s="209" t="e">
        <f t="shared" si="501"/>
        <v>#DIV/0!</v>
      </c>
      <c r="K388" s="210" t="e">
        <f t="shared" si="501"/>
        <v>#DIV/0!</v>
      </c>
      <c r="L388" s="530"/>
      <c r="M388" s="209" t="e">
        <f>RANK(K388, K$387:$K$401)</f>
        <v>#DIV/0!</v>
      </c>
      <c r="N388" s="494"/>
      <c r="O388" s="494"/>
      <c r="P388" s="203"/>
      <c r="Q388" s="203"/>
      <c r="R388" s="208" t="e">
        <f t="shared" si="494"/>
        <v>#DIV/0!</v>
      </c>
      <c r="S388" s="205" t="e">
        <f t="shared" ref="S388:S401" si="502">RANK(R388, R$387:R$401)</f>
        <v>#DIV/0!</v>
      </c>
      <c r="T388" s="529"/>
      <c r="U388" s="203"/>
      <c r="V388" s="203"/>
      <c r="W388" s="208" t="e">
        <f t="shared" si="495"/>
        <v>#DIV/0!</v>
      </c>
      <c r="X388" s="205" t="e">
        <f t="shared" ref="X388:X401" si="503">RANK(W388, W$387:W$401)</f>
        <v>#DIV/0!</v>
      </c>
      <c r="Y388" s="529"/>
      <c r="Z388" s="203"/>
      <c r="AA388" s="203"/>
      <c r="AB388" s="208" t="e">
        <f t="shared" si="496"/>
        <v>#DIV/0!</v>
      </c>
      <c r="AC388" s="205" t="e">
        <f t="shared" ref="AC388:AC401" si="504">RANK(AB388, AB$387:AB$401)</f>
        <v>#DIV/0!</v>
      </c>
      <c r="AD388" s="529"/>
      <c r="AE388" s="203"/>
      <c r="AF388" s="203"/>
      <c r="AG388" s="208" t="e">
        <f t="shared" si="497"/>
        <v>#DIV/0!</v>
      </c>
      <c r="AH388" s="205" t="e">
        <f t="shared" ref="AH388:AH401" si="505">RANK(AG388, AG$387:AG$401)</f>
        <v>#DIV/0!</v>
      </c>
      <c r="AI388" s="529"/>
      <c r="AJ388" s="203"/>
      <c r="AK388" s="203"/>
      <c r="AL388" s="208" t="e">
        <f t="shared" si="498"/>
        <v>#DIV/0!</v>
      </c>
      <c r="AM388" s="205" t="e">
        <f t="shared" ref="AM388:AM401" si="506">RANK(AL388, AL$387:AL$401)</f>
        <v>#DIV/0!</v>
      </c>
      <c r="AN388" s="529"/>
      <c r="AO388" s="203"/>
      <c r="AP388" s="203"/>
      <c r="AQ388" s="208" t="e">
        <f t="shared" si="499"/>
        <v>#DIV/0!</v>
      </c>
      <c r="AR388" s="205" t="e">
        <f t="shared" ref="AR388:AR401" si="507">RANK(AQ388, AQ$387:AQ$401)</f>
        <v>#DIV/0!</v>
      </c>
      <c r="AS388" s="529"/>
      <c r="AT388" s="203"/>
      <c r="AU388" s="203"/>
      <c r="AV388" s="208" t="e">
        <f t="shared" si="500"/>
        <v>#DIV/0!</v>
      </c>
      <c r="AW388" s="205" t="e">
        <f t="shared" ref="AW388:AW401" si="508">RANK(AV388, AV$387:AV$401)</f>
        <v>#DIV/0!</v>
      </c>
      <c r="AX388" s="529"/>
    </row>
    <row r="389" spans="2:50" ht="14.25" customHeight="1">
      <c r="B389" s="494"/>
      <c r="C389" s="203">
        <v>3</v>
      </c>
      <c r="D389" s="206"/>
      <c r="E389" s="203"/>
      <c r="F389" s="203"/>
      <c r="G389" s="208" t="e">
        <f t="shared" si="493"/>
        <v>#DIV/0!</v>
      </c>
      <c r="H389" s="529"/>
      <c r="I389" s="209" t="e">
        <f t="shared" si="501"/>
        <v>#DIV/0!</v>
      </c>
      <c r="J389" s="209" t="e">
        <f t="shared" si="501"/>
        <v>#DIV/0!</v>
      </c>
      <c r="K389" s="210" t="e">
        <f t="shared" si="501"/>
        <v>#DIV/0!</v>
      </c>
      <c r="L389" s="530"/>
      <c r="M389" s="209" t="e">
        <f>RANK(K389, K$387:$K$401)</f>
        <v>#DIV/0!</v>
      </c>
      <c r="N389" s="494"/>
      <c r="O389" s="494"/>
      <c r="P389" s="203"/>
      <c r="Q389" s="203"/>
      <c r="R389" s="208" t="e">
        <f t="shared" si="494"/>
        <v>#DIV/0!</v>
      </c>
      <c r="S389" s="205" t="e">
        <f t="shared" si="502"/>
        <v>#DIV/0!</v>
      </c>
      <c r="T389" s="529"/>
      <c r="U389" s="203"/>
      <c r="V389" s="203"/>
      <c r="W389" s="208" t="e">
        <f t="shared" si="495"/>
        <v>#DIV/0!</v>
      </c>
      <c r="X389" s="205" t="e">
        <f t="shared" si="503"/>
        <v>#DIV/0!</v>
      </c>
      <c r="Y389" s="529"/>
      <c r="Z389" s="203"/>
      <c r="AA389" s="203"/>
      <c r="AB389" s="208" t="e">
        <f t="shared" si="496"/>
        <v>#DIV/0!</v>
      </c>
      <c r="AC389" s="205" t="e">
        <f t="shared" si="504"/>
        <v>#DIV/0!</v>
      </c>
      <c r="AD389" s="529"/>
      <c r="AE389" s="203"/>
      <c r="AF389" s="203"/>
      <c r="AG389" s="208" t="e">
        <f t="shared" si="497"/>
        <v>#DIV/0!</v>
      </c>
      <c r="AH389" s="205" t="e">
        <f t="shared" si="505"/>
        <v>#DIV/0!</v>
      </c>
      <c r="AI389" s="529"/>
      <c r="AJ389" s="203"/>
      <c r="AK389" s="203"/>
      <c r="AL389" s="208" t="e">
        <f t="shared" si="498"/>
        <v>#DIV/0!</v>
      </c>
      <c r="AM389" s="205" t="e">
        <f t="shared" si="506"/>
        <v>#DIV/0!</v>
      </c>
      <c r="AN389" s="529"/>
      <c r="AO389" s="203"/>
      <c r="AP389" s="203"/>
      <c r="AQ389" s="208" t="e">
        <f t="shared" si="499"/>
        <v>#DIV/0!</v>
      </c>
      <c r="AR389" s="205" t="e">
        <f t="shared" si="507"/>
        <v>#DIV/0!</v>
      </c>
      <c r="AS389" s="529"/>
      <c r="AT389" s="203"/>
      <c r="AU389" s="203"/>
      <c r="AV389" s="208" t="e">
        <f t="shared" si="500"/>
        <v>#DIV/0!</v>
      </c>
      <c r="AW389" s="205" t="e">
        <f t="shared" si="508"/>
        <v>#DIV/0!</v>
      </c>
      <c r="AX389" s="529"/>
    </row>
    <row r="390" spans="2:50" ht="14.25" customHeight="1">
      <c r="B390" s="494"/>
      <c r="C390" s="203">
        <v>4</v>
      </c>
      <c r="D390" s="206"/>
      <c r="E390" s="203"/>
      <c r="F390" s="203"/>
      <c r="G390" s="208" t="e">
        <f t="shared" si="493"/>
        <v>#DIV/0!</v>
      </c>
      <c r="H390" s="529"/>
      <c r="I390" s="209" t="e">
        <f t="shared" si="501"/>
        <v>#DIV/0!</v>
      </c>
      <c r="J390" s="209" t="e">
        <f t="shared" si="501"/>
        <v>#DIV/0!</v>
      </c>
      <c r="K390" s="210" t="e">
        <f t="shared" si="501"/>
        <v>#DIV/0!</v>
      </c>
      <c r="L390" s="530"/>
      <c r="M390" s="209" t="e">
        <f>RANK(K390, K$387:$K$401)</f>
        <v>#DIV/0!</v>
      </c>
      <c r="N390" s="494"/>
      <c r="O390" s="494"/>
      <c r="P390" s="203"/>
      <c r="Q390" s="203"/>
      <c r="R390" s="208" t="e">
        <f t="shared" si="494"/>
        <v>#DIV/0!</v>
      </c>
      <c r="S390" s="205" t="e">
        <f t="shared" si="502"/>
        <v>#DIV/0!</v>
      </c>
      <c r="T390" s="529"/>
      <c r="U390" s="203"/>
      <c r="V390" s="203"/>
      <c r="W390" s="208" t="e">
        <f t="shared" si="495"/>
        <v>#DIV/0!</v>
      </c>
      <c r="X390" s="205" t="e">
        <f t="shared" si="503"/>
        <v>#DIV/0!</v>
      </c>
      <c r="Y390" s="529"/>
      <c r="Z390" s="203"/>
      <c r="AA390" s="203"/>
      <c r="AB390" s="208" t="e">
        <f t="shared" si="496"/>
        <v>#DIV/0!</v>
      </c>
      <c r="AC390" s="205" t="e">
        <f t="shared" si="504"/>
        <v>#DIV/0!</v>
      </c>
      <c r="AD390" s="529"/>
      <c r="AE390" s="203"/>
      <c r="AF390" s="203"/>
      <c r="AG390" s="208" t="e">
        <f t="shared" si="497"/>
        <v>#DIV/0!</v>
      </c>
      <c r="AH390" s="205" t="e">
        <f t="shared" si="505"/>
        <v>#DIV/0!</v>
      </c>
      <c r="AI390" s="529"/>
      <c r="AJ390" s="203"/>
      <c r="AK390" s="203"/>
      <c r="AL390" s="208" t="e">
        <f t="shared" si="498"/>
        <v>#DIV/0!</v>
      </c>
      <c r="AM390" s="205" t="e">
        <f t="shared" si="506"/>
        <v>#DIV/0!</v>
      </c>
      <c r="AN390" s="529"/>
      <c r="AO390" s="203"/>
      <c r="AP390" s="203"/>
      <c r="AQ390" s="208" t="e">
        <f t="shared" si="499"/>
        <v>#DIV/0!</v>
      </c>
      <c r="AR390" s="205" t="e">
        <f t="shared" si="507"/>
        <v>#DIV/0!</v>
      </c>
      <c r="AS390" s="529"/>
      <c r="AT390" s="203"/>
      <c r="AU390" s="203"/>
      <c r="AV390" s="208" t="e">
        <f t="shared" si="500"/>
        <v>#DIV/0!</v>
      </c>
      <c r="AW390" s="205" t="e">
        <f>RANK(AV390, AV$387:AV$401)</f>
        <v>#DIV/0!</v>
      </c>
      <c r="AX390" s="529"/>
    </row>
    <row r="391" spans="2:50" ht="14.25" customHeight="1">
      <c r="B391" s="494"/>
      <c r="C391" s="203">
        <v>5</v>
      </c>
      <c r="D391" s="206"/>
      <c r="E391" s="203"/>
      <c r="F391" s="203"/>
      <c r="G391" s="208" t="e">
        <f t="shared" si="493"/>
        <v>#DIV/0!</v>
      </c>
      <c r="H391" s="529"/>
      <c r="I391" s="209" t="e">
        <f t="shared" si="501"/>
        <v>#DIV/0!</v>
      </c>
      <c r="J391" s="209" t="e">
        <f t="shared" si="501"/>
        <v>#DIV/0!</v>
      </c>
      <c r="K391" s="210" t="e">
        <f t="shared" si="501"/>
        <v>#DIV/0!</v>
      </c>
      <c r="L391" s="530"/>
      <c r="M391" s="209" t="e">
        <f>RANK(K391, K$387:$K$401)</f>
        <v>#DIV/0!</v>
      </c>
      <c r="N391" s="494"/>
      <c r="O391" s="494"/>
      <c r="P391" s="203"/>
      <c r="Q391" s="203"/>
      <c r="R391" s="208" t="e">
        <f t="shared" si="494"/>
        <v>#DIV/0!</v>
      </c>
      <c r="S391" s="205" t="e">
        <f t="shared" si="502"/>
        <v>#DIV/0!</v>
      </c>
      <c r="T391" s="529"/>
      <c r="U391" s="203"/>
      <c r="V391" s="203"/>
      <c r="W391" s="208" t="e">
        <f t="shared" si="495"/>
        <v>#DIV/0!</v>
      </c>
      <c r="X391" s="205" t="e">
        <f t="shared" si="503"/>
        <v>#DIV/0!</v>
      </c>
      <c r="Y391" s="529"/>
      <c r="Z391" s="203"/>
      <c r="AA391" s="203"/>
      <c r="AB391" s="208" t="e">
        <f t="shared" si="496"/>
        <v>#DIV/0!</v>
      </c>
      <c r="AC391" s="205" t="e">
        <f t="shared" si="504"/>
        <v>#DIV/0!</v>
      </c>
      <c r="AD391" s="529"/>
      <c r="AE391" s="203"/>
      <c r="AF391" s="203"/>
      <c r="AG391" s="208" t="e">
        <f t="shared" si="497"/>
        <v>#DIV/0!</v>
      </c>
      <c r="AH391" s="205" t="e">
        <f t="shared" si="505"/>
        <v>#DIV/0!</v>
      </c>
      <c r="AI391" s="529"/>
      <c r="AJ391" s="203"/>
      <c r="AK391" s="203"/>
      <c r="AL391" s="208" t="e">
        <f t="shared" si="498"/>
        <v>#DIV/0!</v>
      </c>
      <c r="AM391" s="205" t="e">
        <f t="shared" si="506"/>
        <v>#DIV/0!</v>
      </c>
      <c r="AN391" s="529"/>
      <c r="AO391" s="203"/>
      <c r="AP391" s="203"/>
      <c r="AQ391" s="208" t="e">
        <f t="shared" si="499"/>
        <v>#DIV/0!</v>
      </c>
      <c r="AR391" s="205" t="e">
        <f t="shared" si="507"/>
        <v>#DIV/0!</v>
      </c>
      <c r="AS391" s="529"/>
      <c r="AT391" s="203"/>
      <c r="AU391" s="203"/>
      <c r="AV391" s="208" t="e">
        <f t="shared" si="500"/>
        <v>#DIV/0!</v>
      </c>
      <c r="AW391" s="205" t="e">
        <f t="shared" si="508"/>
        <v>#DIV/0!</v>
      </c>
      <c r="AX391" s="529"/>
    </row>
    <row r="392" spans="2:50" ht="14.25" customHeight="1">
      <c r="B392" s="494"/>
      <c r="C392" s="203">
        <v>6</v>
      </c>
      <c r="D392" s="206"/>
      <c r="E392" s="203"/>
      <c r="F392" s="203"/>
      <c r="G392" s="208" t="e">
        <f t="shared" si="493"/>
        <v>#DIV/0!</v>
      </c>
      <c r="H392" s="529"/>
      <c r="I392" s="209" t="e">
        <f t="shared" si="501"/>
        <v>#DIV/0!</v>
      </c>
      <c r="J392" s="209" t="e">
        <f t="shared" si="501"/>
        <v>#DIV/0!</v>
      </c>
      <c r="K392" s="210" t="e">
        <f t="shared" si="501"/>
        <v>#DIV/0!</v>
      </c>
      <c r="L392" s="530"/>
      <c r="M392" s="209" t="e">
        <f>RANK(K392, K$387:$K$401)</f>
        <v>#DIV/0!</v>
      </c>
      <c r="N392" s="494"/>
      <c r="O392" s="494"/>
      <c r="P392" s="203"/>
      <c r="Q392" s="203"/>
      <c r="R392" s="208" t="e">
        <f t="shared" si="494"/>
        <v>#DIV/0!</v>
      </c>
      <c r="S392" s="205" t="e">
        <f t="shared" si="502"/>
        <v>#DIV/0!</v>
      </c>
      <c r="T392" s="529"/>
      <c r="U392" s="203"/>
      <c r="V392" s="203"/>
      <c r="W392" s="208" t="e">
        <f t="shared" si="495"/>
        <v>#DIV/0!</v>
      </c>
      <c r="X392" s="205" t="e">
        <f t="shared" si="503"/>
        <v>#DIV/0!</v>
      </c>
      <c r="Y392" s="529"/>
      <c r="Z392" s="203"/>
      <c r="AA392" s="203"/>
      <c r="AB392" s="208" t="e">
        <f t="shared" si="496"/>
        <v>#DIV/0!</v>
      </c>
      <c r="AC392" s="205" t="e">
        <f t="shared" si="504"/>
        <v>#DIV/0!</v>
      </c>
      <c r="AD392" s="529"/>
      <c r="AE392" s="203"/>
      <c r="AF392" s="203"/>
      <c r="AG392" s="208" t="e">
        <f t="shared" si="497"/>
        <v>#DIV/0!</v>
      </c>
      <c r="AH392" s="205" t="e">
        <f t="shared" si="505"/>
        <v>#DIV/0!</v>
      </c>
      <c r="AI392" s="529"/>
      <c r="AJ392" s="203"/>
      <c r="AK392" s="203"/>
      <c r="AL392" s="208" t="e">
        <f t="shared" si="498"/>
        <v>#DIV/0!</v>
      </c>
      <c r="AM392" s="205" t="e">
        <f t="shared" si="506"/>
        <v>#DIV/0!</v>
      </c>
      <c r="AN392" s="529"/>
      <c r="AO392" s="203"/>
      <c r="AP392" s="203"/>
      <c r="AQ392" s="208" t="e">
        <f t="shared" si="499"/>
        <v>#DIV/0!</v>
      </c>
      <c r="AR392" s="205" t="e">
        <f t="shared" si="507"/>
        <v>#DIV/0!</v>
      </c>
      <c r="AS392" s="529"/>
      <c r="AT392" s="203"/>
      <c r="AU392" s="203"/>
      <c r="AV392" s="208" t="e">
        <f t="shared" si="500"/>
        <v>#DIV/0!</v>
      </c>
      <c r="AW392" s="205" t="e">
        <f t="shared" si="508"/>
        <v>#DIV/0!</v>
      </c>
      <c r="AX392" s="529"/>
    </row>
    <row r="393" spans="2:50" ht="14.25" customHeight="1">
      <c r="B393" s="494"/>
      <c r="C393" s="203">
        <v>7</v>
      </c>
      <c r="D393" s="206"/>
      <c r="E393" s="203"/>
      <c r="F393" s="203"/>
      <c r="G393" s="208" t="e">
        <f t="shared" si="493"/>
        <v>#DIV/0!</v>
      </c>
      <c r="H393" s="529"/>
      <c r="I393" s="209" t="e">
        <f t="shared" si="501"/>
        <v>#DIV/0!</v>
      </c>
      <c r="J393" s="209" t="e">
        <f t="shared" si="501"/>
        <v>#DIV/0!</v>
      </c>
      <c r="K393" s="210" t="e">
        <f t="shared" si="501"/>
        <v>#DIV/0!</v>
      </c>
      <c r="L393" s="530"/>
      <c r="M393" s="209" t="e">
        <f>RANK(K393, K$387:$K$401)</f>
        <v>#DIV/0!</v>
      </c>
      <c r="N393" s="494"/>
      <c r="O393" s="494"/>
      <c r="P393" s="203"/>
      <c r="Q393" s="203"/>
      <c r="R393" s="208" t="e">
        <f t="shared" si="494"/>
        <v>#DIV/0!</v>
      </c>
      <c r="S393" s="205" t="e">
        <f t="shared" si="502"/>
        <v>#DIV/0!</v>
      </c>
      <c r="T393" s="529"/>
      <c r="U393" s="203"/>
      <c r="V393" s="203"/>
      <c r="W393" s="208" t="e">
        <f t="shared" si="495"/>
        <v>#DIV/0!</v>
      </c>
      <c r="X393" s="205" t="e">
        <f t="shared" si="503"/>
        <v>#DIV/0!</v>
      </c>
      <c r="Y393" s="529"/>
      <c r="Z393" s="203"/>
      <c r="AA393" s="203"/>
      <c r="AB393" s="208" t="e">
        <f t="shared" si="496"/>
        <v>#DIV/0!</v>
      </c>
      <c r="AC393" s="205" t="e">
        <f t="shared" si="504"/>
        <v>#DIV/0!</v>
      </c>
      <c r="AD393" s="529"/>
      <c r="AE393" s="203"/>
      <c r="AF393" s="203"/>
      <c r="AG393" s="208" t="e">
        <f t="shared" si="497"/>
        <v>#DIV/0!</v>
      </c>
      <c r="AH393" s="205" t="e">
        <f t="shared" si="505"/>
        <v>#DIV/0!</v>
      </c>
      <c r="AI393" s="529"/>
      <c r="AJ393" s="203"/>
      <c r="AK393" s="203"/>
      <c r="AL393" s="208" t="e">
        <f t="shared" si="498"/>
        <v>#DIV/0!</v>
      </c>
      <c r="AM393" s="205" t="e">
        <f t="shared" si="506"/>
        <v>#DIV/0!</v>
      </c>
      <c r="AN393" s="529"/>
      <c r="AO393" s="203"/>
      <c r="AP393" s="203"/>
      <c r="AQ393" s="208" t="e">
        <f t="shared" si="499"/>
        <v>#DIV/0!</v>
      </c>
      <c r="AR393" s="205" t="e">
        <f t="shared" si="507"/>
        <v>#DIV/0!</v>
      </c>
      <c r="AS393" s="529"/>
      <c r="AT393" s="203"/>
      <c r="AU393" s="203"/>
      <c r="AV393" s="208" t="e">
        <f t="shared" si="500"/>
        <v>#DIV/0!</v>
      </c>
      <c r="AW393" s="205" t="e">
        <f t="shared" si="508"/>
        <v>#DIV/0!</v>
      </c>
      <c r="AX393" s="529"/>
    </row>
    <row r="394" spans="2:50" ht="14.25" customHeight="1">
      <c r="B394" s="494"/>
      <c r="C394" s="203">
        <v>8</v>
      </c>
      <c r="D394" s="206"/>
      <c r="E394" s="203"/>
      <c r="F394" s="203"/>
      <c r="G394" s="208" t="e">
        <f t="shared" si="493"/>
        <v>#DIV/0!</v>
      </c>
      <c r="H394" s="529"/>
      <c r="I394" s="209" t="e">
        <f t="shared" si="501"/>
        <v>#DIV/0!</v>
      </c>
      <c r="J394" s="209" t="e">
        <f t="shared" si="501"/>
        <v>#DIV/0!</v>
      </c>
      <c r="K394" s="210" t="e">
        <f t="shared" si="501"/>
        <v>#DIV/0!</v>
      </c>
      <c r="L394" s="530"/>
      <c r="M394" s="209" t="e">
        <f>RANK(K394, K$387:$K$401)</f>
        <v>#DIV/0!</v>
      </c>
      <c r="N394" s="494"/>
      <c r="O394" s="494"/>
      <c r="P394" s="203"/>
      <c r="Q394" s="203"/>
      <c r="R394" s="208" t="e">
        <f t="shared" si="494"/>
        <v>#DIV/0!</v>
      </c>
      <c r="S394" s="205" t="e">
        <f t="shared" si="502"/>
        <v>#DIV/0!</v>
      </c>
      <c r="T394" s="529"/>
      <c r="U394" s="203"/>
      <c r="V394" s="203"/>
      <c r="W394" s="208" t="e">
        <f t="shared" si="495"/>
        <v>#DIV/0!</v>
      </c>
      <c r="X394" s="205" t="e">
        <f t="shared" si="503"/>
        <v>#DIV/0!</v>
      </c>
      <c r="Y394" s="529"/>
      <c r="Z394" s="203"/>
      <c r="AA394" s="203"/>
      <c r="AB394" s="208" t="e">
        <f t="shared" si="496"/>
        <v>#DIV/0!</v>
      </c>
      <c r="AC394" s="205" t="e">
        <f t="shared" si="504"/>
        <v>#DIV/0!</v>
      </c>
      <c r="AD394" s="529"/>
      <c r="AE394" s="203"/>
      <c r="AF394" s="203"/>
      <c r="AG394" s="208" t="e">
        <f t="shared" si="497"/>
        <v>#DIV/0!</v>
      </c>
      <c r="AH394" s="205" t="e">
        <f t="shared" si="505"/>
        <v>#DIV/0!</v>
      </c>
      <c r="AI394" s="529"/>
      <c r="AJ394" s="203"/>
      <c r="AK394" s="203"/>
      <c r="AL394" s="208" t="e">
        <f t="shared" si="498"/>
        <v>#DIV/0!</v>
      </c>
      <c r="AM394" s="205" t="e">
        <f t="shared" si="506"/>
        <v>#DIV/0!</v>
      </c>
      <c r="AN394" s="529"/>
      <c r="AO394" s="203"/>
      <c r="AP394" s="203"/>
      <c r="AQ394" s="208" t="e">
        <f t="shared" si="499"/>
        <v>#DIV/0!</v>
      </c>
      <c r="AR394" s="205" t="e">
        <f t="shared" si="507"/>
        <v>#DIV/0!</v>
      </c>
      <c r="AS394" s="529"/>
      <c r="AT394" s="203"/>
      <c r="AU394" s="203"/>
      <c r="AV394" s="208" t="e">
        <f t="shared" si="500"/>
        <v>#DIV/0!</v>
      </c>
      <c r="AW394" s="205" t="e">
        <f t="shared" si="508"/>
        <v>#DIV/0!</v>
      </c>
      <c r="AX394" s="529"/>
    </row>
    <row r="395" spans="2:50" ht="14.25" customHeight="1">
      <c r="B395" s="494"/>
      <c r="C395" s="203">
        <v>9</v>
      </c>
      <c r="D395" s="206"/>
      <c r="E395" s="203"/>
      <c r="F395" s="203"/>
      <c r="G395" s="208" t="e">
        <f t="shared" si="493"/>
        <v>#DIV/0!</v>
      </c>
      <c r="H395" s="529"/>
      <c r="I395" s="209" t="e">
        <f t="shared" si="501"/>
        <v>#DIV/0!</v>
      </c>
      <c r="J395" s="209" t="e">
        <f t="shared" si="501"/>
        <v>#DIV/0!</v>
      </c>
      <c r="K395" s="210" t="e">
        <f t="shared" si="501"/>
        <v>#DIV/0!</v>
      </c>
      <c r="L395" s="530"/>
      <c r="M395" s="209" t="e">
        <f>RANK(K395, K$387:$K$401)</f>
        <v>#DIV/0!</v>
      </c>
      <c r="N395" s="494"/>
      <c r="O395" s="494"/>
      <c r="P395" s="203"/>
      <c r="Q395" s="203"/>
      <c r="R395" s="208" t="e">
        <f t="shared" si="494"/>
        <v>#DIV/0!</v>
      </c>
      <c r="S395" s="205" t="e">
        <f t="shared" si="502"/>
        <v>#DIV/0!</v>
      </c>
      <c r="T395" s="529"/>
      <c r="U395" s="203"/>
      <c r="V395" s="203"/>
      <c r="W395" s="208" t="e">
        <f t="shared" si="495"/>
        <v>#DIV/0!</v>
      </c>
      <c r="X395" s="205" t="e">
        <f t="shared" si="503"/>
        <v>#DIV/0!</v>
      </c>
      <c r="Y395" s="529"/>
      <c r="Z395" s="203"/>
      <c r="AA395" s="203"/>
      <c r="AB395" s="208" t="e">
        <f t="shared" si="496"/>
        <v>#DIV/0!</v>
      </c>
      <c r="AC395" s="205" t="e">
        <f t="shared" si="504"/>
        <v>#DIV/0!</v>
      </c>
      <c r="AD395" s="529"/>
      <c r="AE395" s="203"/>
      <c r="AF395" s="203"/>
      <c r="AG395" s="208" t="e">
        <f t="shared" si="497"/>
        <v>#DIV/0!</v>
      </c>
      <c r="AH395" s="205" t="e">
        <f t="shared" si="505"/>
        <v>#DIV/0!</v>
      </c>
      <c r="AI395" s="529"/>
      <c r="AJ395" s="203"/>
      <c r="AK395" s="203"/>
      <c r="AL395" s="208" t="e">
        <f t="shared" si="498"/>
        <v>#DIV/0!</v>
      </c>
      <c r="AM395" s="205" t="e">
        <f t="shared" si="506"/>
        <v>#DIV/0!</v>
      </c>
      <c r="AN395" s="529"/>
      <c r="AO395" s="203"/>
      <c r="AP395" s="203"/>
      <c r="AQ395" s="208" t="e">
        <f t="shared" si="499"/>
        <v>#DIV/0!</v>
      </c>
      <c r="AR395" s="205" t="e">
        <f t="shared" si="507"/>
        <v>#DIV/0!</v>
      </c>
      <c r="AS395" s="529"/>
      <c r="AT395" s="203"/>
      <c r="AU395" s="203"/>
      <c r="AV395" s="208" t="e">
        <f t="shared" si="500"/>
        <v>#DIV/0!</v>
      </c>
      <c r="AW395" s="205" t="e">
        <f t="shared" si="508"/>
        <v>#DIV/0!</v>
      </c>
      <c r="AX395" s="529"/>
    </row>
    <row r="396" spans="2:50" ht="14.25" customHeight="1">
      <c r="B396" s="494"/>
      <c r="C396" s="203">
        <v>10</v>
      </c>
      <c r="D396" s="206"/>
      <c r="E396" s="203"/>
      <c r="F396" s="203"/>
      <c r="G396" s="208" t="e">
        <f t="shared" si="493"/>
        <v>#DIV/0!</v>
      </c>
      <c r="H396" s="529"/>
      <c r="I396" s="209" t="e">
        <f t="shared" si="501"/>
        <v>#DIV/0!</v>
      </c>
      <c r="J396" s="209" t="e">
        <f t="shared" si="501"/>
        <v>#DIV/0!</v>
      </c>
      <c r="K396" s="210" t="e">
        <f t="shared" si="501"/>
        <v>#DIV/0!</v>
      </c>
      <c r="L396" s="530"/>
      <c r="M396" s="209" t="e">
        <f>RANK(K396, K$387:$K$401)</f>
        <v>#DIV/0!</v>
      </c>
      <c r="N396" s="494"/>
      <c r="O396" s="494"/>
      <c r="P396" s="203"/>
      <c r="Q396" s="203"/>
      <c r="R396" s="208" t="e">
        <f t="shared" si="494"/>
        <v>#DIV/0!</v>
      </c>
      <c r="S396" s="205" t="e">
        <f t="shared" si="502"/>
        <v>#DIV/0!</v>
      </c>
      <c r="T396" s="529"/>
      <c r="U396" s="203"/>
      <c r="V396" s="203"/>
      <c r="W396" s="208" t="e">
        <f t="shared" si="495"/>
        <v>#DIV/0!</v>
      </c>
      <c r="X396" s="205" t="e">
        <f t="shared" si="503"/>
        <v>#DIV/0!</v>
      </c>
      <c r="Y396" s="529"/>
      <c r="Z396" s="203"/>
      <c r="AA396" s="203"/>
      <c r="AB396" s="208" t="e">
        <f t="shared" si="496"/>
        <v>#DIV/0!</v>
      </c>
      <c r="AC396" s="205" t="e">
        <f t="shared" si="504"/>
        <v>#DIV/0!</v>
      </c>
      <c r="AD396" s="529"/>
      <c r="AE396" s="203"/>
      <c r="AF396" s="203"/>
      <c r="AG396" s="208" t="e">
        <f t="shared" si="497"/>
        <v>#DIV/0!</v>
      </c>
      <c r="AH396" s="205" t="e">
        <f t="shared" si="505"/>
        <v>#DIV/0!</v>
      </c>
      <c r="AI396" s="529"/>
      <c r="AJ396" s="203"/>
      <c r="AK396" s="203"/>
      <c r="AL396" s="208" t="e">
        <f t="shared" si="498"/>
        <v>#DIV/0!</v>
      </c>
      <c r="AM396" s="205" t="e">
        <f t="shared" si="506"/>
        <v>#DIV/0!</v>
      </c>
      <c r="AN396" s="529"/>
      <c r="AO396" s="203"/>
      <c r="AP396" s="203"/>
      <c r="AQ396" s="208" t="e">
        <f t="shared" si="499"/>
        <v>#DIV/0!</v>
      </c>
      <c r="AR396" s="205" t="e">
        <f t="shared" si="507"/>
        <v>#DIV/0!</v>
      </c>
      <c r="AS396" s="529"/>
      <c r="AT396" s="203"/>
      <c r="AU396" s="203"/>
      <c r="AV396" s="208" t="e">
        <f t="shared" si="500"/>
        <v>#DIV/0!</v>
      </c>
      <c r="AW396" s="205" t="e">
        <f t="shared" si="508"/>
        <v>#DIV/0!</v>
      </c>
      <c r="AX396" s="529"/>
    </row>
    <row r="397" spans="2:50" ht="14.25" customHeight="1">
      <c r="B397" s="494"/>
      <c r="C397" s="203">
        <v>11</v>
      </c>
      <c r="D397" s="206"/>
      <c r="E397" s="203"/>
      <c r="F397" s="203"/>
      <c r="G397" s="208" t="e">
        <f t="shared" si="493"/>
        <v>#DIV/0!</v>
      </c>
      <c r="H397" s="529"/>
      <c r="I397" s="209" t="e">
        <f t="shared" si="501"/>
        <v>#DIV/0!</v>
      </c>
      <c r="J397" s="209" t="e">
        <f t="shared" si="501"/>
        <v>#DIV/0!</v>
      </c>
      <c r="K397" s="210" t="e">
        <f t="shared" si="501"/>
        <v>#DIV/0!</v>
      </c>
      <c r="L397" s="530"/>
      <c r="M397" s="209" t="e">
        <f>RANK(K397, K$387:$K$401)</f>
        <v>#DIV/0!</v>
      </c>
      <c r="N397" s="494"/>
      <c r="O397" s="494"/>
      <c r="P397" s="203"/>
      <c r="Q397" s="203"/>
      <c r="R397" s="208" t="e">
        <f t="shared" si="494"/>
        <v>#DIV/0!</v>
      </c>
      <c r="S397" s="205" t="e">
        <f t="shared" si="502"/>
        <v>#DIV/0!</v>
      </c>
      <c r="T397" s="529"/>
      <c r="U397" s="203"/>
      <c r="V397" s="203"/>
      <c r="W397" s="208" t="e">
        <f t="shared" si="495"/>
        <v>#DIV/0!</v>
      </c>
      <c r="X397" s="205" t="e">
        <f t="shared" si="503"/>
        <v>#DIV/0!</v>
      </c>
      <c r="Y397" s="529"/>
      <c r="Z397" s="203"/>
      <c r="AA397" s="203"/>
      <c r="AB397" s="208" t="e">
        <f t="shared" si="496"/>
        <v>#DIV/0!</v>
      </c>
      <c r="AC397" s="205" t="e">
        <f t="shared" si="504"/>
        <v>#DIV/0!</v>
      </c>
      <c r="AD397" s="529"/>
      <c r="AE397" s="203"/>
      <c r="AF397" s="203"/>
      <c r="AG397" s="208" t="e">
        <f t="shared" si="497"/>
        <v>#DIV/0!</v>
      </c>
      <c r="AH397" s="205" t="e">
        <f t="shared" si="505"/>
        <v>#DIV/0!</v>
      </c>
      <c r="AI397" s="529"/>
      <c r="AJ397" s="203"/>
      <c r="AK397" s="203"/>
      <c r="AL397" s="208" t="e">
        <f t="shared" si="498"/>
        <v>#DIV/0!</v>
      </c>
      <c r="AM397" s="205" t="e">
        <f t="shared" si="506"/>
        <v>#DIV/0!</v>
      </c>
      <c r="AN397" s="529"/>
      <c r="AO397" s="203"/>
      <c r="AP397" s="203"/>
      <c r="AQ397" s="208" t="e">
        <f t="shared" si="499"/>
        <v>#DIV/0!</v>
      </c>
      <c r="AR397" s="205" t="e">
        <f t="shared" si="507"/>
        <v>#DIV/0!</v>
      </c>
      <c r="AS397" s="529"/>
      <c r="AT397" s="203"/>
      <c r="AU397" s="203"/>
      <c r="AV397" s="208" t="e">
        <f t="shared" si="500"/>
        <v>#DIV/0!</v>
      </c>
      <c r="AW397" s="205" t="e">
        <f t="shared" si="508"/>
        <v>#DIV/0!</v>
      </c>
      <c r="AX397" s="529"/>
    </row>
    <row r="398" spans="2:50" ht="14.25" customHeight="1">
      <c r="B398" s="494"/>
      <c r="C398" s="203">
        <v>12</v>
      </c>
      <c r="D398" s="206"/>
      <c r="E398" s="203"/>
      <c r="F398" s="203"/>
      <c r="G398" s="208" t="e">
        <f t="shared" si="493"/>
        <v>#DIV/0!</v>
      </c>
      <c r="H398" s="529"/>
      <c r="I398" s="209" t="e">
        <f t="shared" si="501"/>
        <v>#DIV/0!</v>
      </c>
      <c r="J398" s="209" t="e">
        <f t="shared" si="501"/>
        <v>#DIV/0!</v>
      </c>
      <c r="K398" s="210" t="e">
        <f t="shared" si="501"/>
        <v>#DIV/0!</v>
      </c>
      <c r="L398" s="530"/>
      <c r="M398" s="209" t="e">
        <f>RANK(K398, K$387:$K$401)</f>
        <v>#DIV/0!</v>
      </c>
      <c r="N398" s="494"/>
      <c r="O398" s="494"/>
      <c r="P398" s="203"/>
      <c r="Q398" s="203"/>
      <c r="R398" s="208" t="e">
        <f t="shared" si="494"/>
        <v>#DIV/0!</v>
      </c>
      <c r="S398" s="205" t="e">
        <f t="shared" si="502"/>
        <v>#DIV/0!</v>
      </c>
      <c r="T398" s="529"/>
      <c r="U398" s="203"/>
      <c r="V398" s="203"/>
      <c r="W398" s="208" t="e">
        <f t="shared" si="495"/>
        <v>#DIV/0!</v>
      </c>
      <c r="X398" s="205" t="e">
        <f t="shared" si="503"/>
        <v>#DIV/0!</v>
      </c>
      <c r="Y398" s="529"/>
      <c r="Z398" s="203"/>
      <c r="AA398" s="203"/>
      <c r="AB398" s="208" t="e">
        <f t="shared" si="496"/>
        <v>#DIV/0!</v>
      </c>
      <c r="AC398" s="205" t="e">
        <f t="shared" si="504"/>
        <v>#DIV/0!</v>
      </c>
      <c r="AD398" s="529"/>
      <c r="AE398" s="203"/>
      <c r="AF398" s="203"/>
      <c r="AG398" s="208" t="e">
        <f t="shared" si="497"/>
        <v>#DIV/0!</v>
      </c>
      <c r="AH398" s="205" t="e">
        <f t="shared" si="505"/>
        <v>#DIV/0!</v>
      </c>
      <c r="AI398" s="529"/>
      <c r="AJ398" s="203"/>
      <c r="AK398" s="203"/>
      <c r="AL398" s="208" t="e">
        <f t="shared" si="498"/>
        <v>#DIV/0!</v>
      </c>
      <c r="AM398" s="205" t="e">
        <f t="shared" si="506"/>
        <v>#DIV/0!</v>
      </c>
      <c r="AN398" s="529"/>
      <c r="AO398" s="203"/>
      <c r="AP398" s="203"/>
      <c r="AQ398" s="208" t="e">
        <f t="shared" si="499"/>
        <v>#DIV/0!</v>
      </c>
      <c r="AR398" s="205" t="e">
        <f t="shared" si="507"/>
        <v>#DIV/0!</v>
      </c>
      <c r="AS398" s="529"/>
      <c r="AT398" s="203"/>
      <c r="AU398" s="203"/>
      <c r="AV398" s="208" t="e">
        <f t="shared" si="500"/>
        <v>#DIV/0!</v>
      </c>
      <c r="AW398" s="205" t="e">
        <f t="shared" si="508"/>
        <v>#DIV/0!</v>
      </c>
      <c r="AX398" s="529"/>
    </row>
    <row r="399" spans="2:50" ht="14.25" customHeight="1">
      <c r="B399" s="494"/>
      <c r="C399" s="203">
        <v>13</v>
      </c>
      <c r="D399" s="206"/>
      <c r="E399" s="203"/>
      <c r="F399" s="203"/>
      <c r="G399" s="208" t="e">
        <f t="shared" si="493"/>
        <v>#DIV/0!</v>
      </c>
      <c r="H399" s="529"/>
      <c r="I399" s="209" t="e">
        <f t="shared" si="501"/>
        <v>#DIV/0!</v>
      </c>
      <c r="J399" s="209" t="e">
        <f t="shared" si="501"/>
        <v>#DIV/0!</v>
      </c>
      <c r="K399" s="210" t="e">
        <f t="shared" si="501"/>
        <v>#DIV/0!</v>
      </c>
      <c r="L399" s="530"/>
      <c r="M399" s="209" t="e">
        <f>RANK(K399, K$387:$K$401)</f>
        <v>#DIV/0!</v>
      </c>
      <c r="N399" s="494"/>
      <c r="O399" s="494"/>
      <c r="P399" s="203"/>
      <c r="Q399" s="203"/>
      <c r="R399" s="208" t="e">
        <f t="shared" si="494"/>
        <v>#DIV/0!</v>
      </c>
      <c r="S399" s="205" t="e">
        <f t="shared" si="502"/>
        <v>#DIV/0!</v>
      </c>
      <c r="T399" s="529"/>
      <c r="U399" s="203"/>
      <c r="V399" s="203"/>
      <c r="W399" s="208" t="e">
        <f t="shared" si="495"/>
        <v>#DIV/0!</v>
      </c>
      <c r="X399" s="205" t="e">
        <f t="shared" si="503"/>
        <v>#DIV/0!</v>
      </c>
      <c r="Y399" s="529"/>
      <c r="Z399" s="203"/>
      <c r="AA399" s="203"/>
      <c r="AB399" s="208" t="e">
        <f t="shared" si="496"/>
        <v>#DIV/0!</v>
      </c>
      <c r="AC399" s="205" t="e">
        <f t="shared" si="504"/>
        <v>#DIV/0!</v>
      </c>
      <c r="AD399" s="529"/>
      <c r="AE399" s="203"/>
      <c r="AF399" s="203"/>
      <c r="AG399" s="208" t="e">
        <f t="shared" si="497"/>
        <v>#DIV/0!</v>
      </c>
      <c r="AH399" s="205" t="e">
        <f t="shared" si="505"/>
        <v>#DIV/0!</v>
      </c>
      <c r="AI399" s="529"/>
      <c r="AJ399" s="203"/>
      <c r="AK399" s="203"/>
      <c r="AL399" s="208" t="e">
        <f t="shared" si="498"/>
        <v>#DIV/0!</v>
      </c>
      <c r="AM399" s="205" t="e">
        <f t="shared" si="506"/>
        <v>#DIV/0!</v>
      </c>
      <c r="AN399" s="529"/>
      <c r="AO399" s="203"/>
      <c r="AP399" s="203"/>
      <c r="AQ399" s="208" t="e">
        <f t="shared" si="499"/>
        <v>#DIV/0!</v>
      </c>
      <c r="AR399" s="205" t="e">
        <f t="shared" si="507"/>
        <v>#DIV/0!</v>
      </c>
      <c r="AS399" s="529"/>
      <c r="AT399" s="203"/>
      <c r="AU399" s="203"/>
      <c r="AV399" s="208" t="e">
        <f t="shared" si="500"/>
        <v>#DIV/0!</v>
      </c>
      <c r="AW399" s="205" t="e">
        <f t="shared" si="508"/>
        <v>#DIV/0!</v>
      </c>
      <c r="AX399" s="529"/>
    </row>
    <row r="400" spans="2:50" ht="14.25" customHeight="1">
      <c r="B400" s="494"/>
      <c r="C400" s="203">
        <v>14</v>
      </c>
      <c r="D400" s="206"/>
      <c r="E400" s="203"/>
      <c r="F400" s="203"/>
      <c r="G400" s="208" t="e">
        <f t="shared" si="493"/>
        <v>#DIV/0!</v>
      </c>
      <c r="H400" s="529"/>
      <c r="I400" s="209" t="e">
        <f t="shared" si="501"/>
        <v>#DIV/0!</v>
      </c>
      <c r="J400" s="209" t="e">
        <f t="shared" si="501"/>
        <v>#DIV/0!</v>
      </c>
      <c r="K400" s="210" t="e">
        <f t="shared" si="501"/>
        <v>#DIV/0!</v>
      </c>
      <c r="L400" s="530"/>
      <c r="M400" s="209" t="e">
        <f>RANK(K400, K$387:$K$401)</f>
        <v>#DIV/0!</v>
      </c>
      <c r="N400" s="494"/>
      <c r="O400" s="494"/>
      <c r="P400" s="203"/>
      <c r="Q400" s="203"/>
      <c r="R400" s="208" t="e">
        <f t="shared" si="494"/>
        <v>#DIV/0!</v>
      </c>
      <c r="S400" s="205" t="e">
        <f t="shared" si="502"/>
        <v>#DIV/0!</v>
      </c>
      <c r="T400" s="529"/>
      <c r="U400" s="203"/>
      <c r="V400" s="203"/>
      <c r="W400" s="208" t="e">
        <f t="shared" si="495"/>
        <v>#DIV/0!</v>
      </c>
      <c r="X400" s="205" t="e">
        <f t="shared" si="503"/>
        <v>#DIV/0!</v>
      </c>
      <c r="Y400" s="529"/>
      <c r="Z400" s="203"/>
      <c r="AA400" s="203"/>
      <c r="AB400" s="208" t="e">
        <f t="shared" si="496"/>
        <v>#DIV/0!</v>
      </c>
      <c r="AC400" s="205" t="e">
        <f t="shared" si="504"/>
        <v>#DIV/0!</v>
      </c>
      <c r="AD400" s="529"/>
      <c r="AE400" s="203"/>
      <c r="AF400" s="203"/>
      <c r="AG400" s="208" t="e">
        <f t="shared" si="497"/>
        <v>#DIV/0!</v>
      </c>
      <c r="AH400" s="205" t="e">
        <f t="shared" si="505"/>
        <v>#DIV/0!</v>
      </c>
      <c r="AI400" s="529"/>
      <c r="AJ400" s="203"/>
      <c r="AK400" s="203"/>
      <c r="AL400" s="208" t="e">
        <f t="shared" si="498"/>
        <v>#DIV/0!</v>
      </c>
      <c r="AM400" s="205" t="e">
        <f t="shared" si="506"/>
        <v>#DIV/0!</v>
      </c>
      <c r="AN400" s="529"/>
      <c r="AO400" s="203"/>
      <c r="AP400" s="203"/>
      <c r="AQ400" s="208" t="e">
        <f t="shared" si="499"/>
        <v>#DIV/0!</v>
      </c>
      <c r="AR400" s="205" t="e">
        <f t="shared" si="507"/>
        <v>#DIV/0!</v>
      </c>
      <c r="AS400" s="529"/>
      <c r="AT400" s="203"/>
      <c r="AU400" s="203"/>
      <c r="AV400" s="208" t="e">
        <f t="shared" si="500"/>
        <v>#DIV/0!</v>
      </c>
      <c r="AW400" s="205" t="e">
        <f t="shared" si="508"/>
        <v>#DIV/0!</v>
      </c>
      <c r="AX400" s="529"/>
    </row>
    <row r="401" spans="2:50" ht="14.25" customHeight="1">
      <c r="B401" s="494"/>
      <c r="C401" s="203">
        <v>15</v>
      </c>
      <c r="D401" s="206"/>
      <c r="E401" s="203"/>
      <c r="F401" s="203"/>
      <c r="G401" s="208" t="e">
        <f t="shared" si="493"/>
        <v>#DIV/0!</v>
      </c>
      <c r="H401" s="529"/>
      <c r="I401" s="209" t="e">
        <f t="shared" si="501"/>
        <v>#DIV/0!</v>
      </c>
      <c r="J401" s="209" t="e">
        <f t="shared" si="501"/>
        <v>#DIV/0!</v>
      </c>
      <c r="K401" s="210" t="e">
        <f t="shared" si="501"/>
        <v>#DIV/0!</v>
      </c>
      <c r="L401" s="530"/>
      <c r="M401" s="209" t="e">
        <f>RANK(K401, K$387:$K$401)</f>
        <v>#DIV/0!</v>
      </c>
      <c r="N401" s="494"/>
      <c r="O401" s="494"/>
      <c r="P401" s="203"/>
      <c r="Q401" s="207"/>
      <c r="R401" s="208" t="e">
        <f>Q401/P401</f>
        <v>#DIV/0!</v>
      </c>
      <c r="S401" s="205" t="e">
        <f t="shared" si="502"/>
        <v>#DIV/0!</v>
      </c>
      <c r="T401" s="529"/>
      <c r="U401" s="203"/>
      <c r="V401" s="207"/>
      <c r="W401" s="208" t="e">
        <f>V401/U401</f>
        <v>#DIV/0!</v>
      </c>
      <c r="X401" s="205" t="e">
        <f t="shared" si="503"/>
        <v>#DIV/0!</v>
      </c>
      <c r="Y401" s="529"/>
      <c r="Z401" s="203"/>
      <c r="AA401" s="207"/>
      <c r="AB401" s="208" t="e">
        <f>AA401/Z401</f>
        <v>#DIV/0!</v>
      </c>
      <c r="AC401" s="205" t="e">
        <f t="shared" si="504"/>
        <v>#DIV/0!</v>
      </c>
      <c r="AD401" s="529"/>
      <c r="AE401" s="203"/>
      <c r="AF401" s="207"/>
      <c r="AG401" s="208" t="e">
        <f>AF401/AE401</f>
        <v>#DIV/0!</v>
      </c>
      <c r="AH401" s="205" t="e">
        <f t="shared" si="505"/>
        <v>#DIV/0!</v>
      </c>
      <c r="AI401" s="529"/>
      <c r="AJ401" s="203"/>
      <c r="AK401" s="207"/>
      <c r="AL401" s="208" t="e">
        <f>AK401/AJ401</f>
        <v>#DIV/0!</v>
      </c>
      <c r="AM401" s="205" t="e">
        <f t="shared" si="506"/>
        <v>#DIV/0!</v>
      </c>
      <c r="AN401" s="529"/>
      <c r="AO401" s="203"/>
      <c r="AP401" s="207"/>
      <c r="AQ401" s="208" t="e">
        <f>AP401/AO401</f>
        <v>#DIV/0!</v>
      </c>
      <c r="AR401" s="205" t="e">
        <f t="shared" si="507"/>
        <v>#DIV/0!</v>
      </c>
      <c r="AS401" s="529"/>
      <c r="AT401" s="203"/>
      <c r="AU401" s="207"/>
      <c r="AV401" s="208" t="e">
        <f>AU401/AT401</f>
        <v>#DIV/0!</v>
      </c>
      <c r="AW401" s="205" t="e">
        <f t="shared" si="508"/>
        <v>#DIV/0!</v>
      </c>
      <c r="AX401" s="529"/>
    </row>
  </sheetData>
  <mergeCells count="1180"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AX401"/>
  <sheetViews>
    <sheetView zoomScaleNormal="100" workbookViewId="0">
      <pane xSplit="13" ySplit="3" topLeftCell="N352" activePane="bottomRight" state="frozen"/>
      <selection activeCell="L95" sqref="L95"/>
      <selection pane="topRight" activeCell="L95" sqref="L95"/>
      <selection pane="bottomLeft" activeCell="L95" sqref="L95"/>
      <selection pane="bottomRight" activeCell="B262" sqref="B262:M263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380" t="s">
        <v>767</v>
      </c>
      <c r="C1" s="198">
        <f>AVERAGE(L267,L287,L307,L327,L347)</f>
        <v>245.33727557017465</v>
      </c>
    </row>
    <row r="2" spans="1:50" ht="14.25" hidden="1" customHeight="1" outlineLevel="1">
      <c r="B2" s="584" t="s">
        <v>607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6"/>
      <c r="N2" s="575" t="s">
        <v>445</v>
      </c>
      <c r="O2" s="575" t="s">
        <v>105</v>
      </c>
      <c r="P2" s="587"/>
      <c r="Q2" s="588"/>
      <c r="R2" s="588"/>
      <c r="S2" s="588"/>
      <c r="T2" s="588"/>
      <c r="U2" s="589"/>
      <c r="V2" s="590"/>
      <c r="W2" s="590"/>
      <c r="X2" s="590"/>
      <c r="Y2" s="590"/>
      <c r="Z2" s="587"/>
      <c r="AA2" s="588"/>
      <c r="AB2" s="588"/>
      <c r="AC2" s="588"/>
      <c r="AD2" s="588"/>
      <c r="AE2" s="589">
        <v>45870</v>
      </c>
      <c r="AF2" s="590"/>
      <c r="AG2" s="590"/>
      <c r="AH2" s="590"/>
      <c r="AI2" s="590"/>
      <c r="AJ2" s="591">
        <v>45871</v>
      </c>
      <c r="AK2" s="592"/>
      <c r="AL2" s="592"/>
      <c r="AM2" s="592"/>
      <c r="AN2" s="593"/>
      <c r="AO2" s="589">
        <v>45872</v>
      </c>
      <c r="AP2" s="590"/>
      <c r="AQ2" s="590"/>
      <c r="AR2" s="590"/>
      <c r="AS2" s="590"/>
      <c r="AT2" s="591">
        <v>45873</v>
      </c>
      <c r="AU2" s="592"/>
      <c r="AV2" s="592"/>
      <c r="AW2" s="592"/>
      <c r="AX2" s="593"/>
    </row>
    <row r="3" spans="1:50" ht="14.25" hidden="1" customHeight="1" outlineLevel="1">
      <c r="B3" s="534"/>
      <c r="C3" s="534"/>
      <c r="D3" s="534"/>
      <c r="E3" s="534"/>
      <c r="F3" s="534"/>
      <c r="G3" s="534"/>
      <c r="H3" s="534"/>
      <c r="I3" s="534"/>
      <c r="J3" s="534"/>
      <c r="K3" s="534"/>
      <c r="L3" s="534"/>
      <c r="M3" s="535"/>
      <c r="N3" s="577"/>
      <c r="O3" s="577"/>
      <c r="P3" s="587" t="s">
        <v>118</v>
      </c>
      <c r="Q3" s="588"/>
      <c r="R3" s="588"/>
      <c r="S3" s="588"/>
      <c r="T3" s="588"/>
      <c r="U3" s="589" t="s">
        <v>112</v>
      </c>
      <c r="V3" s="590"/>
      <c r="W3" s="590"/>
      <c r="X3" s="590"/>
      <c r="Y3" s="590"/>
      <c r="Z3" s="587" t="s">
        <v>113</v>
      </c>
      <c r="AA3" s="588"/>
      <c r="AB3" s="588"/>
      <c r="AC3" s="588"/>
      <c r="AD3" s="588"/>
      <c r="AE3" s="595">
        <f>AE2</f>
        <v>45870</v>
      </c>
      <c r="AF3" s="595"/>
      <c r="AG3" s="595"/>
      <c r="AH3" s="595"/>
      <c r="AI3" s="595"/>
      <c r="AJ3" s="596">
        <f t="shared" ref="AJ3" si="0">AJ2</f>
        <v>45871</v>
      </c>
      <c r="AK3" s="597"/>
      <c r="AL3" s="597"/>
      <c r="AM3" s="597"/>
      <c r="AN3" s="598"/>
      <c r="AO3" s="595">
        <f t="shared" ref="AO3" si="1">AO2</f>
        <v>45872</v>
      </c>
      <c r="AP3" s="595"/>
      <c r="AQ3" s="595"/>
      <c r="AR3" s="595"/>
      <c r="AS3" s="595"/>
      <c r="AT3" s="596">
        <f t="shared" ref="AT3" si="2">AT2</f>
        <v>45873</v>
      </c>
      <c r="AU3" s="597"/>
      <c r="AV3" s="597"/>
      <c r="AW3" s="597"/>
      <c r="AX3" s="598"/>
    </row>
    <row r="4" spans="1:50" ht="14.25" hidden="1" customHeight="1" outlineLevel="1">
      <c r="B4" s="494" t="s">
        <v>165</v>
      </c>
      <c r="C4" s="494" t="s">
        <v>160</v>
      </c>
      <c r="D4" s="494"/>
      <c r="E4" s="494" t="s">
        <v>161</v>
      </c>
      <c r="F4" s="494"/>
      <c r="G4" s="494"/>
      <c r="H4" s="494" t="s">
        <v>166</v>
      </c>
      <c r="I4" s="527" t="s">
        <v>446</v>
      </c>
      <c r="J4" s="527"/>
      <c r="K4" s="527"/>
      <c r="L4" s="527" t="s">
        <v>166</v>
      </c>
      <c r="M4" s="527" t="s">
        <v>168</v>
      </c>
      <c r="N4" s="599"/>
      <c r="O4" s="494" t="s">
        <v>167</v>
      </c>
      <c r="P4" s="494" t="s">
        <v>163</v>
      </c>
      <c r="Q4" s="494"/>
      <c r="R4" s="494"/>
      <c r="S4" s="494"/>
      <c r="T4" s="494" t="s">
        <v>166</v>
      </c>
      <c r="U4" s="494" t="s">
        <v>163</v>
      </c>
      <c r="V4" s="494"/>
      <c r="W4" s="494"/>
      <c r="X4" s="494"/>
      <c r="Y4" s="494" t="s">
        <v>166</v>
      </c>
      <c r="Z4" s="494" t="s">
        <v>163</v>
      </c>
      <c r="AA4" s="494"/>
      <c r="AB4" s="494"/>
      <c r="AC4" s="494"/>
      <c r="AD4" s="494" t="s">
        <v>166</v>
      </c>
      <c r="AE4" s="494" t="s">
        <v>163</v>
      </c>
      <c r="AF4" s="494"/>
      <c r="AG4" s="494"/>
      <c r="AH4" s="494"/>
      <c r="AI4" s="494" t="s">
        <v>166</v>
      </c>
      <c r="AJ4" s="494" t="s">
        <v>163</v>
      </c>
      <c r="AK4" s="494"/>
      <c r="AL4" s="494"/>
      <c r="AM4" s="494"/>
      <c r="AN4" s="494" t="s">
        <v>166</v>
      </c>
      <c r="AO4" s="494" t="s">
        <v>163</v>
      </c>
      <c r="AP4" s="494"/>
      <c r="AQ4" s="494"/>
      <c r="AR4" s="494"/>
      <c r="AS4" s="494" t="s">
        <v>166</v>
      </c>
      <c r="AT4" s="494" t="s">
        <v>163</v>
      </c>
      <c r="AU4" s="494"/>
      <c r="AV4" s="494"/>
      <c r="AW4" s="494"/>
      <c r="AX4" s="494" t="s">
        <v>166</v>
      </c>
    </row>
    <row r="5" spans="1:50" ht="14.25" hidden="1" customHeight="1" outlineLevel="1">
      <c r="B5" s="494"/>
      <c r="C5" s="494"/>
      <c r="D5" s="494"/>
      <c r="E5" s="494" t="s">
        <v>447</v>
      </c>
      <c r="F5" s="494"/>
      <c r="G5" s="494"/>
      <c r="H5" s="494"/>
      <c r="I5" s="527" t="s">
        <v>447</v>
      </c>
      <c r="J5" s="527"/>
      <c r="K5" s="527"/>
      <c r="L5" s="527"/>
      <c r="M5" s="527"/>
      <c r="N5" s="599"/>
      <c r="O5" s="494"/>
      <c r="P5" s="494" t="s">
        <v>448</v>
      </c>
      <c r="Q5" s="494"/>
      <c r="R5" s="494"/>
      <c r="S5" s="494"/>
      <c r="T5" s="494"/>
      <c r="U5" s="494" t="s">
        <v>448</v>
      </c>
      <c r="V5" s="494"/>
      <c r="W5" s="494"/>
      <c r="X5" s="494"/>
      <c r="Y5" s="494"/>
      <c r="Z5" s="494" t="s">
        <v>448</v>
      </c>
      <c r="AA5" s="494"/>
      <c r="AB5" s="494"/>
      <c r="AC5" s="494"/>
      <c r="AD5" s="494"/>
      <c r="AE5" s="494" t="s">
        <v>448</v>
      </c>
      <c r="AF5" s="494"/>
      <c r="AG5" s="494"/>
      <c r="AH5" s="494"/>
      <c r="AI5" s="494"/>
      <c r="AJ5" s="494" t="s">
        <v>448</v>
      </c>
      <c r="AK5" s="494"/>
      <c r="AL5" s="494"/>
      <c r="AM5" s="494"/>
      <c r="AN5" s="494"/>
      <c r="AO5" s="494" t="s">
        <v>448</v>
      </c>
      <c r="AP5" s="494"/>
      <c r="AQ5" s="494"/>
      <c r="AR5" s="494"/>
      <c r="AS5" s="494"/>
      <c r="AT5" s="494" t="s">
        <v>448</v>
      </c>
      <c r="AU5" s="494"/>
      <c r="AV5" s="494"/>
      <c r="AW5" s="494"/>
      <c r="AX5" s="494"/>
    </row>
    <row r="6" spans="1:50" ht="14.25" hidden="1" customHeight="1" outlineLevel="1">
      <c r="A6" s="200"/>
      <c r="B6" s="494"/>
      <c r="C6" s="494"/>
      <c r="D6" s="494"/>
      <c r="E6" s="203" t="s">
        <v>162</v>
      </c>
      <c r="F6" s="203" t="s">
        <v>449</v>
      </c>
      <c r="G6" s="203" t="s">
        <v>164</v>
      </c>
      <c r="H6" s="494"/>
      <c r="I6" s="204" t="s">
        <v>162</v>
      </c>
      <c r="J6" s="204" t="s">
        <v>449</v>
      </c>
      <c r="K6" s="204" t="s">
        <v>164</v>
      </c>
      <c r="L6" s="527"/>
      <c r="M6" s="527"/>
      <c r="N6" s="599"/>
      <c r="O6" s="494"/>
      <c r="P6" s="203" t="s">
        <v>162</v>
      </c>
      <c r="Q6" s="203" t="s">
        <v>449</v>
      </c>
      <c r="R6" s="203" t="s">
        <v>164</v>
      </c>
      <c r="S6" s="205" t="s">
        <v>168</v>
      </c>
      <c r="T6" s="494"/>
      <c r="U6" s="203" t="s">
        <v>162</v>
      </c>
      <c r="V6" s="203" t="s">
        <v>449</v>
      </c>
      <c r="W6" s="203" t="s">
        <v>164</v>
      </c>
      <c r="X6" s="205" t="s">
        <v>168</v>
      </c>
      <c r="Y6" s="494"/>
      <c r="Z6" s="203" t="s">
        <v>162</v>
      </c>
      <c r="AA6" s="203" t="s">
        <v>449</v>
      </c>
      <c r="AB6" s="203" t="s">
        <v>164</v>
      </c>
      <c r="AC6" s="205" t="s">
        <v>168</v>
      </c>
      <c r="AD6" s="494"/>
      <c r="AE6" s="203" t="s">
        <v>162</v>
      </c>
      <c r="AF6" s="203" t="s">
        <v>449</v>
      </c>
      <c r="AG6" s="203" t="s">
        <v>164</v>
      </c>
      <c r="AH6" s="205" t="s">
        <v>168</v>
      </c>
      <c r="AI6" s="494"/>
      <c r="AJ6" s="203" t="s">
        <v>162</v>
      </c>
      <c r="AK6" s="203" t="s">
        <v>449</v>
      </c>
      <c r="AL6" s="203" t="s">
        <v>164</v>
      </c>
      <c r="AM6" s="205" t="s">
        <v>168</v>
      </c>
      <c r="AN6" s="494"/>
      <c r="AO6" s="203" t="s">
        <v>162</v>
      </c>
      <c r="AP6" s="203" t="s">
        <v>449</v>
      </c>
      <c r="AQ6" s="203" t="s">
        <v>164</v>
      </c>
      <c r="AR6" s="205" t="s">
        <v>168</v>
      </c>
      <c r="AS6" s="494"/>
      <c r="AT6" s="203" t="s">
        <v>162</v>
      </c>
      <c r="AU6" s="203" t="s">
        <v>449</v>
      </c>
      <c r="AV6" s="203" t="s">
        <v>164</v>
      </c>
      <c r="AW6" s="205" t="s">
        <v>168</v>
      </c>
      <c r="AX6" s="494"/>
    </row>
    <row r="7" spans="1:50" ht="14.25" hidden="1" customHeight="1" outlineLevel="1">
      <c r="B7" s="494" t="s">
        <v>488</v>
      </c>
      <c r="C7" s="203">
        <v>1</v>
      </c>
      <c r="D7" s="206" t="s">
        <v>406</v>
      </c>
      <c r="E7" s="207">
        <v>16</v>
      </c>
      <c r="F7" s="203">
        <v>1750</v>
      </c>
      <c r="G7" s="208">
        <f>F7/E7</f>
        <v>109.375</v>
      </c>
      <c r="H7" s="529">
        <f>AVERAGE(G7:G21)</f>
        <v>271.35416666666663</v>
      </c>
      <c r="I7" s="209">
        <f>AVERAGE(P7,U7,Z7,AE7,AJ7,AO7,AT7)</f>
        <v>16</v>
      </c>
      <c r="J7" s="209">
        <f>AVERAGE(Q7,V7,AA7,AF7,AK7,AP7,AU7)</f>
        <v>1444.1482736703338</v>
      </c>
      <c r="K7" s="210">
        <f>AVERAGE(R7,W7,AB7,AG7,AL7,AQ7,AV7)</f>
        <v>90.25926710439586</v>
      </c>
      <c r="L7" s="530">
        <f>IFERROR(AVERAGE(K7:K21),"-")</f>
        <v>219.84671763913875</v>
      </c>
      <c r="M7" s="209">
        <f>RANK(K7, K$7:$K$21)</f>
        <v>2</v>
      </c>
      <c r="N7" s="599"/>
      <c r="O7" s="494"/>
      <c r="P7" s="207"/>
      <c r="Q7" s="207"/>
      <c r="R7" s="208"/>
      <c r="S7" s="205"/>
      <c r="T7" s="529"/>
      <c r="U7" s="207"/>
      <c r="V7" s="207"/>
      <c r="W7" s="208"/>
      <c r="X7" s="205"/>
      <c r="Y7" s="529"/>
      <c r="Z7" s="203"/>
      <c r="AA7" s="207"/>
      <c r="AB7" s="208"/>
      <c r="AC7" s="205"/>
      <c r="AD7" s="529"/>
      <c r="AE7" s="207">
        <v>16</v>
      </c>
      <c r="AF7" s="207">
        <v>1445.2554744525514</v>
      </c>
      <c r="AG7" s="208">
        <v>90.328467153284464</v>
      </c>
      <c r="AH7" s="205">
        <f>RANK(AG7, AG$7:AG$21)</f>
        <v>2</v>
      </c>
      <c r="AI7" s="529">
        <f>AVERAGE(AG7:AG21)</f>
        <v>219.87875233683755</v>
      </c>
      <c r="AJ7" s="203">
        <v>16</v>
      </c>
      <c r="AK7" s="207">
        <v>1443.4936038817837</v>
      </c>
      <c r="AL7" s="208">
        <v>90.218350242611479</v>
      </c>
      <c r="AM7" s="205">
        <f t="shared" ref="AM7:AM8" si="3">RANK(AL7, AL$7:AL$21)</f>
        <v>2</v>
      </c>
      <c r="AN7" s="529">
        <f>AVERAGE(AL7:AL21)</f>
        <v>219.78449979663031</v>
      </c>
      <c r="AO7" s="203">
        <v>16</v>
      </c>
      <c r="AP7" s="207">
        <v>1444.1458733205368</v>
      </c>
      <c r="AQ7" s="208">
        <v>90.25911708253355</v>
      </c>
      <c r="AR7" s="205">
        <f t="shared" ref="AR7:AR8" si="4">RANK(AQ7, AQ$7:AQ$21)</f>
        <v>2</v>
      </c>
      <c r="AS7" s="529">
        <f>AVERAGE(AQ7:AQ21)</f>
        <v>219.88505976376035</v>
      </c>
      <c r="AT7" s="203">
        <v>16</v>
      </c>
      <c r="AU7" s="207">
        <v>1443.6981430264632</v>
      </c>
      <c r="AV7" s="208">
        <v>90.231133939153949</v>
      </c>
      <c r="AW7" s="205">
        <f t="shared" ref="AW7:AW8" si="5">RANK(AV7, AV$7:AV$21)</f>
        <v>2</v>
      </c>
      <c r="AX7" s="529">
        <f>AVERAGE(AV7:AV21)</f>
        <v>219.83855865932685</v>
      </c>
    </row>
    <row r="8" spans="1:50" ht="14.25" hidden="1" customHeight="1" outlineLevel="1">
      <c r="B8" s="494"/>
      <c r="C8" s="203">
        <v>2</v>
      </c>
      <c r="D8" s="206" t="s">
        <v>489</v>
      </c>
      <c r="E8" s="207">
        <v>6</v>
      </c>
      <c r="F8" s="203">
        <v>2600</v>
      </c>
      <c r="G8" s="208">
        <f t="shared" ref="G8" si="6">F8/E8</f>
        <v>433.33333333333331</v>
      </c>
      <c r="H8" s="529"/>
      <c r="I8" s="209">
        <f t="shared" ref="I8:K8" si="7">AVERAGE(P8,U8,Z8,AE8,AJ8,AO8,AT8)</f>
        <v>6</v>
      </c>
      <c r="J8" s="209">
        <f t="shared" si="7"/>
        <v>2096.60500904329</v>
      </c>
      <c r="K8" s="210">
        <f t="shared" si="7"/>
        <v>349.43416817388163</v>
      </c>
      <c r="L8" s="530"/>
      <c r="M8" s="209">
        <f>RANK(K8, K$7:$K$21)</f>
        <v>1</v>
      </c>
      <c r="N8" s="599"/>
      <c r="O8" s="494"/>
      <c r="P8" s="207"/>
      <c r="Q8" s="207"/>
      <c r="R8" s="208"/>
      <c r="S8" s="205"/>
      <c r="T8" s="529"/>
      <c r="U8" s="207"/>
      <c r="V8" s="207"/>
      <c r="W8" s="208"/>
      <c r="X8" s="205"/>
      <c r="Y8" s="529"/>
      <c r="Z8" s="203"/>
      <c r="AA8" s="207"/>
      <c r="AB8" s="208"/>
      <c r="AC8" s="205"/>
      <c r="AD8" s="529"/>
      <c r="AE8" s="207">
        <v>6</v>
      </c>
      <c r="AF8" s="207">
        <v>2096.5742251223437</v>
      </c>
      <c r="AG8" s="208">
        <v>349.42903752039064</v>
      </c>
      <c r="AH8" s="205">
        <f>RANK(AG8, AG$7:AG$21)</f>
        <v>1</v>
      </c>
      <c r="AI8" s="529"/>
      <c r="AJ8" s="203">
        <v>6</v>
      </c>
      <c r="AK8" s="207">
        <v>2096.1038961038948</v>
      </c>
      <c r="AL8" s="208">
        <v>349.35064935064912</v>
      </c>
      <c r="AM8" s="205">
        <f t="shared" si="3"/>
        <v>1</v>
      </c>
      <c r="AN8" s="529"/>
      <c r="AO8" s="203">
        <v>6</v>
      </c>
      <c r="AP8" s="207">
        <v>2097.0660146699229</v>
      </c>
      <c r="AQ8" s="208">
        <v>349.51100244498713</v>
      </c>
      <c r="AR8" s="205">
        <f t="shared" si="4"/>
        <v>1</v>
      </c>
      <c r="AS8" s="529"/>
      <c r="AT8" s="203">
        <v>6</v>
      </c>
      <c r="AU8" s="207">
        <v>2096.6759002769986</v>
      </c>
      <c r="AV8" s="208">
        <v>349.44598337949975</v>
      </c>
      <c r="AW8" s="205">
        <f t="shared" si="5"/>
        <v>1</v>
      </c>
      <c r="AX8" s="529"/>
    </row>
    <row r="9" spans="1:50" ht="14.25" hidden="1" customHeight="1" outlineLevel="1">
      <c r="B9" s="494"/>
      <c r="C9" s="203">
        <v>3</v>
      </c>
      <c r="D9" s="206"/>
      <c r="E9" s="207"/>
      <c r="F9" s="203"/>
      <c r="G9" s="208"/>
      <c r="H9" s="529"/>
      <c r="I9" s="209"/>
      <c r="J9" s="209"/>
      <c r="K9" s="210"/>
      <c r="L9" s="530"/>
      <c r="M9" s="209"/>
      <c r="N9" s="599"/>
      <c r="O9" s="494"/>
      <c r="P9" s="207"/>
      <c r="Q9" s="207"/>
      <c r="R9" s="208"/>
      <c r="S9" s="205"/>
      <c r="T9" s="529"/>
      <c r="U9" s="207"/>
      <c r="V9" s="207"/>
      <c r="W9" s="208"/>
      <c r="X9" s="205"/>
      <c r="Y9" s="529"/>
      <c r="Z9" s="203"/>
      <c r="AA9" s="207"/>
      <c r="AB9" s="208"/>
      <c r="AC9" s="205"/>
      <c r="AD9" s="529"/>
      <c r="AE9" s="207"/>
      <c r="AF9" s="207"/>
      <c r="AG9" s="208"/>
      <c r="AH9" s="205"/>
      <c r="AI9" s="529"/>
      <c r="AJ9" s="203"/>
      <c r="AK9" s="207"/>
      <c r="AL9" s="208"/>
      <c r="AM9" s="205"/>
      <c r="AN9" s="529"/>
      <c r="AO9" s="203"/>
      <c r="AP9" s="207"/>
      <c r="AQ9" s="208"/>
      <c r="AR9" s="205"/>
      <c r="AS9" s="529"/>
      <c r="AT9" s="203"/>
      <c r="AU9" s="207"/>
      <c r="AV9" s="208"/>
      <c r="AW9" s="205"/>
      <c r="AX9" s="529"/>
    </row>
    <row r="10" spans="1:50" ht="14.25" hidden="1" customHeight="1" outlineLevel="1">
      <c r="B10" s="494"/>
      <c r="C10" s="203">
        <v>4</v>
      </c>
      <c r="D10" s="206"/>
      <c r="E10" s="207"/>
      <c r="F10" s="203"/>
      <c r="G10" s="208"/>
      <c r="H10" s="529"/>
      <c r="I10" s="209"/>
      <c r="J10" s="209"/>
      <c r="K10" s="210"/>
      <c r="L10" s="530"/>
      <c r="M10" s="209"/>
      <c r="N10" s="599"/>
      <c r="O10" s="494"/>
      <c r="P10" s="207"/>
      <c r="Q10" s="207"/>
      <c r="R10" s="208"/>
      <c r="S10" s="205"/>
      <c r="T10" s="529"/>
      <c r="U10" s="207"/>
      <c r="V10" s="207"/>
      <c r="W10" s="208"/>
      <c r="X10" s="205"/>
      <c r="Y10" s="529"/>
      <c r="Z10" s="203"/>
      <c r="AA10" s="207"/>
      <c r="AB10" s="208"/>
      <c r="AC10" s="205"/>
      <c r="AD10" s="529"/>
      <c r="AE10" s="207"/>
      <c r="AF10" s="207"/>
      <c r="AG10" s="208"/>
      <c r="AH10" s="205"/>
      <c r="AI10" s="529"/>
      <c r="AJ10" s="203"/>
      <c r="AK10" s="207"/>
      <c r="AL10" s="208"/>
      <c r="AM10" s="205"/>
      <c r="AN10" s="529"/>
      <c r="AO10" s="203"/>
      <c r="AP10" s="207"/>
      <c r="AQ10" s="208"/>
      <c r="AR10" s="205"/>
      <c r="AS10" s="529"/>
      <c r="AT10" s="203"/>
      <c r="AU10" s="207"/>
      <c r="AV10" s="208"/>
      <c r="AW10" s="205"/>
      <c r="AX10" s="529"/>
    </row>
    <row r="11" spans="1:50" ht="14.25" hidden="1" customHeight="1" outlineLevel="1">
      <c r="B11" s="494"/>
      <c r="C11" s="203">
        <v>5</v>
      </c>
      <c r="D11" s="206"/>
      <c r="E11" s="207"/>
      <c r="F11" s="203"/>
      <c r="G11" s="208"/>
      <c r="H11" s="529"/>
      <c r="I11" s="209"/>
      <c r="J11" s="209"/>
      <c r="K11" s="210"/>
      <c r="L11" s="530"/>
      <c r="M11" s="209"/>
      <c r="N11" s="599"/>
      <c r="O11" s="494"/>
      <c r="P11" s="207"/>
      <c r="Q11" s="207"/>
      <c r="R11" s="208"/>
      <c r="S11" s="205"/>
      <c r="T11" s="529"/>
      <c r="U11" s="207"/>
      <c r="V11" s="207"/>
      <c r="W11" s="208"/>
      <c r="X11" s="205"/>
      <c r="Y11" s="529"/>
      <c r="Z11" s="203"/>
      <c r="AA11" s="207"/>
      <c r="AB11" s="208"/>
      <c r="AC11" s="205"/>
      <c r="AD11" s="529"/>
      <c r="AE11" s="207"/>
      <c r="AF11" s="207"/>
      <c r="AG11" s="208"/>
      <c r="AH11" s="205"/>
      <c r="AI11" s="529"/>
      <c r="AJ11" s="203"/>
      <c r="AK11" s="207"/>
      <c r="AL11" s="208"/>
      <c r="AM11" s="205"/>
      <c r="AN11" s="529"/>
      <c r="AO11" s="203"/>
      <c r="AP11" s="207"/>
      <c r="AQ11" s="208"/>
      <c r="AR11" s="205"/>
      <c r="AS11" s="529"/>
      <c r="AT11" s="203"/>
      <c r="AU11" s="207"/>
      <c r="AV11" s="208"/>
      <c r="AW11" s="205"/>
      <c r="AX11" s="529"/>
    </row>
    <row r="12" spans="1:50" ht="14.25" hidden="1" customHeight="1" outlineLevel="1">
      <c r="B12" s="494"/>
      <c r="C12" s="203">
        <v>6</v>
      </c>
      <c r="D12" s="206"/>
      <c r="E12" s="207"/>
      <c r="F12" s="203"/>
      <c r="G12" s="208"/>
      <c r="H12" s="529"/>
      <c r="I12" s="209"/>
      <c r="J12" s="209"/>
      <c r="K12" s="210"/>
      <c r="L12" s="530"/>
      <c r="M12" s="209"/>
      <c r="N12" s="599"/>
      <c r="O12" s="494"/>
      <c r="P12" s="207"/>
      <c r="Q12" s="207"/>
      <c r="R12" s="208"/>
      <c r="S12" s="205"/>
      <c r="T12" s="529"/>
      <c r="U12" s="207"/>
      <c r="V12" s="207"/>
      <c r="W12" s="208"/>
      <c r="X12" s="205"/>
      <c r="Y12" s="529"/>
      <c r="Z12" s="203"/>
      <c r="AA12" s="207"/>
      <c r="AB12" s="208"/>
      <c r="AC12" s="205"/>
      <c r="AD12" s="529"/>
      <c r="AE12" s="207"/>
      <c r="AF12" s="207"/>
      <c r="AG12" s="208"/>
      <c r="AH12" s="205"/>
      <c r="AI12" s="529"/>
      <c r="AJ12" s="203"/>
      <c r="AK12" s="207"/>
      <c r="AL12" s="208"/>
      <c r="AM12" s="205"/>
      <c r="AN12" s="529"/>
      <c r="AO12" s="203"/>
      <c r="AP12" s="207"/>
      <c r="AQ12" s="208"/>
      <c r="AR12" s="205"/>
      <c r="AS12" s="529"/>
      <c r="AT12" s="203"/>
      <c r="AU12" s="207"/>
      <c r="AV12" s="208"/>
      <c r="AW12" s="205"/>
      <c r="AX12" s="529"/>
    </row>
    <row r="13" spans="1:50" ht="14.25" hidden="1" customHeight="1" outlineLevel="1">
      <c r="B13" s="494"/>
      <c r="C13" s="203">
        <v>7</v>
      </c>
      <c r="D13" s="206"/>
      <c r="E13" s="207"/>
      <c r="F13" s="203"/>
      <c r="G13" s="208"/>
      <c r="H13" s="529"/>
      <c r="I13" s="209"/>
      <c r="J13" s="209"/>
      <c r="K13" s="210"/>
      <c r="L13" s="530"/>
      <c r="M13" s="209"/>
      <c r="N13" s="599"/>
      <c r="O13" s="494"/>
      <c r="P13" s="207"/>
      <c r="Q13" s="207"/>
      <c r="R13" s="208"/>
      <c r="S13" s="205"/>
      <c r="T13" s="529"/>
      <c r="U13" s="207"/>
      <c r="V13" s="207"/>
      <c r="W13" s="208"/>
      <c r="X13" s="205"/>
      <c r="Y13" s="529"/>
      <c r="Z13" s="203"/>
      <c r="AA13" s="207"/>
      <c r="AB13" s="208"/>
      <c r="AC13" s="205"/>
      <c r="AD13" s="529"/>
      <c r="AE13" s="207"/>
      <c r="AF13" s="207"/>
      <c r="AG13" s="208"/>
      <c r="AH13" s="205"/>
      <c r="AI13" s="529"/>
      <c r="AJ13" s="203"/>
      <c r="AK13" s="207"/>
      <c r="AL13" s="208"/>
      <c r="AM13" s="205"/>
      <c r="AN13" s="529"/>
      <c r="AO13" s="203"/>
      <c r="AP13" s="207"/>
      <c r="AQ13" s="208"/>
      <c r="AR13" s="205"/>
      <c r="AS13" s="529"/>
      <c r="AT13" s="203"/>
      <c r="AU13" s="207"/>
      <c r="AV13" s="208"/>
      <c r="AW13" s="205"/>
      <c r="AX13" s="529"/>
    </row>
    <row r="14" spans="1:50" ht="14.25" hidden="1" customHeight="1" outlineLevel="1">
      <c r="B14" s="494"/>
      <c r="C14" s="203">
        <v>8</v>
      </c>
      <c r="D14" s="206"/>
      <c r="E14" s="207"/>
      <c r="F14" s="203"/>
      <c r="G14" s="208"/>
      <c r="H14" s="529"/>
      <c r="I14" s="209"/>
      <c r="J14" s="209"/>
      <c r="K14" s="210"/>
      <c r="L14" s="530"/>
      <c r="M14" s="209"/>
      <c r="N14" s="599"/>
      <c r="O14" s="494"/>
      <c r="P14" s="207"/>
      <c r="Q14" s="207"/>
      <c r="R14" s="208"/>
      <c r="S14" s="205"/>
      <c r="T14" s="529"/>
      <c r="U14" s="207"/>
      <c r="V14" s="207"/>
      <c r="W14" s="208"/>
      <c r="X14" s="205"/>
      <c r="Y14" s="529"/>
      <c r="Z14" s="203"/>
      <c r="AA14" s="207"/>
      <c r="AB14" s="208"/>
      <c r="AC14" s="205"/>
      <c r="AD14" s="529"/>
      <c r="AE14" s="207"/>
      <c r="AF14" s="207"/>
      <c r="AG14" s="208"/>
      <c r="AH14" s="205"/>
      <c r="AI14" s="529"/>
      <c r="AJ14" s="203"/>
      <c r="AK14" s="207"/>
      <c r="AL14" s="208"/>
      <c r="AM14" s="205"/>
      <c r="AN14" s="529"/>
      <c r="AO14" s="203"/>
      <c r="AP14" s="207"/>
      <c r="AQ14" s="208"/>
      <c r="AR14" s="205"/>
      <c r="AS14" s="529"/>
      <c r="AT14" s="203"/>
      <c r="AU14" s="207"/>
      <c r="AV14" s="208"/>
      <c r="AW14" s="205"/>
      <c r="AX14" s="529"/>
    </row>
    <row r="15" spans="1:50" ht="14.25" hidden="1" customHeight="1" outlineLevel="1">
      <c r="B15" s="494"/>
      <c r="C15" s="203">
        <v>9</v>
      </c>
      <c r="D15" s="206"/>
      <c r="E15" s="207"/>
      <c r="F15" s="203"/>
      <c r="G15" s="208"/>
      <c r="H15" s="529"/>
      <c r="I15" s="209"/>
      <c r="J15" s="209"/>
      <c r="K15" s="210"/>
      <c r="L15" s="530"/>
      <c r="M15" s="209"/>
      <c r="N15" s="599"/>
      <c r="O15" s="494"/>
      <c r="P15" s="207"/>
      <c r="Q15" s="207"/>
      <c r="R15" s="208"/>
      <c r="S15" s="205"/>
      <c r="T15" s="529"/>
      <c r="U15" s="207"/>
      <c r="V15" s="207"/>
      <c r="W15" s="208"/>
      <c r="X15" s="205"/>
      <c r="Y15" s="529"/>
      <c r="Z15" s="203"/>
      <c r="AA15" s="207"/>
      <c r="AB15" s="208"/>
      <c r="AC15" s="205"/>
      <c r="AD15" s="529"/>
      <c r="AE15" s="207"/>
      <c r="AF15" s="207"/>
      <c r="AG15" s="208"/>
      <c r="AH15" s="205"/>
      <c r="AI15" s="529"/>
      <c r="AJ15" s="203"/>
      <c r="AK15" s="207"/>
      <c r="AL15" s="208"/>
      <c r="AM15" s="205"/>
      <c r="AN15" s="529"/>
      <c r="AO15" s="203"/>
      <c r="AP15" s="207"/>
      <c r="AQ15" s="208"/>
      <c r="AR15" s="205"/>
      <c r="AS15" s="529"/>
      <c r="AT15" s="203"/>
      <c r="AU15" s="207"/>
      <c r="AV15" s="208"/>
      <c r="AW15" s="205"/>
      <c r="AX15" s="529"/>
    </row>
    <row r="16" spans="1:50" ht="14.25" hidden="1" customHeight="1" outlineLevel="1">
      <c r="B16" s="494"/>
      <c r="C16" s="203">
        <v>10</v>
      </c>
      <c r="D16" s="206"/>
      <c r="E16" s="207"/>
      <c r="F16" s="203"/>
      <c r="G16" s="208"/>
      <c r="H16" s="529"/>
      <c r="I16" s="209"/>
      <c r="J16" s="209"/>
      <c r="K16" s="210"/>
      <c r="L16" s="530"/>
      <c r="M16" s="209"/>
      <c r="N16" s="599"/>
      <c r="O16" s="494"/>
      <c r="P16" s="207"/>
      <c r="Q16" s="207"/>
      <c r="R16" s="208"/>
      <c r="S16" s="205"/>
      <c r="T16" s="529"/>
      <c r="U16" s="207"/>
      <c r="V16" s="207"/>
      <c r="W16" s="208"/>
      <c r="X16" s="205"/>
      <c r="Y16" s="529"/>
      <c r="Z16" s="203"/>
      <c r="AA16" s="207"/>
      <c r="AB16" s="208"/>
      <c r="AC16" s="205"/>
      <c r="AD16" s="529"/>
      <c r="AE16" s="207"/>
      <c r="AF16" s="207"/>
      <c r="AG16" s="208"/>
      <c r="AH16" s="205"/>
      <c r="AI16" s="529"/>
      <c r="AJ16" s="203"/>
      <c r="AK16" s="207"/>
      <c r="AL16" s="208"/>
      <c r="AM16" s="205"/>
      <c r="AN16" s="529"/>
      <c r="AO16" s="203"/>
      <c r="AP16" s="207"/>
      <c r="AQ16" s="208"/>
      <c r="AR16" s="205"/>
      <c r="AS16" s="529"/>
      <c r="AT16" s="203"/>
      <c r="AU16" s="207"/>
      <c r="AV16" s="208"/>
      <c r="AW16" s="205"/>
      <c r="AX16" s="529"/>
    </row>
    <row r="17" spans="2:50" ht="14.25" hidden="1" customHeight="1" outlineLevel="1">
      <c r="B17" s="494"/>
      <c r="C17" s="203">
        <v>11</v>
      </c>
      <c r="D17" s="206"/>
      <c r="E17" s="207"/>
      <c r="F17" s="203"/>
      <c r="G17" s="208"/>
      <c r="H17" s="529"/>
      <c r="I17" s="209"/>
      <c r="J17" s="209"/>
      <c r="K17" s="210"/>
      <c r="L17" s="530"/>
      <c r="M17" s="209"/>
      <c r="N17" s="599"/>
      <c r="O17" s="494"/>
      <c r="P17" s="203"/>
      <c r="Q17" s="203"/>
      <c r="R17" s="203"/>
      <c r="S17" s="205"/>
      <c r="T17" s="529"/>
      <c r="U17" s="203"/>
      <c r="V17" s="203"/>
      <c r="W17" s="203"/>
      <c r="X17" s="205"/>
      <c r="Y17" s="529"/>
      <c r="Z17" s="203"/>
      <c r="AA17" s="203"/>
      <c r="AB17" s="203"/>
      <c r="AC17" s="205"/>
      <c r="AD17" s="529"/>
      <c r="AE17" s="203"/>
      <c r="AF17" s="207"/>
      <c r="AG17" s="208"/>
      <c r="AH17" s="205"/>
      <c r="AI17" s="529"/>
      <c r="AJ17" s="203"/>
      <c r="AK17" s="203"/>
      <c r="AL17" s="203"/>
      <c r="AM17" s="205"/>
      <c r="AN17" s="529"/>
      <c r="AO17" s="203"/>
      <c r="AP17" s="207"/>
      <c r="AQ17" s="208"/>
      <c r="AR17" s="205"/>
      <c r="AS17" s="529"/>
      <c r="AT17" s="203"/>
      <c r="AU17" s="203"/>
      <c r="AV17" s="203"/>
      <c r="AW17" s="205"/>
      <c r="AX17" s="529"/>
    </row>
    <row r="18" spans="2:50" ht="14.25" hidden="1" customHeight="1" outlineLevel="1">
      <c r="B18" s="494"/>
      <c r="C18" s="203">
        <v>12</v>
      </c>
      <c r="D18" s="206"/>
      <c r="E18" s="207"/>
      <c r="F18" s="203"/>
      <c r="G18" s="208"/>
      <c r="H18" s="529"/>
      <c r="I18" s="209"/>
      <c r="J18" s="209"/>
      <c r="K18" s="210"/>
      <c r="L18" s="530"/>
      <c r="M18" s="209"/>
      <c r="N18" s="599"/>
      <c r="O18" s="494"/>
      <c r="P18" s="203"/>
      <c r="Q18" s="203"/>
      <c r="R18" s="203"/>
      <c r="S18" s="205"/>
      <c r="T18" s="529"/>
      <c r="U18" s="203"/>
      <c r="V18" s="203"/>
      <c r="W18" s="203"/>
      <c r="X18" s="205"/>
      <c r="Y18" s="529"/>
      <c r="Z18" s="203"/>
      <c r="AA18" s="203"/>
      <c r="AB18" s="203"/>
      <c r="AC18" s="205"/>
      <c r="AD18" s="529"/>
      <c r="AE18" s="203"/>
      <c r="AF18" s="207"/>
      <c r="AG18" s="208"/>
      <c r="AH18" s="205"/>
      <c r="AI18" s="529"/>
      <c r="AJ18" s="203"/>
      <c r="AK18" s="203"/>
      <c r="AL18" s="203"/>
      <c r="AM18" s="205"/>
      <c r="AN18" s="529"/>
      <c r="AO18" s="203"/>
      <c r="AP18" s="207"/>
      <c r="AQ18" s="208"/>
      <c r="AR18" s="205"/>
      <c r="AS18" s="529"/>
      <c r="AT18" s="203"/>
      <c r="AU18" s="203"/>
      <c r="AV18" s="203"/>
      <c r="AW18" s="205"/>
      <c r="AX18" s="529"/>
    </row>
    <row r="19" spans="2:50" ht="14.25" hidden="1" customHeight="1" outlineLevel="1">
      <c r="B19" s="494"/>
      <c r="C19" s="203">
        <v>13</v>
      </c>
      <c r="D19" s="206"/>
      <c r="E19" s="207"/>
      <c r="F19" s="203"/>
      <c r="G19" s="208"/>
      <c r="H19" s="529"/>
      <c r="I19" s="209"/>
      <c r="J19" s="209"/>
      <c r="K19" s="210"/>
      <c r="L19" s="530"/>
      <c r="M19" s="209"/>
      <c r="N19" s="599"/>
      <c r="O19" s="494"/>
      <c r="P19" s="203"/>
      <c r="Q19" s="203"/>
      <c r="R19" s="203"/>
      <c r="S19" s="205"/>
      <c r="T19" s="529"/>
      <c r="U19" s="203"/>
      <c r="V19" s="203"/>
      <c r="W19" s="203"/>
      <c r="X19" s="205"/>
      <c r="Y19" s="529"/>
      <c r="Z19" s="203"/>
      <c r="AA19" s="203"/>
      <c r="AB19" s="203"/>
      <c r="AC19" s="205"/>
      <c r="AD19" s="529"/>
      <c r="AE19" s="203"/>
      <c r="AF19" s="207"/>
      <c r="AG19" s="208"/>
      <c r="AH19" s="205"/>
      <c r="AI19" s="529"/>
      <c r="AJ19" s="203"/>
      <c r="AK19" s="203"/>
      <c r="AL19" s="203"/>
      <c r="AM19" s="205"/>
      <c r="AN19" s="529"/>
      <c r="AO19" s="203"/>
      <c r="AP19" s="207"/>
      <c r="AQ19" s="208"/>
      <c r="AR19" s="205"/>
      <c r="AS19" s="529"/>
      <c r="AT19" s="203"/>
      <c r="AU19" s="203"/>
      <c r="AV19" s="203"/>
      <c r="AW19" s="205"/>
      <c r="AX19" s="529"/>
    </row>
    <row r="20" spans="2:50" ht="14.25" hidden="1" customHeight="1" outlineLevel="1">
      <c r="B20" s="494"/>
      <c r="C20" s="203">
        <v>14</v>
      </c>
      <c r="D20" s="206"/>
      <c r="E20" s="207"/>
      <c r="F20" s="203"/>
      <c r="G20" s="208"/>
      <c r="H20" s="529"/>
      <c r="I20" s="209"/>
      <c r="J20" s="209"/>
      <c r="K20" s="210"/>
      <c r="L20" s="530"/>
      <c r="M20" s="209"/>
      <c r="N20" s="599"/>
      <c r="O20" s="494"/>
      <c r="P20" s="203"/>
      <c r="Q20" s="203"/>
      <c r="R20" s="203"/>
      <c r="S20" s="205"/>
      <c r="T20" s="529"/>
      <c r="U20" s="203"/>
      <c r="V20" s="203"/>
      <c r="W20" s="203"/>
      <c r="X20" s="205"/>
      <c r="Y20" s="529"/>
      <c r="Z20" s="203"/>
      <c r="AA20" s="203"/>
      <c r="AB20" s="203"/>
      <c r="AC20" s="205"/>
      <c r="AD20" s="529"/>
      <c r="AE20" s="203"/>
      <c r="AF20" s="207"/>
      <c r="AG20" s="208"/>
      <c r="AH20" s="205"/>
      <c r="AI20" s="529"/>
      <c r="AJ20" s="203"/>
      <c r="AK20" s="203"/>
      <c r="AL20" s="203"/>
      <c r="AM20" s="205"/>
      <c r="AN20" s="529"/>
      <c r="AO20" s="203"/>
      <c r="AP20" s="207"/>
      <c r="AQ20" s="208"/>
      <c r="AR20" s="205"/>
      <c r="AS20" s="529"/>
      <c r="AT20" s="203"/>
      <c r="AU20" s="203"/>
      <c r="AV20" s="203"/>
      <c r="AW20" s="205"/>
      <c r="AX20" s="529"/>
    </row>
    <row r="21" spans="2:50" ht="14.25" hidden="1" customHeight="1" outlineLevel="1">
      <c r="B21" s="494"/>
      <c r="C21" s="203">
        <v>15</v>
      </c>
      <c r="D21" s="206"/>
      <c r="E21" s="207"/>
      <c r="F21" s="203"/>
      <c r="G21" s="208"/>
      <c r="H21" s="529"/>
      <c r="I21" s="209"/>
      <c r="J21" s="209"/>
      <c r="K21" s="210"/>
      <c r="L21" s="530"/>
      <c r="M21" s="209"/>
      <c r="N21" s="599"/>
      <c r="O21" s="494"/>
      <c r="P21" s="203"/>
      <c r="Q21" s="203"/>
      <c r="R21" s="203"/>
      <c r="S21" s="205"/>
      <c r="T21" s="529"/>
      <c r="U21" s="203"/>
      <c r="V21" s="203"/>
      <c r="W21" s="203"/>
      <c r="X21" s="205"/>
      <c r="Y21" s="529"/>
      <c r="Z21" s="203"/>
      <c r="AA21" s="203"/>
      <c r="AB21" s="203"/>
      <c r="AC21" s="205"/>
      <c r="AD21" s="529"/>
      <c r="AE21" s="203"/>
      <c r="AF21" s="207"/>
      <c r="AG21" s="208"/>
      <c r="AH21" s="205"/>
      <c r="AI21" s="529"/>
      <c r="AJ21" s="203"/>
      <c r="AK21" s="203"/>
      <c r="AL21" s="203"/>
      <c r="AM21" s="205"/>
      <c r="AN21" s="529"/>
      <c r="AO21" s="203"/>
      <c r="AP21" s="207"/>
      <c r="AQ21" s="208"/>
      <c r="AR21" s="205"/>
      <c r="AS21" s="529"/>
      <c r="AT21" s="203"/>
      <c r="AU21" s="207"/>
      <c r="AV21" s="208"/>
      <c r="AW21" s="205"/>
      <c r="AX21" s="529"/>
    </row>
    <row r="22" spans="2:50" ht="14.25" hidden="1" customHeight="1" outlineLevel="1" collapsed="1">
      <c r="B22" s="584" t="s">
        <v>606</v>
      </c>
      <c r="C22" s="585"/>
      <c r="D22" s="585"/>
      <c r="E22" s="585"/>
      <c r="F22" s="585"/>
      <c r="G22" s="585"/>
      <c r="H22" s="585"/>
      <c r="I22" s="190"/>
      <c r="J22" s="190"/>
      <c r="K22" s="190"/>
      <c r="L22" s="190"/>
      <c r="M22" s="213"/>
      <c r="N22" s="494" t="s">
        <v>445</v>
      </c>
      <c r="O22" s="494" t="s">
        <v>105</v>
      </c>
      <c r="P22" s="587">
        <f>AT2+1</f>
        <v>45874</v>
      </c>
      <c r="Q22" s="588"/>
      <c r="R22" s="588"/>
      <c r="S22" s="588"/>
      <c r="T22" s="588"/>
      <c r="U22" s="589">
        <f>P22+1</f>
        <v>45875</v>
      </c>
      <c r="V22" s="590"/>
      <c r="W22" s="590"/>
      <c r="X22" s="590"/>
      <c r="Y22" s="590"/>
      <c r="Z22" s="587">
        <f t="shared" ref="Z22" si="8">U22+1</f>
        <v>45876</v>
      </c>
      <c r="AA22" s="588"/>
      <c r="AB22" s="588"/>
      <c r="AC22" s="588"/>
      <c r="AD22" s="588"/>
      <c r="AE22" s="589">
        <f t="shared" ref="AE22" si="9">Z22+1</f>
        <v>45877</v>
      </c>
      <c r="AF22" s="590"/>
      <c r="AG22" s="590"/>
      <c r="AH22" s="590"/>
      <c r="AI22" s="590"/>
      <c r="AJ22" s="587">
        <f t="shared" ref="AJ22" si="10">AE22+1</f>
        <v>45878</v>
      </c>
      <c r="AK22" s="587"/>
      <c r="AL22" s="587"/>
      <c r="AM22" s="587"/>
      <c r="AN22" s="587"/>
      <c r="AO22" s="589">
        <f t="shared" ref="AO22" si="11">AJ22+1</f>
        <v>45879</v>
      </c>
      <c r="AP22" s="590"/>
      <c r="AQ22" s="590"/>
      <c r="AR22" s="590"/>
      <c r="AS22" s="590"/>
      <c r="AT22" s="587">
        <f t="shared" ref="AT22" si="12">AO22+1</f>
        <v>45880</v>
      </c>
      <c r="AU22" s="587"/>
      <c r="AV22" s="587"/>
      <c r="AW22" s="587"/>
      <c r="AX22" s="587"/>
    </row>
    <row r="23" spans="2:50" ht="14.25" hidden="1" customHeight="1" outlineLevel="1">
      <c r="B23" s="534"/>
      <c r="C23" s="534"/>
      <c r="D23" s="534"/>
      <c r="E23" s="534"/>
      <c r="F23" s="534"/>
      <c r="G23" s="534"/>
      <c r="H23" s="534"/>
      <c r="I23" s="192"/>
      <c r="J23" s="192"/>
      <c r="K23" s="192"/>
      <c r="L23" s="192"/>
      <c r="M23" s="214"/>
      <c r="N23" s="494"/>
      <c r="O23" s="494"/>
      <c r="P23" s="594">
        <f>P22</f>
        <v>45874</v>
      </c>
      <c r="Q23" s="594"/>
      <c r="R23" s="594"/>
      <c r="S23" s="594"/>
      <c r="T23" s="594"/>
      <c r="U23" s="595">
        <f>U22</f>
        <v>45875</v>
      </c>
      <c r="V23" s="595"/>
      <c r="W23" s="595"/>
      <c r="X23" s="595"/>
      <c r="Y23" s="595"/>
      <c r="Z23" s="594">
        <f t="shared" ref="Z23" si="13">Z22</f>
        <v>45876</v>
      </c>
      <c r="AA23" s="594"/>
      <c r="AB23" s="594"/>
      <c r="AC23" s="594"/>
      <c r="AD23" s="594"/>
      <c r="AE23" s="595">
        <f t="shared" ref="AE23" si="14">AE22</f>
        <v>45877</v>
      </c>
      <c r="AF23" s="595"/>
      <c r="AG23" s="595"/>
      <c r="AH23" s="595"/>
      <c r="AI23" s="595"/>
      <c r="AJ23" s="594">
        <f t="shared" ref="AJ23" si="15">AJ22</f>
        <v>45878</v>
      </c>
      <c r="AK23" s="594"/>
      <c r="AL23" s="594"/>
      <c r="AM23" s="594"/>
      <c r="AN23" s="594"/>
      <c r="AO23" s="595">
        <f t="shared" ref="AO23" si="16">AO22</f>
        <v>45879</v>
      </c>
      <c r="AP23" s="595"/>
      <c r="AQ23" s="595"/>
      <c r="AR23" s="595"/>
      <c r="AS23" s="595"/>
      <c r="AT23" s="594">
        <f t="shared" ref="AT23" si="17">AT22</f>
        <v>45880</v>
      </c>
      <c r="AU23" s="594"/>
      <c r="AV23" s="594"/>
      <c r="AW23" s="594"/>
      <c r="AX23" s="594"/>
    </row>
    <row r="24" spans="2:50" ht="14.25" hidden="1" customHeight="1" outlineLevel="1">
      <c r="B24" s="494" t="s">
        <v>165</v>
      </c>
      <c r="C24" s="494" t="s">
        <v>160</v>
      </c>
      <c r="D24" s="494"/>
      <c r="E24" s="494" t="s">
        <v>161</v>
      </c>
      <c r="F24" s="494"/>
      <c r="G24" s="494"/>
      <c r="H24" s="494" t="s">
        <v>166</v>
      </c>
      <c r="I24" s="527" t="s">
        <v>446</v>
      </c>
      <c r="J24" s="527"/>
      <c r="K24" s="527"/>
      <c r="L24" s="527" t="s">
        <v>166</v>
      </c>
      <c r="M24" s="527" t="s">
        <v>168</v>
      </c>
      <c r="N24" s="494"/>
      <c r="O24" s="494" t="s">
        <v>167</v>
      </c>
      <c r="P24" s="494" t="s">
        <v>163</v>
      </c>
      <c r="Q24" s="494"/>
      <c r="R24" s="494"/>
      <c r="S24" s="494"/>
      <c r="T24" s="494" t="s">
        <v>166</v>
      </c>
      <c r="U24" s="494" t="s">
        <v>163</v>
      </c>
      <c r="V24" s="494"/>
      <c r="W24" s="494"/>
      <c r="X24" s="494"/>
      <c r="Y24" s="494" t="s">
        <v>166</v>
      </c>
      <c r="Z24" s="494" t="s">
        <v>163</v>
      </c>
      <c r="AA24" s="494"/>
      <c r="AB24" s="494"/>
      <c r="AC24" s="494"/>
      <c r="AD24" s="494" t="s">
        <v>166</v>
      </c>
      <c r="AE24" s="494" t="s">
        <v>163</v>
      </c>
      <c r="AF24" s="494"/>
      <c r="AG24" s="494"/>
      <c r="AH24" s="494"/>
      <c r="AI24" s="494" t="s">
        <v>166</v>
      </c>
      <c r="AJ24" s="494" t="s">
        <v>163</v>
      </c>
      <c r="AK24" s="494"/>
      <c r="AL24" s="494"/>
      <c r="AM24" s="494"/>
      <c r="AN24" s="494" t="s">
        <v>166</v>
      </c>
      <c r="AO24" s="494" t="s">
        <v>163</v>
      </c>
      <c r="AP24" s="494"/>
      <c r="AQ24" s="494"/>
      <c r="AR24" s="494"/>
      <c r="AS24" s="494" t="s">
        <v>166</v>
      </c>
      <c r="AT24" s="494" t="s">
        <v>163</v>
      </c>
      <c r="AU24" s="494"/>
      <c r="AV24" s="494"/>
      <c r="AW24" s="494"/>
      <c r="AX24" s="494" t="s">
        <v>166</v>
      </c>
    </row>
    <row r="25" spans="2:50" ht="14.25" hidden="1" customHeight="1" outlineLevel="1">
      <c r="B25" s="494"/>
      <c r="C25" s="494"/>
      <c r="D25" s="494"/>
      <c r="E25" s="494" t="s">
        <v>447</v>
      </c>
      <c r="F25" s="494"/>
      <c r="G25" s="494"/>
      <c r="H25" s="494"/>
      <c r="I25" s="527" t="s">
        <v>447</v>
      </c>
      <c r="J25" s="527"/>
      <c r="K25" s="527"/>
      <c r="L25" s="527"/>
      <c r="M25" s="527"/>
      <c r="N25" s="494"/>
      <c r="O25" s="494"/>
      <c r="P25" s="494" t="s">
        <v>448</v>
      </c>
      <c r="Q25" s="494"/>
      <c r="R25" s="494"/>
      <c r="S25" s="494"/>
      <c r="T25" s="494"/>
      <c r="U25" s="494" t="s">
        <v>448</v>
      </c>
      <c r="V25" s="494"/>
      <c r="W25" s="494"/>
      <c r="X25" s="494"/>
      <c r="Y25" s="494"/>
      <c r="Z25" s="494" t="s">
        <v>448</v>
      </c>
      <c r="AA25" s="494"/>
      <c r="AB25" s="494"/>
      <c r="AC25" s="494"/>
      <c r="AD25" s="494"/>
      <c r="AE25" s="494" t="s">
        <v>448</v>
      </c>
      <c r="AF25" s="494"/>
      <c r="AG25" s="494"/>
      <c r="AH25" s="494"/>
      <c r="AI25" s="494"/>
      <c r="AJ25" s="494" t="s">
        <v>448</v>
      </c>
      <c r="AK25" s="494"/>
      <c r="AL25" s="494"/>
      <c r="AM25" s="494"/>
      <c r="AN25" s="494"/>
      <c r="AO25" s="494" t="s">
        <v>448</v>
      </c>
      <c r="AP25" s="494"/>
      <c r="AQ25" s="494"/>
      <c r="AR25" s="494"/>
      <c r="AS25" s="494"/>
      <c r="AT25" s="494" t="s">
        <v>448</v>
      </c>
      <c r="AU25" s="494"/>
      <c r="AV25" s="494"/>
      <c r="AW25" s="494"/>
      <c r="AX25" s="494"/>
    </row>
    <row r="26" spans="2:50" ht="14.25" hidden="1" customHeight="1" outlineLevel="1">
      <c r="B26" s="494"/>
      <c r="C26" s="494"/>
      <c r="D26" s="494"/>
      <c r="E26" s="203" t="s">
        <v>162</v>
      </c>
      <c r="F26" s="203" t="s">
        <v>449</v>
      </c>
      <c r="G26" s="203" t="s">
        <v>164</v>
      </c>
      <c r="H26" s="494"/>
      <c r="I26" s="204" t="s">
        <v>162</v>
      </c>
      <c r="J26" s="204" t="s">
        <v>449</v>
      </c>
      <c r="K26" s="204" t="s">
        <v>164</v>
      </c>
      <c r="L26" s="527"/>
      <c r="M26" s="527"/>
      <c r="N26" s="494"/>
      <c r="O26" s="494"/>
      <c r="P26" s="203" t="s">
        <v>162</v>
      </c>
      <c r="Q26" s="203" t="s">
        <v>449</v>
      </c>
      <c r="R26" s="203" t="s">
        <v>164</v>
      </c>
      <c r="S26" s="205" t="s">
        <v>168</v>
      </c>
      <c r="T26" s="494"/>
      <c r="U26" s="203" t="s">
        <v>162</v>
      </c>
      <c r="V26" s="203" t="s">
        <v>449</v>
      </c>
      <c r="W26" s="203" t="s">
        <v>164</v>
      </c>
      <c r="X26" s="205" t="s">
        <v>168</v>
      </c>
      <c r="Y26" s="494"/>
      <c r="Z26" s="203" t="s">
        <v>162</v>
      </c>
      <c r="AA26" s="203" t="s">
        <v>449</v>
      </c>
      <c r="AB26" s="203" t="s">
        <v>164</v>
      </c>
      <c r="AC26" s="205" t="s">
        <v>168</v>
      </c>
      <c r="AD26" s="494"/>
      <c r="AE26" s="203" t="s">
        <v>162</v>
      </c>
      <c r="AF26" s="203" t="s">
        <v>449</v>
      </c>
      <c r="AG26" s="203" t="s">
        <v>164</v>
      </c>
      <c r="AH26" s="205" t="s">
        <v>168</v>
      </c>
      <c r="AI26" s="494"/>
      <c r="AJ26" s="203" t="s">
        <v>162</v>
      </c>
      <c r="AK26" s="203" t="s">
        <v>449</v>
      </c>
      <c r="AL26" s="203" t="s">
        <v>164</v>
      </c>
      <c r="AM26" s="205" t="s">
        <v>168</v>
      </c>
      <c r="AN26" s="494"/>
      <c r="AO26" s="203" t="s">
        <v>162</v>
      </c>
      <c r="AP26" s="203" t="s">
        <v>449</v>
      </c>
      <c r="AQ26" s="203" t="s">
        <v>164</v>
      </c>
      <c r="AR26" s="205" t="s">
        <v>168</v>
      </c>
      <c r="AS26" s="494"/>
      <c r="AT26" s="203" t="s">
        <v>162</v>
      </c>
      <c r="AU26" s="203" t="s">
        <v>449</v>
      </c>
      <c r="AV26" s="203" t="s">
        <v>164</v>
      </c>
      <c r="AW26" s="205" t="s">
        <v>168</v>
      </c>
      <c r="AX26" s="494"/>
    </row>
    <row r="27" spans="2:50" ht="14.25" hidden="1" customHeight="1" outlineLevel="1">
      <c r="B27" s="494" t="s">
        <v>488</v>
      </c>
      <c r="C27" s="203">
        <v>1</v>
      </c>
      <c r="D27" s="206" t="s">
        <v>407</v>
      </c>
      <c r="E27" s="207">
        <v>6</v>
      </c>
      <c r="F27" s="203">
        <v>2600</v>
      </c>
      <c r="G27" s="208">
        <f t="shared" ref="G27:G28" si="18">F27/E27</f>
        <v>433.33333333333331</v>
      </c>
      <c r="H27" s="529">
        <f>AVERAGE(G27:G41)</f>
        <v>433.33333333333331</v>
      </c>
      <c r="I27" s="209">
        <f>AVERAGE(P27,U27,Z27,AE27,AJ27,AO27,AT27)</f>
        <v>6</v>
      </c>
      <c r="J27" s="209">
        <f>AVERAGE(Q27,V27,AA27,AF27,AK27,AP27,AU27)</f>
        <v>2095.5404603126394</v>
      </c>
      <c r="K27" s="210">
        <f>AVERAGE(R27,W27,AB27,AG27,AL27,AQ27,AV27)</f>
        <v>349.25674338543985</v>
      </c>
      <c r="L27" s="530">
        <f>IFERROR(AVERAGE(K27:K41),"-")</f>
        <v>355.84274710920249</v>
      </c>
      <c r="M27" s="209">
        <f>RANK(K27, K$27:$K$41)</f>
        <v>2</v>
      </c>
      <c r="N27" s="494"/>
      <c r="O27" s="494"/>
      <c r="P27" s="203">
        <v>6</v>
      </c>
      <c r="Q27" s="207">
        <v>2097.4296205630235</v>
      </c>
      <c r="R27" s="208">
        <f t="shared" ref="R27:R28" si="19">Q27/P27</f>
        <v>349.5716034271706</v>
      </c>
      <c r="S27" s="205">
        <f>RANK(R27, R$27:R$41)</f>
        <v>2</v>
      </c>
      <c r="T27" s="529">
        <f>AVERAGE(R27:R41)</f>
        <v>350.54573407797864</v>
      </c>
      <c r="U27" s="203">
        <v>6</v>
      </c>
      <c r="V27" s="207">
        <v>2097.9729729729734</v>
      </c>
      <c r="W27" s="208">
        <f t="shared" ref="W27:W28" si="20">V27/U27</f>
        <v>349.66216216216225</v>
      </c>
      <c r="X27" s="205">
        <f>RANK(W27, W$27:W$41)</f>
        <v>2</v>
      </c>
      <c r="Y27" s="529">
        <f>AVERAGE(W27:W41)</f>
        <v>352.76757571915095</v>
      </c>
      <c r="Z27" s="203">
        <v>6</v>
      </c>
      <c r="AA27" s="207">
        <v>2096.8560397131746</v>
      </c>
      <c r="AB27" s="208">
        <f t="shared" ref="AB27:AB28" si="21">AA27/Z27</f>
        <v>349.47600661886241</v>
      </c>
      <c r="AC27" s="205">
        <f>RANK(AB27, AB$27:AB$41)</f>
        <v>2</v>
      </c>
      <c r="AD27" s="529">
        <f>AVERAGE(AB27:AB41)</f>
        <v>353.98128115834282</v>
      </c>
      <c r="AE27" s="203">
        <v>6</v>
      </c>
      <c r="AF27" s="207">
        <v>2096.0526315789398</v>
      </c>
      <c r="AG27" s="208">
        <f t="shared" ref="AG27:AG28" si="22">AF27/AE27</f>
        <v>349.34210526315661</v>
      </c>
      <c r="AH27" s="205">
        <f>RANK(AG27, AG$27:AG$41)</f>
        <v>2</v>
      </c>
      <c r="AI27" s="494">
        <f>AVERAGE(AG27:AG41)</f>
        <v>356.62430805728781</v>
      </c>
      <c r="AJ27" s="203">
        <v>6</v>
      </c>
      <c r="AK27" s="207">
        <v>2093.6842105263145</v>
      </c>
      <c r="AL27" s="208">
        <f t="shared" ref="AL27:AL28" si="23">AK27/AJ27</f>
        <v>348.94736842105243</v>
      </c>
      <c r="AM27" s="205">
        <f>RANK(AL27, AL$27:AL$41)</f>
        <v>2</v>
      </c>
      <c r="AN27" s="494">
        <f>AVERAGE(AL27:AL41)</f>
        <v>358.9244688039642</v>
      </c>
      <c r="AO27" s="203">
        <v>6</v>
      </c>
      <c r="AP27" s="207">
        <v>2093.8775510204105</v>
      </c>
      <c r="AQ27" s="208">
        <f t="shared" ref="AQ27:AQ28" si="24">AP27/AO27</f>
        <v>348.9795918367351</v>
      </c>
      <c r="AR27" s="205">
        <f>RANK(AQ27, AQ$27:AQ$41)</f>
        <v>2</v>
      </c>
      <c r="AS27" s="494">
        <f>AVERAGE(AQ27:AQ41)</f>
        <v>358.93654593645374</v>
      </c>
      <c r="AT27" s="203">
        <v>6</v>
      </c>
      <c r="AU27" s="207">
        <v>2092.9101958136398</v>
      </c>
      <c r="AV27" s="208">
        <f t="shared" ref="AV27:AV28" si="25">AU27/AT27</f>
        <v>348.81836596893999</v>
      </c>
      <c r="AW27" s="205">
        <f>RANK(AV27, AV$27:AV$41)</f>
        <v>2</v>
      </c>
      <c r="AX27" s="494">
        <f>AVERAGE(AV27:AV41)</f>
        <v>359.11931601123945</v>
      </c>
    </row>
    <row r="28" spans="2:50" ht="14.25" hidden="1" customHeight="1" outlineLevel="1">
      <c r="B28" s="494"/>
      <c r="C28" s="203">
        <v>2</v>
      </c>
      <c r="D28" s="206" t="s">
        <v>557</v>
      </c>
      <c r="E28" s="207">
        <v>6</v>
      </c>
      <c r="F28" s="203">
        <v>2600</v>
      </c>
      <c r="G28" s="208">
        <f t="shared" si="18"/>
        <v>433.33333333333331</v>
      </c>
      <c r="H28" s="529"/>
      <c r="I28" s="209">
        <f t="shared" ref="I28:K28" si="26">AVERAGE(P28,U28,Z28,AE28,AJ28,AO28,AT28)</f>
        <v>6</v>
      </c>
      <c r="J28" s="209">
        <f t="shared" si="26"/>
        <v>2174.5725049977909</v>
      </c>
      <c r="K28" s="210">
        <f t="shared" si="26"/>
        <v>362.42875083296514</v>
      </c>
      <c r="L28" s="530"/>
      <c r="M28" s="209">
        <f>RANK(K28, K$27:$K$41)</f>
        <v>1</v>
      </c>
      <c r="N28" s="494"/>
      <c r="O28" s="494"/>
      <c r="P28" s="203">
        <v>6</v>
      </c>
      <c r="Q28" s="207">
        <v>2109.1191883727197</v>
      </c>
      <c r="R28" s="208">
        <f t="shared" si="19"/>
        <v>351.51986472878662</v>
      </c>
      <c r="S28" s="205">
        <f t="shared" ref="S28" si="27">RANK(R28, R$27:R$41)</f>
        <v>1</v>
      </c>
      <c r="T28" s="529"/>
      <c r="U28" s="203">
        <v>6</v>
      </c>
      <c r="V28" s="207">
        <v>2135.2379356568381</v>
      </c>
      <c r="W28" s="208">
        <f t="shared" si="20"/>
        <v>355.87298927613966</v>
      </c>
      <c r="X28" s="205">
        <f t="shared" ref="X28" si="28">RANK(W28, W$27:W$41)</f>
        <v>1</v>
      </c>
      <c r="Y28" s="529"/>
      <c r="Z28" s="203">
        <v>6</v>
      </c>
      <c r="AA28" s="207">
        <v>2150.9193341869395</v>
      </c>
      <c r="AB28" s="208">
        <f t="shared" si="21"/>
        <v>358.48655569782323</v>
      </c>
      <c r="AC28" s="205">
        <f t="shared" ref="AC28" si="29">RANK(AB28, AB$27:AB$41)</f>
        <v>1</v>
      </c>
      <c r="AD28" s="529"/>
      <c r="AE28" s="203">
        <v>6</v>
      </c>
      <c r="AF28" s="207">
        <v>2183.4390651085141</v>
      </c>
      <c r="AG28" s="208">
        <f t="shared" si="22"/>
        <v>363.906510851419</v>
      </c>
      <c r="AH28" s="205">
        <f t="shared" ref="AH28" si="30">RANK(AG28, AG$27:AG$41)</f>
        <v>1</v>
      </c>
      <c r="AI28" s="494"/>
      <c r="AJ28" s="203">
        <v>6</v>
      </c>
      <c r="AK28" s="207">
        <v>2213.4094151212557</v>
      </c>
      <c r="AL28" s="208">
        <f t="shared" si="23"/>
        <v>368.90156918687597</v>
      </c>
      <c r="AM28" s="205">
        <f t="shared" ref="AM28" si="31">RANK(AL28, AL$27:AL$41)</f>
        <v>1</v>
      </c>
      <c r="AN28" s="494"/>
      <c r="AO28" s="203">
        <v>6</v>
      </c>
      <c r="AP28" s="207">
        <v>2213.3610002170344</v>
      </c>
      <c r="AQ28" s="208">
        <f t="shared" si="24"/>
        <v>368.89350003617238</v>
      </c>
      <c r="AR28" s="205">
        <f t="shared" ref="AR28" si="32">RANK(AQ28, AQ$27:AQ$41)</f>
        <v>1</v>
      </c>
      <c r="AS28" s="494"/>
      <c r="AT28" s="203">
        <v>6</v>
      </c>
      <c r="AU28" s="207">
        <v>2216.5215963212331</v>
      </c>
      <c r="AV28" s="208">
        <f t="shared" si="25"/>
        <v>369.42026605353885</v>
      </c>
      <c r="AW28" s="205">
        <f t="shared" ref="AW28" si="33">RANK(AV28, AV$27:AV$41)</f>
        <v>1</v>
      </c>
      <c r="AX28" s="494"/>
    </row>
    <row r="29" spans="2:50" ht="14.25" hidden="1" customHeight="1" outlineLevel="1">
      <c r="B29" s="494"/>
      <c r="C29" s="203">
        <v>3</v>
      </c>
      <c r="D29" s="206"/>
      <c r="E29" s="207"/>
      <c r="F29" s="203"/>
      <c r="G29" s="208"/>
      <c r="H29" s="529"/>
      <c r="I29" s="209"/>
      <c r="J29" s="209"/>
      <c r="K29" s="210"/>
      <c r="L29" s="530"/>
      <c r="M29" s="209"/>
      <c r="N29" s="494"/>
      <c r="O29" s="494"/>
      <c r="P29" s="203"/>
      <c r="Q29" s="207"/>
      <c r="R29" s="208"/>
      <c r="S29" s="205"/>
      <c r="T29" s="529"/>
      <c r="U29" s="203"/>
      <c r="V29" s="207"/>
      <c r="W29" s="208"/>
      <c r="X29" s="205"/>
      <c r="Y29" s="529"/>
      <c r="Z29" s="203"/>
      <c r="AA29" s="207"/>
      <c r="AB29" s="208"/>
      <c r="AC29" s="205"/>
      <c r="AD29" s="529"/>
      <c r="AE29" s="203"/>
      <c r="AF29" s="207"/>
      <c r="AG29" s="208"/>
      <c r="AH29" s="205"/>
      <c r="AI29" s="494"/>
      <c r="AJ29" s="203"/>
      <c r="AK29" s="207"/>
      <c r="AL29" s="208"/>
      <c r="AM29" s="205"/>
      <c r="AN29" s="494"/>
      <c r="AO29" s="203"/>
      <c r="AP29" s="207"/>
      <c r="AQ29" s="208"/>
      <c r="AR29" s="205"/>
      <c r="AS29" s="494"/>
      <c r="AT29" s="203"/>
      <c r="AU29" s="207"/>
      <c r="AV29" s="208"/>
      <c r="AW29" s="205"/>
      <c r="AX29" s="494"/>
    </row>
    <row r="30" spans="2:50" ht="14.25" hidden="1" customHeight="1" outlineLevel="1">
      <c r="B30" s="494"/>
      <c r="C30" s="203">
        <v>4</v>
      </c>
      <c r="D30" s="206"/>
      <c r="E30" s="207"/>
      <c r="F30" s="203"/>
      <c r="G30" s="208"/>
      <c r="H30" s="529"/>
      <c r="I30" s="209"/>
      <c r="J30" s="209"/>
      <c r="K30" s="210"/>
      <c r="L30" s="530"/>
      <c r="M30" s="209"/>
      <c r="N30" s="494"/>
      <c r="O30" s="494"/>
      <c r="P30" s="203"/>
      <c r="Q30" s="207"/>
      <c r="R30" s="208"/>
      <c r="S30" s="205"/>
      <c r="T30" s="529"/>
      <c r="U30" s="203"/>
      <c r="V30" s="207"/>
      <c r="W30" s="208"/>
      <c r="X30" s="205"/>
      <c r="Y30" s="529"/>
      <c r="Z30" s="203"/>
      <c r="AA30" s="207"/>
      <c r="AB30" s="208"/>
      <c r="AC30" s="205"/>
      <c r="AD30" s="529"/>
      <c r="AE30" s="203"/>
      <c r="AF30" s="207"/>
      <c r="AG30" s="208"/>
      <c r="AH30" s="205"/>
      <c r="AI30" s="494"/>
      <c r="AJ30" s="203"/>
      <c r="AK30" s="207"/>
      <c r="AL30" s="208"/>
      <c r="AM30" s="205"/>
      <c r="AN30" s="494"/>
      <c r="AO30" s="203"/>
      <c r="AP30" s="207"/>
      <c r="AQ30" s="208"/>
      <c r="AR30" s="205"/>
      <c r="AS30" s="494"/>
      <c r="AT30" s="203"/>
      <c r="AU30" s="207"/>
      <c r="AV30" s="208"/>
      <c r="AW30" s="205"/>
      <c r="AX30" s="494"/>
    </row>
    <row r="31" spans="2:50" ht="14.25" hidden="1" customHeight="1" outlineLevel="1">
      <c r="B31" s="494"/>
      <c r="C31" s="203">
        <v>5</v>
      </c>
      <c r="D31" s="206"/>
      <c r="E31" s="207"/>
      <c r="F31" s="203"/>
      <c r="G31" s="208"/>
      <c r="H31" s="529"/>
      <c r="I31" s="209"/>
      <c r="J31" s="209"/>
      <c r="K31" s="210"/>
      <c r="L31" s="530"/>
      <c r="M31" s="209"/>
      <c r="N31" s="494"/>
      <c r="O31" s="494"/>
      <c r="P31" s="203"/>
      <c r="Q31" s="207"/>
      <c r="R31" s="208"/>
      <c r="S31" s="205"/>
      <c r="T31" s="529"/>
      <c r="U31" s="203"/>
      <c r="V31" s="207"/>
      <c r="W31" s="208"/>
      <c r="X31" s="205"/>
      <c r="Y31" s="529"/>
      <c r="Z31" s="203"/>
      <c r="AA31" s="207"/>
      <c r="AB31" s="208"/>
      <c r="AC31" s="205"/>
      <c r="AD31" s="529"/>
      <c r="AE31" s="203"/>
      <c r="AF31" s="207"/>
      <c r="AG31" s="208"/>
      <c r="AH31" s="205"/>
      <c r="AI31" s="494"/>
      <c r="AJ31" s="203"/>
      <c r="AK31" s="207"/>
      <c r="AL31" s="208"/>
      <c r="AM31" s="205"/>
      <c r="AN31" s="494"/>
      <c r="AO31" s="203"/>
      <c r="AP31" s="207"/>
      <c r="AQ31" s="208"/>
      <c r="AR31" s="205"/>
      <c r="AS31" s="494"/>
      <c r="AT31" s="203"/>
      <c r="AU31" s="207"/>
      <c r="AV31" s="208"/>
      <c r="AW31" s="205"/>
      <c r="AX31" s="494"/>
    </row>
    <row r="32" spans="2:50" ht="14.25" hidden="1" customHeight="1" outlineLevel="1">
      <c r="B32" s="494"/>
      <c r="C32" s="203">
        <v>6</v>
      </c>
      <c r="D32" s="206"/>
      <c r="E32" s="207"/>
      <c r="F32" s="203"/>
      <c r="G32" s="208"/>
      <c r="H32" s="529"/>
      <c r="I32" s="209"/>
      <c r="J32" s="209"/>
      <c r="K32" s="210"/>
      <c r="L32" s="530"/>
      <c r="M32" s="209"/>
      <c r="N32" s="494"/>
      <c r="O32" s="494"/>
      <c r="P32" s="203"/>
      <c r="Q32" s="207"/>
      <c r="R32" s="208"/>
      <c r="S32" s="205"/>
      <c r="T32" s="529"/>
      <c r="U32" s="203"/>
      <c r="V32" s="207"/>
      <c r="W32" s="208"/>
      <c r="X32" s="205"/>
      <c r="Y32" s="529"/>
      <c r="Z32" s="203"/>
      <c r="AA32" s="207"/>
      <c r="AB32" s="208"/>
      <c r="AC32" s="205"/>
      <c r="AD32" s="529"/>
      <c r="AE32" s="203"/>
      <c r="AF32" s="207"/>
      <c r="AG32" s="208"/>
      <c r="AH32" s="205"/>
      <c r="AI32" s="494"/>
      <c r="AJ32" s="203"/>
      <c r="AK32" s="207"/>
      <c r="AL32" s="208"/>
      <c r="AM32" s="205"/>
      <c r="AN32" s="494"/>
      <c r="AO32" s="203"/>
      <c r="AP32" s="207"/>
      <c r="AQ32" s="208"/>
      <c r="AR32" s="205"/>
      <c r="AS32" s="494"/>
      <c r="AT32" s="203"/>
      <c r="AU32" s="207"/>
      <c r="AV32" s="208"/>
      <c r="AW32" s="205"/>
      <c r="AX32" s="494"/>
    </row>
    <row r="33" spans="1:50" ht="14.25" hidden="1" customHeight="1" outlineLevel="1">
      <c r="B33" s="494"/>
      <c r="C33" s="203">
        <v>7</v>
      </c>
      <c r="D33" s="206"/>
      <c r="E33" s="207"/>
      <c r="F33" s="203"/>
      <c r="G33" s="208"/>
      <c r="H33" s="529"/>
      <c r="I33" s="209"/>
      <c r="J33" s="209"/>
      <c r="K33" s="210"/>
      <c r="L33" s="530"/>
      <c r="M33" s="209"/>
      <c r="N33" s="494"/>
      <c r="O33" s="494"/>
      <c r="P33" s="203"/>
      <c r="Q33" s="207"/>
      <c r="R33" s="208"/>
      <c r="S33" s="205"/>
      <c r="T33" s="529"/>
      <c r="U33" s="203"/>
      <c r="V33" s="207"/>
      <c r="W33" s="208"/>
      <c r="X33" s="205"/>
      <c r="Y33" s="529"/>
      <c r="Z33" s="203"/>
      <c r="AA33" s="207"/>
      <c r="AB33" s="208"/>
      <c r="AC33" s="205"/>
      <c r="AD33" s="529"/>
      <c r="AE33" s="203"/>
      <c r="AF33" s="207"/>
      <c r="AG33" s="208"/>
      <c r="AH33" s="205"/>
      <c r="AI33" s="494"/>
      <c r="AJ33" s="203"/>
      <c r="AK33" s="207"/>
      <c r="AL33" s="208"/>
      <c r="AM33" s="205"/>
      <c r="AN33" s="494"/>
      <c r="AO33" s="203"/>
      <c r="AP33" s="207"/>
      <c r="AQ33" s="208"/>
      <c r="AR33" s="205"/>
      <c r="AS33" s="494"/>
      <c r="AT33" s="203"/>
      <c r="AU33" s="207"/>
      <c r="AV33" s="208"/>
      <c r="AW33" s="205"/>
      <c r="AX33" s="494"/>
    </row>
    <row r="34" spans="1:50" ht="14.25" hidden="1" customHeight="1" outlineLevel="1">
      <c r="B34" s="494"/>
      <c r="C34" s="203">
        <v>8</v>
      </c>
      <c r="D34" s="206"/>
      <c r="E34" s="207"/>
      <c r="F34" s="203"/>
      <c r="G34" s="208"/>
      <c r="H34" s="529"/>
      <c r="I34" s="209"/>
      <c r="J34" s="209"/>
      <c r="K34" s="210"/>
      <c r="L34" s="530"/>
      <c r="M34" s="209"/>
      <c r="N34" s="494"/>
      <c r="O34" s="494"/>
      <c r="P34" s="203"/>
      <c r="Q34" s="207"/>
      <c r="R34" s="208"/>
      <c r="S34" s="205"/>
      <c r="T34" s="529"/>
      <c r="U34" s="203"/>
      <c r="V34" s="207"/>
      <c r="W34" s="208"/>
      <c r="X34" s="205"/>
      <c r="Y34" s="529"/>
      <c r="Z34" s="203"/>
      <c r="AA34" s="207"/>
      <c r="AB34" s="208"/>
      <c r="AC34" s="205"/>
      <c r="AD34" s="529"/>
      <c r="AE34" s="203"/>
      <c r="AF34" s="207"/>
      <c r="AG34" s="208"/>
      <c r="AH34" s="205"/>
      <c r="AI34" s="494"/>
      <c r="AJ34" s="203"/>
      <c r="AK34" s="207"/>
      <c r="AL34" s="208"/>
      <c r="AM34" s="205"/>
      <c r="AN34" s="494"/>
      <c r="AO34" s="203"/>
      <c r="AP34" s="207"/>
      <c r="AQ34" s="208"/>
      <c r="AR34" s="205"/>
      <c r="AS34" s="494"/>
      <c r="AT34" s="203"/>
      <c r="AU34" s="207"/>
      <c r="AV34" s="208"/>
      <c r="AW34" s="205"/>
      <c r="AX34" s="494"/>
    </row>
    <row r="35" spans="1:50" ht="14.25" hidden="1" customHeight="1" outlineLevel="1">
      <c r="B35" s="494"/>
      <c r="C35" s="203">
        <v>9</v>
      </c>
      <c r="D35" s="206"/>
      <c r="E35" s="207"/>
      <c r="F35" s="203"/>
      <c r="G35" s="208"/>
      <c r="H35" s="529"/>
      <c r="I35" s="209"/>
      <c r="J35" s="209"/>
      <c r="K35" s="210"/>
      <c r="L35" s="530"/>
      <c r="M35" s="209"/>
      <c r="N35" s="494"/>
      <c r="O35" s="494"/>
      <c r="P35" s="203"/>
      <c r="Q35" s="207"/>
      <c r="R35" s="208"/>
      <c r="S35" s="205"/>
      <c r="T35" s="529"/>
      <c r="U35" s="203"/>
      <c r="V35" s="207"/>
      <c r="W35" s="208"/>
      <c r="X35" s="205"/>
      <c r="Y35" s="529"/>
      <c r="Z35" s="203"/>
      <c r="AA35" s="207"/>
      <c r="AB35" s="208"/>
      <c r="AC35" s="205"/>
      <c r="AD35" s="529"/>
      <c r="AE35" s="203"/>
      <c r="AF35" s="207"/>
      <c r="AG35" s="208"/>
      <c r="AH35" s="205"/>
      <c r="AI35" s="494"/>
      <c r="AJ35" s="203"/>
      <c r="AK35" s="207"/>
      <c r="AL35" s="208"/>
      <c r="AM35" s="205"/>
      <c r="AN35" s="494"/>
      <c r="AO35" s="203"/>
      <c r="AP35" s="207"/>
      <c r="AQ35" s="208"/>
      <c r="AR35" s="205"/>
      <c r="AS35" s="494"/>
      <c r="AT35" s="203"/>
      <c r="AU35" s="207"/>
      <c r="AV35" s="208"/>
      <c r="AW35" s="205"/>
      <c r="AX35" s="494"/>
    </row>
    <row r="36" spans="1:50" ht="14.25" hidden="1" customHeight="1" outlineLevel="1">
      <c r="B36" s="494"/>
      <c r="C36" s="203">
        <v>10</v>
      </c>
      <c r="D36" s="206"/>
      <c r="E36" s="207"/>
      <c r="F36" s="203"/>
      <c r="G36" s="208"/>
      <c r="H36" s="529"/>
      <c r="I36" s="209"/>
      <c r="J36" s="209"/>
      <c r="K36" s="210"/>
      <c r="L36" s="530"/>
      <c r="M36" s="209"/>
      <c r="N36" s="494"/>
      <c r="O36" s="494"/>
      <c r="P36" s="203"/>
      <c r="Q36" s="207"/>
      <c r="R36" s="208"/>
      <c r="S36" s="205"/>
      <c r="T36" s="529"/>
      <c r="U36" s="203"/>
      <c r="V36" s="207"/>
      <c r="W36" s="208"/>
      <c r="X36" s="205"/>
      <c r="Y36" s="529"/>
      <c r="Z36" s="203"/>
      <c r="AA36" s="207"/>
      <c r="AB36" s="208"/>
      <c r="AC36" s="205"/>
      <c r="AD36" s="529"/>
      <c r="AE36" s="203"/>
      <c r="AF36" s="207"/>
      <c r="AG36" s="208"/>
      <c r="AH36" s="205"/>
      <c r="AI36" s="494"/>
      <c r="AJ36" s="203"/>
      <c r="AK36" s="207"/>
      <c r="AL36" s="208"/>
      <c r="AM36" s="205"/>
      <c r="AN36" s="494"/>
      <c r="AO36" s="203"/>
      <c r="AP36" s="207"/>
      <c r="AQ36" s="208"/>
      <c r="AR36" s="205"/>
      <c r="AS36" s="494"/>
      <c r="AT36" s="203"/>
      <c r="AU36" s="207"/>
      <c r="AV36" s="208"/>
      <c r="AW36" s="205"/>
      <c r="AX36" s="494"/>
    </row>
    <row r="37" spans="1:50" ht="14.25" hidden="1" customHeight="1" outlineLevel="1">
      <c r="B37" s="494"/>
      <c r="C37" s="203">
        <v>11</v>
      </c>
      <c r="D37" s="206"/>
      <c r="E37" s="207"/>
      <c r="F37" s="203"/>
      <c r="G37" s="208"/>
      <c r="H37" s="529"/>
      <c r="I37" s="209"/>
      <c r="J37" s="209"/>
      <c r="K37" s="210"/>
      <c r="L37" s="530"/>
      <c r="M37" s="209"/>
      <c r="N37" s="494"/>
      <c r="O37" s="494"/>
      <c r="P37" s="203"/>
      <c r="Q37" s="207"/>
      <c r="R37" s="208"/>
      <c r="S37" s="205"/>
      <c r="T37" s="529"/>
      <c r="U37" s="203"/>
      <c r="V37" s="207"/>
      <c r="W37" s="208"/>
      <c r="X37" s="205"/>
      <c r="Y37" s="529"/>
      <c r="Z37" s="203"/>
      <c r="AA37" s="207"/>
      <c r="AB37" s="208"/>
      <c r="AC37" s="205"/>
      <c r="AD37" s="529"/>
      <c r="AE37" s="203"/>
      <c r="AF37" s="207"/>
      <c r="AG37" s="208"/>
      <c r="AH37" s="205"/>
      <c r="AI37" s="494"/>
      <c r="AJ37" s="203"/>
      <c r="AK37" s="207"/>
      <c r="AL37" s="208"/>
      <c r="AM37" s="205"/>
      <c r="AN37" s="494"/>
      <c r="AO37" s="203"/>
      <c r="AP37" s="207"/>
      <c r="AQ37" s="208"/>
      <c r="AR37" s="205"/>
      <c r="AS37" s="494"/>
      <c r="AT37" s="203"/>
      <c r="AU37" s="207"/>
      <c r="AV37" s="208"/>
      <c r="AW37" s="205"/>
      <c r="AX37" s="494"/>
    </row>
    <row r="38" spans="1:50" ht="14.25" hidden="1" customHeight="1" outlineLevel="1">
      <c r="B38" s="494"/>
      <c r="C38" s="203">
        <v>12</v>
      </c>
      <c r="D38" s="206"/>
      <c r="E38" s="203"/>
      <c r="F38" s="203"/>
      <c r="G38" s="203"/>
      <c r="H38" s="529"/>
      <c r="I38" s="209"/>
      <c r="J38" s="209"/>
      <c r="K38" s="210"/>
      <c r="L38" s="530"/>
      <c r="M38" s="209"/>
      <c r="N38" s="494"/>
      <c r="O38" s="494"/>
      <c r="P38" s="203"/>
      <c r="Q38" s="207"/>
      <c r="R38" s="208"/>
      <c r="S38" s="205"/>
      <c r="T38" s="529"/>
      <c r="U38" s="203"/>
      <c r="V38" s="207"/>
      <c r="W38" s="208"/>
      <c r="X38" s="205"/>
      <c r="Y38" s="529"/>
      <c r="Z38" s="203"/>
      <c r="AA38" s="207"/>
      <c r="AB38" s="208"/>
      <c r="AC38" s="205"/>
      <c r="AD38" s="529"/>
      <c r="AE38" s="203"/>
      <c r="AF38" s="207"/>
      <c r="AG38" s="208"/>
      <c r="AH38" s="205"/>
      <c r="AI38" s="494"/>
      <c r="AJ38" s="203"/>
      <c r="AK38" s="207"/>
      <c r="AL38" s="208"/>
      <c r="AM38" s="205"/>
      <c r="AN38" s="494"/>
      <c r="AO38" s="203"/>
      <c r="AP38" s="207"/>
      <c r="AQ38" s="208"/>
      <c r="AR38" s="205"/>
      <c r="AS38" s="494"/>
      <c r="AT38" s="203"/>
      <c r="AU38" s="207"/>
      <c r="AV38" s="208"/>
      <c r="AW38" s="205"/>
      <c r="AX38" s="494"/>
    </row>
    <row r="39" spans="1:50" ht="14.25" hidden="1" customHeight="1" outlineLevel="1">
      <c r="B39" s="494"/>
      <c r="C39" s="203">
        <v>13</v>
      </c>
      <c r="D39" s="206"/>
      <c r="E39" s="203"/>
      <c r="F39" s="203"/>
      <c r="G39" s="203"/>
      <c r="H39" s="529"/>
      <c r="I39" s="209"/>
      <c r="J39" s="209"/>
      <c r="K39" s="210"/>
      <c r="L39" s="530"/>
      <c r="M39" s="209"/>
      <c r="N39" s="494"/>
      <c r="O39" s="494"/>
      <c r="P39" s="203"/>
      <c r="Q39" s="207"/>
      <c r="R39" s="208"/>
      <c r="S39" s="205"/>
      <c r="T39" s="529"/>
      <c r="U39" s="203"/>
      <c r="V39" s="207"/>
      <c r="W39" s="208"/>
      <c r="X39" s="205"/>
      <c r="Y39" s="529"/>
      <c r="Z39" s="203"/>
      <c r="AA39" s="207"/>
      <c r="AB39" s="208"/>
      <c r="AC39" s="205"/>
      <c r="AD39" s="529"/>
      <c r="AE39" s="203"/>
      <c r="AF39" s="207"/>
      <c r="AG39" s="208"/>
      <c r="AH39" s="205"/>
      <c r="AI39" s="494"/>
      <c r="AJ39" s="203"/>
      <c r="AK39" s="207"/>
      <c r="AL39" s="208"/>
      <c r="AM39" s="205"/>
      <c r="AN39" s="494"/>
      <c r="AO39" s="203"/>
      <c r="AP39" s="207"/>
      <c r="AQ39" s="208"/>
      <c r="AR39" s="205"/>
      <c r="AS39" s="494"/>
      <c r="AT39" s="203"/>
      <c r="AU39" s="207"/>
      <c r="AV39" s="208"/>
      <c r="AW39" s="205"/>
      <c r="AX39" s="494"/>
    </row>
    <row r="40" spans="1:50" ht="14.25" hidden="1" customHeight="1" outlineLevel="1">
      <c r="B40" s="494"/>
      <c r="C40" s="203">
        <v>14</v>
      </c>
      <c r="D40" s="206"/>
      <c r="E40" s="203"/>
      <c r="F40" s="203"/>
      <c r="G40" s="203"/>
      <c r="H40" s="529"/>
      <c r="I40" s="209"/>
      <c r="J40" s="209"/>
      <c r="K40" s="210"/>
      <c r="L40" s="530"/>
      <c r="M40" s="209"/>
      <c r="N40" s="494"/>
      <c r="O40" s="494"/>
      <c r="P40" s="203"/>
      <c r="Q40" s="207"/>
      <c r="R40" s="208"/>
      <c r="S40" s="205"/>
      <c r="T40" s="529"/>
      <c r="U40" s="203"/>
      <c r="V40" s="207"/>
      <c r="W40" s="208"/>
      <c r="X40" s="205"/>
      <c r="Y40" s="529"/>
      <c r="Z40" s="203"/>
      <c r="AA40" s="207"/>
      <c r="AB40" s="208"/>
      <c r="AC40" s="205"/>
      <c r="AD40" s="529"/>
      <c r="AE40" s="203"/>
      <c r="AF40" s="207"/>
      <c r="AG40" s="208"/>
      <c r="AH40" s="205"/>
      <c r="AI40" s="494"/>
      <c r="AJ40" s="203"/>
      <c r="AK40" s="207"/>
      <c r="AL40" s="208"/>
      <c r="AM40" s="205"/>
      <c r="AN40" s="494"/>
      <c r="AO40" s="203"/>
      <c r="AP40" s="207"/>
      <c r="AQ40" s="208"/>
      <c r="AR40" s="205"/>
      <c r="AS40" s="494"/>
      <c r="AT40" s="203"/>
      <c r="AU40" s="207"/>
      <c r="AV40" s="208"/>
      <c r="AW40" s="205"/>
      <c r="AX40" s="494"/>
    </row>
    <row r="41" spans="1:50" ht="14.25" hidden="1" customHeight="1" outlineLevel="1">
      <c r="B41" s="494"/>
      <c r="C41" s="203">
        <v>15</v>
      </c>
      <c r="D41" s="206"/>
      <c r="E41" s="203"/>
      <c r="F41" s="203"/>
      <c r="G41" s="203"/>
      <c r="H41" s="529"/>
      <c r="I41" s="209"/>
      <c r="J41" s="209"/>
      <c r="K41" s="210"/>
      <c r="L41" s="530"/>
      <c r="M41" s="209"/>
      <c r="N41" s="494"/>
      <c r="O41" s="494"/>
      <c r="P41" s="203"/>
      <c r="Q41" s="207"/>
      <c r="R41" s="208"/>
      <c r="S41" s="205"/>
      <c r="T41" s="529"/>
      <c r="U41" s="203"/>
      <c r="V41" s="207"/>
      <c r="W41" s="208"/>
      <c r="X41" s="205"/>
      <c r="Y41" s="529"/>
      <c r="Z41" s="203"/>
      <c r="AA41" s="207"/>
      <c r="AB41" s="208"/>
      <c r="AC41" s="205"/>
      <c r="AD41" s="529"/>
      <c r="AE41" s="203"/>
      <c r="AF41" s="207"/>
      <c r="AG41" s="208"/>
      <c r="AH41" s="205"/>
      <c r="AI41" s="494"/>
      <c r="AJ41" s="203"/>
      <c r="AK41" s="207"/>
      <c r="AL41" s="208"/>
      <c r="AM41" s="205"/>
      <c r="AN41" s="494"/>
      <c r="AO41" s="203"/>
      <c r="AP41" s="207"/>
      <c r="AQ41" s="208"/>
      <c r="AR41" s="205"/>
      <c r="AS41" s="494"/>
      <c r="AT41" s="203"/>
      <c r="AU41" s="207"/>
      <c r="AV41" s="208"/>
      <c r="AW41" s="205"/>
      <c r="AX41" s="494"/>
    </row>
    <row r="42" spans="1:50" ht="14.25" hidden="1" customHeight="1" outlineLevel="1" collapsed="1">
      <c r="B42" s="531" t="s">
        <v>603</v>
      </c>
      <c r="C42" s="532"/>
      <c r="D42" s="532"/>
      <c r="E42" s="532"/>
      <c r="F42" s="532"/>
      <c r="G42" s="532"/>
      <c r="H42" s="532"/>
      <c r="I42" s="532"/>
      <c r="J42" s="532"/>
      <c r="K42" s="532"/>
      <c r="L42" s="532"/>
      <c r="M42" s="533"/>
      <c r="N42" s="575" t="s">
        <v>445</v>
      </c>
      <c r="O42" s="575" t="s">
        <v>105</v>
      </c>
      <c r="P42" s="587">
        <v>45881</v>
      </c>
      <c r="Q42" s="588"/>
      <c r="R42" s="588"/>
      <c r="S42" s="588"/>
      <c r="T42" s="588"/>
      <c r="U42" s="589">
        <f>P42+1</f>
        <v>45882</v>
      </c>
      <c r="V42" s="590"/>
      <c r="W42" s="590"/>
      <c r="X42" s="590"/>
      <c r="Y42" s="590"/>
      <c r="Z42" s="587">
        <f t="shared" ref="Z42" si="34">U42+1</f>
        <v>45883</v>
      </c>
      <c r="AA42" s="588"/>
      <c r="AB42" s="588"/>
      <c r="AC42" s="588"/>
      <c r="AD42" s="588"/>
      <c r="AE42" s="589">
        <f t="shared" ref="AE42" si="35">Z42+1</f>
        <v>45884</v>
      </c>
      <c r="AF42" s="590"/>
      <c r="AG42" s="590"/>
      <c r="AH42" s="590"/>
      <c r="AI42" s="590"/>
      <c r="AJ42" s="591">
        <f t="shared" ref="AJ42" si="36">AE42+1</f>
        <v>45885</v>
      </c>
      <c r="AK42" s="592"/>
      <c r="AL42" s="592"/>
      <c r="AM42" s="592"/>
      <c r="AN42" s="593"/>
      <c r="AO42" s="589">
        <f t="shared" ref="AO42" si="37">AJ42+1</f>
        <v>45886</v>
      </c>
      <c r="AP42" s="590"/>
      <c r="AQ42" s="590"/>
      <c r="AR42" s="590"/>
      <c r="AS42" s="590"/>
      <c r="AT42" s="591">
        <f t="shared" ref="AT42" si="38">AO42+1</f>
        <v>45887</v>
      </c>
      <c r="AU42" s="592"/>
      <c r="AV42" s="592"/>
      <c r="AW42" s="592"/>
      <c r="AX42" s="593"/>
    </row>
    <row r="43" spans="1:50" ht="14.25" hidden="1" customHeight="1" outlineLevel="1">
      <c r="B43" s="534"/>
      <c r="C43" s="534"/>
      <c r="D43" s="534"/>
      <c r="E43" s="534"/>
      <c r="F43" s="534"/>
      <c r="G43" s="534"/>
      <c r="H43" s="534"/>
      <c r="I43" s="534"/>
      <c r="J43" s="534"/>
      <c r="K43" s="534"/>
      <c r="L43" s="534"/>
      <c r="M43" s="535"/>
      <c r="N43" s="577"/>
      <c r="O43" s="577"/>
      <c r="P43" s="594">
        <f>P42</f>
        <v>45881</v>
      </c>
      <c r="Q43" s="594"/>
      <c r="R43" s="594"/>
      <c r="S43" s="594"/>
      <c r="T43" s="594"/>
      <c r="U43" s="595">
        <f>U42</f>
        <v>45882</v>
      </c>
      <c r="V43" s="595"/>
      <c r="W43" s="595"/>
      <c r="X43" s="595"/>
      <c r="Y43" s="595"/>
      <c r="Z43" s="594">
        <f t="shared" ref="Z43" si="39">Z42</f>
        <v>45883</v>
      </c>
      <c r="AA43" s="594"/>
      <c r="AB43" s="594"/>
      <c r="AC43" s="594"/>
      <c r="AD43" s="594"/>
      <c r="AE43" s="595">
        <f t="shared" ref="AE43" si="40">AE42</f>
        <v>45884</v>
      </c>
      <c r="AF43" s="595"/>
      <c r="AG43" s="595"/>
      <c r="AH43" s="595"/>
      <c r="AI43" s="595"/>
      <c r="AJ43" s="596">
        <f t="shared" ref="AJ43" si="41">AJ42</f>
        <v>45885</v>
      </c>
      <c r="AK43" s="597"/>
      <c r="AL43" s="597"/>
      <c r="AM43" s="597"/>
      <c r="AN43" s="598"/>
      <c r="AO43" s="595">
        <f t="shared" ref="AO43" si="42">AO42</f>
        <v>45886</v>
      </c>
      <c r="AP43" s="595"/>
      <c r="AQ43" s="595"/>
      <c r="AR43" s="595"/>
      <c r="AS43" s="595"/>
      <c r="AT43" s="596">
        <f t="shared" ref="AT43" si="43">AT42</f>
        <v>45887</v>
      </c>
      <c r="AU43" s="597"/>
      <c r="AV43" s="597"/>
      <c r="AW43" s="597"/>
      <c r="AX43" s="598"/>
    </row>
    <row r="44" spans="1:50" ht="14.25" hidden="1" customHeight="1" outlineLevel="1">
      <c r="B44" s="494" t="s">
        <v>165</v>
      </c>
      <c r="C44" s="494" t="s">
        <v>160</v>
      </c>
      <c r="D44" s="494"/>
      <c r="E44" s="494" t="s">
        <v>161</v>
      </c>
      <c r="F44" s="494"/>
      <c r="G44" s="494"/>
      <c r="H44" s="494" t="s">
        <v>166</v>
      </c>
      <c r="I44" s="527" t="s">
        <v>446</v>
      </c>
      <c r="J44" s="527"/>
      <c r="K44" s="527"/>
      <c r="L44" s="527" t="s">
        <v>166</v>
      </c>
      <c r="M44" s="527" t="s">
        <v>168</v>
      </c>
      <c r="N44" s="494"/>
      <c r="O44" s="494" t="s">
        <v>167</v>
      </c>
      <c r="P44" s="494" t="s">
        <v>163</v>
      </c>
      <c r="Q44" s="494"/>
      <c r="R44" s="494"/>
      <c r="S44" s="494"/>
      <c r="T44" s="494" t="s">
        <v>166</v>
      </c>
      <c r="U44" s="494" t="s">
        <v>163</v>
      </c>
      <c r="V44" s="494"/>
      <c r="W44" s="494"/>
      <c r="X44" s="494"/>
      <c r="Y44" s="494" t="s">
        <v>166</v>
      </c>
      <c r="Z44" s="494" t="s">
        <v>163</v>
      </c>
      <c r="AA44" s="494"/>
      <c r="AB44" s="494"/>
      <c r="AC44" s="494"/>
      <c r="AD44" s="494" t="s">
        <v>166</v>
      </c>
      <c r="AE44" s="494" t="s">
        <v>163</v>
      </c>
      <c r="AF44" s="494"/>
      <c r="AG44" s="494"/>
      <c r="AH44" s="494"/>
      <c r="AI44" s="494" t="s">
        <v>166</v>
      </c>
      <c r="AJ44" s="494" t="s">
        <v>163</v>
      </c>
      <c r="AK44" s="494"/>
      <c r="AL44" s="494"/>
      <c r="AM44" s="494"/>
      <c r="AN44" s="494" t="s">
        <v>166</v>
      </c>
      <c r="AO44" s="494" t="s">
        <v>163</v>
      </c>
      <c r="AP44" s="494"/>
      <c r="AQ44" s="494"/>
      <c r="AR44" s="494"/>
      <c r="AS44" s="494" t="s">
        <v>166</v>
      </c>
      <c r="AT44" s="494" t="s">
        <v>163</v>
      </c>
      <c r="AU44" s="494"/>
      <c r="AV44" s="494"/>
      <c r="AW44" s="494"/>
      <c r="AX44" s="494" t="s">
        <v>166</v>
      </c>
    </row>
    <row r="45" spans="1:50" ht="14.25" hidden="1" customHeight="1" outlineLevel="1">
      <c r="B45" s="494"/>
      <c r="C45" s="494"/>
      <c r="D45" s="494"/>
      <c r="E45" s="494" t="s">
        <v>447</v>
      </c>
      <c r="F45" s="494"/>
      <c r="G45" s="494"/>
      <c r="H45" s="494"/>
      <c r="I45" s="527" t="s">
        <v>447</v>
      </c>
      <c r="J45" s="527"/>
      <c r="K45" s="527"/>
      <c r="L45" s="527"/>
      <c r="M45" s="527"/>
      <c r="N45" s="494"/>
      <c r="O45" s="494"/>
      <c r="P45" s="494" t="s">
        <v>448</v>
      </c>
      <c r="Q45" s="494"/>
      <c r="R45" s="494"/>
      <c r="S45" s="494"/>
      <c r="T45" s="494"/>
      <c r="U45" s="494" t="s">
        <v>448</v>
      </c>
      <c r="V45" s="494"/>
      <c r="W45" s="494"/>
      <c r="X45" s="494"/>
      <c r="Y45" s="494"/>
      <c r="Z45" s="494" t="s">
        <v>448</v>
      </c>
      <c r="AA45" s="494"/>
      <c r="AB45" s="494"/>
      <c r="AC45" s="494"/>
      <c r="AD45" s="494"/>
      <c r="AE45" s="494" t="s">
        <v>448</v>
      </c>
      <c r="AF45" s="494"/>
      <c r="AG45" s="494"/>
      <c r="AH45" s="494"/>
      <c r="AI45" s="494"/>
      <c r="AJ45" s="494" t="s">
        <v>448</v>
      </c>
      <c r="AK45" s="494"/>
      <c r="AL45" s="494"/>
      <c r="AM45" s="494"/>
      <c r="AN45" s="494"/>
      <c r="AO45" s="494" t="s">
        <v>448</v>
      </c>
      <c r="AP45" s="494"/>
      <c r="AQ45" s="494"/>
      <c r="AR45" s="494"/>
      <c r="AS45" s="494"/>
      <c r="AT45" s="494" t="s">
        <v>448</v>
      </c>
      <c r="AU45" s="494"/>
      <c r="AV45" s="494"/>
      <c r="AW45" s="494"/>
      <c r="AX45" s="494"/>
    </row>
    <row r="46" spans="1:50" ht="14.25" hidden="1" customHeight="1" outlineLevel="1">
      <c r="B46" s="494"/>
      <c r="C46" s="494"/>
      <c r="D46" s="494"/>
      <c r="E46" s="203" t="s">
        <v>162</v>
      </c>
      <c r="F46" s="203" t="s">
        <v>449</v>
      </c>
      <c r="G46" s="203" t="s">
        <v>164</v>
      </c>
      <c r="H46" s="494"/>
      <c r="I46" s="204" t="s">
        <v>162</v>
      </c>
      <c r="J46" s="204" t="s">
        <v>449</v>
      </c>
      <c r="K46" s="204" t="s">
        <v>164</v>
      </c>
      <c r="L46" s="527"/>
      <c r="M46" s="527"/>
      <c r="N46" s="494"/>
      <c r="O46" s="494"/>
      <c r="P46" s="203" t="s">
        <v>162</v>
      </c>
      <c r="Q46" s="203" t="s">
        <v>449</v>
      </c>
      <c r="R46" s="203" t="s">
        <v>164</v>
      </c>
      <c r="S46" s="205" t="s">
        <v>168</v>
      </c>
      <c r="T46" s="494"/>
      <c r="U46" s="203" t="s">
        <v>162</v>
      </c>
      <c r="V46" s="203" t="s">
        <v>449</v>
      </c>
      <c r="W46" s="203" t="s">
        <v>164</v>
      </c>
      <c r="X46" s="205" t="s">
        <v>168</v>
      </c>
      <c r="Y46" s="494"/>
      <c r="Z46" s="203" t="s">
        <v>162</v>
      </c>
      <c r="AA46" s="203" t="s">
        <v>449</v>
      </c>
      <c r="AB46" s="203" t="s">
        <v>164</v>
      </c>
      <c r="AC46" s="205" t="s">
        <v>168</v>
      </c>
      <c r="AD46" s="494"/>
      <c r="AE46" s="203" t="s">
        <v>162</v>
      </c>
      <c r="AF46" s="203" t="s">
        <v>449</v>
      </c>
      <c r="AG46" s="203" t="s">
        <v>164</v>
      </c>
      <c r="AH46" s="205" t="s">
        <v>168</v>
      </c>
      <c r="AI46" s="494"/>
      <c r="AJ46" s="203" t="s">
        <v>162</v>
      </c>
      <c r="AK46" s="203" t="s">
        <v>449</v>
      </c>
      <c r="AL46" s="203" t="s">
        <v>164</v>
      </c>
      <c r="AM46" s="205" t="s">
        <v>168</v>
      </c>
      <c r="AN46" s="494"/>
      <c r="AO46" s="203" t="s">
        <v>162</v>
      </c>
      <c r="AP46" s="203" t="s">
        <v>449</v>
      </c>
      <c r="AQ46" s="203" t="s">
        <v>164</v>
      </c>
      <c r="AR46" s="205" t="s">
        <v>168</v>
      </c>
      <c r="AS46" s="494"/>
      <c r="AT46" s="203" t="s">
        <v>162</v>
      </c>
      <c r="AU46" s="203" t="s">
        <v>449</v>
      </c>
      <c r="AV46" s="203" t="s">
        <v>164</v>
      </c>
      <c r="AW46" s="205" t="s">
        <v>168</v>
      </c>
      <c r="AX46" s="494"/>
    </row>
    <row r="47" spans="1:50" ht="14.25" hidden="1" customHeight="1" outlineLevel="1">
      <c r="A47" s="279"/>
      <c r="B47" s="494" t="s">
        <v>488</v>
      </c>
      <c r="C47" s="203">
        <v>1</v>
      </c>
      <c r="D47" s="206" t="s">
        <v>407</v>
      </c>
      <c r="E47" s="203">
        <v>6</v>
      </c>
      <c r="F47" s="203">
        <v>2600</v>
      </c>
      <c r="G47" s="208">
        <f t="shared" ref="G47:G48" si="44">F47/E47</f>
        <v>433.33333333333331</v>
      </c>
      <c r="H47" s="529">
        <f>AVERAGE(G47:G61)</f>
        <v>433.33333333333331</v>
      </c>
      <c r="I47" s="209">
        <f>AVERAGE(P47,U47,Z47,AE47,AJ47,AO47,AT47)</f>
        <v>6</v>
      </c>
      <c r="J47" s="209">
        <f>AVERAGE(Q47,V47,AA47,AF47,AK47,AP47,AU47)</f>
        <v>2091.0437399630619</v>
      </c>
      <c r="K47" s="210">
        <f>AVERAGE(R47,W47,AB47,AG47,AL47,AQ47,AV47)</f>
        <v>348.50728999384364</v>
      </c>
      <c r="L47" s="530">
        <f>IFERROR(AVERAGE(K47:K61),"-")</f>
        <v>359.15619911162401</v>
      </c>
      <c r="M47" s="209">
        <f>RANK(K47, K$47:$K$61)</f>
        <v>2</v>
      </c>
      <c r="N47" s="494"/>
      <c r="O47" s="494"/>
      <c r="P47" s="203">
        <v>6</v>
      </c>
      <c r="Q47" s="207">
        <v>2091.6666666666647</v>
      </c>
      <c r="R47" s="208">
        <f t="shared" ref="R47:R48" si="45">Q47/P47</f>
        <v>348.6111111111108</v>
      </c>
      <c r="S47" s="205">
        <f>RANK(R47, R$47:R$61)</f>
        <v>2</v>
      </c>
      <c r="T47" s="529">
        <f>AVERAGE(R47:R61)</f>
        <v>359.02583527583494</v>
      </c>
      <c r="U47" s="203">
        <v>6</v>
      </c>
      <c r="V47" s="207">
        <v>2091.2536443148683</v>
      </c>
      <c r="W47" s="208">
        <f t="shared" ref="W47:W48" si="46">V47/U47</f>
        <v>348.54227405247804</v>
      </c>
      <c r="X47" s="205">
        <f>RANK(W47, W$47:W$61)</f>
        <v>2</v>
      </c>
      <c r="Y47" s="529">
        <f>AVERAGE(W47:W61)</f>
        <v>359.01962797191322</v>
      </c>
      <c r="Z47" s="203">
        <v>6</v>
      </c>
      <c r="AA47" s="207">
        <v>2090.7303370786508</v>
      </c>
      <c r="AB47" s="208">
        <f t="shared" ref="AB47:AB48" si="47">AA47/Z47</f>
        <v>348.45505617977511</v>
      </c>
      <c r="AC47" s="205">
        <f>RANK(AB47, AB$47:AB$61)</f>
        <v>2</v>
      </c>
      <c r="AD47" s="529">
        <f>AVERAGE(AB47:AB61)</f>
        <v>359.00984008661197</v>
      </c>
      <c r="AE47" s="203">
        <v>6</v>
      </c>
      <c r="AF47" s="207">
        <v>2091.8541505042617</v>
      </c>
      <c r="AG47" s="208">
        <f t="shared" ref="AG47:AG48" si="48">AF47/AE47</f>
        <v>348.64235841737695</v>
      </c>
      <c r="AH47" s="205">
        <f>RANK(AG47, AG$47:AG$61)</f>
        <v>2</v>
      </c>
      <c r="AI47" s="529">
        <f>AVERAGE(AG47:AG61)</f>
        <v>359.17626381247453</v>
      </c>
      <c r="AJ47" s="203">
        <v>6</v>
      </c>
      <c r="AK47" s="207">
        <v>2090.936555891235</v>
      </c>
      <c r="AL47" s="208">
        <f t="shared" ref="AL47:AL48" si="49">AK47/AJ47</f>
        <v>348.4894259818725</v>
      </c>
      <c r="AM47" s="205">
        <f>RANK(AL47, AL$47:AL$61)</f>
        <v>2</v>
      </c>
      <c r="AN47" s="529">
        <f>AVERAGE(AL47:AL61)</f>
        <v>359.10726208054689</v>
      </c>
      <c r="AO47" s="203">
        <v>6</v>
      </c>
      <c r="AP47" s="207">
        <v>2090.5422446405964</v>
      </c>
      <c r="AQ47" s="208">
        <f t="shared" ref="AQ47:AQ48" si="50">AP47/AO47</f>
        <v>348.42370744009941</v>
      </c>
      <c r="AR47" s="205">
        <f>RANK(AQ47, AQ$47:AQ$61)</f>
        <v>2</v>
      </c>
      <c r="AS47" s="529">
        <f>AVERAGE(AQ47:AQ61)</f>
        <v>359.27678878498455</v>
      </c>
      <c r="AT47" s="203">
        <v>6</v>
      </c>
      <c r="AU47" s="207">
        <v>2090.3225806451555</v>
      </c>
      <c r="AV47" s="208">
        <f t="shared" ref="AV47:AV48" si="51">AU47/AT47</f>
        <v>348.38709677419257</v>
      </c>
      <c r="AW47" s="205">
        <f>RANK(AV47, AV$47:AV$61)</f>
        <v>2</v>
      </c>
      <c r="AX47" s="529">
        <f>AVERAGE(AV47:AV61)</f>
        <v>359.4777757690016</v>
      </c>
    </row>
    <row r="48" spans="1:50" ht="14.25" hidden="1" customHeight="1" outlineLevel="1">
      <c r="A48" s="279"/>
      <c r="B48" s="494"/>
      <c r="C48" s="203">
        <v>2</v>
      </c>
      <c r="D48" s="206" t="s">
        <v>557</v>
      </c>
      <c r="E48" s="203">
        <v>6</v>
      </c>
      <c r="F48" s="203">
        <v>2600</v>
      </c>
      <c r="G48" s="208">
        <f t="shared" si="44"/>
        <v>433.33333333333331</v>
      </c>
      <c r="H48" s="529"/>
      <c r="I48" s="209">
        <f t="shared" ref="I48:K48" si="52">AVERAGE(P48,U48,Z48,AE48,AJ48,AO48,AT48)</f>
        <v>6</v>
      </c>
      <c r="J48" s="209">
        <f t="shared" si="52"/>
        <v>2218.8306493764258</v>
      </c>
      <c r="K48" s="210">
        <f t="shared" si="52"/>
        <v>369.80510822940431</v>
      </c>
      <c r="L48" s="530"/>
      <c r="M48" s="209">
        <f>RANK(K48, K$47:$K$61)</f>
        <v>1</v>
      </c>
      <c r="N48" s="494"/>
      <c r="O48" s="494"/>
      <c r="P48" s="203">
        <v>6</v>
      </c>
      <c r="Q48" s="207">
        <v>2216.6433566433543</v>
      </c>
      <c r="R48" s="208">
        <f t="shared" si="45"/>
        <v>369.44055944055907</v>
      </c>
      <c r="S48" s="205">
        <f t="shared" ref="S48" si="53">RANK(R48, R$47:R$61)</f>
        <v>1</v>
      </c>
      <c r="T48" s="529"/>
      <c r="U48" s="203">
        <v>6</v>
      </c>
      <c r="V48" s="207">
        <v>2216.9818913480904</v>
      </c>
      <c r="W48" s="208">
        <f t="shared" si="46"/>
        <v>369.49698189134841</v>
      </c>
      <c r="X48" s="205">
        <f t="shared" ref="X48" si="54">RANK(W48, W$47:W$61)</f>
        <v>1</v>
      </c>
      <c r="Y48" s="529"/>
      <c r="Z48" s="203">
        <v>6</v>
      </c>
      <c r="AA48" s="207">
        <v>2217.3877439606931</v>
      </c>
      <c r="AB48" s="208">
        <f t="shared" si="47"/>
        <v>369.56462399344883</v>
      </c>
      <c r="AC48" s="205">
        <f t="shared" ref="AC48" si="55">RANK(AB48, AB$47:AB$61)</f>
        <v>1</v>
      </c>
      <c r="AD48" s="529"/>
      <c r="AE48" s="203">
        <v>6</v>
      </c>
      <c r="AF48" s="207">
        <v>2218.2610152454326</v>
      </c>
      <c r="AG48" s="208">
        <f t="shared" si="48"/>
        <v>369.71016920757211</v>
      </c>
      <c r="AH48" s="205">
        <f t="shared" ref="AH48" si="56">RANK(AG48, AG$47:AG$61)</f>
        <v>1</v>
      </c>
      <c r="AI48" s="529"/>
      <c r="AJ48" s="203">
        <v>6</v>
      </c>
      <c r="AK48" s="207">
        <v>2218.3505890753281</v>
      </c>
      <c r="AL48" s="208">
        <f t="shared" si="49"/>
        <v>369.72509817922133</v>
      </c>
      <c r="AM48" s="205">
        <f t="shared" ref="AM48" si="57">RANK(AL48, AL$47:AL$61)</f>
        <v>1</v>
      </c>
      <c r="AN48" s="529"/>
      <c r="AO48" s="203">
        <v>6</v>
      </c>
      <c r="AP48" s="207">
        <v>2220.7792207792186</v>
      </c>
      <c r="AQ48" s="208">
        <f t="shared" si="50"/>
        <v>370.12987012986974</v>
      </c>
      <c r="AR48" s="205">
        <f t="shared" ref="AR48" si="58">RANK(AQ48, AQ$47:AQ$61)</f>
        <v>1</v>
      </c>
      <c r="AS48" s="529"/>
      <c r="AT48" s="203">
        <v>6</v>
      </c>
      <c r="AU48" s="207">
        <v>2223.4107285828641</v>
      </c>
      <c r="AV48" s="208">
        <f t="shared" si="51"/>
        <v>370.56845476381068</v>
      </c>
      <c r="AW48" s="205">
        <f t="shared" ref="AW48" si="59">RANK(AV48, AV$47:AV$61)</f>
        <v>1</v>
      </c>
      <c r="AX48" s="529"/>
    </row>
    <row r="49" spans="1:50" ht="14.25" hidden="1" customHeight="1" outlineLevel="1">
      <c r="A49" s="279"/>
      <c r="B49" s="494"/>
      <c r="C49" s="203">
        <v>3</v>
      </c>
      <c r="D49" s="206"/>
      <c r="E49" s="203"/>
      <c r="F49" s="203"/>
      <c r="G49" s="203"/>
      <c r="H49" s="529"/>
      <c r="I49" s="209"/>
      <c r="J49" s="209"/>
      <c r="K49" s="210"/>
      <c r="L49" s="530"/>
      <c r="M49" s="209"/>
      <c r="N49" s="494"/>
      <c r="O49" s="494"/>
      <c r="P49" s="203"/>
      <c r="Q49" s="207"/>
      <c r="R49" s="208"/>
      <c r="S49" s="205"/>
      <c r="T49" s="529"/>
      <c r="U49" s="203"/>
      <c r="V49" s="207"/>
      <c r="W49" s="208"/>
      <c r="X49" s="205"/>
      <c r="Y49" s="529"/>
      <c r="Z49" s="203"/>
      <c r="AA49" s="207"/>
      <c r="AB49" s="208"/>
      <c r="AC49" s="205"/>
      <c r="AD49" s="529"/>
      <c r="AE49" s="203"/>
      <c r="AF49" s="207"/>
      <c r="AG49" s="208"/>
      <c r="AH49" s="205"/>
      <c r="AI49" s="529"/>
      <c r="AJ49" s="203"/>
      <c r="AK49" s="207"/>
      <c r="AL49" s="208"/>
      <c r="AM49" s="205"/>
      <c r="AN49" s="529"/>
      <c r="AO49" s="203"/>
      <c r="AP49" s="207"/>
      <c r="AQ49" s="208"/>
      <c r="AR49" s="205"/>
      <c r="AS49" s="529"/>
      <c r="AT49" s="203"/>
      <c r="AU49" s="207"/>
      <c r="AV49" s="208"/>
      <c r="AW49" s="205"/>
      <c r="AX49" s="529"/>
    </row>
    <row r="50" spans="1:50" ht="14.25" hidden="1" customHeight="1" outlineLevel="1">
      <c r="B50" s="494"/>
      <c r="C50" s="203">
        <v>4</v>
      </c>
      <c r="D50" s="206"/>
      <c r="E50" s="203"/>
      <c r="F50" s="203"/>
      <c r="G50" s="203"/>
      <c r="H50" s="529"/>
      <c r="I50" s="209"/>
      <c r="J50" s="209"/>
      <c r="K50" s="210"/>
      <c r="L50" s="530"/>
      <c r="M50" s="209"/>
      <c r="N50" s="494"/>
      <c r="O50" s="494"/>
      <c r="P50" s="203"/>
      <c r="Q50" s="207"/>
      <c r="R50" s="208"/>
      <c r="S50" s="205"/>
      <c r="T50" s="529"/>
      <c r="U50" s="203"/>
      <c r="V50" s="207"/>
      <c r="W50" s="208"/>
      <c r="X50" s="205"/>
      <c r="Y50" s="529"/>
      <c r="Z50" s="203"/>
      <c r="AA50" s="207"/>
      <c r="AB50" s="208"/>
      <c r="AC50" s="205"/>
      <c r="AD50" s="529"/>
      <c r="AE50" s="203"/>
      <c r="AF50" s="207"/>
      <c r="AG50" s="208"/>
      <c r="AH50" s="205"/>
      <c r="AI50" s="529"/>
      <c r="AJ50" s="203"/>
      <c r="AK50" s="207"/>
      <c r="AL50" s="208"/>
      <c r="AM50" s="205"/>
      <c r="AN50" s="529"/>
      <c r="AO50" s="203"/>
      <c r="AP50" s="207"/>
      <c r="AQ50" s="208"/>
      <c r="AR50" s="205"/>
      <c r="AS50" s="529"/>
      <c r="AT50" s="203"/>
      <c r="AU50" s="207"/>
      <c r="AV50" s="208"/>
      <c r="AW50" s="205"/>
      <c r="AX50" s="529"/>
    </row>
    <row r="51" spans="1:50" ht="14.25" hidden="1" customHeight="1" outlineLevel="1">
      <c r="B51" s="494"/>
      <c r="C51" s="203">
        <v>5</v>
      </c>
      <c r="D51" s="206"/>
      <c r="E51" s="203"/>
      <c r="F51" s="203"/>
      <c r="G51" s="203"/>
      <c r="H51" s="529"/>
      <c r="I51" s="209"/>
      <c r="J51" s="209"/>
      <c r="K51" s="210"/>
      <c r="L51" s="530"/>
      <c r="M51" s="209"/>
      <c r="N51" s="494"/>
      <c r="O51" s="494"/>
      <c r="P51" s="203"/>
      <c r="Q51" s="207"/>
      <c r="R51" s="208"/>
      <c r="S51" s="205"/>
      <c r="T51" s="529"/>
      <c r="U51" s="203"/>
      <c r="V51" s="207"/>
      <c r="W51" s="208"/>
      <c r="X51" s="205"/>
      <c r="Y51" s="529"/>
      <c r="Z51" s="203"/>
      <c r="AA51" s="207"/>
      <c r="AB51" s="208"/>
      <c r="AC51" s="205"/>
      <c r="AD51" s="529"/>
      <c r="AE51" s="203"/>
      <c r="AF51" s="207"/>
      <c r="AG51" s="208"/>
      <c r="AH51" s="205"/>
      <c r="AI51" s="529"/>
      <c r="AJ51" s="203"/>
      <c r="AK51" s="207"/>
      <c r="AL51" s="208"/>
      <c r="AM51" s="205"/>
      <c r="AN51" s="529"/>
      <c r="AO51" s="203"/>
      <c r="AP51" s="207"/>
      <c r="AQ51" s="208"/>
      <c r="AR51" s="205"/>
      <c r="AS51" s="529"/>
      <c r="AT51" s="203"/>
      <c r="AU51" s="207"/>
      <c r="AV51" s="208"/>
      <c r="AW51" s="205"/>
      <c r="AX51" s="529"/>
    </row>
    <row r="52" spans="1:50" ht="14.25" hidden="1" customHeight="1" outlineLevel="1">
      <c r="B52" s="494"/>
      <c r="C52" s="203">
        <v>6</v>
      </c>
      <c r="D52" s="206"/>
      <c r="E52" s="203"/>
      <c r="F52" s="203"/>
      <c r="G52" s="203"/>
      <c r="H52" s="529"/>
      <c r="I52" s="209"/>
      <c r="J52" s="209"/>
      <c r="K52" s="210"/>
      <c r="L52" s="530"/>
      <c r="M52" s="209"/>
      <c r="N52" s="494"/>
      <c r="O52" s="494"/>
      <c r="P52" s="203"/>
      <c r="Q52" s="207"/>
      <c r="R52" s="208"/>
      <c r="S52" s="205"/>
      <c r="T52" s="529"/>
      <c r="U52" s="203"/>
      <c r="V52" s="207"/>
      <c r="W52" s="208"/>
      <c r="X52" s="205"/>
      <c r="Y52" s="529"/>
      <c r="Z52" s="203"/>
      <c r="AA52" s="207"/>
      <c r="AB52" s="208"/>
      <c r="AC52" s="205"/>
      <c r="AD52" s="529"/>
      <c r="AE52" s="203"/>
      <c r="AF52" s="207"/>
      <c r="AG52" s="208"/>
      <c r="AH52" s="205"/>
      <c r="AI52" s="529"/>
      <c r="AJ52" s="203"/>
      <c r="AK52" s="207"/>
      <c r="AL52" s="208"/>
      <c r="AM52" s="205"/>
      <c r="AN52" s="529"/>
      <c r="AO52" s="203"/>
      <c r="AP52" s="207"/>
      <c r="AQ52" s="208"/>
      <c r="AR52" s="205"/>
      <c r="AS52" s="529"/>
      <c r="AT52" s="203"/>
      <c r="AU52" s="207"/>
      <c r="AV52" s="208"/>
      <c r="AW52" s="205"/>
      <c r="AX52" s="529"/>
    </row>
    <row r="53" spans="1:50" ht="14.25" hidden="1" customHeight="1" outlineLevel="1">
      <c r="B53" s="494"/>
      <c r="C53" s="203">
        <v>7</v>
      </c>
      <c r="D53" s="206"/>
      <c r="E53" s="203"/>
      <c r="F53" s="203"/>
      <c r="G53" s="203"/>
      <c r="H53" s="529"/>
      <c r="I53" s="209"/>
      <c r="J53" s="209"/>
      <c r="K53" s="210"/>
      <c r="L53" s="530"/>
      <c r="M53" s="209"/>
      <c r="N53" s="494"/>
      <c r="O53" s="494"/>
      <c r="P53" s="203"/>
      <c r="Q53" s="207"/>
      <c r="R53" s="208"/>
      <c r="S53" s="205"/>
      <c r="T53" s="529"/>
      <c r="U53" s="203"/>
      <c r="V53" s="207"/>
      <c r="W53" s="208"/>
      <c r="X53" s="205"/>
      <c r="Y53" s="529"/>
      <c r="Z53" s="203"/>
      <c r="AA53" s="207"/>
      <c r="AB53" s="208"/>
      <c r="AC53" s="205"/>
      <c r="AD53" s="529"/>
      <c r="AE53" s="203"/>
      <c r="AF53" s="207"/>
      <c r="AG53" s="208"/>
      <c r="AH53" s="205"/>
      <c r="AI53" s="529"/>
      <c r="AJ53" s="203"/>
      <c r="AK53" s="207"/>
      <c r="AL53" s="208"/>
      <c r="AM53" s="205"/>
      <c r="AN53" s="529"/>
      <c r="AO53" s="203"/>
      <c r="AP53" s="207"/>
      <c r="AQ53" s="208"/>
      <c r="AR53" s="205"/>
      <c r="AS53" s="529"/>
      <c r="AT53" s="203"/>
      <c r="AU53" s="207"/>
      <c r="AV53" s="208"/>
      <c r="AW53" s="205"/>
      <c r="AX53" s="529"/>
    </row>
    <row r="54" spans="1:50" ht="14.25" hidden="1" customHeight="1" outlineLevel="1">
      <c r="B54" s="494"/>
      <c r="C54" s="203">
        <v>8</v>
      </c>
      <c r="D54" s="206"/>
      <c r="E54" s="203"/>
      <c r="F54" s="203"/>
      <c r="G54" s="203"/>
      <c r="H54" s="529"/>
      <c r="I54" s="209"/>
      <c r="J54" s="209"/>
      <c r="K54" s="210"/>
      <c r="L54" s="530"/>
      <c r="M54" s="209"/>
      <c r="N54" s="494"/>
      <c r="O54" s="494"/>
      <c r="P54" s="203"/>
      <c r="Q54" s="207"/>
      <c r="R54" s="208"/>
      <c r="S54" s="205"/>
      <c r="T54" s="529"/>
      <c r="U54" s="203"/>
      <c r="V54" s="207"/>
      <c r="W54" s="208"/>
      <c r="X54" s="205"/>
      <c r="Y54" s="529"/>
      <c r="Z54" s="203"/>
      <c r="AA54" s="207"/>
      <c r="AB54" s="208"/>
      <c r="AC54" s="205"/>
      <c r="AD54" s="529"/>
      <c r="AE54" s="203"/>
      <c r="AF54" s="207"/>
      <c r="AG54" s="208"/>
      <c r="AH54" s="205"/>
      <c r="AI54" s="529"/>
      <c r="AJ54" s="203"/>
      <c r="AK54" s="207"/>
      <c r="AL54" s="208"/>
      <c r="AM54" s="205"/>
      <c r="AN54" s="529"/>
      <c r="AO54" s="203"/>
      <c r="AP54" s="207"/>
      <c r="AQ54" s="208"/>
      <c r="AR54" s="205"/>
      <c r="AS54" s="529"/>
      <c r="AT54" s="203"/>
      <c r="AU54" s="207"/>
      <c r="AV54" s="208"/>
      <c r="AW54" s="205"/>
      <c r="AX54" s="529"/>
    </row>
    <row r="55" spans="1:50" ht="14.25" hidden="1" customHeight="1" outlineLevel="1">
      <c r="B55" s="494"/>
      <c r="C55" s="203">
        <v>9</v>
      </c>
      <c r="D55" s="206"/>
      <c r="E55" s="203"/>
      <c r="F55" s="203"/>
      <c r="G55" s="203"/>
      <c r="H55" s="529"/>
      <c r="I55" s="209"/>
      <c r="J55" s="209"/>
      <c r="K55" s="210"/>
      <c r="L55" s="530"/>
      <c r="M55" s="209"/>
      <c r="N55" s="494"/>
      <c r="O55" s="494"/>
      <c r="P55" s="203"/>
      <c r="Q55" s="207"/>
      <c r="R55" s="208"/>
      <c r="S55" s="205"/>
      <c r="T55" s="529"/>
      <c r="U55" s="203"/>
      <c r="V55" s="207"/>
      <c r="W55" s="208"/>
      <c r="X55" s="205"/>
      <c r="Y55" s="529"/>
      <c r="Z55" s="203"/>
      <c r="AA55" s="207"/>
      <c r="AB55" s="208"/>
      <c r="AC55" s="205"/>
      <c r="AD55" s="529"/>
      <c r="AE55" s="203"/>
      <c r="AF55" s="207"/>
      <c r="AG55" s="208"/>
      <c r="AH55" s="205"/>
      <c r="AI55" s="529"/>
      <c r="AJ55" s="203"/>
      <c r="AK55" s="207"/>
      <c r="AL55" s="208"/>
      <c r="AM55" s="205"/>
      <c r="AN55" s="529"/>
      <c r="AO55" s="203"/>
      <c r="AP55" s="207"/>
      <c r="AQ55" s="208"/>
      <c r="AR55" s="205"/>
      <c r="AS55" s="529"/>
      <c r="AT55" s="203"/>
      <c r="AU55" s="207"/>
      <c r="AV55" s="208"/>
      <c r="AW55" s="205"/>
      <c r="AX55" s="529"/>
    </row>
    <row r="56" spans="1:50" ht="14.25" hidden="1" customHeight="1" outlineLevel="1">
      <c r="B56" s="494"/>
      <c r="C56" s="203">
        <v>10</v>
      </c>
      <c r="D56" s="206"/>
      <c r="E56" s="203"/>
      <c r="F56" s="203"/>
      <c r="G56" s="203"/>
      <c r="H56" s="529"/>
      <c r="I56" s="209"/>
      <c r="J56" s="209"/>
      <c r="K56" s="210"/>
      <c r="L56" s="530"/>
      <c r="M56" s="209"/>
      <c r="N56" s="494"/>
      <c r="O56" s="494"/>
      <c r="P56" s="203"/>
      <c r="Q56" s="207"/>
      <c r="R56" s="208"/>
      <c r="S56" s="205"/>
      <c r="T56" s="529"/>
      <c r="U56" s="203"/>
      <c r="V56" s="207"/>
      <c r="W56" s="208"/>
      <c r="X56" s="205"/>
      <c r="Y56" s="529"/>
      <c r="Z56" s="203"/>
      <c r="AA56" s="207"/>
      <c r="AB56" s="208"/>
      <c r="AC56" s="205"/>
      <c r="AD56" s="529"/>
      <c r="AE56" s="203"/>
      <c r="AF56" s="207"/>
      <c r="AG56" s="208"/>
      <c r="AH56" s="205"/>
      <c r="AI56" s="529"/>
      <c r="AJ56" s="203"/>
      <c r="AK56" s="207"/>
      <c r="AL56" s="208"/>
      <c r="AM56" s="205"/>
      <c r="AN56" s="529"/>
      <c r="AO56" s="203"/>
      <c r="AP56" s="207"/>
      <c r="AQ56" s="208"/>
      <c r="AR56" s="205"/>
      <c r="AS56" s="529"/>
      <c r="AT56" s="203"/>
      <c r="AU56" s="207"/>
      <c r="AV56" s="208"/>
      <c r="AW56" s="205"/>
      <c r="AX56" s="529"/>
    </row>
    <row r="57" spans="1:50" ht="14.25" hidden="1" customHeight="1" outlineLevel="1">
      <c r="B57" s="494"/>
      <c r="C57" s="203">
        <v>11</v>
      </c>
      <c r="D57" s="206"/>
      <c r="E57" s="203"/>
      <c r="F57" s="203"/>
      <c r="G57" s="203"/>
      <c r="H57" s="529"/>
      <c r="I57" s="209"/>
      <c r="J57" s="209"/>
      <c r="K57" s="210"/>
      <c r="L57" s="530"/>
      <c r="M57" s="209"/>
      <c r="N57" s="494"/>
      <c r="O57" s="494"/>
      <c r="P57" s="203"/>
      <c r="Q57" s="207"/>
      <c r="R57" s="208"/>
      <c r="S57" s="205"/>
      <c r="T57" s="529"/>
      <c r="U57" s="203"/>
      <c r="V57" s="207"/>
      <c r="W57" s="208"/>
      <c r="X57" s="205"/>
      <c r="Y57" s="529"/>
      <c r="Z57" s="203"/>
      <c r="AA57" s="207"/>
      <c r="AB57" s="208"/>
      <c r="AC57" s="205"/>
      <c r="AD57" s="529"/>
      <c r="AE57" s="203"/>
      <c r="AF57" s="207"/>
      <c r="AG57" s="208"/>
      <c r="AH57" s="205"/>
      <c r="AI57" s="529"/>
      <c r="AJ57" s="203"/>
      <c r="AK57" s="207"/>
      <c r="AL57" s="208"/>
      <c r="AM57" s="205"/>
      <c r="AN57" s="529"/>
      <c r="AO57" s="203"/>
      <c r="AP57" s="207"/>
      <c r="AQ57" s="208"/>
      <c r="AR57" s="205"/>
      <c r="AS57" s="529"/>
      <c r="AT57" s="203"/>
      <c r="AU57" s="207"/>
      <c r="AV57" s="208"/>
      <c r="AW57" s="205"/>
      <c r="AX57" s="529"/>
    </row>
    <row r="58" spans="1:50" ht="14.25" hidden="1" customHeight="1" outlineLevel="1">
      <c r="B58" s="494"/>
      <c r="C58" s="203">
        <v>12</v>
      </c>
      <c r="D58" s="206"/>
      <c r="E58" s="203"/>
      <c r="F58" s="203"/>
      <c r="G58" s="203"/>
      <c r="H58" s="529"/>
      <c r="I58" s="209"/>
      <c r="J58" s="209"/>
      <c r="K58" s="210"/>
      <c r="L58" s="530"/>
      <c r="M58" s="209"/>
      <c r="N58" s="494"/>
      <c r="O58" s="494"/>
      <c r="P58" s="203"/>
      <c r="Q58" s="207"/>
      <c r="R58" s="208"/>
      <c r="S58" s="205"/>
      <c r="T58" s="529"/>
      <c r="U58" s="203"/>
      <c r="V58" s="207"/>
      <c r="W58" s="208"/>
      <c r="X58" s="205"/>
      <c r="Y58" s="529"/>
      <c r="Z58" s="203"/>
      <c r="AA58" s="207"/>
      <c r="AB58" s="208"/>
      <c r="AC58" s="205"/>
      <c r="AD58" s="529"/>
      <c r="AE58" s="203"/>
      <c r="AF58" s="207"/>
      <c r="AG58" s="208"/>
      <c r="AH58" s="205"/>
      <c r="AI58" s="529"/>
      <c r="AJ58" s="203"/>
      <c r="AK58" s="207"/>
      <c r="AL58" s="208"/>
      <c r="AM58" s="205"/>
      <c r="AN58" s="529"/>
      <c r="AO58" s="203"/>
      <c r="AP58" s="207"/>
      <c r="AQ58" s="208"/>
      <c r="AR58" s="205"/>
      <c r="AS58" s="529"/>
      <c r="AT58" s="203"/>
      <c r="AU58" s="207"/>
      <c r="AV58" s="208"/>
      <c r="AW58" s="205"/>
      <c r="AX58" s="529"/>
    </row>
    <row r="59" spans="1:50" ht="14.25" hidden="1" customHeight="1" outlineLevel="1">
      <c r="B59" s="494"/>
      <c r="C59" s="203">
        <v>13</v>
      </c>
      <c r="D59" s="206"/>
      <c r="E59" s="203"/>
      <c r="F59" s="203"/>
      <c r="G59" s="203"/>
      <c r="H59" s="529"/>
      <c r="I59" s="209"/>
      <c r="J59" s="209"/>
      <c r="K59" s="210"/>
      <c r="L59" s="530"/>
      <c r="M59" s="209"/>
      <c r="N59" s="494"/>
      <c r="O59" s="494"/>
      <c r="P59" s="203"/>
      <c r="Q59" s="207"/>
      <c r="R59" s="208"/>
      <c r="S59" s="205"/>
      <c r="T59" s="529"/>
      <c r="U59" s="203"/>
      <c r="V59" s="207"/>
      <c r="W59" s="208"/>
      <c r="X59" s="205"/>
      <c r="Y59" s="529"/>
      <c r="Z59" s="203"/>
      <c r="AA59" s="207"/>
      <c r="AB59" s="208"/>
      <c r="AC59" s="205"/>
      <c r="AD59" s="529"/>
      <c r="AE59" s="203"/>
      <c r="AF59" s="207"/>
      <c r="AG59" s="208"/>
      <c r="AH59" s="205"/>
      <c r="AI59" s="529"/>
      <c r="AJ59" s="203"/>
      <c r="AK59" s="207"/>
      <c r="AL59" s="208"/>
      <c r="AM59" s="205"/>
      <c r="AN59" s="529"/>
      <c r="AO59" s="203"/>
      <c r="AP59" s="207"/>
      <c r="AQ59" s="208"/>
      <c r="AR59" s="205"/>
      <c r="AS59" s="529"/>
      <c r="AT59" s="203"/>
      <c r="AU59" s="207"/>
      <c r="AV59" s="208"/>
      <c r="AW59" s="205"/>
      <c r="AX59" s="529"/>
    </row>
    <row r="60" spans="1:50" ht="14.25" hidden="1" customHeight="1" outlineLevel="1">
      <c r="B60" s="494"/>
      <c r="C60" s="203">
        <v>14</v>
      </c>
      <c r="D60" s="206"/>
      <c r="E60" s="203"/>
      <c r="F60" s="203"/>
      <c r="G60" s="203"/>
      <c r="H60" s="529"/>
      <c r="I60" s="209"/>
      <c r="J60" s="209"/>
      <c r="K60" s="210"/>
      <c r="L60" s="530"/>
      <c r="M60" s="209"/>
      <c r="N60" s="494"/>
      <c r="O60" s="494"/>
      <c r="P60" s="203"/>
      <c r="Q60" s="207"/>
      <c r="R60" s="208"/>
      <c r="S60" s="205"/>
      <c r="T60" s="529"/>
      <c r="U60" s="203"/>
      <c r="V60" s="207"/>
      <c r="W60" s="208"/>
      <c r="X60" s="205"/>
      <c r="Y60" s="529"/>
      <c r="Z60" s="203"/>
      <c r="AA60" s="207"/>
      <c r="AB60" s="208"/>
      <c r="AC60" s="205"/>
      <c r="AD60" s="529"/>
      <c r="AE60" s="203"/>
      <c r="AF60" s="207"/>
      <c r="AG60" s="208"/>
      <c r="AH60" s="205"/>
      <c r="AI60" s="529"/>
      <c r="AJ60" s="203"/>
      <c r="AK60" s="207"/>
      <c r="AL60" s="208"/>
      <c r="AM60" s="205"/>
      <c r="AN60" s="529"/>
      <c r="AO60" s="203"/>
      <c r="AP60" s="207"/>
      <c r="AQ60" s="208"/>
      <c r="AR60" s="205"/>
      <c r="AS60" s="529"/>
      <c r="AT60" s="203"/>
      <c r="AU60" s="207"/>
      <c r="AV60" s="208"/>
      <c r="AW60" s="205"/>
      <c r="AX60" s="529"/>
    </row>
    <row r="61" spans="1:50" ht="14.25" hidden="1" customHeight="1" outlineLevel="1">
      <c r="B61" s="494"/>
      <c r="C61" s="203">
        <v>15</v>
      </c>
      <c r="D61" s="206"/>
      <c r="E61" s="203"/>
      <c r="F61" s="203"/>
      <c r="G61" s="203"/>
      <c r="H61" s="529"/>
      <c r="I61" s="209"/>
      <c r="J61" s="209"/>
      <c r="K61" s="210"/>
      <c r="L61" s="530"/>
      <c r="M61" s="209"/>
      <c r="N61" s="494"/>
      <c r="O61" s="494"/>
      <c r="P61" s="203"/>
      <c r="Q61" s="207"/>
      <c r="R61" s="208"/>
      <c r="S61" s="205"/>
      <c r="T61" s="529"/>
      <c r="U61" s="203"/>
      <c r="V61" s="207"/>
      <c r="W61" s="208"/>
      <c r="X61" s="205"/>
      <c r="Y61" s="529"/>
      <c r="Z61" s="203"/>
      <c r="AA61" s="207"/>
      <c r="AB61" s="208"/>
      <c r="AC61" s="205"/>
      <c r="AD61" s="529"/>
      <c r="AE61" s="203"/>
      <c r="AF61" s="207"/>
      <c r="AG61" s="208"/>
      <c r="AH61" s="205"/>
      <c r="AI61" s="529"/>
      <c r="AJ61" s="203"/>
      <c r="AK61" s="207"/>
      <c r="AL61" s="208"/>
      <c r="AM61" s="205"/>
      <c r="AN61" s="529"/>
      <c r="AO61" s="203"/>
      <c r="AP61" s="207"/>
      <c r="AQ61" s="208"/>
      <c r="AR61" s="205"/>
      <c r="AS61" s="529"/>
      <c r="AT61" s="203"/>
      <c r="AU61" s="207"/>
      <c r="AV61" s="208"/>
      <c r="AW61" s="205"/>
      <c r="AX61" s="529"/>
    </row>
    <row r="62" spans="1:50" ht="14.25" hidden="1" customHeight="1" outlineLevel="1" collapsed="1">
      <c r="B62" s="531" t="s">
        <v>612</v>
      </c>
      <c r="C62" s="532"/>
      <c r="D62" s="532"/>
      <c r="E62" s="532"/>
      <c r="F62" s="532"/>
      <c r="G62" s="532"/>
      <c r="H62" s="532"/>
      <c r="I62" s="532"/>
      <c r="J62" s="532"/>
      <c r="K62" s="532"/>
      <c r="L62" s="532"/>
      <c r="M62" s="533"/>
      <c r="N62" s="575" t="s">
        <v>445</v>
      </c>
      <c r="O62" s="575" t="s">
        <v>105</v>
      </c>
      <c r="P62" s="587">
        <v>45888</v>
      </c>
      <c r="Q62" s="588"/>
      <c r="R62" s="588"/>
      <c r="S62" s="588"/>
      <c r="T62" s="588"/>
      <c r="U62" s="589">
        <f>P62+1</f>
        <v>45889</v>
      </c>
      <c r="V62" s="590"/>
      <c r="W62" s="590"/>
      <c r="X62" s="590"/>
      <c r="Y62" s="590"/>
      <c r="Z62" s="587">
        <f t="shared" ref="Z62" si="60">U62+1</f>
        <v>45890</v>
      </c>
      <c r="AA62" s="588"/>
      <c r="AB62" s="588"/>
      <c r="AC62" s="588"/>
      <c r="AD62" s="588"/>
      <c r="AE62" s="589">
        <f t="shared" ref="AE62" si="61">Z62+1</f>
        <v>45891</v>
      </c>
      <c r="AF62" s="590"/>
      <c r="AG62" s="590"/>
      <c r="AH62" s="590"/>
      <c r="AI62" s="590"/>
      <c r="AJ62" s="591">
        <f t="shared" ref="AJ62" si="62">AE62+1</f>
        <v>45892</v>
      </c>
      <c r="AK62" s="592"/>
      <c r="AL62" s="592"/>
      <c r="AM62" s="592"/>
      <c r="AN62" s="593"/>
      <c r="AO62" s="589">
        <f t="shared" ref="AO62" si="63">AJ62+1</f>
        <v>45893</v>
      </c>
      <c r="AP62" s="590"/>
      <c r="AQ62" s="590"/>
      <c r="AR62" s="590"/>
      <c r="AS62" s="590"/>
      <c r="AT62" s="591">
        <f t="shared" ref="AT62" si="64">AO62+1</f>
        <v>45894</v>
      </c>
      <c r="AU62" s="592"/>
      <c r="AV62" s="592"/>
      <c r="AW62" s="592"/>
      <c r="AX62" s="593"/>
    </row>
    <row r="63" spans="1:50" ht="14.25" hidden="1" customHeight="1" outlineLevel="1">
      <c r="B63" s="534"/>
      <c r="C63" s="534"/>
      <c r="D63" s="534"/>
      <c r="E63" s="534"/>
      <c r="F63" s="534"/>
      <c r="G63" s="534"/>
      <c r="H63" s="534"/>
      <c r="I63" s="534"/>
      <c r="J63" s="534"/>
      <c r="K63" s="534"/>
      <c r="L63" s="534"/>
      <c r="M63" s="535"/>
      <c r="N63" s="577"/>
      <c r="O63" s="577"/>
      <c r="P63" s="594">
        <f>P62</f>
        <v>45888</v>
      </c>
      <c r="Q63" s="594"/>
      <c r="R63" s="594"/>
      <c r="S63" s="594"/>
      <c r="T63" s="594"/>
      <c r="U63" s="595">
        <f>U62</f>
        <v>45889</v>
      </c>
      <c r="V63" s="595"/>
      <c r="W63" s="595"/>
      <c r="X63" s="595"/>
      <c r="Y63" s="595"/>
      <c r="Z63" s="594">
        <f t="shared" ref="Z63" si="65">Z62</f>
        <v>45890</v>
      </c>
      <c r="AA63" s="594"/>
      <c r="AB63" s="594"/>
      <c r="AC63" s="594"/>
      <c r="AD63" s="594"/>
      <c r="AE63" s="595">
        <f t="shared" ref="AE63" si="66">AE62</f>
        <v>45891</v>
      </c>
      <c r="AF63" s="595"/>
      <c r="AG63" s="595"/>
      <c r="AH63" s="595"/>
      <c r="AI63" s="595"/>
      <c r="AJ63" s="596">
        <f t="shared" ref="AJ63" si="67">AJ62</f>
        <v>45892</v>
      </c>
      <c r="AK63" s="597"/>
      <c r="AL63" s="597"/>
      <c r="AM63" s="597"/>
      <c r="AN63" s="598"/>
      <c r="AO63" s="595">
        <f t="shared" ref="AO63" si="68">AO62</f>
        <v>45893</v>
      </c>
      <c r="AP63" s="595"/>
      <c r="AQ63" s="595"/>
      <c r="AR63" s="595"/>
      <c r="AS63" s="595"/>
      <c r="AT63" s="596">
        <f t="shared" ref="AT63" si="69">AT62</f>
        <v>45894</v>
      </c>
      <c r="AU63" s="597"/>
      <c r="AV63" s="597"/>
      <c r="AW63" s="597"/>
      <c r="AX63" s="598"/>
    </row>
    <row r="64" spans="1:50" ht="14.25" hidden="1" customHeight="1" outlineLevel="1">
      <c r="B64" s="494" t="s">
        <v>165</v>
      </c>
      <c r="C64" s="494" t="s">
        <v>160</v>
      </c>
      <c r="D64" s="494"/>
      <c r="E64" s="494" t="s">
        <v>161</v>
      </c>
      <c r="F64" s="494"/>
      <c r="G64" s="494"/>
      <c r="H64" s="494" t="s">
        <v>166</v>
      </c>
      <c r="I64" s="527" t="s">
        <v>446</v>
      </c>
      <c r="J64" s="527"/>
      <c r="K64" s="527"/>
      <c r="L64" s="527" t="s">
        <v>166</v>
      </c>
      <c r="M64" s="527" t="s">
        <v>168</v>
      </c>
      <c r="N64" s="494"/>
      <c r="O64" s="494" t="s">
        <v>167</v>
      </c>
      <c r="P64" s="494" t="s">
        <v>163</v>
      </c>
      <c r="Q64" s="494"/>
      <c r="R64" s="494"/>
      <c r="S64" s="494"/>
      <c r="T64" s="494" t="s">
        <v>166</v>
      </c>
      <c r="U64" s="494" t="s">
        <v>163</v>
      </c>
      <c r="V64" s="494"/>
      <c r="W64" s="494"/>
      <c r="X64" s="494"/>
      <c r="Y64" s="494" t="s">
        <v>166</v>
      </c>
      <c r="Z64" s="494" t="s">
        <v>163</v>
      </c>
      <c r="AA64" s="494"/>
      <c r="AB64" s="494"/>
      <c r="AC64" s="494"/>
      <c r="AD64" s="494" t="s">
        <v>166</v>
      </c>
      <c r="AE64" s="494" t="s">
        <v>163</v>
      </c>
      <c r="AF64" s="494"/>
      <c r="AG64" s="494"/>
      <c r="AH64" s="494"/>
      <c r="AI64" s="494" t="s">
        <v>166</v>
      </c>
      <c r="AJ64" s="494" t="s">
        <v>163</v>
      </c>
      <c r="AK64" s="494"/>
      <c r="AL64" s="494"/>
      <c r="AM64" s="494"/>
      <c r="AN64" s="494" t="s">
        <v>166</v>
      </c>
      <c r="AO64" s="494" t="s">
        <v>163</v>
      </c>
      <c r="AP64" s="494"/>
      <c r="AQ64" s="494"/>
      <c r="AR64" s="494"/>
      <c r="AS64" s="494" t="s">
        <v>166</v>
      </c>
      <c r="AT64" s="494" t="s">
        <v>163</v>
      </c>
      <c r="AU64" s="494"/>
      <c r="AV64" s="494"/>
      <c r="AW64" s="494"/>
      <c r="AX64" s="494" t="s">
        <v>166</v>
      </c>
    </row>
    <row r="65" spans="2:50" ht="14.25" hidden="1" customHeight="1" outlineLevel="1">
      <c r="B65" s="494"/>
      <c r="C65" s="494"/>
      <c r="D65" s="494"/>
      <c r="E65" s="494" t="s">
        <v>447</v>
      </c>
      <c r="F65" s="494"/>
      <c r="G65" s="494"/>
      <c r="H65" s="494"/>
      <c r="I65" s="527" t="s">
        <v>447</v>
      </c>
      <c r="J65" s="527"/>
      <c r="K65" s="527"/>
      <c r="L65" s="527"/>
      <c r="M65" s="527"/>
      <c r="N65" s="494"/>
      <c r="O65" s="494"/>
      <c r="P65" s="494" t="s">
        <v>448</v>
      </c>
      <c r="Q65" s="494"/>
      <c r="R65" s="494"/>
      <c r="S65" s="494"/>
      <c r="T65" s="494"/>
      <c r="U65" s="494" t="s">
        <v>448</v>
      </c>
      <c r="V65" s="494"/>
      <c r="W65" s="494"/>
      <c r="X65" s="494"/>
      <c r="Y65" s="494"/>
      <c r="Z65" s="494" t="s">
        <v>448</v>
      </c>
      <c r="AA65" s="494"/>
      <c r="AB65" s="494"/>
      <c r="AC65" s="494"/>
      <c r="AD65" s="494"/>
      <c r="AE65" s="494" t="s">
        <v>448</v>
      </c>
      <c r="AF65" s="494"/>
      <c r="AG65" s="494"/>
      <c r="AH65" s="494"/>
      <c r="AI65" s="494"/>
      <c r="AJ65" s="494" t="s">
        <v>448</v>
      </c>
      <c r="AK65" s="494"/>
      <c r="AL65" s="494"/>
      <c r="AM65" s="494"/>
      <c r="AN65" s="494"/>
      <c r="AO65" s="494" t="s">
        <v>448</v>
      </c>
      <c r="AP65" s="494"/>
      <c r="AQ65" s="494"/>
      <c r="AR65" s="494"/>
      <c r="AS65" s="494"/>
      <c r="AT65" s="494" t="s">
        <v>448</v>
      </c>
      <c r="AU65" s="494"/>
      <c r="AV65" s="494"/>
      <c r="AW65" s="494"/>
      <c r="AX65" s="494"/>
    </row>
    <row r="66" spans="2:50" ht="14.25" hidden="1" customHeight="1" outlineLevel="1">
      <c r="B66" s="494"/>
      <c r="C66" s="494"/>
      <c r="D66" s="494"/>
      <c r="E66" s="203" t="s">
        <v>162</v>
      </c>
      <c r="F66" s="203" t="s">
        <v>449</v>
      </c>
      <c r="G66" s="203" t="s">
        <v>164</v>
      </c>
      <c r="H66" s="494"/>
      <c r="I66" s="204" t="s">
        <v>162</v>
      </c>
      <c r="J66" s="204" t="s">
        <v>449</v>
      </c>
      <c r="K66" s="204" t="s">
        <v>164</v>
      </c>
      <c r="L66" s="527"/>
      <c r="M66" s="527"/>
      <c r="N66" s="494"/>
      <c r="O66" s="494"/>
      <c r="P66" s="203" t="s">
        <v>162</v>
      </c>
      <c r="Q66" s="203" t="s">
        <v>449</v>
      </c>
      <c r="R66" s="203" t="s">
        <v>164</v>
      </c>
      <c r="S66" s="205" t="s">
        <v>168</v>
      </c>
      <c r="T66" s="494"/>
      <c r="U66" s="203" t="s">
        <v>162</v>
      </c>
      <c r="V66" s="203" t="s">
        <v>449</v>
      </c>
      <c r="W66" s="203" t="s">
        <v>164</v>
      </c>
      <c r="X66" s="205" t="s">
        <v>168</v>
      </c>
      <c r="Y66" s="494"/>
      <c r="Z66" s="203" t="s">
        <v>162</v>
      </c>
      <c r="AA66" s="203" t="s">
        <v>449</v>
      </c>
      <c r="AB66" s="203" t="s">
        <v>164</v>
      </c>
      <c r="AC66" s="205" t="s">
        <v>168</v>
      </c>
      <c r="AD66" s="494"/>
      <c r="AE66" s="203" t="s">
        <v>162</v>
      </c>
      <c r="AF66" s="203" t="s">
        <v>449</v>
      </c>
      <c r="AG66" s="203" t="s">
        <v>164</v>
      </c>
      <c r="AH66" s="205" t="s">
        <v>168</v>
      </c>
      <c r="AI66" s="494"/>
      <c r="AJ66" s="203" t="s">
        <v>162</v>
      </c>
      <c r="AK66" s="203" t="s">
        <v>449</v>
      </c>
      <c r="AL66" s="203" t="s">
        <v>164</v>
      </c>
      <c r="AM66" s="205" t="s">
        <v>168</v>
      </c>
      <c r="AN66" s="494"/>
      <c r="AO66" s="203" t="s">
        <v>162</v>
      </c>
      <c r="AP66" s="203" t="s">
        <v>449</v>
      </c>
      <c r="AQ66" s="203" t="s">
        <v>164</v>
      </c>
      <c r="AR66" s="205" t="s">
        <v>168</v>
      </c>
      <c r="AS66" s="494"/>
      <c r="AT66" s="203" t="s">
        <v>162</v>
      </c>
      <c r="AU66" s="203" t="s">
        <v>449</v>
      </c>
      <c r="AV66" s="203" t="s">
        <v>164</v>
      </c>
      <c r="AW66" s="205" t="s">
        <v>168</v>
      </c>
      <c r="AX66" s="494"/>
    </row>
    <row r="67" spans="2:50" ht="14.25" hidden="1" customHeight="1" outlineLevel="1">
      <c r="B67" s="494" t="s">
        <v>488</v>
      </c>
      <c r="C67" s="203">
        <v>1</v>
      </c>
      <c r="D67" s="206" t="s">
        <v>407</v>
      </c>
      <c r="E67" s="203">
        <v>6</v>
      </c>
      <c r="F67" s="203">
        <v>2600</v>
      </c>
      <c r="G67" s="208">
        <f t="shared" ref="G67:G68" si="70">F67/E67</f>
        <v>433.33333333333331</v>
      </c>
      <c r="H67" s="529">
        <f>AVERAGE(G67:G81)</f>
        <v>433.33333333333331</v>
      </c>
      <c r="I67" s="209">
        <f>AVERAGE(P67,U67,Z67,AE67,AJ67,AO67,AT67)</f>
        <v>6</v>
      </c>
      <c r="J67" s="209">
        <f>AVERAGE(Q67,V67,AA67,AF67,AK67,AP67,AU67)</f>
        <v>2094.9879784787431</v>
      </c>
      <c r="K67" s="210">
        <f>AVERAGE(R67,W67,AB67,AG67,AL67,AQ67,AV67)</f>
        <v>349.16466307979056</v>
      </c>
      <c r="L67" s="530">
        <f>IFERROR(AVERAGE(K67:K81),"-")</f>
        <v>360.21810143425512</v>
      </c>
      <c r="M67" s="209">
        <f>RANK(K67, K$67:$K$81)</f>
        <v>2</v>
      </c>
      <c r="N67" s="494"/>
      <c r="O67" s="494"/>
      <c r="P67" s="203">
        <v>6</v>
      </c>
      <c r="Q67" s="207">
        <v>2090.1569186875745</v>
      </c>
      <c r="R67" s="208">
        <f t="shared" ref="R67:R68" si="71">Q67/P67</f>
        <v>348.3594864479291</v>
      </c>
      <c r="S67" s="205">
        <f>RANK(R67, R$67:R$81)</f>
        <v>2</v>
      </c>
      <c r="T67" s="529">
        <f>AVERAGE(R67:R81)</f>
        <v>359.47563088695318</v>
      </c>
      <c r="U67" s="203">
        <v>6</v>
      </c>
      <c r="V67" s="207">
        <v>2089.8876404494267</v>
      </c>
      <c r="W67" s="208">
        <f t="shared" ref="W67:W68" si="72">V67/U67</f>
        <v>348.31460674157114</v>
      </c>
      <c r="X67" s="205">
        <f>RANK(W67, W$67:W$81)</f>
        <v>2</v>
      </c>
      <c r="Y67" s="529">
        <f>AVERAGE(W67:W81)</f>
        <v>359.4739204553581</v>
      </c>
      <c r="Z67" s="203">
        <v>6</v>
      </c>
      <c r="AA67" s="207">
        <v>2089.8431048719972</v>
      </c>
      <c r="AB67" s="208">
        <f t="shared" ref="AB67:AB68" si="73">AA67/Z67</f>
        <v>348.30718414533288</v>
      </c>
      <c r="AC67" s="205">
        <f>RANK(AB67, AB$67:AB$81)</f>
        <v>2</v>
      </c>
      <c r="AD67" s="529">
        <f>AVERAGE(AB67:AB81)</f>
        <v>359.64305592969453</v>
      </c>
      <c r="AE67" s="203">
        <v>6</v>
      </c>
      <c r="AF67" s="207">
        <v>2096.45131938125</v>
      </c>
      <c r="AG67" s="208">
        <f t="shared" ref="AG67:AG68" si="74">AF67/AE67</f>
        <v>349.40855323020833</v>
      </c>
      <c r="AH67" s="205">
        <f t="shared" ref="AH67:AH68" si="75">RANK(AG67, AG$67:AG$81)</f>
        <v>2</v>
      </c>
      <c r="AI67" s="529">
        <f>AVERAGE(AG67:AG81)</f>
        <v>360.50758195241087</v>
      </c>
      <c r="AJ67" s="203">
        <v>6</v>
      </c>
      <c r="AK67" s="207">
        <v>2096.4513193812545</v>
      </c>
      <c r="AL67" s="208">
        <f t="shared" ref="AL67:AL68" si="76">AK67/AJ67</f>
        <v>349.40855323020907</v>
      </c>
      <c r="AM67" s="205">
        <f>RANK(AL67, AL$67:AL$81)</f>
        <v>2</v>
      </c>
      <c r="AN67" s="529">
        <f>AVERAGE(AL67:AL81)</f>
        <v>360.50758195241156</v>
      </c>
      <c r="AO67" s="203">
        <v>6</v>
      </c>
      <c r="AP67" s="207">
        <v>2097.0873786407651</v>
      </c>
      <c r="AQ67" s="208">
        <f t="shared" ref="AQ67:AQ68" si="77">AP67/AO67</f>
        <v>349.51456310679418</v>
      </c>
      <c r="AR67" s="205">
        <f>RANK(AQ67, AQ$67:AQ$81)</f>
        <v>2</v>
      </c>
      <c r="AS67" s="529">
        <f>AVERAGE(AQ67:AQ81)</f>
        <v>360.59965019393087</v>
      </c>
      <c r="AT67" s="203">
        <v>6</v>
      </c>
      <c r="AU67" s="207">
        <v>2105.0381679389361</v>
      </c>
      <c r="AV67" s="208">
        <f t="shared" ref="AV67:AV68" si="78">AU67/AT67</f>
        <v>350.83969465648937</v>
      </c>
      <c r="AW67" s="205">
        <f>RANK(AV67, AV$67:AV$81)</f>
        <v>2</v>
      </c>
      <c r="AX67" s="529">
        <f>AVERAGE(AV67:AV81)</f>
        <v>361.31928866902672</v>
      </c>
    </row>
    <row r="68" spans="2:50" ht="14.25" hidden="1" customHeight="1" outlineLevel="1">
      <c r="B68" s="494"/>
      <c r="C68" s="203">
        <v>2</v>
      </c>
      <c r="D68" s="206" t="s">
        <v>557</v>
      </c>
      <c r="E68" s="203">
        <v>6</v>
      </c>
      <c r="F68" s="203">
        <v>2600</v>
      </c>
      <c r="G68" s="208">
        <f t="shared" si="70"/>
        <v>433.33333333333331</v>
      </c>
      <c r="H68" s="529"/>
      <c r="I68" s="209">
        <f t="shared" ref="I68:J68" si="79">AVERAGE(P68,U68,Z68,AE68,AJ68,AO68,AT68)</f>
        <v>6</v>
      </c>
      <c r="J68" s="209">
        <f t="shared" si="79"/>
        <v>2227.6292387323183</v>
      </c>
      <c r="K68" s="210">
        <f>AVERAGE(R68,W68,AB68,AG68,AL68,AQ68,AV68)</f>
        <v>371.27153978871962</v>
      </c>
      <c r="L68" s="530"/>
      <c r="M68" s="209">
        <f>RANK(K68, K$67:$K$81)</f>
        <v>1</v>
      </c>
      <c r="N68" s="494"/>
      <c r="O68" s="494"/>
      <c r="P68" s="203">
        <v>6</v>
      </c>
      <c r="Q68" s="207">
        <v>2223.5506519558635</v>
      </c>
      <c r="R68" s="208">
        <f t="shared" si="71"/>
        <v>370.59177532597727</v>
      </c>
      <c r="S68" s="205">
        <f t="shared" ref="S68" si="80">RANK(R68, R$67:R$81)</f>
        <v>1</v>
      </c>
      <c r="T68" s="529"/>
      <c r="U68" s="203">
        <v>6</v>
      </c>
      <c r="V68" s="207">
        <v>2223.79940501487</v>
      </c>
      <c r="W68" s="208">
        <f t="shared" si="72"/>
        <v>370.633234169145</v>
      </c>
      <c r="X68" s="205">
        <f t="shared" ref="X68" si="81">RANK(W68, W$67:W$81)</f>
        <v>1</v>
      </c>
      <c r="Y68" s="529"/>
      <c r="Z68" s="203">
        <v>6</v>
      </c>
      <c r="AA68" s="207">
        <v>2225.8735662843369</v>
      </c>
      <c r="AB68" s="208">
        <f t="shared" si="73"/>
        <v>370.97892771405617</v>
      </c>
      <c r="AC68" s="205">
        <f t="shared" ref="AC68" si="82">RANK(AB68, AB$67:AB$81)</f>
        <v>1</v>
      </c>
      <c r="AD68" s="529"/>
      <c r="AE68" s="203">
        <v>6</v>
      </c>
      <c r="AF68" s="207">
        <v>2229.6396640476801</v>
      </c>
      <c r="AG68" s="208">
        <f t="shared" si="74"/>
        <v>371.60661067461336</v>
      </c>
      <c r="AH68" s="205">
        <f t="shared" si="75"/>
        <v>1</v>
      </c>
      <c r="AI68" s="529"/>
      <c r="AJ68" s="203">
        <v>6</v>
      </c>
      <c r="AK68" s="207">
        <v>2229.6396640476846</v>
      </c>
      <c r="AL68" s="208">
        <f t="shared" si="76"/>
        <v>371.6066106746141</v>
      </c>
      <c r="AM68" s="205">
        <f t="shared" ref="AM68" si="83">RANK(AL68, AL$67:AL$81)</f>
        <v>1</v>
      </c>
      <c r="AN68" s="529"/>
      <c r="AO68" s="203">
        <v>6</v>
      </c>
      <c r="AP68" s="207">
        <v>2230.1084236864053</v>
      </c>
      <c r="AQ68" s="208">
        <f t="shared" si="77"/>
        <v>371.68473728106756</v>
      </c>
      <c r="AR68" s="205">
        <f t="shared" ref="AR68" si="84">RANK(AQ68, AQ$67:AQ$81)</f>
        <v>1</v>
      </c>
      <c r="AS68" s="529"/>
      <c r="AT68" s="203">
        <v>6</v>
      </c>
      <c r="AU68" s="207">
        <v>2230.7932960893841</v>
      </c>
      <c r="AV68" s="208">
        <f t="shared" si="78"/>
        <v>371.79888268156401</v>
      </c>
      <c r="AW68" s="205">
        <f t="shared" ref="AW68" si="85">RANK(AV68, AV$67:AV$81)</f>
        <v>1</v>
      </c>
      <c r="AX68" s="529"/>
    </row>
    <row r="69" spans="2:50" ht="14.25" hidden="1" customHeight="1" outlineLevel="1">
      <c r="B69" s="494"/>
      <c r="C69" s="203">
        <v>3</v>
      </c>
      <c r="D69" s="206"/>
      <c r="E69" s="203"/>
      <c r="F69" s="203"/>
      <c r="G69" s="208"/>
      <c r="H69" s="529"/>
      <c r="I69" s="209"/>
      <c r="J69" s="209"/>
      <c r="K69" s="210"/>
      <c r="L69" s="530"/>
      <c r="M69" s="209"/>
      <c r="N69" s="494"/>
      <c r="O69" s="494"/>
      <c r="P69" s="203"/>
      <c r="Q69" s="207"/>
      <c r="R69" s="208"/>
      <c r="S69" s="205"/>
      <c r="T69" s="529"/>
      <c r="U69" s="203"/>
      <c r="V69" s="207"/>
      <c r="W69" s="208"/>
      <c r="X69" s="205"/>
      <c r="Y69" s="529"/>
      <c r="Z69" s="203"/>
      <c r="AA69" s="207"/>
      <c r="AB69" s="208"/>
      <c r="AC69" s="205"/>
      <c r="AD69" s="529"/>
      <c r="AE69" s="203"/>
      <c r="AF69" s="207"/>
      <c r="AG69" s="208"/>
      <c r="AH69" s="205"/>
      <c r="AI69" s="529"/>
      <c r="AJ69" s="203"/>
      <c r="AK69" s="207"/>
      <c r="AL69" s="208"/>
      <c r="AM69" s="205"/>
      <c r="AN69" s="529"/>
      <c r="AO69" s="203"/>
      <c r="AP69" s="207"/>
      <c r="AQ69" s="208"/>
      <c r="AR69" s="205"/>
      <c r="AS69" s="529"/>
      <c r="AT69" s="203"/>
      <c r="AU69" s="207"/>
      <c r="AV69" s="208"/>
      <c r="AW69" s="205"/>
      <c r="AX69" s="529"/>
    </row>
    <row r="70" spans="2:50" ht="14.25" hidden="1" customHeight="1" outlineLevel="1">
      <c r="B70" s="494"/>
      <c r="C70" s="203">
        <v>4</v>
      </c>
      <c r="D70" s="206"/>
      <c r="E70" s="203"/>
      <c r="F70" s="203"/>
      <c r="G70" s="208"/>
      <c r="H70" s="529"/>
      <c r="I70" s="209"/>
      <c r="J70" s="209"/>
      <c r="K70" s="210"/>
      <c r="L70" s="530"/>
      <c r="M70" s="209"/>
      <c r="N70" s="494"/>
      <c r="O70" s="494"/>
      <c r="P70" s="203"/>
      <c r="Q70" s="207"/>
      <c r="R70" s="208"/>
      <c r="S70" s="205"/>
      <c r="T70" s="529"/>
      <c r="U70" s="203"/>
      <c r="V70" s="207"/>
      <c r="W70" s="208"/>
      <c r="X70" s="205"/>
      <c r="Y70" s="529"/>
      <c r="Z70" s="203"/>
      <c r="AA70" s="207"/>
      <c r="AB70" s="208"/>
      <c r="AC70" s="205"/>
      <c r="AD70" s="529"/>
      <c r="AE70" s="203"/>
      <c r="AF70" s="207"/>
      <c r="AG70" s="208"/>
      <c r="AH70" s="205"/>
      <c r="AI70" s="529"/>
      <c r="AJ70" s="203"/>
      <c r="AK70" s="207"/>
      <c r="AL70" s="208"/>
      <c r="AM70" s="205"/>
      <c r="AN70" s="529"/>
      <c r="AO70" s="203"/>
      <c r="AP70" s="207"/>
      <c r="AQ70" s="208"/>
      <c r="AR70" s="205"/>
      <c r="AS70" s="529"/>
      <c r="AT70" s="203"/>
      <c r="AU70" s="207"/>
      <c r="AV70" s="208"/>
      <c r="AW70" s="205"/>
      <c r="AX70" s="529"/>
    </row>
    <row r="71" spans="2:50" ht="14.25" hidden="1" customHeight="1" outlineLevel="1">
      <c r="B71" s="494"/>
      <c r="C71" s="203">
        <v>5</v>
      </c>
      <c r="D71" s="206"/>
      <c r="E71" s="203"/>
      <c r="F71" s="203"/>
      <c r="G71" s="208"/>
      <c r="H71" s="529"/>
      <c r="I71" s="209"/>
      <c r="J71" s="209"/>
      <c r="K71" s="210"/>
      <c r="L71" s="530"/>
      <c r="M71" s="209"/>
      <c r="N71" s="494"/>
      <c r="O71" s="494"/>
      <c r="P71" s="203"/>
      <c r="Q71" s="207"/>
      <c r="R71" s="208"/>
      <c r="S71" s="205"/>
      <c r="T71" s="529"/>
      <c r="U71" s="203"/>
      <c r="V71" s="207"/>
      <c r="W71" s="208"/>
      <c r="X71" s="205"/>
      <c r="Y71" s="529"/>
      <c r="Z71" s="203"/>
      <c r="AA71" s="207"/>
      <c r="AB71" s="208"/>
      <c r="AC71" s="205"/>
      <c r="AD71" s="529"/>
      <c r="AE71" s="203"/>
      <c r="AF71" s="207"/>
      <c r="AG71" s="208"/>
      <c r="AH71" s="205"/>
      <c r="AI71" s="529"/>
      <c r="AJ71" s="203"/>
      <c r="AK71" s="207"/>
      <c r="AL71" s="208"/>
      <c r="AM71" s="205"/>
      <c r="AN71" s="529"/>
      <c r="AO71" s="203"/>
      <c r="AP71" s="207"/>
      <c r="AQ71" s="208"/>
      <c r="AR71" s="205"/>
      <c r="AS71" s="529"/>
      <c r="AT71" s="203"/>
      <c r="AU71" s="207"/>
      <c r="AV71" s="208"/>
      <c r="AW71" s="205"/>
      <c r="AX71" s="529"/>
    </row>
    <row r="72" spans="2:50" ht="14.25" hidden="1" customHeight="1" outlineLevel="1">
      <c r="B72" s="494"/>
      <c r="C72" s="203">
        <v>6</v>
      </c>
      <c r="D72" s="206"/>
      <c r="E72" s="203"/>
      <c r="F72" s="203"/>
      <c r="G72" s="208"/>
      <c r="H72" s="529"/>
      <c r="I72" s="209"/>
      <c r="J72" s="209"/>
      <c r="K72" s="210"/>
      <c r="L72" s="530"/>
      <c r="M72" s="209"/>
      <c r="N72" s="494"/>
      <c r="O72" s="494"/>
      <c r="P72" s="203"/>
      <c r="Q72" s="207"/>
      <c r="R72" s="208"/>
      <c r="S72" s="205"/>
      <c r="T72" s="529"/>
      <c r="U72" s="203"/>
      <c r="V72" s="207"/>
      <c r="W72" s="208"/>
      <c r="X72" s="205"/>
      <c r="Y72" s="529"/>
      <c r="Z72" s="203"/>
      <c r="AA72" s="207"/>
      <c r="AB72" s="208"/>
      <c r="AC72" s="205"/>
      <c r="AD72" s="529"/>
      <c r="AE72" s="203"/>
      <c r="AF72" s="207"/>
      <c r="AG72" s="208"/>
      <c r="AH72" s="205"/>
      <c r="AI72" s="529"/>
      <c r="AJ72" s="203"/>
      <c r="AK72" s="207"/>
      <c r="AL72" s="208"/>
      <c r="AM72" s="205"/>
      <c r="AN72" s="529"/>
      <c r="AO72" s="203"/>
      <c r="AP72" s="207"/>
      <c r="AQ72" s="208"/>
      <c r="AR72" s="205"/>
      <c r="AS72" s="529"/>
      <c r="AT72" s="203"/>
      <c r="AU72" s="207"/>
      <c r="AV72" s="208"/>
      <c r="AW72" s="205"/>
      <c r="AX72" s="529"/>
    </row>
    <row r="73" spans="2:50" ht="14.25" hidden="1" customHeight="1" outlineLevel="1">
      <c r="B73" s="494"/>
      <c r="C73" s="203">
        <v>7</v>
      </c>
      <c r="D73" s="206"/>
      <c r="E73" s="203"/>
      <c r="F73" s="203"/>
      <c r="G73" s="208"/>
      <c r="H73" s="529"/>
      <c r="I73" s="209"/>
      <c r="J73" s="209"/>
      <c r="K73" s="210"/>
      <c r="L73" s="530"/>
      <c r="M73" s="209"/>
      <c r="N73" s="494"/>
      <c r="O73" s="494"/>
      <c r="P73" s="203"/>
      <c r="Q73" s="207"/>
      <c r="R73" s="208"/>
      <c r="S73" s="205"/>
      <c r="T73" s="529"/>
      <c r="U73" s="203"/>
      <c r="V73" s="207"/>
      <c r="W73" s="208"/>
      <c r="X73" s="205"/>
      <c r="Y73" s="529"/>
      <c r="Z73" s="203"/>
      <c r="AA73" s="207"/>
      <c r="AB73" s="208"/>
      <c r="AC73" s="205"/>
      <c r="AD73" s="529"/>
      <c r="AE73" s="203"/>
      <c r="AF73" s="207"/>
      <c r="AG73" s="208"/>
      <c r="AH73" s="205"/>
      <c r="AI73" s="529"/>
      <c r="AJ73" s="203"/>
      <c r="AK73" s="207"/>
      <c r="AL73" s="208"/>
      <c r="AM73" s="205"/>
      <c r="AN73" s="529"/>
      <c r="AO73" s="203"/>
      <c r="AP73" s="207"/>
      <c r="AQ73" s="208"/>
      <c r="AR73" s="205"/>
      <c r="AS73" s="529"/>
      <c r="AT73" s="203"/>
      <c r="AU73" s="207"/>
      <c r="AV73" s="208"/>
      <c r="AW73" s="205"/>
      <c r="AX73" s="529"/>
    </row>
    <row r="74" spans="2:50" ht="14.25" hidden="1" customHeight="1" outlineLevel="1">
      <c r="B74" s="494"/>
      <c r="C74" s="203">
        <v>8</v>
      </c>
      <c r="D74" s="206"/>
      <c r="E74" s="203"/>
      <c r="F74" s="203"/>
      <c r="G74" s="208"/>
      <c r="H74" s="529"/>
      <c r="I74" s="209"/>
      <c r="J74" s="209"/>
      <c r="K74" s="210"/>
      <c r="L74" s="530"/>
      <c r="M74" s="209"/>
      <c r="N74" s="494"/>
      <c r="O74" s="494"/>
      <c r="P74" s="203"/>
      <c r="Q74" s="207"/>
      <c r="R74" s="208"/>
      <c r="S74" s="205"/>
      <c r="T74" s="529"/>
      <c r="U74" s="203"/>
      <c r="V74" s="207"/>
      <c r="W74" s="208"/>
      <c r="X74" s="205"/>
      <c r="Y74" s="529"/>
      <c r="Z74" s="203"/>
      <c r="AA74" s="207"/>
      <c r="AB74" s="208"/>
      <c r="AC74" s="205"/>
      <c r="AD74" s="529"/>
      <c r="AE74" s="203"/>
      <c r="AF74" s="207"/>
      <c r="AG74" s="208"/>
      <c r="AH74" s="205"/>
      <c r="AI74" s="529"/>
      <c r="AJ74" s="203"/>
      <c r="AK74" s="207"/>
      <c r="AL74" s="208"/>
      <c r="AM74" s="205"/>
      <c r="AN74" s="529"/>
      <c r="AO74" s="203"/>
      <c r="AP74" s="207"/>
      <c r="AQ74" s="208"/>
      <c r="AR74" s="205"/>
      <c r="AS74" s="529"/>
      <c r="AT74" s="203"/>
      <c r="AU74" s="207"/>
      <c r="AV74" s="208"/>
      <c r="AW74" s="205"/>
      <c r="AX74" s="529"/>
    </row>
    <row r="75" spans="2:50" ht="14.25" hidden="1" customHeight="1" outlineLevel="1">
      <c r="B75" s="494"/>
      <c r="C75" s="203">
        <v>9</v>
      </c>
      <c r="D75" s="206"/>
      <c r="E75" s="203"/>
      <c r="F75" s="203"/>
      <c r="G75" s="208"/>
      <c r="H75" s="529"/>
      <c r="I75" s="209"/>
      <c r="J75" s="209"/>
      <c r="K75" s="210"/>
      <c r="L75" s="530"/>
      <c r="M75" s="209"/>
      <c r="N75" s="494"/>
      <c r="O75" s="494"/>
      <c r="P75" s="203"/>
      <c r="Q75" s="207"/>
      <c r="R75" s="208"/>
      <c r="S75" s="205"/>
      <c r="T75" s="529"/>
      <c r="U75" s="203"/>
      <c r="V75" s="207"/>
      <c r="W75" s="208"/>
      <c r="X75" s="205"/>
      <c r="Y75" s="529"/>
      <c r="Z75" s="203"/>
      <c r="AA75" s="207"/>
      <c r="AB75" s="208"/>
      <c r="AC75" s="205"/>
      <c r="AD75" s="529"/>
      <c r="AE75" s="203"/>
      <c r="AF75" s="207"/>
      <c r="AG75" s="208"/>
      <c r="AH75" s="205"/>
      <c r="AI75" s="529"/>
      <c r="AJ75" s="203"/>
      <c r="AK75" s="207"/>
      <c r="AL75" s="208"/>
      <c r="AM75" s="205"/>
      <c r="AN75" s="529"/>
      <c r="AO75" s="203"/>
      <c r="AP75" s="207"/>
      <c r="AQ75" s="208"/>
      <c r="AR75" s="205"/>
      <c r="AS75" s="529"/>
      <c r="AT75" s="203"/>
      <c r="AU75" s="207"/>
      <c r="AV75" s="208"/>
      <c r="AW75" s="205"/>
      <c r="AX75" s="529"/>
    </row>
    <row r="76" spans="2:50" ht="14.25" hidden="1" customHeight="1" outlineLevel="1">
      <c r="B76" s="494"/>
      <c r="C76" s="203">
        <v>10</v>
      </c>
      <c r="D76" s="206"/>
      <c r="E76" s="203"/>
      <c r="F76" s="203"/>
      <c r="G76" s="208"/>
      <c r="H76" s="529"/>
      <c r="I76" s="209"/>
      <c r="J76" s="209"/>
      <c r="K76" s="210"/>
      <c r="L76" s="530"/>
      <c r="M76" s="209"/>
      <c r="N76" s="494"/>
      <c r="O76" s="494"/>
      <c r="P76" s="203"/>
      <c r="Q76" s="207"/>
      <c r="R76" s="208"/>
      <c r="S76" s="205"/>
      <c r="T76" s="529"/>
      <c r="U76" s="203"/>
      <c r="V76" s="207"/>
      <c r="W76" s="208"/>
      <c r="X76" s="205"/>
      <c r="Y76" s="529"/>
      <c r="Z76" s="203"/>
      <c r="AA76" s="207"/>
      <c r="AB76" s="208"/>
      <c r="AC76" s="205"/>
      <c r="AD76" s="529"/>
      <c r="AE76" s="203"/>
      <c r="AF76" s="207"/>
      <c r="AG76" s="208"/>
      <c r="AH76" s="205"/>
      <c r="AI76" s="529"/>
      <c r="AJ76" s="203"/>
      <c r="AK76" s="207"/>
      <c r="AL76" s="208"/>
      <c r="AM76" s="205"/>
      <c r="AN76" s="529"/>
      <c r="AO76" s="203"/>
      <c r="AP76" s="207"/>
      <c r="AQ76" s="208"/>
      <c r="AR76" s="205"/>
      <c r="AS76" s="529"/>
      <c r="AT76" s="203"/>
      <c r="AU76" s="207"/>
      <c r="AV76" s="208"/>
      <c r="AW76" s="205"/>
      <c r="AX76" s="529"/>
    </row>
    <row r="77" spans="2:50" ht="14.25" hidden="1" customHeight="1" outlineLevel="1">
      <c r="B77" s="494"/>
      <c r="C77" s="203">
        <v>11</v>
      </c>
      <c r="D77" s="206"/>
      <c r="E77" s="203"/>
      <c r="F77" s="203"/>
      <c r="G77" s="208"/>
      <c r="H77" s="529"/>
      <c r="I77" s="209"/>
      <c r="J77" s="209"/>
      <c r="K77" s="210"/>
      <c r="L77" s="530"/>
      <c r="M77" s="209"/>
      <c r="N77" s="494"/>
      <c r="O77" s="494"/>
      <c r="P77" s="203"/>
      <c r="Q77" s="207"/>
      <c r="R77" s="208"/>
      <c r="S77" s="205"/>
      <c r="T77" s="529"/>
      <c r="U77" s="203"/>
      <c r="V77" s="207"/>
      <c r="W77" s="208"/>
      <c r="X77" s="205"/>
      <c r="Y77" s="529"/>
      <c r="Z77" s="203"/>
      <c r="AA77" s="207"/>
      <c r="AB77" s="208"/>
      <c r="AC77" s="205"/>
      <c r="AD77" s="529"/>
      <c r="AE77" s="203"/>
      <c r="AF77" s="207"/>
      <c r="AG77" s="208"/>
      <c r="AH77" s="205"/>
      <c r="AI77" s="529"/>
      <c r="AJ77" s="203"/>
      <c r="AK77" s="207"/>
      <c r="AL77" s="208"/>
      <c r="AM77" s="205"/>
      <c r="AN77" s="529"/>
      <c r="AO77" s="203"/>
      <c r="AP77" s="207"/>
      <c r="AQ77" s="208"/>
      <c r="AR77" s="205"/>
      <c r="AS77" s="529"/>
      <c r="AT77" s="203"/>
      <c r="AU77" s="207"/>
      <c r="AV77" s="208"/>
      <c r="AW77" s="205"/>
      <c r="AX77" s="529"/>
    </row>
    <row r="78" spans="2:50" ht="14.25" hidden="1" customHeight="1" outlineLevel="1">
      <c r="B78" s="494"/>
      <c r="C78" s="203">
        <v>12</v>
      </c>
      <c r="D78" s="206"/>
      <c r="E78" s="203"/>
      <c r="F78" s="203"/>
      <c r="G78" s="208"/>
      <c r="H78" s="529"/>
      <c r="I78" s="209"/>
      <c r="J78" s="209"/>
      <c r="K78" s="210"/>
      <c r="L78" s="530"/>
      <c r="M78" s="209"/>
      <c r="N78" s="494"/>
      <c r="O78" s="494"/>
      <c r="P78" s="203"/>
      <c r="Q78" s="207"/>
      <c r="R78" s="208"/>
      <c r="S78" s="205"/>
      <c r="T78" s="529"/>
      <c r="U78" s="203"/>
      <c r="V78" s="207"/>
      <c r="W78" s="208"/>
      <c r="X78" s="205"/>
      <c r="Y78" s="529"/>
      <c r="Z78" s="203"/>
      <c r="AA78" s="207"/>
      <c r="AB78" s="208"/>
      <c r="AC78" s="205"/>
      <c r="AD78" s="529"/>
      <c r="AE78" s="203"/>
      <c r="AF78" s="207"/>
      <c r="AG78" s="208"/>
      <c r="AH78" s="205"/>
      <c r="AI78" s="529"/>
      <c r="AJ78" s="203"/>
      <c r="AK78" s="207"/>
      <c r="AL78" s="208"/>
      <c r="AM78" s="205"/>
      <c r="AN78" s="529"/>
      <c r="AO78" s="203"/>
      <c r="AP78" s="207"/>
      <c r="AQ78" s="208"/>
      <c r="AR78" s="205"/>
      <c r="AS78" s="529"/>
      <c r="AT78" s="203"/>
      <c r="AU78" s="207"/>
      <c r="AV78" s="208"/>
      <c r="AW78" s="205"/>
      <c r="AX78" s="529"/>
    </row>
    <row r="79" spans="2:50" ht="14.25" hidden="1" customHeight="1" outlineLevel="1">
      <c r="B79" s="494"/>
      <c r="C79" s="203">
        <v>13</v>
      </c>
      <c r="D79" s="206"/>
      <c r="E79" s="203"/>
      <c r="F79" s="203"/>
      <c r="G79" s="208"/>
      <c r="H79" s="529"/>
      <c r="I79" s="209"/>
      <c r="J79" s="209"/>
      <c r="K79" s="210"/>
      <c r="L79" s="530"/>
      <c r="M79" s="209"/>
      <c r="N79" s="494"/>
      <c r="O79" s="494"/>
      <c r="P79" s="203"/>
      <c r="Q79" s="207"/>
      <c r="R79" s="208"/>
      <c r="S79" s="205"/>
      <c r="T79" s="529"/>
      <c r="U79" s="203"/>
      <c r="V79" s="207"/>
      <c r="W79" s="208"/>
      <c r="X79" s="205"/>
      <c r="Y79" s="529"/>
      <c r="Z79" s="203"/>
      <c r="AA79" s="207"/>
      <c r="AB79" s="208"/>
      <c r="AC79" s="205"/>
      <c r="AD79" s="529"/>
      <c r="AE79" s="203"/>
      <c r="AF79" s="207"/>
      <c r="AG79" s="208"/>
      <c r="AH79" s="205"/>
      <c r="AI79" s="529"/>
      <c r="AJ79" s="203"/>
      <c r="AK79" s="207"/>
      <c r="AL79" s="208"/>
      <c r="AM79" s="205"/>
      <c r="AN79" s="529"/>
      <c r="AO79" s="203"/>
      <c r="AP79" s="207"/>
      <c r="AQ79" s="208"/>
      <c r="AR79" s="205"/>
      <c r="AS79" s="529"/>
      <c r="AT79" s="203"/>
      <c r="AU79" s="207"/>
      <c r="AV79" s="208"/>
      <c r="AW79" s="205"/>
      <c r="AX79" s="529"/>
    </row>
    <row r="80" spans="2:50" ht="14.25" hidden="1" customHeight="1" outlineLevel="1">
      <c r="B80" s="494"/>
      <c r="C80" s="203">
        <v>14</v>
      </c>
      <c r="D80" s="206"/>
      <c r="E80" s="203"/>
      <c r="F80" s="203"/>
      <c r="G80" s="208"/>
      <c r="H80" s="529"/>
      <c r="I80" s="209"/>
      <c r="J80" s="209"/>
      <c r="K80" s="210"/>
      <c r="L80" s="530"/>
      <c r="M80" s="209"/>
      <c r="N80" s="494"/>
      <c r="O80" s="494"/>
      <c r="P80" s="203"/>
      <c r="Q80" s="207"/>
      <c r="R80" s="208"/>
      <c r="S80" s="205"/>
      <c r="T80" s="529"/>
      <c r="U80" s="203"/>
      <c r="V80" s="207"/>
      <c r="W80" s="208"/>
      <c r="X80" s="205"/>
      <c r="Y80" s="529"/>
      <c r="Z80" s="203"/>
      <c r="AA80" s="207"/>
      <c r="AB80" s="208"/>
      <c r="AC80" s="205"/>
      <c r="AD80" s="529"/>
      <c r="AE80" s="203"/>
      <c r="AF80" s="207"/>
      <c r="AG80" s="208"/>
      <c r="AH80" s="205"/>
      <c r="AI80" s="529"/>
      <c r="AJ80" s="203"/>
      <c r="AK80" s="207"/>
      <c r="AL80" s="208"/>
      <c r="AM80" s="205"/>
      <c r="AN80" s="529"/>
      <c r="AO80" s="203"/>
      <c r="AP80" s="207"/>
      <c r="AQ80" s="208"/>
      <c r="AR80" s="205"/>
      <c r="AS80" s="529"/>
      <c r="AT80" s="203"/>
      <c r="AU80" s="207"/>
      <c r="AV80" s="208"/>
      <c r="AW80" s="205"/>
      <c r="AX80" s="529"/>
    </row>
    <row r="81" spans="2:50" ht="14.25" hidden="1" customHeight="1" outlineLevel="1">
      <c r="B81" s="494"/>
      <c r="C81" s="203">
        <v>15</v>
      </c>
      <c r="D81" s="206"/>
      <c r="E81" s="203"/>
      <c r="F81" s="203"/>
      <c r="G81" s="208"/>
      <c r="H81" s="529"/>
      <c r="I81" s="209"/>
      <c r="J81" s="209"/>
      <c r="K81" s="210"/>
      <c r="L81" s="530"/>
      <c r="M81" s="209"/>
      <c r="N81" s="494"/>
      <c r="O81" s="494"/>
      <c r="P81" s="203"/>
      <c r="Q81" s="207"/>
      <c r="R81" s="208"/>
      <c r="S81" s="205"/>
      <c r="T81" s="529"/>
      <c r="U81" s="203"/>
      <c r="V81" s="207"/>
      <c r="W81" s="208"/>
      <c r="X81" s="205"/>
      <c r="Y81" s="529"/>
      <c r="Z81" s="203"/>
      <c r="AA81" s="207"/>
      <c r="AB81" s="208"/>
      <c r="AC81" s="205"/>
      <c r="AD81" s="529"/>
      <c r="AE81" s="203"/>
      <c r="AF81" s="207"/>
      <c r="AG81" s="208"/>
      <c r="AH81" s="205"/>
      <c r="AI81" s="529"/>
      <c r="AJ81" s="203"/>
      <c r="AK81" s="207"/>
      <c r="AL81" s="208"/>
      <c r="AM81" s="205"/>
      <c r="AN81" s="529"/>
      <c r="AO81" s="203"/>
      <c r="AP81" s="207"/>
      <c r="AQ81" s="208"/>
      <c r="AR81" s="205"/>
      <c r="AS81" s="529"/>
      <c r="AT81" s="203"/>
      <c r="AU81" s="207"/>
      <c r="AV81" s="208"/>
      <c r="AW81" s="205"/>
      <c r="AX81" s="529"/>
    </row>
    <row r="82" spans="2:50" ht="14.25" hidden="1" customHeight="1" outlineLevel="1" collapsed="1">
      <c r="B82" s="532" t="s">
        <v>619</v>
      </c>
      <c r="C82" s="532"/>
      <c r="D82" s="532"/>
      <c r="E82" s="532"/>
      <c r="F82" s="532"/>
      <c r="G82" s="532"/>
      <c r="H82" s="532"/>
      <c r="I82" s="532"/>
      <c r="J82" s="532"/>
      <c r="K82" s="532"/>
      <c r="L82" s="532"/>
      <c r="M82" s="533"/>
      <c r="N82" s="575" t="s">
        <v>445</v>
      </c>
      <c r="O82" s="575" t="s">
        <v>105</v>
      </c>
      <c r="P82" s="587">
        <f>AT62+1</f>
        <v>45895</v>
      </c>
      <c r="Q82" s="588"/>
      <c r="R82" s="588"/>
      <c r="S82" s="588"/>
      <c r="T82" s="588"/>
      <c r="U82" s="589">
        <f>P82+1</f>
        <v>45896</v>
      </c>
      <c r="V82" s="590"/>
      <c r="W82" s="590"/>
      <c r="X82" s="590"/>
      <c r="Y82" s="590"/>
      <c r="Z82" s="587">
        <f t="shared" ref="Z82" si="86">U82+1</f>
        <v>45897</v>
      </c>
      <c r="AA82" s="588"/>
      <c r="AB82" s="588"/>
      <c r="AC82" s="588"/>
      <c r="AD82" s="588"/>
      <c r="AE82" s="589">
        <f t="shared" ref="AE82" si="87">Z82+1</f>
        <v>45898</v>
      </c>
      <c r="AF82" s="590"/>
      <c r="AG82" s="590"/>
      <c r="AH82" s="590"/>
      <c r="AI82" s="590"/>
      <c r="AJ82" s="591">
        <f t="shared" ref="AJ82" si="88">AE82+1</f>
        <v>45899</v>
      </c>
      <c r="AK82" s="592"/>
      <c r="AL82" s="592"/>
      <c r="AM82" s="592"/>
      <c r="AN82" s="593"/>
      <c r="AO82" s="589">
        <f t="shared" ref="AO82" si="89">AJ82+1</f>
        <v>45900</v>
      </c>
      <c r="AP82" s="590"/>
      <c r="AQ82" s="590"/>
      <c r="AR82" s="590"/>
      <c r="AS82" s="590"/>
      <c r="AT82" s="591">
        <f t="shared" ref="AT82" si="90">AO82+1</f>
        <v>45901</v>
      </c>
      <c r="AU82" s="592"/>
      <c r="AV82" s="592"/>
      <c r="AW82" s="592"/>
      <c r="AX82" s="593"/>
    </row>
    <row r="83" spans="2:50" ht="14.25" hidden="1" customHeight="1" outlineLevel="1">
      <c r="B83" s="534"/>
      <c r="C83" s="534"/>
      <c r="D83" s="534"/>
      <c r="E83" s="534"/>
      <c r="F83" s="534"/>
      <c r="G83" s="534"/>
      <c r="H83" s="534"/>
      <c r="I83" s="534"/>
      <c r="J83" s="534"/>
      <c r="K83" s="534"/>
      <c r="L83" s="534"/>
      <c r="M83" s="535"/>
      <c r="N83" s="577"/>
      <c r="O83" s="577"/>
      <c r="P83" s="594">
        <f>P82</f>
        <v>45895</v>
      </c>
      <c r="Q83" s="594"/>
      <c r="R83" s="594"/>
      <c r="S83" s="594"/>
      <c r="T83" s="594"/>
      <c r="U83" s="595">
        <f>U82</f>
        <v>45896</v>
      </c>
      <c r="V83" s="595"/>
      <c r="W83" s="595"/>
      <c r="X83" s="595"/>
      <c r="Y83" s="595"/>
      <c r="Z83" s="594">
        <f t="shared" ref="Z83" si="91">Z82</f>
        <v>45897</v>
      </c>
      <c r="AA83" s="594"/>
      <c r="AB83" s="594"/>
      <c r="AC83" s="594"/>
      <c r="AD83" s="594"/>
      <c r="AE83" s="595">
        <f t="shared" ref="AE83" si="92">AE82</f>
        <v>45898</v>
      </c>
      <c r="AF83" s="595"/>
      <c r="AG83" s="595"/>
      <c r="AH83" s="595"/>
      <c r="AI83" s="595"/>
      <c r="AJ83" s="596">
        <f t="shared" ref="AJ83" si="93">AJ82</f>
        <v>45899</v>
      </c>
      <c r="AK83" s="597"/>
      <c r="AL83" s="597"/>
      <c r="AM83" s="597"/>
      <c r="AN83" s="598"/>
      <c r="AO83" s="595">
        <f t="shared" ref="AO83" si="94">AO82</f>
        <v>45900</v>
      </c>
      <c r="AP83" s="595"/>
      <c r="AQ83" s="595"/>
      <c r="AR83" s="595"/>
      <c r="AS83" s="595"/>
      <c r="AT83" s="596">
        <f t="shared" ref="AT83" si="95">AT82</f>
        <v>45901</v>
      </c>
      <c r="AU83" s="597"/>
      <c r="AV83" s="597"/>
      <c r="AW83" s="597"/>
      <c r="AX83" s="598"/>
    </row>
    <row r="84" spans="2:50" ht="14.25" hidden="1" customHeight="1" outlineLevel="1">
      <c r="B84" s="494" t="s">
        <v>165</v>
      </c>
      <c r="C84" s="494" t="s">
        <v>160</v>
      </c>
      <c r="D84" s="494"/>
      <c r="E84" s="494" t="s">
        <v>161</v>
      </c>
      <c r="F84" s="494"/>
      <c r="G84" s="494"/>
      <c r="H84" s="494" t="s">
        <v>166</v>
      </c>
      <c r="I84" s="527" t="s">
        <v>446</v>
      </c>
      <c r="J84" s="527"/>
      <c r="K84" s="527"/>
      <c r="L84" s="527" t="s">
        <v>166</v>
      </c>
      <c r="M84" s="527" t="s">
        <v>168</v>
      </c>
      <c r="N84" s="494"/>
      <c r="O84" s="494" t="s">
        <v>167</v>
      </c>
      <c r="P84" s="494" t="s">
        <v>163</v>
      </c>
      <c r="Q84" s="494"/>
      <c r="R84" s="494"/>
      <c r="S84" s="494"/>
      <c r="T84" s="494" t="s">
        <v>166</v>
      </c>
      <c r="U84" s="494" t="s">
        <v>163</v>
      </c>
      <c r="V84" s="494"/>
      <c r="W84" s="494"/>
      <c r="X84" s="494"/>
      <c r="Y84" s="494" t="s">
        <v>166</v>
      </c>
      <c r="Z84" s="494" t="s">
        <v>163</v>
      </c>
      <c r="AA84" s="494"/>
      <c r="AB84" s="494"/>
      <c r="AC84" s="494"/>
      <c r="AD84" s="494" t="s">
        <v>166</v>
      </c>
      <c r="AE84" s="494" t="s">
        <v>163</v>
      </c>
      <c r="AF84" s="494"/>
      <c r="AG84" s="494"/>
      <c r="AH84" s="494"/>
      <c r="AI84" s="494" t="s">
        <v>166</v>
      </c>
      <c r="AJ84" s="494" t="s">
        <v>163</v>
      </c>
      <c r="AK84" s="494"/>
      <c r="AL84" s="494"/>
      <c r="AM84" s="494"/>
      <c r="AN84" s="494" t="s">
        <v>166</v>
      </c>
      <c r="AO84" s="494" t="s">
        <v>163</v>
      </c>
      <c r="AP84" s="494"/>
      <c r="AQ84" s="494"/>
      <c r="AR84" s="494"/>
      <c r="AS84" s="494" t="s">
        <v>166</v>
      </c>
      <c r="AT84" s="494" t="s">
        <v>163</v>
      </c>
      <c r="AU84" s="494"/>
      <c r="AV84" s="494"/>
      <c r="AW84" s="494"/>
      <c r="AX84" s="494" t="s">
        <v>166</v>
      </c>
    </row>
    <row r="85" spans="2:50" ht="14.25" hidden="1" customHeight="1" outlineLevel="1">
      <c r="B85" s="494"/>
      <c r="C85" s="494"/>
      <c r="D85" s="494"/>
      <c r="E85" s="494" t="s">
        <v>447</v>
      </c>
      <c r="F85" s="494"/>
      <c r="G85" s="494"/>
      <c r="H85" s="494"/>
      <c r="I85" s="527" t="s">
        <v>447</v>
      </c>
      <c r="J85" s="527"/>
      <c r="K85" s="527"/>
      <c r="L85" s="527"/>
      <c r="M85" s="527"/>
      <c r="N85" s="494"/>
      <c r="O85" s="494"/>
      <c r="P85" s="494" t="s">
        <v>448</v>
      </c>
      <c r="Q85" s="494"/>
      <c r="R85" s="494"/>
      <c r="S85" s="494"/>
      <c r="T85" s="494"/>
      <c r="U85" s="494" t="s">
        <v>448</v>
      </c>
      <c r="V85" s="494"/>
      <c r="W85" s="494"/>
      <c r="X85" s="494"/>
      <c r="Y85" s="494"/>
      <c r="Z85" s="494" t="s">
        <v>448</v>
      </c>
      <c r="AA85" s="494"/>
      <c r="AB85" s="494"/>
      <c r="AC85" s="494"/>
      <c r="AD85" s="494"/>
      <c r="AE85" s="494" t="s">
        <v>448</v>
      </c>
      <c r="AF85" s="494"/>
      <c r="AG85" s="494"/>
      <c r="AH85" s="494"/>
      <c r="AI85" s="494"/>
      <c r="AJ85" s="494" t="s">
        <v>448</v>
      </c>
      <c r="AK85" s="494"/>
      <c r="AL85" s="494"/>
      <c r="AM85" s="494"/>
      <c r="AN85" s="494"/>
      <c r="AO85" s="494" t="s">
        <v>448</v>
      </c>
      <c r="AP85" s="494"/>
      <c r="AQ85" s="494"/>
      <c r="AR85" s="494"/>
      <c r="AS85" s="494"/>
      <c r="AT85" s="494" t="s">
        <v>448</v>
      </c>
      <c r="AU85" s="494"/>
      <c r="AV85" s="494"/>
      <c r="AW85" s="494"/>
      <c r="AX85" s="494"/>
    </row>
    <row r="86" spans="2:50" ht="14.25" hidden="1" customHeight="1" outlineLevel="1">
      <c r="B86" s="494"/>
      <c r="C86" s="494"/>
      <c r="D86" s="494"/>
      <c r="E86" s="203" t="s">
        <v>162</v>
      </c>
      <c r="F86" s="203" t="s">
        <v>449</v>
      </c>
      <c r="G86" s="203" t="s">
        <v>164</v>
      </c>
      <c r="H86" s="494"/>
      <c r="I86" s="204" t="s">
        <v>162</v>
      </c>
      <c r="J86" s="204" t="s">
        <v>449</v>
      </c>
      <c r="K86" s="204" t="s">
        <v>164</v>
      </c>
      <c r="L86" s="527"/>
      <c r="M86" s="527"/>
      <c r="N86" s="494"/>
      <c r="O86" s="494"/>
      <c r="P86" s="203" t="s">
        <v>162</v>
      </c>
      <c r="Q86" s="203" t="s">
        <v>449</v>
      </c>
      <c r="R86" s="203" t="s">
        <v>164</v>
      </c>
      <c r="S86" s="205" t="s">
        <v>168</v>
      </c>
      <c r="T86" s="494"/>
      <c r="U86" s="203" t="s">
        <v>162</v>
      </c>
      <c r="V86" s="203" t="s">
        <v>449</v>
      </c>
      <c r="W86" s="203" t="s">
        <v>164</v>
      </c>
      <c r="X86" s="205" t="s">
        <v>168</v>
      </c>
      <c r="Y86" s="494"/>
      <c r="Z86" s="203" t="s">
        <v>162</v>
      </c>
      <c r="AA86" s="203" t="s">
        <v>449</v>
      </c>
      <c r="AB86" s="203" t="s">
        <v>164</v>
      </c>
      <c r="AC86" s="205" t="s">
        <v>168</v>
      </c>
      <c r="AD86" s="494"/>
      <c r="AE86" s="203" t="s">
        <v>162</v>
      </c>
      <c r="AF86" s="203" t="s">
        <v>449</v>
      </c>
      <c r="AG86" s="203" t="s">
        <v>164</v>
      </c>
      <c r="AH86" s="205" t="s">
        <v>168</v>
      </c>
      <c r="AI86" s="494"/>
      <c r="AJ86" s="203" t="s">
        <v>162</v>
      </c>
      <c r="AK86" s="203" t="s">
        <v>449</v>
      </c>
      <c r="AL86" s="203" t="s">
        <v>164</v>
      </c>
      <c r="AM86" s="205" t="s">
        <v>168</v>
      </c>
      <c r="AN86" s="494"/>
      <c r="AO86" s="203" t="s">
        <v>162</v>
      </c>
      <c r="AP86" s="203" t="s">
        <v>449</v>
      </c>
      <c r="AQ86" s="203" t="s">
        <v>164</v>
      </c>
      <c r="AR86" s="205" t="s">
        <v>168</v>
      </c>
      <c r="AS86" s="494"/>
      <c r="AT86" s="203" t="s">
        <v>162</v>
      </c>
      <c r="AU86" s="203" t="s">
        <v>449</v>
      </c>
      <c r="AV86" s="203" t="s">
        <v>164</v>
      </c>
      <c r="AW86" s="205" t="s">
        <v>168</v>
      </c>
      <c r="AX86" s="494"/>
    </row>
    <row r="87" spans="2:50" ht="14.25" hidden="1" customHeight="1" outlineLevel="1">
      <c r="B87" s="494" t="s">
        <v>488</v>
      </c>
      <c r="C87" s="203">
        <v>1</v>
      </c>
      <c r="D87" s="206" t="s">
        <v>407</v>
      </c>
      <c r="E87" s="203">
        <v>6</v>
      </c>
      <c r="F87" s="203">
        <v>2600</v>
      </c>
      <c r="G87" s="208">
        <f t="shared" ref="G87:G88" si="96">F87/E87</f>
        <v>433.33333333333331</v>
      </c>
      <c r="H87" s="529">
        <f>AVERAGE(G87:G101)</f>
        <v>433.33333333333331</v>
      </c>
      <c r="I87" s="209">
        <f>AVERAGE(P87,U87,Z87,AE87,AJ87,AO87,AT87)</f>
        <v>6</v>
      </c>
      <c r="J87" s="209">
        <f>AVERAGE(Q87,V87,AA87,AF87,AK87,AP87,AU87)</f>
        <v>2163.7144679742328</v>
      </c>
      <c r="K87" s="210">
        <f>AVERAGE(R87,W87,AB87,AG87,AL87,AQ87,AV87)</f>
        <v>360.61907799570548</v>
      </c>
      <c r="L87" s="530">
        <f>IFERROR(AVERAGE(K87:K101),"-")</f>
        <v>366.45033352073926</v>
      </c>
      <c r="M87" s="209">
        <f>RANK(K87, K$87:$K$101)</f>
        <v>2</v>
      </c>
      <c r="N87" s="494"/>
      <c r="O87" s="494"/>
      <c r="P87" s="207">
        <v>6</v>
      </c>
      <c r="Q87" s="207">
        <v>2105.3833605220093</v>
      </c>
      <c r="R87" s="208">
        <f t="shared" ref="R87:R88" si="97">Q87/P87</f>
        <v>350.89722675366824</v>
      </c>
      <c r="S87" s="205">
        <f>RANK(R87, R$87:R$101)</f>
        <v>2</v>
      </c>
      <c r="T87" s="529">
        <f>AVERAGE(R87:R101)</f>
        <v>361.37166735834325</v>
      </c>
      <c r="U87" s="207">
        <v>6</v>
      </c>
      <c r="V87" s="207">
        <v>2139.677419354849</v>
      </c>
      <c r="W87" s="208">
        <f t="shared" ref="W87:W88" si="98">V87/U87</f>
        <v>356.61290322580817</v>
      </c>
      <c r="X87" s="205">
        <f>RANK(W87, W$87:W$101)</f>
        <v>2</v>
      </c>
      <c r="Y87" s="529">
        <f>AVERAGE(W87:W101)</f>
        <v>364.23261128472495</v>
      </c>
      <c r="Z87" s="207">
        <v>6</v>
      </c>
      <c r="AA87" s="207">
        <v>2160.0000000000018</v>
      </c>
      <c r="AB87" s="208">
        <f t="shared" ref="AB87:AB88" si="99">AA87/Z87</f>
        <v>360.00000000000028</v>
      </c>
      <c r="AC87" s="205">
        <f>RANK(AB87, AB$87:AB$101)</f>
        <v>2</v>
      </c>
      <c r="AD87" s="529">
        <f>AVERAGE(AB87:AB101)</f>
        <v>365.96938775510171</v>
      </c>
      <c r="AE87" s="207">
        <v>6</v>
      </c>
      <c r="AF87" s="207">
        <v>2176.7441860465178</v>
      </c>
      <c r="AG87" s="208">
        <f t="shared" ref="AG87:AG88" si="100">AF87/AE87</f>
        <v>362.79069767441962</v>
      </c>
      <c r="AH87" s="205">
        <f>RANK(AG87, AG$87:AG$101)</f>
        <v>2</v>
      </c>
      <c r="AI87" s="529">
        <f>AVERAGE(AG87:AG101)</f>
        <v>367.42549959097857</v>
      </c>
      <c r="AJ87" s="207">
        <v>6</v>
      </c>
      <c r="AK87" s="207">
        <v>2181.2658227848133</v>
      </c>
      <c r="AL87" s="208">
        <f t="shared" ref="AL87:AL88" si="101">AK87/AJ87</f>
        <v>363.5443037974689</v>
      </c>
      <c r="AM87" s="205">
        <f>RANK(AL87, AL$87:AL$101)</f>
        <v>2</v>
      </c>
      <c r="AN87" s="529">
        <f>AVERAGE(AL87:AL101)</f>
        <v>368.00661015805946</v>
      </c>
      <c r="AO87" s="207">
        <v>6</v>
      </c>
      <c r="AP87" s="207">
        <v>2180.7429871114509</v>
      </c>
      <c r="AQ87" s="208">
        <f t="shared" ref="AQ87:AQ88" si="102">AP87/AO87</f>
        <v>363.45716451857515</v>
      </c>
      <c r="AR87" s="205">
        <f>RANK(AQ87, AQ$87:AQ$101)</f>
        <v>2</v>
      </c>
      <c r="AS87" s="529">
        <f>AVERAGE(AQ87:AQ101)</f>
        <v>368.02926218877587</v>
      </c>
      <c r="AT87" s="207">
        <v>6</v>
      </c>
      <c r="AU87" s="207">
        <v>2202.1874999999891</v>
      </c>
      <c r="AV87" s="208">
        <f t="shared" ref="AV87:AV88" si="103">AU87/AT87</f>
        <v>367.03124999999818</v>
      </c>
      <c r="AW87" s="205">
        <f>RANK(AV87, AV$87:AV$101)</f>
        <v>2</v>
      </c>
      <c r="AX87" s="529">
        <f>AVERAGE(AV87:AV101)</f>
        <v>370.11729630919137</v>
      </c>
    </row>
    <row r="88" spans="2:50" ht="14.25" hidden="1" customHeight="1" outlineLevel="1">
      <c r="B88" s="494"/>
      <c r="C88" s="203">
        <v>2</v>
      </c>
      <c r="D88" s="206" t="s">
        <v>557</v>
      </c>
      <c r="E88" s="203">
        <v>6</v>
      </c>
      <c r="F88" s="203">
        <v>2600</v>
      </c>
      <c r="G88" s="208">
        <f t="shared" si="96"/>
        <v>433.33333333333331</v>
      </c>
      <c r="H88" s="529"/>
      <c r="I88" s="209">
        <f t="shared" ref="I88:K88" si="104">AVERAGE(P88,U88,Z88,AE88,AJ88,AO88,AT88)</f>
        <v>6</v>
      </c>
      <c r="J88" s="209">
        <f t="shared" si="104"/>
        <v>2233.6895342746388</v>
      </c>
      <c r="K88" s="210">
        <f t="shared" si="104"/>
        <v>372.2815890457731</v>
      </c>
      <c r="L88" s="530"/>
      <c r="M88" s="209">
        <f>RANK(K88, K$87:$K$101)</f>
        <v>1</v>
      </c>
      <c r="N88" s="494"/>
      <c r="O88" s="494"/>
      <c r="P88" s="207">
        <v>6</v>
      </c>
      <c r="Q88" s="207">
        <v>2231.0766477781094</v>
      </c>
      <c r="R88" s="208">
        <f t="shared" si="97"/>
        <v>371.84610796301826</v>
      </c>
      <c r="S88" s="205">
        <f t="shared" ref="S88" si="105">RANK(R88, R$87:R$101)</f>
        <v>1</v>
      </c>
      <c r="T88" s="529"/>
      <c r="U88" s="207">
        <v>6</v>
      </c>
      <c r="V88" s="207">
        <v>2231.1139160618504</v>
      </c>
      <c r="W88" s="208">
        <f t="shared" si="98"/>
        <v>371.85231934364174</v>
      </c>
      <c r="X88" s="205">
        <f t="shared" ref="X88" si="106">RANK(W88, W$87:W$101)</f>
        <v>1</v>
      </c>
      <c r="Y88" s="529"/>
      <c r="Z88" s="207">
        <v>6</v>
      </c>
      <c r="AA88" s="207">
        <v>2231.6326530612187</v>
      </c>
      <c r="AB88" s="208">
        <f t="shared" si="99"/>
        <v>371.93877551020313</v>
      </c>
      <c r="AC88" s="205">
        <f t="shared" ref="AC88" si="107">RANK(AB88, AB$87:AB$101)</f>
        <v>1</v>
      </c>
      <c r="AD88" s="529"/>
      <c r="AE88" s="207">
        <v>6</v>
      </c>
      <c r="AF88" s="207">
        <v>2232.3618090452251</v>
      </c>
      <c r="AG88" s="208">
        <f t="shared" si="100"/>
        <v>372.06030150753753</v>
      </c>
      <c r="AH88" s="205">
        <f t="shared" ref="AH88" si="108">RANK(AG88, AG$87:AG$101)</f>
        <v>1</v>
      </c>
      <c r="AI88" s="529"/>
      <c r="AJ88" s="207">
        <v>6</v>
      </c>
      <c r="AK88" s="207">
        <v>2234.8134991119</v>
      </c>
      <c r="AL88" s="208">
        <f t="shared" si="101"/>
        <v>372.46891651865002</v>
      </c>
      <c r="AM88" s="205">
        <f t="shared" ref="AM88" si="109">RANK(AL88, AL$87:AL$101)</f>
        <v>1</v>
      </c>
      <c r="AN88" s="529"/>
      <c r="AO88" s="207">
        <v>6</v>
      </c>
      <c r="AP88" s="207">
        <v>2235.6081591538596</v>
      </c>
      <c r="AQ88" s="208">
        <f t="shared" si="102"/>
        <v>372.60135985897659</v>
      </c>
      <c r="AR88" s="205">
        <f t="shared" ref="AR88" si="110">RANK(AQ88, AQ$87:AQ$101)</f>
        <v>1</v>
      </c>
      <c r="AS88" s="529"/>
      <c r="AT88" s="207">
        <v>6</v>
      </c>
      <c r="AU88" s="207">
        <v>2239.2200557103074</v>
      </c>
      <c r="AV88" s="208">
        <f t="shared" si="103"/>
        <v>373.20334261838457</v>
      </c>
      <c r="AW88" s="205">
        <f t="shared" ref="AW88" si="111">RANK(AV88, AV$87:AV$101)</f>
        <v>1</v>
      </c>
      <c r="AX88" s="529"/>
    </row>
    <row r="89" spans="2:50" ht="14.25" hidden="1" customHeight="1" outlineLevel="1">
      <c r="B89" s="494"/>
      <c r="C89" s="203">
        <v>3</v>
      </c>
      <c r="D89" s="206"/>
      <c r="E89" s="203"/>
      <c r="F89" s="203"/>
      <c r="G89" s="208"/>
      <c r="H89" s="529"/>
      <c r="I89" s="209"/>
      <c r="J89" s="209"/>
      <c r="K89" s="210"/>
      <c r="L89" s="530"/>
      <c r="M89" s="209"/>
      <c r="N89" s="494"/>
      <c r="O89" s="494"/>
      <c r="P89" s="203"/>
      <c r="Q89" s="203"/>
      <c r="R89" s="208"/>
      <c r="S89" s="205"/>
      <c r="T89" s="529"/>
      <c r="U89" s="203"/>
      <c r="V89" s="203"/>
      <c r="W89" s="208"/>
      <c r="X89" s="205"/>
      <c r="Y89" s="529"/>
      <c r="Z89" s="203"/>
      <c r="AA89" s="203"/>
      <c r="AB89" s="208"/>
      <c r="AC89" s="205"/>
      <c r="AD89" s="529"/>
      <c r="AE89" s="203"/>
      <c r="AF89" s="203"/>
      <c r="AG89" s="208"/>
      <c r="AH89" s="205"/>
      <c r="AI89" s="529"/>
      <c r="AJ89" s="203"/>
      <c r="AK89" s="203"/>
      <c r="AL89" s="208"/>
      <c r="AM89" s="205"/>
      <c r="AN89" s="529"/>
      <c r="AO89" s="203"/>
      <c r="AP89" s="203"/>
      <c r="AQ89" s="208"/>
      <c r="AR89" s="205"/>
      <c r="AS89" s="529"/>
      <c r="AT89" s="203"/>
      <c r="AU89" s="203"/>
      <c r="AV89" s="208"/>
      <c r="AW89" s="205"/>
      <c r="AX89" s="529"/>
    </row>
    <row r="90" spans="2:50" ht="14.25" hidden="1" customHeight="1" outlineLevel="1">
      <c r="B90" s="494"/>
      <c r="C90" s="203">
        <v>4</v>
      </c>
      <c r="D90" s="206"/>
      <c r="E90" s="203"/>
      <c r="F90" s="203"/>
      <c r="G90" s="208"/>
      <c r="H90" s="529"/>
      <c r="I90" s="209"/>
      <c r="J90" s="209"/>
      <c r="K90" s="210"/>
      <c r="L90" s="530"/>
      <c r="M90" s="209"/>
      <c r="N90" s="494"/>
      <c r="O90" s="494"/>
      <c r="P90" s="203"/>
      <c r="Q90" s="203"/>
      <c r="R90" s="208"/>
      <c r="S90" s="205"/>
      <c r="T90" s="529"/>
      <c r="U90" s="203"/>
      <c r="V90" s="203"/>
      <c r="W90" s="208"/>
      <c r="X90" s="205"/>
      <c r="Y90" s="529"/>
      <c r="Z90" s="203"/>
      <c r="AA90" s="203"/>
      <c r="AB90" s="208"/>
      <c r="AC90" s="205"/>
      <c r="AD90" s="529"/>
      <c r="AE90" s="203"/>
      <c r="AF90" s="203"/>
      <c r="AG90" s="208"/>
      <c r="AH90" s="205"/>
      <c r="AI90" s="529"/>
      <c r="AJ90" s="203"/>
      <c r="AK90" s="203"/>
      <c r="AL90" s="208"/>
      <c r="AM90" s="205"/>
      <c r="AN90" s="529"/>
      <c r="AO90" s="203"/>
      <c r="AP90" s="203"/>
      <c r="AQ90" s="208"/>
      <c r="AR90" s="205"/>
      <c r="AS90" s="529"/>
      <c r="AT90" s="203"/>
      <c r="AU90" s="203"/>
      <c r="AV90" s="208"/>
      <c r="AW90" s="205"/>
      <c r="AX90" s="529"/>
    </row>
    <row r="91" spans="2:50" ht="14.25" hidden="1" customHeight="1" outlineLevel="1">
      <c r="B91" s="494"/>
      <c r="C91" s="203">
        <v>5</v>
      </c>
      <c r="D91" s="206"/>
      <c r="E91" s="203"/>
      <c r="F91" s="203"/>
      <c r="G91" s="208"/>
      <c r="H91" s="529"/>
      <c r="I91" s="209"/>
      <c r="J91" s="209"/>
      <c r="K91" s="210"/>
      <c r="L91" s="530"/>
      <c r="M91" s="209"/>
      <c r="N91" s="494"/>
      <c r="O91" s="494"/>
      <c r="P91" s="203"/>
      <c r="Q91" s="203"/>
      <c r="R91" s="208"/>
      <c r="S91" s="205"/>
      <c r="T91" s="529"/>
      <c r="U91" s="203"/>
      <c r="V91" s="203"/>
      <c r="W91" s="208"/>
      <c r="X91" s="205"/>
      <c r="Y91" s="529"/>
      <c r="Z91" s="203"/>
      <c r="AA91" s="203"/>
      <c r="AB91" s="208"/>
      <c r="AC91" s="205"/>
      <c r="AD91" s="529"/>
      <c r="AE91" s="203"/>
      <c r="AF91" s="203"/>
      <c r="AG91" s="208"/>
      <c r="AH91" s="205"/>
      <c r="AI91" s="529"/>
      <c r="AJ91" s="203"/>
      <c r="AK91" s="203"/>
      <c r="AL91" s="208"/>
      <c r="AM91" s="205"/>
      <c r="AN91" s="529"/>
      <c r="AO91" s="203"/>
      <c r="AP91" s="203"/>
      <c r="AQ91" s="208"/>
      <c r="AR91" s="205"/>
      <c r="AS91" s="529"/>
      <c r="AT91" s="203"/>
      <c r="AU91" s="203"/>
      <c r="AV91" s="208"/>
      <c r="AW91" s="205"/>
      <c r="AX91" s="529"/>
    </row>
    <row r="92" spans="2:50" ht="14.25" hidden="1" customHeight="1" outlineLevel="1">
      <c r="B92" s="494"/>
      <c r="C92" s="203">
        <v>6</v>
      </c>
      <c r="D92" s="206"/>
      <c r="E92" s="203"/>
      <c r="F92" s="203"/>
      <c r="G92" s="208"/>
      <c r="H92" s="529"/>
      <c r="I92" s="209"/>
      <c r="J92" s="209"/>
      <c r="K92" s="210"/>
      <c r="L92" s="530"/>
      <c r="M92" s="209"/>
      <c r="N92" s="494"/>
      <c r="O92" s="494"/>
      <c r="P92" s="203"/>
      <c r="Q92" s="203"/>
      <c r="R92" s="208"/>
      <c r="S92" s="205"/>
      <c r="T92" s="529"/>
      <c r="U92" s="203"/>
      <c r="V92" s="203"/>
      <c r="W92" s="208"/>
      <c r="X92" s="205"/>
      <c r="Y92" s="529"/>
      <c r="Z92" s="203"/>
      <c r="AA92" s="203"/>
      <c r="AB92" s="208"/>
      <c r="AC92" s="205"/>
      <c r="AD92" s="529"/>
      <c r="AE92" s="203"/>
      <c r="AF92" s="203"/>
      <c r="AG92" s="208"/>
      <c r="AH92" s="205"/>
      <c r="AI92" s="529"/>
      <c r="AJ92" s="203"/>
      <c r="AK92" s="203"/>
      <c r="AL92" s="208"/>
      <c r="AM92" s="205"/>
      <c r="AN92" s="529"/>
      <c r="AO92" s="203"/>
      <c r="AP92" s="203"/>
      <c r="AQ92" s="208"/>
      <c r="AR92" s="205"/>
      <c r="AS92" s="529"/>
      <c r="AT92" s="203"/>
      <c r="AU92" s="203"/>
      <c r="AV92" s="208"/>
      <c r="AW92" s="205"/>
      <c r="AX92" s="529"/>
    </row>
    <row r="93" spans="2:50" ht="14.25" hidden="1" customHeight="1" outlineLevel="1">
      <c r="B93" s="494"/>
      <c r="C93" s="203">
        <v>7</v>
      </c>
      <c r="D93" s="206"/>
      <c r="E93" s="203"/>
      <c r="F93" s="203"/>
      <c r="G93" s="208"/>
      <c r="H93" s="529"/>
      <c r="I93" s="209"/>
      <c r="J93" s="209"/>
      <c r="K93" s="210"/>
      <c r="L93" s="530"/>
      <c r="M93" s="209"/>
      <c r="N93" s="494"/>
      <c r="O93" s="494"/>
      <c r="P93" s="203"/>
      <c r="Q93" s="203"/>
      <c r="R93" s="208"/>
      <c r="S93" s="205"/>
      <c r="T93" s="529"/>
      <c r="U93" s="203"/>
      <c r="V93" s="203"/>
      <c r="W93" s="208"/>
      <c r="X93" s="205"/>
      <c r="Y93" s="529"/>
      <c r="Z93" s="203"/>
      <c r="AA93" s="203"/>
      <c r="AB93" s="208"/>
      <c r="AC93" s="205"/>
      <c r="AD93" s="529"/>
      <c r="AE93" s="203"/>
      <c r="AF93" s="203"/>
      <c r="AG93" s="208"/>
      <c r="AH93" s="205"/>
      <c r="AI93" s="529"/>
      <c r="AJ93" s="203"/>
      <c r="AK93" s="203"/>
      <c r="AL93" s="208"/>
      <c r="AM93" s="205"/>
      <c r="AN93" s="529"/>
      <c r="AO93" s="203"/>
      <c r="AP93" s="203"/>
      <c r="AQ93" s="208"/>
      <c r="AR93" s="205"/>
      <c r="AS93" s="529"/>
      <c r="AT93" s="203"/>
      <c r="AU93" s="203"/>
      <c r="AV93" s="208"/>
      <c r="AW93" s="205"/>
      <c r="AX93" s="529"/>
    </row>
    <row r="94" spans="2:50" ht="14.25" hidden="1" customHeight="1" outlineLevel="1">
      <c r="B94" s="494"/>
      <c r="C94" s="203">
        <v>8</v>
      </c>
      <c r="D94" s="206"/>
      <c r="E94" s="203"/>
      <c r="F94" s="203"/>
      <c r="G94" s="208"/>
      <c r="H94" s="529"/>
      <c r="I94" s="209"/>
      <c r="J94" s="209"/>
      <c r="K94" s="210"/>
      <c r="L94" s="530"/>
      <c r="M94" s="209"/>
      <c r="N94" s="494"/>
      <c r="O94" s="494"/>
      <c r="P94" s="203"/>
      <c r="Q94" s="203"/>
      <c r="R94" s="208"/>
      <c r="S94" s="205"/>
      <c r="T94" s="529"/>
      <c r="U94" s="203"/>
      <c r="V94" s="203"/>
      <c r="W94" s="208"/>
      <c r="X94" s="205"/>
      <c r="Y94" s="529"/>
      <c r="Z94" s="203"/>
      <c r="AA94" s="203"/>
      <c r="AB94" s="208"/>
      <c r="AC94" s="205"/>
      <c r="AD94" s="529"/>
      <c r="AE94" s="203"/>
      <c r="AF94" s="203"/>
      <c r="AG94" s="208"/>
      <c r="AH94" s="205"/>
      <c r="AI94" s="529"/>
      <c r="AJ94" s="203"/>
      <c r="AK94" s="203"/>
      <c r="AL94" s="208"/>
      <c r="AM94" s="205"/>
      <c r="AN94" s="529"/>
      <c r="AO94" s="203"/>
      <c r="AP94" s="203"/>
      <c r="AQ94" s="208"/>
      <c r="AR94" s="205"/>
      <c r="AS94" s="529"/>
      <c r="AT94" s="203"/>
      <c r="AU94" s="203"/>
      <c r="AV94" s="208"/>
      <c r="AW94" s="205"/>
      <c r="AX94" s="529"/>
    </row>
    <row r="95" spans="2:50" ht="14.25" hidden="1" customHeight="1" outlineLevel="1">
      <c r="B95" s="494"/>
      <c r="C95" s="203">
        <v>9</v>
      </c>
      <c r="D95" s="206"/>
      <c r="E95" s="203"/>
      <c r="F95" s="203"/>
      <c r="G95" s="208"/>
      <c r="H95" s="529"/>
      <c r="I95" s="209"/>
      <c r="J95" s="209"/>
      <c r="K95" s="210"/>
      <c r="L95" s="530"/>
      <c r="M95" s="209"/>
      <c r="N95" s="494"/>
      <c r="O95" s="494"/>
      <c r="P95" s="203"/>
      <c r="Q95" s="203"/>
      <c r="R95" s="208"/>
      <c r="S95" s="205"/>
      <c r="T95" s="529"/>
      <c r="U95" s="203"/>
      <c r="V95" s="203"/>
      <c r="W95" s="208"/>
      <c r="X95" s="205"/>
      <c r="Y95" s="529"/>
      <c r="Z95" s="203"/>
      <c r="AA95" s="203"/>
      <c r="AB95" s="208"/>
      <c r="AC95" s="205"/>
      <c r="AD95" s="529"/>
      <c r="AE95" s="203"/>
      <c r="AF95" s="203"/>
      <c r="AG95" s="208"/>
      <c r="AH95" s="205"/>
      <c r="AI95" s="529"/>
      <c r="AJ95" s="203"/>
      <c r="AK95" s="203"/>
      <c r="AL95" s="208"/>
      <c r="AM95" s="205"/>
      <c r="AN95" s="529"/>
      <c r="AO95" s="203"/>
      <c r="AP95" s="203"/>
      <c r="AQ95" s="208"/>
      <c r="AR95" s="205"/>
      <c r="AS95" s="529"/>
      <c r="AT95" s="203"/>
      <c r="AU95" s="203"/>
      <c r="AV95" s="208"/>
      <c r="AW95" s="205"/>
      <c r="AX95" s="529"/>
    </row>
    <row r="96" spans="2:50" ht="14.25" hidden="1" customHeight="1" outlineLevel="1">
      <c r="B96" s="494"/>
      <c r="C96" s="203">
        <v>10</v>
      </c>
      <c r="D96" s="206"/>
      <c r="E96" s="203"/>
      <c r="F96" s="203"/>
      <c r="G96" s="208"/>
      <c r="H96" s="529"/>
      <c r="I96" s="209"/>
      <c r="J96" s="209"/>
      <c r="K96" s="210"/>
      <c r="L96" s="530"/>
      <c r="M96" s="209"/>
      <c r="N96" s="494"/>
      <c r="O96" s="494"/>
      <c r="P96" s="203"/>
      <c r="Q96" s="203"/>
      <c r="R96" s="208"/>
      <c r="S96" s="205"/>
      <c r="T96" s="529"/>
      <c r="U96" s="203"/>
      <c r="V96" s="203"/>
      <c r="W96" s="208"/>
      <c r="X96" s="205"/>
      <c r="Y96" s="529"/>
      <c r="Z96" s="203"/>
      <c r="AA96" s="203"/>
      <c r="AB96" s="208"/>
      <c r="AC96" s="205"/>
      <c r="AD96" s="529"/>
      <c r="AE96" s="203"/>
      <c r="AF96" s="203"/>
      <c r="AG96" s="208"/>
      <c r="AH96" s="205"/>
      <c r="AI96" s="529"/>
      <c r="AJ96" s="203"/>
      <c r="AK96" s="203"/>
      <c r="AL96" s="208"/>
      <c r="AM96" s="205"/>
      <c r="AN96" s="529"/>
      <c r="AO96" s="203"/>
      <c r="AP96" s="203"/>
      <c r="AQ96" s="208"/>
      <c r="AR96" s="205"/>
      <c r="AS96" s="529"/>
      <c r="AT96" s="203"/>
      <c r="AU96" s="203"/>
      <c r="AV96" s="208"/>
      <c r="AW96" s="205"/>
      <c r="AX96" s="529"/>
    </row>
    <row r="97" spans="2:50" ht="14.25" hidden="1" customHeight="1" outlineLevel="1">
      <c r="B97" s="494"/>
      <c r="C97" s="203">
        <v>11</v>
      </c>
      <c r="D97" s="206"/>
      <c r="E97" s="203"/>
      <c r="F97" s="203"/>
      <c r="G97" s="208"/>
      <c r="H97" s="529"/>
      <c r="I97" s="209"/>
      <c r="J97" s="209"/>
      <c r="K97" s="210"/>
      <c r="L97" s="530"/>
      <c r="M97" s="209"/>
      <c r="N97" s="494"/>
      <c r="O97" s="494"/>
      <c r="P97" s="203"/>
      <c r="Q97" s="203"/>
      <c r="R97" s="208"/>
      <c r="S97" s="205"/>
      <c r="T97" s="529"/>
      <c r="U97" s="203"/>
      <c r="V97" s="203"/>
      <c r="W97" s="208"/>
      <c r="X97" s="205"/>
      <c r="Y97" s="529"/>
      <c r="Z97" s="203"/>
      <c r="AA97" s="203"/>
      <c r="AB97" s="208"/>
      <c r="AC97" s="205"/>
      <c r="AD97" s="529"/>
      <c r="AE97" s="203"/>
      <c r="AF97" s="203"/>
      <c r="AG97" s="208"/>
      <c r="AH97" s="205"/>
      <c r="AI97" s="529"/>
      <c r="AJ97" s="203"/>
      <c r="AK97" s="203"/>
      <c r="AL97" s="208"/>
      <c r="AM97" s="205"/>
      <c r="AN97" s="529"/>
      <c r="AO97" s="203"/>
      <c r="AP97" s="203"/>
      <c r="AQ97" s="208"/>
      <c r="AR97" s="205"/>
      <c r="AS97" s="529"/>
      <c r="AT97" s="203"/>
      <c r="AU97" s="203"/>
      <c r="AV97" s="208"/>
      <c r="AW97" s="205"/>
      <c r="AX97" s="529"/>
    </row>
    <row r="98" spans="2:50" ht="14.25" hidden="1" customHeight="1" outlineLevel="1">
      <c r="B98" s="494"/>
      <c r="C98" s="203">
        <v>12</v>
      </c>
      <c r="D98" s="206"/>
      <c r="E98" s="203"/>
      <c r="F98" s="203"/>
      <c r="G98" s="208"/>
      <c r="H98" s="529"/>
      <c r="I98" s="209"/>
      <c r="J98" s="209"/>
      <c r="K98" s="210"/>
      <c r="L98" s="530"/>
      <c r="M98" s="209"/>
      <c r="N98" s="494"/>
      <c r="O98" s="494"/>
      <c r="P98" s="203"/>
      <c r="Q98" s="203"/>
      <c r="R98" s="208"/>
      <c r="S98" s="205"/>
      <c r="T98" s="529"/>
      <c r="U98" s="203"/>
      <c r="V98" s="203"/>
      <c r="W98" s="208"/>
      <c r="X98" s="205"/>
      <c r="Y98" s="529"/>
      <c r="Z98" s="203"/>
      <c r="AA98" s="203"/>
      <c r="AB98" s="208"/>
      <c r="AC98" s="205"/>
      <c r="AD98" s="529"/>
      <c r="AE98" s="203"/>
      <c r="AF98" s="203"/>
      <c r="AG98" s="208"/>
      <c r="AH98" s="205"/>
      <c r="AI98" s="529"/>
      <c r="AJ98" s="203"/>
      <c r="AK98" s="203"/>
      <c r="AL98" s="208"/>
      <c r="AM98" s="205"/>
      <c r="AN98" s="529"/>
      <c r="AO98" s="203"/>
      <c r="AP98" s="203"/>
      <c r="AQ98" s="208"/>
      <c r="AR98" s="205"/>
      <c r="AS98" s="529"/>
      <c r="AT98" s="203"/>
      <c r="AU98" s="203"/>
      <c r="AV98" s="208"/>
      <c r="AW98" s="205"/>
      <c r="AX98" s="529"/>
    </row>
    <row r="99" spans="2:50" ht="14.25" hidden="1" customHeight="1" outlineLevel="1">
      <c r="B99" s="494"/>
      <c r="C99" s="203">
        <v>13</v>
      </c>
      <c r="D99" s="206"/>
      <c r="E99" s="203"/>
      <c r="F99" s="203"/>
      <c r="G99" s="208"/>
      <c r="H99" s="529"/>
      <c r="I99" s="209"/>
      <c r="J99" s="209"/>
      <c r="K99" s="210"/>
      <c r="L99" s="530"/>
      <c r="M99" s="209"/>
      <c r="N99" s="494"/>
      <c r="O99" s="494"/>
      <c r="P99" s="203"/>
      <c r="Q99" s="203"/>
      <c r="R99" s="208"/>
      <c r="S99" s="205"/>
      <c r="T99" s="529"/>
      <c r="U99" s="203"/>
      <c r="V99" s="203"/>
      <c r="W99" s="208"/>
      <c r="X99" s="205"/>
      <c r="Y99" s="529"/>
      <c r="Z99" s="203"/>
      <c r="AA99" s="203"/>
      <c r="AB99" s="208"/>
      <c r="AC99" s="205"/>
      <c r="AD99" s="529"/>
      <c r="AE99" s="203"/>
      <c r="AF99" s="203"/>
      <c r="AG99" s="208"/>
      <c r="AH99" s="205"/>
      <c r="AI99" s="529"/>
      <c r="AJ99" s="203"/>
      <c r="AK99" s="203"/>
      <c r="AL99" s="208"/>
      <c r="AM99" s="205"/>
      <c r="AN99" s="529"/>
      <c r="AO99" s="203"/>
      <c r="AP99" s="203"/>
      <c r="AQ99" s="208"/>
      <c r="AR99" s="205"/>
      <c r="AS99" s="529"/>
      <c r="AT99" s="203"/>
      <c r="AU99" s="203"/>
      <c r="AV99" s="208"/>
      <c r="AW99" s="205"/>
      <c r="AX99" s="529"/>
    </row>
    <row r="100" spans="2:50" ht="14.25" hidden="1" customHeight="1" outlineLevel="1">
      <c r="B100" s="494"/>
      <c r="C100" s="203">
        <v>14</v>
      </c>
      <c r="D100" s="206"/>
      <c r="E100" s="203"/>
      <c r="F100" s="203"/>
      <c r="G100" s="208"/>
      <c r="H100" s="529"/>
      <c r="I100" s="209"/>
      <c r="J100" s="209"/>
      <c r="K100" s="210"/>
      <c r="L100" s="530"/>
      <c r="M100" s="209"/>
      <c r="N100" s="494"/>
      <c r="O100" s="494"/>
      <c r="P100" s="203"/>
      <c r="Q100" s="203"/>
      <c r="R100" s="208"/>
      <c r="S100" s="205"/>
      <c r="T100" s="529"/>
      <c r="U100" s="203"/>
      <c r="V100" s="203"/>
      <c r="W100" s="208"/>
      <c r="X100" s="205"/>
      <c r="Y100" s="529"/>
      <c r="Z100" s="203"/>
      <c r="AA100" s="203"/>
      <c r="AB100" s="208"/>
      <c r="AC100" s="205"/>
      <c r="AD100" s="529"/>
      <c r="AE100" s="203"/>
      <c r="AF100" s="203"/>
      <c r="AG100" s="208"/>
      <c r="AH100" s="205"/>
      <c r="AI100" s="529"/>
      <c r="AJ100" s="203"/>
      <c r="AK100" s="203"/>
      <c r="AL100" s="208"/>
      <c r="AM100" s="205"/>
      <c r="AN100" s="529"/>
      <c r="AO100" s="203"/>
      <c r="AP100" s="203"/>
      <c r="AQ100" s="208"/>
      <c r="AR100" s="205"/>
      <c r="AS100" s="529"/>
      <c r="AT100" s="203"/>
      <c r="AU100" s="203"/>
      <c r="AV100" s="208"/>
      <c r="AW100" s="205"/>
      <c r="AX100" s="529"/>
    </row>
    <row r="101" spans="2:50" ht="14.25" hidden="1" customHeight="1" outlineLevel="1">
      <c r="B101" s="494"/>
      <c r="C101" s="203">
        <v>15</v>
      </c>
      <c r="D101" s="206"/>
      <c r="E101" s="203"/>
      <c r="F101" s="203"/>
      <c r="G101" s="208"/>
      <c r="H101" s="529"/>
      <c r="I101" s="209"/>
      <c r="J101" s="209"/>
      <c r="K101" s="210"/>
      <c r="L101" s="530"/>
      <c r="M101" s="209"/>
      <c r="N101" s="494"/>
      <c r="O101" s="494"/>
      <c r="P101" s="203"/>
      <c r="Q101" s="207"/>
      <c r="R101" s="208"/>
      <c r="S101" s="205"/>
      <c r="T101" s="529"/>
      <c r="U101" s="203"/>
      <c r="V101" s="203"/>
      <c r="W101" s="208"/>
      <c r="X101" s="205"/>
      <c r="Y101" s="529"/>
      <c r="Z101" s="203"/>
      <c r="AA101" s="203"/>
      <c r="AB101" s="208"/>
      <c r="AC101" s="205"/>
      <c r="AD101" s="529"/>
      <c r="AE101" s="203"/>
      <c r="AF101" s="203"/>
      <c r="AG101" s="208"/>
      <c r="AH101" s="205"/>
      <c r="AI101" s="529"/>
      <c r="AJ101" s="203"/>
      <c r="AK101" s="203"/>
      <c r="AL101" s="208"/>
      <c r="AM101" s="205"/>
      <c r="AN101" s="529"/>
      <c r="AO101" s="203"/>
      <c r="AP101" s="203"/>
      <c r="AQ101" s="208"/>
      <c r="AR101" s="205"/>
      <c r="AS101" s="529"/>
      <c r="AT101" s="203"/>
      <c r="AU101" s="203"/>
      <c r="AV101" s="208"/>
      <c r="AW101" s="205"/>
      <c r="AX101" s="529"/>
    </row>
    <row r="102" spans="2:50" ht="14.25" hidden="1" customHeight="1" outlineLevel="1" collapsed="1">
      <c r="B102" s="531" t="s">
        <v>622</v>
      </c>
      <c r="C102" s="532"/>
      <c r="D102" s="532"/>
      <c r="E102" s="532"/>
      <c r="F102" s="532"/>
      <c r="G102" s="532"/>
      <c r="H102" s="532"/>
      <c r="I102" s="532"/>
      <c r="J102" s="532"/>
      <c r="K102" s="532"/>
      <c r="L102" s="532"/>
      <c r="M102" s="533"/>
      <c r="N102" s="575" t="s">
        <v>445</v>
      </c>
      <c r="O102" s="575" t="s">
        <v>105</v>
      </c>
      <c r="P102" s="587">
        <f>AT82+1</f>
        <v>45902</v>
      </c>
      <c r="Q102" s="588"/>
      <c r="R102" s="588"/>
      <c r="S102" s="588"/>
      <c r="T102" s="588"/>
      <c r="U102" s="589">
        <f>P102+1</f>
        <v>45903</v>
      </c>
      <c r="V102" s="590"/>
      <c r="W102" s="590"/>
      <c r="X102" s="590"/>
      <c r="Y102" s="590"/>
      <c r="Z102" s="587">
        <f t="shared" ref="Z102" si="112">U102+1</f>
        <v>45904</v>
      </c>
      <c r="AA102" s="588"/>
      <c r="AB102" s="588"/>
      <c r="AC102" s="588"/>
      <c r="AD102" s="588"/>
      <c r="AE102" s="589">
        <f t="shared" ref="AE102" si="113">Z102+1</f>
        <v>45905</v>
      </c>
      <c r="AF102" s="590"/>
      <c r="AG102" s="590"/>
      <c r="AH102" s="590"/>
      <c r="AI102" s="590"/>
      <c r="AJ102" s="591">
        <f t="shared" ref="AJ102" si="114">AE102+1</f>
        <v>45906</v>
      </c>
      <c r="AK102" s="592"/>
      <c r="AL102" s="592"/>
      <c r="AM102" s="592"/>
      <c r="AN102" s="593"/>
      <c r="AO102" s="589">
        <f t="shared" ref="AO102" si="115">AJ102+1</f>
        <v>45907</v>
      </c>
      <c r="AP102" s="590"/>
      <c r="AQ102" s="590"/>
      <c r="AR102" s="590"/>
      <c r="AS102" s="590"/>
      <c r="AT102" s="591">
        <f t="shared" ref="AT102" si="116">AO102+1</f>
        <v>45908</v>
      </c>
      <c r="AU102" s="592"/>
      <c r="AV102" s="592"/>
      <c r="AW102" s="592"/>
      <c r="AX102" s="593"/>
    </row>
    <row r="103" spans="2:50" ht="14.25" hidden="1" customHeight="1" outlineLevel="1">
      <c r="B103" s="534"/>
      <c r="C103" s="534"/>
      <c r="D103" s="534"/>
      <c r="E103" s="534"/>
      <c r="F103" s="534"/>
      <c r="G103" s="534"/>
      <c r="H103" s="534"/>
      <c r="I103" s="534"/>
      <c r="J103" s="534"/>
      <c r="K103" s="534"/>
      <c r="L103" s="534"/>
      <c r="M103" s="535"/>
      <c r="N103" s="577"/>
      <c r="O103" s="577"/>
      <c r="P103" s="594">
        <f>P102</f>
        <v>45902</v>
      </c>
      <c r="Q103" s="594"/>
      <c r="R103" s="594"/>
      <c r="S103" s="594"/>
      <c r="T103" s="594"/>
      <c r="U103" s="595">
        <f>U102</f>
        <v>45903</v>
      </c>
      <c r="V103" s="595"/>
      <c r="W103" s="595"/>
      <c r="X103" s="595"/>
      <c r="Y103" s="595"/>
      <c r="Z103" s="594">
        <f t="shared" ref="Z103" si="117">Z102</f>
        <v>45904</v>
      </c>
      <c r="AA103" s="594"/>
      <c r="AB103" s="594"/>
      <c r="AC103" s="594"/>
      <c r="AD103" s="594"/>
      <c r="AE103" s="595">
        <f t="shared" ref="AE103" si="118">AE102</f>
        <v>45905</v>
      </c>
      <c r="AF103" s="595"/>
      <c r="AG103" s="595"/>
      <c r="AH103" s="595"/>
      <c r="AI103" s="595"/>
      <c r="AJ103" s="596">
        <f t="shared" ref="AJ103" si="119">AJ102</f>
        <v>45906</v>
      </c>
      <c r="AK103" s="597"/>
      <c r="AL103" s="597"/>
      <c r="AM103" s="597"/>
      <c r="AN103" s="598"/>
      <c r="AO103" s="595">
        <f t="shared" ref="AO103" si="120">AO102</f>
        <v>45907</v>
      </c>
      <c r="AP103" s="595"/>
      <c r="AQ103" s="595"/>
      <c r="AR103" s="595"/>
      <c r="AS103" s="595"/>
      <c r="AT103" s="596">
        <f t="shared" ref="AT103" si="121">AT102</f>
        <v>45908</v>
      </c>
      <c r="AU103" s="597"/>
      <c r="AV103" s="597"/>
      <c r="AW103" s="597"/>
      <c r="AX103" s="598"/>
    </row>
    <row r="104" spans="2:50" ht="14.25" hidden="1" customHeight="1" outlineLevel="1">
      <c r="B104" s="494" t="s">
        <v>165</v>
      </c>
      <c r="C104" s="494" t="s">
        <v>160</v>
      </c>
      <c r="D104" s="494"/>
      <c r="E104" s="494" t="s">
        <v>161</v>
      </c>
      <c r="F104" s="494"/>
      <c r="G104" s="494"/>
      <c r="H104" s="494" t="s">
        <v>166</v>
      </c>
      <c r="I104" s="527" t="s">
        <v>446</v>
      </c>
      <c r="J104" s="527"/>
      <c r="K104" s="527"/>
      <c r="L104" s="527" t="s">
        <v>166</v>
      </c>
      <c r="M104" s="527" t="s">
        <v>168</v>
      </c>
      <c r="N104" s="494"/>
      <c r="O104" s="494" t="s">
        <v>167</v>
      </c>
      <c r="P104" s="494" t="s">
        <v>163</v>
      </c>
      <c r="Q104" s="494"/>
      <c r="R104" s="494"/>
      <c r="S104" s="494"/>
      <c r="T104" s="494" t="s">
        <v>166</v>
      </c>
      <c r="U104" s="494" t="s">
        <v>163</v>
      </c>
      <c r="V104" s="494"/>
      <c r="W104" s="494"/>
      <c r="X104" s="494"/>
      <c r="Y104" s="494" t="s">
        <v>166</v>
      </c>
      <c r="Z104" s="494" t="s">
        <v>163</v>
      </c>
      <c r="AA104" s="494"/>
      <c r="AB104" s="494"/>
      <c r="AC104" s="494"/>
      <c r="AD104" s="494" t="s">
        <v>166</v>
      </c>
      <c r="AE104" s="494" t="s">
        <v>163</v>
      </c>
      <c r="AF104" s="494"/>
      <c r="AG104" s="494"/>
      <c r="AH104" s="494"/>
      <c r="AI104" s="494" t="s">
        <v>166</v>
      </c>
      <c r="AJ104" s="494" t="s">
        <v>163</v>
      </c>
      <c r="AK104" s="494"/>
      <c r="AL104" s="494"/>
      <c r="AM104" s="494"/>
      <c r="AN104" s="494" t="s">
        <v>166</v>
      </c>
      <c r="AO104" s="494" t="s">
        <v>163</v>
      </c>
      <c r="AP104" s="494"/>
      <c r="AQ104" s="494"/>
      <c r="AR104" s="494"/>
      <c r="AS104" s="494" t="s">
        <v>166</v>
      </c>
      <c r="AT104" s="494" t="s">
        <v>163</v>
      </c>
      <c r="AU104" s="494"/>
      <c r="AV104" s="494"/>
      <c r="AW104" s="494"/>
      <c r="AX104" s="494" t="s">
        <v>166</v>
      </c>
    </row>
    <row r="105" spans="2:50" ht="14.25" hidden="1" customHeight="1" outlineLevel="1">
      <c r="B105" s="494"/>
      <c r="C105" s="494"/>
      <c r="D105" s="494"/>
      <c r="E105" s="494" t="s">
        <v>447</v>
      </c>
      <c r="F105" s="494"/>
      <c r="G105" s="494"/>
      <c r="H105" s="494"/>
      <c r="I105" s="527" t="s">
        <v>447</v>
      </c>
      <c r="J105" s="527"/>
      <c r="K105" s="527"/>
      <c r="L105" s="527"/>
      <c r="M105" s="527"/>
      <c r="N105" s="494"/>
      <c r="O105" s="494"/>
      <c r="P105" s="494" t="s">
        <v>448</v>
      </c>
      <c r="Q105" s="494"/>
      <c r="R105" s="494"/>
      <c r="S105" s="494"/>
      <c r="T105" s="494"/>
      <c r="U105" s="494" t="s">
        <v>448</v>
      </c>
      <c r="V105" s="494"/>
      <c r="W105" s="494"/>
      <c r="X105" s="494"/>
      <c r="Y105" s="494"/>
      <c r="Z105" s="494" t="s">
        <v>448</v>
      </c>
      <c r="AA105" s="494"/>
      <c r="AB105" s="494"/>
      <c r="AC105" s="494"/>
      <c r="AD105" s="494"/>
      <c r="AE105" s="494" t="s">
        <v>448</v>
      </c>
      <c r="AF105" s="494"/>
      <c r="AG105" s="494"/>
      <c r="AH105" s="494"/>
      <c r="AI105" s="494"/>
      <c r="AJ105" s="494" t="s">
        <v>448</v>
      </c>
      <c r="AK105" s="494"/>
      <c r="AL105" s="494"/>
      <c r="AM105" s="494"/>
      <c r="AN105" s="494"/>
      <c r="AO105" s="494" t="s">
        <v>448</v>
      </c>
      <c r="AP105" s="494"/>
      <c r="AQ105" s="494"/>
      <c r="AR105" s="494"/>
      <c r="AS105" s="494"/>
      <c r="AT105" s="494" t="s">
        <v>448</v>
      </c>
      <c r="AU105" s="494"/>
      <c r="AV105" s="494"/>
      <c r="AW105" s="494"/>
      <c r="AX105" s="494"/>
    </row>
    <row r="106" spans="2:50" ht="14.25" hidden="1" customHeight="1" outlineLevel="1">
      <c r="B106" s="494"/>
      <c r="C106" s="494"/>
      <c r="D106" s="494"/>
      <c r="E106" s="203" t="s">
        <v>162</v>
      </c>
      <c r="F106" s="203" t="s">
        <v>449</v>
      </c>
      <c r="G106" s="203" t="s">
        <v>164</v>
      </c>
      <c r="H106" s="494"/>
      <c r="I106" s="204" t="s">
        <v>162</v>
      </c>
      <c r="J106" s="204" t="s">
        <v>449</v>
      </c>
      <c r="K106" s="204" t="s">
        <v>164</v>
      </c>
      <c r="L106" s="527"/>
      <c r="M106" s="527"/>
      <c r="N106" s="494"/>
      <c r="O106" s="494"/>
      <c r="P106" s="203" t="s">
        <v>162</v>
      </c>
      <c r="Q106" s="203" t="s">
        <v>449</v>
      </c>
      <c r="R106" s="203" t="s">
        <v>164</v>
      </c>
      <c r="S106" s="205" t="s">
        <v>168</v>
      </c>
      <c r="T106" s="494"/>
      <c r="U106" s="203" t="s">
        <v>162</v>
      </c>
      <c r="V106" s="203" t="s">
        <v>449</v>
      </c>
      <c r="W106" s="203" t="s">
        <v>164</v>
      </c>
      <c r="X106" s="205" t="s">
        <v>168</v>
      </c>
      <c r="Y106" s="494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494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494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494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494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494"/>
    </row>
    <row r="107" spans="2:50" ht="14.25" hidden="1" customHeight="1" outlineLevel="1">
      <c r="B107" s="494" t="s">
        <v>488</v>
      </c>
      <c r="C107" s="203">
        <v>1</v>
      </c>
      <c r="D107" s="206" t="s">
        <v>407</v>
      </c>
      <c r="E107" s="203">
        <v>6</v>
      </c>
      <c r="F107" s="203">
        <v>2600</v>
      </c>
      <c r="G107" s="208">
        <f t="shared" ref="G107:G108" si="122">F107/E107</f>
        <v>433.33333333333331</v>
      </c>
      <c r="H107" s="529">
        <f>AVERAGE(F107:F121)</f>
        <v>2600</v>
      </c>
      <c r="I107" s="209">
        <f>AVERAGE(P107,U107,Z107,AE107,AJ107,AO107,AT107)</f>
        <v>6</v>
      </c>
      <c r="J107" s="209">
        <f>AVERAGE(Q107,V107,AA107,AF107,AK107,AP107,AU107)</f>
        <v>2210.1848488065552</v>
      </c>
      <c r="K107" s="210">
        <f>AVERAGE(R107,W107,AB107,AG107,AL107,AQ107,AV107)</f>
        <v>368.36414146775923</v>
      </c>
      <c r="L107" s="530">
        <f>IFERROR(AVERAGE(K107:K121),"-")</f>
        <v>371.28416415883078</v>
      </c>
      <c r="M107" s="209">
        <f>RANK(K107, K$107:$K$121)</f>
        <v>2</v>
      </c>
      <c r="N107" s="494"/>
      <c r="O107" s="494"/>
      <c r="P107" s="207">
        <v>6</v>
      </c>
      <c r="Q107" s="207">
        <v>2208.8135593220359</v>
      </c>
      <c r="R107" s="208">
        <f t="shared" ref="R107:R108" si="123">Q107/P107</f>
        <v>368.13559322033933</v>
      </c>
      <c r="S107" s="205">
        <f>RANK(R107, R$107:R$121)</f>
        <v>2</v>
      </c>
      <c r="T107" s="529">
        <f>AVERAGE(R107:R121)</f>
        <v>370.91071084318554</v>
      </c>
      <c r="U107" s="207">
        <v>6</v>
      </c>
      <c r="V107" s="207">
        <v>2209.1566265060278</v>
      </c>
      <c r="W107" s="208">
        <f t="shared" ref="W107:W108" si="124">V107/U107</f>
        <v>368.19277108433795</v>
      </c>
      <c r="X107" s="205">
        <f>RANK(W107, W$107:W$121)</f>
        <v>2</v>
      </c>
      <c r="Y107" s="529">
        <f>AVERAGE(W107:W121)</f>
        <v>371.05009224336635</v>
      </c>
      <c r="Z107" s="207">
        <v>6</v>
      </c>
      <c r="AA107" s="207">
        <v>2209.4420600858252</v>
      </c>
      <c r="AB107" s="208">
        <f t="shared" ref="AB107:AB108" si="125">AA107/Z107</f>
        <v>368.24034334763752</v>
      </c>
      <c r="AC107" s="205">
        <f>RANK(AB107, AB$107:AB$121)</f>
        <v>2</v>
      </c>
      <c r="AD107" s="529">
        <f>AVERAGE(AB107:AB121)</f>
        <v>371.11066080425314</v>
      </c>
      <c r="AE107" s="207">
        <v>6</v>
      </c>
      <c r="AF107" s="207">
        <v>2208.6781029263411</v>
      </c>
      <c r="AG107" s="208">
        <f t="shared" ref="AG107:AG108" si="126">AF107/AE107</f>
        <v>368.11301715439021</v>
      </c>
      <c r="AH107" s="205">
        <f>RANK(AG107, AG$107:AG$121)</f>
        <v>2</v>
      </c>
      <c r="AI107" s="529">
        <f>AVERAGE(AG107:AG121)</f>
        <v>371.09561472244667</v>
      </c>
      <c r="AJ107" s="207">
        <v>6</v>
      </c>
      <c r="AK107" s="207">
        <v>2208.56882406562</v>
      </c>
      <c r="AL107" s="208">
        <f t="shared" ref="AL107:AL108" si="127">AK107/AJ107</f>
        <v>368.09480401093668</v>
      </c>
      <c r="AM107" s="205">
        <f>RANK(AL107, AL$107:AL$121)</f>
        <v>2</v>
      </c>
      <c r="AN107" s="529">
        <f>AVERAGE(AL107:AL121)</f>
        <v>371.09113761875352</v>
      </c>
      <c r="AO107" s="207">
        <v>6</v>
      </c>
      <c r="AP107" s="207">
        <v>2209.0909090909117</v>
      </c>
      <c r="AQ107" s="208">
        <f t="shared" ref="AQ107:AQ108" si="128">AP107/AO107</f>
        <v>368.18181818181864</v>
      </c>
      <c r="AR107" s="205">
        <f>RANK(AQ107, AQ$107:AQ$121)</f>
        <v>2</v>
      </c>
      <c r="AS107" s="529">
        <f>AVERAGE(AQ107:AQ121)</f>
        <v>371.15486257928154</v>
      </c>
      <c r="AT107" s="207">
        <v>6</v>
      </c>
      <c r="AU107" s="207">
        <v>2217.5438596491249</v>
      </c>
      <c r="AV107" s="208">
        <f t="shared" ref="AV107:AV108" si="129">AU107/AT107</f>
        <v>369.59064327485413</v>
      </c>
      <c r="AW107" s="205">
        <f>RANK(AV107, AV$107:AV$121)</f>
        <v>2</v>
      </c>
      <c r="AX107" s="529">
        <f>AVERAGE(AV107:AV121)</f>
        <v>372.57607030052873</v>
      </c>
    </row>
    <row r="108" spans="2:50" ht="14.25" hidden="1" customHeight="1" outlineLevel="1">
      <c r="B108" s="494"/>
      <c r="C108" s="203">
        <v>2</v>
      </c>
      <c r="D108" s="206" t="s">
        <v>557</v>
      </c>
      <c r="E108" s="203">
        <v>6</v>
      </c>
      <c r="F108" s="203">
        <v>2600</v>
      </c>
      <c r="G108" s="208">
        <f t="shared" si="122"/>
        <v>433.33333333333331</v>
      </c>
      <c r="H108" s="529"/>
      <c r="I108" s="209">
        <f t="shared" ref="I108:K108" si="130">AVERAGE(P108,U108,Z108,AE108,AJ108,AO108,AT108)</f>
        <v>6</v>
      </c>
      <c r="J108" s="209">
        <f t="shared" si="130"/>
        <v>2245.2251210994141</v>
      </c>
      <c r="K108" s="210">
        <f t="shared" si="130"/>
        <v>374.20418684990233</v>
      </c>
      <c r="L108" s="530"/>
      <c r="M108" s="209">
        <f>RANK(K108, K$107:$K$121)</f>
        <v>1</v>
      </c>
      <c r="N108" s="494"/>
      <c r="O108" s="494"/>
      <c r="P108" s="207">
        <v>6</v>
      </c>
      <c r="Q108" s="207">
        <v>2242.1149707961904</v>
      </c>
      <c r="R108" s="208">
        <f t="shared" si="123"/>
        <v>373.68582846603175</v>
      </c>
      <c r="S108" s="205">
        <f t="shared" ref="S108" si="131">RANK(R108, R$107:R$121)</f>
        <v>1</v>
      </c>
      <c r="T108" s="529"/>
      <c r="U108" s="207">
        <v>6</v>
      </c>
      <c r="V108" s="207">
        <v>2243.4444804143686</v>
      </c>
      <c r="W108" s="208">
        <f t="shared" si="124"/>
        <v>373.90741340239475</v>
      </c>
      <c r="X108" s="205">
        <f t="shared" ref="X108" si="132">RANK(W108, W$107:W$121)</f>
        <v>1</v>
      </c>
      <c r="Y108" s="529"/>
      <c r="Z108" s="207">
        <v>6</v>
      </c>
      <c r="AA108" s="207">
        <v>2243.8858695652125</v>
      </c>
      <c r="AB108" s="208">
        <f t="shared" si="125"/>
        <v>373.98097826086877</v>
      </c>
      <c r="AC108" s="205">
        <f t="shared" ref="AC108" si="133">RANK(AB108, AB$107:AB$121)</f>
        <v>1</v>
      </c>
      <c r="AD108" s="529"/>
      <c r="AE108" s="207">
        <v>6</v>
      </c>
      <c r="AF108" s="207">
        <v>2244.4692737430187</v>
      </c>
      <c r="AG108" s="208">
        <f t="shared" si="126"/>
        <v>374.07821229050313</v>
      </c>
      <c r="AH108" s="205">
        <f t="shared" ref="AH108" si="134">RANK(AG108, AG$107:AG$121)</f>
        <v>1</v>
      </c>
      <c r="AI108" s="529"/>
      <c r="AJ108" s="207">
        <v>6</v>
      </c>
      <c r="AK108" s="207">
        <v>2244.524827359422</v>
      </c>
      <c r="AL108" s="208">
        <f t="shared" si="127"/>
        <v>374.08747122657036</v>
      </c>
      <c r="AM108" s="205">
        <f t="shared" ref="AM108" si="135">RANK(AL108, AL$107:AL$121)</f>
        <v>1</v>
      </c>
      <c r="AN108" s="529"/>
      <c r="AO108" s="207">
        <v>6</v>
      </c>
      <c r="AP108" s="207">
        <v>2244.7674418604665</v>
      </c>
      <c r="AQ108" s="208">
        <f t="shared" si="128"/>
        <v>374.12790697674444</v>
      </c>
      <c r="AR108" s="205">
        <f t="shared" ref="AR108" si="136">RANK(AQ108, AQ$107:AQ$121)</f>
        <v>1</v>
      </c>
      <c r="AS108" s="529"/>
      <c r="AT108" s="207">
        <v>6</v>
      </c>
      <c r="AU108" s="207">
        <v>2253.3689839572203</v>
      </c>
      <c r="AV108" s="208">
        <f t="shared" si="129"/>
        <v>375.56149732620338</v>
      </c>
      <c r="AW108" s="205">
        <f t="shared" ref="AW108" si="137">RANK(AV108, AV$107:AV$121)</f>
        <v>1</v>
      </c>
      <c r="AX108" s="529"/>
    </row>
    <row r="109" spans="2:50" ht="14.25" hidden="1" customHeight="1" outlineLevel="1">
      <c r="B109" s="494"/>
      <c r="C109" s="203">
        <v>3</v>
      </c>
      <c r="D109" s="206"/>
      <c r="E109" s="203"/>
      <c r="F109" s="203"/>
      <c r="G109" s="208"/>
      <c r="H109" s="529"/>
      <c r="I109" s="209"/>
      <c r="J109" s="209"/>
      <c r="K109" s="210"/>
      <c r="L109" s="530"/>
      <c r="M109" s="209"/>
      <c r="N109" s="494"/>
      <c r="O109" s="494"/>
      <c r="P109" s="203"/>
      <c r="Q109" s="203"/>
      <c r="R109" s="208"/>
      <c r="S109" s="205"/>
      <c r="T109" s="529"/>
      <c r="U109" s="203"/>
      <c r="V109" s="203"/>
      <c r="W109" s="208"/>
      <c r="X109" s="205"/>
      <c r="Y109" s="529"/>
      <c r="Z109" s="203"/>
      <c r="AA109" s="203"/>
      <c r="AB109" s="208"/>
      <c r="AC109" s="205"/>
      <c r="AD109" s="529"/>
      <c r="AE109" s="203"/>
      <c r="AF109" s="203"/>
      <c r="AG109" s="208"/>
      <c r="AH109" s="205"/>
      <c r="AI109" s="529"/>
      <c r="AJ109" s="203"/>
      <c r="AK109" s="203"/>
      <c r="AL109" s="208"/>
      <c r="AM109" s="205"/>
      <c r="AN109" s="529"/>
      <c r="AO109" s="203"/>
      <c r="AP109" s="203"/>
      <c r="AQ109" s="208"/>
      <c r="AR109" s="205"/>
      <c r="AS109" s="529"/>
      <c r="AT109" s="203"/>
      <c r="AU109" s="203"/>
      <c r="AV109" s="208"/>
      <c r="AW109" s="205"/>
      <c r="AX109" s="529"/>
    </row>
    <row r="110" spans="2:50" ht="14.25" hidden="1" customHeight="1" outlineLevel="1">
      <c r="B110" s="494"/>
      <c r="C110" s="203">
        <v>4</v>
      </c>
      <c r="D110" s="206"/>
      <c r="E110" s="203"/>
      <c r="F110" s="203"/>
      <c r="G110" s="208"/>
      <c r="H110" s="529"/>
      <c r="I110" s="209"/>
      <c r="J110" s="209"/>
      <c r="K110" s="210"/>
      <c r="L110" s="530"/>
      <c r="M110" s="209"/>
      <c r="N110" s="494"/>
      <c r="O110" s="494"/>
      <c r="P110" s="203"/>
      <c r="Q110" s="203"/>
      <c r="R110" s="208"/>
      <c r="S110" s="205"/>
      <c r="T110" s="529"/>
      <c r="U110" s="203"/>
      <c r="V110" s="203"/>
      <c r="W110" s="208"/>
      <c r="X110" s="205"/>
      <c r="Y110" s="529"/>
      <c r="Z110" s="203"/>
      <c r="AA110" s="203"/>
      <c r="AB110" s="208"/>
      <c r="AC110" s="205"/>
      <c r="AD110" s="529"/>
      <c r="AE110" s="203"/>
      <c r="AF110" s="203"/>
      <c r="AG110" s="208"/>
      <c r="AH110" s="205"/>
      <c r="AI110" s="529"/>
      <c r="AJ110" s="203"/>
      <c r="AK110" s="203"/>
      <c r="AL110" s="208"/>
      <c r="AM110" s="205"/>
      <c r="AN110" s="529"/>
      <c r="AO110" s="203"/>
      <c r="AP110" s="203"/>
      <c r="AQ110" s="208"/>
      <c r="AR110" s="205"/>
      <c r="AS110" s="529"/>
      <c r="AT110" s="203"/>
      <c r="AU110" s="203"/>
      <c r="AV110" s="208"/>
      <c r="AW110" s="205"/>
      <c r="AX110" s="529"/>
    </row>
    <row r="111" spans="2:50" ht="14.25" hidden="1" customHeight="1" outlineLevel="1">
      <c r="B111" s="494"/>
      <c r="C111" s="203">
        <v>5</v>
      </c>
      <c r="D111" s="206"/>
      <c r="E111" s="203"/>
      <c r="F111" s="203"/>
      <c r="G111" s="208"/>
      <c r="H111" s="529"/>
      <c r="I111" s="209"/>
      <c r="J111" s="209"/>
      <c r="K111" s="210"/>
      <c r="L111" s="530"/>
      <c r="M111" s="209"/>
      <c r="N111" s="494"/>
      <c r="O111" s="494"/>
      <c r="P111" s="203"/>
      <c r="Q111" s="203"/>
      <c r="R111" s="208"/>
      <c r="S111" s="205"/>
      <c r="T111" s="529"/>
      <c r="U111" s="203"/>
      <c r="V111" s="203"/>
      <c r="W111" s="208"/>
      <c r="X111" s="205"/>
      <c r="Y111" s="529"/>
      <c r="Z111" s="203"/>
      <c r="AA111" s="203"/>
      <c r="AB111" s="208"/>
      <c r="AC111" s="205"/>
      <c r="AD111" s="529"/>
      <c r="AE111" s="203"/>
      <c r="AF111" s="203"/>
      <c r="AG111" s="208"/>
      <c r="AH111" s="205"/>
      <c r="AI111" s="529"/>
      <c r="AJ111" s="203"/>
      <c r="AK111" s="203"/>
      <c r="AL111" s="208"/>
      <c r="AM111" s="205"/>
      <c r="AN111" s="529"/>
      <c r="AO111" s="203"/>
      <c r="AP111" s="203"/>
      <c r="AQ111" s="208"/>
      <c r="AR111" s="205"/>
      <c r="AS111" s="529"/>
      <c r="AT111" s="203"/>
      <c r="AU111" s="203"/>
      <c r="AV111" s="208"/>
      <c r="AW111" s="205"/>
      <c r="AX111" s="529"/>
    </row>
    <row r="112" spans="2:50" ht="14.25" hidden="1" customHeight="1" outlineLevel="1">
      <c r="B112" s="494"/>
      <c r="C112" s="203">
        <v>6</v>
      </c>
      <c r="D112" s="206"/>
      <c r="E112" s="203"/>
      <c r="F112" s="203"/>
      <c r="G112" s="208"/>
      <c r="H112" s="529"/>
      <c r="I112" s="209"/>
      <c r="J112" s="209"/>
      <c r="K112" s="210"/>
      <c r="L112" s="530"/>
      <c r="M112" s="209"/>
      <c r="N112" s="494"/>
      <c r="O112" s="494"/>
      <c r="P112" s="203"/>
      <c r="Q112" s="203"/>
      <c r="R112" s="208"/>
      <c r="S112" s="205"/>
      <c r="T112" s="529"/>
      <c r="U112" s="203"/>
      <c r="V112" s="203"/>
      <c r="W112" s="208"/>
      <c r="X112" s="205"/>
      <c r="Y112" s="529"/>
      <c r="Z112" s="203"/>
      <c r="AA112" s="203"/>
      <c r="AB112" s="208"/>
      <c r="AC112" s="205"/>
      <c r="AD112" s="529"/>
      <c r="AE112" s="203"/>
      <c r="AF112" s="203"/>
      <c r="AG112" s="208"/>
      <c r="AH112" s="205"/>
      <c r="AI112" s="529"/>
      <c r="AJ112" s="203"/>
      <c r="AK112" s="203"/>
      <c r="AL112" s="208"/>
      <c r="AM112" s="205"/>
      <c r="AN112" s="529"/>
      <c r="AO112" s="203"/>
      <c r="AP112" s="203"/>
      <c r="AQ112" s="208"/>
      <c r="AR112" s="205"/>
      <c r="AS112" s="529"/>
      <c r="AT112" s="203"/>
      <c r="AU112" s="203"/>
      <c r="AV112" s="208"/>
      <c r="AW112" s="205"/>
      <c r="AX112" s="529"/>
    </row>
    <row r="113" spans="2:50" ht="14.25" hidden="1" customHeight="1" outlineLevel="1">
      <c r="B113" s="494"/>
      <c r="C113" s="203">
        <v>7</v>
      </c>
      <c r="D113" s="206"/>
      <c r="E113" s="203"/>
      <c r="F113" s="203"/>
      <c r="G113" s="208"/>
      <c r="H113" s="529"/>
      <c r="I113" s="209"/>
      <c r="J113" s="209"/>
      <c r="K113" s="210"/>
      <c r="L113" s="530"/>
      <c r="M113" s="209"/>
      <c r="N113" s="494"/>
      <c r="O113" s="494"/>
      <c r="P113" s="203"/>
      <c r="Q113" s="203"/>
      <c r="R113" s="208"/>
      <c r="S113" s="205"/>
      <c r="T113" s="529"/>
      <c r="U113" s="203"/>
      <c r="V113" s="203"/>
      <c r="W113" s="208"/>
      <c r="X113" s="205"/>
      <c r="Y113" s="529"/>
      <c r="Z113" s="203"/>
      <c r="AA113" s="203"/>
      <c r="AB113" s="208"/>
      <c r="AC113" s="205"/>
      <c r="AD113" s="529"/>
      <c r="AE113" s="203"/>
      <c r="AF113" s="203"/>
      <c r="AG113" s="208"/>
      <c r="AH113" s="205"/>
      <c r="AI113" s="529"/>
      <c r="AJ113" s="203"/>
      <c r="AK113" s="203"/>
      <c r="AL113" s="208"/>
      <c r="AM113" s="205"/>
      <c r="AN113" s="529"/>
      <c r="AO113" s="203"/>
      <c r="AP113" s="203"/>
      <c r="AQ113" s="208"/>
      <c r="AR113" s="205"/>
      <c r="AS113" s="529"/>
      <c r="AT113" s="203"/>
      <c r="AU113" s="203"/>
      <c r="AV113" s="208"/>
      <c r="AW113" s="205"/>
      <c r="AX113" s="529"/>
    </row>
    <row r="114" spans="2:50" ht="14.25" hidden="1" customHeight="1" outlineLevel="1">
      <c r="B114" s="494"/>
      <c r="C114" s="203">
        <v>8</v>
      </c>
      <c r="D114" s="206"/>
      <c r="E114" s="203"/>
      <c r="F114" s="203"/>
      <c r="G114" s="208"/>
      <c r="H114" s="529"/>
      <c r="I114" s="209"/>
      <c r="J114" s="209"/>
      <c r="K114" s="210"/>
      <c r="L114" s="530"/>
      <c r="M114" s="209"/>
      <c r="N114" s="494"/>
      <c r="O114" s="494"/>
      <c r="P114" s="203"/>
      <c r="Q114" s="203"/>
      <c r="R114" s="208"/>
      <c r="S114" s="205"/>
      <c r="T114" s="529"/>
      <c r="U114" s="203"/>
      <c r="V114" s="203"/>
      <c r="W114" s="208"/>
      <c r="X114" s="205"/>
      <c r="Y114" s="529"/>
      <c r="Z114" s="203"/>
      <c r="AA114" s="203"/>
      <c r="AB114" s="208"/>
      <c r="AC114" s="205"/>
      <c r="AD114" s="529"/>
      <c r="AE114" s="203"/>
      <c r="AF114" s="203"/>
      <c r="AG114" s="208"/>
      <c r="AH114" s="205"/>
      <c r="AI114" s="529"/>
      <c r="AJ114" s="203"/>
      <c r="AK114" s="203"/>
      <c r="AL114" s="208"/>
      <c r="AM114" s="205"/>
      <c r="AN114" s="529"/>
      <c r="AO114" s="203"/>
      <c r="AP114" s="203"/>
      <c r="AQ114" s="208"/>
      <c r="AR114" s="205"/>
      <c r="AS114" s="529"/>
      <c r="AT114" s="203"/>
      <c r="AU114" s="203"/>
      <c r="AV114" s="208"/>
      <c r="AW114" s="205"/>
      <c r="AX114" s="529"/>
    </row>
    <row r="115" spans="2:50" ht="14.25" hidden="1" customHeight="1" outlineLevel="1">
      <c r="B115" s="494"/>
      <c r="C115" s="203">
        <v>9</v>
      </c>
      <c r="D115" s="206"/>
      <c r="E115" s="203"/>
      <c r="F115" s="203"/>
      <c r="G115" s="208"/>
      <c r="H115" s="529"/>
      <c r="I115" s="209"/>
      <c r="J115" s="209"/>
      <c r="K115" s="210"/>
      <c r="L115" s="530"/>
      <c r="M115" s="209"/>
      <c r="N115" s="494"/>
      <c r="O115" s="494"/>
      <c r="P115" s="203"/>
      <c r="Q115" s="203"/>
      <c r="R115" s="208"/>
      <c r="S115" s="205"/>
      <c r="T115" s="529"/>
      <c r="U115" s="203"/>
      <c r="V115" s="203"/>
      <c r="W115" s="208"/>
      <c r="X115" s="205"/>
      <c r="Y115" s="529"/>
      <c r="Z115" s="203"/>
      <c r="AA115" s="203"/>
      <c r="AB115" s="208"/>
      <c r="AC115" s="205"/>
      <c r="AD115" s="529"/>
      <c r="AE115" s="203"/>
      <c r="AF115" s="203"/>
      <c r="AG115" s="208"/>
      <c r="AH115" s="205"/>
      <c r="AI115" s="529"/>
      <c r="AJ115" s="203"/>
      <c r="AK115" s="203"/>
      <c r="AL115" s="208"/>
      <c r="AM115" s="205"/>
      <c r="AN115" s="529"/>
      <c r="AO115" s="203"/>
      <c r="AP115" s="203"/>
      <c r="AQ115" s="208"/>
      <c r="AR115" s="205"/>
      <c r="AS115" s="529"/>
      <c r="AT115" s="203"/>
      <c r="AU115" s="203"/>
      <c r="AV115" s="208"/>
      <c r="AW115" s="205"/>
      <c r="AX115" s="529"/>
    </row>
    <row r="116" spans="2:50" ht="14.25" hidden="1" customHeight="1" outlineLevel="1">
      <c r="B116" s="494"/>
      <c r="C116" s="203">
        <v>10</v>
      </c>
      <c r="D116" s="206"/>
      <c r="E116" s="203"/>
      <c r="F116" s="203"/>
      <c r="G116" s="208"/>
      <c r="H116" s="529"/>
      <c r="I116" s="209"/>
      <c r="J116" s="209"/>
      <c r="K116" s="210"/>
      <c r="L116" s="530"/>
      <c r="M116" s="209"/>
      <c r="N116" s="494"/>
      <c r="O116" s="494"/>
      <c r="P116" s="203"/>
      <c r="Q116" s="203"/>
      <c r="R116" s="208"/>
      <c r="S116" s="205"/>
      <c r="T116" s="529"/>
      <c r="U116" s="203"/>
      <c r="V116" s="203"/>
      <c r="W116" s="208"/>
      <c r="X116" s="205"/>
      <c r="Y116" s="529"/>
      <c r="Z116" s="203"/>
      <c r="AA116" s="203"/>
      <c r="AB116" s="208"/>
      <c r="AC116" s="205"/>
      <c r="AD116" s="529"/>
      <c r="AE116" s="203"/>
      <c r="AF116" s="203"/>
      <c r="AG116" s="208"/>
      <c r="AH116" s="205"/>
      <c r="AI116" s="529"/>
      <c r="AJ116" s="203"/>
      <c r="AK116" s="203"/>
      <c r="AL116" s="208"/>
      <c r="AM116" s="205"/>
      <c r="AN116" s="529"/>
      <c r="AO116" s="203"/>
      <c r="AP116" s="203"/>
      <c r="AQ116" s="208"/>
      <c r="AR116" s="205"/>
      <c r="AS116" s="529"/>
      <c r="AT116" s="203"/>
      <c r="AU116" s="203"/>
      <c r="AV116" s="208"/>
      <c r="AW116" s="205"/>
      <c r="AX116" s="529"/>
    </row>
    <row r="117" spans="2:50" ht="14.25" hidden="1" customHeight="1" outlineLevel="1">
      <c r="B117" s="494"/>
      <c r="C117" s="203">
        <v>11</v>
      </c>
      <c r="D117" s="206"/>
      <c r="E117" s="203"/>
      <c r="F117" s="203"/>
      <c r="G117" s="208"/>
      <c r="H117" s="529"/>
      <c r="I117" s="209"/>
      <c r="J117" s="209"/>
      <c r="K117" s="210"/>
      <c r="L117" s="530"/>
      <c r="M117" s="209"/>
      <c r="N117" s="494"/>
      <c r="O117" s="494"/>
      <c r="P117" s="203"/>
      <c r="Q117" s="203"/>
      <c r="R117" s="208"/>
      <c r="S117" s="205"/>
      <c r="T117" s="529"/>
      <c r="U117" s="203"/>
      <c r="V117" s="203"/>
      <c r="W117" s="208"/>
      <c r="X117" s="205"/>
      <c r="Y117" s="529"/>
      <c r="Z117" s="203"/>
      <c r="AA117" s="203"/>
      <c r="AB117" s="208"/>
      <c r="AC117" s="205"/>
      <c r="AD117" s="529"/>
      <c r="AE117" s="203"/>
      <c r="AF117" s="203"/>
      <c r="AG117" s="208"/>
      <c r="AH117" s="205"/>
      <c r="AI117" s="529"/>
      <c r="AJ117" s="203"/>
      <c r="AK117" s="203"/>
      <c r="AL117" s="208"/>
      <c r="AM117" s="205"/>
      <c r="AN117" s="529"/>
      <c r="AO117" s="203"/>
      <c r="AP117" s="203"/>
      <c r="AQ117" s="208"/>
      <c r="AR117" s="205"/>
      <c r="AS117" s="529"/>
      <c r="AT117" s="203"/>
      <c r="AU117" s="203"/>
      <c r="AV117" s="208"/>
      <c r="AW117" s="205"/>
      <c r="AX117" s="529"/>
    </row>
    <row r="118" spans="2:50" ht="14.25" hidden="1" customHeight="1" outlineLevel="1">
      <c r="B118" s="494"/>
      <c r="C118" s="203">
        <v>12</v>
      </c>
      <c r="D118" s="206"/>
      <c r="E118" s="203"/>
      <c r="F118" s="203"/>
      <c r="G118" s="208"/>
      <c r="H118" s="529"/>
      <c r="I118" s="209"/>
      <c r="J118" s="209"/>
      <c r="K118" s="210"/>
      <c r="L118" s="530"/>
      <c r="M118" s="209"/>
      <c r="N118" s="494"/>
      <c r="O118" s="494"/>
      <c r="P118" s="203"/>
      <c r="Q118" s="203"/>
      <c r="R118" s="208"/>
      <c r="S118" s="205"/>
      <c r="T118" s="529"/>
      <c r="U118" s="203"/>
      <c r="V118" s="203"/>
      <c r="W118" s="208"/>
      <c r="X118" s="205"/>
      <c r="Y118" s="529"/>
      <c r="Z118" s="203"/>
      <c r="AA118" s="203"/>
      <c r="AB118" s="208"/>
      <c r="AC118" s="205"/>
      <c r="AD118" s="529"/>
      <c r="AE118" s="203"/>
      <c r="AF118" s="203"/>
      <c r="AG118" s="208"/>
      <c r="AH118" s="205"/>
      <c r="AI118" s="529"/>
      <c r="AJ118" s="203"/>
      <c r="AK118" s="203"/>
      <c r="AL118" s="208"/>
      <c r="AM118" s="205"/>
      <c r="AN118" s="529"/>
      <c r="AO118" s="203"/>
      <c r="AP118" s="203"/>
      <c r="AQ118" s="208"/>
      <c r="AR118" s="205"/>
      <c r="AS118" s="529"/>
      <c r="AT118" s="203"/>
      <c r="AU118" s="203"/>
      <c r="AV118" s="208"/>
      <c r="AW118" s="205"/>
      <c r="AX118" s="529"/>
    </row>
    <row r="119" spans="2:50" ht="14.25" hidden="1" customHeight="1" outlineLevel="1">
      <c r="B119" s="494"/>
      <c r="C119" s="203">
        <v>13</v>
      </c>
      <c r="D119" s="206"/>
      <c r="E119" s="203"/>
      <c r="F119" s="203"/>
      <c r="G119" s="208"/>
      <c r="H119" s="529"/>
      <c r="I119" s="209"/>
      <c r="J119" s="209"/>
      <c r="K119" s="210"/>
      <c r="L119" s="530"/>
      <c r="M119" s="209"/>
      <c r="N119" s="494"/>
      <c r="O119" s="494"/>
      <c r="P119" s="203"/>
      <c r="Q119" s="203"/>
      <c r="R119" s="208"/>
      <c r="S119" s="205"/>
      <c r="T119" s="529"/>
      <c r="U119" s="203"/>
      <c r="V119" s="203"/>
      <c r="W119" s="208"/>
      <c r="X119" s="205"/>
      <c r="Y119" s="529"/>
      <c r="Z119" s="203"/>
      <c r="AA119" s="203"/>
      <c r="AB119" s="208"/>
      <c r="AC119" s="205"/>
      <c r="AD119" s="529"/>
      <c r="AE119" s="203"/>
      <c r="AF119" s="203"/>
      <c r="AG119" s="208"/>
      <c r="AH119" s="205"/>
      <c r="AI119" s="529"/>
      <c r="AJ119" s="203"/>
      <c r="AK119" s="203"/>
      <c r="AL119" s="208"/>
      <c r="AM119" s="205"/>
      <c r="AN119" s="529"/>
      <c r="AO119" s="203"/>
      <c r="AP119" s="203"/>
      <c r="AQ119" s="208"/>
      <c r="AR119" s="205"/>
      <c r="AS119" s="529"/>
      <c r="AT119" s="203"/>
      <c r="AU119" s="203"/>
      <c r="AV119" s="208"/>
      <c r="AW119" s="205"/>
      <c r="AX119" s="529"/>
    </row>
    <row r="120" spans="2:50" ht="14.25" hidden="1" customHeight="1" outlineLevel="1">
      <c r="B120" s="494"/>
      <c r="C120" s="203">
        <v>14</v>
      </c>
      <c r="D120" s="206"/>
      <c r="E120" s="203"/>
      <c r="F120" s="203"/>
      <c r="G120" s="208"/>
      <c r="H120" s="529"/>
      <c r="I120" s="209"/>
      <c r="J120" s="209"/>
      <c r="K120" s="210"/>
      <c r="L120" s="530"/>
      <c r="M120" s="209"/>
      <c r="N120" s="494"/>
      <c r="O120" s="494"/>
      <c r="P120" s="203"/>
      <c r="Q120" s="203"/>
      <c r="R120" s="208"/>
      <c r="S120" s="205"/>
      <c r="T120" s="529"/>
      <c r="U120" s="203"/>
      <c r="V120" s="203"/>
      <c r="W120" s="208"/>
      <c r="X120" s="205"/>
      <c r="Y120" s="529"/>
      <c r="Z120" s="203"/>
      <c r="AA120" s="203"/>
      <c r="AB120" s="208"/>
      <c r="AC120" s="205"/>
      <c r="AD120" s="529"/>
      <c r="AE120" s="203"/>
      <c r="AF120" s="203"/>
      <c r="AG120" s="208"/>
      <c r="AH120" s="205"/>
      <c r="AI120" s="529"/>
      <c r="AJ120" s="203"/>
      <c r="AK120" s="203"/>
      <c r="AL120" s="208"/>
      <c r="AM120" s="205"/>
      <c r="AN120" s="529"/>
      <c r="AO120" s="203"/>
      <c r="AP120" s="203"/>
      <c r="AQ120" s="208"/>
      <c r="AR120" s="205"/>
      <c r="AS120" s="529"/>
      <c r="AT120" s="203"/>
      <c r="AU120" s="203"/>
      <c r="AV120" s="208"/>
      <c r="AW120" s="205"/>
      <c r="AX120" s="529"/>
    </row>
    <row r="121" spans="2:50" ht="14.25" hidden="1" customHeight="1" outlineLevel="1">
      <c r="B121" s="494"/>
      <c r="C121" s="203">
        <v>15</v>
      </c>
      <c r="D121" s="206"/>
      <c r="E121" s="203"/>
      <c r="F121" s="203"/>
      <c r="G121" s="208"/>
      <c r="H121" s="529"/>
      <c r="I121" s="209"/>
      <c r="J121" s="209"/>
      <c r="K121" s="210"/>
      <c r="L121" s="530"/>
      <c r="M121" s="209"/>
      <c r="N121" s="494"/>
      <c r="O121" s="494"/>
      <c r="P121" s="203"/>
      <c r="Q121" s="207"/>
      <c r="R121" s="208"/>
      <c r="S121" s="205"/>
      <c r="T121" s="529"/>
      <c r="U121" s="203"/>
      <c r="V121" s="207"/>
      <c r="W121" s="208"/>
      <c r="X121" s="205"/>
      <c r="Y121" s="529"/>
      <c r="Z121" s="203"/>
      <c r="AA121" s="207"/>
      <c r="AB121" s="208"/>
      <c r="AC121" s="205"/>
      <c r="AD121" s="529"/>
      <c r="AE121" s="203"/>
      <c r="AF121" s="207"/>
      <c r="AG121" s="208"/>
      <c r="AH121" s="205"/>
      <c r="AI121" s="529"/>
      <c r="AJ121" s="203"/>
      <c r="AK121" s="207"/>
      <c r="AL121" s="208"/>
      <c r="AM121" s="205"/>
      <c r="AN121" s="529"/>
      <c r="AO121" s="203"/>
      <c r="AP121" s="207"/>
      <c r="AQ121" s="208"/>
      <c r="AR121" s="205"/>
      <c r="AS121" s="529"/>
      <c r="AT121" s="203"/>
      <c r="AU121" s="207"/>
      <c r="AV121" s="208"/>
      <c r="AW121" s="205"/>
      <c r="AX121" s="529"/>
    </row>
    <row r="122" spans="2:50" ht="14.25" hidden="1" customHeight="1" outlineLevel="1" collapsed="1">
      <c r="B122" s="531" t="s">
        <v>626</v>
      </c>
      <c r="C122" s="532"/>
      <c r="D122" s="532"/>
      <c r="E122" s="532"/>
      <c r="F122" s="532"/>
      <c r="G122" s="532"/>
      <c r="H122" s="532"/>
      <c r="I122" s="532"/>
      <c r="J122" s="532"/>
      <c r="K122" s="532"/>
      <c r="L122" s="532"/>
      <c r="M122" s="533"/>
      <c r="N122" s="575" t="s">
        <v>445</v>
      </c>
      <c r="O122" s="575" t="s">
        <v>105</v>
      </c>
      <c r="P122" s="587">
        <f>AT102+1</f>
        <v>45909</v>
      </c>
      <c r="Q122" s="588"/>
      <c r="R122" s="588"/>
      <c r="S122" s="588"/>
      <c r="T122" s="588"/>
      <c r="U122" s="589">
        <f>P122+1</f>
        <v>45910</v>
      </c>
      <c r="V122" s="590"/>
      <c r="W122" s="590"/>
      <c r="X122" s="590"/>
      <c r="Y122" s="590"/>
      <c r="Z122" s="587">
        <f t="shared" ref="Z122" si="138">U122+1</f>
        <v>45911</v>
      </c>
      <c r="AA122" s="588"/>
      <c r="AB122" s="588"/>
      <c r="AC122" s="588"/>
      <c r="AD122" s="588"/>
      <c r="AE122" s="589">
        <f t="shared" ref="AE122" si="139">Z122+1</f>
        <v>45912</v>
      </c>
      <c r="AF122" s="590"/>
      <c r="AG122" s="590"/>
      <c r="AH122" s="590"/>
      <c r="AI122" s="590"/>
      <c r="AJ122" s="591">
        <f t="shared" ref="AJ122" si="140">AE122+1</f>
        <v>45913</v>
      </c>
      <c r="AK122" s="592"/>
      <c r="AL122" s="592"/>
      <c r="AM122" s="592"/>
      <c r="AN122" s="593"/>
      <c r="AO122" s="589">
        <f t="shared" ref="AO122" si="141">AJ122+1</f>
        <v>45914</v>
      </c>
      <c r="AP122" s="590"/>
      <c r="AQ122" s="590"/>
      <c r="AR122" s="590"/>
      <c r="AS122" s="590"/>
      <c r="AT122" s="591">
        <f t="shared" ref="AT122" si="142">AO122+1</f>
        <v>45915</v>
      </c>
      <c r="AU122" s="592"/>
      <c r="AV122" s="592"/>
      <c r="AW122" s="592"/>
      <c r="AX122" s="593"/>
    </row>
    <row r="123" spans="2:50" ht="14.25" hidden="1" customHeight="1" outlineLevel="1">
      <c r="B123" s="534"/>
      <c r="C123" s="534"/>
      <c r="D123" s="534"/>
      <c r="E123" s="534"/>
      <c r="F123" s="534"/>
      <c r="G123" s="534"/>
      <c r="H123" s="534"/>
      <c r="I123" s="534"/>
      <c r="J123" s="534"/>
      <c r="K123" s="534"/>
      <c r="L123" s="534"/>
      <c r="M123" s="535"/>
      <c r="N123" s="577"/>
      <c r="O123" s="577"/>
      <c r="P123" s="594">
        <f>P122</f>
        <v>45909</v>
      </c>
      <c r="Q123" s="594"/>
      <c r="R123" s="594"/>
      <c r="S123" s="594"/>
      <c r="T123" s="594"/>
      <c r="U123" s="595">
        <f>U122</f>
        <v>45910</v>
      </c>
      <c r="V123" s="595"/>
      <c r="W123" s="595"/>
      <c r="X123" s="595"/>
      <c r="Y123" s="595"/>
      <c r="Z123" s="594">
        <f t="shared" ref="Z123" si="143">Z122</f>
        <v>45911</v>
      </c>
      <c r="AA123" s="594"/>
      <c r="AB123" s="594"/>
      <c r="AC123" s="594"/>
      <c r="AD123" s="594"/>
      <c r="AE123" s="595">
        <f t="shared" ref="AE123" si="144">AE122</f>
        <v>45912</v>
      </c>
      <c r="AF123" s="595"/>
      <c r="AG123" s="595"/>
      <c r="AH123" s="595"/>
      <c r="AI123" s="595"/>
      <c r="AJ123" s="596">
        <f t="shared" ref="AJ123" si="145">AJ122</f>
        <v>45913</v>
      </c>
      <c r="AK123" s="597"/>
      <c r="AL123" s="597"/>
      <c r="AM123" s="597"/>
      <c r="AN123" s="598"/>
      <c r="AO123" s="595">
        <f t="shared" ref="AO123" si="146">AO122</f>
        <v>45914</v>
      </c>
      <c r="AP123" s="595"/>
      <c r="AQ123" s="595"/>
      <c r="AR123" s="595"/>
      <c r="AS123" s="595"/>
      <c r="AT123" s="596">
        <f t="shared" ref="AT123" si="147">AT122</f>
        <v>45915</v>
      </c>
      <c r="AU123" s="597"/>
      <c r="AV123" s="597"/>
      <c r="AW123" s="597"/>
      <c r="AX123" s="598"/>
    </row>
    <row r="124" spans="2:50" ht="14.25" hidden="1" customHeight="1" outlineLevel="1">
      <c r="B124" s="494" t="s">
        <v>165</v>
      </c>
      <c r="C124" s="494" t="s">
        <v>160</v>
      </c>
      <c r="D124" s="494"/>
      <c r="E124" s="494" t="s">
        <v>161</v>
      </c>
      <c r="F124" s="494"/>
      <c r="G124" s="494"/>
      <c r="H124" s="494" t="s">
        <v>166</v>
      </c>
      <c r="I124" s="527" t="s">
        <v>446</v>
      </c>
      <c r="J124" s="527"/>
      <c r="K124" s="527"/>
      <c r="L124" s="527" t="s">
        <v>166</v>
      </c>
      <c r="M124" s="527" t="s">
        <v>168</v>
      </c>
      <c r="N124" s="494"/>
      <c r="O124" s="494" t="s">
        <v>167</v>
      </c>
      <c r="P124" s="494" t="s">
        <v>163</v>
      </c>
      <c r="Q124" s="494"/>
      <c r="R124" s="494"/>
      <c r="S124" s="494"/>
      <c r="T124" s="494" t="s">
        <v>166</v>
      </c>
      <c r="U124" s="494" t="s">
        <v>163</v>
      </c>
      <c r="V124" s="494"/>
      <c r="W124" s="494"/>
      <c r="X124" s="494"/>
      <c r="Y124" s="494" t="s">
        <v>166</v>
      </c>
      <c r="Z124" s="494" t="s">
        <v>163</v>
      </c>
      <c r="AA124" s="494"/>
      <c r="AB124" s="494"/>
      <c r="AC124" s="494"/>
      <c r="AD124" s="494" t="s">
        <v>166</v>
      </c>
      <c r="AE124" s="494" t="s">
        <v>163</v>
      </c>
      <c r="AF124" s="494"/>
      <c r="AG124" s="494"/>
      <c r="AH124" s="494"/>
      <c r="AI124" s="494" t="s">
        <v>166</v>
      </c>
      <c r="AJ124" s="494" t="s">
        <v>163</v>
      </c>
      <c r="AK124" s="494"/>
      <c r="AL124" s="494"/>
      <c r="AM124" s="494"/>
      <c r="AN124" s="494" t="s">
        <v>166</v>
      </c>
      <c r="AO124" s="494" t="s">
        <v>163</v>
      </c>
      <c r="AP124" s="494"/>
      <c r="AQ124" s="494"/>
      <c r="AR124" s="494"/>
      <c r="AS124" s="494" t="s">
        <v>166</v>
      </c>
      <c r="AT124" s="494" t="s">
        <v>163</v>
      </c>
      <c r="AU124" s="494"/>
      <c r="AV124" s="494"/>
      <c r="AW124" s="494"/>
      <c r="AX124" s="494" t="s">
        <v>166</v>
      </c>
    </row>
    <row r="125" spans="2:50" ht="14.25" hidden="1" customHeight="1" outlineLevel="1">
      <c r="B125" s="494"/>
      <c r="C125" s="494"/>
      <c r="D125" s="494"/>
      <c r="E125" s="494" t="s">
        <v>447</v>
      </c>
      <c r="F125" s="494"/>
      <c r="G125" s="494"/>
      <c r="H125" s="494"/>
      <c r="I125" s="527" t="s">
        <v>447</v>
      </c>
      <c r="J125" s="527"/>
      <c r="K125" s="527"/>
      <c r="L125" s="527"/>
      <c r="M125" s="527"/>
      <c r="N125" s="494"/>
      <c r="O125" s="494"/>
      <c r="P125" s="494" t="s">
        <v>448</v>
      </c>
      <c r="Q125" s="494"/>
      <c r="R125" s="494"/>
      <c r="S125" s="494"/>
      <c r="T125" s="494"/>
      <c r="U125" s="494" t="s">
        <v>448</v>
      </c>
      <c r="V125" s="494"/>
      <c r="W125" s="494"/>
      <c r="X125" s="494"/>
      <c r="Y125" s="494"/>
      <c r="Z125" s="494" t="s">
        <v>448</v>
      </c>
      <c r="AA125" s="494"/>
      <c r="AB125" s="494"/>
      <c r="AC125" s="494"/>
      <c r="AD125" s="494"/>
      <c r="AE125" s="494" t="s">
        <v>448</v>
      </c>
      <c r="AF125" s="494"/>
      <c r="AG125" s="494"/>
      <c r="AH125" s="494"/>
      <c r="AI125" s="494"/>
      <c r="AJ125" s="494" t="s">
        <v>448</v>
      </c>
      <c r="AK125" s="494"/>
      <c r="AL125" s="494"/>
      <c r="AM125" s="494"/>
      <c r="AN125" s="494"/>
      <c r="AO125" s="494" t="s">
        <v>448</v>
      </c>
      <c r="AP125" s="494"/>
      <c r="AQ125" s="494"/>
      <c r="AR125" s="494"/>
      <c r="AS125" s="494"/>
      <c r="AT125" s="494" t="s">
        <v>448</v>
      </c>
      <c r="AU125" s="494"/>
      <c r="AV125" s="494"/>
      <c r="AW125" s="494"/>
      <c r="AX125" s="494"/>
    </row>
    <row r="126" spans="2:50" ht="14.25" hidden="1" customHeight="1" outlineLevel="1">
      <c r="B126" s="494"/>
      <c r="C126" s="494"/>
      <c r="D126" s="494"/>
      <c r="E126" s="203" t="s">
        <v>162</v>
      </c>
      <c r="F126" s="203" t="s">
        <v>449</v>
      </c>
      <c r="G126" s="203" t="s">
        <v>164</v>
      </c>
      <c r="H126" s="494"/>
      <c r="I126" s="204" t="s">
        <v>162</v>
      </c>
      <c r="J126" s="204" t="s">
        <v>449</v>
      </c>
      <c r="K126" s="204" t="s">
        <v>164</v>
      </c>
      <c r="L126" s="527"/>
      <c r="M126" s="527"/>
      <c r="N126" s="494"/>
      <c r="O126" s="494"/>
      <c r="P126" s="203" t="s">
        <v>162</v>
      </c>
      <c r="Q126" s="203" t="s">
        <v>449</v>
      </c>
      <c r="R126" s="203" t="s">
        <v>164</v>
      </c>
      <c r="S126" s="205" t="s">
        <v>168</v>
      </c>
      <c r="T126" s="494"/>
      <c r="U126" s="203" t="s">
        <v>162</v>
      </c>
      <c r="V126" s="203" t="s">
        <v>449</v>
      </c>
      <c r="W126" s="203" t="s">
        <v>164</v>
      </c>
      <c r="X126" s="205" t="s">
        <v>168</v>
      </c>
      <c r="Y126" s="494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494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494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494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494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494"/>
    </row>
    <row r="127" spans="2:50" ht="14.25" hidden="1" customHeight="1" outlineLevel="1">
      <c r="B127" s="494" t="s">
        <v>488</v>
      </c>
      <c r="C127" s="203">
        <v>1</v>
      </c>
      <c r="D127" s="206" t="s">
        <v>407</v>
      </c>
      <c r="E127" s="203">
        <v>6</v>
      </c>
      <c r="F127" s="203">
        <v>3273</v>
      </c>
      <c r="G127" s="208">
        <f t="shared" ref="G127:G128" si="148">F127/E127</f>
        <v>545.5</v>
      </c>
      <c r="H127" s="529">
        <f>AVERAGE(F127:F141)</f>
        <v>3273</v>
      </c>
      <c r="I127" s="209">
        <f>AVERAGE(P127,U127,Z127,AE127,AJ127,AO127,AT127)</f>
        <v>6</v>
      </c>
      <c r="J127" s="209">
        <f>AVERAGE(Q127,V127,AA127,AF127,AK127,AP127,AU127)</f>
        <v>2773.9924788420722</v>
      </c>
      <c r="K127" s="210">
        <f>AVERAGE(R127,W127,AB127,AG127,AL127,AQ127,AV127)</f>
        <v>462.33207980701201</v>
      </c>
      <c r="L127" s="530">
        <f>IFERROR(AVERAGE(K127:K141),"-")</f>
        <v>463.59488180108804</v>
      </c>
      <c r="M127" s="209">
        <f>RANK(K127, K$127:$K$141)</f>
        <v>2</v>
      </c>
      <c r="N127" s="494"/>
      <c r="O127" s="494"/>
      <c r="P127" s="207">
        <v>6</v>
      </c>
      <c r="Q127" s="207">
        <v>2698.3425414364597</v>
      </c>
      <c r="R127" s="208">
        <f t="shared" ref="R127:R128" si="149">Q127/P127</f>
        <v>449.72375690607663</v>
      </c>
      <c r="S127" s="205">
        <f>RANK(R127, R$127:R$141)</f>
        <v>2</v>
      </c>
      <c r="T127" s="529">
        <f>AVERAGE(R127:R141)</f>
        <v>455.04775205898613</v>
      </c>
      <c r="U127" s="207">
        <v>6</v>
      </c>
      <c r="V127" s="207">
        <v>2752.6829268292672</v>
      </c>
      <c r="W127" s="208">
        <f t="shared" ref="W127:W128" si="150">V127/U127</f>
        <v>458.78048780487785</v>
      </c>
      <c r="X127" s="205">
        <f>RANK(W127, W$127:W$141)</f>
        <v>2</v>
      </c>
      <c r="Y127" s="529">
        <f>AVERAGE(W127:W141)</f>
        <v>460.65709026362509</v>
      </c>
      <c r="Z127" s="207">
        <v>6</v>
      </c>
      <c r="AA127" s="207">
        <v>2792.0792079207681</v>
      </c>
      <c r="AB127" s="208">
        <f t="shared" ref="AB127:AB128" si="151">AA127/Z127</f>
        <v>465.34653465346133</v>
      </c>
      <c r="AC127" s="205">
        <f>RANK(AB127, AB$127:AB$141)</f>
        <v>2</v>
      </c>
      <c r="AD127" s="529">
        <f>AVERAGE(AB127:AB141)</f>
        <v>465.75019040365362</v>
      </c>
      <c r="AE127" s="207">
        <v>6</v>
      </c>
      <c r="AF127" s="207">
        <v>2790.765492102063</v>
      </c>
      <c r="AG127" s="208">
        <f t="shared" ref="AG127:AG128" si="152">AF127/AE127</f>
        <v>465.12758201701052</v>
      </c>
      <c r="AH127" s="205">
        <f>RANK(AG127, AG$127:AG$141)</f>
        <v>2</v>
      </c>
      <c r="AI127" s="529">
        <f>AVERAGE(AG127:AG141)</f>
        <v>465.6008280455423</v>
      </c>
      <c r="AJ127" s="207">
        <v>6</v>
      </c>
      <c r="AK127" s="207">
        <v>2793.972012917116</v>
      </c>
      <c r="AL127" s="208">
        <f t="shared" ref="AL127:AL128" si="153">AK127/AJ127</f>
        <v>465.66200215285266</v>
      </c>
      <c r="AM127" s="205">
        <f>RANK(AL127, AL$127:AL$141)</f>
        <v>2</v>
      </c>
      <c r="AN127" s="529">
        <f>AVERAGE(AL127:AL141)</f>
        <v>465.93738405514978</v>
      </c>
      <c r="AO127" s="207">
        <v>6</v>
      </c>
      <c r="AP127" s="207">
        <v>2795.3271028037293</v>
      </c>
      <c r="AQ127" s="208">
        <f t="shared" ref="AQ127:AQ128" si="154">AP127/AO127</f>
        <v>465.88785046728822</v>
      </c>
      <c r="AR127" s="205">
        <f>RANK(AQ127, AQ$127:AQ$141)</f>
        <v>2</v>
      </c>
      <c r="AS127" s="529">
        <f>AVERAGE(AQ127:AQ141)</f>
        <v>466.07645535412587</v>
      </c>
      <c r="AT127" s="207">
        <v>6</v>
      </c>
      <c r="AU127" s="207">
        <v>2794.7780678851004</v>
      </c>
      <c r="AV127" s="208">
        <f t="shared" ref="AV127:AV128" si="155">AU127/AT127</f>
        <v>465.79634464751672</v>
      </c>
      <c r="AW127" s="205">
        <f>RANK(AV127, AV$127:AV$141)</f>
        <v>2</v>
      </c>
      <c r="AX127" s="529">
        <f>AVERAGE(AV127:AV141)</f>
        <v>466.09447242653323</v>
      </c>
    </row>
    <row r="128" spans="2:50" ht="14.25" hidden="1" customHeight="1" outlineLevel="1">
      <c r="B128" s="494"/>
      <c r="C128" s="203">
        <v>2</v>
      </c>
      <c r="D128" s="206" t="s">
        <v>557</v>
      </c>
      <c r="E128" s="203">
        <v>6</v>
      </c>
      <c r="F128" s="203">
        <v>3273</v>
      </c>
      <c r="G128" s="208">
        <f t="shared" si="148"/>
        <v>545.5</v>
      </c>
      <c r="H128" s="529"/>
      <c r="I128" s="209">
        <f t="shared" ref="I128:K128" si="156">AVERAGE(P128,U128,Z128,AE128,AJ128,AO128,AT128)</f>
        <v>6</v>
      </c>
      <c r="J128" s="209">
        <f t="shared" si="156"/>
        <v>2789.1461027709843</v>
      </c>
      <c r="K128" s="210">
        <f t="shared" si="156"/>
        <v>464.85768379516401</v>
      </c>
      <c r="L128" s="530"/>
      <c r="M128" s="209">
        <f>RANK(K128, K$127:$K$141)</f>
        <v>1</v>
      </c>
      <c r="N128" s="494"/>
      <c r="O128" s="494"/>
      <c r="P128" s="207">
        <v>6</v>
      </c>
      <c r="Q128" s="207">
        <v>2762.2304832713739</v>
      </c>
      <c r="R128" s="208">
        <f t="shared" si="149"/>
        <v>460.37174721189564</v>
      </c>
      <c r="S128" s="205">
        <f t="shared" ref="S128" si="157">RANK(R128, R$127:R$141)</f>
        <v>1</v>
      </c>
      <c r="T128" s="529"/>
      <c r="U128" s="207">
        <v>6</v>
      </c>
      <c r="V128" s="207">
        <v>2775.2021563342341</v>
      </c>
      <c r="W128" s="208">
        <f t="shared" si="150"/>
        <v>462.53369272237234</v>
      </c>
      <c r="X128" s="205">
        <f t="shared" ref="X128" si="158">RANK(W128, W$127:W$141)</f>
        <v>1</v>
      </c>
      <c r="Y128" s="529"/>
      <c r="Z128" s="207">
        <v>6</v>
      </c>
      <c r="AA128" s="207">
        <v>2796.9230769230758</v>
      </c>
      <c r="AB128" s="208">
        <f t="shared" si="151"/>
        <v>466.15384615384596</v>
      </c>
      <c r="AC128" s="205">
        <f t="shared" ref="AC128" si="159">RANK(AB128, AB$127:AB$141)</f>
        <v>1</v>
      </c>
      <c r="AD128" s="529"/>
      <c r="AE128" s="207">
        <v>6</v>
      </c>
      <c r="AF128" s="207">
        <v>2796.4444444444443</v>
      </c>
      <c r="AG128" s="208">
        <f t="shared" si="152"/>
        <v>466.07407407407408</v>
      </c>
      <c r="AH128" s="205">
        <f t="shared" ref="AH128" si="160">RANK(AG128, AG$127:AG$141)</f>
        <v>1</v>
      </c>
      <c r="AI128" s="529"/>
      <c r="AJ128" s="207">
        <v>6</v>
      </c>
      <c r="AK128" s="207">
        <v>2797.2765957446813</v>
      </c>
      <c r="AL128" s="208">
        <f t="shared" si="153"/>
        <v>466.21276595744689</v>
      </c>
      <c r="AM128" s="205">
        <f t="shared" ref="AM128" si="161">RANK(AL128, AL$127:AL$141)</f>
        <v>1</v>
      </c>
      <c r="AN128" s="529"/>
      <c r="AO128" s="207">
        <v>6</v>
      </c>
      <c r="AP128" s="207">
        <v>2797.5903614457816</v>
      </c>
      <c r="AQ128" s="208">
        <f t="shared" si="154"/>
        <v>466.26506024096358</v>
      </c>
      <c r="AR128" s="205">
        <f t="shared" ref="AR128" si="162">RANK(AQ128, AQ$127:AQ$141)</f>
        <v>1</v>
      </c>
      <c r="AS128" s="529"/>
      <c r="AT128" s="207">
        <v>6</v>
      </c>
      <c r="AU128" s="207">
        <v>2798.3556012332983</v>
      </c>
      <c r="AV128" s="208">
        <f t="shared" si="155"/>
        <v>466.39260020554974</v>
      </c>
      <c r="AW128" s="205">
        <f t="shared" ref="AW128" si="163">RANK(AV128, AV$127:AV$141)</f>
        <v>1</v>
      </c>
      <c r="AX128" s="529"/>
    </row>
    <row r="129" spans="2:50" ht="14.25" hidden="1" customHeight="1" outlineLevel="1">
      <c r="B129" s="494"/>
      <c r="C129" s="203">
        <v>3</v>
      </c>
      <c r="D129" s="206"/>
      <c r="E129" s="203"/>
      <c r="F129" s="203"/>
      <c r="G129" s="208"/>
      <c r="H129" s="529"/>
      <c r="I129" s="209"/>
      <c r="J129" s="209"/>
      <c r="K129" s="210"/>
      <c r="L129" s="530"/>
      <c r="M129" s="209"/>
      <c r="N129" s="494"/>
      <c r="O129" s="494"/>
      <c r="P129" s="203"/>
      <c r="Q129" s="203"/>
      <c r="R129" s="208"/>
      <c r="S129" s="205"/>
      <c r="T129" s="529"/>
      <c r="U129" s="203"/>
      <c r="V129" s="203"/>
      <c r="W129" s="208"/>
      <c r="X129" s="205"/>
      <c r="Y129" s="529"/>
      <c r="Z129" s="203"/>
      <c r="AA129" s="203"/>
      <c r="AB129" s="208"/>
      <c r="AC129" s="205"/>
      <c r="AD129" s="529"/>
      <c r="AE129" s="203"/>
      <c r="AF129" s="203"/>
      <c r="AG129" s="208"/>
      <c r="AH129" s="205"/>
      <c r="AI129" s="529"/>
      <c r="AJ129" s="203"/>
      <c r="AK129" s="203"/>
      <c r="AL129" s="208"/>
      <c r="AM129" s="205"/>
      <c r="AN129" s="529"/>
      <c r="AO129" s="203"/>
      <c r="AP129" s="203"/>
      <c r="AQ129" s="208"/>
      <c r="AR129" s="205"/>
      <c r="AS129" s="529"/>
      <c r="AT129" s="203"/>
      <c r="AU129" s="203"/>
      <c r="AV129" s="208"/>
      <c r="AW129" s="205"/>
      <c r="AX129" s="529"/>
    </row>
    <row r="130" spans="2:50" ht="14.25" hidden="1" customHeight="1" outlineLevel="1">
      <c r="B130" s="494"/>
      <c r="C130" s="203">
        <v>4</v>
      </c>
      <c r="D130" s="206"/>
      <c r="E130" s="203"/>
      <c r="F130" s="203"/>
      <c r="G130" s="208"/>
      <c r="H130" s="529"/>
      <c r="I130" s="209"/>
      <c r="J130" s="209"/>
      <c r="K130" s="210"/>
      <c r="L130" s="530"/>
      <c r="M130" s="209"/>
      <c r="N130" s="494"/>
      <c r="O130" s="494"/>
      <c r="P130" s="203"/>
      <c r="Q130" s="203"/>
      <c r="R130" s="208"/>
      <c r="S130" s="205"/>
      <c r="T130" s="529"/>
      <c r="U130" s="203"/>
      <c r="V130" s="203"/>
      <c r="W130" s="208"/>
      <c r="X130" s="205"/>
      <c r="Y130" s="529"/>
      <c r="Z130" s="203"/>
      <c r="AA130" s="203"/>
      <c r="AB130" s="208"/>
      <c r="AC130" s="205"/>
      <c r="AD130" s="529"/>
      <c r="AE130" s="203"/>
      <c r="AF130" s="203"/>
      <c r="AG130" s="208"/>
      <c r="AH130" s="205"/>
      <c r="AI130" s="529"/>
      <c r="AJ130" s="203"/>
      <c r="AK130" s="203"/>
      <c r="AL130" s="208"/>
      <c r="AM130" s="205"/>
      <c r="AN130" s="529"/>
      <c r="AO130" s="203"/>
      <c r="AP130" s="203"/>
      <c r="AQ130" s="208"/>
      <c r="AR130" s="205"/>
      <c r="AS130" s="529"/>
      <c r="AT130" s="203"/>
      <c r="AU130" s="203"/>
      <c r="AV130" s="208"/>
      <c r="AW130" s="205"/>
      <c r="AX130" s="529"/>
    </row>
    <row r="131" spans="2:50" ht="14.25" hidden="1" customHeight="1" outlineLevel="1">
      <c r="B131" s="494"/>
      <c r="C131" s="203">
        <v>5</v>
      </c>
      <c r="D131" s="206"/>
      <c r="E131" s="203"/>
      <c r="F131" s="203"/>
      <c r="G131" s="208"/>
      <c r="H131" s="529"/>
      <c r="I131" s="209"/>
      <c r="J131" s="209"/>
      <c r="K131" s="210"/>
      <c r="L131" s="530"/>
      <c r="M131" s="209"/>
      <c r="N131" s="494"/>
      <c r="O131" s="494"/>
      <c r="P131" s="203"/>
      <c r="Q131" s="203"/>
      <c r="R131" s="208"/>
      <c r="S131" s="205"/>
      <c r="T131" s="529"/>
      <c r="U131" s="203"/>
      <c r="V131" s="203"/>
      <c r="W131" s="208"/>
      <c r="X131" s="205"/>
      <c r="Y131" s="529"/>
      <c r="Z131" s="203"/>
      <c r="AA131" s="203"/>
      <c r="AB131" s="208"/>
      <c r="AC131" s="205"/>
      <c r="AD131" s="529"/>
      <c r="AE131" s="203"/>
      <c r="AF131" s="203"/>
      <c r="AG131" s="208"/>
      <c r="AH131" s="205"/>
      <c r="AI131" s="529"/>
      <c r="AJ131" s="203"/>
      <c r="AK131" s="203"/>
      <c r="AL131" s="208"/>
      <c r="AM131" s="205"/>
      <c r="AN131" s="529"/>
      <c r="AO131" s="203"/>
      <c r="AP131" s="203"/>
      <c r="AQ131" s="208"/>
      <c r="AR131" s="205"/>
      <c r="AS131" s="529"/>
      <c r="AT131" s="203"/>
      <c r="AU131" s="203"/>
      <c r="AV131" s="208"/>
      <c r="AW131" s="205"/>
      <c r="AX131" s="529"/>
    </row>
    <row r="132" spans="2:50" ht="14.25" hidden="1" customHeight="1" outlineLevel="1">
      <c r="B132" s="494"/>
      <c r="C132" s="203">
        <v>6</v>
      </c>
      <c r="D132" s="206"/>
      <c r="E132" s="203"/>
      <c r="F132" s="203"/>
      <c r="G132" s="208"/>
      <c r="H132" s="529"/>
      <c r="I132" s="209"/>
      <c r="J132" s="209"/>
      <c r="K132" s="210"/>
      <c r="L132" s="530"/>
      <c r="M132" s="209"/>
      <c r="N132" s="494"/>
      <c r="O132" s="494"/>
      <c r="P132" s="203"/>
      <c r="Q132" s="203"/>
      <c r="R132" s="208"/>
      <c r="S132" s="205"/>
      <c r="T132" s="529"/>
      <c r="U132" s="203"/>
      <c r="V132" s="203"/>
      <c r="W132" s="208"/>
      <c r="X132" s="205"/>
      <c r="Y132" s="529"/>
      <c r="Z132" s="203"/>
      <c r="AA132" s="203"/>
      <c r="AB132" s="208"/>
      <c r="AC132" s="205"/>
      <c r="AD132" s="529"/>
      <c r="AE132" s="203"/>
      <c r="AF132" s="203"/>
      <c r="AG132" s="208"/>
      <c r="AH132" s="205"/>
      <c r="AI132" s="529"/>
      <c r="AJ132" s="203"/>
      <c r="AK132" s="203"/>
      <c r="AL132" s="208"/>
      <c r="AM132" s="205"/>
      <c r="AN132" s="529"/>
      <c r="AO132" s="203"/>
      <c r="AP132" s="203"/>
      <c r="AQ132" s="208"/>
      <c r="AR132" s="205"/>
      <c r="AS132" s="529"/>
      <c r="AT132" s="203"/>
      <c r="AU132" s="203"/>
      <c r="AV132" s="208"/>
      <c r="AW132" s="205"/>
      <c r="AX132" s="529"/>
    </row>
    <row r="133" spans="2:50" ht="14.25" hidden="1" customHeight="1" outlineLevel="1">
      <c r="B133" s="494"/>
      <c r="C133" s="203">
        <v>7</v>
      </c>
      <c r="D133" s="206"/>
      <c r="E133" s="203"/>
      <c r="F133" s="203"/>
      <c r="G133" s="208"/>
      <c r="H133" s="529"/>
      <c r="I133" s="209"/>
      <c r="J133" s="209"/>
      <c r="K133" s="210"/>
      <c r="L133" s="530"/>
      <c r="M133" s="209"/>
      <c r="N133" s="494"/>
      <c r="O133" s="494"/>
      <c r="P133" s="203"/>
      <c r="Q133" s="203"/>
      <c r="R133" s="208"/>
      <c r="S133" s="205"/>
      <c r="T133" s="529"/>
      <c r="U133" s="203"/>
      <c r="V133" s="203"/>
      <c r="W133" s="208"/>
      <c r="X133" s="205"/>
      <c r="Y133" s="529"/>
      <c r="Z133" s="203"/>
      <c r="AA133" s="203"/>
      <c r="AB133" s="208"/>
      <c r="AC133" s="205"/>
      <c r="AD133" s="529"/>
      <c r="AE133" s="203"/>
      <c r="AF133" s="203"/>
      <c r="AG133" s="208"/>
      <c r="AH133" s="205"/>
      <c r="AI133" s="529"/>
      <c r="AJ133" s="203"/>
      <c r="AK133" s="203"/>
      <c r="AL133" s="208"/>
      <c r="AM133" s="205"/>
      <c r="AN133" s="529"/>
      <c r="AO133" s="203"/>
      <c r="AP133" s="203"/>
      <c r="AQ133" s="208"/>
      <c r="AR133" s="205"/>
      <c r="AS133" s="529"/>
      <c r="AT133" s="203"/>
      <c r="AU133" s="203"/>
      <c r="AV133" s="208"/>
      <c r="AW133" s="205"/>
      <c r="AX133" s="529"/>
    </row>
    <row r="134" spans="2:50" ht="14.25" hidden="1" customHeight="1" outlineLevel="1">
      <c r="B134" s="494"/>
      <c r="C134" s="203">
        <v>8</v>
      </c>
      <c r="D134" s="206"/>
      <c r="E134" s="203"/>
      <c r="F134" s="203"/>
      <c r="G134" s="208"/>
      <c r="H134" s="529"/>
      <c r="I134" s="209"/>
      <c r="J134" s="209"/>
      <c r="K134" s="210"/>
      <c r="L134" s="530"/>
      <c r="M134" s="209"/>
      <c r="N134" s="494"/>
      <c r="O134" s="494"/>
      <c r="P134" s="203"/>
      <c r="Q134" s="203"/>
      <c r="R134" s="208"/>
      <c r="S134" s="205"/>
      <c r="T134" s="529"/>
      <c r="U134" s="203"/>
      <c r="V134" s="203"/>
      <c r="W134" s="208"/>
      <c r="X134" s="205"/>
      <c r="Y134" s="529"/>
      <c r="Z134" s="203"/>
      <c r="AA134" s="203"/>
      <c r="AB134" s="208"/>
      <c r="AC134" s="205"/>
      <c r="AD134" s="529"/>
      <c r="AE134" s="203"/>
      <c r="AF134" s="203"/>
      <c r="AG134" s="208"/>
      <c r="AH134" s="205"/>
      <c r="AI134" s="529"/>
      <c r="AJ134" s="203"/>
      <c r="AK134" s="203"/>
      <c r="AL134" s="208"/>
      <c r="AM134" s="205"/>
      <c r="AN134" s="529"/>
      <c r="AO134" s="203"/>
      <c r="AP134" s="203"/>
      <c r="AQ134" s="208"/>
      <c r="AR134" s="205"/>
      <c r="AS134" s="529"/>
      <c r="AT134" s="203"/>
      <c r="AU134" s="203"/>
      <c r="AV134" s="208"/>
      <c r="AW134" s="205"/>
      <c r="AX134" s="529"/>
    </row>
    <row r="135" spans="2:50" ht="14.25" hidden="1" customHeight="1" outlineLevel="1">
      <c r="B135" s="494"/>
      <c r="C135" s="203">
        <v>9</v>
      </c>
      <c r="D135" s="206"/>
      <c r="E135" s="203"/>
      <c r="F135" s="203"/>
      <c r="G135" s="208"/>
      <c r="H135" s="529"/>
      <c r="I135" s="209"/>
      <c r="J135" s="209"/>
      <c r="K135" s="210"/>
      <c r="L135" s="530"/>
      <c r="M135" s="209"/>
      <c r="N135" s="494"/>
      <c r="O135" s="494"/>
      <c r="P135" s="203"/>
      <c r="Q135" s="203"/>
      <c r="R135" s="208"/>
      <c r="S135" s="205"/>
      <c r="T135" s="529"/>
      <c r="U135" s="203"/>
      <c r="V135" s="203"/>
      <c r="W135" s="208"/>
      <c r="X135" s="205"/>
      <c r="Y135" s="529"/>
      <c r="Z135" s="203"/>
      <c r="AA135" s="203"/>
      <c r="AB135" s="208"/>
      <c r="AC135" s="205"/>
      <c r="AD135" s="529"/>
      <c r="AE135" s="203"/>
      <c r="AF135" s="203"/>
      <c r="AG135" s="208"/>
      <c r="AH135" s="205"/>
      <c r="AI135" s="529"/>
      <c r="AJ135" s="203"/>
      <c r="AK135" s="203"/>
      <c r="AL135" s="208"/>
      <c r="AM135" s="205"/>
      <c r="AN135" s="529"/>
      <c r="AO135" s="203"/>
      <c r="AP135" s="203"/>
      <c r="AQ135" s="208"/>
      <c r="AR135" s="205"/>
      <c r="AS135" s="529"/>
      <c r="AT135" s="203"/>
      <c r="AU135" s="203"/>
      <c r="AV135" s="208"/>
      <c r="AW135" s="205"/>
      <c r="AX135" s="529"/>
    </row>
    <row r="136" spans="2:50" ht="14.25" hidden="1" customHeight="1" outlineLevel="1">
      <c r="B136" s="494"/>
      <c r="C136" s="203">
        <v>10</v>
      </c>
      <c r="D136" s="206"/>
      <c r="E136" s="203"/>
      <c r="F136" s="203"/>
      <c r="G136" s="208"/>
      <c r="H136" s="529"/>
      <c r="I136" s="209"/>
      <c r="J136" s="209"/>
      <c r="K136" s="210"/>
      <c r="L136" s="530"/>
      <c r="M136" s="209"/>
      <c r="N136" s="494"/>
      <c r="O136" s="494"/>
      <c r="P136" s="203"/>
      <c r="Q136" s="203"/>
      <c r="R136" s="208"/>
      <c r="S136" s="205"/>
      <c r="T136" s="529"/>
      <c r="U136" s="203"/>
      <c r="V136" s="203"/>
      <c r="W136" s="208"/>
      <c r="X136" s="205"/>
      <c r="Y136" s="529"/>
      <c r="Z136" s="203"/>
      <c r="AA136" s="203"/>
      <c r="AB136" s="208"/>
      <c r="AC136" s="205"/>
      <c r="AD136" s="529"/>
      <c r="AE136" s="203"/>
      <c r="AF136" s="203"/>
      <c r="AG136" s="208"/>
      <c r="AH136" s="205"/>
      <c r="AI136" s="529"/>
      <c r="AJ136" s="203"/>
      <c r="AK136" s="203"/>
      <c r="AL136" s="208"/>
      <c r="AM136" s="205"/>
      <c r="AN136" s="529"/>
      <c r="AO136" s="203"/>
      <c r="AP136" s="203"/>
      <c r="AQ136" s="208"/>
      <c r="AR136" s="205"/>
      <c r="AS136" s="529"/>
      <c r="AT136" s="203"/>
      <c r="AU136" s="203"/>
      <c r="AV136" s="208"/>
      <c r="AW136" s="205"/>
      <c r="AX136" s="529"/>
    </row>
    <row r="137" spans="2:50" ht="14.25" hidden="1" customHeight="1" outlineLevel="1">
      <c r="B137" s="494"/>
      <c r="C137" s="203">
        <v>11</v>
      </c>
      <c r="D137" s="206"/>
      <c r="E137" s="203"/>
      <c r="F137" s="203"/>
      <c r="G137" s="208"/>
      <c r="H137" s="529"/>
      <c r="I137" s="209"/>
      <c r="J137" s="209"/>
      <c r="K137" s="210"/>
      <c r="L137" s="530"/>
      <c r="M137" s="209"/>
      <c r="N137" s="494"/>
      <c r="O137" s="494"/>
      <c r="P137" s="203"/>
      <c r="Q137" s="203"/>
      <c r="R137" s="208"/>
      <c r="S137" s="205"/>
      <c r="T137" s="529"/>
      <c r="U137" s="203"/>
      <c r="V137" s="203"/>
      <c r="W137" s="208"/>
      <c r="X137" s="205"/>
      <c r="Y137" s="529"/>
      <c r="Z137" s="203"/>
      <c r="AA137" s="203"/>
      <c r="AB137" s="208"/>
      <c r="AC137" s="205"/>
      <c r="AD137" s="529"/>
      <c r="AE137" s="203"/>
      <c r="AF137" s="203"/>
      <c r="AG137" s="208"/>
      <c r="AH137" s="205"/>
      <c r="AI137" s="529"/>
      <c r="AJ137" s="203"/>
      <c r="AK137" s="203"/>
      <c r="AL137" s="208"/>
      <c r="AM137" s="205"/>
      <c r="AN137" s="529"/>
      <c r="AO137" s="203"/>
      <c r="AP137" s="203"/>
      <c r="AQ137" s="208"/>
      <c r="AR137" s="205"/>
      <c r="AS137" s="529"/>
      <c r="AT137" s="203"/>
      <c r="AU137" s="203"/>
      <c r="AV137" s="208"/>
      <c r="AW137" s="205"/>
      <c r="AX137" s="529"/>
    </row>
    <row r="138" spans="2:50" ht="14.25" hidden="1" customHeight="1" outlineLevel="1">
      <c r="B138" s="494"/>
      <c r="C138" s="203">
        <v>12</v>
      </c>
      <c r="D138" s="206"/>
      <c r="E138" s="203"/>
      <c r="F138" s="203"/>
      <c r="G138" s="208"/>
      <c r="H138" s="529"/>
      <c r="I138" s="209"/>
      <c r="J138" s="209"/>
      <c r="K138" s="210"/>
      <c r="L138" s="530"/>
      <c r="M138" s="209"/>
      <c r="N138" s="494"/>
      <c r="O138" s="494"/>
      <c r="P138" s="203"/>
      <c r="Q138" s="203"/>
      <c r="R138" s="208"/>
      <c r="S138" s="205"/>
      <c r="T138" s="529"/>
      <c r="U138" s="203"/>
      <c r="V138" s="203"/>
      <c r="W138" s="208"/>
      <c r="X138" s="205"/>
      <c r="Y138" s="529"/>
      <c r="Z138" s="203"/>
      <c r="AA138" s="203"/>
      <c r="AB138" s="208"/>
      <c r="AC138" s="205"/>
      <c r="AD138" s="529"/>
      <c r="AE138" s="203"/>
      <c r="AF138" s="203"/>
      <c r="AG138" s="208"/>
      <c r="AH138" s="205"/>
      <c r="AI138" s="529"/>
      <c r="AJ138" s="203"/>
      <c r="AK138" s="203"/>
      <c r="AL138" s="208"/>
      <c r="AM138" s="205"/>
      <c r="AN138" s="529"/>
      <c r="AO138" s="203"/>
      <c r="AP138" s="203"/>
      <c r="AQ138" s="208"/>
      <c r="AR138" s="205"/>
      <c r="AS138" s="529"/>
      <c r="AT138" s="203"/>
      <c r="AU138" s="203"/>
      <c r="AV138" s="208"/>
      <c r="AW138" s="205"/>
      <c r="AX138" s="529"/>
    </row>
    <row r="139" spans="2:50" ht="14.25" hidden="1" customHeight="1" outlineLevel="1">
      <c r="B139" s="494"/>
      <c r="C139" s="203">
        <v>13</v>
      </c>
      <c r="D139" s="206"/>
      <c r="E139" s="203"/>
      <c r="F139" s="203"/>
      <c r="G139" s="208"/>
      <c r="H139" s="529"/>
      <c r="I139" s="209"/>
      <c r="J139" s="209"/>
      <c r="K139" s="210"/>
      <c r="L139" s="530"/>
      <c r="M139" s="209"/>
      <c r="N139" s="494"/>
      <c r="O139" s="494"/>
      <c r="P139" s="203"/>
      <c r="Q139" s="203"/>
      <c r="R139" s="208"/>
      <c r="S139" s="205"/>
      <c r="T139" s="529"/>
      <c r="U139" s="203"/>
      <c r="V139" s="203"/>
      <c r="W139" s="208"/>
      <c r="X139" s="205"/>
      <c r="Y139" s="529"/>
      <c r="Z139" s="203"/>
      <c r="AA139" s="203"/>
      <c r="AB139" s="208"/>
      <c r="AC139" s="205"/>
      <c r="AD139" s="529"/>
      <c r="AE139" s="203"/>
      <c r="AF139" s="203"/>
      <c r="AG139" s="208"/>
      <c r="AH139" s="205"/>
      <c r="AI139" s="529"/>
      <c r="AJ139" s="203"/>
      <c r="AK139" s="203"/>
      <c r="AL139" s="208"/>
      <c r="AM139" s="205"/>
      <c r="AN139" s="529"/>
      <c r="AO139" s="203"/>
      <c r="AP139" s="203"/>
      <c r="AQ139" s="208"/>
      <c r="AR139" s="205"/>
      <c r="AS139" s="529"/>
      <c r="AT139" s="203"/>
      <c r="AU139" s="203"/>
      <c r="AV139" s="208"/>
      <c r="AW139" s="205"/>
      <c r="AX139" s="529"/>
    </row>
    <row r="140" spans="2:50" ht="14.25" hidden="1" customHeight="1" outlineLevel="1">
      <c r="B140" s="494"/>
      <c r="C140" s="203">
        <v>14</v>
      </c>
      <c r="D140" s="206"/>
      <c r="E140" s="203"/>
      <c r="F140" s="203"/>
      <c r="G140" s="208"/>
      <c r="H140" s="529"/>
      <c r="I140" s="209"/>
      <c r="J140" s="209"/>
      <c r="K140" s="210"/>
      <c r="L140" s="530"/>
      <c r="M140" s="209"/>
      <c r="N140" s="494"/>
      <c r="O140" s="494"/>
      <c r="P140" s="203"/>
      <c r="Q140" s="203"/>
      <c r="R140" s="208"/>
      <c r="S140" s="205"/>
      <c r="T140" s="529"/>
      <c r="U140" s="203"/>
      <c r="V140" s="203"/>
      <c r="W140" s="208"/>
      <c r="X140" s="205"/>
      <c r="Y140" s="529"/>
      <c r="Z140" s="203"/>
      <c r="AA140" s="203"/>
      <c r="AB140" s="208"/>
      <c r="AC140" s="205"/>
      <c r="AD140" s="529"/>
      <c r="AE140" s="203"/>
      <c r="AF140" s="203"/>
      <c r="AG140" s="208"/>
      <c r="AH140" s="205"/>
      <c r="AI140" s="529"/>
      <c r="AJ140" s="203"/>
      <c r="AK140" s="203"/>
      <c r="AL140" s="208"/>
      <c r="AM140" s="205"/>
      <c r="AN140" s="529"/>
      <c r="AO140" s="203"/>
      <c r="AP140" s="203"/>
      <c r="AQ140" s="208"/>
      <c r="AR140" s="205"/>
      <c r="AS140" s="529"/>
      <c r="AT140" s="203"/>
      <c r="AU140" s="203"/>
      <c r="AV140" s="208"/>
      <c r="AW140" s="205"/>
      <c r="AX140" s="529"/>
    </row>
    <row r="141" spans="2:50" ht="14.25" hidden="1" customHeight="1" outlineLevel="1">
      <c r="B141" s="494"/>
      <c r="C141" s="203">
        <v>15</v>
      </c>
      <c r="D141" s="206"/>
      <c r="E141" s="203"/>
      <c r="F141" s="203"/>
      <c r="G141" s="208"/>
      <c r="H141" s="529"/>
      <c r="I141" s="209"/>
      <c r="J141" s="209"/>
      <c r="K141" s="210"/>
      <c r="L141" s="530"/>
      <c r="M141" s="209"/>
      <c r="N141" s="494"/>
      <c r="O141" s="494"/>
      <c r="P141" s="203"/>
      <c r="Q141" s="207"/>
      <c r="R141" s="208"/>
      <c r="S141" s="205"/>
      <c r="T141" s="529"/>
      <c r="U141" s="203"/>
      <c r="V141" s="203"/>
      <c r="W141" s="208"/>
      <c r="X141" s="205"/>
      <c r="Y141" s="529"/>
      <c r="Z141" s="203"/>
      <c r="AA141" s="203"/>
      <c r="AB141" s="208"/>
      <c r="AC141" s="205"/>
      <c r="AD141" s="529"/>
      <c r="AE141" s="203"/>
      <c r="AF141" s="203"/>
      <c r="AG141" s="208"/>
      <c r="AH141" s="205"/>
      <c r="AI141" s="529"/>
      <c r="AJ141" s="203"/>
      <c r="AK141" s="203"/>
      <c r="AL141" s="208"/>
      <c r="AM141" s="205"/>
      <c r="AN141" s="529"/>
      <c r="AO141" s="203"/>
      <c r="AP141" s="203"/>
      <c r="AQ141" s="208"/>
      <c r="AR141" s="205"/>
      <c r="AS141" s="529"/>
      <c r="AT141" s="203"/>
      <c r="AU141" s="203"/>
      <c r="AV141" s="208"/>
      <c r="AW141" s="205"/>
      <c r="AX141" s="529"/>
    </row>
    <row r="142" spans="2:50" ht="14.25" hidden="1" customHeight="1" outlineLevel="1" collapsed="1">
      <c r="B142" s="532" t="s">
        <v>627</v>
      </c>
      <c r="C142" s="532"/>
      <c r="D142" s="532"/>
      <c r="E142" s="532"/>
      <c r="F142" s="532"/>
      <c r="G142" s="532"/>
      <c r="H142" s="532"/>
      <c r="I142" s="532"/>
      <c r="J142" s="532"/>
      <c r="K142" s="532"/>
      <c r="L142" s="532"/>
      <c r="M142" s="533"/>
      <c r="N142" s="575" t="s">
        <v>445</v>
      </c>
      <c r="O142" s="575" t="s">
        <v>105</v>
      </c>
      <c r="P142" s="587">
        <f>AT122+1</f>
        <v>45916</v>
      </c>
      <c r="Q142" s="588"/>
      <c r="R142" s="588"/>
      <c r="S142" s="588"/>
      <c r="T142" s="588"/>
      <c r="U142" s="589">
        <f>P142+1</f>
        <v>45917</v>
      </c>
      <c r="V142" s="590"/>
      <c r="W142" s="590"/>
      <c r="X142" s="590"/>
      <c r="Y142" s="590"/>
      <c r="Z142" s="587">
        <f t="shared" ref="Z142" si="164">U142+1</f>
        <v>45918</v>
      </c>
      <c r="AA142" s="588"/>
      <c r="AB142" s="588"/>
      <c r="AC142" s="588"/>
      <c r="AD142" s="588"/>
      <c r="AE142" s="589">
        <f t="shared" ref="AE142" si="165">Z142+1</f>
        <v>45919</v>
      </c>
      <c r="AF142" s="590"/>
      <c r="AG142" s="590"/>
      <c r="AH142" s="590"/>
      <c r="AI142" s="590"/>
      <c r="AJ142" s="591">
        <f t="shared" ref="AJ142" si="166">AE142+1</f>
        <v>45920</v>
      </c>
      <c r="AK142" s="592"/>
      <c r="AL142" s="592"/>
      <c r="AM142" s="592"/>
      <c r="AN142" s="593"/>
      <c r="AO142" s="589">
        <f t="shared" ref="AO142" si="167">AJ142+1</f>
        <v>45921</v>
      </c>
      <c r="AP142" s="590"/>
      <c r="AQ142" s="590"/>
      <c r="AR142" s="590"/>
      <c r="AS142" s="590"/>
      <c r="AT142" s="591">
        <f t="shared" ref="AT142" si="168">AO142+1</f>
        <v>45922</v>
      </c>
      <c r="AU142" s="592"/>
      <c r="AV142" s="592"/>
      <c r="AW142" s="592"/>
      <c r="AX142" s="593"/>
    </row>
    <row r="143" spans="2:50" ht="14.25" hidden="1" customHeight="1" outlineLevel="1">
      <c r="B143" s="534"/>
      <c r="C143" s="534"/>
      <c r="D143" s="534"/>
      <c r="E143" s="534"/>
      <c r="F143" s="534"/>
      <c r="G143" s="534"/>
      <c r="H143" s="534"/>
      <c r="I143" s="534"/>
      <c r="J143" s="534"/>
      <c r="K143" s="534"/>
      <c r="L143" s="534"/>
      <c r="M143" s="535"/>
      <c r="N143" s="577"/>
      <c r="O143" s="577"/>
      <c r="P143" s="594">
        <f>P142</f>
        <v>45916</v>
      </c>
      <c r="Q143" s="594"/>
      <c r="R143" s="594"/>
      <c r="S143" s="594"/>
      <c r="T143" s="594"/>
      <c r="U143" s="595">
        <f>U142</f>
        <v>45917</v>
      </c>
      <c r="V143" s="595"/>
      <c r="W143" s="595"/>
      <c r="X143" s="595"/>
      <c r="Y143" s="595"/>
      <c r="Z143" s="594">
        <f t="shared" ref="Z143" si="169">Z142</f>
        <v>45918</v>
      </c>
      <c r="AA143" s="594"/>
      <c r="AB143" s="594"/>
      <c r="AC143" s="594"/>
      <c r="AD143" s="594"/>
      <c r="AE143" s="595">
        <f t="shared" ref="AE143" si="170">AE142</f>
        <v>45919</v>
      </c>
      <c r="AF143" s="595"/>
      <c r="AG143" s="595"/>
      <c r="AH143" s="595"/>
      <c r="AI143" s="595"/>
      <c r="AJ143" s="596">
        <f t="shared" ref="AJ143" si="171">AJ142</f>
        <v>45920</v>
      </c>
      <c r="AK143" s="597"/>
      <c r="AL143" s="597"/>
      <c r="AM143" s="597"/>
      <c r="AN143" s="598"/>
      <c r="AO143" s="595">
        <f t="shared" ref="AO143" si="172">AO142</f>
        <v>45921</v>
      </c>
      <c r="AP143" s="595"/>
      <c r="AQ143" s="595"/>
      <c r="AR143" s="595"/>
      <c r="AS143" s="595"/>
      <c r="AT143" s="596">
        <f t="shared" ref="AT143" si="173">AT142</f>
        <v>45922</v>
      </c>
      <c r="AU143" s="597"/>
      <c r="AV143" s="597"/>
      <c r="AW143" s="597"/>
      <c r="AX143" s="598"/>
    </row>
    <row r="144" spans="2:50" ht="14.25" hidden="1" customHeight="1" outlineLevel="1">
      <c r="B144" s="494" t="s">
        <v>165</v>
      </c>
      <c r="C144" s="494" t="s">
        <v>160</v>
      </c>
      <c r="D144" s="494"/>
      <c r="E144" s="494" t="s">
        <v>161</v>
      </c>
      <c r="F144" s="494"/>
      <c r="G144" s="494"/>
      <c r="H144" s="494" t="s">
        <v>166</v>
      </c>
      <c r="I144" s="527" t="s">
        <v>446</v>
      </c>
      <c r="J144" s="527"/>
      <c r="K144" s="527"/>
      <c r="L144" s="527" t="s">
        <v>166</v>
      </c>
      <c r="M144" s="527" t="s">
        <v>168</v>
      </c>
      <c r="N144" s="494"/>
      <c r="O144" s="494" t="s">
        <v>167</v>
      </c>
      <c r="P144" s="494" t="s">
        <v>163</v>
      </c>
      <c r="Q144" s="494"/>
      <c r="R144" s="494"/>
      <c r="S144" s="494"/>
      <c r="T144" s="494" t="s">
        <v>166</v>
      </c>
      <c r="U144" s="494" t="s">
        <v>163</v>
      </c>
      <c r="V144" s="494"/>
      <c r="W144" s="494"/>
      <c r="X144" s="494"/>
      <c r="Y144" s="494" t="s">
        <v>166</v>
      </c>
      <c r="Z144" s="494" t="s">
        <v>163</v>
      </c>
      <c r="AA144" s="494"/>
      <c r="AB144" s="494"/>
      <c r="AC144" s="494"/>
      <c r="AD144" s="494" t="s">
        <v>166</v>
      </c>
      <c r="AE144" s="494" t="s">
        <v>163</v>
      </c>
      <c r="AF144" s="494"/>
      <c r="AG144" s="494"/>
      <c r="AH144" s="494"/>
      <c r="AI144" s="494" t="s">
        <v>166</v>
      </c>
      <c r="AJ144" s="494" t="s">
        <v>163</v>
      </c>
      <c r="AK144" s="494"/>
      <c r="AL144" s="494"/>
      <c r="AM144" s="494"/>
      <c r="AN144" s="494" t="s">
        <v>166</v>
      </c>
      <c r="AO144" s="494" t="s">
        <v>163</v>
      </c>
      <c r="AP144" s="494"/>
      <c r="AQ144" s="494"/>
      <c r="AR144" s="494"/>
      <c r="AS144" s="494" t="s">
        <v>166</v>
      </c>
      <c r="AT144" s="494" t="s">
        <v>163</v>
      </c>
      <c r="AU144" s="494"/>
      <c r="AV144" s="494"/>
      <c r="AW144" s="494"/>
      <c r="AX144" s="494" t="s">
        <v>166</v>
      </c>
    </row>
    <row r="145" spans="2:50" ht="14.25" hidden="1" customHeight="1" outlineLevel="1">
      <c r="B145" s="494"/>
      <c r="C145" s="494"/>
      <c r="D145" s="494"/>
      <c r="E145" s="494" t="s">
        <v>447</v>
      </c>
      <c r="F145" s="494"/>
      <c r="G145" s="494"/>
      <c r="H145" s="494"/>
      <c r="I145" s="527" t="s">
        <v>447</v>
      </c>
      <c r="J145" s="527"/>
      <c r="K145" s="527"/>
      <c r="L145" s="527"/>
      <c r="M145" s="527"/>
      <c r="N145" s="494"/>
      <c r="O145" s="494"/>
      <c r="P145" s="494" t="s">
        <v>448</v>
      </c>
      <c r="Q145" s="494"/>
      <c r="R145" s="494"/>
      <c r="S145" s="494"/>
      <c r="T145" s="494"/>
      <c r="U145" s="494" t="s">
        <v>448</v>
      </c>
      <c r="V145" s="494"/>
      <c r="W145" s="494"/>
      <c r="X145" s="494"/>
      <c r="Y145" s="494"/>
      <c r="Z145" s="494" t="s">
        <v>448</v>
      </c>
      <c r="AA145" s="494"/>
      <c r="AB145" s="494"/>
      <c r="AC145" s="494"/>
      <c r="AD145" s="494"/>
      <c r="AE145" s="494" t="s">
        <v>448</v>
      </c>
      <c r="AF145" s="494"/>
      <c r="AG145" s="494"/>
      <c r="AH145" s="494"/>
      <c r="AI145" s="494"/>
      <c r="AJ145" s="494" t="s">
        <v>448</v>
      </c>
      <c r="AK145" s="494"/>
      <c r="AL145" s="494"/>
      <c r="AM145" s="494"/>
      <c r="AN145" s="494"/>
      <c r="AO145" s="494" t="s">
        <v>448</v>
      </c>
      <c r="AP145" s="494"/>
      <c r="AQ145" s="494"/>
      <c r="AR145" s="494"/>
      <c r="AS145" s="494"/>
      <c r="AT145" s="494" t="s">
        <v>448</v>
      </c>
      <c r="AU145" s="494"/>
      <c r="AV145" s="494"/>
      <c r="AW145" s="494"/>
      <c r="AX145" s="494"/>
    </row>
    <row r="146" spans="2:50" ht="14.25" hidden="1" customHeight="1" outlineLevel="1">
      <c r="B146" s="494"/>
      <c r="C146" s="494"/>
      <c r="D146" s="494"/>
      <c r="E146" s="203" t="s">
        <v>162</v>
      </c>
      <c r="F146" s="203" t="s">
        <v>449</v>
      </c>
      <c r="G146" s="203" t="s">
        <v>164</v>
      </c>
      <c r="H146" s="494"/>
      <c r="I146" s="204" t="s">
        <v>162</v>
      </c>
      <c r="J146" s="204" t="s">
        <v>449</v>
      </c>
      <c r="K146" s="204" t="s">
        <v>164</v>
      </c>
      <c r="L146" s="527"/>
      <c r="M146" s="527"/>
      <c r="N146" s="494"/>
      <c r="O146" s="494"/>
      <c r="P146" s="203" t="s">
        <v>162</v>
      </c>
      <c r="Q146" s="203" t="s">
        <v>449</v>
      </c>
      <c r="R146" s="203" t="s">
        <v>164</v>
      </c>
      <c r="S146" s="205" t="s">
        <v>168</v>
      </c>
      <c r="T146" s="494"/>
      <c r="U146" s="203" t="s">
        <v>162</v>
      </c>
      <c r="V146" s="203" t="s">
        <v>449</v>
      </c>
      <c r="W146" s="203" t="s">
        <v>164</v>
      </c>
      <c r="X146" s="205" t="s">
        <v>168</v>
      </c>
      <c r="Y146" s="494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494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494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494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494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494"/>
    </row>
    <row r="147" spans="2:50" ht="14.25" hidden="1" customHeight="1" outlineLevel="1">
      <c r="B147" s="494" t="s">
        <v>488</v>
      </c>
      <c r="C147" s="203">
        <v>1</v>
      </c>
      <c r="D147" s="206" t="s">
        <v>407</v>
      </c>
      <c r="E147" s="203">
        <v>6</v>
      </c>
      <c r="F147" s="203">
        <v>3273</v>
      </c>
      <c r="G147" s="208">
        <f t="shared" ref="G147:G148" si="174">F147/E147</f>
        <v>545.5</v>
      </c>
      <c r="H147" s="529">
        <f>AVERAGE(F147:F161)</f>
        <v>3273</v>
      </c>
      <c r="I147" s="209">
        <f>AVERAGE(P147,U147,Z147,AE147,AJ147,AO147,AT147)</f>
        <v>6</v>
      </c>
      <c r="J147" s="209">
        <f>AVERAGE(Q147,V147,AA147,AF147,AK147,AP147,AU147)</f>
        <v>2786.4085037914547</v>
      </c>
      <c r="K147" s="210">
        <f>AVERAGE(R147,W147,AB147,AG147,AL147,AQ147,AV147)</f>
        <v>464.40141729857567</v>
      </c>
      <c r="L147" s="530">
        <f>IFERROR(AVERAGE(K147:K161),"-")</f>
        <v>465.48030128347148</v>
      </c>
      <c r="M147" s="209">
        <f>RANK(K147, K$147:$K$161)</f>
        <v>2</v>
      </c>
      <c r="N147" s="494"/>
      <c r="O147" s="494"/>
      <c r="P147" s="207">
        <v>6</v>
      </c>
      <c r="Q147" s="207">
        <v>2794.6091644204816</v>
      </c>
      <c r="R147" s="208">
        <f t="shared" ref="R147:R148" si="175">Q147/P147</f>
        <v>465.76819407008026</v>
      </c>
      <c r="S147" s="205">
        <f>RANK(R147, R$147:R$161)</f>
        <v>2</v>
      </c>
      <c r="T147" s="529">
        <f>AVERAGE(R147:R161)</f>
        <v>466.07974104555439</v>
      </c>
      <c r="U147" s="207">
        <v>6</v>
      </c>
      <c r="V147" s="207">
        <v>2795.3757225433546</v>
      </c>
      <c r="W147" s="208">
        <f t="shared" ref="W147:W148" si="176">V147/U147</f>
        <v>465.89595375722575</v>
      </c>
      <c r="X147" s="205">
        <f>RANK(W147, W$147:W$161)</f>
        <v>2</v>
      </c>
      <c r="Y147" s="529">
        <f>AVERAGE(W147:W161)</f>
        <v>466.23846531048946</v>
      </c>
      <c r="Z147" s="207">
        <v>6</v>
      </c>
      <c r="AA147" s="207">
        <v>2795.1056729699671</v>
      </c>
      <c r="AB147" s="208">
        <f t="shared" ref="AB147:AB148" si="177">AA147/Z147</f>
        <v>465.85094549499451</v>
      </c>
      <c r="AC147" s="205">
        <f>RANK(AB147, AB$147:AB$161)</f>
        <v>2</v>
      </c>
      <c r="AD147" s="529">
        <f>AVERAGE(AB147:AB161)</f>
        <v>466.22727028770561</v>
      </c>
      <c r="AE147" s="207">
        <v>6</v>
      </c>
      <c r="AF147" s="207">
        <v>2779.2746113989551</v>
      </c>
      <c r="AG147" s="208">
        <f t="shared" ref="AG147:AG148" si="178">AF147/AE147</f>
        <v>463.21243523315917</v>
      </c>
      <c r="AH147" s="205">
        <f>RANK(AG147, AG$147:AG$161)</f>
        <v>2</v>
      </c>
      <c r="AI147" s="529">
        <f>AVERAGE(AG147:AG161)</f>
        <v>464.86502141758598</v>
      </c>
      <c r="AJ147" s="207">
        <v>6</v>
      </c>
      <c r="AK147" s="207">
        <v>2780.0433839479338</v>
      </c>
      <c r="AL147" s="208">
        <f t="shared" ref="AL147:AL148" si="179">AK147/AJ147</f>
        <v>463.34056399132231</v>
      </c>
      <c r="AM147" s="205">
        <f>RANK(AL147, AL$147:AL$161)</f>
        <v>2</v>
      </c>
      <c r="AN147" s="529">
        <f>AVERAGE(AL147:AL161)</f>
        <v>464.95599628137518</v>
      </c>
      <c r="AO147" s="207">
        <v>6</v>
      </c>
      <c r="AP147" s="207">
        <v>2780.8049535603736</v>
      </c>
      <c r="AQ147" s="208">
        <f t="shared" ref="AQ147:AQ148" si="180">AP147/AO147</f>
        <v>463.46749226006227</v>
      </c>
      <c r="AR147" s="205">
        <f>RANK(AQ147, AQ$147:AQ$161)</f>
        <v>2</v>
      </c>
      <c r="AS147" s="529">
        <f>AVERAGE(AQ147:AQ161)</f>
        <v>465.07885386581358</v>
      </c>
      <c r="AT147" s="207">
        <v>6</v>
      </c>
      <c r="AU147" s="207">
        <v>2779.6460176991131</v>
      </c>
      <c r="AV147" s="208">
        <f t="shared" ref="AV147" si="181">AU147/AT147</f>
        <v>463.27433628318551</v>
      </c>
      <c r="AW147" s="205">
        <f>RANK(AV147, AV$147:AV$161)</f>
        <v>1</v>
      </c>
      <c r="AX147" s="529">
        <f>AVERAGE(AV147:AV161)</f>
        <v>463.27433628318551</v>
      </c>
    </row>
    <row r="148" spans="2:50" ht="14.25" hidden="1" customHeight="1" outlineLevel="1">
      <c r="B148" s="494"/>
      <c r="C148" s="203">
        <v>2</v>
      </c>
      <c r="D148" s="206" t="s">
        <v>557</v>
      </c>
      <c r="E148" s="203">
        <v>6</v>
      </c>
      <c r="F148" s="203">
        <v>3273</v>
      </c>
      <c r="G148" s="208">
        <f t="shared" si="174"/>
        <v>545.5</v>
      </c>
      <c r="H148" s="529"/>
      <c r="I148" s="209">
        <f t="shared" ref="I148:K148" si="182">AVERAGE(P148,U148,Z148,AE148,AJ148,AO148,AT148)</f>
        <v>6</v>
      </c>
      <c r="J148" s="209">
        <f t="shared" si="182"/>
        <v>2799.3551116102044</v>
      </c>
      <c r="K148" s="210">
        <f t="shared" si="182"/>
        <v>466.55918526836734</v>
      </c>
      <c r="L148" s="530"/>
      <c r="M148" s="209">
        <f>RANK(K148, K$147:$K$161)</f>
        <v>1</v>
      </c>
      <c r="N148" s="494"/>
      <c r="O148" s="494"/>
      <c r="P148" s="207">
        <v>6</v>
      </c>
      <c r="Q148" s="207">
        <v>2798.3477281261712</v>
      </c>
      <c r="R148" s="208">
        <f t="shared" si="175"/>
        <v>466.39128802102852</v>
      </c>
      <c r="S148" s="205">
        <f t="shared" ref="S148" si="183">RANK(R148, R$147:R$161)</f>
        <v>1</v>
      </c>
      <c r="T148" s="529"/>
      <c r="U148" s="207">
        <v>6</v>
      </c>
      <c r="V148" s="207">
        <v>2799.4858611825189</v>
      </c>
      <c r="W148" s="208">
        <f t="shared" si="176"/>
        <v>466.58097686375316</v>
      </c>
      <c r="X148" s="205">
        <f t="shared" ref="X148" si="184">RANK(W148, W$147:W$161)</f>
        <v>1</v>
      </c>
      <c r="Y148" s="529"/>
      <c r="Z148" s="207">
        <v>6</v>
      </c>
      <c r="AA148" s="207">
        <v>2799.6215704825004</v>
      </c>
      <c r="AB148" s="208">
        <f t="shared" si="177"/>
        <v>466.60359508041671</v>
      </c>
      <c r="AC148" s="205">
        <f t="shared" ref="AC148" si="185">RANK(AB148, AB$147:AB$161)</f>
        <v>1</v>
      </c>
      <c r="AD148" s="529"/>
      <c r="AE148" s="207">
        <v>6</v>
      </c>
      <c r="AF148" s="207">
        <v>2799.1056456120768</v>
      </c>
      <c r="AG148" s="208">
        <f t="shared" si="178"/>
        <v>466.51760760201279</v>
      </c>
      <c r="AH148" s="205">
        <f t="shared" ref="AH148" si="186">RANK(AG148, AG$147:AG$161)</f>
        <v>1</v>
      </c>
      <c r="AI148" s="529"/>
      <c r="AJ148" s="207">
        <v>6</v>
      </c>
      <c r="AK148" s="207">
        <v>2799.4285714285684</v>
      </c>
      <c r="AL148" s="208">
        <f t="shared" si="179"/>
        <v>466.57142857142804</v>
      </c>
      <c r="AM148" s="205">
        <f t="shared" ref="AM148" si="187">RANK(AL148, AL$147:AL$161)</f>
        <v>1</v>
      </c>
      <c r="AN148" s="529"/>
      <c r="AO148" s="207">
        <v>6</v>
      </c>
      <c r="AP148" s="207">
        <v>2800.1412928293889</v>
      </c>
      <c r="AQ148" s="208">
        <f t="shared" si="180"/>
        <v>466.69021547156484</v>
      </c>
      <c r="AR148" s="205">
        <f t="shared" ref="AR148" si="188">RANK(AQ148, AQ$147:AQ$161)</f>
        <v>1</v>
      </c>
      <c r="AS148" s="529"/>
      <c r="AT148" s="207"/>
      <c r="AU148" s="207"/>
      <c r="AV148" s="208"/>
      <c r="AW148" s="205"/>
      <c r="AX148" s="529"/>
    </row>
    <row r="149" spans="2:50" ht="14.25" hidden="1" customHeight="1" outlineLevel="1">
      <c r="B149" s="494"/>
      <c r="C149" s="203">
        <v>3</v>
      </c>
      <c r="D149" s="206"/>
      <c r="E149" s="203"/>
      <c r="F149" s="203"/>
      <c r="G149" s="208"/>
      <c r="H149" s="529"/>
      <c r="I149" s="209"/>
      <c r="J149" s="209"/>
      <c r="K149" s="210"/>
      <c r="L149" s="530"/>
      <c r="M149" s="209"/>
      <c r="N149" s="494"/>
      <c r="O149" s="494"/>
      <c r="P149" s="203"/>
      <c r="Q149" s="203"/>
      <c r="R149" s="208"/>
      <c r="S149" s="205"/>
      <c r="T149" s="529"/>
      <c r="U149" s="203"/>
      <c r="V149" s="203"/>
      <c r="W149" s="208"/>
      <c r="X149" s="205"/>
      <c r="Y149" s="529"/>
      <c r="Z149" s="203"/>
      <c r="AA149" s="203"/>
      <c r="AB149" s="208"/>
      <c r="AC149" s="205"/>
      <c r="AD149" s="529"/>
      <c r="AE149" s="203"/>
      <c r="AF149" s="203"/>
      <c r="AG149" s="208"/>
      <c r="AH149" s="205"/>
      <c r="AI149" s="529"/>
      <c r="AJ149" s="203"/>
      <c r="AK149" s="203"/>
      <c r="AL149" s="208"/>
      <c r="AM149" s="205"/>
      <c r="AN149" s="529"/>
      <c r="AO149" s="203"/>
      <c r="AP149" s="203"/>
      <c r="AQ149" s="208"/>
      <c r="AR149" s="205"/>
      <c r="AS149" s="529"/>
      <c r="AT149" s="203"/>
      <c r="AU149" s="203"/>
      <c r="AV149" s="208"/>
      <c r="AW149" s="205"/>
      <c r="AX149" s="529"/>
    </row>
    <row r="150" spans="2:50" ht="14.25" hidden="1" customHeight="1" outlineLevel="1">
      <c r="B150" s="494"/>
      <c r="C150" s="203">
        <v>4</v>
      </c>
      <c r="D150" s="206"/>
      <c r="E150" s="203"/>
      <c r="F150" s="203"/>
      <c r="G150" s="208"/>
      <c r="H150" s="529"/>
      <c r="I150" s="209"/>
      <c r="J150" s="209"/>
      <c r="K150" s="210"/>
      <c r="L150" s="530"/>
      <c r="M150" s="209"/>
      <c r="N150" s="494"/>
      <c r="O150" s="494"/>
      <c r="P150" s="203"/>
      <c r="Q150" s="203"/>
      <c r="R150" s="208"/>
      <c r="S150" s="205"/>
      <c r="T150" s="529"/>
      <c r="U150" s="203"/>
      <c r="V150" s="203"/>
      <c r="W150" s="208"/>
      <c r="X150" s="205"/>
      <c r="Y150" s="529"/>
      <c r="Z150" s="203"/>
      <c r="AA150" s="203"/>
      <c r="AB150" s="208"/>
      <c r="AC150" s="205"/>
      <c r="AD150" s="529"/>
      <c r="AE150" s="203"/>
      <c r="AF150" s="203"/>
      <c r="AG150" s="208"/>
      <c r="AH150" s="205"/>
      <c r="AI150" s="529"/>
      <c r="AJ150" s="203"/>
      <c r="AK150" s="203"/>
      <c r="AL150" s="208"/>
      <c r="AM150" s="205"/>
      <c r="AN150" s="529"/>
      <c r="AO150" s="203"/>
      <c r="AP150" s="203"/>
      <c r="AQ150" s="208"/>
      <c r="AR150" s="205"/>
      <c r="AS150" s="529"/>
      <c r="AT150" s="203"/>
      <c r="AU150" s="203"/>
      <c r="AV150" s="208"/>
      <c r="AW150" s="205"/>
      <c r="AX150" s="529"/>
    </row>
    <row r="151" spans="2:50" ht="14.25" hidden="1" customHeight="1" outlineLevel="1">
      <c r="B151" s="494"/>
      <c r="C151" s="203">
        <v>5</v>
      </c>
      <c r="D151" s="206"/>
      <c r="E151" s="203"/>
      <c r="F151" s="203"/>
      <c r="G151" s="208"/>
      <c r="H151" s="529"/>
      <c r="I151" s="209"/>
      <c r="J151" s="209"/>
      <c r="K151" s="210"/>
      <c r="L151" s="530"/>
      <c r="M151" s="209"/>
      <c r="N151" s="494"/>
      <c r="O151" s="494"/>
      <c r="P151" s="203"/>
      <c r="Q151" s="203"/>
      <c r="R151" s="208"/>
      <c r="S151" s="205"/>
      <c r="T151" s="529"/>
      <c r="U151" s="203"/>
      <c r="V151" s="203"/>
      <c r="W151" s="208"/>
      <c r="X151" s="205"/>
      <c r="Y151" s="529"/>
      <c r="Z151" s="203"/>
      <c r="AA151" s="203"/>
      <c r="AB151" s="208"/>
      <c r="AC151" s="205"/>
      <c r="AD151" s="529"/>
      <c r="AE151" s="203"/>
      <c r="AF151" s="203"/>
      <c r="AG151" s="208"/>
      <c r="AH151" s="205"/>
      <c r="AI151" s="529"/>
      <c r="AJ151" s="203"/>
      <c r="AK151" s="203"/>
      <c r="AL151" s="208"/>
      <c r="AM151" s="205"/>
      <c r="AN151" s="529"/>
      <c r="AO151" s="203"/>
      <c r="AP151" s="203"/>
      <c r="AQ151" s="208"/>
      <c r="AR151" s="205"/>
      <c r="AS151" s="529"/>
      <c r="AT151" s="203"/>
      <c r="AU151" s="203"/>
      <c r="AV151" s="208"/>
      <c r="AW151" s="205"/>
      <c r="AX151" s="529"/>
    </row>
    <row r="152" spans="2:50" ht="14.25" hidden="1" customHeight="1" outlineLevel="1">
      <c r="B152" s="494"/>
      <c r="C152" s="203">
        <v>6</v>
      </c>
      <c r="D152" s="206"/>
      <c r="E152" s="203"/>
      <c r="F152" s="203"/>
      <c r="G152" s="208"/>
      <c r="H152" s="529"/>
      <c r="I152" s="209"/>
      <c r="J152" s="209"/>
      <c r="K152" s="210"/>
      <c r="L152" s="530"/>
      <c r="M152" s="209"/>
      <c r="N152" s="494"/>
      <c r="O152" s="494"/>
      <c r="P152" s="203"/>
      <c r="Q152" s="203"/>
      <c r="R152" s="208"/>
      <c r="S152" s="205"/>
      <c r="T152" s="529"/>
      <c r="U152" s="203"/>
      <c r="V152" s="203"/>
      <c r="W152" s="208"/>
      <c r="X152" s="205"/>
      <c r="Y152" s="529"/>
      <c r="Z152" s="203"/>
      <c r="AA152" s="203"/>
      <c r="AB152" s="208"/>
      <c r="AC152" s="205"/>
      <c r="AD152" s="529"/>
      <c r="AE152" s="203"/>
      <c r="AF152" s="203"/>
      <c r="AG152" s="208"/>
      <c r="AH152" s="205"/>
      <c r="AI152" s="529"/>
      <c r="AJ152" s="203"/>
      <c r="AK152" s="203"/>
      <c r="AL152" s="208"/>
      <c r="AM152" s="205"/>
      <c r="AN152" s="529"/>
      <c r="AO152" s="203"/>
      <c r="AP152" s="203"/>
      <c r="AQ152" s="208"/>
      <c r="AR152" s="205"/>
      <c r="AS152" s="529"/>
      <c r="AT152" s="203"/>
      <c r="AU152" s="203"/>
      <c r="AV152" s="208"/>
      <c r="AW152" s="205"/>
      <c r="AX152" s="529"/>
    </row>
    <row r="153" spans="2:50" ht="14.25" hidden="1" customHeight="1" outlineLevel="1">
      <c r="B153" s="494"/>
      <c r="C153" s="203">
        <v>7</v>
      </c>
      <c r="D153" s="206"/>
      <c r="E153" s="203"/>
      <c r="F153" s="203"/>
      <c r="G153" s="208"/>
      <c r="H153" s="529"/>
      <c r="I153" s="209"/>
      <c r="J153" s="209"/>
      <c r="K153" s="210"/>
      <c r="L153" s="530"/>
      <c r="M153" s="209"/>
      <c r="N153" s="494"/>
      <c r="O153" s="494"/>
      <c r="P153" s="203"/>
      <c r="Q153" s="203"/>
      <c r="R153" s="208"/>
      <c r="S153" s="205"/>
      <c r="T153" s="529"/>
      <c r="U153" s="203"/>
      <c r="V153" s="203"/>
      <c r="W153" s="208"/>
      <c r="X153" s="205"/>
      <c r="Y153" s="529"/>
      <c r="Z153" s="203"/>
      <c r="AA153" s="203"/>
      <c r="AB153" s="208"/>
      <c r="AC153" s="205"/>
      <c r="AD153" s="529"/>
      <c r="AE153" s="203"/>
      <c r="AF153" s="203"/>
      <c r="AG153" s="208"/>
      <c r="AH153" s="205"/>
      <c r="AI153" s="529"/>
      <c r="AJ153" s="203"/>
      <c r="AK153" s="203"/>
      <c r="AL153" s="208"/>
      <c r="AM153" s="205"/>
      <c r="AN153" s="529"/>
      <c r="AO153" s="203"/>
      <c r="AP153" s="203"/>
      <c r="AQ153" s="208"/>
      <c r="AR153" s="205"/>
      <c r="AS153" s="529"/>
      <c r="AT153" s="203"/>
      <c r="AU153" s="203"/>
      <c r="AV153" s="208"/>
      <c r="AW153" s="205"/>
      <c r="AX153" s="529"/>
    </row>
    <row r="154" spans="2:50" ht="14.25" hidden="1" customHeight="1" outlineLevel="1">
      <c r="B154" s="494"/>
      <c r="C154" s="203">
        <v>8</v>
      </c>
      <c r="D154" s="206"/>
      <c r="E154" s="203"/>
      <c r="F154" s="203"/>
      <c r="G154" s="208"/>
      <c r="H154" s="529"/>
      <c r="I154" s="209"/>
      <c r="J154" s="209"/>
      <c r="K154" s="210"/>
      <c r="L154" s="530"/>
      <c r="M154" s="209"/>
      <c r="N154" s="494"/>
      <c r="O154" s="494"/>
      <c r="P154" s="203"/>
      <c r="Q154" s="203"/>
      <c r="R154" s="208"/>
      <c r="S154" s="205"/>
      <c r="T154" s="529"/>
      <c r="U154" s="203"/>
      <c r="V154" s="203"/>
      <c r="W154" s="208"/>
      <c r="X154" s="205"/>
      <c r="Y154" s="529"/>
      <c r="Z154" s="203"/>
      <c r="AA154" s="203"/>
      <c r="AB154" s="208"/>
      <c r="AC154" s="205"/>
      <c r="AD154" s="529"/>
      <c r="AE154" s="203"/>
      <c r="AF154" s="203"/>
      <c r="AG154" s="208"/>
      <c r="AH154" s="205"/>
      <c r="AI154" s="529"/>
      <c r="AJ154" s="203"/>
      <c r="AK154" s="203"/>
      <c r="AL154" s="208"/>
      <c r="AM154" s="205"/>
      <c r="AN154" s="529"/>
      <c r="AO154" s="203"/>
      <c r="AP154" s="203"/>
      <c r="AQ154" s="208"/>
      <c r="AR154" s="205"/>
      <c r="AS154" s="529"/>
      <c r="AT154" s="203"/>
      <c r="AU154" s="203"/>
      <c r="AV154" s="208"/>
      <c r="AW154" s="205"/>
      <c r="AX154" s="529"/>
    </row>
    <row r="155" spans="2:50" ht="14.25" hidden="1" customHeight="1" outlineLevel="1">
      <c r="B155" s="494"/>
      <c r="C155" s="203">
        <v>9</v>
      </c>
      <c r="D155" s="206"/>
      <c r="E155" s="203"/>
      <c r="F155" s="203"/>
      <c r="G155" s="208"/>
      <c r="H155" s="529"/>
      <c r="I155" s="209"/>
      <c r="J155" s="209"/>
      <c r="K155" s="210"/>
      <c r="L155" s="530"/>
      <c r="M155" s="209"/>
      <c r="N155" s="494"/>
      <c r="O155" s="494"/>
      <c r="P155" s="203"/>
      <c r="Q155" s="203"/>
      <c r="R155" s="208"/>
      <c r="S155" s="205"/>
      <c r="T155" s="529"/>
      <c r="U155" s="203"/>
      <c r="V155" s="203"/>
      <c r="W155" s="208"/>
      <c r="X155" s="205"/>
      <c r="Y155" s="529"/>
      <c r="Z155" s="203"/>
      <c r="AA155" s="203"/>
      <c r="AB155" s="208"/>
      <c r="AC155" s="205"/>
      <c r="AD155" s="529"/>
      <c r="AE155" s="203"/>
      <c r="AF155" s="203"/>
      <c r="AG155" s="208"/>
      <c r="AH155" s="205"/>
      <c r="AI155" s="529"/>
      <c r="AJ155" s="203"/>
      <c r="AK155" s="203"/>
      <c r="AL155" s="208"/>
      <c r="AM155" s="205"/>
      <c r="AN155" s="529"/>
      <c r="AO155" s="203"/>
      <c r="AP155" s="203"/>
      <c r="AQ155" s="208"/>
      <c r="AR155" s="205"/>
      <c r="AS155" s="529"/>
      <c r="AT155" s="203"/>
      <c r="AU155" s="203"/>
      <c r="AV155" s="208"/>
      <c r="AW155" s="205"/>
      <c r="AX155" s="529"/>
    </row>
    <row r="156" spans="2:50" ht="14.25" hidden="1" customHeight="1" outlineLevel="1">
      <c r="B156" s="494"/>
      <c r="C156" s="203">
        <v>10</v>
      </c>
      <c r="D156" s="206"/>
      <c r="E156" s="203"/>
      <c r="F156" s="203"/>
      <c r="G156" s="208"/>
      <c r="H156" s="529"/>
      <c r="I156" s="209"/>
      <c r="J156" s="209"/>
      <c r="K156" s="210"/>
      <c r="L156" s="530"/>
      <c r="M156" s="209"/>
      <c r="N156" s="494"/>
      <c r="O156" s="494"/>
      <c r="P156" s="203"/>
      <c r="Q156" s="203"/>
      <c r="R156" s="208"/>
      <c r="S156" s="205"/>
      <c r="T156" s="529"/>
      <c r="U156" s="203"/>
      <c r="V156" s="203"/>
      <c r="W156" s="208"/>
      <c r="X156" s="205"/>
      <c r="Y156" s="529"/>
      <c r="Z156" s="203"/>
      <c r="AA156" s="203"/>
      <c r="AB156" s="208"/>
      <c r="AC156" s="205"/>
      <c r="AD156" s="529"/>
      <c r="AE156" s="203"/>
      <c r="AF156" s="203"/>
      <c r="AG156" s="208"/>
      <c r="AH156" s="205"/>
      <c r="AI156" s="529"/>
      <c r="AJ156" s="203"/>
      <c r="AK156" s="203"/>
      <c r="AL156" s="208"/>
      <c r="AM156" s="205"/>
      <c r="AN156" s="529"/>
      <c r="AO156" s="203"/>
      <c r="AP156" s="203"/>
      <c r="AQ156" s="208"/>
      <c r="AR156" s="205"/>
      <c r="AS156" s="529"/>
      <c r="AT156" s="203"/>
      <c r="AU156" s="203"/>
      <c r="AV156" s="208"/>
      <c r="AW156" s="205"/>
      <c r="AX156" s="529"/>
    </row>
    <row r="157" spans="2:50" ht="14.25" hidden="1" customHeight="1" outlineLevel="1">
      <c r="B157" s="494"/>
      <c r="C157" s="203">
        <v>11</v>
      </c>
      <c r="D157" s="206"/>
      <c r="E157" s="203"/>
      <c r="F157" s="203"/>
      <c r="G157" s="208"/>
      <c r="H157" s="529"/>
      <c r="I157" s="209"/>
      <c r="J157" s="209"/>
      <c r="K157" s="210"/>
      <c r="L157" s="530"/>
      <c r="M157" s="209"/>
      <c r="N157" s="494"/>
      <c r="O157" s="494"/>
      <c r="P157" s="203"/>
      <c r="Q157" s="203"/>
      <c r="R157" s="208"/>
      <c r="S157" s="205"/>
      <c r="T157" s="529"/>
      <c r="U157" s="203"/>
      <c r="V157" s="203"/>
      <c r="W157" s="208"/>
      <c r="X157" s="205"/>
      <c r="Y157" s="529"/>
      <c r="Z157" s="203"/>
      <c r="AA157" s="203"/>
      <c r="AB157" s="208"/>
      <c r="AC157" s="205"/>
      <c r="AD157" s="529"/>
      <c r="AE157" s="203"/>
      <c r="AF157" s="203"/>
      <c r="AG157" s="208"/>
      <c r="AH157" s="205"/>
      <c r="AI157" s="529"/>
      <c r="AJ157" s="203"/>
      <c r="AK157" s="203"/>
      <c r="AL157" s="208"/>
      <c r="AM157" s="205"/>
      <c r="AN157" s="529"/>
      <c r="AO157" s="203"/>
      <c r="AP157" s="203"/>
      <c r="AQ157" s="208"/>
      <c r="AR157" s="205"/>
      <c r="AS157" s="529"/>
      <c r="AT157" s="203"/>
      <c r="AU157" s="203"/>
      <c r="AV157" s="208"/>
      <c r="AW157" s="205"/>
      <c r="AX157" s="529"/>
    </row>
    <row r="158" spans="2:50" ht="14.25" hidden="1" customHeight="1" outlineLevel="1">
      <c r="B158" s="494"/>
      <c r="C158" s="203">
        <v>12</v>
      </c>
      <c r="D158" s="206"/>
      <c r="E158" s="203"/>
      <c r="F158" s="203"/>
      <c r="G158" s="208"/>
      <c r="H158" s="529"/>
      <c r="I158" s="209"/>
      <c r="J158" s="209"/>
      <c r="K158" s="210"/>
      <c r="L158" s="530"/>
      <c r="M158" s="209"/>
      <c r="N158" s="494"/>
      <c r="O158" s="494"/>
      <c r="P158" s="203"/>
      <c r="Q158" s="203"/>
      <c r="R158" s="208"/>
      <c r="S158" s="205"/>
      <c r="T158" s="529"/>
      <c r="U158" s="203"/>
      <c r="V158" s="203"/>
      <c r="W158" s="208"/>
      <c r="X158" s="205"/>
      <c r="Y158" s="529"/>
      <c r="Z158" s="203"/>
      <c r="AA158" s="203"/>
      <c r="AB158" s="208"/>
      <c r="AC158" s="205"/>
      <c r="AD158" s="529"/>
      <c r="AE158" s="203"/>
      <c r="AF158" s="203"/>
      <c r="AG158" s="208"/>
      <c r="AH158" s="205"/>
      <c r="AI158" s="529"/>
      <c r="AJ158" s="203"/>
      <c r="AK158" s="203"/>
      <c r="AL158" s="208"/>
      <c r="AM158" s="205"/>
      <c r="AN158" s="529"/>
      <c r="AO158" s="203"/>
      <c r="AP158" s="203"/>
      <c r="AQ158" s="208"/>
      <c r="AR158" s="205"/>
      <c r="AS158" s="529"/>
      <c r="AT158" s="203"/>
      <c r="AU158" s="203"/>
      <c r="AV158" s="208"/>
      <c r="AW158" s="205"/>
      <c r="AX158" s="529"/>
    </row>
    <row r="159" spans="2:50" ht="14.25" hidden="1" customHeight="1" outlineLevel="1">
      <c r="B159" s="494"/>
      <c r="C159" s="203">
        <v>13</v>
      </c>
      <c r="D159" s="206"/>
      <c r="E159" s="203"/>
      <c r="F159" s="203"/>
      <c r="G159" s="208"/>
      <c r="H159" s="529"/>
      <c r="I159" s="209"/>
      <c r="J159" s="209"/>
      <c r="K159" s="210"/>
      <c r="L159" s="530"/>
      <c r="M159" s="209"/>
      <c r="N159" s="494"/>
      <c r="O159" s="494"/>
      <c r="P159" s="203"/>
      <c r="Q159" s="203"/>
      <c r="R159" s="208"/>
      <c r="S159" s="205"/>
      <c r="T159" s="529"/>
      <c r="U159" s="203"/>
      <c r="V159" s="203"/>
      <c r="W159" s="208"/>
      <c r="X159" s="205"/>
      <c r="Y159" s="529"/>
      <c r="Z159" s="203"/>
      <c r="AA159" s="203"/>
      <c r="AB159" s="208"/>
      <c r="AC159" s="205"/>
      <c r="AD159" s="529"/>
      <c r="AE159" s="203"/>
      <c r="AF159" s="203"/>
      <c r="AG159" s="208"/>
      <c r="AH159" s="205"/>
      <c r="AI159" s="529"/>
      <c r="AJ159" s="203"/>
      <c r="AK159" s="203"/>
      <c r="AL159" s="208"/>
      <c r="AM159" s="205"/>
      <c r="AN159" s="529"/>
      <c r="AO159" s="203"/>
      <c r="AP159" s="203"/>
      <c r="AQ159" s="208"/>
      <c r="AR159" s="205"/>
      <c r="AS159" s="529"/>
      <c r="AT159" s="203"/>
      <c r="AU159" s="203"/>
      <c r="AV159" s="208"/>
      <c r="AW159" s="205"/>
      <c r="AX159" s="529"/>
    </row>
    <row r="160" spans="2:50" ht="14.25" hidden="1" customHeight="1" outlineLevel="1">
      <c r="B160" s="494"/>
      <c r="C160" s="203">
        <v>14</v>
      </c>
      <c r="D160" s="206"/>
      <c r="E160" s="203"/>
      <c r="F160" s="203"/>
      <c r="G160" s="208"/>
      <c r="H160" s="529"/>
      <c r="I160" s="209"/>
      <c r="J160" s="209"/>
      <c r="K160" s="210"/>
      <c r="L160" s="530"/>
      <c r="M160" s="209"/>
      <c r="N160" s="494"/>
      <c r="O160" s="494"/>
      <c r="P160" s="203"/>
      <c r="Q160" s="203"/>
      <c r="R160" s="208"/>
      <c r="S160" s="205"/>
      <c r="T160" s="529"/>
      <c r="U160" s="203"/>
      <c r="V160" s="203"/>
      <c r="W160" s="208"/>
      <c r="X160" s="205"/>
      <c r="Y160" s="529"/>
      <c r="Z160" s="203"/>
      <c r="AA160" s="203"/>
      <c r="AB160" s="208"/>
      <c r="AC160" s="205"/>
      <c r="AD160" s="529"/>
      <c r="AE160" s="203"/>
      <c r="AF160" s="203"/>
      <c r="AG160" s="208"/>
      <c r="AH160" s="205"/>
      <c r="AI160" s="529"/>
      <c r="AJ160" s="203"/>
      <c r="AK160" s="203"/>
      <c r="AL160" s="208"/>
      <c r="AM160" s="205"/>
      <c r="AN160" s="529"/>
      <c r="AO160" s="203"/>
      <c r="AP160" s="203"/>
      <c r="AQ160" s="208"/>
      <c r="AR160" s="205"/>
      <c r="AS160" s="529"/>
      <c r="AT160" s="203"/>
      <c r="AU160" s="203"/>
      <c r="AV160" s="208"/>
      <c r="AW160" s="205"/>
      <c r="AX160" s="529"/>
    </row>
    <row r="161" spans="2:50" ht="14.25" hidden="1" customHeight="1" outlineLevel="1">
      <c r="B161" s="494"/>
      <c r="C161" s="203">
        <v>15</v>
      </c>
      <c r="D161" s="206"/>
      <c r="E161" s="203"/>
      <c r="F161" s="203"/>
      <c r="G161" s="208"/>
      <c r="H161" s="529"/>
      <c r="I161" s="209"/>
      <c r="J161" s="209"/>
      <c r="K161" s="210"/>
      <c r="L161" s="530"/>
      <c r="M161" s="209"/>
      <c r="N161" s="494"/>
      <c r="O161" s="494"/>
      <c r="P161" s="203"/>
      <c r="Q161" s="207"/>
      <c r="R161" s="208"/>
      <c r="S161" s="205"/>
      <c r="T161" s="529"/>
      <c r="U161" s="203"/>
      <c r="V161" s="207"/>
      <c r="W161" s="208"/>
      <c r="X161" s="205"/>
      <c r="Y161" s="529"/>
      <c r="Z161" s="203"/>
      <c r="AA161" s="207"/>
      <c r="AB161" s="208"/>
      <c r="AC161" s="205"/>
      <c r="AD161" s="529"/>
      <c r="AE161" s="203"/>
      <c r="AF161" s="207"/>
      <c r="AG161" s="208"/>
      <c r="AH161" s="205"/>
      <c r="AI161" s="529"/>
      <c r="AJ161" s="203"/>
      <c r="AK161" s="207"/>
      <c r="AL161" s="208"/>
      <c r="AM161" s="205"/>
      <c r="AN161" s="529"/>
      <c r="AO161" s="203"/>
      <c r="AP161" s="207"/>
      <c r="AQ161" s="208"/>
      <c r="AR161" s="205"/>
      <c r="AS161" s="529"/>
      <c r="AT161" s="203"/>
      <c r="AU161" s="207"/>
      <c r="AV161" s="208"/>
      <c r="AW161" s="205"/>
      <c r="AX161" s="529"/>
    </row>
    <row r="162" spans="2:50" ht="14.25" hidden="1" customHeight="1" outlineLevel="1" collapsed="1">
      <c r="B162" s="532" t="s">
        <v>628</v>
      </c>
      <c r="C162" s="532"/>
      <c r="D162" s="532"/>
      <c r="E162" s="532"/>
      <c r="F162" s="532"/>
      <c r="G162" s="532"/>
      <c r="H162" s="532"/>
      <c r="I162" s="532"/>
      <c r="J162" s="532"/>
      <c r="K162" s="532"/>
      <c r="L162" s="532"/>
      <c r="M162" s="533"/>
      <c r="N162" s="575" t="s">
        <v>445</v>
      </c>
      <c r="O162" s="575" t="s">
        <v>105</v>
      </c>
      <c r="P162" s="587">
        <f>AT142+1</f>
        <v>45923</v>
      </c>
      <c r="Q162" s="588"/>
      <c r="R162" s="588"/>
      <c r="S162" s="588"/>
      <c r="T162" s="588"/>
      <c r="U162" s="589">
        <f>P162+1</f>
        <v>45924</v>
      </c>
      <c r="V162" s="590"/>
      <c r="W162" s="590"/>
      <c r="X162" s="590"/>
      <c r="Y162" s="590"/>
      <c r="Z162" s="587">
        <f t="shared" ref="Z162" si="189">U162+1</f>
        <v>45925</v>
      </c>
      <c r="AA162" s="588"/>
      <c r="AB162" s="588"/>
      <c r="AC162" s="588"/>
      <c r="AD162" s="588"/>
      <c r="AE162" s="589">
        <f t="shared" ref="AE162" si="190">Z162+1</f>
        <v>45926</v>
      </c>
      <c r="AF162" s="590"/>
      <c r="AG162" s="590"/>
      <c r="AH162" s="590"/>
      <c r="AI162" s="590"/>
      <c r="AJ162" s="591">
        <f t="shared" ref="AJ162" si="191">AE162+1</f>
        <v>45927</v>
      </c>
      <c r="AK162" s="592"/>
      <c r="AL162" s="592"/>
      <c r="AM162" s="592"/>
      <c r="AN162" s="593"/>
      <c r="AO162" s="589">
        <f t="shared" ref="AO162" si="192">AJ162+1</f>
        <v>45928</v>
      </c>
      <c r="AP162" s="590"/>
      <c r="AQ162" s="590"/>
      <c r="AR162" s="590"/>
      <c r="AS162" s="590"/>
      <c r="AT162" s="591">
        <f t="shared" ref="AT162" si="193">AO162+1</f>
        <v>45929</v>
      </c>
      <c r="AU162" s="592"/>
      <c r="AV162" s="592"/>
      <c r="AW162" s="592"/>
      <c r="AX162" s="593"/>
    </row>
    <row r="163" spans="2:50" ht="14.25" hidden="1" customHeight="1" outlineLevel="1">
      <c r="B163" s="534"/>
      <c r="C163" s="534"/>
      <c r="D163" s="534"/>
      <c r="E163" s="534"/>
      <c r="F163" s="534"/>
      <c r="G163" s="534"/>
      <c r="H163" s="534"/>
      <c r="I163" s="534"/>
      <c r="J163" s="534"/>
      <c r="K163" s="534"/>
      <c r="L163" s="534"/>
      <c r="M163" s="535"/>
      <c r="N163" s="577"/>
      <c r="O163" s="577"/>
      <c r="P163" s="594">
        <f>P162</f>
        <v>45923</v>
      </c>
      <c r="Q163" s="594"/>
      <c r="R163" s="594"/>
      <c r="S163" s="594"/>
      <c r="T163" s="594"/>
      <c r="U163" s="595">
        <f>U162</f>
        <v>45924</v>
      </c>
      <c r="V163" s="595"/>
      <c r="W163" s="595"/>
      <c r="X163" s="595"/>
      <c r="Y163" s="595"/>
      <c r="Z163" s="594">
        <f t="shared" ref="Z163" si="194">Z162</f>
        <v>45925</v>
      </c>
      <c r="AA163" s="594"/>
      <c r="AB163" s="594"/>
      <c r="AC163" s="594"/>
      <c r="AD163" s="594"/>
      <c r="AE163" s="595">
        <f t="shared" ref="AE163" si="195">AE162</f>
        <v>45926</v>
      </c>
      <c r="AF163" s="595"/>
      <c r="AG163" s="595"/>
      <c r="AH163" s="595"/>
      <c r="AI163" s="595"/>
      <c r="AJ163" s="596">
        <f t="shared" ref="AJ163" si="196">AJ162</f>
        <v>45927</v>
      </c>
      <c r="AK163" s="597"/>
      <c r="AL163" s="597"/>
      <c r="AM163" s="597"/>
      <c r="AN163" s="598"/>
      <c r="AO163" s="595">
        <f t="shared" ref="AO163" si="197">AO162</f>
        <v>45928</v>
      </c>
      <c r="AP163" s="595"/>
      <c r="AQ163" s="595"/>
      <c r="AR163" s="595"/>
      <c r="AS163" s="595"/>
      <c r="AT163" s="596">
        <f t="shared" ref="AT163" si="198">AT162</f>
        <v>45929</v>
      </c>
      <c r="AU163" s="597"/>
      <c r="AV163" s="597"/>
      <c r="AW163" s="597"/>
      <c r="AX163" s="598"/>
    </row>
    <row r="164" spans="2:50" ht="14.25" hidden="1" customHeight="1" outlineLevel="1">
      <c r="B164" s="494" t="s">
        <v>165</v>
      </c>
      <c r="C164" s="494" t="s">
        <v>160</v>
      </c>
      <c r="D164" s="494"/>
      <c r="E164" s="494" t="s">
        <v>161</v>
      </c>
      <c r="F164" s="494"/>
      <c r="G164" s="494"/>
      <c r="H164" s="494" t="s">
        <v>166</v>
      </c>
      <c r="I164" s="527" t="s">
        <v>446</v>
      </c>
      <c r="J164" s="527"/>
      <c r="K164" s="527"/>
      <c r="L164" s="527" t="s">
        <v>166</v>
      </c>
      <c r="M164" s="527" t="s">
        <v>168</v>
      </c>
      <c r="N164" s="494"/>
      <c r="O164" s="494" t="s">
        <v>167</v>
      </c>
      <c r="P164" s="494" t="s">
        <v>163</v>
      </c>
      <c r="Q164" s="494"/>
      <c r="R164" s="494"/>
      <c r="S164" s="494"/>
      <c r="T164" s="494" t="s">
        <v>166</v>
      </c>
      <c r="U164" s="494" t="s">
        <v>163</v>
      </c>
      <c r="V164" s="494"/>
      <c r="W164" s="494"/>
      <c r="X164" s="494"/>
      <c r="Y164" s="494" t="s">
        <v>166</v>
      </c>
      <c r="Z164" s="494" t="s">
        <v>163</v>
      </c>
      <c r="AA164" s="494"/>
      <c r="AB164" s="494"/>
      <c r="AC164" s="494"/>
      <c r="AD164" s="494" t="s">
        <v>166</v>
      </c>
      <c r="AE164" s="494" t="s">
        <v>163</v>
      </c>
      <c r="AF164" s="494"/>
      <c r="AG164" s="494"/>
      <c r="AH164" s="494"/>
      <c r="AI164" s="494" t="s">
        <v>166</v>
      </c>
      <c r="AJ164" s="494" t="s">
        <v>163</v>
      </c>
      <c r="AK164" s="494"/>
      <c r="AL164" s="494"/>
      <c r="AM164" s="494"/>
      <c r="AN164" s="494" t="s">
        <v>166</v>
      </c>
      <c r="AO164" s="494" t="s">
        <v>163</v>
      </c>
      <c r="AP164" s="494"/>
      <c r="AQ164" s="494"/>
      <c r="AR164" s="494"/>
      <c r="AS164" s="494" t="s">
        <v>166</v>
      </c>
      <c r="AT164" s="494" t="s">
        <v>163</v>
      </c>
      <c r="AU164" s="494"/>
      <c r="AV164" s="494"/>
      <c r="AW164" s="494"/>
      <c r="AX164" s="494" t="s">
        <v>166</v>
      </c>
    </row>
    <row r="165" spans="2:50" ht="14.25" hidden="1" customHeight="1" outlineLevel="1">
      <c r="B165" s="494"/>
      <c r="C165" s="494"/>
      <c r="D165" s="494"/>
      <c r="E165" s="494" t="s">
        <v>447</v>
      </c>
      <c r="F165" s="494"/>
      <c r="G165" s="494"/>
      <c r="H165" s="494"/>
      <c r="I165" s="527" t="s">
        <v>447</v>
      </c>
      <c r="J165" s="527"/>
      <c r="K165" s="527"/>
      <c r="L165" s="527"/>
      <c r="M165" s="527"/>
      <c r="N165" s="494"/>
      <c r="O165" s="494"/>
      <c r="P165" s="494" t="s">
        <v>448</v>
      </c>
      <c r="Q165" s="494"/>
      <c r="R165" s="494"/>
      <c r="S165" s="494"/>
      <c r="T165" s="494"/>
      <c r="U165" s="494" t="s">
        <v>448</v>
      </c>
      <c r="V165" s="494"/>
      <c r="W165" s="494"/>
      <c r="X165" s="494"/>
      <c r="Y165" s="494"/>
      <c r="Z165" s="494" t="s">
        <v>448</v>
      </c>
      <c r="AA165" s="494"/>
      <c r="AB165" s="494"/>
      <c r="AC165" s="494"/>
      <c r="AD165" s="494"/>
      <c r="AE165" s="494" t="s">
        <v>448</v>
      </c>
      <c r="AF165" s="494"/>
      <c r="AG165" s="494"/>
      <c r="AH165" s="494"/>
      <c r="AI165" s="494"/>
      <c r="AJ165" s="494" t="s">
        <v>448</v>
      </c>
      <c r="AK165" s="494"/>
      <c r="AL165" s="494"/>
      <c r="AM165" s="494"/>
      <c r="AN165" s="494"/>
      <c r="AO165" s="494" t="s">
        <v>448</v>
      </c>
      <c r="AP165" s="494"/>
      <c r="AQ165" s="494"/>
      <c r="AR165" s="494"/>
      <c r="AS165" s="494"/>
      <c r="AT165" s="494" t="s">
        <v>448</v>
      </c>
      <c r="AU165" s="494"/>
      <c r="AV165" s="494"/>
      <c r="AW165" s="494"/>
      <c r="AX165" s="494"/>
    </row>
    <row r="166" spans="2:50" ht="14.25" hidden="1" customHeight="1" outlineLevel="1">
      <c r="B166" s="494"/>
      <c r="C166" s="494"/>
      <c r="D166" s="494"/>
      <c r="E166" s="203" t="s">
        <v>162</v>
      </c>
      <c r="F166" s="203" t="s">
        <v>449</v>
      </c>
      <c r="G166" s="203" t="s">
        <v>164</v>
      </c>
      <c r="H166" s="494"/>
      <c r="I166" s="204" t="s">
        <v>162</v>
      </c>
      <c r="J166" s="204" t="s">
        <v>449</v>
      </c>
      <c r="K166" s="204" t="s">
        <v>164</v>
      </c>
      <c r="L166" s="527"/>
      <c r="M166" s="527"/>
      <c r="N166" s="494"/>
      <c r="O166" s="494"/>
      <c r="P166" s="203" t="s">
        <v>162</v>
      </c>
      <c r="Q166" s="203" t="s">
        <v>449</v>
      </c>
      <c r="R166" s="203" t="s">
        <v>164</v>
      </c>
      <c r="S166" s="205" t="s">
        <v>168</v>
      </c>
      <c r="T166" s="494"/>
      <c r="U166" s="203" t="s">
        <v>162</v>
      </c>
      <c r="V166" s="203" t="s">
        <v>449</v>
      </c>
      <c r="W166" s="203" t="s">
        <v>164</v>
      </c>
      <c r="X166" s="205" t="s">
        <v>168</v>
      </c>
      <c r="Y166" s="494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494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494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494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494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494"/>
    </row>
    <row r="167" spans="2:50" ht="14.25" hidden="1" customHeight="1" outlineLevel="1">
      <c r="B167" s="494" t="s">
        <v>488</v>
      </c>
      <c r="C167" s="203">
        <v>1</v>
      </c>
      <c r="D167" s="206" t="s">
        <v>407</v>
      </c>
      <c r="E167" s="203">
        <v>6</v>
      </c>
      <c r="F167" s="203">
        <v>3273</v>
      </c>
      <c r="G167" s="208">
        <f t="shared" ref="G167" si="199">F167/E167</f>
        <v>545.5</v>
      </c>
      <c r="H167" s="529">
        <f>AVERAGE(F167:F181)</f>
        <v>3273</v>
      </c>
      <c r="I167" s="209">
        <f>AVERAGE(P167,U167,Z167,AE167,AJ167,AO167,AT167)</f>
        <v>6</v>
      </c>
      <c r="J167" s="209">
        <f>AVERAGE(Q167,V167,AA167,AF167,AK167,AP167,AU167)</f>
        <v>2779.9618287175581</v>
      </c>
      <c r="K167" s="210">
        <f>AVERAGE(R167,W167,AB167,AG167,AL167,AQ167,AV167)</f>
        <v>463.32697145292633</v>
      </c>
      <c r="L167" s="530">
        <f>IFERROR(AVERAGE(K167:K181),"-")</f>
        <v>463.32697145292633</v>
      </c>
      <c r="M167" s="209">
        <f>RANK(K167, K$167:$K$181)</f>
        <v>1</v>
      </c>
      <c r="N167" s="494"/>
      <c r="O167" s="494"/>
      <c r="P167" s="207">
        <v>6</v>
      </c>
      <c r="Q167" s="207">
        <v>2780.3571428571249</v>
      </c>
      <c r="R167" s="208">
        <f t="shared" ref="R167" si="200">Q167/P167</f>
        <v>463.39285714285415</v>
      </c>
      <c r="S167" s="205">
        <f>RANK(R167, R$167:R$181)</f>
        <v>1</v>
      </c>
      <c r="T167" s="529">
        <f>AVERAGE(R167:R181)</f>
        <v>463.39285714285415</v>
      </c>
      <c r="U167" s="207">
        <v>6</v>
      </c>
      <c r="V167" s="207">
        <v>2778.4841075794407</v>
      </c>
      <c r="W167" s="208">
        <f t="shared" ref="W167" si="201">V167/U167</f>
        <v>463.08068459657346</v>
      </c>
      <c r="X167" s="205">
        <f>RANK(W167, W$167:W$181)</f>
        <v>1</v>
      </c>
      <c r="Y167" s="529">
        <f>AVERAGE(W167:W181)</f>
        <v>463.08068459657346</v>
      </c>
      <c r="Z167" s="207">
        <v>6</v>
      </c>
      <c r="AA167" s="207">
        <v>2778.2608695652216</v>
      </c>
      <c r="AB167" s="208">
        <f t="shared" ref="AB167" si="202">AA167/Z167</f>
        <v>463.04347826087024</v>
      </c>
      <c r="AC167" s="205">
        <f>RANK(AB167, AB$167:AB$181)</f>
        <v>1</v>
      </c>
      <c r="AD167" s="529">
        <f>AVERAGE(AB167:AB181)</f>
        <v>463.04347826087024</v>
      </c>
      <c r="AE167" s="207">
        <v>6</v>
      </c>
      <c r="AF167" s="207">
        <v>2777.9257849667038</v>
      </c>
      <c r="AG167" s="208">
        <f t="shared" ref="AG167" si="203">AF167/AE167</f>
        <v>462.98763082778396</v>
      </c>
      <c r="AH167" s="205">
        <f>RANK(AG167, AG$167:AG$181)</f>
        <v>1</v>
      </c>
      <c r="AI167" s="529">
        <f>AVERAGE(AG167:AG181)</f>
        <v>462.98763082778396</v>
      </c>
      <c r="AJ167" s="207">
        <v>6</v>
      </c>
      <c r="AK167" s="207">
        <v>2778.2608695652057</v>
      </c>
      <c r="AL167" s="208">
        <f t="shared" ref="AL167" si="204">AK167/AJ167</f>
        <v>463.04347826086763</v>
      </c>
      <c r="AM167" s="205">
        <f>RANK(AL167, AL$167:AL$181)</f>
        <v>1</v>
      </c>
      <c r="AN167" s="529">
        <f>AVERAGE(AL167:AL181)</f>
        <v>463.04347826086763</v>
      </c>
      <c r="AO167" s="207">
        <v>6</v>
      </c>
      <c r="AP167" s="207">
        <v>2778.1637717121539</v>
      </c>
      <c r="AQ167" s="208">
        <f t="shared" ref="AQ167" si="205">AP167/AO167</f>
        <v>463.027295285359</v>
      </c>
      <c r="AR167" s="205">
        <f>RANK(AQ167, AQ$167:AQ$181)</f>
        <v>1</v>
      </c>
      <c r="AS167" s="529">
        <f>AVERAGE(AQ167:AQ181)</f>
        <v>463.027295285359</v>
      </c>
      <c r="AT167" s="207">
        <v>6</v>
      </c>
      <c r="AU167" s="207">
        <v>2788.2802547770575</v>
      </c>
      <c r="AV167" s="208">
        <f t="shared" ref="AV167" si="206">AU167/AT167</f>
        <v>464.71337579617625</v>
      </c>
      <c r="AW167" s="205">
        <f>RANK(AV167, AV$167:AV$181)</f>
        <v>1</v>
      </c>
      <c r="AX167" s="529">
        <f>AVERAGE(AV167:AV181)</f>
        <v>464.71337579617625</v>
      </c>
    </row>
    <row r="168" spans="2:50" ht="14.25" hidden="1" customHeight="1" outlineLevel="1">
      <c r="B168" s="494"/>
      <c r="C168" s="203">
        <v>2</v>
      </c>
      <c r="D168" s="206"/>
      <c r="E168" s="203"/>
      <c r="F168" s="203"/>
      <c r="G168" s="208"/>
      <c r="H168" s="529"/>
      <c r="I168" s="209"/>
      <c r="J168" s="209"/>
      <c r="K168" s="210"/>
      <c r="L168" s="530"/>
      <c r="M168" s="209"/>
      <c r="N168" s="494"/>
      <c r="O168" s="494"/>
      <c r="P168" s="203"/>
      <c r="Q168" s="203"/>
      <c r="R168" s="208"/>
      <c r="S168" s="205"/>
      <c r="T168" s="529"/>
      <c r="U168" s="203"/>
      <c r="V168" s="203"/>
      <c r="W168" s="208"/>
      <c r="X168" s="205"/>
      <c r="Y168" s="529"/>
      <c r="Z168" s="203"/>
      <c r="AA168" s="203"/>
      <c r="AB168" s="208"/>
      <c r="AC168" s="205"/>
      <c r="AD168" s="529"/>
      <c r="AE168" s="203"/>
      <c r="AF168" s="203"/>
      <c r="AG168" s="208"/>
      <c r="AH168" s="205"/>
      <c r="AI168" s="529"/>
      <c r="AJ168" s="203"/>
      <c r="AK168" s="203"/>
      <c r="AL168" s="208"/>
      <c r="AM168" s="205"/>
      <c r="AN168" s="529"/>
      <c r="AO168" s="203"/>
      <c r="AP168" s="203"/>
      <c r="AQ168" s="208"/>
      <c r="AR168" s="205"/>
      <c r="AS168" s="529"/>
      <c r="AT168" s="203"/>
      <c r="AU168" s="203"/>
      <c r="AV168" s="208"/>
      <c r="AW168" s="205"/>
      <c r="AX168" s="529"/>
    </row>
    <row r="169" spans="2:50" ht="14.25" hidden="1" customHeight="1" outlineLevel="1">
      <c r="B169" s="494"/>
      <c r="C169" s="203">
        <v>3</v>
      </c>
      <c r="D169" s="206"/>
      <c r="E169" s="203"/>
      <c r="F169" s="203"/>
      <c r="G169" s="208"/>
      <c r="H169" s="529"/>
      <c r="I169" s="209"/>
      <c r="J169" s="209"/>
      <c r="K169" s="210"/>
      <c r="L169" s="530"/>
      <c r="M169" s="209"/>
      <c r="N169" s="494"/>
      <c r="O169" s="494"/>
      <c r="P169" s="203"/>
      <c r="Q169" s="203"/>
      <c r="R169" s="208"/>
      <c r="S169" s="205"/>
      <c r="T169" s="529"/>
      <c r="U169" s="203"/>
      <c r="V169" s="203"/>
      <c r="W169" s="208"/>
      <c r="X169" s="205"/>
      <c r="Y169" s="529"/>
      <c r="Z169" s="203"/>
      <c r="AA169" s="203"/>
      <c r="AB169" s="208"/>
      <c r="AC169" s="205"/>
      <c r="AD169" s="529"/>
      <c r="AE169" s="203"/>
      <c r="AF169" s="203"/>
      <c r="AG169" s="208"/>
      <c r="AH169" s="205"/>
      <c r="AI169" s="529"/>
      <c r="AJ169" s="203"/>
      <c r="AK169" s="203"/>
      <c r="AL169" s="208"/>
      <c r="AM169" s="205"/>
      <c r="AN169" s="529"/>
      <c r="AO169" s="203"/>
      <c r="AP169" s="203"/>
      <c r="AQ169" s="208"/>
      <c r="AR169" s="205"/>
      <c r="AS169" s="529"/>
      <c r="AT169" s="203"/>
      <c r="AU169" s="203"/>
      <c r="AV169" s="208"/>
      <c r="AW169" s="205"/>
      <c r="AX169" s="529"/>
    </row>
    <row r="170" spans="2:50" ht="14.25" hidden="1" customHeight="1" outlineLevel="1">
      <c r="B170" s="494"/>
      <c r="C170" s="203">
        <v>4</v>
      </c>
      <c r="D170" s="206"/>
      <c r="E170" s="203"/>
      <c r="F170" s="203"/>
      <c r="G170" s="208"/>
      <c r="H170" s="529"/>
      <c r="I170" s="209"/>
      <c r="J170" s="209"/>
      <c r="K170" s="210"/>
      <c r="L170" s="530"/>
      <c r="M170" s="209"/>
      <c r="N170" s="494"/>
      <c r="O170" s="494"/>
      <c r="P170" s="203"/>
      <c r="Q170" s="203"/>
      <c r="R170" s="208"/>
      <c r="S170" s="205"/>
      <c r="T170" s="529"/>
      <c r="U170" s="203"/>
      <c r="V170" s="203"/>
      <c r="W170" s="208"/>
      <c r="X170" s="205"/>
      <c r="Y170" s="529"/>
      <c r="Z170" s="203"/>
      <c r="AA170" s="203"/>
      <c r="AB170" s="208"/>
      <c r="AC170" s="205"/>
      <c r="AD170" s="529"/>
      <c r="AE170" s="203"/>
      <c r="AF170" s="203"/>
      <c r="AG170" s="208"/>
      <c r="AH170" s="205"/>
      <c r="AI170" s="529"/>
      <c r="AJ170" s="203"/>
      <c r="AK170" s="203"/>
      <c r="AL170" s="208"/>
      <c r="AM170" s="205"/>
      <c r="AN170" s="529"/>
      <c r="AO170" s="203"/>
      <c r="AP170" s="203"/>
      <c r="AQ170" s="208"/>
      <c r="AR170" s="205"/>
      <c r="AS170" s="529"/>
      <c r="AT170" s="203"/>
      <c r="AU170" s="203"/>
      <c r="AV170" s="208"/>
      <c r="AW170" s="205"/>
      <c r="AX170" s="529"/>
    </row>
    <row r="171" spans="2:50" ht="14.25" hidden="1" customHeight="1" outlineLevel="1">
      <c r="B171" s="494"/>
      <c r="C171" s="203">
        <v>5</v>
      </c>
      <c r="D171" s="206"/>
      <c r="E171" s="203"/>
      <c r="F171" s="203"/>
      <c r="G171" s="208"/>
      <c r="H171" s="529"/>
      <c r="I171" s="209"/>
      <c r="J171" s="209"/>
      <c r="K171" s="210"/>
      <c r="L171" s="530"/>
      <c r="M171" s="209"/>
      <c r="N171" s="494"/>
      <c r="O171" s="494"/>
      <c r="P171" s="203"/>
      <c r="Q171" s="203"/>
      <c r="R171" s="208"/>
      <c r="S171" s="205"/>
      <c r="T171" s="529"/>
      <c r="U171" s="203"/>
      <c r="V171" s="203"/>
      <c r="W171" s="208"/>
      <c r="X171" s="205"/>
      <c r="Y171" s="529"/>
      <c r="Z171" s="203"/>
      <c r="AA171" s="203"/>
      <c r="AB171" s="208"/>
      <c r="AC171" s="205"/>
      <c r="AD171" s="529"/>
      <c r="AE171" s="203"/>
      <c r="AF171" s="203"/>
      <c r="AG171" s="208"/>
      <c r="AH171" s="205"/>
      <c r="AI171" s="529"/>
      <c r="AJ171" s="203"/>
      <c r="AK171" s="203"/>
      <c r="AL171" s="208"/>
      <c r="AM171" s="205"/>
      <c r="AN171" s="529"/>
      <c r="AO171" s="203"/>
      <c r="AP171" s="203"/>
      <c r="AQ171" s="208"/>
      <c r="AR171" s="205"/>
      <c r="AS171" s="529"/>
      <c r="AT171" s="203"/>
      <c r="AU171" s="203"/>
      <c r="AV171" s="208"/>
      <c r="AW171" s="205"/>
      <c r="AX171" s="529"/>
    </row>
    <row r="172" spans="2:50" ht="14.25" hidden="1" customHeight="1" outlineLevel="1">
      <c r="B172" s="494"/>
      <c r="C172" s="203">
        <v>6</v>
      </c>
      <c r="D172" s="206"/>
      <c r="E172" s="203"/>
      <c r="F172" s="203"/>
      <c r="G172" s="208"/>
      <c r="H172" s="529"/>
      <c r="I172" s="209"/>
      <c r="J172" s="209"/>
      <c r="K172" s="210"/>
      <c r="L172" s="530"/>
      <c r="M172" s="209"/>
      <c r="N172" s="494"/>
      <c r="O172" s="494"/>
      <c r="P172" s="203"/>
      <c r="Q172" s="203"/>
      <c r="R172" s="208"/>
      <c r="S172" s="205"/>
      <c r="T172" s="529"/>
      <c r="U172" s="203"/>
      <c r="V172" s="203"/>
      <c r="W172" s="208"/>
      <c r="X172" s="205"/>
      <c r="Y172" s="529"/>
      <c r="Z172" s="203"/>
      <c r="AA172" s="203"/>
      <c r="AB172" s="208"/>
      <c r="AC172" s="205"/>
      <c r="AD172" s="529"/>
      <c r="AE172" s="203"/>
      <c r="AF172" s="203"/>
      <c r="AG172" s="208"/>
      <c r="AH172" s="205"/>
      <c r="AI172" s="529"/>
      <c r="AJ172" s="203"/>
      <c r="AK172" s="203"/>
      <c r="AL172" s="208"/>
      <c r="AM172" s="205"/>
      <c r="AN172" s="529"/>
      <c r="AO172" s="203"/>
      <c r="AP172" s="203"/>
      <c r="AQ172" s="208"/>
      <c r="AR172" s="205"/>
      <c r="AS172" s="529"/>
      <c r="AT172" s="203"/>
      <c r="AU172" s="203"/>
      <c r="AV172" s="208"/>
      <c r="AW172" s="205"/>
      <c r="AX172" s="529"/>
    </row>
    <row r="173" spans="2:50" ht="14.25" hidden="1" customHeight="1" outlineLevel="1">
      <c r="B173" s="494"/>
      <c r="C173" s="203">
        <v>7</v>
      </c>
      <c r="D173" s="206"/>
      <c r="E173" s="203"/>
      <c r="F173" s="203"/>
      <c r="G173" s="208"/>
      <c r="H173" s="529"/>
      <c r="I173" s="209"/>
      <c r="J173" s="209"/>
      <c r="K173" s="210"/>
      <c r="L173" s="530"/>
      <c r="M173" s="209"/>
      <c r="N173" s="494"/>
      <c r="O173" s="494"/>
      <c r="P173" s="203"/>
      <c r="Q173" s="203"/>
      <c r="R173" s="208"/>
      <c r="S173" s="205"/>
      <c r="T173" s="529"/>
      <c r="U173" s="203"/>
      <c r="V173" s="203"/>
      <c r="W173" s="208"/>
      <c r="X173" s="205"/>
      <c r="Y173" s="529"/>
      <c r="Z173" s="203"/>
      <c r="AA173" s="203"/>
      <c r="AB173" s="208"/>
      <c r="AC173" s="205"/>
      <c r="AD173" s="529"/>
      <c r="AE173" s="203"/>
      <c r="AF173" s="203"/>
      <c r="AG173" s="208"/>
      <c r="AH173" s="205"/>
      <c r="AI173" s="529"/>
      <c r="AJ173" s="203"/>
      <c r="AK173" s="203"/>
      <c r="AL173" s="208"/>
      <c r="AM173" s="205"/>
      <c r="AN173" s="529"/>
      <c r="AO173" s="203"/>
      <c r="AP173" s="203"/>
      <c r="AQ173" s="208"/>
      <c r="AR173" s="205"/>
      <c r="AS173" s="529"/>
      <c r="AT173" s="203"/>
      <c r="AU173" s="203"/>
      <c r="AV173" s="208"/>
      <c r="AW173" s="205"/>
      <c r="AX173" s="529"/>
    </row>
    <row r="174" spans="2:50" ht="14.25" hidden="1" customHeight="1" outlineLevel="1">
      <c r="B174" s="494"/>
      <c r="C174" s="203">
        <v>8</v>
      </c>
      <c r="D174" s="206"/>
      <c r="E174" s="203"/>
      <c r="F174" s="203"/>
      <c r="G174" s="208"/>
      <c r="H174" s="529"/>
      <c r="I174" s="209"/>
      <c r="J174" s="209"/>
      <c r="K174" s="210"/>
      <c r="L174" s="530"/>
      <c r="M174" s="209"/>
      <c r="N174" s="494"/>
      <c r="O174" s="494"/>
      <c r="P174" s="203"/>
      <c r="Q174" s="203"/>
      <c r="R174" s="208"/>
      <c r="S174" s="205"/>
      <c r="T174" s="529"/>
      <c r="U174" s="203"/>
      <c r="V174" s="203"/>
      <c r="W174" s="208"/>
      <c r="X174" s="205"/>
      <c r="Y174" s="529"/>
      <c r="Z174" s="203"/>
      <c r="AA174" s="203"/>
      <c r="AB174" s="208"/>
      <c r="AC174" s="205"/>
      <c r="AD174" s="529"/>
      <c r="AE174" s="203"/>
      <c r="AF174" s="203"/>
      <c r="AG174" s="208"/>
      <c r="AH174" s="205"/>
      <c r="AI174" s="529"/>
      <c r="AJ174" s="203"/>
      <c r="AK174" s="203"/>
      <c r="AL174" s="208"/>
      <c r="AM174" s="205"/>
      <c r="AN174" s="529"/>
      <c r="AO174" s="203"/>
      <c r="AP174" s="203"/>
      <c r="AQ174" s="208"/>
      <c r="AR174" s="205"/>
      <c r="AS174" s="529"/>
      <c r="AT174" s="203"/>
      <c r="AU174" s="203"/>
      <c r="AV174" s="208"/>
      <c r="AW174" s="205"/>
      <c r="AX174" s="529"/>
    </row>
    <row r="175" spans="2:50" ht="14.25" hidden="1" customHeight="1" outlineLevel="1">
      <c r="B175" s="494"/>
      <c r="C175" s="203">
        <v>9</v>
      </c>
      <c r="D175" s="206"/>
      <c r="E175" s="203"/>
      <c r="F175" s="203"/>
      <c r="G175" s="208"/>
      <c r="H175" s="529"/>
      <c r="I175" s="209"/>
      <c r="J175" s="209"/>
      <c r="K175" s="210"/>
      <c r="L175" s="530"/>
      <c r="M175" s="209"/>
      <c r="N175" s="494"/>
      <c r="O175" s="494"/>
      <c r="P175" s="203"/>
      <c r="Q175" s="203"/>
      <c r="R175" s="208"/>
      <c r="S175" s="205"/>
      <c r="T175" s="529"/>
      <c r="U175" s="203"/>
      <c r="V175" s="203"/>
      <c r="W175" s="208"/>
      <c r="X175" s="205"/>
      <c r="Y175" s="529"/>
      <c r="Z175" s="203"/>
      <c r="AA175" s="203"/>
      <c r="AB175" s="208"/>
      <c r="AC175" s="205"/>
      <c r="AD175" s="529"/>
      <c r="AE175" s="203"/>
      <c r="AF175" s="203"/>
      <c r="AG175" s="208"/>
      <c r="AH175" s="205"/>
      <c r="AI175" s="529"/>
      <c r="AJ175" s="203"/>
      <c r="AK175" s="203"/>
      <c r="AL175" s="208"/>
      <c r="AM175" s="205"/>
      <c r="AN175" s="529"/>
      <c r="AO175" s="203"/>
      <c r="AP175" s="203"/>
      <c r="AQ175" s="208"/>
      <c r="AR175" s="205"/>
      <c r="AS175" s="529"/>
      <c r="AT175" s="203"/>
      <c r="AU175" s="203"/>
      <c r="AV175" s="208"/>
      <c r="AW175" s="205"/>
      <c r="AX175" s="529"/>
    </row>
    <row r="176" spans="2:50" ht="14.25" hidden="1" customHeight="1" outlineLevel="1">
      <c r="B176" s="494"/>
      <c r="C176" s="203">
        <v>10</v>
      </c>
      <c r="D176" s="206"/>
      <c r="E176" s="203"/>
      <c r="F176" s="203"/>
      <c r="G176" s="208"/>
      <c r="H176" s="529"/>
      <c r="I176" s="209"/>
      <c r="J176" s="209"/>
      <c r="K176" s="210"/>
      <c r="L176" s="530"/>
      <c r="M176" s="209"/>
      <c r="N176" s="494"/>
      <c r="O176" s="494"/>
      <c r="P176" s="203"/>
      <c r="Q176" s="203"/>
      <c r="R176" s="208"/>
      <c r="S176" s="205"/>
      <c r="T176" s="529"/>
      <c r="U176" s="203"/>
      <c r="V176" s="203"/>
      <c r="W176" s="208"/>
      <c r="X176" s="205"/>
      <c r="Y176" s="529"/>
      <c r="Z176" s="203"/>
      <c r="AA176" s="203"/>
      <c r="AB176" s="208"/>
      <c r="AC176" s="205"/>
      <c r="AD176" s="529"/>
      <c r="AE176" s="203"/>
      <c r="AF176" s="203"/>
      <c r="AG176" s="208"/>
      <c r="AH176" s="205"/>
      <c r="AI176" s="529"/>
      <c r="AJ176" s="203"/>
      <c r="AK176" s="203"/>
      <c r="AL176" s="208"/>
      <c r="AM176" s="205"/>
      <c r="AN176" s="529"/>
      <c r="AO176" s="203"/>
      <c r="AP176" s="203"/>
      <c r="AQ176" s="208"/>
      <c r="AR176" s="205"/>
      <c r="AS176" s="529"/>
      <c r="AT176" s="203"/>
      <c r="AU176" s="203"/>
      <c r="AV176" s="208"/>
      <c r="AW176" s="205"/>
      <c r="AX176" s="529"/>
    </row>
    <row r="177" spans="2:50" ht="14.25" hidden="1" customHeight="1" outlineLevel="1">
      <c r="B177" s="494"/>
      <c r="C177" s="203">
        <v>11</v>
      </c>
      <c r="D177" s="206"/>
      <c r="E177" s="203"/>
      <c r="F177" s="203"/>
      <c r="G177" s="208"/>
      <c r="H177" s="529"/>
      <c r="I177" s="209"/>
      <c r="J177" s="209"/>
      <c r="K177" s="210"/>
      <c r="L177" s="530"/>
      <c r="M177" s="209"/>
      <c r="N177" s="494"/>
      <c r="O177" s="494"/>
      <c r="P177" s="203"/>
      <c r="Q177" s="203"/>
      <c r="R177" s="208"/>
      <c r="S177" s="205"/>
      <c r="T177" s="529"/>
      <c r="U177" s="203"/>
      <c r="V177" s="203"/>
      <c r="W177" s="208"/>
      <c r="X177" s="205"/>
      <c r="Y177" s="529"/>
      <c r="Z177" s="203"/>
      <c r="AA177" s="203"/>
      <c r="AB177" s="208"/>
      <c r="AC177" s="205"/>
      <c r="AD177" s="529"/>
      <c r="AE177" s="203"/>
      <c r="AF177" s="203"/>
      <c r="AG177" s="208"/>
      <c r="AH177" s="205"/>
      <c r="AI177" s="529"/>
      <c r="AJ177" s="203"/>
      <c r="AK177" s="203"/>
      <c r="AL177" s="208"/>
      <c r="AM177" s="205"/>
      <c r="AN177" s="529"/>
      <c r="AO177" s="203"/>
      <c r="AP177" s="203"/>
      <c r="AQ177" s="208"/>
      <c r="AR177" s="205"/>
      <c r="AS177" s="529"/>
      <c r="AT177" s="203"/>
      <c r="AU177" s="203"/>
      <c r="AV177" s="208"/>
      <c r="AW177" s="205"/>
      <c r="AX177" s="529"/>
    </row>
    <row r="178" spans="2:50" ht="14.25" hidden="1" customHeight="1" outlineLevel="1">
      <c r="B178" s="494"/>
      <c r="C178" s="203">
        <v>12</v>
      </c>
      <c r="D178" s="206"/>
      <c r="E178" s="203"/>
      <c r="F178" s="203"/>
      <c r="G178" s="208"/>
      <c r="H178" s="529"/>
      <c r="I178" s="209"/>
      <c r="J178" s="209"/>
      <c r="K178" s="210"/>
      <c r="L178" s="530"/>
      <c r="M178" s="209"/>
      <c r="N178" s="494"/>
      <c r="O178" s="494"/>
      <c r="P178" s="203"/>
      <c r="Q178" s="203"/>
      <c r="R178" s="208"/>
      <c r="S178" s="205"/>
      <c r="T178" s="529"/>
      <c r="U178" s="203"/>
      <c r="V178" s="203"/>
      <c r="W178" s="208"/>
      <c r="X178" s="205"/>
      <c r="Y178" s="529"/>
      <c r="Z178" s="203"/>
      <c r="AA178" s="203"/>
      <c r="AB178" s="208"/>
      <c r="AC178" s="205"/>
      <c r="AD178" s="529"/>
      <c r="AE178" s="203"/>
      <c r="AF178" s="203"/>
      <c r="AG178" s="208"/>
      <c r="AH178" s="205"/>
      <c r="AI178" s="529"/>
      <c r="AJ178" s="203"/>
      <c r="AK178" s="203"/>
      <c r="AL178" s="208"/>
      <c r="AM178" s="205"/>
      <c r="AN178" s="529"/>
      <c r="AO178" s="203"/>
      <c r="AP178" s="203"/>
      <c r="AQ178" s="208"/>
      <c r="AR178" s="205"/>
      <c r="AS178" s="529"/>
      <c r="AT178" s="203"/>
      <c r="AU178" s="203"/>
      <c r="AV178" s="208"/>
      <c r="AW178" s="205"/>
      <c r="AX178" s="529"/>
    </row>
    <row r="179" spans="2:50" ht="14.25" hidden="1" customHeight="1" outlineLevel="1">
      <c r="B179" s="494"/>
      <c r="C179" s="203">
        <v>13</v>
      </c>
      <c r="D179" s="206"/>
      <c r="E179" s="203"/>
      <c r="F179" s="203"/>
      <c r="G179" s="208"/>
      <c r="H179" s="529"/>
      <c r="I179" s="209"/>
      <c r="J179" s="209"/>
      <c r="K179" s="210"/>
      <c r="L179" s="530"/>
      <c r="M179" s="209"/>
      <c r="N179" s="494"/>
      <c r="O179" s="494"/>
      <c r="P179" s="203"/>
      <c r="Q179" s="203"/>
      <c r="R179" s="208"/>
      <c r="S179" s="205"/>
      <c r="T179" s="529"/>
      <c r="U179" s="203"/>
      <c r="V179" s="203"/>
      <c r="W179" s="208"/>
      <c r="X179" s="205"/>
      <c r="Y179" s="529"/>
      <c r="Z179" s="203"/>
      <c r="AA179" s="203"/>
      <c r="AB179" s="208"/>
      <c r="AC179" s="205"/>
      <c r="AD179" s="529"/>
      <c r="AE179" s="203"/>
      <c r="AF179" s="203"/>
      <c r="AG179" s="208"/>
      <c r="AH179" s="205"/>
      <c r="AI179" s="529"/>
      <c r="AJ179" s="203"/>
      <c r="AK179" s="203"/>
      <c r="AL179" s="208"/>
      <c r="AM179" s="205"/>
      <c r="AN179" s="529"/>
      <c r="AO179" s="203"/>
      <c r="AP179" s="203"/>
      <c r="AQ179" s="208"/>
      <c r="AR179" s="205"/>
      <c r="AS179" s="529"/>
      <c r="AT179" s="203"/>
      <c r="AU179" s="203"/>
      <c r="AV179" s="208"/>
      <c r="AW179" s="205"/>
      <c r="AX179" s="529"/>
    </row>
    <row r="180" spans="2:50" ht="14.25" hidden="1" customHeight="1" outlineLevel="1">
      <c r="B180" s="494"/>
      <c r="C180" s="203">
        <v>14</v>
      </c>
      <c r="D180" s="206"/>
      <c r="E180" s="203"/>
      <c r="F180" s="203"/>
      <c r="G180" s="208"/>
      <c r="H180" s="529"/>
      <c r="I180" s="209"/>
      <c r="J180" s="209"/>
      <c r="K180" s="210"/>
      <c r="L180" s="530"/>
      <c r="M180" s="209"/>
      <c r="N180" s="494"/>
      <c r="O180" s="494"/>
      <c r="P180" s="203"/>
      <c r="Q180" s="203"/>
      <c r="R180" s="208"/>
      <c r="S180" s="205"/>
      <c r="T180" s="529"/>
      <c r="U180" s="203"/>
      <c r="V180" s="203"/>
      <c r="W180" s="208"/>
      <c r="X180" s="205"/>
      <c r="Y180" s="529"/>
      <c r="Z180" s="203"/>
      <c r="AA180" s="203"/>
      <c r="AB180" s="208"/>
      <c r="AC180" s="205"/>
      <c r="AD180" s="529"/>
      <c r="AE180" s="203"/>
      <c r="AF180" s="203"/>
      <c r="AG180" s="208"/>
      <c r="AH180" s="205"/>
      <c r="AI180" s="529"/>
      <c r="AJ180" s="203"/>
      <c r="AK180" s="203"/>
      <c r="AL180" s="208"/>
      <c r="AM180" s="205"/>
      <c r="AN180" s="529"/>
      <c r="AO180" s="203"/>
      <c r="AP180" s="203"/>
      <c r="AQ180" s="208"/>
      <c r="AR180" s="205"/>
      <c r="AS180" s="529"/>
      <c r="AT180" s="203"/>
      <c r="AU180" s="203"/>
      <c r="AV180" s="208"/>
      <c r="AW180" s="205"/>
      <c r="AX180" s="529"/>
    </row>
    <row r="181" spans="2:50" ht="14.25" hidden="1" customHeight="1" outlineLevel="1">
      <c r="B181" s="494"/>
      <c r="C181" s="203">
        <v>15</v>
      </c>
      <c r="D181" s="206"/>
      <c r="E181" s="203"/>
      <c r="F181" s="203"/>
      <c r="G181" s="208"/>
      <c r="H181" s="529"/>
      <c r="I181" s="209"/>
      <c r="J181" s="209"/>
      <c r="K181" s="210"/>
      <c r="L181" s="530"/>
      <c r="M181" s="209"/>
      <c r="N181" s="494"/>
      <c r="O181" s="494"/>
      <c r="P181" s="203"/>
      <c r="Q181" s="207"/>
      <c r="R181" s="208"/>
      <c r="S181" s="205"/>
      <c r="T181" s="529"/>
      <c r="U181" s="203"/>
      <c r="V181" s="203"/>
      <c r="W181" s="208"/>
      <c r="X181" s="205"/>
      <c r="Y181" s="529"/>
      <c r="Z181" s="203"/>
      <c r="AA181" s="203"/>
      <c r="AB181" s="208"/>
      <c r="AC181" s="205"/>
      <c r="AD181" s="529"/>
      <c r="AE181" s="203"/>
      <c r="AF181" s="203"/>
      <c r="AG181" s="208"/>
      <c r="AH181" s="205"/>
      <c r="AI181" s="529"/>
      <c r="AJ181" s="203"/>
      <c r="AK181" s="203"/>
      <c r="AL181" s="208"/>
      <c r="AM181" s="205"/>
      <c r="AN181" s="529"/>
      <c r="AO181" s="203"/>
      <c r="AP181" s="203"/>
      <c r="AQ181" s="208"/>
      <c r="AR181" s="205"/>
      <c r="AS181" s="529"/>
      <c r="AT181" s="203"/>
      <c r="AU181" s="203"/>
      <c r="AV181" s="208"/>
      <c r="AW181" s="205"/>
      <c r="AX181" s="529"/>
    </row>
    <row r="182" spans="2:50" ht="14.25" hidden="1" customHeight="1" outlineLevel="1" collapsed="1">
      <c r="B182" s="532" t="s">
        <v>629</v>
      </c>
      <c r="C182" s="532"/>
      <c r="D182" s="532"/>
      <c r="E182" s="532"/>
      <c r="F182" s="532"/>
      <c r="G182" s="532"/>
      <c r="H182" s="532"/>
      <c r="I182" s="532"/>
      <c r="J182" s="532"/>
      <c r="K182" s="532"/>
      <c r="L182" s="532"/>
      <c r="M182" s="533"/>
      <c r="N182" s="575" t="s">
        <v>445</v>
      </c>
      <c r="O182" s="575" t="s">
        <v>105</v>
      </c>
      <c r="P182" s="587">
        <f>AT162+1</f>
        <v>45930</v>
      </c>
      <c r="Q182" s="588"/>
      <c r="R182" s="588"/>
      <c r="S182" s="588"/>
      <c r="T182" s="588"/>
      <c r="U182" s="589">
        <f>P182+1</f>
        <v>45931</v>
      </c>
      <c r="V182" s="590"/>
      <c r="W182" s="590"/>
      <c r="X182" s="590"/>
      <c r="Y182" s="590"/>
      <c r="Z182" s="587">
        <f t="shared" ref="Z182" si="207">U182+1</f>
        <v>45932</v>
      </c>
      <c r="AA182" s="588"/>
      <c r="AB182" s="588"/>
      <c r="AC182" s="588"/>
      <c r="AD182" s="588"/>
      <c r="AE182" s="589">
        <f t="shared" ref="AE182" si="208">Z182+1</f>
        <v>45933</v>
      </c>
      <c r="AF182" s="590"/>
      <c r="AG182" s="590"/>
      <c r="AH182" s="590"/>
      <c r="AI182" s="590"/>
      <c r="AJ182" s="591">
        <f t="shared" ref="AJ182" si="209">AE182+1</f>
        <v>45934</v>
      </c>
      <c r="AK182" s="592"/>
      <c r="AL182" s="592"/>
      <c r="AM182" s="592"/>
      <c r="AN182" s="593"/>
      <c r="AO182" s="589">
        <f t="shared" ref="AO182" si="210">AJ182+1</f>
        <v>45935</v>
      </c>
      <c r="AP182" s="590"/>
      <c r="AQ182" s="590"/>
      <c r="AR182" s="590"/>
      <c r="AS182" s="590"/>
      <c r="AT182" s="591">
        <f t="shared" ref="AT182" si="211">AO182+1</f>
        <v>45936</v>
      </c>
      <c r="AU182" s="592"/>
      <c r="AV182" s="592"/>
      <c r="AW182" s="592"/>
      <c r="AX182" s="593"/>
    </row>
    <row r="183" spans="2:50" ht="14.25" hidden="1" customHeight="1" outlineLevel="1">
      <c r="B183" s="534"/>
      <c r="C183" s="534"/>
      <c r="D183" s="534"/>
      <c r="E183" s="534"/>
      <c r="F183" s="534"/>
      <c r="G183" s="534"/>
      <c r="H183" s="534"/>
      <c r="I183" s="534"/>
      <c r="J183" s="534"/>
      <c r="K183" s="534"/>
      <c r="L183" s="534"/>
      <c r="M183" s="535"/>
      <c r="N183" s="577"/>
      <c r="O183" s="577"/>
      <c r="P183" s="594">
        <f>P182</f>
        <v>45930</v>
      </c>
      <c r="Q183" s="594"/>
      <c r="R183" s="594"/>
      <c r="S183" s="594"/>
      <c r="T183" s="594"/>
      <c r="U183" s="595">
        <f>U182</f>
        <v>45931</v>
      </c>
      <c r="V183" s="595"/>
      <c r="W183" s="595"/>
      <c r="X183" s="595"/>
      <c r="Y183" s="595"/>
      <c r="Z183" s="594">
        <f t="shared" ref="Z183" si="212">Z182</f>
        <v>45932</v>
      </c>
      <c r="AA183" s="594"/>
      <c r="AB183" s="594"/>
      <c r="AC183" s="594"/>
      <c r="AD183" s="594"/>
      <c r="AE183" s="595">
        <f t="shared" ref="AE183" si="213">AE182</f>
        <v>45933</v>
      </c>
      <c r="AF183" s="595"/>
      <c r="AG183" s="595"/>
      <c r="AH183" s="595"/>
      <c r="AI183" s="595"/>
      <c r="AJ183" s="596">
        <f t="shared" ref="AJ183" si="214">AJ182</f>
        <v>45934</v>
      </c>
      <c r="AK183" s="597"/>
      <c r="AL183" s="597"/>
      <c r="AM183" s="597"/>
      <c r="AN183" s="598"/>
      <c r="AO183" s="595">
        <f t="shared" ref="AO183" si="215">AO182</f>
        <v>45935</v>
      </c>
      <c r="AP183" s="595"/>
      <c r="AQ183" s="595"/>
      <c r="AR183" s="595"/>
      <c r="AS183" s="595"/>
      <c r="AT183" s="596">
        <f t="shared" ref="AT183" si="216">AT182</f>
        <v>45936</v>
      </c>
      <c r="AU183" s="597"/>
      <c r="AV183" s="597"/>
      <c r="AW183" s="597"/>
      <c r="AX183" s="598"/>
    </row>
    <row r="184" spans="2:50" ht="14.25" hidden="1" customHeight="1" outlineLevel="1">
      <c r="B184" s="494" t="s">
        <v>165</v>
      </c>
      <c r="C184" s="494" t="s">
        <v>160</v>
      </c>
      <c r="D184" s="494"/>
      <c r="E184" s="494" t="s">
        <v>161</v>
      </c>
      <c r="F184" s="494"/>
      <c r="G184" s="494"/>
      <c r="H184" s="494" t="s">
        <v>166</v>
      </c>
      <c r="I184" s="527" t="s">
        <v>446</v>
      </c>
      <c r="J184" s="527"/>
      <c r="K184" s="527"/>
      <c r="L184" s="527" t="s">
        <v>166</v>
      </c>
      <c r="M184" s="527" t="s">
        <v>168</v>
      </c>
      <c r="N184" s="494"/>
      <c r="O184" s="494" t="s">
        <v>167</v>
      </c>
      <c r="P184" s="494" t="s">
        <v>163</v>
      </c>
      <c r="Q184" s="494"/>
      <c r="R184" s="494"/>
      <c r="S184" s="494"/>
      <c r="T184" s="494" t="s">
        <v>166</v>
      </c>
      <c r="U184" s="494" t="s">
        <v>163</v>
      </c>
      <c r="V184" s="494"/>
      <c r="W184" s="494"/>
      <c r="X184" s="494"/>
      <c r="Y184" s="494" t="s">
        <v>166</v>
      </c>
      <c r="Z184" s="494" t="s">
        <v>163</v>
      </c>
      <c r="AA184" s="494"/>
      <c r="AB184" s="494"/>
      <c r="AC184" s="494"/>
      <c r="AD184" s="494" t="s">
        <v>166</v>
      </c>
      <c r="AE184" s="494" t="s">
        <v>163</v>
      </c>
      <c r="AF184" s="494"/>
      <c r="AG184" s="494"/>
      <c r="AH184" s="494"/>
      <c r="AI184" s="494" t="s">
        <v>166</v>
      </c>
      <c r="AJ184" s="494" t="s">
        <v>163</v>
      </c>
      <c r="AK184" s="494"/>
      <c r="AL184" s="494"/>
      <c r="AM184" s="494"/>
      <c r="AN184" s="494" t="s">
        <v>166</v>
      </c>
      <c r="AO184" s="494" t="s">
        <v>163</v>
      </c>
      <c r="AP184" s="494"/>
      <c r="AQ184" s="494"/>
      <c r="AR184" s="494"/>
      <c r="AS184" s="494" t="s">
        <v>166</v>
      </c>
      <c r="AT184" s="494" t="s">
        <v>163</v>
      </c>
      <c r="AU184" s="494"/>
      <c r="AV184" s="494"/>
      <c r="AW184" s="494"/>
      <c r="AX184" s="494" t="s">
        <v>166</v>
      </c>
    </row>
    <row r="185" spans="2:50" ht="14.25" hidden="1" customHeight="1" outlineLevel="1">
      <c r="B185" s="494"/>
      <c r="C185" s="494"/>
      <c r="D185" s="494"/>
      <c r="E185" s="494" t="s">
        <v>447</v>
      </c>
      <c r="F185" s="494"/>
      <c r="G185" s="494"/>
      <c r="H185" s="494"/>
      <c r="I185" s="527" t="s">
        <v>447</v>
      </c>
      <c r="J185" s="527"/>
      <c r="K185" s="527"/>
      <c r="L185" s="527"/>
      <c r="M185" s="527"/>
      <c r="N185" s="494"/>
      <c r="O185" s="494"/>
      <c r="P185" s="494" t="s">
        <v>448</v>
      </c>
      <c r="Q185" s="494"/>
      <c r="R185" s="494"/>
      <c r="S185" s="494"/>
      <c r="T185" s="494"/>
      <c r="U185" s="494" t="s">
        <v>448</v>
      </c>
      <c r="V185" s="494"/>
      <c r="W185" s="494"/>
      <c r="X185" s="494"/>
      <c r="Y185" s="494"/>
      <c r="Z185" s="494" t="s">
        <v>448</v>
      </c>
      <c r="AA185" s="494"/>
      <c r="AB185" s="494"/>
      <c r="AC185" s="494"/>
      <c r="AD185" s="494"/>
      <c r="AE185" s="494" t="s">
        <v>448</v>
      </c>
      <c r="AF185" s="494"/>
      <c r="AG185" s="494"/>
      <c r="AH185" s="494"/>
      <c r="AI185" s="494"/>
      <c r="AJ185" s="494" t="s">
        <v>448</v>
      </c>
      <c r="AK185" s="494"/>
      <c r="AL185" s="494"/>
      <c r="AM185" s="494"/>
      <c r="AN185" s="494"/>
      <c r="AO185" s="494" t="s">
        <v>448</v>
      </c>
      <c r="AP185" s="494"/>
      <c r="AQ185" s="494"/>
      <c r="AR185" s="494"/>
      <c r="AS185" s="494"/>
      <c r="AT185" s="494" t="s">
        <v>448</v>
      </c>
      <c r="AU185" s="494"/>
      <c r="AV185" s="494"/>
      <c r="AW185" s="494"/>
      <c r="AX185" s="494"/>
    </row>
    <row r="186" spans="2:50" ht="14.25" hidden="1" customHeight="1" outlineLevel="1">
      <c r="B186" s="494"/>
      <c r="C186" s="494"/>
      <c r="D186" s="494"/>
      <c r="E186" s="203" t="s">
        <v>162</v>
      </c>
      <c r="F186" s="203" t="s">
        <v>449</v>
      </c>
      <c r="G186" s="203" t="s">
        <v>164</v>
      </c>
      <c r="H186" s="494"/>
      <c r="I186" s="204" t="s">
        <v>162</v>
      </c>
      <c r="J186" s="204" t="s">
        <v>449</v>
      </c>
      <c r="K186" s="204" t="s">
        <v>164</v>
      </c>
      <c r="L186" s="527"/>
      <c r="M186" s="527"/>
      <c r="N186" s="494"/>
      <c r="O186" s="494"/>
      <c r="P186" s="203" t="s">
        <v>162</v>
      </c>
      <c r="Q186" s="203" t="s">
        <v>449</v>
      </c>
      <c r="R186" s="203" t="s">
        <v>164</v>
      </c>
      <c r="S186" s="205" t="s">
        <v>168</v>
      </c>
      <c r="T186" s="494"/>
      <c r="U186" s="203" t="s">
        <v>162</v>
      </c>
      <c r="V186" s="203" t="s">
        <v>449</v>
      </c>
      <c r="W186" s="203" t="s">
        <v>164</v>
      </c>
      <c r="X186" s="205" t="s">
        <v>168</v>
      </c>
      <c r="Y186" s="494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494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494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494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494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494"/>
    </row>
    <row r="187" spans="2:50" ht="14.25" hidden="1" customHeight="1" outlineLevel="1">
      <c r="B187" s="494" t="s">
        <v>488</v>
      </c>
      <c r="C187" s="203">
        <v>1</v>
      </c>
      <c r="D187" s="206" t="s">
        <v>407</v>
      </c>
      <c r="E187" s="203">
        <v>6</v>
      </c>
      <c r="F187" s="203">
        <v>3273</v>
      </c>
      <c r="G187" s="208">
        <f t="shared" ref="G187" si="217">F187/E187</f>
        <v>545.5</v>
      </c>
      <c r="H187" s="529">
        <f>AVERAGE(G187:G201)</f>
        <v>545.5</v>
      </c>
      <c r="I187" s="209">
        <f>AVERAGE(P187,U187,Z187,AE187,AJ187,AO187,AT187)</f>
        <v>6</v>
      </c>
      <c r="J187" s="209">
        <f>AVERAGE(Q187,V187,AA187,AF187,AK187,AP187,AU187)</f>
        <v>2810.5737708569759</v>
      </c>
      <c r="K187" s="210">
        <f>AVERAGE(R187,W187,AB187,AG187,AL187,AQ187,AV187)</f>
        <v>468.428961809496</v>
      </c>
      <c r="L187" s="530">
        <f>IFERROR(AVERAGE(K187:K201),"-")</f>
        <v>468.428961809496</v>
      </c>
      <c r="M187" s="209">
        <f>RANK(K187, K$187:$K$201)</f>
        <v>1</v>
      </c>
      <c r="N187" s="494"/>
      <c r="O187" s="494"/>
      <c r="P187" s="207">
        <v>6</v>
      </c>
      <c r="Q187" s="207">
        <v>2788.0733944954172</v>
      </c>
      <c r="R187" s="208">
        <f t="shared" ref="R187" si="218">Q187/P187</f>
        <v>464.67889908256956</v>
      </c>
      <c r="S187" s="205">
        <f>RANK(R187, R$187:R$201)</f>
        <v>1</v>
      </c>
      <c r="T187" s="529">
        <f>AVERAGE(R187:R201)</f>
        <v>464.67889908256956</v>
      </c>
      <c r="U187" s="207">
        <v>6</v>
      </c>
      <c r="V187" s="207">
        <v>2788.9939810834103</v>
      </c>
      <c r="W187" s="208">
        <f t="shared" ref="W187" si="219">V187/U187</f>
        <v>464.83233018056836</v>
      </c>
      <c r="X187" s="205">
        <f>RANK(W187, W$187:W$201)</f>
        <v>1</v>
      </c>
      <c r="Y187" s="529">
        <f>AVERAGE(W187:W201)</f>
        <v>464.83233018056836</v>
      </c>
      <c r="Z187" s="207">
        <v>6</v>
      </c>
      <c r="AA187" s="207">
        <v>2788.0176211453709</v>
      </c>
      <c r="AB187" s="208">
        <f t="shared" ref="AB187" si="220">AA187/Z187</f>
        <v>464.66960352422848</v>
      </c>
      <c r="AC187" s="205">
        <f>RANK(AB187, AB$187:AB$201)</f>
        <v>1</v>
      </c>
      <c r="AD187" s="529">
        <f>AVERAGE(AB187:AB201)</f>
        <v>464.66960352422848</v>
      </c>
      <c r="AE187" s="207">
        <v>6</v>
      </c>
      <c r="AF187" s="207">
        <v>2817.5722543352517</v>
      </c>
      <c r="AG187" s="208">
        <f t="shared" ref="AG187" si="221">AF187/AE187</f>
        <v>469.59537572254197</v>
      </c>
      <c r="AH187" s="205">
        <f>RANK(AG187, AG$187:AG$201)</f>
        <v>1</v>
      </c>
      <c r="AI187" s="529">
        <f>AVERAGE(AG187:AG201)</f>
        <v>469.59537572254197</v>
      </c>
      <c r="AJ187" s="207">
        <v>6</v>
      </c>
      <c r="AK187" s="207">
        <v>2820.0734394124852</v>
      </c>
      <c r="AL187" s="208">
        <f t="shared" ref="AL187" si="222">AK187/AJ187</f>
        <v>470.01223990208086</v>
      </c>
      <c r="AM187" s="205">
        <f>RANK(AL187, AL$187:AL$201)</f>
        <v>1</v>
      </c>
      <c r="AN187" s="529">
        <f>AVERAGE(AL187:AL201)</f>
        <v>470.01223990208086</v>
      </c>
      <c r="AO187" s="207">
        <v>6</v>
      </c>
      <c r="AP187" s="207">
        <v>2832.0591861898761</v>
      </c>
      <c r="AQ187" s="208">
        <f t="shared" ref="AQ187" si="223">AP187/AO187</f>
        <v>472.00986436497936</v>
      </c>
      <c r="AR187" s="205">
        <f>RANK(AQ187, AQ$187:AQ$201)</f>
        <v>1</v>
      </c>
      <c r="AS187" s="529">
        <f>AVERAGE(AQ187:AQ201)</f>
        <v>472.00986436497936</v>
      </c>
      <c r="AT187" s="207">
        <v>6</v>
      </c>
      <c r="AU187" s="207">
        <v>2839.2265193370181</v>
      </c>
      <c r="AV187" s="208">
        <f t="shared" ref="AV187" si="224">AU187/AT187</f>
        <v>473.20441988950301</v>
      </c>
      <c r="AW187" s="205">
        <f>RANK(AV187, AV$187:AV$201)</f>
        <v>1</v>
      </c>
      <c r="AX187" s="529">
        <f>AVERAGE(AV187:AV201)</f>
        <v>473.20441988950301</v>
      </c>
    </row>
    <row r="188" spans="2:50" ht="14.25" hidden="1" customHeight="1" outlineLevel="1">
      <c r="B188" s="494"/>
      <c r="C188" s="203">
        <v>2</v>
      </c>
      <c r="D188" s="206"/>
      <c r="E188" s="203"/>
      <c r="F188" s="203"/>
      <c r="G188" s="208"/>
      <c r="H188" s="529"/>
      <c r="I188" s="209"/>
      <c r="J188" s="209"/>
      <c r="K188" s="210"/>
      <c r="L188" s="530"/>
      <c r="M188" s="209"/>
      <c r="N188" s="494"/>
      <c r="O188" s="494"/>
      <c r="P188" s="203"/>
      <c r="Q188" s="203"/>
      <c r="R188" s="208"/>
      <c r="S188" s="205"/>
      <c r="T188" s="529"/>
      <c r="U188" s="203"/>
      <c r="V188" s="203"/>
      <c r="W188" s="208"/>
      <c r="X188" s="205"/>
      <c r="Y188" s="529"/>
      <c r="Z188" s="203"/>
      <c r="AA188" s="203"/>
      <c r="AB188" s="208"/>
      <c r="AC188" s="205"/>
      <c r="AD188" s="529"/>
      <c r="AE188" s="203"/>
      <c r="AF188" s="203"/>
      <c r="AG188" s="208"/>
      <c r="AH188" s="205"/>
      <c r="AI188" s="529"/>
      <c r="AJ188" s="203"/>
      <c r="AK188" s="203"/>
      <c r="AL188" s="208"/>
      <c r="AM188" s="205"/>
      <c r="AN188" s="529"/>
      <c r="AO188" s="203"/>
      <c r="AP188" s="203"/>
      <c r="AQ188" s="208"/>
      <c r="AR188" s="205"/>
      <c r="AS188" s="529"/>
      <c r="AT188" s="203"/>
      <c r="AU188" s="203"/>
      <c r="AV188" s="208"/>
      <c r="AW188" s="205"/>
      <c r="AX188" s="529"/>
    </row>
    <row r="189" spans="2:50" ht="14.25" hidden="1" customHeight="1" outlineLevel="1">
      <c r="B189" s="494"/>
      <c r="C189" s="203">
        <v>3</v>
      </c>
      <c r="D189" s="206"/>
      <c r="E189" s="203"/>
      <c r="F189" s="203"/>
      <c r="G189" s="208"/>
      <c r="H189" s="529"/>
      <c r="I189" s="209"/>
      <c r="J189" s="209"/>
      <c r="K189" s="210"/>
      <c r="L189" s="530"/>
      <c r="M189" s="209"/>
      <c r="N189" s="494"/>
      <c r="O189" s="494"/>
      <c r="P189" s="203"/>
      <c r="Q189" s="203"/>
      <c r="R189" s="208"/>
      <c r="S189" s="205"/>
      <c r="T189" s="529"/>
      <c r="U189" s="203"/>
      <c r="V189" s="203"/>
      <c r="W189" s="208"/>
      <c r="X189" s="205"/>
      <c r="Y189" s="529"/>
      <c r="Z189" s="203"/>
      <c r="AA189" s="203"/>
      <c r="AB189" s="208"/>
      <c r="AC189" s="205"/>
      <c r="AD189" s="529"/>
      <c r="AE189" s="203"/>
      <c r="AF189" s="203"/>
      <c r="AG189" s="208"/>
      <c r="AH189" s="205"/>
      <c r="AI189" s="529"/>
      <c r="AJ189" s="203"/>
      <c r="AK189" s="203"/>
      <c r="AL189" s="208"/>
      <c r="AM189" s="205"/>
      <c r="AN189" s="529"/>
      <c r="AO189" s="203"/>
      <c r="AP189" s="203"/>
      <c r="AQ189" s="208"/>
      <c r="AR189" s="205"/>
      <c r="AS189" s="529"/>
      <c r="AT189" s="203"/>
      <c r="AU189" s="203"/>
      <c r="AV189" s="208"/>
      <c r="AW189" s="205"/>
      <c r="AX189" s="529"/>
    </row>
    <row r="190" spans="2:50" ht="14.25" hidden="1" customHeight="1" outlineLevel="1">
      <c r="B190" s="494"/>
      <c r="C190" s="203">
        <v>4</v>
      </c>
      <c r="D190" s="206"/>
      <c r="E190" s="203"/>
      <c r="F190" s="203"/>
      <c r="G190" s="208"/>
      <c r="H190" s="529"/>
      <c r="I190" s="209"/>
      <c r="J190" s="209"/>
      <c r="K190" s="210"/>
      <c r="L190" s="530"/>
      <c r="M190" s="209"/>
      <c r="N190" s="494"/>
      <c r="O190" s="494"/>
      <c r="P190" s="203"/>
      <c r="Q190" s="203"/>
      <c r="R190" s="208"/>
      <c r="S190" s="205"/>
      <c r="T190" s="529"/>
      <c r="U190" s="203"/>
      <c r="V190" s="203"/>
      <c r="W190" s="208"/>
      <c r="X190" s="205"/>
      <c r="Y190" s="529"/>
      <c r="Z190" s="203"/>
      <c r="AA190" s="203"/>
      <c r="AB190" s="208"/>
      <c r="AC190" s="205"/>
      <c r="AD190" s="529"/>
      <c r="AE190" s="203"/>
      <c r="AF190" s="203"/>
      <c r="AG190" s="208"/>
      <c r="AH190" s="205"/>
      <c r="AI190" s="529"/>
      <c r="AJ190" s="203"/>
      <c r="AK190" s="203"/>
      <c r="AL190" s="208"/>
      <c r="AM190" s="205"/>
      <c r="AN190" s="529"/>
      <c r="AO190" s="203"/>
      <c r="AP190" s="203"/>
      <c r="AQ190" s="208"/>
      <c r="AR190" s="205"/>
      <c r="AS190" s="529"/>
      <c r="AT190" s="203"/>
      <c r="AU190" s="203"/>
      <c r="AV190" s="208"/>
      <c r="AW190" s="205"/>
      <c r="AX190" s="529"/>
    </row>
    <row r="191" spans="2:50" ht="14.25" hidden="1" customHeight="1" outlineLevel="1">
      <c r="B191" s="494"/>
      <c r="C191" s="203">
        <v>5</v>
      </c>
      <c r="D191" s="206"/>
      <c r="E191" s="203"/>
      <c r="F191" s="203"/>
      <c r="G191" s="208"/>
      <c r="H191" s="529"/>
      <c r="I191" s="209"/>
      <c r="J191" s="209"/>
      <c r="K191" s="210"/>
      <c r="L191" s="530"/>
      <c r="M191" s="209"/>
      <c r="N191" s="494"/>
      <c r="O191" s="494"/>
      <c r="P191" s="203"/>
      <c r="Q191" s="203"/>
      <c r="R191" s="208"/>
      <c r="S191" s="205"/>
      <c r="T191" s="529"/>
      <c r="U191" s="203"/>
      <c r="V191" s="203"/>
      <c r="W191" s="208"/>
      <c r="X191" s="205"/>
      <c r="Y191" s="529"/>
      <c r="Z191" s="203"/>
      <c r="AA191" s="203"/>
      <c r="AB191" s="208"/>
      <c r="AC191" s="205"/>
      <c r="AD191" s="529"/>
      <c r="AE191" s="203"/>
      <c r="AF191" s="203"/>
      <c r="AG191" s="208"/>
      <c r="AH191" s="205"/>
      <c r="AI191" s="529"/>
      <c r="AJ191" s="203"/>
      <c r="AK191" s="203"/>
      <c r="AL191" s="208"/>
      <c r="AM191" s="205"/>
      <c r="AN191" s="529"/>
      <c r="AO191" s="203"/>
      <c r="AP191" s="203"/>
      <c r="AQ191" s="208"/>
      <c r="AR191" s="205"/>
      <c r="AS191" s="529"/>
      <c r="AT191" s="203"/>
      <c r="AU191" s="203"/>
      <c r="AV191" s="208"/>
      <c r="AW191" s="205"/>
      <c r="AX191" s="529"/>
    </row>
    <row r="192" spans="2:50" ht="14.25" hidden="1" customHeight="1" outlineLevel="1">
      <c r="B192" s="494"/>
      <c r="C192" s="203">
        <v>6</v>
      </c>
      <c r="D192" s="206"/>
      <c r="E192" s="203"/>
      <c r="F192" s="203"/>
      <c r="G192" s="208"/>
      <c r="H192" s="529"/>
      <c r="I192" s="209"/>
      <c r="J192" s="209"/>
      <c r="K192" s="210"/>
      <c r="L192" s="530"/>
      <c r="M192" s="209"/>
      <c r="N192" s="494"/>
      <c r="O192" s="494"/>
      <c r="P192" s="203"/>
      <c r="Q192" s="203"/>
      <c r="R192" s="208"/>
      <c r="S192" s="205"/>
      <c r="T192" s="529"/>
      <c r="U192" s="203"/>
      <c r="V192" s="203"/>
      <c r="W192" s="208"/>
      <c r="X192" s="205"/>
      <c r="Y192" s="529"/>
      <c r="Z192" s="203"/>
      <c r="AA192" s="203"/>
      <c r="AB192" s="208"/>
      <c r="AC192" s="205"/>
      <c r="AD192" s="529"/>
      <c r="AE192" s="203"/>
      <c r="AF192" s="203"/>
      <c r="AG192" s="208"/>
      <c r="AH192" s="205"/>
      <c r="AI192" s="529"/>
      <c r="AJ192" s="203"/>
      <c r="AK192" s="203"/>
      <c r="AL192" s="208"/>
      <c r="AM192" s="205"/>
      <c r="AN192" s="529"/>
      <c r="AO192" s="203"/>
      <c r="AP192" s="203"/>
      <c r="AQ192" s="208"/>
      <c r="AR192" s="205"/>
      <c r="AS192" s="529"/>
      <c r="AT192" s="203"/>
      <c r="AU192" s="203"/>
      <c r="AV192" s="208"/>
      <c r="AW192" s="205"/>
      <c r="AX192" s="529"/>
    </row>
    <row r="193" spans="2:50" ht="14.25" hidden="1" customHeight="1" outlineLevel="1">
      <c r="B193" s="494"/>
      <c r="C193" s="203">
        <v>7</v>
      </c>
      <c r="D193" s="206"/>
      <c r="E193" s="203"/>
      <c r="F193" s="203"/>
      <c r="G193" s="208"/>
      <c r="H193" s="529"/>
      <c r="I193" s="209"/>
      <c r="J193" s="209"/>
      <c r="K193" s="210"/>
      <c r="L193" s="530"/>
      <c r="M193" s="209"/>
      <c r="N193" s="494"/>
      <c r="O193" s="494"/>
      <c r="P193" s="203"/>
      <c r="Q193" s="203"/>
      <c r="R193" s="208"/>
      <c r="S193" s="205"/>
      <c r="T193" s="529"/>
      <c r="U193" s="203"/>
      <c r="V193" s="203"/>
      <c r="W193" s="208"/>
      <c r="X193" s="205"/>
      <c r="Y193" s="529"/>
      <c r="Z193" s="203"/>
      <c r="AA193" s="203"/>
      <c r="AB193" s="208"/>
      <c r="AC193" s="205"/>
      <c r="AD193" s="529"/>
      <c r="AE193" s="203"/>
      <c r="AF193" s="203"/>
      <c r="AG193" s="208"/>
      <c r="AH193" s="205"/>
      <c r="AI193" s="529"/>
      <c r="AJ193" s="203"/>
      <c r="AK193" s="203"/>
      <c r="AL193" s="208"/>
      <c r="AM193" s="205"/>
      <c r="AN193" s="529"/>
      <c r="AO193" s="203"/>
      <c r="AP193" s="203"/>
      <c r="AQ193" s="208"/>
      <c r="AR193" s="205"/>
      <c r="AS193" s="529"/>
      <c r="AT193" s="203"/>
      <c r="AU193" s="203"/>
      <c r="AV193" s="208"/>
      <c r="AW193" s="205"/>
      <c r="AX193" s="529"/>
    </row>
    <row r="194" spans="2:50" ht="14.25" hidden="1" customHeight="1" outlineLevel="1">
      <c r="B194" s="494"/>
      <c r="C194" s="203">
        <v>8</v>
      </c>
      <c r="D194" s="206"/>
      <c r="E194" s="203"/>
      <c r="F194" s="203"/>
      <c r="G194" s="208"/>
      <c r="H194" s="529"/>
      <c r="I194" s="209"/>
      <c r="J194" s="209"/>
      <c r="K194" s="210"/>
      <c r="L194" s="530"/>
      <c r="M194" s="209"/>
      <c r="N194" s="494"/>
      <c r="O194" s="494"/>
      <c r="P194" s="203"/>
      <c r="Q194" s="203"/>
      <c r="R194" s="208"/>
      <c r="S194" s="205"/>
      <c r="T194" s="529"/>
      <c r="U194" s="203"/>
      <c r="V194" s="203"/>
      <c r="W194" s="208"/>
      <c r="X194" s="205"/>
      <c r="Y194" s="529"/>
      <c r="Z194" s="203"/>
      <c r="AA194" s="203"/>
      <c r="AB194" s="208"/>
      <c r="AC194" s="205"/>
      <c r="AD194" s="529"/>
      <c r="AE194" s="203"/>
      <c r="AF194" s="203"/>
      <c r="AG194" s="208"/>
      <c r="AH194" s="205"/>
      <c r="AI194" s="529"/>
      <c r="AJ194" s="203"/>
      <c r="AK194" s="203"/>
      <c r="AL194" s="208"/>
      <c r="AM194" s="205"/>
      <c r="AN194" s="529"/>
      <c r="AO194" s="203"/>
      <c r="AP194" s="203"/>
      <c r="AQ194" s="208"/>
      <c r="AR194" s="205"/>
      <c r="AS194" s="529"/>
      <c r="AT194" s="203"/>
      <c r="AU194" s="203"/>
      <c r="AV194" s="208"/>
      <c r="AW194" s="205"/>
      <c r="AX194" s="529"/>
    </row>
    <row r="195" spans="2:50" ht="14.25" hidden="1" customHeight="1" outlineLevel="1">
      <c r="B195" s="494"/>
      <c r="C195" s="203">
        <v>9</v>
      </c>
      <c r="D195" s="206"/>
      <c r="E195" s="203"/>
      <c r="F195" s="203"/>
      <c r="G195" s="208"/>
      <c r="H195" s="529"/>
      <c r="I195" s="209"/>
      <c r="J195" s="209"/>
      <c r="K195" s="210"/>
      <c r="L195" s="530"/>
      <c r="M195" s="209"/>
      <c r="N195" s="494"/>
      <c r="O195" s="494"/>
      <c r="P195" s="203"/>
      <c r="Q195" s="203"/>
      <c r="R195" s="208"/>
      <c r="S195" s="205"/>
      <c r="T195" s="529"/>
      <c r="U195" s="203"/>
      <c r="V195" s="203"/>
      <c r="W195" s="208"/>
      <c r="X195" s="205"/>
      <c r="Y195" s="529"/>
      <c r="Z195" s="203"/>
      <c r="AA195" s="203"/>
      <c r="AB195" s="208"/>
      <c r="AC195" s="205"/>
      <c r="AD195" s="529"/>
      <c r="AE195" s="203"/>
      <c r="AF195" s="203"/>
      <c r="AG195" s="208"/>
      <c r="AH195" s="205"/>
      <c r="AI195" s="529"/>
      <c r="AJ195" s="203"/>
      <c r="AK195" s="203"/>
      <c r="AL195" s="208"/>
      <c r="AM195" s="205"/>
      <c r="AN195" s="529"/>
      <c r="AO195" s="203"/>
      <c r="AP195" s="203"/>
      <c r="AQ195" s="208"/>
      <c r="AR195" s="205"/>
      <c r="AS195" s="529"/>
      <c r="AT195" s="203"/>
      <c r="AU195" s="203"/>
      <c r="AV195" s="208"/>
      <c r="AW195" s="205"/>
      <c r="AX195" s="529"/>
    </row>
    <row r="196" spans="2:50" ht="14.25" hidden="1" customHeight="1" outlineLevel="1">
      <c r="B196" s="494"/>
      <c r="C196" s="203">
        <v>10</v>
      </c>
      <c r="D196" s="206"/>
      <c r="E196" s="203"/>
      <c r="F196" s="203"/>
      <c r="G196" s="208"/>
      <c r="H196" s="529"/>
      <c r="I196" s="209"/>
      <c r="J196" s="209"/>
      <c r="K196" s="210"/>
      <c r="L196" s="530"/>
      <c r="M196" s="209"/>
      <c r="N196" s="494"/>
      <c r="O196" s="494"/>
      <c r="P196" s="203"/>
      <c r="Q196" s="203"/>
      <c r="R196" s="208"/>
      <c r="S196" s="205"/>
      <c r="T196" s="529"/>
      <c r="U196" s="203"/>
      <c r="V196" s="203"/>
      <c r="W196" s="208"/>
      <c r="X196" s="205"/>
      <c r="Y196" s="529"/>
      <c r="Z196" s="203"/>
      <c r="AA196" s="203"/>
      <c r="AB196" s="208"/>
      <c r="AC196" s="205"/>
      <c r="AD196" s="529"/>
      <c r="AE196" s="203"/>
      <c r="AF196" s="203"/>
      <c r="AG196" s="208"/>
      <c r="AH196" s="205"/>
      <c r="AI196" s="529"/>
      <c r="AJ196" s="203"/>
      <c r="AK196" s="203"/>
      <c r="AL196" s="208"/>
      <c r="AM196" s="205"/>
      <c r="AN196" s="529"/>
      <c r="AO196" s="203"/>
      <c r="AP196" s="203"/>
      <c r="AQ196" s="208"/>
      <c r="AR196" s="205"/>
      <c r="AS196" s="529"/>
      <c r="AT196" s="203"/>
      <c r="AU196" s="203"/>
      <c r="AV196" s="208"/>
      <c r="AW196" s="205"/>
      <c r="AX196" s="529"/>
    </row>
    <row r="197" spans="2:50" ht="14.25" hidden="1" customHeight="1" outlineLevel="1">
      <c r="B197" s="494"/>
      <c r="C197" s="203">
        <v>11</v>
      </c>
      <c r="D197" s="206"/>
      <c r="E197" s="203"/>
      <c r="F197" s="203"/>
      <c r="G197" s="208"/>
      <c r="H197" s="529"/>
      <c r="I197" s="209"/>
      <c r="J197" s="209"/>
      <c r="K197" s="210"/>
      <c r="L197" s="530"/>
      <c r="M197" s="209"/>
      <c r="N197" s="494"/>
      <c r="O197" s="494"/>
      <c r="P197" s="203"/>
      <c r="Q197" s="203"/>
      <c r="R197" s="208"/>
      <c r="S197" s="205"/>
      <c r="T197" s="529"/>
      <c r="U197" s="203"/>
      <c r="V197" s="203"/>
      <c r="W197" s="208"/>
      <c r="X197" s="205"/>
      <c r="Y197" s="529"/>
      <c r="Z197" s="203"/>
      <c r="AA197" s="203"/>
      <c r="AB197" s="208"/>
      <c r="AC197" s="205"/>
      <c r="AD197" s="529"/>
      <c r="AE197" s="203"/>
      <c r="AF197" s="203"/>
      <c r="AG197" s="208"/>
      <c r="AH197" s="205"/>
      <c r="AI197" s="529"/>
      <c r="AJ197" s="203"/>
      <c r="AK197" s="203"/>
      <c r="AL197" s="208"/>
      <c r="AM197" s="205"/>
      <c r="AN197" s="529"/>
      <c r="AO197" s="203"/>
      <c r="AP197" s="203"/>
      <c r="AQ197" s="208"/>
      <c r="AR197" s="205"/>
      <c r="AS197" s="529"/>
      <c r="AT197" s="203"/>
      <c r="AU197" s="203"/>
      <c r="AV197" s="208"/>
      <c r="AW197" s="205"/>
      <c r="AX197" s="529"/>
    </row>
    <row r="198" spans="2:50" ht="14.25" hidden="1" customHeight="1" outlineLevel="1">
      <c r="B198" s="494"/>
      <c r="C198" s="203">
        <v>12</v>
      </c>
      <c r="D198" s="206"/>
      <c r="E198" s="203"/>
      <c r="F198" s="203"/>
      <c r="G198" s="208"/>
      <c r="H198" s="529"/>
      <c r="I198" s="209"/>
      <c r="J198" s="209"/>
      <c r="K198" s="210"/>
      <c r="L198" s="530"/>
      <c r="M198" s="209"/>
      <c r="N198" s="494"/>
      <c r="O198" s="494"/>
      <c r="P198" s="203"/>
      <c r="Q198" s="203"/>
      <c r="R198" s="208"/>
      <c r="S198" s="205"/>
      <c r="T198" s="529"/>
      <c r="U198" s="203"/>
      <c r="V198" s="203"/>
      <c r="W198" s="208"/>
      <c r="X198" s="205"/>
      <c r="Y198" s="529"/>
      <c r="Z198" s="203"/>
      <c r="AA198" s="203"/>
      <c r="AB198" s="208"/>
      <c r="AC198" s="205"/>
      <c r="AD198" s="529"/>
      <c r="AE198" s="203"/>
      <c r="AF198" s="203"/>
      <c r="AG198" s="208"/>
      <c r="AH198" s="205"/>
      <c r="AI198" s="529"/>
      <c r="AJ198" s="203"/>
      <c r="AK198" s="203"/>
      <c r="AL198" s="208"/>
      <c r="AM198" s="205"/>
      <c r="AN198" s="529"/>
      <c r="AO198" s="203"/>
      <c r="AP198" s="203"/>
      <c r="AQ198" s="208"/>
      <c r="AR198" s="205"/>
      <c r="AS198" s="529"/>
      <c r="AT198" s="203"/>
      <c r="AU198" s="203"/>
      <c r="AV198" s="208"/>
      <c r="AW198" s="205"/>
      <c r="AX198" s="529"/>
    </row>
    <row r="199" spans="2:50" ht="14.25" hidden="1" customHeight="1" outlineLevel="1">
      <c r="B199" s="494"/>
      <c r="C199" s="203">
        <v>13</v>
      </c>
      <c r="D199" s="206"/>
      <c r="E199" s="203"/>
      <c r="F199" s="203"/>
      <c r="G199" s="208"/>
      <c r="H199" s="529"/>
      <c r="I199" s="209"/>
      <c r="J199" s="209"/>
      <c r="K199" s="210"/>
      <c r="L199" s="530"/>
      <c r="M199" s="209"/>
      <c r="N199" s="494"/>
      <c r="O199" s="494"/>
      <c r="P199" s="203"/>
      <c r="Q199" s="203"/>
      <c r="R199" s="208"/>
      <c r="S199" s="205"/>
      <c r="T199" s="529"/>
      <c r="U199" s="203"/>
      <c r="V199" s="203"/>
      <c r="W199" s="208"/>
      <c r="X199" s="205"/>
      <c r="Y199" s="529"/>
      <c r="Z199" s="203"/>
      <c r="AA199" s="203"/>
      <c r="AB199" s="208"/>
      <c r="AC199" s="205"/>
      <c r="AD199" s="529"/>
      <c r="AE199" s="203"/>
      <c r="AF199" s="203"/>
      <c r="AG199" s="208"/>
      <c r="AH199" s="205"/>
      <c r="AI199" s="529"/>
      <c r="AJ199" s="203"/>
      <c r="AK199" s="203"/>
      <c r="AL199" s="208"/>
      <c r="AM199" s="205"/>
      <c r="AN199" s="529"/>
      <c r="AO199" s="203"/>
      <c r="AP199" s="203"/>
      <c r="AQ199" s="208"/>
      <c r="AR199" s="205"/>
      <c r="AS199" s="529"/>
      <c r="AT199" s="203"/>
      <c r="AU199" s="203"/>
      <c r="AV199" s="208"/>
      <c r="AW199" s="205"/>
      <c r="AX199" s="529"/>
    </row>
    <row r="200" spans="2:50" ht="14.25" hidden="1" customHeight="1" outlineLevel="1">
      <c r="B200" s="494"/>
      <c r="C200" s="203">
        <v>14</v>
      </c>
      <c r="D200" s="206"/>
      <c r="E200" s="203"/>
      <c r="F200" s="203"/>
      <c r="G200" s="208"/>
      <c r="H200" s="529"/>
      <c r="I200" s="209"/>
      <c r="J200" s="209"/>
      <c r="K200" s="210"/>
      <c r="L200" s="530"/>
      <c r="M200" s="209"/>
      <c r="N200" s="494"/>
      <c r="O200" s="494"/>
      <c r="P200" s="203"/>
      <c r="Q200" s="203"/>
      <c r="R200" s="208"/>
      <c r="S200" s="205"/>
      <c r="T200" s="529"/>
      <c r="U200" s="203"/>
      <c r="V200" s="203"/>
      <c r="W200" s="208"/>
      <c r="X200" s="205"/>
      <c r="Y200" s="529"/>
      <c r="Z200" s="203"/>
      <c r="AA200" s="203"/>
      <c r="AB200" s="208"/>
      <c r="AC200" s="205"/>
      <c r="AD200" s="529"/>
      <c r="AE200" s="203"/>
      <c r="AF200" s="203"/>
      <c r="AG200" s="208"/>
      <c r="AH200" s="205"/>
      <c r="AI200" s="529"/>
      <c r="AJ200" s="203"/>
      <c r="AK200" s="203"/>
      <c r="AL200" s="208"/>
      <c r="AM200" s="205"/>
      <c r="AN200" s="529"/>
      <c r="AO200" s="203"/>
      <c r="AP200" s="203"/>
      <c r="AQ200" s="208"/>
      <c r="AR200" s="205"/>
      <c r="AS200" s="529"/>
      <c r="AT200" s="203"/>
      <c r="AU200" s="203"/>
      <c r="AV200" s="208"/>
      <c r="AW200" s="205"/>
      <c r="AX200" s="529"/>
    </row>
    <row r="201" spans="2:50" ht="14.25" hidden="1" customHeight="1" outlineLevel="1">
      <c r="B201" s="494"/>
      <c r="C201" s="203">
        <v>15</v>
      </c>
      <c r="D201" s="206"/>
      <c r="E201" s="203"/>
      <c r="F201" s="203"/>
      <c r="G201" s="208"/>
      <c r="H201" s="529"/>
      <c r="I201" s="209"/>
      <c r="J201" s="209"/>
      <c r="K201" s="210"/>
      <c r="L201" s="530"/>
      <c r="M201" s="209"/>
      <c r="N201" s="494"/>
      <c r="O201" s="494"/>
      <c r="P201" s="203"/>
      <c r="Q201" s="207"/>
      <c r="R201" s="208"/>
      <c r="S201" s="205"/>
      <c r="T201" s="529"/>
      <c r="U201" s="203"/>
      <c r="V201" s="203"/>
      <c r="W201" s="208"/>
      <c r="X201" s="205"/>
      <c r="Y201" s="529"/>
      <c r="Z201" s="203"/>
      <c r="AA201" s="203"/>
      <c r="AB201" s="208"/>
      <c r="AC201" s="205"/>
      <c r="AD201" s="529"/>
      <c r="AE201" s="203"/>
      <c r="AF201" s="203"/>
      <c r="AG201" s="208"/>
      <c r="AH201" s="205"/>
      <c r="AI201" s="529"/>
      <c r="AJ201" s="203"/>
      <c r="AK201" s="203"/>
      <c r="AL201" s="208"/>
      <c r="AM201" s="205"/>
      <c r="AN201" s="529"/>
      <c r="AO201" s="203"/>
      <c r="AP201" s="203"/>
      <c r="AQ201" s="208"/>
      <c r="AR201" s="205"/>
      <c r="AS201" s="529"/>
      <c r="AT201" s="203"/>
      <c r="AU201" s="203"/>
      <c r="AV201" s="208"/>
      <c r="AW201" s="205"/>
      <c r="AX201" s="529"/>
    </row>
    <row r="202" spans="2:50" ht="14.25" hidden="1" customHeight="1" outlineLevel="1" collapsed="1">
      <c r="B202" s="531" t="s">
        <v>695</v>
      </c>
      <c r="C202" s="532"/>
      <c r="D202" s="532"/>
      <c r="E202" s="532"/>
      <c r="F202" s="532"/>
      <c r="G202" s="532"/>
      <c r="H202" s="532"/>
      <c r="I202" s="532"/>
      <c r="J202" s="532"/>
      <c r="K202" s="532"/>
      <c r="L202" s="532"/>
      <c r="M202" s="533"/>
      <c r="N202" s="575" t="s">
        <v>445</v>
      </c>
      <c r="O202" s="575" t="s">
        <v>105</v>
      </c>
      <c r="P202" s="587">
        <f>AT182+1</f>
        <v>45937</v>
      </c>
      <c r="Q202" s="588"/>
      <c r="R202" s="588"/>
      <c r="S202" s="588"/>
      <c r="T202" s="588"/>
      <c r="U202" s="589">
        <f>P202+1</f>
        <v>45938</v>
      </c>
      <c r="V202" s="590"/>
      <c r="W202" s="590"/>
      <c r="X202" s="590"/>
      <c r="Y202" s="590"/>
      <c r="Z202" s="587">
        <f t="shared" ref="Z202" si="225">U202+1</f>
        <v>45939</v>
      </c>
      <c r="AA202" s="588"/>
      <c r="AB202" s="588"/>
      <c r="AC202" s="588"/>
      <c r="AD202" s="588"/>
      <c r="AE202" s="589">
        <f t="shared" ref="AE202" si="226">Z202+1</f>
        <v>45940</v>
      </c>
      <c r="AF202" s="590"/>
      <c r="AG202" s="590"/>
      <c r="AH202" s="590"/>
      <c r="AI202" s="590"/>
      <c r="AJ202" s="591">
        <f t="shared" ref="AJ202" si="227">AE202+1</f>
        <v>45941</v>
      </c>
      <c r="AK202" s="592"/>
      <c r="AL202" s="592"/>
      <c r="AM202" s="592"/>
      <c r="AN202" s="593"/>
      <c r="AO202" s="589">
        <f t="shared" ref="AO202" si="228">AJ202+1</f>
        <v>45942</v>
      </c>
      <c r="AP202" s="590"/>
      <c r="AQ202" s="590"/>
      <c r="AR202" s="590"/>
      <c r="AS202" s="590"/>
      <c r="AT202" s="591">
        <f t="shared" ref="AT202" si="229">AO202+1</f>
        <v>45943</v>
      </c>
      <c r="AU202" s="592"/>
      <c r="AV202" s="592"/>
      <c r="AW202" s="592"/>
      <c r="AX202" s="593"/>
    </row>
    <row r="203" spans="2:50" ht="14.25" hidden="1" customHeight="1" outlineLevel="1">
      <c r="B203" s="534"/>
      <c r="C203" s="534"/>
      <c r="D203" s="534"/>
      <c r="E203" s="534"/>
      <c r="F203" s="534"/>
      <c r="G203" s="534"/>
      <c r="H203" s="534"/>
      <c r="I203" s="534"/>
      <c r="J203" s="534"/>
      <c r="K203" s="534"/>
      <c r="L203" s="534"/>
      <c r="M203" s="535"/>
      <c r="N203" s="577"/>
      <c r="O203" s="577"/>
      <c r="P203" s="594">
        <f>P202</f>
        <v>45937</v>
      </c>
      <c r="Q203" s="594"/>
      <c r="R203" s="594"/>
      <c r="S203" s="594"/>
      <c r="T203" s="594"/>
      <c r="U203" s="595">
        <f>U202</f>
        <v>45938</v>
      </c>
      <c r="V203" s="595"/>
      <c r="W203" s="595"/>
      <c r="X203" s="595"/>
      <c r="Y203" s="595"/>
      <c r="Z203" s="594">
        <f t="shared" ref="Z203" si="230">Z202</f>
        <v>45939</v>
      </c>
      <c r="AA203" s="594"/>
      <c r="AB203" s="594"/>
      <c r="AC203" s="594"/>
      <c r="AD203" s="594"/>
      <c r="AE203" s="595">
        <f t="shared" ref="AE203" si="231">AE202</f>
        <v>45940</v>
      </c>
      <c r="AF203" s="595"/>
      <c r="AG203" s="595"/>
      <c r="AH203" s="595"/>
      <c r="AI203" s="595"/>
      <c r="AJ203" s="596">
        <f t="shared" ref="AJ203" si="232">AJ202</f>
        <v>45941</v>
      </c>
      <c r="AK203" s="597"/>
      <c r="AL203" s="597"/>
      <c r="AM203" s="597"/>
      <c r="AN203" s="598"/>
      <c r="AO203" s="595">
        <f t="shared" ref="AO203" si="233">AO202</f>
        <v>45942</v>
      </c>
      <c r="AP203" s="595"/>
      <c r="AQ203" s="595"/>
      <c r="AR203" s="595"/>
      <c r="AS203" s="595"/>
      <c r="AT203" s="596">
        <f t="shared" ref="AT203" si="234">AT202</f>
        <v>45943</v>
      </c>
      <c r="AU203" s="597"/>
      <c r="AV203" s="597"/>
      <c r="AW203" s="597"/>
      <c r="AX203" s="598"/>
    </row>
    <row r="204" spans="2:50" ht="14.25" hidden="1" customHeight="1" outlineLevel="1">
      <c r="B204" s="494" t="s">
        <v>165</v>
      </c>
      <c r="C204" s="494" t="s">
        <v>160</v>
      </c>
      <c r="D204" s="494"/>
      <c r="E204" s="494" t="s">
        <v>161</v>
      </c>
      <c r="F204" s="494"/>
      <c r="G204" s="494"/>
      <c r="H204" s="494" t="s">
        <v>166</v>
      </c>
      <c r="I204" s="527" t="s">
        <v>446</v>
      </c>
      <c r="J204" s="527"/>
      <c r="K204" s="527"/>
      <c r="L204" s="527" t="s">
        <v>166</v>
      </c>
      <c r="M204" s="527" t="s">
        <v>168</v>
      </c>
      <c r="N204" s="494"/>
      <c r="O204" s="494" t="s">
        <v>167</v>
      </c>
      <c r="P204" s="494" t="s">
        <v>163</v>
      </c>
      <c r="Q204" s="494"/>
      <c r="R204" s="494"/>
      <c r="S204" s="494"/>
      <c r="T204" s="494" t="s">
        <v>166</v>
      </c>
      <c r="U204" s="494" t="s">
        <v>163</v>
      </c>
      <c r="V204" s="494"/>
      <c r="W204" s="494"/>
      <c r="X204" s="494"/>
      <c r="Y204" s="494" t="s">
        <v>166</v>
      </c>
      <c r="Z204" s="494" t="s">
        <v>163</v>
      </c>
      <c r="AA204" s="494"/>
      <c r="AB204" s="494"/>
      <c r="AC204" s="494"/>
      <c r="AD204" s="494" t="s">
        <v>166</v>
      </c>
      <c r="AE204" s="494" t="s">
        <v>163</v>
      </c>
      <c r="AF204" s="494"/>
      <c r="AG204" s="494"/>
      <c r="AH204" s="494"/>
      <c r="AI204" s="494" t="s">
        <v>166</v>
      </c>
      <c r="AJ204" s="494" t="s">
        <v>163</v>
      </c>
      <c r="AK204" s="494"/>
      <c r="AL204" s="494"/>
      <c r="AM204" s="494"/>
      <c r="AN204" s="494" t="s">
        <v>166</v>
      </c>
      <c r="AO204" s="494" t="s">
        <v>163</v>
      </c>
      <c r="AP204" s="494"/>
      <c r="AQ204" s="494"/>
      <c r="AR204" s="494"/>
      <c r="AS204" s="494" t="s">
        <v>166</v>
      </c>
      <c r="AT204" s="494" t="s">
        <v>163</v>
      </c>
      <c r="AU204" s="494"/>
      <c r="AV204" s="494"/>
      <c r="AW204" s="494"/>
      <c r="AX204" s="494" t="s">
        <v>166</v>
      </c>
    </row>
    <row r="205" spans="2:50" ht="14.25" hidden="1" customHeight="1" outlineLevel="1">
      <c r="B205" s="494"/>
      <c r="C205" s="494"/>
      <c r="D205" s="494"/>
      <c r="E205" s="494" t="s">
        <v>447</v>
      </c>
      <c r="F205" s="494"/>
      <c r="G205" s="494"/>
      <c r="H205" s="494"/>
      <c r="I205" s="527" t="s">
        <v>447</v>
      </c>
      <c r="J205" s="527"/>
      <c r="K205" s="527"/>
      <c r="L205" s="527"/>
      <c r="M205" s="527"/>
      <c r="N205" s="494"/>
      <c r="O205" s="494"/>
      <c r="P205" s="494" t="s">
        <v>448</v>
      </c>
      <c r="Q205" s="494"/>
      <c r="R205" s="494"/>
      <c r="S205" s="494"/>
      <c r="T205" s="494"/>
      <c r="U205" s="494" t="s">
        <v>448</v>
      </c>
      <c r="V205" s="494"/>
      <c r="W205" s="494"/>
      <c r="X205" s="494"/>
      <c r="Y205" s="494"/>
      <c r="Z205" s="494" t="s">
        <v>448</v>
      </c>
      <c r="AA205" s="494"/>
      <c r="AB205" s="494"/>
      <c r="AC205" s="494"/>
      <c r="AD205" s="494"/>
      <c r="AE205" s="494" t="s">
        <v>448</v>
      </c>
      <c r="AF205" s="494"/>
      <c r="AG205" s="494"/>
      <c r="AH205" s="494"/>
      <c r="AI205" s="494"/>
      <c r="AJ205" s="494" t="s">
        <v>448</v>
      </c>
      <c r="AK205" s="494"/>
      <c r="AL205" s="494"/>
      <c r="AM205" s="494"/>
      <c r="AN205" s="494"/>
      <c r="AO205" s="494" t="s">
        <v>448</v>
      </c>
      <c r="AP205" s="494"/>
      <c r="AQ205" s="494"/>
      <c r="AR205" s="494"/>
      <c r="AS205" s="494"/>
      <c r="AT205" s="494" t="s">
        <v>448</v>
      </c>
      <c r="AU205" s="494"/>
      <c r="AV205" s="494"/>
      <c r="AW205" s="494"/>
      <c r="AX205" s="494"/>
    </row>
    <row r="206" spans="2:50" ht="14.25" hidden="1" customHeight="1" outlineLevel="1">
      <c r="B206" s="494"/>
      <c r="C206" s="494"/>
      <c r="D206" s="494"/>
      <c r="E206" s="203" t="s">
        <v>162</v>
      </c>
      <c r="F206" s="203" t="s">
        <v>449</v>
      </c>
      <c r="G206" s="203" t="s">
        <v>164</v>
      </c>
      <c r="H206" s="494"/>
      <c r="I206" s="204" t="s">
        <v>162</v>
      </c>
      <c r="J206" s="204" t="s">
        <v>449</v>
      </c>
      <c r="K206" s="204" t="s">
        <v>164</v>
      </c>
      <c r="L206" s="527"/>
      <c r="M206" s="527"/>
      <c r="N206" s="494"/>
      <c r="O206" s="494"/>
      <c r="P206" s="203" t="s">
        <v>162</v>
      </c>
      <c r="Q206" s="203" t="s">
        <v>449</v>
      </c>
      <c r="R206" s="203" t="s">
        <v>164</v>
      </c>
      <c r="S206" s="205" t="s">
        <v>168</v>
      </c>
      <c r="T206" s="494"/>
      <c r="U206" s="203" t="s">
        <v>162</v>
      </c>
      <c r="V206" s="203" t="s">
        <v>449</v>
      </c>
      <c r="W206" s="203" t="s">
        <v>164</v>
      </c>
      <c r="X206" s="205" t="s">
        <v>168</v>
      </c>
      <c r="Y206" s="494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494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494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494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494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494"/>
    </row>
    <row r="207" spans="2:50" ht="14.25" hidden="1" customHeight="1" outlineLevel="1">
      <c r="B207" s="494" t="s">
        <v>488</v>
      </c>
      <c r="C207" s="203">
        <v>1</v>
      </c>
      <c r="D207" s="206" t="s">
        <v>407</v>
      </c>
      <c r="E207" s="203">
        <v>6</v>
      </c>
      <c r="F207" s="203">
        <v>3273</v>
      </c>
      <c r="G207" s="208">
        <f t="shared" ref="G207" si="235">F207/E207</f>
        <v>545.5</v>
      </c>
      <c r="H207" s="529">
        <f>AVERAGE(G207:G221)</f>
        <v>545.5</v>
      </c>
      <c r="I207" s="209">
        <f>AVERAGE(P207,U207,Z207,AE207,AJ207,AO207,AT207)</f>
        <v>6</v>
      </c>
      <c r="J207" s="209">
        <f>AVERAGE(Q207,V207,AA207,AF207,AK207,AP207,AU207)</f>
        <v>2861.8775752145671</v>
      </c>
      <c r="K207" s="210">
        <f>AVERAGE(R207,W207,AB207,AG207,AL207,AQ207,AV207)</f>
        <v>476.97959586909462</v>
      </c>
      <c r="L207" s="530">
        <f>IFERROR(AVERAGE(K207:K221),"-")</f>
        <v>476.97959586909462</v>
      </c>
      <c r="M207" s="209">
        <f>RANK(K207, K$207:$K$221)</f>
        <v>1</v>
      </c>
      <c r="N207" s="494"/>
      <c r="O207" s="494"/>
      <c r="P207" s="207">
        <v>6</v>
      </c>
      <c r="Q207" s="207">
        <v>2848.7658937920692</v>
      </c>
      <c r="R207" s="208">
        <f t="shared" ref="R207" si="236">Q207/P207</f>
        <v>474.79431563201155</v>
      </c>
      <c r="S207" s="205">
        <f>RANK(R207, R$207:R$221)</f>
        <v>1</v>
      </c>
      <c r="T207" s="529">
        <f>AVERAGE(R207:R221)</f>
        <v>474.79431563201155</v>
      </c>
      <c r="U207" s="207">
        <v>6</v>
      </c>
      <c r="V207" s="207">
        <v>2853.698630136977</v>
      </c>
      <c r="W207" s="208">
        <f t="shared" ref="W207" si="237">V207/U207</f>
        <v>475.61643835616286</v>
      </c>
      <c r="X207" s="205">
        <f>RANK(W207, W$207:W$221)</f>
        <v>1</v>
      </c>
      <c r="Y207" s="529">
        <f>AVERAGE(W207:W221)</f>
        <v>475.61643835616286</v>
      </c>
      <c r="Z207" s="207">
        <v>6</v>
      </c>
      <c r="AA207" s="207">
        <v>2861.2987012986873</v>
      </c>
      <c r="AB207" s="208">
        <f t="shared" ref="AB207" si="238">AA207/Z207</f>
        <v>476.88311688311455</v>
      </c>
      <c r="AC207" s="205">
        <f>RANK(AB207, AB$207:AB$221)</f>
        <v>1</v>
      </c>
      <c r="AD207" s="529">
        <f>AVERAGE(AB207:AB221)</f>
        <v>476.88311688311455</v>
      </c>
      <c r="AE207" s="207">
        <v>6</v>
      </c>
      <c r="AF207" s="207">
        <v>2866.0645161290395</v>
      </c>
      <c r="AG207" s="208">
        <f t="shared" ref="AG207" si="239">AF207/AE207</f>
        <v>477.67741935483991</v>
      </c>
      <c r="AH207" s="205">
        <f>RANK(AG207, AG$207:AG$221)</f>
        <v>1</v>
      </c>
      <c r="AI207" s="529">
        <f>AVERAGE(AG207:AG221)</f>
        <v>477.67741935483991</v>
      </c>
      <c r="AJ207" s="207">
        <v>6</v>
      </c>
      <c r="AK207" s="207">
        <v>2867.5995694294947</v>
      </c>
      <c r="AL207" s="208">
        <f t="shared" ref="AL207" si="240">AK207/AJ207</f>
        <v>477.93326157158248</v>
      </c>
      <c r="AM207" s="205">
        <f>RANK(AL207, AL$207:AL$221)</f>
        <v>1</v>
      </c>
      <c r="AN207" s="529">
        <f>AVERAGE(AL207:AL221)</f>
        <v>477.93326157158248</v>
      </c>
      <c r="AO207" s="207">
        <v>6</v>
      </c>
      <c r="AP207" s="207">
        <v>2868.1481481481414</v>
      </c>
      <c r="AQ207" s="208">
        <f t="shared" ref="AQ207" si="241">AP207/AO207</f>
        <v>478.02469135802357</v>
      </c>
      <c r="AR207" s="205">
        <f>RANK(AQ207, AQ$207:AQ$221)</f>
        <v>1</v>
      </c>
      <c r="AS207" s="529">
        <f>AVERAGE(AQ207:AQ221)</f>
        <v>478.02469135802357</v>
      </c>
      <c r="AT207" s="207">
        <v>6</v>
      </c>
      <c r="AU207" s="207">
        <v>2867.5675675675634</v>
      </c>
      <c r="AV207" s="208">
        <f t="shared" ref="AV207" si="242">AU207/AT207</f>
        <v>477.92792792792721</v>
      </c>
      <c r="AW207" s="205">
        <f>RANK(AV207, AV$207:AV$221)</f>
        <v>1</v>
      </c>
      <c r="AX207" s="529">
        <f>AVERAGE(AV207:AV221)</f>
        <v>477.92792792792721</v>
      </c>
    </row>
    <row r="208" spans="2:50" ht="14.25" hidden="1" customHeight="1" outlineLevel="1">
      <c r="B208" s="494"/>
      <c r="C208" s="203">
        <v>2</v>
      </c>
      <c r="D208" s="206"/>
      <c r="E208" s="203"/>
      <c r="F208" s="203"/>
      <c r="G208" s="208"/>
      <c r="H208" s="529"/>
      <c r="I208" s="209"/>
      <c r="J208" s="209"/>
      <c r="K208" s="210"/>
      <c r="L208" s="530"/>
      <c r="M208" s="209"/>
      <c r="N208" s="494"/>
      <c r="O208" s="494"/>
      <c r="P208" s="203"/>
      <c r="Q208" s="203"/>
      <c r="R208" s="208"/>
      <c r="S208" s="205"/>
      <c r="T208" s="529"/>
      <c r="U208" s="203"/>
      <c r="V208" s="203"/>
      <c r="W208" s="208"/>
      <c r="X208" s="205"/>
      <c r="Y208" s="529"/>
      <c r="Z208" s="203"/>
      <c r="AA208" s="203"/>
      <c r="AB208" s="208"/>
      <c r="AC208" s="205"/>
      <c r="AD208" s="529"/>
      <c r="AE208" s="203"/>
      <c r="AF208" s="203"/>
      <c r="AG208" s="208"/>
      <c r="AH208" s="205"/>
      <c r="AI208" s="529"/>
      <c r="AJ208" s="203"/>
      <c r="AK208" s="203"/>
      <c r="AL208" s="208"/>
      <c r="AM208" s="205"/>
      <c r="AN208" s="529"/>
      <c r="AO208" s="203"/>
      <c r="AP208" s="203"/>
      <c r="AQ208" s="208"/>
      <c r="AR208" s="205"/>
      <c r="AS208" s="529"/>
      <c r="AT208" s="203"/>
      <c r="AU208" s="203"/>
      <c r="AV208" s="208"/>
      <c r="AW208" s="205"/>
      <c r="AX208" s="529"/>
    </row>
    <row r="209" spans="2:50" ht="14.25" hidden="1" customHeight="1" outlineLevel="1">
      <c r="B209" s="494"/>
      <c r="C209" s="203">
        <v>3</v>
      </c>
      <c r="D209" s="206"/>
      <c r="E209" s="203"/>
      <c r="F209" s="203"/>
      <c r="G209" s="208"/>
      <c r="H209" s="529"/>
      <c r="I209" s="209"/>
      <c r="J209" s="209"/>
      <c r="K209" s="210"/>
      <c r="L209" s="530"/>
      <c r="M209" s="209"/>
      <c r="N209" s="494"/>
      <c r="O209" s="494"/>
      <c r="P209" s="203"/>
      <c r="Q209" s="203"/>
      <c r="R209" s="208"/>
      <c r="S209" s="205"/>
      <c r="T209" s="529"/>
      <c r="U209" s="203"/>
      <c r="V209" s="203"/>
      <c r="W209" s="208"/>
      <c r="X209" s="205"/>
      <c r="Y209" s="529"/>
      <c r="Z209" s="203"/>
      <c r="AA209" s="203"/>
      <c r="AB209" s="208"/>
      <c r="AC209" s="205"/>
      <c r="AD209" s="529"/>
      <c r="AE209" s="203"/>
      <c r="AF209" s="203"/>
      <c r="AG209" s="208"/>
      <c r="AH209" s="205"/>
      <c r="AI209" s="529"/>
      <c r="AJ209" s="203"/>
      <c r="AK209" s="203"/>
      <c r="AL209" s="208"/>
      <c r="AM209" s="205"/>
      <c r="AN209" s="529"/>
      <c r="AO209" s="203"/>
      <c r="AP209" s="203"/>
      <c r="AQ209" s="208"/>
      <c r="AR209" s="205"/>
      <c r="AS209" s="529"/>
      <c r="AT209" s="203"/>
      <c r="AU209" s="203"/>
      <c r="AV209" s="208"/>
      <c r="AW209" s="205"/>
      <c r="AX209" s="529"/>
    </row>
    <row r="210" spans="2:50" ht="14.25" hidden="1" customHeight="1" outlineLevel="1">
      <c r="B210" s="494"/>
      <c r="C210" s="203">
        <v>4</v>
      </c>
      <c r="D210" s="206"/>
      <c r="E210" s="203"/>
      <c r="F210" s="203"/>
      <c r="G210" s="208"/>
      <c r="H210" s="529"/>
      <c r="I210" s="209"/>
      <c r="J210" s="209"/>
      <c r="K210" s="210"/>
      <c r="L210" s="530"/>
      <c r="M210" s="209"/>
      <c r="N210" s="494"/>
      <c r="O210" s="494"/>
      <c r="P210" s="203"/>
      <c r="Q210" s="203"/>
      <c r="R210" s="208"/>
      <c r="S210" s="205"/>
      <c r="T210" s="529"/>
      <c r="U210" s="203"/>
      <c r="V210" s="203"/>
      <c r="W210" s="208"/>
      <c r="X210" s="205"/>
      <c r="Y210" s="529"/>
      <c r="Z210" s="203"/>
      <c r="AA210" s="203"/>
      <c r="AB210" s="208"/>
      <c r="AC210" s="205"/>
      <c r="AD210" s="529"/>
      <c r="AE210" s="203"/>
      <c r="AF210" s="203"/>
      <c r="AG210" s="208"/>
      <c r="AH210" s="205"/>
      <c r="AI210" s="529"/>
      <c r="AJ210" s="203"/>
      <c r="AK210" s="203"/>
      <c r="AL210" s="208"/>
      <c r="AM210" s="205"/>
      <c r="AN210" s="529"/>
      <c r="AO210" s="203"/>
      <c r="AP210" s="203"/>
      <c r="AQ210" s="208"/>
      <c r="AR210" s="205"/>
      <c r="AS210" s="529"/>
      <c r="AT210" s="203"/>
      <c r="AU210" s="203"/>
      <c r="AV210" s="208"/>
      <c r="AW210" s="205"/>
      <c r="AX210" s="529"/>
    </row>
    <row r="211" spans="2:50" ht="14.25" hidden="1" customHeight="1" outlineLevel="1">
      <c r="B211" s="494"/>
      <c r="C211" s="203">
        <v>5</v>
      </c>
      <c r="D211" s="206"/>
      <c r="E211" s="203"/>
      <c r="F211" s="203"/>
      <c r="G211" s="208"/>
      <c r="H211" s="529"/>
      <c r="I211" s="209"/>
      <c r="J211" s="209"/>
      <c r="K211" s="210"/>
      <c r="L211" s="530"/>
      <c r="M211" s="209"/>
      <c r="N211" s="494"/>
      <c r="O211" s="494"/>
      <c r="P211" s="203"/>
      <c r="Q211" s="203"/>
      <c r="R211" s="208"/>
      <c r="S211" s="205"/>
      <c r="T211" s="529"/>
      <c r="U211" s="203"/>
      <c r="V211" s="203"/>
      <c r="W211" s="208"/>
      <c r="X211" s="205"/>
      <c r="Y211" s="529"/>
      <c r="Z211" s="203"/>
      <c r="AA211" s="203"/>
      <c r="AB211" s="208"/>
      <c r="AC211" s="205"/>
      <c r="AD211" s="529"/>
      <c r="AE211" s="203"/>
      <c r="AF211" s="203"/>
      <c r="AG211" s="208"/>
      <c r="AH211" s="205"/>
      <c r="AI211" s="529"/>
      <c r="AJ211" s="203"/>
      <c r="AK211" s="203"/>
      <c r="AL211" s="208"/>
      <c r="AM211" s="205"/>
      <c r="AN211" s="529"/>
      <c r="AO211" s="203"/>
      <c r="AP211" s="203"/>
      <c r="AQ211" s="208"/>
      <c r="AR211" s="205"/>
      <c r="AS211" s="529"/>
      <c r="AT211" s="203"/>
      <c r="AU211" s="203"/>
      <c r="AV211" s="208"/>
      <c r="AW211" s="205"/>
      <c r="AX211" s="529"/>
    </row>
    <row r="212" spans="2:50" ht="14.25" hidden="1" customHeight="1" outlineLevel="1">
      <c r="B212" s="494"/>
      <c r="C212" s="203">
        <v>6</v>
      </c>
      <c r="D212" s="206"/>
      <c r="E212" s="203"/>
      <c r="F212" s="203"/>
      <c r="G212" s="208"/>
      <c r="H212" s="529"/>
      <c r="I212" s="209"/>
      <c r="J212" s="209"/>
      <c r="K212" s="210"/>
      <c r="L212" s="530"/>
      <c r="M212" s="209"/>
      <c r="N212" s="494"/>
      <c r="O212" s="494"/>
      <c r="P212" s="203"/>
      <c r="Q212" s="203"/>
      <c r="R212" s="208"/>
      <c r="S212" s="205"/>
      <c r="T212" s="529"/>
      <c r="U212" s="203"/>
      <c r="V212" s="203"/>
      <c r="W212" s="208"/>
      <c r="X212" s="205"/>
      <c r="Y212" s="529"/>
      <c r="Z212" s="203"/>
      <c r="AA212" s="203"/>
      <c r="AB212" s="208"/>
      <c r="AC212" s="205"/>
      <c r="AD212" s="529"/>
      <c r="AE212" s="203"/>
      <c r="AF212" s="203"/>
      <c r="AG212" s="208"/>
      <c r="AH212" s="205"/>
      <c r="AI212" s="529"/>
      <c r="AJ212" s="203"/>
      <c r="AK212" s="203"/>
      <c r="AL212" s="208"/>
      <c r="AM212" s="205"/>
      <c r="AN212" s="529"/>
      <c r="AO212" s="203"/>
      <c r="AP212" s="203"/>
      <c r="AQ212" s="208"/>
      <c r="AR212" s="205"/>
      <c r="AS212" s="529"/>
      <c r="AT212" s="203"/>
      <c r="AU212" s="203"/>
      <c r="AV212" s="208"/>
      <c r="AW212" s="205"/>
      <c r="AX212" s="529"/>
    </row>
    <row r="213" spans="2:50" ht="14.25" hidden="1" customHeight="1" outlineLevel="1">
      <c r="B213" s="494"/>
      <c r="C213" s="203">
        <v>7</v>
      </c>
      <c r="D213" s="206"/>
      <c r="E213" s="203"/>
      <c r="F213" s="203"/>
      <c r="G213" s="208"/>
      <c r="H213" s="529"/>
      <c r="I213" s="209"/>
      <c r="J213" s="209"/>
      <c r="K213" s="210"/>
      <c r="L213" s="530"/>
      <c r="M213" s="209"/>
      <c r="N213" s="494"/>
      <c r="O213" s="494"/>
      <c r="P213" s="203"/>
      <c r="Q213" s="203"/>
      <c r="R213" s="208"/>
      <c r="S213" s="205"/>
      <c r="T213" s="529"/>
      <c r="U213" s="203"/>
      <c r="V213" s="203"/>
      <c r="W213" s="208"/>
      <c r="X213" s="205"/>
      <c r="Y213" s="529"/>
      <c r="Z213" s="203"/>
      <c r="AA213" s="203"/>
      <c r="AB213" s="208"/>
      <c r="AC213" s="205"/>
      <c r="AD213" s="529"/>
      <c r="AE213" s="203"/>
      <c r="AF213" s="203"/>
      <c r="AG213" s="208"/>
      <c r="AH213" s="205"/>
      <c r="AI213" s="529"/>
      <c r="AJ213" s="203"/>
      <c r="AK213" s="203"/>
      <c r="AL213" s="208"/>
      <c r="AM213" s="205"/>
      <c r="AN213" s="529"/>
      <c r="AO213" s="203"/>
      <c r="AP213" s="203"/>
      <c r="AQ213" s="208"/>
      <c r="AR213" s="205"/>
      <c r="AS213" s="529"/>
      <c r="AT213" s="203"/>
      <c r="AU213" s="203"/>
      <c r="AV213" s="208"/>
      <c r="AW213" s="205"/>
      <c r="AX213" s="529"/>
    </row>
    <row r="214" spans="2:50" ht="14.25" hidden="1" customHeight="1" outlineLevel="1">
      <c r="B214" s="494"/>
      <c r="C214" s="203">
        <v>8</v>
      </c>
      <c r="D214" s="206"/>
      <c r="E214" s="203"/>
      <c r="F214" s="203"/>
      <c r="G214" s="208"/>
      <c r="H214" s="529"/>
      <c r="I214" s="209"/>
      <c r="J214" s="209"/>
      <c r="K214" s="210"/>
      <c r="L214" s="530"/>
      <c r="M214" s="209"/>
      <c r="N214" s="494"/>
      <c r="O214" s="494"/>
      <c r="P214" s="203"/>
      <c r="Q214" s="203"/>
      <c r="R214" s="208"/>
      <c r="S214" s="205"/>
      <c r="T214" s="529"/>
      <c r="U214" s="203"/>
      <c r="V214" s="203"/>
      <c r="W214" s="208"/>
      <c r="X214" s="205"/>
      <c r="Y214" s="529"/>
      <c r="Z214" s="203"/>
      <c r="AA214" s="203"/>
      <c r="AB214" s="208"/>
      <c r="AC214" s="205"/>
      <c r="AD214" s="529"/>
      <c r="AE214" s="203"/>
      <c r="AF214" s="203"/>
      <c r="AG214" s="208"/>
      <c r="AH214" s="205"/>
      <c r="AI214" s="529"/>
      <c r="AJ214" s="203"/>
      <c r="AK214" s="203"/>
      <c r="AL214" s="208"/>
      <c r="AM214" s="205"/>
      <c r="AN214" s="529"/>
      <c r="AO214" s="203"/>
      <c r="AP214" s="203"/>
      <c r="AQ214" s="208"/>
      <c r="AR214" s="205"/>
      <c r="AS214" s="529"/>
      <c r="AT214" s="203"/>
      <c r="AU214" s="203"/>
      <c r="AV214" s="208"/>
      <c r="AW214" s="205"/>
      <c r="AX214" s="529"/>
    </row>
    <row r="215" spans="2:50" ht="14.25" hidden="1" customHeight="1" outlineLevel="1">
      <c r="B215" s="494"/>
      <c r="C215" s="203">
        <v>9</v>
      </c>
      <c r="D215" s="206"/>
      <c r="E215" s="203"/>
      <c r="F215" s="203"/>
      <c r="G215" s="208"/>
      <c r="H215" s="529"/>
      <c r="I215" s="209"/>
      <c r="J215" s="209"/>
      <c r="K215" s="210"/>
      <c r="L215" s="530"/>
      <c r="M215" s="209"/>
      <c r="N215" s="494"/>
      <c r="O215" s="494"/>
      <c r="P215" s="203"/>
      <c r="Q215" s="203"/>
      <c r="R215" s="208"/>
      <c r="S215" s="205"/>
      <c r="T215" s="529"/>
      <c r="U215" s="203"/>
      <c r="V215" s="203"/>
      <c r="W215" s="208"/>
      <c r="X215" s="205"/>
      <c r="Y215" s="529"/>
      <c r="Z215" s="203"/>
      <c r="AA215" s="203"/>
      <c r="AB215" s="208"/>
      <c r="AC215" s="205"/>
      <c r="AD215" s="529"/>
      <c r="AE215" s="203"/>
      <c r="AF215" s="203"/>
      <c r="AG215" s="208"/>
      <c r="AH215" s="205"/>
      <c r="AI215" s="529"/>
      <c r="AJ215" s="203"/>
      <c r="AK215" s="203"/>
      <c r="AL215" s="208"/>
      <c r="AM215" s="205"/>
      <c r="AN215" s="529"/>
      <c r="AO215" s="203"/>
      <c r="AP215" s="203"/>
      <c r="AQ215" s="208"/>
      <c r="AR215" s="205"/>
      <c r="AS215" s="529"/>
      <c r="AT215" s="203"/>
      <c r="AU215" s="203"/>
      <c r="AV215" s="208"/>
      <c r="AW215" s="205"/>
      <c r="AX215" s="529"/>
    </row>
    <row r="216" spans="2:50" ht="14.25" hidden="1" customHeight="1" outlineLevel="1">
      <c r="B216" s="494"/>
      <c r="C216" s="203">
        <v>10</v>
      </c>
      <c r="D216" s="206"/>
      <c r="E216" s="203"/>
      <c r="F216" s="203"/>
      <c r="G216" s="208"/>
      <c r="H216" s="529"/>
      <c r="I216" s="209"/>
      <c r="J216" s="209"/>
      <c r="K216" s="210"/>
      <c r="L216" s="530"/>
      <c r="M216" s="209"/>
      <c r="N216" s="494"/>
      <c r="O216" s="494"/>
      <c r="P216" s="203"/>
      <c r="Q216" s="203"/>
      <c r="R216" s="208"/>
      <c r="S216" s="205"/>
      <c r="T216" s="529"/>
      <c r="U216" s="203"/>
      <c r="V216" s="203"/>
      <c r="W216" s="208"/>
      <c r="X216" s="205"/>
      <c r="Y216" s="529"/>
      <c r="Z216" s="203"/>
      <c r="AA216" s="203"/>
      <c r="AB216" s="208"/>
      <c r="AC216" s="205"/>
      <c r="AD216" s="529"/>
      <c r="AE216" s="203"/>
      <c r="AF216" s="203"/>
      <c r="AG216" s="208"/>
      <c r="AH216" s="205"/>
      <c r="AI216" s="529"/>
      <c r="AJ216" s="203"/>
      <c r="AK216" s="203"/>
      <c r="AL216" s="208"/>
      <c r="AM216" s="205"/>
      <c r="AN216" s="529"/>
      <c r="AO216" s="203"/>
      <c r="AP216" s="203"/>
      <c r="AQ216" s="208"/>
      <c r="AR216" s="205"/>
      <c r="AS216" s="529"/>
      <c r="AT216" s="203"/>
      <c r="AU216" s="203"/>
      <c r="AV216" s="208"/>
      <c r="AW216" s="205"/>
      <c r="AX216" s="529"/>
    </row>
    <row r="217" spans="2:50" ht="14.25" hidden="1" customHeight="1" outlineLevel="1">
      <c r="B217" s="494"/>
      <c r="C217" s="203">
        <v>11</v>
      </c>
      <c r="D217" s="206"/>
      <c r="E217" s="203"/>
      <c r="F217" s="203"/>
      <c r="G217" s="208"/>
      <c r="H217" s="529"/>
      <c r="I217" s="209"/>
      <c r="J217" s="209"/>
      <c r="K217" s="210"/>
      <c r="L217" s="530"/>
      <c r="M217" s="209"/>
      <c r="N217" s="494"/>
      <c r="O217" s="494"/>
      <c r="P217" s="203"/>
      <c r="Q217" s="203"/>
      <c r="R217" s="208"/>
      <c r="S217" s="205"/>
      <c r="T217" s="529"/>
      <c r="U217" s="203"/>
      <c r="V217" s="203"/>
      <c r="W217" s="208"/>
      <c r="X217" s="205"/>
      <c r="Y217" s="529"/>
      <c r="Z217" s="203"/>
      <c r="AA217" s="203"/>
      <c r="AB217" s="208"/>
      <c r="AC217" s="205"/>
      <c r="AD217" s="529"/>
      <c r="AE217" s="203"/>
      <c r="AF217" s="203"/>
      <c r="AG217" s="208"/>
      <c r="AH217" s="205"/>
      <c r="AI217" s="529"/>
      <c r="AJ217" s="203"/>
      <c r="AK217" s="203"/>
      <c r="AL217" s="208"/>
      <c r="AM217" s="205"/>
      <c r="AN217" s="529"/>
      <c r="AO217" s="203"/>
      <c r="AP217" s="203"/>
      <c r="AQ217" s="208"/>
      <c r="AR217" s="205"/>
      <c r="AS217" s="529"/>
      <c r="AT217" s="203"/>
      <c r="AU217" s="203"/>
      <c r="AV217" s="208"/>
      <c r="AW217" s="205"/>
      <c r="AX217" s="529"/>
    </row>
    <row r="218" spans="2:50" ht="14.25" hidden="1" customHeight="1" outlineLevel="1">
      <c r="B218" s="494"/>
      <c r="C218" s="203">
        <v>12</v>
      </c>
      <c r="D218" s="206"/>
      <c r="E218" s="203"/>
      <c r="F218" s="203"/>
      <c r="G218" s="208"/>
      <c r="H218" s="529"/>
      <c r="I218" s="209"/>
      <c r="J218" s="209"/>
      <c r="K218" s="210"/>
      <c r="L218" s="530"/>
      <c r="M218" s="209"/>
      <c r="N218" s="494"/>
      <c r="O218" s="494"/>
      <c r="P218" s="203"/>
      <c r="Q218" s="203"/>
      <c r="R218" s="208"/>
      <c r="S218" s="205"/>
      <c r="T218" s="529"/>
      <c r="U218" s="203"/>
      <c r="V218" s="203"/>
      <c r="W218" s="208"/>
      <c r="X218" s="205"/>
      <c r="Y218" s="529"/>
      <c r="Z218" s="203"/>
      <c r="AA218" s="203"/>
      <c r="AB218" s="208"/>
      <c r="AC218" s="205"/>
      <c r="AD218" s="529"/>
      <c r="AE218" s="203"/>
      <c r="AF218" s="203"/>
      <c r="AG218" s="208"/>
      <c r="AH218" s="205"/>
      <c r="AI218" s="529"/>
      <c r="AJ218" s="203"/>
      <c r="AK218" s="203"/>
      <c r="AL218" s="208"/>
      <c r="AM218" s="205"/>
      <c r="AN218" s="529"/>
      <c r="AO218" s="203"/>
      <c r="AP218" s="203"/>
      <c r="AQ218" s="208"/>
      <c r="AR218" s="205"/>
      <c r="AS218" s="529"/>
      <c r="AT218" s="203"/>
      <c r="AU218" s="203"/>
      <c r="AV218" s="208"/>
      <c r="AW218" s="205"/>
      <c r="AX218" s="529"/>
    </row>
    <row r="219" spans="2:50" ht="14.25" hidden="1" customHeight="1" outlineLevel="1">
      <c r="B219" s="494"/>
      <c r="C219" s="203">
        <v>13</v>
      </c>
      <c r="D219" s="206"/>
      <c r="E219" s="203"/>
      <c r="F219" s="203"/>
      <c r="G219" s="208"/>
      <c r="H219" s="529"/>
      <c r="I219" s="209"/>
      <c r="J219" s="209"/>
      <c r="K219" s="210"/>
      <c r="L219" s="530"/>
      <c r="M219" s="209"/>
      <c r="N219" s="494"/>
      <c r="O219" s="494"/>
      <c r="P219" s="203"/>
      <c r="Q219" s="203"/>
      <c r="R219" s="208"/>
      <c r="S219" s="205"/>
      <c r="T219" s="529"/>
      <c r="U219" s="203"/>
      <c r="V219" s="203"/>
      <c r="W219" s="208"/>
      <c r="X219" s="205"/>
      <c r="Y219" s="529"/>
      <c r="Z219" s="203"/>
      <c r="AA219" s="203"/>
      <c r="AB219" s="208"/>
      <c r="AC219" s="205"/>
      <c r="AD219" s="529"/>
      <c r="AE219" s="203"/>
      <c r="AF219" s="203"/>
      <c r="AG219" s="208"/>
      <c r="AH219" s="205"/>
      <c r="AI219" s="529"/>
      <c r="AJ219" s="203"/>
      <c r="AK219" s="203"/>
      <c r="AL219" s="208"/>
      <c r="AM219" s="205"/>
      <c r="AN219" s="529"/>
      <c r="AO219" s="203"/>
      <c r="AP219" s="203"/>
      <c r="AQ219" s="208"/>
      <c r="AR219" s="205"/>
      <c r="AS219" s="529"/>
      <c r="AT219" s="203"/>
      <c r="AU219" s="203"/>
      <c r="AV219" s="208"/>
      <c r="AW219" s="205"/>
      <c r="AX219" s="529"/>
    </row>
    <row r="220" spans="2:50" ht="14.25" hidden="1" customHeight="1" outlineLevel="1">
      <c r="B220" s="494"/>
      <c r="C220" s="203">
        <v>14</v>
      </c>
      <c r="D220" s="206"/>
      <c r="E220" s="203"/>
      <c r="F220" s="203"/>
      <c r="G220" s="208"/>
      <c r="H220" s="529"/>
      <c r="I220" s="209"/>
      <c r="J220" s="209"/>
      <c r="K220" s="210"/>
      <c r="L220" s="530"/>
      <c r="M220" s="209"/>
      <c r="N220" s="494"/>
      <c r="O220" s="494"/>
      <c r="P220" s="203"/>
      <c r="Q220" s="203"/>
      <c r="R220" s="208"/>
      <c r="S220" s="205"/>
      <c r="T220" s="529"/>
      <c r="U220" s="203"/>
      <c r="V220" s="203"/>
      <c r="W220" s="208"/>
      <c r="X220" s="205"/>
      <c r="Y220" s="529"/>
      <c r="Z220" s="203"/>
      <c r="AA220" s="203"/>
      <c r="AB220" s="208"/>
      <c r="AC220" s="205"/>
      <c r="AD220" s="529"/>
      <c r="AE220" s="203"/>
      <c r="AF220" s="203"/>
      <c r="AG220" s="208"/>
      <c r="AH220" s="205"/>
      <c r="AI220" s="529"/>
      <c r="AJ220" s="203"/>
      <c r="AK220" s="203"/>
      <c r="AL220" s="208"/>
      <c r="AM220" s="205"/>
      <c r="AN220" s="529"/>
      <c r="AO220" s="203"/>
      <c r="AP220" s="203"/>
      <c r="AQ220" s="208"/>
      <c r="AR220" s="205"/>
      <c r="AS220" s="529"/>
      <c r="AT220" s="203"/>
      <c r="AU220" s="203"/>
      <c r="AV220" s="208"/>
      <c r="AW220" s="205"/>
      <c r="AX220" s="529"/>
    </row>
    <row r="221" spans="2:50" ht="14.25" hidden="1" customHeight="1" outlineLevel="1">
      <c r="B221" s="494"/>
      <c r="C221" s="203">
        <v>15</v>
      </c>
      <c r="D221" s="206"/>
      <c r="E221" s="203"/>
      <c r="F221" s="203"/>
      <c r="G221" s="208"/>
      <c r="H221" s="529"/>
      <c r="I221" s="209"/>
      <c r="J221" s="209"/>
      <c r="K221" s="210"/>
      <c r="L221" s="530"/>
      <c r="M221" s="209"/>
      <c r="N221" s="494"/>
      <c r="O221" s="494"/>
      <c r="P221" s="203"/>
      <c r="Q221" s="207"/>
      <c r="R221" s="208"/>
      <c r="S221" s="205"/>
      <c r="T221" s="529"/>
      <c r="U221" s="203"/>
      <c r="V221" s="203"/>
      <c r="W221" s="208"/>
      <c r="X221" s="205"/>
      <c r="Y221" s="529"/>
      <c r="Z221" s="203"/>
      <c r="AA221" s="203"/>
      <c r="AB221" s="208"/>
      <c r="AC221" s="205"/>
      <c r="AD221" s="529"/>
      <c r="AE221" s="203"/>
      <c r="AF221" s="203"/>
      <c r="AG221" s="208"/>
      <c r="AH221" s="205"/>
      <c r="AI221" s="529"/>
      <c r="AJ221" s="203"/>
      <c r="AK221" s="203"/>
      <c r="AL221" s="208"/>
      <c r="AM221" s="205"/>
      <c r="AN221" s="529"/>
      <c r="AO221" s="203"/>
      <c r="AP221" s="203"/>
      <c r="AQ221" s="208"/>
      <c r="AR221" s="205"/>
      <c r="AS221" s="529"/>
      <c r="AT221" s="203"/>
      <c r="AU221" s="203"/>
      <c r="AV221" s="208"/>
      <c r="AW221" s="205"/>
      <c r="AX221" s="529"/>
    </row>
    <row r="222" spans="2:50" ht="14.25" hidden="1" customHeight="1" outlineLevel="1" collapsed="1">
      <c r="B222" s="531" t="s">
        <v>696</v>
      </c>
      <c r="C222" s="532"/>
      <c r="D222" s="532"/>
      <c r="E222" s="532"/>
      <c r="F222" s="532"/>
      <c r="G222" s="532"/>
      <c r="H222" s="532"/>
      <c r="I222" s="532"/>
      <c r="J222" s="532"/>
      <c r="K222" s="532"/>
      <c r="L222" s="532"/>
      <c r="M222" s="533"/>
      <c r="N222" s="575" t="s">
        <v>445</v>
      </c>
      <c r="O222" s="575" t="s">
        <v>105</v>
      </c>
      <c r="P222" s="587">
        <f>AT202+1</f>
        <v>45944</v>
      </c>
      <c r="Q222" s="588"/>
      <c r="R222" s="588"/>
      <c r="S222" s="588"/>
      <c r="T222" s="588"/>
      <c r="U222" s="589">
        <f>P222+1</f>
        <v>45945</v>
      </c>
      <c r="V222" s="590"/>
      <c r="W222" s="590"/>
      <c r="X222" s="590"/>
      <c r="Y222" s="590"/>
      <c r="Z222" s="587">
        <f t="shared" ref="Z222" si="243">U222+1</f>
        <v>45946</v>
      </c>
      <c r="AA222" s="588"/>
      <c r="AB222" s="588"/>
      <c r="AC222" s="588"/>
      <c r="AD222" s="588"/>
      <c r="AE222" s="589">
        <f t="shared" ref="AE222" si="244">Z222+1</f>
        <v>45947</v>
      </c>
      <c r="AF222" s="590"/>
      <c r="AG222" s="590"/>
      <c r="AH222" s="590"/>
      <c r="AI222" s="590"/>
      <c r="AJ222" s="591">
        <f t="shared" ref="AJ222" si="245">AE222+1</f>
        <v>45948</v>
      </c>
      <c r="AK222" s="592"/>
      <c r="AL222" s="592"/>
      <c r="AM222" s="592"/>
      <c r="AN222" s="593"/>
      <c r="AO222" s="589">
        <f t="shared" ref="AO222" si="246">AJ222+1</f>
        <v>45949</v>
      </c>
      <c r="AP222" s="590"/>
      <c r="AQ222" s="590"/>
      <c r="AR222" s="590"/>
      <c r="AS222" s="590"/>
      <c r="AT222" s="591">
        <f t="shared" ref="AT222" si="247">AO222+1</f>
        <v>45950</v>
      </c>
      <c r="AU222" s="592"/>
      <c r="AV222" s="592"/>
      <c r="AW222" s="592"/>
      <c r="AX222" s="593"/>
    </row>
    <row r="223" spans="2:50" ht="14.25" hidden="1" customHeight="1" outlineLevel="1">
      <c r="B223" s="534"/>
      <c r="C223" s="534"/>
      <c r="D223" s="534"/>
      <c r="E223" s="534"/>
      <c r="F223" s="534"/>
      <c r="G223" s="534"/>
      <c r="H223" s="534"/>
      <c r="I223" s="534"/>
      <c r="J223" s="534"/>
      <c r="K223" s="534"/>
      <c r="L223" s="534"/>
      <c r="M223" s="535"/>
      <c r="N223" s="577"/>
      <c r="O223" s="577"/>
      <c r="P223" s="594">
        <f>P222</f>
        <v>45944</v>
      </c>
      <c r="Q223" s="594"/>
      <c r="R223" s="594"/>
      <c r="S223" s="594"/>
      <c r="T223" s="594"/>
      <c r="U223" s="595">
        <f>U222</f>
        <v>45945</v>
      </c>
      <c r="V223" s="595"/>
      <c r="W223" s="595"/>
      <c r="X223" s="595"/>
      <c r="Y223" s="595"/>
      <c r="Z223" s="594">
        <f t="shared" ref="Z223" si="248">Z222</f>
        <v>45946</v>
      </c>
      <c r="AA223" s="594"/>
      <c r="AB223" s="594"/>
      <c r="AC223" s="594"/>
      <c r="AD223" s="594"/>
      <c r="AE223" s="595">
        <f t="shared" ref="AE223" si="249">AE222</f>
        <v>45947</v>
      </c>
      <c r="AF223" s="595"/>
      <c r="AG223" s="595"/>
      <c r="AH223" s="595"/>
      <c r="AI223" s="595"/>
      <c r="AJ223" s="596">
        <f t="shared" ref="AJ223" si="250">AJ222</f>
        <v>45948</v>
      </c>
      <c r="AK223" s="597"/>
      <c r="AL223" s="597"/>
      <c r="AM223" s="597"/>
      <c r="AN223" s="598"/>
      <c r="AO223" s="595">
        <f t="shared" ref="AO223" si="251">AO222</f>
        <v>45949</v>
      </c>
      <c r="AP223" s="595"/>
      <c r="AQ223" s="595"/>
      <c r="AR223" s="595"/>
      <c r="AS223" s="595"/>
      <c r="AT223" s="596">
        <f t="shared" ref="AT223" si="252">AT222</f>
        <v>45950</v>
      </c>
      <c r="AU223" s="597"/>
      <c r="AV223" s="597"/>
      <c r="AW223" s="597"/>
      <c r="AX223" s="598"/>
    </row>
    <row r="224" spans="2:50" ht="14.25" hidden="1" customHeight="1" outlineLevel="1">
      <c r="B224" s="494" t="s">
        <v>165</v>
      </c>
      <c r="C224" s="494" t="s">
        <v>160</v>
      </c>
      <c r="D224" s="494"/>
      <c r="E224" s="494" t="s">
        <v>161</v>
      </c>
      <c r="F224" s="494"/>
      <c r="G224" s="494"/>
      <c r="H224" s="494" t="s">
        <v>166</v>
      </c>
      <c r="I224" s="527" t="s">
        <v>446</v>
      </c>
      <c r="J224" s="527"/>
      <c r="K224" s="527"/>
      <c r="L224" s="527" t="s">
        <v>166</v>
      </c>
      <c r="M224" s="527" t="s">
        <v>168</v>
      </c>
      <c r="N224" s="494"/>
      <c r="O224" s="494" t="s">
        <v>167</v>
      </c>
      <c r="P224" s="494" t="s">
        <v>163</v>
      </c>
      <c r="Q224" s="494"/>
      <c r="R224" s="494"/>
      <c r="S224" s="494"/>
      <c r="T224" s="494" t="s">
        <v>166</v>
      </c>
      <c r="U224" s="494" t="s">
        <v>163</v>
      </c>
      <c r="V224" s="494"/>
      <c r="W224" s="494"/>
      <c r="X224" s="494"/>
      <c r="Y224" s="494" t="s">
        <v>166</v>
      </c>
      <c r="Z224" s="494" t="s">
        <v>163</v>
      </c>
      <c r="AA224" s="494"/>
      <c r="AB224" s="494"/>
      <c r="AC224" s="494"/>
      <c r="AD224" s="494" t="s">
        <v>166</v>
      </c>
      <c r="AE224" s="494" t="s">
        <v>163</v>
      </c>
      <c r="AF224" s="494"/>
      <c r="AG224" s="494"/>
      <c r="AH224" s="494"/>
      <c r="AI224" s="494" t="s">
        <v>166</v>
      </c>
      <c r="AJ224" s="494" t="s">
        <v>163</v>
      </c>
      <c r="AK224" s="494"/>
      <c r="AL224" s="494"/>
      <c r="AM224" s="494"/>
      <c r="AN224" s="494" t="s">
        <v>166</v>
      </c>
      <c r="AO224" s="494" t="s">
        <v>163</v>
      </c>
      <c r="AP224" s="494"/>
      <c r="AQ224" s="494"/>
      <c r="AR224" s="494"/>
      <c r="AS224" s="494" t="s">
        <v>166</v>
      </c>
      <c r="AT224" s="494" t="s">
        <v>163</v>
      </c>
      <c r="AU224" s="494"/>
      <c r="AV224" s="494"/>
      <c r="AW224" s="494"/>
      <c r="AX224" s="494" t="s">
        <v>166</v>
      </c>
    </row>
    <row r="225" spans="2:50" ht="14.25" hidden="1" customHeight="1" outlineLevel="1">
      <c r="B225" s="494"/>
      <c r="C225" s="494"/>
      <c r="D225" s="494"/>
      <c r="E225" s="494" t="s">
        <v>447</v>
      </c>
      <c r="F225" s="494"/>
      <c r="G225" s="494"/>
      <c r="H225" s="494"/>
      <c r="I225" s="527" t="s">
        <v>447</v>
      </c>
      <c r="J225" s="527"/>
      <c r="K225" s="527"/>
      <c r="L225" s="527"/>
      <c r="M225" s="527"/>
      <c r="N225" s="494"/>
      <c r="O225" s="494"/>
      <c r="P225" s="494" t="s">
        <v>448</v>
      </c>
      <c r="Q225" s="494"/>
      <c r="R225" s="494"/>
      <c r="S225" s="494"/>
      <c r="T225" s="494"/>
      <c r="U225" s="494" t="s">
        <v>448</v>
      </c>
      <c r="V225" s="494"/>
      <c r="W225" s="494"/>
      <c r="X225" s="494"/>
      <c r="Y225" s="494"/>
      <c r="Z225" s="494" t="s">
        <v>448</v>
      </c>
      <c r="AA225" s="494"/>
      <c r="AB225" s="494"/>
      <c r="AC225" s="494"/>
      <c r="AD225" s="494"/>
      <c r="AE225" s="494" t="s">
        <v>448</v>
      </c>
      <c r="AF225" s="494"/>
      <c r="AG225" s="494"/>
      <c r="AH225" s="494"/>
      <c r="AI225" s="494"/>
      <c r="AJ225" s="494" t="s">
        <v>448</v>
      </c>
      <c r="AK225" s="494"/>
      <c r="AL225" s="494"/>
      <c r="AM225" s="494"/>
      <c r="AN225" s="494"/>
      <c r="AO225" s="494" t="s">
        <v>448</v>
      </c>
      <c r="AP225" s="494"/>
      <c r="AQ225" s="494"/>
      <c r="AR225" s="494"/>
      <c r="AS225" s="494"/>
      <c r="AT225" s="494" t="s">
        <v>448</v>
      </c>
      <c r="AU225" s="494"/>
      <c r="AV225" s="494"/>
      <c r="AW225" s="494"/>
      <c r="AX225" s="494"/>
    </row>
    <row r="226" spans="2:50" ht="14.25" hidden="1" customHeight="1" outlineLevel="1">
      <c r="B226" s="494"/>
      <c r="C226" s="494"/>
      <c r="D226" s="494"/>
      <c r="E226" s="203" t="s">
        <v>162</v>
      </c>
      <c r="F226" s="203" t="s">
        <v>449</v>
      </c>
      <c r="G226" s="203" t="s">
        <v>164</v>
      </c>
      <c r="H226" s="494"/>
      <c r="I226" s="204" t="s">
        <v>162</v>
      </c>
      <c r="J226" s="204" t="s">
        <v>449</v>
      </c>
      <c r="K226" s="204" t="s">
        <v>164</v>
      </c>
      <c r="L226" s="527"/>
      <c r="M226" s="527"/>
      <c r="N226" s="494"/>
      <c r="O226" s="494"/>
      <c r="P226" s="203" t="s">
        <v>162</v>
      </c>
      <c r="Q226" s="203" t="s">
        <v>449</v>
      </c>
      <c r="R226" s="203" t="s">
        <v>164</v>
      </c>
      <c r="S226" s="205" t="s">
        <v>168</v>
      </c>
      <c r="T226" s="494"/>
      <c r="U226" s="203" t="s">
        <v>162</v>
      </c>
      <c r="V226" s="203" t="s">
        <v>449</v>
      </c>
      <c r="W226" s="203" t="s">
        <v>164</v>
      </c>
      <c r="X226" s="205" t="s">
        <v>168</v>
      </c>
      <c r="Y226" s="494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494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494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494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494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494"/>
    </row>
    <row r="227" spans="2:50" ht="14.25" hidden="1" customHeight="1" outlineLevel="1">
      <c r="B227" s="494" t="s">
        <v>488</v>
      </c>
      <c r="C227" s="203">
        <v>1</v>
      </c>
      <c r="D227" s="206" t="s">
        <v>407</v>
      </c>
      <c r="E227" s="203">
        <v>6</v>
      </c>
      <c r="F227" s="203">
        <v>3273</v>
      </c>
      <c r="G227" s="208">
        <f t="shared" ref="G227" si="253">F227/E227</f>
        <v>545.5</v>
      </c>
      <c r="H227" s="529">
        <f>AVERAGE(G227:G241)</f>
        <v>545.5</v>
      </c>
      <c r="I227" s="209">
        <f>AVERAGE(P227,U227,Z227,AE227,AJ227,AO227,AT227)</f>
        <v>6</v>
      </c>
      <c r="J227" s="209">
        <f>AVERAGE(Q227,V227,AA227,AF227,AK227,AP227,AU227)</f>
        <v>2868.1659680495577</v>
      </c>
      <c r="K227" s="210">
        <f>AVERAGE(R227,W227,AB227,AG227,AL227,AQ227,AV227)</f>
        <v>478.02766134159293</v>
      </c>
      <c r="L227" s="530">
        <f>IFERROR(AVERAGE(K227:K241),"-")</f>
        <v>478.02766134159293</v>
      </c>
      <c r="M227" s="209">
        <f>RANK(K227, K$227:$K$241)</f>
        <v>1</v>
      </c>
      <c r="N227" s="494"/>
      <c r="O227" s="494"/>
      <c r="P227" s="207">
        <v>6</v>
      </c>
      <c r="Q227" s="207">
        <v>2868.2699767261479</v>
      </c>
      <c r="R227" s="208">
        <f t="shared" ref="R227" si="254">Q227/P227</f>
        <v>478.04499612102467</v>
      </c>
      <c r="S227" s="205">
        <f>RANK(R227, R$227:R$241)</f>
        <v>1</v>
      </c>
      <c r="T227" s="529">
        <f>AVERAGE(R227:R241)</f>
        <v>478.04499612102467</v>
      </c>
      <c r="U227" s="207">
        <v>6</v>
      </c>
      <c r="V227" s="207">
        <v>2869.6485623003177</v>
      </c>
      <c r="W227" s="208">
        <f t="shared" ref="W227" si="255">V227/U227</f>
        <v>478.27476038338631</v>
      </c>
      <c r="X227" s="205">
        <f>RANK(W227, W$227:W$241)</f>
        <v>1</v>
      </c>
      <c r="Y227" s="529">
        <f>AVERAGE(W227:W241)</f>
        <v>478.27476038338631</v>
      </c>
      <c r="Z227" s="207">
        <v>6</v>
      </c>
      <c r="AA227" s="207">
        <v>2868.5927306617004</v>
      </c>
      <c r="AB227" s="208">
        <f t="shared" ref="AB227" si="256">AA227/Z227</f>
        <v>478.09878844361674</v>
      </c>
      <c r="AC227" s="205">
        <f>RANK(AB227, AB$227:AB$241)</f>
        <v>1</v>
      </c>
      <c r="AD227" s="529">
        <f>AVERAGE(AB227:AB241)</f>
        <v>478.09878844361674</v>
      </c>
      <c r="AE227" s="207">
        <v>6</v>
      </c>
      <c r="AF227" s="207">
        <v>2868.2559598494418</v>
      </c>
      <c r="AG227" s="208">
        <f t="shared" ref="AG227" si="257">AF227/AE227</f>
        <v>478.04265997490694</v>
      </c>
      <c r="AH227" s="205">
        <f>RANK(AG227, AG$227:AG$241)</f>
        <v>1</v>
      </c>
      <c r="AI227" s="529">
        <f>AVERAGE(AG227:AG241)</f>
        <v>478.04265997490694</v>
      </c>
      <c r="AJ227" s="207">
        <v>6</v>
      </c>
      <c r="AK227" s="207">
        <v>2866.9509594882693</v>
      </c>
      <c r="AL227" s="208">
        <f t="shared" ref="AL227" si="258">AK227/AJ227</f>
        <v>477.82515991471155</v>
      </c>
      <c r="AM227" s="205">
        <f>RANK(AL227, AL$227:AL$241)</f>
        <v>1</v>
      </c>
      <c r="AN227" s="529">
        <f>AVERAGE(AL227:AL241)</f>
        <v>477.82515991471155</v>
      </c>
      <c r="AO227" s="207">
        <v>6</v>
      </c>
      <c r="AP227" s="207">
        <v>2867.9497907949758</v>
      </c>
      <c r="AQ227" s="208">
        <f t="shared" ref="AQ227" si="259">AP227/AO227</f>
        <v>477.99163179916263</v>
      </c>
      <c r="AR227" s="205">
        <f>RANK(AQ227, AQ$227:AQ$241)</f>
        <v>1</v>
      </c>
      <c r="AS227" s="529">
        <f>AVERAGE(AQ227:AQ241)</f>
        <v>477.99163179916263</v>
      </c>
      <c r="AT227" s="207">
        <v>6</v>
      </c>
      <c r="AU227" s="207">
        <v>2867.4937965260497</v>
      </c>
      <c r="AV227" s="208">
        <f t="shared" ref="AV227" si="260">AU227/AT227</f>
        <v>477.91563275434163</v>
      </c>
      <c r="AW227" s="205">
        <f>RANK(AV227, AV$227:AV$241)</f>
        <v>1</v>
      </c>
      <c r="AX227" s="529">
        <f>AVERAGE(AV227:AV241)</f>
        <v>477.91563275434163</v>
      </c>
    </row>
    <row r="228" spans="2:50" ht="14.25" hidden="1" customHeight="1" outlineLevel="1">
      <c r="B228" s="494"/>
      <c r="C228" s="203">
        <v>2</v>
      </c>
      <c r="D228" s="206"/>
      <c r="E228" s="203"/>
      <c r="F228" s="203"/>
      <c r="G228" s="208"/>
      <c r="H228" s="529"/>
      <c r="I228" s="209"/>
      <c r="J228" s="209"/>
      <c r="K228" s="210"/>
      <c r="L228" s="530"/>
      <c r="M228" s="209"/>
      <c r="N228" s="494"/>
      <c r="O228" s="494"/>
      <c r="P228" s="203"/>
      <c r="Q228" s="203"/>
      <c r="R228" s="208"/>
      <c r="S228" s="205"/>
      <c r="T228" s="529"/>
      <c r="U228" s="203"/>
      <c r="V228" s="203"/>
      <c r="W228" s="208"/>
      <c r="X228" s="205"/>
      <c r="Y228" s="529"/>
      <c r="Z228" s="203"/>
      <c r="AA228" s="203"/>
      <c r="AB228" s="208"/>
      <c r="AC228" s="205"/>
      <c r="AD228" s="529"/>
      <c r="AE228" s="203"/>
      <c r="AF228" s="203"/>
      <c r="AG228" s="208"/>
      <c r="AH228" s="205"/>
      <c r="AI228" s="529"/>
      <c r="AJ228" s="203"/>
      <c r="AK228" s="203"/>
      <c r="AL228" s="208"/>
      <c r="AM228" s="205"/>
      <c r="AN228" s="529"/>
      <c r="AO228" s="203"/>
      <c r="AP228" s="203"/>
      <c r="AQ228" s="208"/>
      <c r="AR228" s="205"/>
      <c r="AS228" s="529"/>
      <c r="AT228" s="203"/>
      <c r="AU228" s="203"/>
      <c r="AV228" s="208"/>
      <c r="AW228" s="205"/>
      <c r="AX228" s="529"/>
    </row>
    <row r="229" spans="2:50" ht="14.25" hidden="1" customHeight="1" outlineLevel="1">
      <c r="B229" s="494"/>
      <c r="C229" s="203">
        <v>3</v>
      </c>
      <c r="D229" s="206"/>
      <c r="E229" s="203"/>
      <c r="F229" s="203"/>
      <c r="G229" s="208"/>
      <c r="H229" s="529"/>
      <c r="I229" s="209"/>
      <c r="J229" s="209"/>
      <c r="K229" s="210"/>
      <c r="L229" s="530"/>
      <c r="M229" s="209"/>
      <c r="N229" s="494"/>
      <c r="O229" s="494"/>
      <c r="P229" s="203"/>
      <c r="Q229" s="203"/>
      <c r="R229" s="208"/>
      <c r="S229" s="205"/>
      <c r="T229" s="529"/>
      <c r="U229" s="203"/>
      <c r="V229" s="203"/>
      <c r="W229" s="208"/>
      <c r="X229" s="205"/>
      <c r="Y229" s="529"/>
      <c r="Z229" s="203"/>
      <c r="AA229" s="203"/>
      <c r="AB229" s="208"/>
      <c r="AC229" s="205"/>
      <c r="AD229" s="529"/>
      <c r="AE229" s="203"/>
      <c r="AF229" s="203"/>
      <c r="AG229" s="208"/>
      <c r="AH229" s="205"/>
      <c r="AI229" s="529"/>
      <c r="AJ229" s="203"/>
      <c r="AK229" s="203"/>
      <c r="AL229" s="208"/>
      <c r="AM229" s="205"/>
      <c r="AN229" s="529"/>
      <c r="AO229" s="203"/>
      <c r="AP229" s="203"/>
      <c r="AQ229" s="208"/>
      <c r="AR229" s="205"/>
      <c r="AS229" s="529"/>
      <c r="AT229" s="203"/>
      <c r="AU229" s="203"/>
      <c r="AV229" s="208"/>
      <c r="AW229" s="205"/>
      <c r="AX229" s="529"/>
    </row>
    <row r="230" spans="2:50" ht="14.25" hidden="1" customHeight="1" outlineLevel="1">
      <c r="B230" s="494"/>
      <c r="C230" s="203">
        <v>4</v>
      </c>
      <c r="D230" s="206"/>
      <c r="E230" s="203"/>
      <c r="F230" s="203"/>
      <c r="G230" s="208"/>
      <c r="H230" s="529"/>
      <c r="I230" s="209"/>
      <c r="J230" s="209"/>
      <c r="K230" s="210"/>
      <c r="L230" s="530"/>
      <c r="M230" s="209"/>
      <c r="N230" s="494"/>
      <c r="O230" s="494"/>
      <c r="P230" s="203"/>
      <c r="Q230" s="203"/>
      <c r="R230" s="208"/>
      <c r="S230" s="205"/>
      <c r="T230" s="529"/>
      <c r="U230" s="203"/>
      <c r="V230" s="203"/>
      <c r="W230" s="208"/>
      <c r="X230" s="205"/>
      <c r="Y230" s="529"/>
      <c r="Z230" s="203"/>
      <c r="AA230" s="203"/>
      <c r="AB230" s="208"/>
      <c r="AC230" s="205"/>
      <c r="AD230" s="529"/>
      <c r="AE230" s="203"/>
      <c r="AF230" s="203"/>
      <c r="AG230" s="208"/>
      <c r="AH230" s="205"/>
      <c r="AI230" s="529"/>
      <c r="AJ230" s="203"/>
      <c r="AK230" s="203"/>
      <c r="AL230" s="208"/>
      <c r="AM230" s="205"/>
      <c r="AN230" s="529"/>
      <c r="AO230" s="203"/>
      <c r="AP230" s="203"/>
      <c r="AQ230" s="208"/>
      <c r="AR230" s="205"/>
      <c r="AS230" s="529"/>
      <c r="AT230" s="203"/>
      <c r="AU230" s="203"/>
      <c r="AV230" s="208"/>
      <c r="AW230" s="205"/>
      <c r="AX230" s="529"/>
    </row>
    <row r="231" spans="2:50" ht="14.25" hidden="1" customHeight="1" outlineLevel="1">
      <c r="B231" s="494"/>
      <c r="C231" s="203">
        <v>5</v>
      </c>
      <c r="D231" s="206"/>
      <c r="E231" s="203"/>
      <c r="F231" s="203"/>
      <c r="G231" s="208"/>
      <c r="H231" s="529"/>
      <c r="I231" s="209"/>
      <c r="J231" s="209"/>
      <c r="K231" s="210"/>
      <c r="L231" s="530"/>
      <c r="M231" s="209"/>
      <c r="N231" s="494"/>
      <c r="O231" s="494"/>
      <c r="P231" s="203"/>
      <c r="Q231" s="203"/>
      <c r="R231" s="208"/>
      <c r="S231" s="205"/>
      <c r="T231" s="529"/>
      <c r="U231" s="203"/>
      <c r="V231" s="203"/>
      <c r="W231" s="208"/>
      <c r="X231" s="205"/>
      <c r="Y231" s="529"/>
      <c r="Z231" s="203"/>
      <c r="AA231" s="203"/>
      <c r="AB231" s="208"/>
      <c r="AC231" s="205"/>
      <c r="AD231" s="529"/>
      <c r="AE231" s="203"/>
      <c r="AF231" s="203"/>
      <c r="AG231" s="208"/>
      <c r="AH231" s="205"/>
      <c r="AI231" s="529"/>
      <c r="AJ231" s="203"/>
      <c r="AK231" s="203"/>
      <c r="AL231" s="208"/>
      <c r="AM231" s="205"/>
      <c r="AN231" s="529"/>
      <c r="AO231" s="203"/>
      <c r="AP231" s="203"/>
      <c r="AQ231" s="208"/>
      <c r="AR231" s="205"/>
      <c r="AS231" s="529"/>
      <c r="AT231" s="203"/>
      <c r="AU231" s="203"/>
      <c r="AV231" s="208"/>
      <c r="AW231" s="205"/>
      <c r="AX231" s="529"/>
    </row>
    <row r="232" spans="2:50" ht="14.25" hidden="1" customHeight="1" outlineLevel="1">
      <c r="B232" s="494"/>
      <c r="C232" s="203">
        <v>6</v>
      </c>
      <c r="D232" s="206"/>
      <c r="E232" s="203"/>
      <c r="F232" s="203"/>
      <c r="G232" s="208"/>
      <c r="H232" s="529"/>
      <c r="I232" s="209"/>
      <c r="J232" s="209"/>
      <c r="K232" s="210"/>
      <c r="L232" s="530"/>
      <c r="M232" s="209"/>
      <c r="N232" s="494"/>
      <c r="O232" s="494"/>
      <c r="P232" s="203"/>
      <c r="Q232" s="203"/>
      <c r="R232" s="208"/>
      <c r="S232" s="205"/>
      <c r="T232" s="529"/>
      <c r="U232" s="203"/>
      <c r="V232" s="203"/>
      <c r="W232" s="208"/>
      <c r="X232" s="205"/>
      <c r="Y232" s="529"/>
      <c r="Z232" s="203"/>
      <c r="AA232" s="203"/>
      <c r="AB232" s="208"/>
      <c r="AC232" s="205"/>
      <c r="AD232" s="529"/>
      <c r="AE232" s="203"/>
      <c r="AF232" s="203"/>
      <c r="AG232" s="208"/>
      <c r="AH232" s="205"/>
      <c r="AI232" s="529"/>
      <c r="AJ232" s="203"/>
      <c r="AK232" s="203"/>
      <c r="AL232" s="208"/>
      <c r="AM232" s="205"/>
      <c r="AN232" s="529"/>
      <c r="AO232" s="203"/>
      <c r="AP232" s="203"/>
      <c r="AQ232" s="208"/>
      <c r="AR232" s="205"/>
      <c r="AS232" s="529"/>
      <c r="AT232" s="203"/>
      <c r="AU232" s="203"/>
      <c r="AV232" s="208"/>
      <c r="AW232" s="205"/>
      <c r="AX232" s="529"/>
    </row>
    <row r="233" spans="2:50" ht="14.25" hidden="1" customHeight="1" outlineLevel="1">
      <c r="B233" s="494"/>
      <c r="C233" s="203">
        <v>7</v>
      </c>
      <c r="D233" s="206"/>
      <c r="E233" s="203"/>
      <c r="F233" s="203"/>
      <c r="G233" s="208"/>
      <c r="H233" s="529"/>
      <c r="I233" s="209"/>
      <c r="J233" s="209"/>
      <c r="K233" s="210"/>
      <c r="L233" s="530"/>
      <c r="M233" s="209"/>
      <c r="N233" s="494"/>
      <c r="O233" s="494"/>
      <c r="P233" s="203"/>
      <c r="Q233" s="203"/>
      <c r="R233" s="208"/>
      <c r="S233" s="205"/>
      <c r="T233" s="529"/>
      <c r="U233" s="203"/>
      <c r="V233" s="203"/>
      <c r="W233" s="208"/>
      <c r="X233" s="205"/>
      <c r="Y233" s="529"/>
      <c r="Z233" s="203"/>
      <c r="AA233" s="203"/>
      <c r="AB233" s="208"/>
      <c r="AC233" s="205"/>
      <c r="AD233" s="529"/>
      <c r="AE233" s="203"/>
      <c r="AF233" s="203"/>
      <c r="AG233" s="208"/>
      <c r="AH233" s="205"/>
      <c r="AI233" s="529"/>
      <c r="AJ233" s="203"/>
      <c r="AK233" s="203"/>
      <c r="AL233" s="208"/>
      <c r="AM233" s="205"/>
      <c r="AN233" s="529"/>
      <c r="AO233" s="203"/>
      <c r="AP233" s="203"/>
      <c r="AQ233" s="208"/>
      <c r="AR233" s="205"/>
      <c r="AS233" s="529"/>
      <c r="AT233" s="203"/>
      <c r="AU233" s="203"/>
      <c r="AV233" s="208"/>
      <c r="AW233" s="205"/>
      <c r="AX233" s="529"/>
    </row>
    <row r="234" spans="2:50" ht="14.25" hidden="1" customHeight="1" outlineLevel="1">
      <c r="B234" s="494"/>
      <c r="C234" s="203">
        <v>8</v>
      </c>
      <c r="D234" s="206"/>
      <c r="E234" s="203"/>
      <c r="F234" s="203"/>
      <c r="G234" s="208"/>
      <c r="H234" s="529"/>
      <c r="I234" s="209"/>
      <c r="J234" s="209"/>
      <c r="K234" s="210"/>
      <c r="L234" s="530"/>
      <c r="M234" s="209"/>
      <c r="N234" s="494"/>
      <c r="O234" s="494"/>
      <c r="P234" s="203"/>
      <c r="Q234" s="203"/>
      <c r="R234" s="208"/>
      <c r="S234" s="205"/>
      <c r="T234" s="529"/>
      <c r="U234" s="203"/>
      <c r="V234" s="203"/>
      <c r="W234" s="208"/>
      <c r="X234" s="205"/>
      <c r="Y234" s="529"/>
      <c r="Z234" s="203"/>
      <c r="AA234" s="203"/>
      <c r="AB234" s="208"/>
      <c r="AC234" s="205"/>
      <c r="AD234" s="529"/>
      <c r="AE234" s="203"/>
      <c r="AF234" s="203"/>
      <c r="AG234" s="208"/>
      <c r="AH234" s="205"/>
      <c r="AI234" s="529"/>
      <c r="AJ234" s="203"/>
      <c r="AK234" s="203"/>
      <c r="AL234" s="208"/>
      <c r="AM234" s="205"/>
      <c r="AN234" s="529"/>
      <c r="AO234" s="203"/>
      <c r="AP234" s="203"/>
      <c r="AQ234" s="208"/>
      <c r="AR234" s="205"/>
      <c r="AS234" s="529"/>
      <c r="AT234" s="203"/>
      <c r="AU234" s="203"/>
      <c r="AV234" s="208"/>
      <c r="AW234" s="205"/>
      <c r="AX234" s="529"/>
    </row>
    <row r="235" spans="2:50" ht="14.25" hidden="1" customHeight="1" outlineLevel="1">
      <c r="B235" s="494"/>
      <c r="C235" s="203">
        <v>9</v>
      </c>
      <c r="D235" s="206"/>
      <c r="E235" s="203"/>
      <c r="F235" s="203"/>
      <c r="G235" s="208"/>
      <c r="H235" s="529"/>
      <c r="I235" s="209"/>
      <c r="J235" s="209"/>
      <c r="K235" s="210"/>
      <c r="L235" s="530"/>
      <c r="M235" s="209"/>
      <c r="N235" s="494"/>
      <c r="O235" s="494"/>
      <c r="P235" s="203"/>
      <c r="Q235" s="203"/>
      <c r="R235" s="208"/>
      <c r="S235" s="205"/>
      <c r="T235" s="529"/>
      <c r="U235" s="203"/>
      <c r="V235" s="203"/>
      <c r="W235" s="208"/>
      <c r="X235" s="205"/>
      <c r="Y235" s="529"/>
      <c r="Z235" s="203"/>
      <c r="AA235" s="203"/>
      <c r="AB235" s="208"/>
      <c r="AC235" s="205"/>
      <c r="AD235" s="529"/>
      <c r="AE235" s="203"/>
      <c r="AF235" s="203"/>
      <c r="AG235" s="208"/>
      <c r="AH235" s="205"/>
      <c r="AI235" s="529"/>
      <c r="AJ235" s="203"/>
      <c r="AK235" s="203"/>
      <c r="AL235" s="208"/>
      <c r="AM235" s="205"/>
      <c r="AN235" s="529"/>
      <c r="AO235" s="203"/>
      <c r="AP235" s="203"/>
      <c r="AQ235" s="208"/>
      <c r="AR235" s="205"/>
      <c r="AS235" s="529"/>
      <c r="AT235" s="203"/>
      <c r="AU235" s="203"/>
      <c r="AV235" s="208"/>
      <c r="AW235" s="205"/>
      <c r="AX235" s="529"/>
    </row>
    <row r="236" spans="2:50" ht="14.25" hidden="1" customHeight="1" outlineLevel="1">
      <c r="B236" s="494"/>
      <c r="C236" s="203">
        <v>10</v>
      </c>
      <c r="D236" s="206"/>
      <c r="E236" s="203"/>
      <c r="F236" s="203"/>
      <c r="G236" s="208"/>
      <c r="H236" s="529"/>
      <c r="I236" s="209"/>
      <c r="J236" s="209"/>
      <c r="K236" s="210"/>
      <c r="L236" s="530"/>
      <c r="M236" s="209"/>
      <c r="N236" s="494"/>
      <c r="O236" s="494"/>
      <c r="P236" s="203"/>
      <c r="Q236" s="203"/>
      <c r="R236" s="208"/>
      <c r="S236" s="205"/>
      <c r="T236" s="529"/>
      <c r="U236" s="203"/>
      <c r="V236" s="203"/>
      <c r="W236" s="208"/>
      <c r="X236" s="205"/>
      <c r="Y236" s="529"/>
      <c r="Z236" s="203"/>
      <c r="AA236" s="203"/>
      <c r="AB236" s="208"/>
      <c r="AC236" s="205"/>
      <c r="AD236" s="529"/>
      <c r="AE236" s="203"/>
      <c r="AF236" s="203"/>
      <c r="AG236" s="208"/>
      <c r="AH236" s="205"/>
      <c r="AI236" s="529"/>
      <c r="AJ236" s="203"/>
      <c r="AK236" s="203"/>
      <c r="AL236" s="208"/>
      <c r="AM236" s="205"/>
      <c r="AN236" s="529"/>
      <c r="AO236" s="203"/>
      <c r="AP236" s="203"/>
      <c r="AQ236" s="208"/>
      <c r="AR236" s="205"/>
      <c r="AS236" s="529"/>
      <c r="AT236" s="203"/>
      <c r="AU236" s="203"/>
      <c r="AV236" s="208"/>
      <c r="AW236" s="205"/>
      <c r="AX236" s="529"/>
    </row>
    <row r="237" spans="2:50" ht="14.25" hidden="1" customHeight="1" outlineLevel="1">
      <c r="B237" s="494"/>
      <c r="C237" s="203">
        <v>11</v>
      </c>
      <c r="D237" s="206"/>
      <c r="E237" s="203"/>
      <c r="F237" s="203"/>
      <c r="G237" s="208"/>
      <c r="H237" s="529"/>
      <c r="I237" s="209"/>
      <c r="J237" s="209"/>
      <c r="K237" s="210"/>
      <c r="L237" s="530"/>
      <c r="M237" s="209"/>
      <c r="N237" s="494"/>
      <c r="O237" s="494"/>
      <c r="P237" s="203"/>
      <c r="Q237" s="203"/>
      <c r="R237" s="208"/>
      <c r="S237" s="205"/>
      <c r="T237" s="529"/>
      <c r="U237" s="203"/>
      <c r="V237" s="203"/>
      <c r="W237" s="208"/>
      <c r="X237" s="205"/>
      <c r="Y237" s="529"/>
      <c r="Z237" s="203"/>
      <c r="AA237" s="203"/>
      <c r="AB237" s="208"/>
      <c r="AC237" s="205"/>
      <c r="AD237" s="529"/>
      <c r="AE237" s="203"/>
      <c r="AF237" s="203"/>
      <c r="AG237" s="208"/>
      <c r="AH237" s="205"/>
      <c r="AI237" s="529"/>
      <c r="AJ237" s="203"/>
      <c r="AK237" s="203"/>
      <c r="AL237" s="208"/>
      <c r="AM237" s="205"/>
      <c r="AN237" s="529"/>
      <c r="AO237" s="203"/>
      <c r="AP237" s="203"/>
      <c r="AQ237" s="208"/>
      <c r="AR237" s="205"/>
      <c r="AS237" s="529"/>
      <c r="AT237" s="203"/>
      <c r="AU237" s="203"/>
      <c r="AV237" s="208"/>
      <c r="AW237" s="205"/>
      <c r="AX237" s="529"/>
    </row>
    <row r="238" spans="2:50" ht="14.25" hidden="1" customHeight="1" outlineLevel="1">
      <c r="B238" s="494"/>
      <c r="C238" s="203">
        <v>12</v>
      </c>
      <c r="D238" s="206"/>
      <c r="E238" s="203"/>
      <c r="F238" s="203"/>
      <c r="G238" s="208"/>
      <c r="H238" s="529"/>
      <c r="I238" s="209"/>
      <c r="J238" s="209"/>
      <c r="K238" s="210"/>
      <c r="L238" s="530"/>
      <c r="M238" s="209"/>
      <c r="N238" s="494"/>
      <c r="O238" s="494"/>
      <c r="P238" s="203"/>
      <c r="Q238" s="203"/>
      <c r="R238" s="208"/>
      <c r="S238" s="205"/>
      <c r="T238" s="529"/>
      <c r="U238" s="203"/>
      <c r="V238" s="203"/>
      <c r="W238" s="208"/>
      <c r="X238" s="205"/>
      <c r="Y238" s="529"/>
      <c r="Z238" s="203"/>
      <c r="AA238" s="203"/>
      <c r="AB238" s="208"/>
      <c r="AC238" s="205"/>
      <c r="AD238" s="529"/>
      <c r="AE238" s="203"/>
      <c r="AF238" s="203"/>
      <c r="AG238" s="208"/>
      <c r="AH238" s="205"/>
      <c r="AI238" s="529"/>
      <c r="AJ238" s="203"/>
      <c r="AK238" s="203"/>
      <c r="AL238" s="208"/>
      <c r="AM238" s="205"/>
      <c r="AN238" s="529"/>
      <c r="AO238" s="203"/>
      <c r="AP238" s="203"/>
      <c r="AQ238" s="208"/>
      <c r="AR238" s="205"/>
      <c r="AS238" s="529"/>
      <c r="AT238" s="203"/>
      <c r="AU238" s="203"/>
      <c r="AV238" s="208"/>
      <c r="AW238" s="205"/>
      <c r="AX238" s="529"/>
    </row>
    <row r="239" spans="2:50" ht="14.25" hidden="1" customHeight="1" outlineLevel="1">
      <c r="B239" s="494"/>
      <c r="C239" s="203">
        <v>13</v>
      </c>
      <c r="D239" s="206"/>
      <c r="E239" s="203"/>
      <c r="F239" s="203"/>
      <c r="G239" s="208"/>
      <c r="H239" s="529"/>
      <c r="I239" s="209"/>
      <c r="J239" s="209"/>
      <c r="K239" s="210"/>
      <c r="L239" s="530"/>
      <c r="M239" s="209"/>
      <c r="N239" s="494"/>
      <c r="O239" s="494"/>
      <c r="P239" s="203"/>
      <c r="Q239" s="203"/>
      <c r="R239" s="208"/>
      <c r="S239" s="205"/>
      <c r="T239" s="529"/>
      <c r="U239" s="203"/>
      <c r="V239" s="203"/>
      <c r="W239" s="208"/>
      <c r="X239" s="205"/>
      <c r="Y239" s="529"/>
      <c r="Z239" s="203"/>
      <c r="AA239" s="203"/>
      <c r="AB239" s="208"/>
      <c r="AC239" s="205"/>
      <c r="AD239" s="529"/>
      <c r="AE239" s="203"/>
      <c r="AF239" s="203"/>
      <c r="AG239" s="208"/>
      <c r="AH239" s="205"/>
      <c r="AI239" s="529"/>
      <c r="AJ239" s="203"/>
      <c r="AK239" s="203"/>
      <c r="AL239" s="208"/>
      <c r="AM239" s="205"/>
      <c r="AN239" s="529"/>
      <c r="AO239" s="203"/>
      <c r="AP239" s="203"/>
      <c r="AQ239" s="208"/>
      <c r="AR239" s="205"/>
      <c r="AS239" s="529"/>
      <c r="AT239" s="203"/>
      <c r="AU239" s="203"/>
      <c r="AV239" s="208"/>
      <c r="AW239" s="205"/>
      <c r="AX239" s="529"/>
    </row>
    <row r="240" spans="2:50" ht="14.25" hidden="1" customHeight="1" outlineLevel="1">
      <c r="B240" s="494"/>
      <c r="C240" s="203">
        <v>14</v>
      </c>
      <c r="D240" s="206"/>
      <c r="E240" s="203"/>
      <c r="F240" s="203"/>
      <c r="G240" s="208"/>
      <c r="H240" s="529"/>
      <c r="I240" s="209"/>
      <c r="J240" s="209"/>
      <c r="K240" s="210"/>
      <c r="L240" s="530"/>
      <c r="M240" s="209"/>
      <c r="N240" s="494"/>
      <c r="O240" s="494"/>
      <c r="P240" s="203"/>
      <c r="Q240" s="203"/>
      <c r="R240" s="208"/>
      <c r="S240" s="205"/>
      <c r="T240" s="529"/>
      <c r="U240" s="203"/>
      <c r="V240" s="203"/>
      <c r="W240" s="208"/>
      <c r="X240" s="205"/>
      <c r="Y240" s="529"/>
      <c r="Z240" s="203"/>
      <c r="AA240" s="203"/>
      <c r="AB240" s="208"/>
      <c r="AC240" s="205"/>
      <c r="AD240" s="529"/>
      <c r="AE240" s="203"/>
      <c r="AF240" s="203"/>
      <c r="AG240" s="208"/>
      <c r="AH240" s="205"/>
      <c r="AI240" s="529"/>
      <c r="AJ240" s="203"/>
      <c r="AK240" s="203"/>
      <c r="AL240" s="208"/>
      <c r="AM240" s="205"/>
      <c r="AN240" s="529"/>
      <c r="AO240" s="203"/>
      <c r="AP240" s="203"/>
      <c r="AQ240" s="208"/>
      <c r="AR240" s="205"/>
      <c r="AS240" s="529"/>
      <c r="AT240" s="203"/>
      <c r="AU240" s="203"/>
      <c r="AV240" s="208"/>
      <c r="AW240" s="205"/>
      <c r="AX240" s="529"/>
    </row>
    <row r="241" spans="2:50" ht="14.25" hidden="1" customHeight="1" outlineLevel="1">
      <c r="B241" s="494"/>
      <c r="C241" s="203">
        <v>15</v>
      </c>
      <c r="D241" s="206"/>
      <c r="E241" s="203"/>
      <c r="F241" s="203"/>
      <c r="G241" s="208"/>
      <c r="H241" s="529"/>
      <c r="I241" s="209"/>
      <c r="J241" s="209"/>
      <c r="K241" s="210"/>
      <c r="L241" s="530"/>
      <c r="M241" s="209"/>
      <c r="N241" s="494"/>
      <c r="O241" s="494"/>
      <c r="P241" s="203"/>
      <c r="Q241" s="207"/>
      <c r="R241" s="208"/>
      <c r="S241" s="205"/>
      <c r="T241" s="529"/>
      <c r="U241" s="203"/>
      <c r="V241" s="203"/>
      <c r="W241" s="208"/>
      <c r="X241" s="205"/>
      <c r="Y241" s="529"/>
      <c r="Z241" s="203"/>
      <c r="AA241" s="203"/>
      <c r="AB241" s="208"/>
      <c r="AC241" s="205"/>
      <c r="AD241" s="529"/>
      <c r="AE241" s="203"/>
      <c r="AF241" s="203"/>
      <c r="AG241" s="208"/>
      <c r="AH241" s="205"/>
      <c r="AI241" s="529"/>
      <c r="AJ241" s="203"/>
      <c r="AK241" s="203"/>
      <c r="AL241" s="208"/>
      <c r="AM241" s="205"/>
      <c r="AN241" s="529"/>
      <c r="AO241" s="203"/>
      <c r="AP241" s="203"/>
      <c r="AQ241" s="208"/>
      <c r="AR241" s="205"/>
      <c r="AS241" s="529"/>
      <c r="AT241" s="203"/>
      <c r="AU241" s="203"/>
      <c r="AV241" s="208"/>
      <c r="AW241" s="205"/>
      <c r="AX241" s="529"/>
    </row>
    <row r="242" spans="2:50" ht="14.25" hidden="1" customHeight="1" outlineLevel="1" collapsed="1">
      <c r="B242" s="531" t="s">
        <v>697</v>
      </c>
      <c r="C242" s="532"/>
      <c r="D242" s="532"/>
      <c r="E242" s="532"/>
      <c r="F242" s="532"/>
      <c r="G242" s="532"/>
      <c r="H242" s="532"/>
      <c r="I242" s="532"/>
      <c r="J242" s="532"/>
      <c r="K242" s="532"/>
      <c r="L242" s="532"/>
      <c r="M242" s="533"/>
      <c r="N242" s="575" t="s">
        <v>445</v>
      </c>
      <c r="O242" s="575" t="s">
        <v>105</v>
      </c>
      <c r="P242" s="587">
        <f>AT222+1</f>
        <v>45951</v>
      </c>
      <c r="Q242" s="588"/>
      <c r="R242" s="588"/>
      <c r="S242" s="588"/>
      <c r="T242" s="588"/>
      <c r="U242" s="589">
        <f>P242+1</f>
        <v>45952</v>
      </c>
      <c r="V242" s="590"/>
      <c r="W242" s="590"/>
      <c r="X242" s="590"/>
      <c r="Y242" s="590"/>
      <c r="Z242" s="587">
        <f t="shared" ref="Z242" si="261">U242+1</f>
        <v>45953</v>
      </c>
      <c r="AA242" s="588"/>
      <c r="AB242" s="588"/>
      <c r="AC242" s="588"/>
      <c r="AD242" s="588"/>
      <c r="AE242" s="589">
        <f t="shared" ref="AE242" si="262">Z242+1</f>
        <v>45954</v>
      </c>
      <c r="AF242" s="590"/>
      <c r="AG242" s="590"/>
      <c r="AH242" s="590"/>
      <c r="AI242" s="590"/>
      <c r="AJ242" s="591">
        <f t="shared" ref="AJ242" si="263">AE242+1</f>
        <v>45955</v>
      </c>
      <c r="AK242" s="592"/>
      <c r="AL242" s="592"/>
      <c r="AM242" s="592"/>
      <c r="AN242" s="593"/>
      <c r="AO242" s="589">
        <f t="shared" ref="AO242" si="264">AJ242+1</f>
        <v>45956</v>
      </c>
      <c r="AP242" s="590"/>
      <c r="AQ242" s="590"/>
      <c r="AR242" s="590"/>
      <c r="AS242" s="590"/>
      <c r="AT242" s="591">
        <f t="shared" ref="AT242" si="265">AO242+1</f>
        <v>45957</v>
      </c>
      <c r="AU242" s="592"/>
      <c r="AV242" s="592"/>
      <c r="AW242" s="592"/>
      <c r="AX242" s="593"/>
    </row>
    <row r="243" spans="2:50" ht="14.25" hidden="1" customHeight="1" outlineLevel="1">
      <c r="B243" s="534"/>
      <c r="C243" s="534"/>
      <c r="D243" s="534"/>
      <c r="E243" s="534"/>
      <c r="F243" s="534"/>
      <c r="G243" s="534"/>
      <c r="H243" s="534"/>
      <c r="I243" s="534"/>
      <c r="J243" s="534"/>
      <c r="K243" s="534"/>
      <c r="L243" s="534"/>
      <c r="M243" s="535"/>
      <c r="N243" s="577"/>
      <c r="O243" s="577"/>
      <c r="P243" s="594">
        <f>P242</f>
        <v>45951</v>
      </c>
      <c r="Q243" s="594"/>
      <c r="R243" s="594"/>
      <c r="S243" s="594"/>
      <c r="T243" s="594"/>
      <c r="U243" s="595">
        <f>U242</f>
        <v>45952</v>
      </c>
      <c r="V243" s="595"/>
      <c r="W243" s="595"/>
      <c r="X243" s="595"/>
      <c r="Y243" s="595"/>
      <c r="Z243" s="594">
        <f t="shared" ref="Z243" si="266">Z242</f>
        <v>45953</v>
      </c>
      <c r="AA243" s="594"/>
      <c r="AB243" s="594"/>
      <c r="AC243" s="594"/>
      <c r="AD243" s="594"/>
      <c r="AE243" s="595">
        <f t="shared" ref="AE243" si="267">AE242</f>
        <v>45954</v>
      </c>
      <c r="AF243" s="595"/>
      <c r="AG243" s="595"/>
      <c r="AH243" s="595"/>
      <c r="AI243" s="595"/>
      <c r="AJ243" s="596">
        <f t="shared" ref="AJ243" si="268">AJ242</f>
        <v>45955</v>
      </c>
      <c r="AK243" s="597"/>
      <c r="AL243" s="597"/>
      <c r="AM243" s="597"/>
      <c r="AN243" s="598"/>
      <c r="AO243" s="595">
        <f t="shared" ref="AO243" si="269">AO242</f>
        <v>45956</v>
      </c>
      <c r="AP243" s="595"/>
      <c r="AQ243" s="595"/>
      <c r="AR243" s="595"/>
      <c r="AS243" s="595"/>
      <c r="AT243" s="596">
        <f t="shared" ref="AT243" si="270">AT242</f>
        <v>45957</v>
      </c>
      <c r="AU243" s="597"/>
      <c r="AV243" s="597"/>
      <c r="AW243" s="597"/>
      <c r="AX243" s="598"/>
    </row>
    <row r="244" spans="2:50" ht="14.25" hidden="1" customHeight="1" outlineLevel="1">
      <c r="B244" s="494" t="s">
        <v>165</v>
      </c>
      <c r="C244" s="494" t="s">
        <v>160</v>
      </c>
      <c r="D244" s="494"/>
      <c r="E244" s="494" t="s">
        <v>161</v>
      </c>
      <c r="F244" s="494"/>
      <c r="G244" s="494"/>
      <c r="H244" s="494" t="s">
        <v>166</v>
      </c>
      <c r="I244" s="527" t="s">
        <v>446</v>
      </c>
      <c r="J244" s="527"/>
      <c r="K244" s="527"/>
      <c r="L244" s="527" t="s">
        <v>166</v>
      </c>
      <c r="M244" s="527" t="s">
        <v>168</v>
      </c>
      <c r="N244" s="494"/>
      <c r="O244" s="494" t="s">
        <v>167</v>
      </c>
      <c r="P244" s="494" t="s">
        <v>163</v>
      </c>
      <c r="Q244" s="494"/>
      <c r="R244" s="494"/>
      <c r="S244" s="494"/>
      <c r="T244" s="494" t="s">
        <v>166</v>
      </c>
      <c r="U244" s="494" t="s">
        <v>163</v>
      </c>
      <c r="V244" s="494"/>
      <c r="W244" s="494"/>
      <c r="X244" s="494"/>
      <c r="Y244" s="494" t="s">
        <v>166</v>
      </c>
      <c r="Z244" s="494" t="s">
        <v>163</v>
      </c>
      <c r="AA244" s="494"/>
      <c r="AB244" s="494"/>
      <c r="AC244" s="494"/>
      <c r="AD244" s="494" t="s">
        <v>166</v>
      </c>
      <c r="AE244" s="494" t="s">
        <v>163</v>
      </c>
      <c r="AF244" s="494"/>
      <c r="AG244" s="494"/>
      <c r="AH244" s="494"/>
      <c r="AI244" s="494" t="s">
        <v>166</v>
      </c>
      <c r="AJ244" s="494" t="s">
        <v>163</v>
      </c>
      <c r="AK244" s="494"/>
      <c r="AL244" s="494"/>
      <c r="AM244" s="494"/>
      <c r="AN244" s="494" t="s">
        <v>166</v>
      </c>
      <c r="AO244" s="494" t="s">
        <v>163</v>
      </c>
      <c r="AP244" s="494"/>
      <c r="AQ244" s="494"/>
      <c r="AR244" s="494"/>
      <c r="AS244" s="494" t="s">
        <v>166</v>
      </c>
      <c r="AT244" s="494" t="s">
        <v>163</v>
      </c>
      <c r="AU244" s="494"/>
      <c r="AV244" s="494"/>
      <c r="AW244" s="494"/>
      <c r="AX244" s="494" t="s">
        <v>166</v>
      </c>
    </row>
    <row r="245" spans="2:50" ht="14.25" hidden="1" customHeight="1" outlineLevel="1">
      <c r="B245" s="494"/>
      <c r="C245" s="494"/>
      <c r="D245" s="494"/>
      <c r="E245" s="494" t="s">
        <v>447</v>
      </c>
      <c r="F245" s="494"/>
      <c r="G245" s="494"/>
      <c r="H245" s="494"/>
      <c r="I245" s="527" t="s">
        <v>447</v>
      </c>
      <c r="J245" s="527"/>
      <c r="K245" s="527"/>
      <c r="L245" s="527"/>
      <c r="M245" s="527"/>
      <c r="N245" s="494"/>
      <c r="O245" s="494"/>
      <c r="P245" s="494" t="s">
        <v>448</v>
      </c>
      <c r="Q245" s="494"/>
      <c r="R245" s="494"/>
      <c r="S245" s="494"/>
      <c r="T245" s="494"/>
      <c r="U245" s="494" t="s">
        <v>448</v>
      </c>
      <c r="V245" s="494"/>
      <c r="W245" s="494"/>
      <c r="X245" s="494"/>
      <c r="Y245" s="494"/>
      <c r="Z245" s="494" t="s">
        <v>448</v>
      </c>
      <c r="AA245" s="494"/>
      <c r="AB245" s="494"/>
      <c r="AC245" s="494"/>
      <c r="AD245" s="494"/>
      <c r="AE245" s="494" t="s">
        <v>448</v>
      </c>
      <c r="AF245" s="494"/>
      <c r="AG245" s="494"/>
      <c r="AH245" s="494"/>
      <c r="AI245" s="494"/>
      <c r="AJ245" s="494" t="s">
        <v>448</v>
      </c>
      <c r="AK245" s="494"/>
      <c r="AL245" s="494"/>
      <c r="AM245" s="494"/>
      <c r="AN245" s="494"/>
      <c r="AO245" s="494" t="s">
        <v>448</v>
      </c>
      <c r="AP245" s="494"/>
      <c r="AQ245" s="494"/>
      <c r="AR245" s="494"/>
      <c r="AS245" s="494"/>
      <c r="AT245" s="494" t="s">
        <v>448</v>
      </c>
      <c r="AU245" s="494"/>
      <c r="AV245" s="494"/>
      <c r="AW245" s="494"/>
      <c r="AX245" s="494"/>
    </row>
    <row r="246" spans="2:50" ht="14.25" hidden="1" customHeight="1" outlineLevel="1">
      <c r="B246" s="494"/>
      <c r="C246" s="494"/>
      <c r="D246" s="494"/>
      <c r="E246" s="203" t="s">
        <v>162</v>
      </c>
      <c r="F246" s="203" t="s">
        <v>449</v>
      </c>
      <c r="G246" s="203" t="s">
        <v>164</v>
      </c>
      <c r="H246" s="494"/>
      <c r="I246" s="204" t="s">
        <v>162</v>
      </c>
      <c r="J246" s="204" t="s">
        <v>449</v>
      </c>
      <c r="K246" s="204" t="s">
        <v>164</v>
      </c>
      <c r="L246" s="527"/>
      <c r="M246" s="527"/>
      <c r="N246" s="494"/>
      <c r="O246" s="494"/>
      <c r="P246" s="203" t="s">
        <v>162</v>
      </c>
      <c r="Q246" s="203" t="s">
        <v>449</v>
      </c>
      <c r="R246" s="203" t="s">
        <v>164</v>
      </c>
      <c r="S246" s="205" t="s">
        <v>168</v>
      </c>
      <c r="T246" s="494"/>
      <c r="U246" s="203" t="s">
        <v>162</v>
      </c>
      <c r="V246" s="203" t="s">
        <v>449</v>
      </c>
      <c r="W246" s="203" t="s">
        <v>164</v>
      </c>
      <c r="X246" s="205" t="s">
        <v>168</v>
      </c>
      <c r="Y246" s="494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494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494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494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494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494"/>
    </row>
    <row r="247" spans="2:50" ht="14.25" hidden="1" customHeight="1" outlineLevel="1">
      <c r="B247" s="494" t="s">
        <v>488</v>
      </c>
      <c r="C247" s="203">
        <v>1</v>
      </c>
      <c r="D247" s="206" t="s">
        <v>407</v>
      </c>
      <c r="E247" s="203">
        <v>6</v>
      </c>
      <c r="F247" s="203">
        <v>3273</v>
      </c>
      <c r="G247" s="208">
        <f t="shared" ref="G247" si="271">F247/E247</f>
        <v>545.5</v>
      </c>
      <c r="H247" s="529">
        <f>AVERAGE(G247:G261)</f>
        <v>545.5</v>
      </c>
      <c r="I247" s="209">
        <f>AVERAGE(P247,U247,Z247,AE247,AJ247,AO247,AT247)</f>
        <v>6</v>
      </c>
      <c r="J247" s="209">
        <f>AVERAGE(Q247,V247,AA247,AF247,AK247,AP247,AU247)</f>
        <v>2867.5985192991016</v>
      </c>
      <c r="K247" s="210">
        <f>AVERAGE(R247,W247,AB247,AG247,AL247,AQ247,AV247)</f>
        <v>477.93308654985032</v>
      </c>
      <c r="L247" s="530">
        <f>IFERROR(AVERAGE(K247:K261),"-")</f>
        <v>477.93308654985032</v>
      </c>
      <c r="M247" s="209">
        <f>RANK(K247, K$247:$K$261)</f>
        <v>1</v>
      </c>
      <c r="N247" s="494"/>
      <c r="O247" s="494"/>
      <c r="P247" s="207">
        <v>6</v>
      </c>
      <c r="Q247" s="207">
        <v>2867.0658682634698</v>
      </c>
      <c r="R247" s="208">
        <f t="shared" ref="R247" si="272">Q247/P247</f>
        <v>477.84431137724499</v>
      </c>
      <c r="S247" s="205">
        <f>RANK(R247, R$247:R$261)</f>
        <v>1</v>
      </c>
      <c r="T247" s="529">
        <f>AVERAGE(R247:R261)</f>
        <v>477.84431137724499</v>
      </c>
      <c r="U247" s="207">
        <v>6</v>
      </c>
      <c r="V247" s="207">
        <v>2866.9090909090974</v>
      </c>
      <c r="W247" s="208">
        <f t="shared" ref="W247" si="273">V247/U247</f>
        <v>477.81818181818289</v>
      </c>
      <c r="X247" s="205">
        <f>RANK(W247, W$247:W$261)</f>
        <v>1</v>
      </c>
      <c r="Y247" s="529">
        <f>AVERAGE(W247:W261)</f>
        <v>477.81818181818289</v>
      </c>
      <c r="Z247" s="207">
        <v>6</v>
      </c>
      <c r="AA247" s="207">
        <v>2868.2242990654167</v>
      </c>
      <c r="AB247" s="208">
        <f t="shared" ref="AB247" si="274">AA247/Z247</f>
        <v>478.03738317756944</v>
      </c>
      <c r="AC247" s="205">
        <f>RANK(AB247, AB$247:AB$261)</f>
        <v>1</v>
      </c>
      <c r="AD247" s="529">
        <f>AVERAGE(AB247:AB261)</f>
        <v>478.03738317756944</v>
      </c>
      <c r="AE247" s="207">
        <v>6</v>
      </c>
      <c r="AF247" s="207">
        <v>2868.2242990654167</v>
      </c>
      <c r="AG247" s="208">
        <f t="shared" ref="AG247" si="275">AF247/AE247</f>
        <v>478.03738317756944</v>
      </c>
      <c r="AH247" s="205">
        <f>RANK(AG247, AG$247:AG$261)</f>
        <v>1</v>
      </c>
      <c r="AI247" s="529">
        <f>AVERAGE(AG247:AG261)</f>
        <v>478.03738317756944</v>
      </c>
      <c r="AJ247" s="207">
        <v>6</v>
      </c>
      <c r="AK247" s="207">
        <v>2868.1724845995836</v>
      </c>
      <c r="AL247" s="208">
        <f t="shared" ref="AL247" si="276">AK247/AJ247</f>
        <v>478.02874743326396</v>
      </c>
      <c r="AM247" s="205">
        <f>RANK(AL247, AL$247:AL$261)</f>
        <v>1</v>
      </c>
      <c r="AN247" s="529">
        <f>AVERAGE(AL247:AL261)</f>
        <v>478.02874743326396</v>
      </c>
      <c r="AO247" s="207">
        <v>6</v>
      </c>
      <c r="AP247" s="207">
        <v>2866.9950738916291</v>
      </c>
      <c r="AQ247" s="208">
        <f t="shared" ref="AQ247" si="277">AP247/AO247</f>
        <v>477.83251231527152</v>
      </c>
      <c r="AR247" s="205">
        <f>RANK(AQ247, AQ$247:AQ$261)</f>
        <v>1</v>
      </c>
      <c r="AS247" s="529">
        <f>AVERAGE(AQ247:AQ261)</f>
        <v>477.83251231527152</v>
      </c>
      <c r="AT247" s="207"/>
      <c r="AU247" s="207"/>
      <c r="AV247" s="208"/>
      <c r="AW247" s="205"/>
      <c r="AX247" s="529" t="e">
        <f>AVERAGE(AV247:AV261)</f>
        <v>#DIV/0!</v>
      </c>
    </row>
    <row r="248" spans="2:50" ht="14.25" hidden="1" customHeight="1" outlineLevel="1">
      <c r="B248" s="494"/>
      <c r="C248" s="203">
        <v>2</v>
      </c>
      <c r="D248" s="206"/>
      <c r="E248" s="203"/>
      <c r="F248" s="203"/>
      <c r="G248" s="208"/>
      <c r="H248" s="529"/>
      <c r="I248" s="209"/>
      <c r="J248" s="209"/>
      <c r="K248" s="210"/>
      <c r="L248" s="530"/>
      <c r="M248" s="209"/>
      <c r="N248" s="494"/>
      <c r="O248" s="494"/>
      <c r="P248" s="203"/>
      <c r="Q248" s="203"/>
      <c r="R248" s="208"/>
      <c r="S248" s="205"/>
      <c r="T248" s="529"/>
      <c r="U248" s="203"/>
      <c r="V248" s="203"/>
      <c r="W248" s="208"/>
      <c r="X248" s="205"/>
      <c r="Y248" s="529"/>
      <c r="Z248" s="203"/>
      <c r="AA248" s="203"/>
      <c r="AB248" s="208"/>
      <c r="AC248" s="205"/>
      <c r="AD248" s="529"/>
      <c r="AE248" s="203"/>
      <c r="AF248" s="203"/>
      <c r="AG248" s="208"/>
      <c r="AH248" s="205"/>
      <c r="AI248" s="529"/>
      <c r="AJ248" s="203"/>
      <c r="AK248" s="203"/>
      <c r="AL248" s="208"/>
      <c r="AM248" s="205"/>
      <c r="AN248" s="529"/>
      <c r="AO248" s="203"/>
      <c r="AP248" s="203"/>
      <c r="AQ248" s="208"/>
      <c r="AR248" s="205"/>
      <c r="AS248" s="529"/>
      <c r="AT248" s="203"/>
      <c r="AU248" s="203"/>
      <c r="AV248" s="208"/>
      <c r="AW248" s="205"/>
      <c r="AX248" s="529"/>
    </row>
    <row r="249" spans="2:50" ht="14.25" hidden="1" customHeight="1" outlineLevel="1">
      <c r="B249" s="494"/>
      <c r="C249" s="203">
        <v>3</v>
      </c>
      <c r="D249" s="206"/>
      <c r="E249" s="203"/>
      <c r="F249" s="203"/>
      <c r="G249" s="208"/>
      <c r="H249" s="529"/>
      <c r="I249" s="209"/>
      <c r="J249" s="209"/>
      <c r="K249" s="210"/>
      <c r="L249" s="530"/>
      <c r="M249" s="209"/>
      <c r="N249" s="494"/>
      <c r="O249" s="494"/>
      <c r="P249" s="203"/>
      <c r="Q249" s="203"/>
      <c r="R249" s="208"/>
      <c r="S249" s="205"/>
      <c r="T249" s="529"/>
      <c r="U249" s="203"/>
      <c r="V249" s="203"/>
      <c r="W249" s="208"/>
      <c r="X249" s="205"/>
      <c r="Y249" s="529"/>
      <c r="Z249" s="203"/>
      <c r="AA249" s="203"/>
      <c r="AB249" s="208"/>
      <c r="AC249" s="205"/>
      <c r="AD249" s="529"/>
      <c r="AE249" s="203"/>
      <c r="AF249" s="203"/>
      <c r="AG249" s="208"/>
      <c r="AH249" s="205"/>
      <c r="AI249" s="529"/>
      <c r="AJ249" s="203"/>
      <c r="AK249" s="203"/>
      <c r="AL249" s="208"/>
      <c r="AM249" s="205"/>
      <c r="AN249" s="529"/>
      <c r="AO249" s="203"/>
      <c r="AP249" s="203"/>
      <c r="AQ249" s="208"/>
      <c r="AR249" s="205"/>
      <c r="AS249" s="529"/>
      <c r="AT249" s="203"/>
      <c r="AU249" s="203"/>
      <c r="AV249" s="208"/>
      <c r="AW249" s="205"/>
      <c r="AX249" s="529"/>
    </row>
    <row r="250" spans="2:50" ht="14.25" hidden="1" customHeight="1" outlineLevel="1">
      <c r="B250" s="494"/>
      <c r="C250" s="203">
        <v>4</v>
      </c>
      <c r="D250" s="206"/>
      <c r="E250" s="203"/>
      <c r="F250" s="203"/>
      <c r="G250" s="208"/>
      <c r="H250" s="529"/>
      <c r="I250" s="209"/>
      <c r="J250" s="209"/>
      <c r="K250" s="210"/>
      <c r="L250" s="530"/>
      <c r="M250" s="209"/>
      <c r="N250" s="494"/>
      <c r="O250" s="494"/>
      <c r="P250" s="203"/>
      <c r="Q250" s="203"/>
      <c r="R250" s="208"/>
      <c r="S250" s="205"/>
      <c r="T250" s="529"/>
      <c r="U250" s="203"/>
      <c r="V250" s="203"/>
      <c r="W250" s="208"/>
      <c r="X250" s="205"/>
      <c r="Y250" s="529"/>
      <c r="Z250" s="203"/>
      <c r="AA250" s="203"/>
      <c r="AB250" s="208"/>
      <c r="AC250" s="205"/>
      <c r="AD250" s="529"/>
      <c r="AE250" s="203"/>
      <c r="AF250" s="203"/>
      <c r="AG250" s="208"/>
      <c r="AH250" s="205"/>
      <c r="AI250" s="529"/>
      <c r="AJ250" s="203"/>
      <c r="AK250" s="203"/>
      <c r="AL250" s="208"/>
      <c r="AM250" s="205"/>
      <c r="AN250" s="529"/>
      <c r="AO250" s="203"/>
      <c r="AP250" s="203"/>
      <c r="AQ250" s="208"/>
      <c r="AR250" s="205"/>
      <c r="AS250" s="529"/>
      <c r="AT250" s="203"/>
      <c r="AU250" s="203"/>
      <c r="AV250" s="208"/>
      <c r="AW250" s="205"/>
      <c r="AX250" s="529"/>
    </row>
    <row r="251" spans="2:50" ht="14.25" hidden="1" customHeight="1" outlineLevel="1">
      <c r="B251" s="494"/>
      <c r="C251" s="203">
        <v>5</v>
      </c>
      <c r="D251" s="206"/>
      <c r="E251" s="203"/>
      <c r="F251" s="203"/>
      <c r="G251" s="208"/>
      <c r="H251" s="529"/>
      <c r="I251" s="209"/>
      <c r="J251" s="209"/>
      <c r="K251" s="210"/>
      <c r="L251" s="530"/>
      <c r="M251" s="209"/>
      <c r="N251" s="494"/>
      <c r="O251" s="494"/>
      <c r="P251" s="203"/>
      <c r="Q251" s="203"/>
      <c r="R251" s="208"/>
      <c r="S251" s="205"/>
      <c r="T251" s="529"/>
      <c r="U251" s="203"/>
      <c r="V251" s="203"/>
      <c r="W251" s="208"/>
      <c r="X251" s="205"/>
      <c r="Y251" s="529"/>
      <c r="Z251" s="203"/>
      <c r="AA251" s="203"/>
      <c r="AB251" s="208"/>
      <c r="AC251" s="205"/>
      <c r="AD251" s="529"/>
      <c r="AE251" s="203"/>
      <c r="AF251" s="203"/>
      <c r="AG251" s="208"/>
      <c r="AH251" s="205"/>
      <c r="AI251" s="529"/>
      <c r="AJ251" s="203"/>
      <c r="AK251" s="203"/>
      <c r="AL251" s="208"/>
      <c r="AM251" s="205"/>
      <c r="AN251" s="529"/>
      <c r="AO251" s="203"/>
      <c r="AP251" s="203"/>
      <c r="AQ251" s="208"/>
      <c r="AR251" s="205"/>
      <c r="AS251" s="529"/>
      <c r="AT251" s="203"/>
      <c r="AU251" s="203"/>
      <c r="AV251" s="208"/>
      <c r="AW251" s="205"/>
      <c r="AX251" s="529"/>
    </row>
    <row r="252" spans="2:50" ht="14.25" hidden="1" customHeight="1" outlineLevel="1">
      <c r="B252" s="494"/>
      <c r="C252" s="203">
        <v>6</v>
      </c>
      <c r="D252" s="206"/>
      <c r="E252" s="203"/>
      <c r="F252" s="203"/>
      <c r="G252" s="208"/>
      <c r="H252" s="529"/>
      <c r="I252" s="209"/>
      <c r="J252" s="209"/>
      <c r="K252" s="210"/>
      <c r="L252" s="530"/>
      <c r="M252" s="209"/>
      <c r="N252" s="494"/>
      <c r="O252" s="494"/>
      <c r="P252" s="203"/>
      <c r="Q252" s="203"/>
      <c r="R252" s="208"/>
      <c r="S252" s="205"/>
      <c r="T252" s="529"/>
      <c r="U252" s="203"/>
      <c r="V252" s="203"/>
      <c r="W252" s="208"/>
      <c r="X252" s="205"/>
      <c r="Y252" s="529"/>
      <c r="Z252" s="203"/>
      <c r="AA252" s="203"/>
      <c r="AB252" s="208"/>
      <c r="AC252" s="205"/>
      <c r="AD252" s="529"/>
      <c r="AE252" s="203"/>
      <c r="AF252" s="203"/>
      <c r="AG252" s="208"/>
      <c r="AH252" s="205"/>
      <c r="AI252" s="529"/>
      <c r="AJ252" s="203"/>
      <c r="AK252" s="203"/>
      <c r="AL252" s="208"/>
      <c r="AM252" s="205"/>
      <c r="AN252" s="529"/>
      <c r="AO252" s="203"/>
      <c r="AP252" s="203"/>
      <c r="AQ252" s="208"/>
      <c r="AR252" s="205"/>
      <c r="AS252" s="529"/>
      <c r="AT252" s="203"/>
      <c r="AU252" s="203"/>
      <c r="AV252" s="208"/>
      <c r="AW252" s="205"/>
      <c r="AX252" s="529"/>
    </row>
    <row r="253" spans="2:50" ht="14.25" hidden="1" customHeight="1" outlineLevel="1">
      <c r="B253" s="494"/>
      <c r="C253" s="203">
        <v>7</v>
      </c>
      <c r="D253" s="206"/>
      <c r="E253" s="203"/>
      <c r="F253" s="203"/>
      <c r="G253" s="208"/>
      <c r="H253" s="529"/>
      <c r="I253" s="209"/>
      <c r="J253" s="209"/>
      <c r="K253" s="210"/>
      <c r="L253" s="530"/>
      <c r="M253" s="209"/>
      <c r="N253" s="494"/>
      <c r="O253" s="494"/>
      <c r="P253" s="203"/>
      <c r="Q253" s="203"/>
      <c r="R253" s="208"/>
      <c r="S253" s="205"/>
      <c r="T253" s="529"/>
      <c r="U253" s="203"/>
      <c r="V253" s="203"/>
      <c r="W253" s="208"/>
      <c r="X253" s="205"/>
      <c r="Y253" s="529"/>
      <c r="Z253" s="203"/>
      <c r="AA253" s="203"/>
      <c r="AB253" s="208"/>
      <c r="AC253" s="205"/>
      <c r="AD253" s="529"/>
      <c r="AE253" s="203"/>
      <c r="AF253" s="203"/>
      <c r="AG253" s="208"/>
      <c r="AH253" s="205"/>
      <c r="AI253" s="529"/>
      <c r="AJ253" s="203"/>
      <c r="AK253" s="203"/>
      <c r="AL253" s="208"/>
      <c r="AM253" s="205"/>
      <c r="AN253" s="529"/>
      <c r="AO253" s="203"/>
      <c r="AP253" s="203"/>
      <c r="AQ253" s="208"/>
      <c r="AR253" s="205"/>
      <c r="AS253" s="529"/>
      <c r="AT253" s="203"/>
      <c r="AU253" s="203"/>
      <c r="AV253" s="208"/>
      <c r="AW253" s="205"/>
      <c r="AX253" s="529"/>
    </row>
    <row r="254" spans="2:50" ht="14.25" hidden="1" customHeight="1" outlineLevel="1">
      <c r="B254" s="494"/>
      <c r="C254" s="203">
        <v>8</v>
      </c>
      <c r="D254" s="206"/>
      <c r="E254" s="203"/>
      <c r="F254" s="203"/>
      <c r="G254" s="208"/>
      <c r="H254" s="529"/>
      <c r="I254" s="209"/>
      <c r="J254" s="209"/>
      <c r="K254" s="210"/>
      <c r="L254" s="530"/>
      <c r="M254" s="209"/>
      <c r="N254" s="494"/>
      <c r="O254" s="494"/>
      <c r="P254" s="203"/>
      <c r="Q254" s="203"/>
      <c r="R254" s="208"/>
      <c r="S254" s="205"/>
      <c r="T254" s="529"/>
      <c r="U254" s="203"/>
      <c r="V254" s="203"/>
      <c r="W254" s="208"/>
      <c r="X254" s="205"/>
      <c r="Y254" s="529"/>
      <c r="Z254" s="203"/>
      <c r="AA254" s="203"/>
      <c r="AB254" s="208"/>
      <c r="AC254" s="205"/>
      <c r="AD254" s="529"/>
      <c r="AE254" s="203"/>
      <c r="AF254" s="203"/>
      <c r="AG254" s="208"/>
      <c r="AH254" s="205"/>
      <c r="AI254" s="529"/>
      <c r="AJ254" s="203"/>
      <c r="AK254" s="203"/>
      <c r="AL254" s="208"/>
      <c r="AM254" s="205"/>
      <c r="AN254" s="529"/>
      <c r="AO254" s="203"/>
      <c r="AP254" s="203"/>
      <c r="AQ254" s="208"/>
      <c r="AR254" s="205"/>
      <c r="AS254" s="529"/>
      <c r="AT254" s="203"/>
      <c r="AU254" s="203"/>
      <c r="AV254" s="208"/>
      <c r="AW254" s="205"/>
      <c r="AX254" s="529"/>
    </row>
    <row r="255" spans="2:50" ht="14.25" hidden="1" customHeight="1" outlineLevel="1">
      <c r="B255" s="494"/>
      <c r="C255" s="203">
        <v>9</v>
      </c>
      <c r="D255" s="206"/>
      <c r="E255" s="203"/>
      <c r="F255" s="203"/>
      <c r="G255" s="208"/>
      <c r="H255" s="529"/>
      <c r="I255" s="209"/>
      <c r="J255" s="209"/>
      <c r="K255" s="210"/>
      <c r="L255" s="530"/>
      <c r="M255" s="209"/>
      <c r="N255" s="494"/>
      <c r="O255" s="494"/>
      <c r="P255" s="203"/>
      <c r="Q255" s="203"/>
      <c r="R255" s="208"/>
      <c r="S255" s="205"/>
      <c r="T255" s="529"/>
      <c r="U255" s="203"/>
      <c r="V255" s="203"/>
      <c r="W255" s="208"/>
      <c r="X255" s="205"/>
      <c r="Y255" s="529"/>
      <c r="Z255" s="203"/>
      <c r="AA255" s="203"/>
      <c r="AB255" s="208"/>
      <c r="AC255" s="205"/>
      <c r="AD255" s="529"/>
      <c r="AE255" s="203"/>
      <c r="AF255" s="203"/>
      <c r="AG255" s="208"/>
      <c r="AH255" s="205"/>
      <c r="AI255" s="529"/>
      <c r="AJ255" s="203"/>
      <c r="AK255" s="203"/>
      <c r="AL255" s="208"/>
      <c r="AM255" s="205"/>
      <c r="AN255" s="529"/>
      <c r="AO255" s="203"/>
      <c r="AP255" s="203"/>
      <c r="AQ255" s="208"/>
      <c r="AR255" s="205"/>
      <c r="AS255" s="529"/>
      <c r="AT255" s="203"/>
      <c r="AU255" s="203"/>
      <c r="AV255" s="208"/>
      <c r="AW255" s="205"/>
      <c r="AX255" s="529"/>
    </row>
    <row r="256" spans="2:50" ht="14.25" hidden="1" customHeight="1" outlineLevel="1">
      <c r="B256" s="494"/>
      <c r="C256" s="203">
        <v>10</v>
      </c>
      <c r="D256" s="206"/>
      <c r="E256" s="203"/>
      <c r="F256" s="203"/>
      <c r="G256" s="208"/>
      <c r="H256" s="529"/>
      <c r="I256" s="209"/>
      <c r="J256" s="209"/>
      <c r="K256" s="210"/>
      <c r="L256" s="530"/>
      <c r="M256" s="209"/>
      <c r="N256" s="494"/>
      <c r="O256" s="494"/>
      <c r="P256" s="203"/>
      <c r="Q256" s="203"/>
      <c r="R256" s="208"/>
      <c r="S256" s="205"/>
      <c r="T256" s="529"/>
      <c r="U256" s="203"/>
      <c r="V256" s="203"/>
      <c r="W256" s="208"/>
      <c r="X256" s="205"/>
      <c r="Y256" s="529"/>
      <c r="Z256" s="203"/>
      <c r="AA256" s="203"/>
      <c r="AB256" s="208"/>
      <c r="AC256" s="205"/>
      <c r="AD256" s="529"/>
      <c r="AE256" s="203"/>
      <c r="AF256" s="203"/>
      <c r="AG256" s="208"/>
      <c r="AH256" s="205"/>
      <c r="AI256" s="529"/>
      <c r="AJ256" s="203"/>
      <c r="AK256" s="203"/>
      <c r="AL256" s="208"/>
      <c r="AM256" s="205"/>
      <c r="AN256" s="529"/>
      <c r="AO256" s="203"/>
      <c r="AP256" s="203"/>
      <c r="AQ256" s="208"/>
      <c r="AR256" s="205"/>
      <c r="AS256" s="529"/>
      <c r="AT256" s="203"/>
      <c r="AU256" s="203"/>
      <c r="AV256" s="208"/>
      <c r="AW256" s="205"/>
      <c r="AX256" s="529"/>
    </row>
    <row r="257" spans="2:50" ht="14.25" hidden="1" customHeight="1" outlineLevel="1">
      <c r="B257" s="494"/>
      <c r="C257" s="203">
        <v>11</v>
      </c>
      <c r="D257" s="206"/>
      <c r="E257" s="203"/>
      <c r="F257" s="203"/>
      <c r="G257" s="208"/>
      <c r="H257" s="529"/>
      <c r="I257" s="209"/>
      <c r="J257" s="209"/>
      <c r="K257" s="210"/>
      <c r="L257" s="530"/>
      <c r="M257" s="209"/>
      <c r="N257" s="494"/>
      <c r="O257" s="494"/>
      <c r="P257" s="203"/>
      <c r="Q257" s="203"/>
      <c r="R257" s="208"/>
      <c r="S257" s="205"/>
      <c r="T257" s="529"/>
      <c r="U257" s="203"/>
      <c r="V257" s="203"/>
      <c r="W257" s="208"/>
      <c r="X257" s="205"/>
      <c r="Y257" s="529"/>
      <c r="Z257" s="203"/>
      <c r="AA257" s="203"/>
      <c r="AB257" s="208"/>
      <c r="AC257" s="205"/>
      <c r="AD257" s="529"/>
      <c r="AE257" s="203"/>
      <c r="AF257" s="203"/>
      <c r="AG257" s="208"/>
      <c r="AH257" s="205"/>
      <c r="AI257" s="529"/>
      <c r="AJ257" s="203"/>
      <c r="AK257" s="203"/>
      <c r="AL257" s="208"/>
      <c r="AM257" s="205"/>
      <c r="AN257" s="529"/>
      <c r="AO257" s="203"/>
      <c r="AP257" s="203"/>
      <c r="AQ257" s="208"/>
      <c r="AR257" s="205"/>
      <c r="AS257" s="529"/>
      <c r="AT257" s="203"/>
      <c r="AU257" s="203"/>
      <c r="AV257" s="208"/>
      <c r="AW257" s="205"/>
      <c r="AX257" s="529"/>
    </row>
    <row r="258" spans="2:50" ht="14.25" hidden="1" customHeight="1" outlineLevel="1">
      <c r="B258" s="494"/>
      <c r="C258" s="203">
        <v>12</v>
      </c>
      <c r="D258" s="206"/>
      <c r="E258" s="203"/>
      <c r="F258" s="203"/>
      <c r="G258" s="208"/>
      <c r="H258" s="529"/>
      <c r="I258" s="209"/>
      <c r="J258" s="209"/>
      <c r="K258" s="210"/>
      <c r="L258" s="530"/>
      <c r="M258" s="209"/>
      <c r="N258" s="494"/>
      <c r="O258" s="494"/>
      <c r="P258" s="203"/>
      <c r="Q258" s="203"/>
      <c r="R258" s="208"/>
      <c r="S258" s="205"/>
      <c r="T258" s="529"/>
      <c r="U258" s="203"/>
      <c r="V258" s="203"/>
      <c r="W258" s="208"/>
      <c r="X258" s="205"/>
      <c r="Y258" s="529"/>
      <c r="Z258" s="203"/>
      <c r="AA258" s="203"/>
      <c r="AB258" s="208"/>
      <c r="AC258" s="205"/>
      <c r="AD258" s="529"/>
      <c r="AE258" s="203"/>
      <c r="AF258" s="203"/>
      <c r="AG258" s="208"/>
      <c r="AH258" s="205"/>
      <c r="AI258" s="529"/>
      <c r="AJ258" s="203"/>
      <c r="AK258" s="203"/>
      <c r="AL258" s="208"/>
      <c r="AM258" s="205"/>
      <c r="AN258" s="529"/>
      <c r="AO258" s="203"/>
      <c r="AP258" s="203"/>
      <c r="AQ258" s="208"/>
      <c r="AR258" s="205"/>
      <c r="AS258" s="529"/>
      <c r="AT258" s="203"/>
      <c r="AU258" s="203"/>
      <c r="AV258" s="208"/>
      <c r="AW258" s="205"/>
      <c r="AX258" s="529"/>
    </row>
    <row r="259" spans="2:50" ht="14.25" hidden="1" customHeight="1" outlineLevel="1">
      <c r="B259" s="494"/>
      <c r="C259" s="203">
        <v>13</v>
      </c>
      <c r="D259" s="206"/>
      <c r="E259" s="203"/>
      <c r="F259" s="203"/>
      <c r="G259" s="208"/>
      <c r="H259" s="529"/>
      <c r="I259" s="209"/>
      <c r="J259" s="209"/>
      <c r="K259" s="210"/>
      <c r="L259" s="530"/>
      <c r="M259" s="209"/>
      <c r="N259" s="494"/>
      <c r="O259" s="494"/>
      <c r="P259" s="203"/>
      <c r="Q259" s="203"/>
      <c r="R259" s="208"/>
      <c r="S259" s="205"/>
      <c r="T259" s="529"/>
      <c r="U259" s="203"/>
      <c r="V259" s="203"/>
      <c r="W259" s="208"/>
      <c r="X259" s="205"/>
      <c r="Y259" s="529"/>
      <c r="Z259" s="203"/>
      <c r="AA259" s="203"/>
      <c r="AB259" s="208"/>
      <c r="AC259" s="205"/>
      <c r="AD259" s="529"/>
      <c r="AE259" s="203"/>
      <c r="AF259" s="203"/>
      <c r="AG259" s="208"/>
      <c r="AH259" s="205"/>
      <c r="AI259" s="529"/>
      <c r="AJ259" s="203"/>
      <c r="AK259" s="203"/>
      <c r="AL259" s="208"/>
      <c r="AM259" s="205"/>
      <c r="AN259" s="529"/>
      <c r="AO259" s="203"/>
      <c r="AP259" s="203"/>
      <c r="AQ259" s="208"/>
      <c r="AR259" s="205"/>
      <c r="AS259" s="529"/>
      <c r="AT259" s="203"/>
      <c r="AU259" s="203"/>
      <c r="AV259" s="208"/>
      <c r="AW259" s="205"/>
      <c r="AX259" s="529"/>
    </row>
    <row r="260" spans="2:50" ht="14.25" hidden="1" customHeight="1" outlineLevel="1">
      <c r="B260" s="494"/>
      <c r="C260" s="203">
        <v>14</v>
      </c>
      <c r="D260" s="206"/>
      <c r="E260" s="203"/>
      <c r="F260" s="203"/>
      <c r="G260" s="208"/>
      <c r="H260" s="529"/>
      <c r="I260" s="209"/>
      <c r="J260" s="209"/>
      <c r="K260" s="210"/>
      <c r="L260" s="530"/>
      <c r="M260" s="209"/>
      <c r="N260" s="494"/>
      <c r="O260" s="494"/>
      <c r="P260" s="203"/>
      <c r="Q260" s="203"/>
      <c r="R260" s="208"/>
      <c r="S260" s="205"/>
      <c r="T260" s="529"/>
      <c r="U260" s="203"/>
      <c r="V260" s="203"/>
      <c r="W260" s="208"/>
      <c r="X260" s="205"/>
      <c r="Y260" s="529"/>
      <c r="Z260" s="203"/>
      <c r="AA260" s="203"/>
      <c r="AB260" s="208"/>
      <c r="AC260" s="205"/>
      <c r="AD260" s="529"/>
      <c r="AE260" s="203"/>
      <c r="AF260" s="203"/>
      <c r="AG260" s="208"/>
      <c r="AH260" s="205"/>
      <c r="AI260" s="529"/>
      <c r="AJ260" s="203"/>
      <c r="AK260" s="203"/>
      <c r="AL260" s="208"/>
      <c r="AM260" s="205"/>
      <c r="AN260" s="529"/>
      <c r="AO260" s="203"/>
      <c r="AP260" s="203"/>
      <c r="AQ260" s="208"/>
      <c r="AR260" s="205"/>
      <c r="AS260" s="529"/>
      <c r="AT260" s="203"/>
      <c r="AU260" s="203"/>
      <c r="AV260" s="208"/>
      <c r="AW260" s="205"/>
      <c r="AX260" s="529"/>
    </row>
    <row r="261" spans="2:50" ht="14.25" hidden="1" customHeight="1" outlineLevel="1">
      <c r="B261" s="494"/>
      <c r="C261" s="203">
        <v>15</v>
      </c>
      <c r="D261" s="206"/>
      <c r="E261" s="203"/>
      <c r="F261" s="203"/>
      <c r="G261" s="208"/>
      <c r="H261" s="529"/>
      <c r="I261" s="209"/>
      <c r="J261" s="209"/>
      <c r="K261" s="210"/>
      <c r="L261" s="530"/>
      <c r="M261" s="209"/>
      <c r="N261" s="494"/>
      <c r="O261" s="494"/>
      <c r="P261" s="203"/>
      <c r="Q261" s="207"/>
      <c r="R261" s="208"/>
      <c r="S261" s="205"/>
      <c r="T261" s="529"/>
      <c r="U261" s="203"/>
      <c r="V261" s="203"/>
      <c r="W261" s="208"/>
      <c r="X261" s="205"/>
      <c r="Y261" s="529"/>
      <c r="Z261" s="203"/>
      <c r="AA261" s="203"/>
      <c r="AB261" s="208"/>
      <c r="AC261" s="205"/>
      <c r="AD261" s="529"/>
      <c r="AE261" s="203"/>
      <c r="AF261" s="203"/>
      <c r="AG261" s="208"/>
      <c r="AH261" s="205"/>
      <c r="AI261" s="529"/>
      <c r="AJ261" s="203"/>
      <c r="AK261" s="203"/>
      <c r="AL261" s="208"/>
      <c r="AM261" s="205"/>
      <c r="AN261" s="529"/>
      <c r="AO261" s="203"/>
      <c r="AP261" s="203"/>
      <c r="AQ261" s="208"/>
      <c r="AR261" s="205"/>
      <c r="AS261" s="529"/>
      <c r="AT261" s="203"/>
      <c r="AU261" s="203"/>
      <c r="AV261" s="208"/>
      <c r="AW261" s="205"/>
      <c r="AX261" s="529"/>
    </row>
    <row r="262" spans="2:50" ht="14.25" customHeight="1" collapsed="1">
      <c r="B262" s="531" t="s">
        <v>698</v>
      </c>
      <c r="C262" s="532"/>
      <c r="D262" s="532"/>
      <c r="E262" s="532"/>
      <c r="F262" s="532"/>
      <c r="G262" s="532"/>
      <c r="H262" s="532"/>
      <c r="I262" s="532"/>
      <c r="J262" s="532"/>
      <c r="K262" s="532"/>
      <c r="L262" s="532"/>
      <c r="M262" s="533"/>
      <c r="N262" s="575" t="s">
        <v>445</v>
      </c>
      <c r="O262" s="575" t="s">
        <v>105</v>
      </c>
      <c r="P262" s="587">
        <f>AT242+1</f>
        <v>45958</v>
      </c>
      <c r="Q262" s="588"/>
      <c r="R262" s="588"/>
      <c r="S262" s="588"/>
      <c r="T262" s="588"/>
      <c r="U262" s="589">
        <f>P262+1</f>
        <v>45959</v>
      </c>
      <c r="V262" s="590"/>
      <c r="W262" s="590"/>
      <c r="X262" s="590"/>
      <c r="Y262" s="590"/>
      <c r="Z262" s="587">
        <f t="shared" ref="Z262" si="278">U262+1</f>
        <v>45960</v>
      </c>
      <c r="AA262" s="588"/>
      <c r="AB262" s="588"/>
      <c r="AC262" s="588"/>
      <c r="AD262" s="588"/>
      <c r="AE262" s="589">
        <f t="shared" ref="AE262" si="279">Z262+1</f>
        <v>45961</v>
      </c>
      <c r="AF262" s="590"/>
      <c r="AG262" s="590"/>
      <c r="AH262" s="590"/>
      <c r="AI262" s="590"/>
      <c r="AJ262" s="591">
        <f t="shared" ref="AJ262" si="280">AE262+1</f>
        <v>45962</v>
      </c>
      <c r="AK262" s="592"/>
      <c r="AL262" s="592"/>
      <c r="AM262" s="592"/>
      <c r="AN262" s="593"/>
      <c r="AO262" s="589">
        <f t="shared" ref="AO262" si="281">AJ262+1</f>
        <v>45963</v>
      </c>
      <c r="AP262" s="590"/>
      <c r="AQ262" s="590"/>
      <c r="AR262" s="590"/>
      <c r="AS262" s="590"/>
      <c r="AT262" s="591">
        <f t="shared" ref="AT262" si="282">AO262+1</f>
        <v>45964</v>
      </c>
      <c r="AU262" s="592"/>
      <c r="AV262" s="592"/>
      <c r="AW262" s="592"/>
      <c r="AX262" s="593"/>
    </row>
    <row r="263" spans="2:50" ht="14.25" customHeight="1">
      <c r="B263" s="534"/>
      <c r="C263" s="534"/>
      <c r="D263" s="534"/>
      <c r="E263" s="534"/>
      <c r="F263" s="534"/>
      <c r="G263" s="534"/>
      <c r="H263" s="534"/>
      <c r="I263" s="534"/>
      <c r="J263" s="534"/>
      <c r="K263" s="534"/>
      <c r="L263" s="534"/>
      <c r="M263" s="535"/>
      <c r="N263" s="577"/>
      <c r="O263" s="577"/>
      <c r="P263" s="594">
        <f>P262</f>
        <v>45958</v>
      </c>
      <c r="Q263" s="594"/>
      <c r="R263" s="594"/>
      <c r="S263" s="594"/>
      <c r="T263" s="594"/>
      <c r="U263" s="595">
        <f>U262</f>
        <v>45959</v>
      </c>
      <c r="V263" s="595"/>
      <c r="W263" s="595"/>
      <c r="X263" s="595"/>
      <c r="Y263" s="595"/>
      <c r="Z263" s="594">
        <f t="shared" ref="Z263" si="283">Z262</f>
        <v>45960</v>
      </c>
      <c r="AA263" s="594"/>
      <c r="AB263" s="594"/>
      <c r="AC263" s="594"/>
      <c r="AD263" s="594"/>
      <c r="AE263" s="595">
        <f t="shared" ref="AE263" si="284">AE262</f>
        <v>45961</v>
      </c>
      <c r="AF263" s="595"/>
      <c r="AG263" s="595"/>
      <c r="AH263" s="595"/>
      <c r="AI263" s="595"/>
      <c r="AJ263" s="596">
        <f t="shared" ref="AJ263" si="285">AJ262</f>
        <v>45962</v>
      </c>
      <c r="AK263" s="597"/>
      <c r="AL263" s="597"/>
      <c r="AM263" s="597"/>
      <c r="AN263" s="598"/>
      <c r="AO263" s="595">
        <f t="shared" ref="AO263" si="286">AO262</f>
        <v>45963</v>
      </c>
      <c r="AP263" s="595"/>
      <c r="AQ263" s="595"/>
      <c r="AR263" s="595"/>
      <c r="AS263" s="595"/>
      <c r="AT263" s="596">
        <f t="shared" ref="AT263" si="287">AT262</f>
        <v>45964</v>
      </c>
      <c r="AU263" s="597"/>
      <c r="AV263" s="597"/>
      <c r="AW263" s="597"/>
      <c r="AX263" s="598"/>
    </row>
    <row r="264" spans="2:50" ht="14.25" customHeight="1">
      <c r="B264" s="494" t="s">
        <v>165</v>
      </c>
      <c r="C264" s="494" t="s">
        <v>160</v>
      </c>
      <c r="D264" s="494"/>
      <c r="E264" s="494" t="s">
        <v>161</v>
      </c>
      <c r="F264" s="494"/>
      <c r="G264" s="494"/>
      <c r="H264" s="494" t="s">
        <v>166</v>
      </c>
      <c r="I264" s="527" t="s">
        <v>446</v>
      </c>
      <c r="J264" s="527"/>
      <c r="K264" s="527"/>
      <c r="L264" s="527" t="s">
        <v>166</v>
      </c>
      <c r="M264" s="527" t="s">
        <v>168</v>
      </c>
      <c r="N264" s="494"/>
      <c r="O264" s="494" t="s">
        <v>167</v>
      </c>
      <c r="P264" s="494" t="s">
        <v>163</v>
      </c>
      <c r="Q264" s="494"/>
      <c r="R264" s="494"/>
      <c r="S264" s="494"/>
      <c r="T264" s="494" t="s">
        <v>166</v>
      </c>
      <c r="U264" s="494" t="s">
        <v>163</v>
      </c>
      <c r="V264" s="494"/>
      <c r="W264" s="494"/>
      <c r="X264" s="494"/>
      <c r="Y264" s="494" t="s">
        <v>166</v>
      </c>
      <c r="Z264" s="494" t="s">
        <v>163</v>
      </c>
      <c r="AA264" s="494"/>
      <c r="AB264" s="494"/>
      <c r="AC264" s="494"/>
      <c r="AD264" s="494" t="s">
        <v>166</v>
      </c>
      <c r="AE264" s="494" t="s">
        <v>163</v>
      </c>
      <c r="AF264" s="494"/>
      <c r="AG264" s="494"/>
      <c r="AH264" s="494"/>
      <c r="AI264" s="494" t="s">
        <v>166</v>
      </c>
      <c r="AJ264" s="494" t="s">
        <v>163</v>
      </c>
      <c r="AK264" s="494"/>
      <c r="AL264" s="494"/>
      <c r="AM264" s="494"/>
      <c r="AN264" s="494" t="s">
        <v>166</v>
      </c>
      <c r="AO264" s="494" t="s">
        <v>163</v>
      </c>
      <c r="AP264" s="494"/>
      <c r="AQ264" s="494"/>
      <c r="AR264" s="494"/>
      <c r="AS264" s="494" t="s">
        <v>166</v>
      </c>
      <c r="AT264" s="494" t="s">
        <v>163</v>
      </c>
      <c r="AU264" s="494"/>
      <c r="AV264" s="494"/>
      <c r="AW264" s="494"/>
      <c r="AX264" s="494" t="s">
        <v>166</v>
      </c>
    </row>
    <row r="265" spans="2:50" ht="14.25" customHeight="1">
      <c r="B265" s="494"/>
      <c r="C265" s="494"/>
      <c r="D265" s="494"/>
      <c r="E265" s="494" t="s">
        <v>447</v>
      </c>
      <c r="F265" s="494"/>
      <c r="G265" s="494"/>
      <c r="H265" s="494"/>
      <c r="I265" s="527" t="s">
        <v>447</v>
      </c>
      <c r="J265" s="527"/>
      <c r="K265" s="527"/>
      <c r="L265" s="527"/>
      <c r="M265" s="527"/>
      <c r="N265" s="494"/>
      <c r="O265" s="494"/>
      <c r="P265" s="494" t="s">
        <v>448</v>
      </c>
      <c r="Q265" s="494"/>
      <c r="R265" s="494"/>
      <c r="S265" s="494"/>
      <c r="T265" s="494"/>
      <c r="U265" s="494" t="s">
        <v>448</v>
      </c>
      <c r="V265" s="494"/>
      <c r="W265" s="494"/>
      <c r="X265" s="494"/>
      <c r="Y265" s="494"/>
      <c r="Z265" s="494" t="s">
        <v>448</v>
      </c>
      <c r="AA265" s="494"/>
      <c r="AB265" s="494"/>
      <c r="AC265" s="494"/>
      <c r="AD265" s="494"/>
      <c r="AE265" s="494" t="s">
        <v>448</v>
      </c>
      <c r="AF265" s="494"/>
      <c r="AG265" s="494"/>
      <c r="AH265" s="494"/>
      <c r="AI265" s="494"/>
      <c r="AJ265" s="494" t="s">
        <v>448</v>
      </c>
      <c r="AK265" s="494"/>
      <c r="AL265" s="494"/>
      <c r="AM265" s="494"/>
      <c r="AN265" s="494"/>
      <c r="AO265" s="494" t="s">
        <v>448</v>
      </c>
      <c r="AP265" s="494"/>
      <c r="AQ265" s="494"/>
      <c r="AR265" s="494"/>
      <c r="AS265" s="494"/>
      <c r="AT265" s="494" t="s">
        <v>448</v>
      </c>
      <c r="AU265" s="494"/>
      <c r="AV265" s="494"/>
      <c r="AW265" s="494"/>
      <c r="AX265" s="494"/>
    </row>
    <row r="266" spans="2:50" ht="14.25" customHeight="1">
      <c r="B266" s="494"/>
      <c r="C266" s="494"/>
      <c r="D266" s="494"/>
      <c r="E266" s="203" t="s">
        <v>162</v>
      </c>
      <c r="F266" s="203" t="s">
        <v>449</v>
      </c>
      <c r="G266" s="203" t="s">
        <v>164</v>
      </c>
      <c r="H266" s="494"/>
      <c r="I266" s="204" t="s">
        <v>162</v>
      </c>
      <c r="J266" s="204" t="s">
        <v>449</v>
      </c>
      <c r="K266" s="204" t="s">
        <v>164</v>
      </c>
      <c r="L266" s="527"/>
      <c r="M266" s="527"/>
      <c r="N266" s="494"/>
      <c r="O266" s="494"/>
      <c r="P266" s="203" t="s">
        <v>162</v>
      </c>
      <c r="Q266" s="203" t="s">
        <v>449</v>
      </c>
      <c r="R266" s="203" t="s">
        <v>164</v>
      </c>
      <c r="S266" s="205" t="s">
        <v>168</v>
      </c>
      <c r="T266" s="494"/>
      <c r="U266" s="203" t="s">
        <v>162</v>
      </c>
      <c r="V266" s="203" t="s">
        <v>449</v>
      </c>
      <c r="W266" s="203" t="s">
        <v>164</v>
      </c>
      <c r="X266" s="205" t="s">
        <v>168</v>
      </c>
      <c r="Y266" s="494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494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494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494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494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494"/>
    </row>
    <row r="267" spans="2:50" ht="14.25" customHeight="1">
      <c r="B267" s="494" t="s">
        <v>488</v>
      </c>
      <c r="C267" s="203">
        <v>1</v>
      </c>
      <c r="D267" s="206"/>
      <c r="E267" s="203"/>
      <c r="F267" s="203"/>
      <c r="G267" s="208"/>
      <c r="H267" s="529"/>
      <c r="I267" s="209"/>
      <c r="J267" s="209"/>
      <c r="K267" s="210"/>
      <c r="L267" s="530" t="str">
        <f>IFERROR(AVERAGE(K267:K281),"-")</f>
        <v>-</v>
      </c>
      <c r="M267" s="209"/>
      <c r="N267" s="494"/>
      <c r="O267" s="494"/>
      <c r="P267" s="203"/>
      <c r="Q267" s="203"/>
      <c r="R267" s="208"/>
      <c r="S267" s="205"/>
      <c r="T267" s="529"/>
      <c r="U267" s="203"/>
      <c r="V267" s="203"/>
      <c r="W267" s="208"/>
      <c r="X267" s="205"/>
      <c r="Y267" s="529"/>
      <c r="Z267" s="203"/>
      <c r="AA267" s="203"/>
      <c r="AB267" s="208"/>
      <c r="AC267" s="205"/>
      <c r="AD267" s="529"/>
      <c r="AE267" s="203"/>
      <c r="AF267" s="203"/>
      <c r="AG267" s="208"/>
      <c r="AH267" s="205"/>
      <c r="AI267" s="529"/>
      <c r="AJ267" s="203"/>
      <c r="AK267" s="203"/>
      <c r="AL267" s="208"/>
      <c r="AM267" s="205"/>
      <c r="AN267" s="529"/>
      <c r="AO267" s="203"/>
      <c r="AP267" s="203"/>
      <c r="AQ267" s="208"/>
      <c r="AR267" s="205"/>
      <c r="AS267" s="529"/>
      <c r="AT267" s="203"/>
      <c r="AU267" s="203"/>
      <c r="AV267" s="208"/>
      <c r="AW267" s="205"/>
      <c r="AX267" s="529"/>
    </row>
    <row r="268" spans="2:50" ht="14.25" customHeight="1">
      <c r="B268" s="494"/>
      <c r="C268" s="203">
        <v>2</v>
      </c>
      <c r="D268" s="206"/>
      <c r="E268" s="203"/>
      <c r="F268" s="203"/>
      <c r="G268" s="208"/>
      <c r="H268" s="529"/>
      <c r="I268" s="209"/>
      <c r="J268" s="209"/>
      <c r="K268" s="210"/>
      <c r="L268" s="530"/>
      <c r="M268" s="209"/>
      <c r="N268" s="494"/>
      <c r="O268" s="494"/>
      <c r="P268" s="203"/>
      <c r="Q268" s="203"/>
      <c r="R268" s="208"/>
      <c r="S268" s="205"/>
      <c r="T268" s="529"/>
      <c r="U268" s="203"/>
      <c r="V268" s="203"/>
      <c r="W268" s="208"/>
      <c r="X268" s="205"/>
      <c r="Y268" s="529"/>
      <c r="Z268" s="203"/>
      <c r="AA268" s="203"/>
      <c r="AB268" s="208"/>
      <c r="AC268" s="205"/>
      <c r="AD268" s="529"/>
      <c r="AE268" s="203"/>
      <c r="AF268" s="203"/>
      <c r="AG268" s="208"/>
      <c r="AH268" s="205"/>
      <c r="AI268" s="529"/>
      <c r="AJ268" s="203"/>
      <c r="AK268" s="203"/>
      <c r="AL268" s="208"/>
      <c r="AM268" s="205"/>
      <c r="AN268" s="529"/>
      <c r="AO268" s="203"/>
      <c r="AP268" s="203"/>
      <c r="AQ268" s="208"/>
      <c r="AR268" s="205"/>
      <c r="AS268" s="529"/>
      <c r="AT268" s="203"/>
      <c r="AU268" s="203"/>
      <c r="AV268" s="208"/>
      <c r="AW268" s="205"/>
      <c r="AX268" s="529"/>
    </row>
    <row r="269" spans="2:50" ht="14.25" customHeight="1">
      <c r="B269" s="494"/>
      <c r="C269" s="203">
        <v>3</v>
      </c>
      <c r="D269" s="206"/>
      <c r="E269" s="203"/>
      <c r="F269" s="203"/>
      <c r="G269" s="208"/>
      <c r="H269" s="529"/>
      <c r="I269" s="209"/>
      <c r="J269" s="209"/>
      <c r="K269" s="210"/>
      <c r="L269" s="530"/>
      <c r="M269" s="209"/>
      <c r="N269" s="494"/>
      <c r="O269" s="494"/>
      <c r="P269" s="203"/>
      <c r="Q269" s="203"/>
      <c r="R269" s="208"/>
      <c r="S269" s="205"/>
      <c r="T269" s="529"/>
      <c r="U269" s="203"/>
      <c r="V269" s="203"/>
      <c r="W269" s="208"/>
      <c r="X269" s="205"/>
      <c r="Y269" s="529"/>
      <c r="Z269" s="203"/>
      <c r="AA269" s="203"/>
      <c r="AB269" s="208"/>
      <c r="AC269" s="205"/>
      <c r="AD269" s="529"/>
      <c r="AE269" s="203"/>
      <c r="AF269" s="203"/>
      <c r="AG269" s="208"/>
      <c r="AH269" s="205"/>
      <c r="AI269" s="529"/>
      <c r="AJ269" s="203"/>
      <c r="AK269" s="203"/>
      <c r="AL269" s="208"/>
      <c r="AM269" s="205"/>
      <c r="AN269" s="529"/>
      <c r="AO269" s="203"/>
      <c r="AP269" s="203"/>
      <c r="AQ269" s="208"/>
      <c r="AR269" s="205"/>
      <c r="AS269" s="529"/>
      <c r="AT269" s="203"/>
      <c r="AU269" s="203"/>
      <c r="AV269" s="208"/>
      <c r="AW269" s="205"/>
      <c r="AX269" s="529"/>
    </row>
    <row r="270" spans="2:50" ht="14.25" customHeight="1">
      <c r="B270" s="494"/>
      <c r="C270" s="203">
        <v>4</v>
      </c>
      <c r="D270" s="206"/>
      <c r="E270" s="203"/>
      <c r="F270" s="203"/>
      <c r="G270" s="208"/>
      <c r="H270" s="529"/>
      <c r="I270" s="209"/>
      <c r="J270" s="209"/>
      <c r="K270" s="210"/>
      <c r="L270" s="530"/>
      <c r="M270" s="209"/>
      <c r="N270" s="494"/>
      <c r="O270" s="494"/>
      <c r="P270" s="203"/>
      <c r="Q270" s="203"/>
      <c r="R270" s="208"/>
      <c r="S270" s="205"/>
      <c r="T270" s="529"/>
      <c r="U270" s="203"/>
      <c r="V270" s="203"/>
      <c r="W270" s="208"/>
      <c r="X270" s="205"/>
      <c r="Y270" s="529"/>
      <c r="Z270" s="203"/>
      <c r="AA270" s="203"/>
      <c r="AB270" s="208"/>
      <c r="AC270" s="205"/>
      <c r="AD270" s="529"/>
      <c r="AE270" s="203"/>
      <c r="AF270" s="203"/>
      <c r="AG270" s="208"/>
      <c r="AH270" s="205"/>
      <c r="AI270" s="529"/>
      <c r="AJ270" s="203"/>
      <c r="AK270" s="203"/>
      <c r="AL270" s="208"/>
      <c r="AM270" s="205"/>
      <c r="AN270" s="529"/>
      <c r="AO270" s="203"/>
      <c r="AP270" s="203"/>
      <c r="AQ270" s="208"/>
      <c r="AR270" s="205"/>
      <c r="AS270" s="529"/>
      <c r="AT270" s="203"/>
      <c r="AU270" s="203"/>
      <c r="AV270" s="208"/>
      <c r="AW270" s="205"/>
      <c r="AX270" s="529"/>
    </row>
    <row r="271" spans="2:50" ht="14.25" customHeight="1">
      <c r="B271" s="494"/>
      <c r="C271" s="203">
        <v>5</v>
      </c>
      <c r="D271" s="206"/>
      <c r="E271" s="203"/>
      <c r="F271" s="203"/>
      <c r="G271" s="208"/>
      <c r="H271" s="529"/>
      <c r="I271" s="209"/>
      <c r="J271" s="209"/>
      <c r="K271" s="210"/>
      <c r="L271" s="530"/>
      <c r="M271" s="209"/>
      <c r="N271" s="494"/>
      <c r="O271" s="494"/>
      <c r="P271" s="203"/>
      <c r="Q271" s="203"/>
      <c r="R271" s="208"/>
      <c r="S271" s="205"/>
      <c r="T271" s="529"/>
      <c r="U271" s="203"/>
      <c r="V271" s="203"/>
      <c r="W271" s="208"/>
      <c r="X271" s="205"/>
      <c r="Y271" s="529"/>
      <c r="Z271" s="203"/>
      <c r="AA271" s="203"/>
      <c r="AB271" s="208"/>
      <c r="AC271" s="205"/>
      <c r="AD271" s="529"/>
      <c r="AE271" s="203"/>
      <c r="AF271" s="203"/>
      <c r="AG271" s="208"/>
      <c r="AH271" s="205"/>
      <c r="AI271" s="529"/>
      <c r="AJ271" s="203"/>
      <c r="AK271" s="203"/>
      <c r="AL271" s="208"/>
      <c r="AM271" s="205"/>
      <c r="AN271" s="529"/>
      <c r="AO271" s="203"/>
      <c r="AP271" s="203"/>
      <c r="AQ271" s="208"/>
      <c r="AR271" s="205"/>
      <c r="AS271" s="529"/>
      <c r="AT271" s="203"/>
      <c r="AU271" s="203"/>
      <c r="AV271" s="208"/>
      <c r="AW271" s="205"/>
      <c r="AX271" s="529"/>
    </row>
    <row r="272" spans="2:50" ht="14.25" customHeight="1">
      <c r="B272" s="494"/>
      <c r="C272" s="203">
        <v>6</v>
      </c>
      <c r="D272" s="206"/>
      <c r="E272" s="203"/>
      <c r="F272" s="203"/>
      <c r="G272" s="208"/>
      <c r="H272" s="529"/>
      <c r="I272" s="209"/>
      <c r="J272" s="209"/>
      <c r="K272" s="210"/>
      <c r="L272" s="530"/>
      <c r="M272" s="209"/>
      <c r="N272" s="494"/>
      <c r="O272" s="494"/>
      <c r="P272" s="203"/>
      <c r="Q272" s="203"/>
      <c r="R272" s="208"/>
      <c r="S272" s="205"/>
      <c r="T272" s="529"/>
      <c r="U272" s="203"/>
      <c r="V272" s="203"/>
      <c r="W272" s="208"/>
      <c r="X272" s="205"/>
      <c r="Y272" s="529"/>
      <c r="Z272" s="203"/>
      <c r="AA272" s="203"/>
      <c r="AB272" s="208"/>
      <c r="AC272" s="205"/>
      <c r="AD272" s="529"/>
      <c r="AE272" s="203"/>
      <c r="AF272" s="203"/>
      <c r="AG272" s="208"/>
      <c r="AH272" s="205"/>
      <c r="AI272" s="529"/>
      <c r="AJ272" s="203"/>
      <c r="AK272" s="203"/>
      <c r="AL272" s="208"/>
      <c r="AM272" s="205"/>
      <c r="AN272" s="529"/>
      <c r="AO272" s="203"/>
      <c r="AP272" s="203"/>
      <c r="AQ272" s="208"/>
      <c r="AR272" s="205"/>
      <c r="AS272" s="529"/>
      <c r="AT272" s="203"/>
      <c r="AU272" s="203"/>
      <c r="AV272" s="208"/>
      <c r="AW272" s="205"/>
      <c r="AX272" s="529"/>
    </row>
    <row r="273" spans="2:50" ht="14.25" customHeight="1">
      <c r="B273" s="494"/>
      <c r="C273" s="203">
        <v>7</v>
      </c>
      <c r="D273" s="206"/>
      <c r="E273" s="203"/>
      <c r="F273" s="203"/>
      <c r="G273" s="208"/>
      <c r="H273" s="529"/>
      <c r="I273" s="209"/>
      <c r="J273" s="209"/>
      <c r="K273" s="210"/>
      <c r="L273" s="530"/>
      <c r="M273" s="209"/>
      <c r="N273" s="494"/>
      <c r="O273" s="494"/>
      <c r="P273" s="203"/>
      <c r="Q273" s="203"/>
      <c r="R273" s="208"/>
      <c r="S273" s="205"/>
      <c r="T273" s="529"/>
      <c r="U273" s="203"/>
      <c r="V273" s="203"/>
      <c r="W273" s="208"/>
      <c r="X273" s="205"/>
      <c r="Y273" s="529"/>
      <c r="Z273" s="203"/>
      <c r="AA273" s="203"/>
      <c r="AB273" s="208"/>
      <c r="AC273" s="205"/>
      <c r="AD273" s="529"/>
      <c r="AE273" s="203"/>
      <c r="AF273" s="203"/>
      <c r="AG273" s="208"/>
      <c r="AH273" s="205"/>
      <c r="AI273" s="529"/>
      <c r="AJ273" s="203"/>
      <c r="AK273" s="203"/>
      <c r="AL273" s="208"/>
      <c r="AM273" s="205"/>
      <c r="AN273" s="529"/>
      <c r="AO273" s="203"/>
      <c r="AP273" s="203"/>
      <c r="AQ273" s="208"/>
      <c r="AR273" s="205"/>
      <c r="AS273" s="529"/>
      <c r="AT273" s="203"/>
      <c r="AU273" s="203"/>
      <c r="AV273" s="208"/>
      <c r="AW273" s="205"/>
      <c r="AX273" s="529"/>
    </row>
    <row r="274" spans="2:50" ht="14.25" customHeight="1">
      <c r="B274" s="494"/>
      <c r="C274" s="203">
        <v>8</v>
      </c>
      <c r="D274" s="206"/>
      <c r="E274" s="203"/>
      <c r="F274" s="203"/>
      <c r="G274" s="208"/>
      <c r="H274" s="529"/>
      <c r="I274" s="209"/>
      <c r="J274" s="209"/>
      <c r="K274" s="210"/>
      <c r="L274" s="530"/>
      <c r="M274" s="209"/>
      <c r="N274" s="494"/>
      <c r="O274" s="494"/>
      <c r="P274" s="203"/>
      <c r="Q274" s="203"/>
      <c r="R274" s="208"/>
      <c r="S274" s="205"/>
      <c r="T274" s="529"/>
      <c r="U274" s="203"/>
      <c r="V274" s="203"/>
      <c r="W274" s="208"/>
      <c r="X274" s="205"/>
      <c r="Y274" s="529"/>
      <c r="Z274" s="203"/>
      <c r="AA274" s="203"/>
      <c r="AB274" s="208"/>
      <c r="AC274" s="205"/>
      <c r="AD274" s="529"/>
      <c r="AE274" s="203"/>
      <c r="AF274" s="203"/>
      <c r="AG274" s="208"/>
      <c r="AH274" s="205"/>
      <c r="AI274" s="529"/>
      <c r="AJ274" s="203"/>
      <c r="AK274" s="203"/>
      <c r="AL274" s="208"/>
      <c r="AM274" s="205"/>
      <c r="AN274" s="529"/>
      <c r="AO274" s="203"/>
      <c r="AP274" s="203"/>
      <c r="AQ274" s="208"/>
      <c r="AR274" s="205"/>
      <c r="AS274" s="529"/>
      <c r="AT274" s="203"/>
      <c r="AU274" s="203"/>
      <c r="AV274" s="208"/>
      <c r="AW274" s="205"/>
      <c r="AX274" s="529"/>
    </row>
    <row r="275" spans="2:50" ht="14.25" customHeight="1">
      <c r="B275" s="494"/>
      <c r="C275" s="203">
        <v>9</v>
      </c>
      <c r="D275" s="206"/>
      <c r="E275" s="203"/>
      <c r="F275" s="203"/>
      <c r="G275" s="208"/>
      <c r="H275" s="529"/>
      <c r="I275" s="209"/>
      <c r="J275" s="209"/>
      <c r="K275" s="210"/>
      <c r="L275" s="530"/>
      <c r="M275" s="209"/>
      <c r="N275" s="494"/>
      <c r="O275" s="494"/>
      <c r="P275" s="203"/>
      <c r="Q275" s="203"/>
      <c r="R275" s="208"/>
      <c r="S275" s="205"/>
      <c r="T275" s="529"/>
      <c r="U275" s="203"/>
      <c r="V275" s="203"/>
      <c r="W275" s="208"/>
      <c r="X275" s="205"/>
      <c r="Y275" s="529"/>
      <c r="Z275" s="203"/>
      <c r="AA275" s="203"/>
      <c r="AB275" s="208"/>
      <c r="AC275" s="205"/>
      <c r="AD275" s="529"/>
      <c r="AE275" s="203"/>
      <c r="AF275" s="203"/>
      <c r="AG275" s="208"/>
      <c r="AH275" s="205"/>
      <c r="AI275" s="529"/>
      <c r="AJ275" s="203"/>
      <c r="AK275" s="203"/>
      <c r="AL275" s="208"/>
      <c r="AM275" s="205"/>
      <c r="AN275" s="529"/>
      <c r="AO275" s="203"/>
      <c r="AP275" s="203"/>
      <c r="AQ275" s="208"/>
      <c r="AR275" s="205"/>
      <c r="AS275" s="529"/>
      <c r="AT275" s="203"/>
      <c r="AU275" s="203"/>
      <c r="AV275" s="208"/>
      <c r="AW275" s="205"/>
      <c r="AX275" s="529"/>
    </row>
    <row r="276" spans="2:50" ht="14.25" customHeight="1">
      <c r="B276" s="494"/>
      <c r="C276" s="203">
        <v>10</v>
      </c>
      <c r="D276" s="206"/>
      <c r="E276" s="203"/>
      <c r="F276" s="203"/>
      <c r="G276" s="208"/>
      <c r="H276" s="529"/>
      <c r="I276" s="209"/>
      <c r="J276" s="209"/>
      <c r="K276" s="210"/>
      <c r="L276" s="530"/>
      <c r="M276" s="209"/>
      <c r="N276" s="494"/>
      <c r="O276" s="494"/>
      <c r="P276" s="203"/>
      <c r="Q276" s="203"/>
      <c r="R276" s="208"/>
      <c r="S276" s="205"/>
      <c r="T276" s="529"/>
      <c r="U276" s="203"/>
      <c r="V276" s="203"/>
      <c r="W276" s="208"/>
      <c r="X276" s="205"/>
      <c r="Y276" s="529"/>
      <c r="Z276" s="203"/>
      <c r="AA276" s="203"/>
      <c r="AB276" s="208"/>
      <c r="AC276" s="205"/>
      <c r="AD276" s="529"/>
      <c r="AE276" s="203"/>
      <c r="AF276" s="203"/>
      <c r="AG276" s="208"/>
      <c r="AH276" s="205"/>
      <c r="AI276" s="529"/>
      <c r="AJ276" s="203"/>
      <c r="AK276" s="203"/>
      <c r="AL276" s="208"/>
      <c r="AM276" s="205"/>
      <c r="AN276" s="529"/>
      <c r="AO276" s="203"/>
      <c r="AP276" s="203"/>
      <c r="AQ276" s="208"/>
      <c r="AR276" s="205"/>
      <c r="AS276" s="529"/>
      <c r="AT276" s="203"/>
      <c r="AU276" s="203"/>
      <c r="AV276" s="208"/>
      <c r="AW276" s="205"/>
      <c r="AX276" s="529"/>
    </row>
    <row r="277" spans="2:50" ht="14.25" customHeight="1">
      <c r="B277" s="494"/>
      <c r="C277" s="203">
        <v>11</v>
      </c>
      <c r="D277" s="206"/>
      <c r="E277" s="203"/>
      <c r="F277" s="203"/>
      <c r="G277" s="208"/>
      <c r="H277" s="529"/>
      <c r="I277" s="209"/>
      <c r="J277" s="209"/>
      <c r="K277" s="210"/>
      <c r="L277" s="530"/>
      <c r="M277" s="209"/>
      <c r="N277" s="494"/>
      <c r="O277" s="494"/>
      <c r="P277" s="203"/>
      <c r="Q277" s="203"/>
      <c r="R277" s="208"/>
      <c r="S277" s="205"/>
      <c r="T277" s="529"/>
      <c r="U277" s="203"/>
      <c r="V277" s="203"/>
      <c r="W277" s="208"/>
      <c r="X277" s="205"/>
      <c r="Y277" s="529"/>
      <c r="Z277" s="203"/>
      <c r="AA277" s="203"/>
      <c r="AB277" s="208"/>
      <c r="AC277" s="205"/>
      <c r="AD277" s="529"/>
      <c r="AE277" s="203"/>
      <c r="AF277" s="203"/>
      <c r="AG277" s="208"/>
      <c r="AH277" s="205"/>
      <c r="AI277" s="529"/>
      <c r="AJ277" s="203"/>
      <c r="AK277" s="203"/>
      <c r="AL277" s="208"/>
      <c r="AM277" s="205"/>
      <c r="AN277" s="529"/>
      <c r="AO277" s="203"/>
      <c r="AP277" s="203"/>
      <c r="AQ277" s="208"/>
      <c r="AR277" s="205"/>
      <c r="AS277" s="529"/>
      <c r="AT277" s="203"/>
      <c r="AU277" s="203"/>
      <c r="AV277" s="208"/>
      <c r="AW277" s="205"/>
      <c r="AX277" s="529"/>
    </row>
    <row r="278" spans="2:50" ht="14.25" customHeight="1">
      <c r="B278" s="494"/>
      <c r="C278" s="203">
        <v>12</v>
      </c>
      <c r="D278" s="206"/>
      <c r="E278" s="203"/>
      <c r="F278" s="203"/>
      <c r="G278" s="208"/>
      <c r="H278" s="529"/>
      <c r="I278" s="209"/>
      <c r="J278" s="209"/>
      <c r="K278" s="210"/>
      <c r="L278" s="530"/>
      <c r="M278" s="209"/>
      <c r="N278" s="494"/>
      <c r="O278" s="494"/>
      <c r="P278" s="203"/>
      <c r="Q278" s="203"/>
      <c r="R278" s="208"/>
      <c r="S278" s="205"/>
      <c r="T278" s="529"/>
      <c r="U278" s="203"/>
      <c r="V278" s="203"/>
      <c r="W278" s="208"/>
      <c r="X278" s="205"/>
      <c r="Y278" s="529"/>
      <c r="Z278" s="203"/>
      <c r="AA278" s="203"/>
      <c r="AB278" s="208"/>
      <c r="AC278" s="205"/>
      <c r="AD278" s="529"/>
      <c r="AE278" s="203"/>
      <c r="AF278" s="203"/>
      <c r="AG278" s="208"/>
      <c r="AH278" s="205"/>
      <c r="AI278" s="529"/>
      <c r="AJ278" s="203"/>
      <c r="AK278" s="203"/>
      <c r="AL278" s="208"/>
      <c r="AM278" s="205"/>
      <c r="AN278" s="529"/>
      <c r="AO278" s="203"/>
      <c r="AP278" s="203"/>
      <c r="AQ278" s="208"/>
      <c r="AR278" s="205"/>
      <c r="AS278" s="529"/>
      <c r="AT278" s="203"/>
      <c r="AU278" s="203"/>
      <c r="AV278" s="208"/>
      <c r="AW278" s="205"/>
      <c r="AX278" s="529"/>
    </row>
    <row r="279" spans="2:50" ht="14.25" customHeight="1">
      <c r="B279" s="494"/>
      <c r="C279" s="203">
        <v>13</v>
      </c>
      <c r="D279" s="206"/>
      <c r="E279" s="203"/>
      <c r="F279" s="203"/>
      <c r="G279" s="208"/>
      <c r="H279" s="529"/>
      <c r="I279" s="209"/>
      <c r="J279" s="209"/>
      <c r="K279" s="210"/>
      <c r="L279" s="530"/>
      <c r="M279" s="209"/>
      <c r="N279" s="494"/>
      <c r="O279" s="494"/>
      <c r="P279" s="203"/>
      <c r="Q279" s="203"/>
      <c r="R279" s="208"/>
      <c r="S279" s="205"/>
      <c r="T279" s="529"/>
      <c r="U279" s="203"/>
      <c r="V279" s="203"/>
      <c r="W279" s="208"/>
      <c r="X279" s="205"/>
      <c r="Y279" s="529"/>
      <c r="Z279" s="203"/>
      <c r="AA279" s="203"/>
      <c r="AB279" s="208"/>
      <c r="AC279" s="205"/>
      <c r="AD279" s="529"/>
      <c r="AE279" s="203"/>
      <c r="AF279" s="203"/>
      <c r="AG279" s="208"/>
      <c r="AH279" s="205"/>
      <c r="AI279" s="529"/>
      <c r="AJ279" s="203"/>
      <c r="AK279" s="203"/>
      <c r="AL279" s="208"/>
      <c r="AM279" s="205"/>
      <c r="AN279" s="529"/>
      <c r="AO279" s="203"/>
      <c r="AP279" s="203"/>
      <c r="AQ279" s="208"/>
      <c r="AR279" s="205"/>
      <c r="AS279" s="529"/>
      <c r="AT279" s="203"/>
      <c r="AU279" s="203"/>
      <c r="AV279" s="208"/>
      <c r="AW279" s="205"/>
      <c r="AX279" s="529"/>
    </row>
    <row r="280" spans="2:50" ht="14.25" customHeight="1">
      <c r="B280" s="494"/>
      <c r="C280" s="203">
        <v>14</v>
      </c>
      <c r="D280" s="206"/>
      <c r="E280" s="203"/>
      <c r="F280" s="203"/>
      <c r="G280" s="208"/>
      <c r="H280" s="529"/>
      <c r="I280" s="209"/>
      <c r="J280" s="209"/>
      <c r="K280" s="210"/>
      <c r="L280" s="530"/>
      <c r="M280" s="209"/>
      <c r="N280" s="494"/>
      <c r="O280" s="494"/>
      <c r="P280" s="203"/>
      <c r="Q280" s="203"/>
      <c r="R280" s="208"/>
      <c r="S280" s="205"/>
      <c r="T280" s="529"/>
      <c r="U280" s="203"/>
      <c r="V280" s="203"/>
      <c r="W280" s="208"/>
      <c r="X280" s="205"/>
      <c r="Y280" s="529"/>
      <c r="Z280" s="203"/>
      <c r="AA280" s="203"/>
      <c r="AB280" s="208"/>
      <c r="AC280" s="205"/>
      <c r="AD280" s="529"/>
      <c r="AE280" s="203"/>
      <c r="AF280" s="203"/>
      <c r="AG280" s="208"/>
      <c r="AH280" s="205"/>
      <c r="AI280" s="529"/>
      <c r="AJ280" s="203"/>
      <c r="AK280" s="203"/>
      <c r="AL280" s="208"/>
      <c r="AM280" s="205"/>
      <c r="AN280" s="529"/>
      <c r="AO280" s="203"/>
      <c r="AP280" s="203"/>
      <c r="AQ280" s="208"/>
      <c r="AR280" s="205"/>
      <c r="AS280" s="529"/>
      <c r="AT280" s="203"/>
      <c r="AU280" s="203"/>
      <c r="AV280" s="208"/>
      <c r="AW280" s="205"/>
      <c r="AX280" s="529"/>
    </row>
    <row r="281" spans="2:50" ht="14.25" customHeight="1">
      <c r="B281" s="494"/>
      <c r="C281" s="203">
        <v>15</v>
      </c>
      <c r="D281" s="206"/>
      <c r="E281" s="203"/>
      <c r="F281" s="203"/>
      <c r="G281" s="208"/>
      <c r="H281" s="529"/>
      <c r="I281" s="209"/>
      <c r="J281" s="209"/>
      <c r="K281" s="210"/>
      <c r="L281" s="530"/>
      <c r="M281" s="209"/>
      <c r="N281" s="494"/>
      <c r="O281" s="494"/>
      <c r="P281" s="203"/>
      <c r="Q281" s="207"/>
      <c r="R281" s="208"/>
      <c r="S281" s="205"/>
      <c r="T281" s="529"/>
      <c r="U281" s="203"/>
      <c r="V281" s="203"/>
      <c r="W281" s="208"/>
      <c r="X281" s="205"/>
      <c r="Y281" s="529"/>
      <c r="Z281" s="203"/>
      <c r="AA281" s="203"/>
      <c r="AB281" s="208"/>
      <c r="AC281" s="205"/>
      <c r="AD281" s="529"/>
      <c r="AE281" s="203"/>
      <c r="AF281" s="203"/>
      <c r="AG281" s="208"/>
      <c r="AH281" s="205"/>
      <c r="AI281" s="529"/>
      <c r="AJ281" s="203"/>
      <c r="AK281" s="203"/>
      <c r="AL281" s="208"/>
      <c r="AM281" s="205"/>
      <c r="AN281" s="529"/>
      <c r="AO281" s="203"/>
      <c r="AP281" s="203"/>
      <c r="AQ281" s="208"/>
      <c r="AR281" s="205"/>
      <c r="AS281" s="529"/>
      <c r="AT281" s="203"/>
      <c r="AU281" s="203"/>
      <c r="AV281" s="208"/>
      <c r="AW281" s="205"/>
      <c r="AX281" s="529"/>
    </row>
    <row r="282" spans="2:50" ht="14.25" customHeight="1" collapsed="1">
      <c r="B282" s="531" t="s">
        <v>762</v>
      </c>
      <c r="C282" s="532"/>
      <c r="D282" s="532"/>
      <c r="E282" s="532"/>
      <c r="F282" s="532"/>
      <c r="G282" s="532"/>
      <c r="H282" s="532"/>
      <c r="I282" s="532"/>
      <c r="J282" s="532"/>
      <c r="K282" s="532"/>
      <c r="L282" s="532"/>
      <c r="M282" s="533"/>
      <c r="N282" s="575" t="s">
        <v>445</v>
      </c>
      <c r="O282" s="575" t="s">
        <v>105</v>
      </c>
      <c r="P282" s="587">
        <f>AT262+1</f>
        <v>45965</v>
      </c>
      <c r="Q282" s="588"/>
      <c r="R282" s="588"/>
      <c r="S282" s="588"/>
      <c r="T282" s="588"/>
      <c r="U282" s="589">
        <f>P282+1</f>
        <v>45966</v>
      </c>
      <c r="V282" s="590"/>
      <c r="W282" s="590"/>
      <c r="X282" s="590"/>
      <c r="Y282" s="590"/>
      <c r="Z282" s="587">
        <f t="shared" ref="Z282" si="288">U282+1</f>
        <v>45967</v>
      </c>
      <c r="AA282" s="588"/>
      <c r="AB282" s="588"/>
      <c r="AC282" s="588"/>
      <c r="AD282" s="588"/>
      <c r="AE282" s="589">
        <f t="shared" ref="AE282" si="289">Z282+1</f>
        <v>45968</v>
      </c>
      <c r="AF282" s="590"/>
      <c r="AG282" s="590"/>
      <c r="AH282" s="590"/>
      <c r="AI282" s="590"/>
      <c r="AJ282" s="591">
        <f t="shared" ref="AJ282" si="290">AE282+1</f>
        <v>45969</v>
      </c>
      <c r="AK282" s="592"/>
      <c r="AL282" s="592"/>
      <c r="AM282" s="592"/>
      <c r="AN282" s="593"/>
      <c r="AO282" s="589">
        <f t="shared" ref="AO282" si="291">AJ282+1</f>
        <v>45970</v>
      </c>
      <c r="AP282" s="590"/>
      <c r="AQ282" s="590"/>
      <c r="AR282" s="590"/>
      <c r="AS282" s="590"/>
      <c r="AT282" s="591">
        <f t="shared" ref="AT282" si="292">AO282+1</f>
        <v>45971</v>
      </c>
      <c r="AU282" s="592"/>
      <c r="AV282" s="592"/>
      <c r="AW282" s="592"/>
      <c r="AX282" s="593"/>
    </row>
    <row r="283" spans="2:50" ht="14.25" customHeight="1">
      <c r="B283" s="534"/>
      <c r="C283" s="534"/>
      <c r="D283" s="534"/>
      <c r="E283" s="534"/>
      <c r="F283" s="534"/>
      <c r="G283" s="534"/>
      <c r="H283" s="534"/>
      <c r="I283" s="534"/>
      <c r="J283" s="534"/>
      <c r="K283" s="534"/>
      <c r="L283" s="534"/>
      <c r="M283" s="535"/>
      <c r="N283" s="577"/>
      <c r="O283" s="577"/>
      <c r="P283" s="594">
        <f>P282</f>
        <v>45965</v>
      </c>
      <c r="Q283" s="594"/>
      <c r="R283" s="594"/>
      <c r="S283" s="594"/>
      <c r="T283" s="594"/>
      <c r="U283" s="595">
        <f>U282</f>
        <v>45966</v>
      </c>
      <c r="V283" s="595"/>
      <c r="W283" s="595"/>
      <c r="X283" s="595"/>
      <c r="Y283" s="595"/>
      <c r="Z283" s="594">
        <f t="shared" ref="Z283" si="293">Z282</f>
        <v>45967</v>
      </c>
      <c r="AA283" s="594"/>
      <c r="AB283" s="594"/>
      <c r="AC283" s="594"/>
      <c r="AD283" s="594"/>
      <c r="AE283" s="595">
        <f t="shared" ref="AE283" si="294">AE282</f>
        <v>45968</v>
      </c>
      <c r="AF283" s="595"/>
      <c r="AG283" s="595"/>
      <c r="AH283" s="595"/>
      <c r="AI283" s="595"/>
      <c r="AJ283" s="596">
        <f t="shared" ref="AJ283" si="295">AJ282</f>
        <v>45969</v>
      </c>
      <c r="AK283" s="597"/>
      <c r="AL283" s="597"/>
      <c r="AM283" s="597"/>
      <c r="AN283" s="598"/>
      <c r="AO283" s="595">
        <f t="shared" ref="AO283" si="296">AO282</f>
        <v>45970</v>
      </c>
      <c r="AP283" s="595"/>
      <c r="AQ283" s="595"/>
      <c r="AR283" s="595"/>
      <c r="AS283" s="595"/>
      <c r="AT283" s="596">
        <f t="shared" ref="AT283" si="297">AT282</f>
        <v>45971</v>
      </c>
      <c r="AU283" s="597"/>
      <c r="AV283" s="597"/>
      <c r="AW283" s="597"/>
      <c r="AX283" s="598"/>
    </row>
    <row r="284" spans="2:50" ht="14.25" customHeight="1">
      <c r="B284" s="494" t="s">
        <v>165</v>
      </c>
      <c r="C284" s="494" t="s">
        <v>160</v>
      </c>
      <c r="D284" s="494"/>
      <c r="E284" s="494" t="s">
        <v>161</v>
      </c>
      <c r="F284" s="494"/>
      <c r="G284" s="494"/>
      <c r="H284" s="494" t="s">
        <v>166</v>
      </c>
      <c r="I284" s="527" t="s">
        <v>446</v>
      </c>
      <c r="J284" s="527"/>
      <c r="K284" s="527"/>
      <c r="L284" s="527" t="s">
        <v>166</v>
      </c>
      <c r="M284" s="527" t="s">
        <v>168</v>
      </c>
      <c r="N284" s="494"/>
      <c r="O284" s="494" t="s">
        <v>167</v>
      </c>
      <c r="P284" s="494" t="s">
        <v>163</v>
      </c>
      <c r="Q284" s="494"/>
      <c r="R284" s="494"/>
      <c r="S284" s="494"/>
      <c r="T284" s="494" t="s">
        <v>166</v>
      </c>
      <c r="U284" s="494" t="s">
        <v>163</v>
      </c>
      <c r="V284" s="494"/>
      <c r="W284" s="494"/>
      <c r="X284" s="494"/>
      <c r="Y284" s="494" t="s">
        <v>166</v>
      </c>
      <c r="Z284" s="494" t="s">
        <v>163</v>
      </c>
      <c r="AA284" s="494"/>
      <c r="AB284" s="494"/>
      <c r="AC284" s="494"/>
      <c r="AD284" s="494" t="s">
        <v>166</v>
      </c>
      <c r="AE284" s="494" t="s">
        <v>163</v>
      </c>
      <c r="AF284" s="494"/>
      <c r="AG284" s="494"/>
      <c r="AH284" s="494"/>
      <c r="AI284" s="494" t="s">
        <v>166</v>
      </c>
      <c r="AJ284" s="494" t="s">
        <v>163</v>
      </c>
      <c r="AK284" s="494"/>
      <c r="AL284" s="494"/>
      <c r="AM284" s="494"/>
      <c r="AN284" s="494" t="s">
        <v>166</v>
      </c>
      <c r="AO284" s="494" t="s">
        <v>163</v>
      </c>
      <c r="AP284" s="494"/>
      <c r="AQ284" s="494"/>
      <c r="AR284" s="494"/>
      <c r="AS284" s="494" t="s">
        <v>166</v>
      </c>
      <c r="AT284" s="494" t="s">
        <v>163</v>
      </c>
      <c r="AU284" s="494"/>
      <c r="AV284" s="494"/>
      <c r="AW284" s="494"/>
      <c r="AX284" s="494" t="s">
        <v>166</v>
      </c>
    </row>
    <row r="285" spans="2:50" ht="14.25" customHeight="1">
      <c r="B285" s="494"/>
      <c r="C285" s="494"/>
      <c r="D285" s="494"/>
      <c r="E285" s="494" t="s">
        <v>447</v>
      </c>
      <c r="F285" s="494"/>
      <c r="G285" s="494"/>
      <c r="H285" s="494"/>
      <c r="I285" s="527" t="s">
        <v>447</v>
      </c>
      <c r="J285" s="527"/>
      <c r="K285" s="527"/>
      <c r="L285" s="527"/>
      <c r="M285" s="527"/>
      <c r="N285" s="494"/>
      <c r="O285" s="494"/>
      <c r="P285" s="494" t="s">
        <v>448</v>
      </c>
      <c r="Q285" s="494"/>
      <c r="R285" s="494"/>
      <c r="S285" s="494"/>
      <c r="T285" s="494"/>
      <c r="U285" s="494" t="s">
        <v>448</v>
      </c>
      <c r="V285" s="494"/>
      <c r="W285" s="494"/>
      <c r="X285" s="494"/>
      <c r="Y285" s="494"/>
      <c r="Z285" s="494" t="s">
        <v>448</v>
      </c>
      <c r="AA285" s="494"/>
      <c r="AB285" s="494"/>
      <c r="AC285" s="494"/>
      <c r="AD285" s="494"/>
      <c r="AE285" s="494" t="s">
        <v>448</v>
      </c>
      <c r="AF285" s="494"/>
      <c r="AG285" s="494"/>
      <c r="AH285" s="494"/>
      <c r="AI285" s="494"/>
      <c r="AJ285" s="494" t="s">
        <v>448</v>
      </c>
      <c r="AK285" s="494"/>
      <c r="AL285" s="494"/>
      <c r="AM285" s="494"/>
      <c r="AN285" s="494"/>
      <c r="AO285" s="494" t="s">
        <v>448</v>
      </c>
      <c r="AP285" s="494"/>
      <c r="AQ285" s="494"/>
      <c r="AR285" s="494"/>
      <c r="AS285" s="494"/>
      <c r="AT285" s="494" t="s">
        <v>448</v>
      </c>
      <c r="AU285" s="494"/>
      <c r="AV285" s="494"/>
      <c r="AW285" s="494"/>
      <c r="AX285" s="494"/>
    </row>
    <row r="286" spans="2:50" ht="14.25" customHeight="1">
      <c r="B286" s="494"/>
      <c r="C286" s="494"/>
      <c r="D286" s="494"/>
      <c r="E286" s="203" t="s">
        <v>162</v>
      </c>
      <c r="F286" s="203" t="s">
        <v>449</v>
      </c>
      <c r="G286" s="203" t="s">
        <v>164</v>
      </c>
      <c r="H286" s="494"/>
      <c r="I286" s="204" t="s">
        <v>162</v>
      </c>
      <c r="J286" s="204" t="s">
        <v>449</v>
      </c>
      <c r="K286" s="204" t="s">
        <v>164</v>
      </c>
      <c r="L286" s="527"/>
      <c r="M286" s="527"/>
      <c r="N286" s="494"/>
      <c r="O286" s="494"/>
      <c r="P286" s="203" t="s">
        <v>162</v>
      </c>
      <c r="Q286" s="203" t="s">
        <v>449</v>
      </c>
      <c r="R286" s="203" t="s">
        <v>164</v>
      </c>
      <c r="S286" s="205" t="s">
        <v>168</v>
      </c>
      <c r="T286" s="494"/>
      <c r="U286" s="203" t="s">
        <v>162</v>
      </c>
      <c r="V286" s="203" t="s">
        <v>449</v>
      </c>
      <c r="W286" s="203" t="s">
        <v>164</v>
      </c>
      <c r="X286" s="205" t="s">
        <v>168</v>
      </c>
      <c r="Y286" s="494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494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494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494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494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494"/>
    </row>
    <row r="287" spans="2:50" ht="14.25" customHeight="1">
      <c r="B287" s="494" t="s">
        <v>488</v>
      </c>
      <c r="C287" s="203">
        <v>1</v>
      </c>
      <c r="D287" s="206"/>
      <c r="E287" s="203"/>
      <c r="F287" s="203"/>
      <c r="G287" s="208"/>
      <c r="H287" s="529"/>
      <c r="I287" s="209"/>
      <c r="J287" s="209"/>
      <c r="K287" s="210"/>
      <c r="L287" s="530">
        <v>0</v>
      </c>
      <c r="M287" s="209"/>
      <c r="N287" s="494"/>
      <c r="O287" s="494"/>
      <c r="P287" s="203"/>
      <c r="Q287" s="203"/>
      <c r="R287" s="208"/>
      <c r="S287" s="205"/>
      <c r="T287" s="529"/>
      <c r="U287" s="203"/>
      <c r="V287" s="203"/>
      <c r="W287" s="208"/>
      <c r="X287" s="205"/>
      <c r="Y287" s="529"/>
      <c r="Z287" s="203"/>
      <c r="AA287" s="203"/>
      <c r="AB287" s="208"/>
      <c r="AC287" s="205"/>
      <c r="AD287" s="529"/>
      <c r="AE287" s="203"/>
      <c r="AF287" s="203"/>
      <c r="AG287" s="208"/>
      <c r="AH287" s="205"/>
      <c r="AI287" s="529"/>
      <c r="AJ287" s="203"/>
      <c r="AK287" s="203"/>
      <c r="AL287" s="208"/>
      <c r="AM287" s="205"/>
      <c r="AN287" s="529"/>
      <c r="AO287" s="203"/>
      <c r="AP287" s="203"/>
      <c r="AQ287" s="208"/>
      <c r="AR287" s="205"/>
      <c r="AS287" s="529"/>
      <c r="AT287" s="203"/>
      <c r="AU287" s="203"/>
      <c r="AV287" s="208"/>
      <c r="AW287" s="205"/>
      <c r="AX287" s="529"/>
    </row>
    <row r="288" spans="2:50" ht="14.25" customHeight="1">
      <c r="B288" s="494"/>
      <c r="C288" s="203">
        <v>2</v>
      </c>
      <c r="D288" s="206"/>
      <c r="E288" s="203"/>
      <c r="F288" s="203"/>
      <c r="G288" s="208"/>
      <c r="H288" s="529"/>
      <c r="I288" s="209"/>
      <c r="J288" s="209"/>
      <c r="K288" s="210"/>
      <c r="L288" s="530"/>
      <c r="M288" s="209"/>
      <c r="N288" s="494"/>
      <c r="O288" s="494"/>
      <c r="P288" s="203"/>
      <c r="Q288" s="203"/>
      <c r="R288" s="208"/>
      <c r="S288" s="205"/>
      <c r="T288" s="529"/>
      <c r="U288" s="203"/>
      <c r="V288" s="203"/>
      <c r="W288" s="208"/>
      <c r="X288" s="205"/>
      <c r="Y288" s="529"/>
      <c r="Z288" s="203"/>
      <c r="AA288" s="203"/>
      <c r="AB288" s="208"/>
      <c r="AC288" s="205"/>
      <c r="AD288" s="529"/>
      <c r="AE288" s="203"/>
      <c r="AF288" s="203"/>
      <c r="AG288" s="208"/>
      <c r="AH288" s="205"/>
      <c r="AI288" s="529"/>
      <c r="AJ288" s="203"/>
      <c r="AK288" s="203"/>
      <c r="AL288" s="208"/>
      <c r="AM288" s="205"/>
      <c r="AN288" s="529"/>
      <c r="AO288" s="203"/>
      <c r="AP288" s="203"/>
      <c r="AQ288" s="208"/>
      <c r="AR288" s="205"/>
      <c r="AS288" s="529"/>
      <c r="AT288" s="203"/>
      <c r="AU288" s="203"/>
      <c r="AV288" s="208"/>
      <c r="AW288" s="205"/>
      <c r="AX288" s="529"/>
    </row>
    <row r="289" spans="2:50" ht="14.25" customHeight="1">
      <c r="B289" s="494"/>
      <c r="C289" s="203">
        <v>3</v>
      </c>
      <c r="D289" s="206"/>
      <c r="E289" s="203"/>
      <c r="F289" s="203"/>
      <c r="G289" s="208"/>
      <c r="H289" s="529"/>
      <c r="I289" s="209"/>
      <c r="J289" s="209"/>
      <c r="K289" s="210"/>
      <c r="L289" s="530"/>
      <c r="M289" s="209"/>
      <c r="N289" s="494"/>
      <c r="O289" s="494"/>
      <c r="P289" s="203"/>
      <c r="Q289" s="203"/>
      <c r="R289" s="208"/>
      <c r="S289" s="205"/>
      <c r="T289" s="529"/>
      <c r="U289" s="203"/>
      <c r="V289" s="203"/>
      <c r="W289" s="208"/>
      <c r="X289" s="205"/>
      <c r="Y289" s="529"/>
      <c r="Z289" s="203"/>
      <c r="AA289" s="203"/>
      <c r="AB289" s="208"/>
      <c r="AC289" s="205"/>
      <c r="AD289" s="529"/>
      <c r="AE289" s="203"/>
      <c r="AF289" s="203"/>
      <c r="AG289" s="208"/>
      <c r="AH289" s="205"/>
      <c r="AI289" s="529"/>
      <c r="AJ289" s="203"/>
      <c r="AK289" s="203"/>
      <c r="AL289" s="208"/>
      <c r="AM289" s="205"/>
      <c r="AN289" s="529"/>
      <c r="AO289" s="203"/>
      <c r="AP289" s="203"/>
      <c r="AQ289" s="208"/>
      <c r="AR289" s="205"/>
      <c r="AS289" s="529"/>
      <c r="AT289" s="203"/>
      <c r="AU289" s="203"/>
      <c r="AV289" s="208"/>
      <c r="AW289" s="205"/>
      <c r="AX289" s="529"/>
    </row>
    <row r="290" spans="2:50" ht="14.25" customHeight="1">
      <c r="B290" s="494"/>
      <c r="C290" s="203">
        <v>4</v>
      </c>
      <c r="D290" s="206"/>
      <c r="E290" s="203"/>
      <c r="F290" s="203"/>
      <c r="G290" s="208"/>
      <c r="H290" s="529"/>
      <c r="I290" s="209"/>
      <c r="J290" s="209"/>
      <c r="K290" s="210"/>
      <c r="L290" s="530"/>
      <c r="M290" s="209"/>
      <c r="N290" s="494"/>
      <c r="O290" s="494"/>
      <c r="P290" s="203"/>
      <c r="Q290" s="203"/>
      <c r="R290" s="208"/>
      <c r="S290" s="205"/>
      <c r="T290" s="529"/>
      <c r="U290" s="203"/>
      <c r="V290" s="203"/>
      <c r="W290" s="208"/>
      <c r="X290" s="205"/>
      <c r="Y290" s="529"/>
      <c r="Z290" s="203"/>
      <c r="AA290" s="203"/>
      <c r="AB290" s="208"/>
      <c r="AC290" s="205"/>
      <c r="AD290" s="529"/>
      <c r="AE290" s="203"/>
      <c r="AF290" s="203"/>
      <c r="AG290" s="208"/>
      <c r="AH290" s="205"/>
      <c r="AI290" s="529"/>
      <c r="AJ290" s="203"/>
      <c r="AK290" s="203"/>
      <c r="AL290" s="208"/>
      <c r="AM290" s="205"/>
      <c r="AN290" s="529"/>
      <c r="AO290" s="203"/>
      <c r="AP290" s="203"/>
      <c r="AQ290" s="208"/>
      <c r="AR290" s="205"/>
      <c r="AS290" s="529"/>
      <c r="AT290" s="203"/>
      <c r="AU290" s="203"/>
      <c r="AV290" s="208"/>
      <c r="AW290" s="205"/>
      <c r="AX290" s="529"/>
    </row>
    <row r="291" spans="2:50" ht="14.25" customHeight="1">
      <c r="B291" s="494"/>
      <c r="C291" s="203">
        <v>5</v>
      </c>
      <c r="D291" s="206"/>
      <c r="E291" s="203"/>
      <c r="F291" s="203"/>
      <c r="G291" s="208"/>
      <c r="H291" s="529"/>
      <c r="I291" s="209"/>
      <c r="J291" s="209"/>
      <c r="K291" s="210"/>
      <c r="L291" s="530"/>
      <c r="M291" s="209"/>
      <c r="N291" s="494"/>
      <c r="O291" s="494"/>
      <c r="P291" s="203"/>
      <c r="Q291" s="203"/>
      <c r="R291" s="208"/>
      <c r="S291" s="205"/>
      <c r="T291" s="529"/>
      <c r="U291" s="203"/>
      <c r="V291" s="203"/>
      <c r="W291" s="208"/>
      <c r="X291" s="205"/>
      <c r="Y291" s="529"/>
      <c r="Z291" s="203"/>
      <c r="AA291" s="203"/>
      <c r="AB291" s="208"/>
      <c r="AC291" s="205"/>
      <c r="AD291" s="529"/>
      <c r="AE291" s="203"/>
      <c r="AF291" s="203"/>
      <c r="AG291" s="208"/>
      <c r="AH291" s="205"/>
      <c r="AI291" s="529"/>
      <c r="AJ291" s="203"/>
      <c r="AK291" s="203"/>
      <c r="AL291" s="208"/>
      <c r="AM291" s="205"/>
      <c r="AN291" s="529"/>
      <c r="AO291" s="203"/>
      <c r="AP291" s="203"/>
      <c r="AQ291" s="208"/>
      <c r="AR291" s="205"/>
      <c r="AS291" s="529"/>
      <c r="AT291" s="203"/>
      <c r="AU291" s="203"/>
      <c r="AV291" s="208"/>
      <c r="AW291" s="205"/>
      <c r="AX291" s="529"/>
    </row>
    <row r="292" spans="2:50" ht="14.25" customHeight="1">
      <c r="B292" s="494"/>
      <c r="C292" s="203">
        <v>6</v>
      </c>
      <c r="D292" s="206"/>
      <c r="E292" s="203"/>
      <c r="F292" s="203"/>
      <c r="G292" s="208"/>
      <c r="H292" s="529"/>
      <c r="I292" s="209"/>
      <c r="J292" s="209"/>
      <c r="K292" s="210"/>
      <c r="L292" s="530"/>
      <c r="M292" s="209"/>
      <c r="N292" s="494"/>
      <c r="O292" s="494"/>
      <c r="P292" s="203"/>
      <c r="Q292" s="203"/>
      <c r="R292" s="208"/>
      <c r="S292" s="205"/>
      <c r="T292" s="529"/>
      <c r="U292" s="203"/>
      <c r="V292" s="203"/>
      <c r="W292" s="208"/>
      <c r="X292" s="205"/>
      <c r="Y292" s="529"/>
      <c r="Z292" s="203"/>
      <c r="AA292" s="203"/>
      <c r="AB292" s="208"/>
      <c r="AC292" s="205"/>
      <c r="AD292" s="529"/>
      <c r="AE292" s="203"/>
      <c r="AF292" s="203"/>
      <c r="AG292" s="208"/>
      <c r="AH292" s="205"/>
      <c r="AI292" s="529"/>
      <c r="AJ292" s="203"/>
      <c r="AK292" s="203"/>
      <c r="AL292" s="208"/>
      <c r="AM292" s="205"/>
      <c r="AN292" s="529"/>
      <c r="AO292" s="203"/>
      <c r="AP292" s="203"/>
      <c r="AQ292" s="208"/>
      <c r="AR292" s="205"/>
      <c r="AS292" s="529"/>
      <c r="AT292" s="203"/>
      <c r="AU292" s="203"/>
      <c r="AV292" s="208"/>
      <c r="AW292" s="205"/>
      <c r="AX292" s="529"/>
    </row>
    <row r="293" spans="2:50" ht="14.25" customHeight="1">
      <c r="B293" s="494"/>
      <c r="C293" s="203">
        <v>7</v>
      </c>
      <c r="D293" s="206"/>
      <c r="E293" s="203"/>
      <c r="F293" s="203"/>
      <c r="G293" s="208"/>
      <c r="H293" s="529"/>
      <c r="I293" s="209"/>
      <c r="J293" s="209"/>
      <c r="K293" s="210"/>
      <c r="L293" s="530"/>
      <c r="M293" s="209"/>
      <c r="N293" s="494"/>
      <c r="O293" s="494"/>
      <c r="P293" s="203"/>
      <c r="Q293" s="203"/>
      <c r="R293" s="208"/>
      <c r="S293" s="205"/>
      <c r="T293" s="529"/>
      <c r="U293" s="203"/>
      <c r="V293" s="203"/>
      <c r="W293" s="208"/>
      <c r="X293" s="205"/>
      <c r="Y293" s="529"/>
      <c r="Z293" s="203"/>
      <c r="AA293" s="203"/>
      <c r="AB293" s="208"/>
      <c r="AC293" s="205"/>
      <c r="AD293" s="529"/>
      <c r="AE293" s="203"/>
      <c r="AF293" s="203"/>
      <c r="AG293" s="208"/>
      <c r="AH293" s="205"/>
      <c r="AI293" s="529"/>
      <c r="AJ293" s="203"/>
      <c r="AK293" s="203"/>
      <c r="AL293" s="208"/>
      <c r="AM293" s="205"/>
      <c r="AN293" s="529"/>
      <c r="AO293" s="203"/>
      <c r="AP293" s="203"/>
      <c r="AQ293" s="208"/>
      <c r="AR293" s="205"/>
      <c r="AS293" s="529"/>
      <c r="AT293" s="203"/>
      <c r="AU293" s="203"/>
      <c r="AV293" s="208"/>
      <c r="AW293" s="205"/>
      <c r="AX293" s="529"/>
    </row>
    <row r="294" spans="2:50" ht="14.25" customHeight="1">
      <c r="B294" s="494"/>
      <c r="C294" s="203">
        <v>8</v>
      </c>
      <c r="D294" s="206"/>
      <c r="E294" s="203"/>
      <c r="F294" s="203"/>
      <c r="G294" s="208"/>
      <c r="H294" s="529"/>
      <c r="I294" s="209"/>
      <c r="J294" s="209"/>
      <c r="K294" s="210"/>
      <c r="L294" s="530"/>
      <c r="M294" s="209"/>
      <c r="N294" s="494"/>
      <c r="O294" s="494"/>
      <c r="P294" s="203"/>
      <c r="Q294" s="203"/>
      <c r="R294" s="208"/>
      <c r="S294" s="205"/>
      <c r="T294" s="529"/>
      <c r="U294" s="203"/>
      <c r="V294" s="203"/>
      <c r="W294" s="208"/>
      <c r="X294" s="205"/>
      <c r="Y294" s="529"/>
      <c r="Z294" s="203"/>
      <c r="AA294" s="203"/>
      <c r="AB294" s="208"/>
      <c r="AC294" s="205"/>
      <c r="AD294" s="529"/>
      <c r="AE294" s="203"/>
      <c r="AF294" s="203"/>
      <c r="AG294" s="208"/>
      <c r="AH294" s="205"/>
      <c r="AI294" s="529"/>
      <c r="AJ294" s="203"/>
      <c r="AK294" s="203"/>
      <c r="AL294" s="208"/>
      <c r="AM294" s="205"/>
      <c r="AN294" s="529"/>
      <c r="AO294" s="203"/>
      <c r="AP294" s="203"/>
      <c r="AQ294" s="208"/>
      <c r="AR294" s="205"/>
      <c r="AS294" s="529"/>
      <c r="AT294" s="203"/>
      <c r="AU294" s="203"/>
      <c r="AV294" s="208"/>
      <c r="AW294" s="205"/>
      <c r="AX294" s="529"/>
    </row>
    <row r="295" spans="2:50" ht="14.25" customHeight="1">
      <c r="B295" s="494"/>
      <c r="C295" s="203">
        <v>9</v>
      </c>
      <c r="D295" s="206"/>
      <c r="E295" s="203"/>
      <c r="F295" s="203"/>
      <c r="G295" s="208"/>
      <c r="H295" s="529"/>
      <c r="I295" s="209"/>
      <c r="J295" s="209"/>
      <c r="K295" s="210"/>
      <c r="L295" s="530"/>
      <c r="M295" s="209"/>
      <c r="N295" s="494"/>
      <c r="O295" s="494"/>
      <c r="P295" s="203"/>
      <c r="Q295" s="203"/>
      <c r="R295" s="208"/>
      <c r="S295" s="205"/>
      <c r="T295" s="529"/>
      <c r="U295" s="203"/>
      <c r="V295" s="203"/>
      <c r="W295" s="208"/>
      <c r="X295" s="205"/>
      <c r="Y295" s="529"/>
      <c r="Z295" s="203"/>
      <c r="AA295" s="203"/>
      <c r="AB295" s="208"/>
      <c r="AC295" s="205"/>
      <c r="AD295" s="529"/>
      <c r="AE295" s="203"/>
      <c r="AF295" s="203"/>
      <c r="AG295" s="208"/>
      <c r="AH295" s="205"/>
      <c r="AI295" s="529"/>
      <c r="AJ295" s="203"/>
      <c r="AK295" s="203"/>
      <c r="AL295" s="208"/>
      <c r="AM295" s="205"/>
      <c r="AN295" s="529"/>
      <c r="AO295" s="203"/>
      <c r="AP295" s="203"/>
      <c r="AQ295" s="208"/>
      <c r="AR295" s="205"/>
      <c r="AS295" s="529"/>
      <c r="AT295" s="203"/>
      <c r="AU295" s="203"/>
      <c r="AV295" s="208"/>
      <c r="AW295" s="205"/>
      <c r="AX295" s="529"/>
    </row>
    <row r="296" spans="2:50" ht="14.25" customHeight="1">
      <c r="B296" s="494"/>
      <c r="C296" s="203">
        <v>10</v>
      </c>
      <c r="D296" s="206"/>
      <c r="E296" s="203"/>
      <c r="F296" s="203"/>
      <c r="G296" s="208"/>
      <c r="H296" s="529"/>
      <c r="I296" s="209"/>
      <c r="J296" s="209"/>
      <c r="K296" s="210"/>
      <c r="L296" s="530"/>
      <c r="M296" s="209"/>
      <c r="N296" s="494"/>
      <c r="O296" s="494"/>
      <c r="P296" s="203"/>
      <c r="Q296" s="203"/>
      <c r="R296" s="208"/>
      <c r="S296" s="205"/>
      <c r="T296" s="529"/>
      <c r="U296" s="203"/>
      <c r="V296" s="203"/>
      <c r="W296" s="208"/>
      <c r="X296" s="205"/>
      <c r="Y296" s="529"/>
      <c r="Z296" s="203"/>
      <c r="AA296" s="203"/>
      <c r="AB296" s="208"/>
      <c r="AC296" s="205"/>
      <c r="AD296" s="529"/>
      <c r="AE296" s="203"/>
      <c r="AF296" s="203"/>
      <c r="AG296" s="208"/>
      <c r="AH296" s="205"/>
      <c r="AI296" s="529"/>
      <c r="AJ296" s="203"/>
      <c r="AK296" s="203"/>
      <c r="AL296" s="208"/>
      <c r="AM296" s="205"/>
      <c r="AN296" s="529"/>
      <c r="AO296" s="203"/>
      <c r="AP296" s="203"/>
      <c r="AQ296" s="208"/>
      <c r="AR296" s="205"/>
      <c r="AS296" s="529"/>
      <c r="AT296" s="203"/>
      <c r="AU296" s="203"/>
      <c r="AV296" s="208"/>
      <c r="AW296" s="205"/>
      <c r="AX296" s="529"/>
    </row>
    <row r="297" spans="2:50" ht="14.25" customHeight="1">
      <c r="B297" s="494"/>
      <c r="C297" s="203">
        <v>11</v>
      </c>
      <c r="D297" s="206"/>
      <c r="E297" s="203"/>
      <c r="F297" s="203"/>
      <c r="G297" s="208"/>
      <c r="H297" s="529"/>
      <c r="I297" s="209"/>
      <c r="J297" s="209"/>
      <c r="K297" s="210"/>
      <c r="L297" s="530"/>
      <c r="M297" s="209"/>
      <c r="N297" s="494"/>
      <c r="O297" s="494"/>
      <c r="P297" s="203"/>
      <c r="Q297" s="203"/>
      <c r="R297" s="208"/>
      <c r="S297" s="205"/>
      <c r="T297" s="529"/>
      <c r="U297" s="203"/>
      <c r="V297" s="203"/>
      <c r="W297" s="208"/>
      <c r="X297" s="205"/>
      <c r="Y297" s="529"/>
      <c r="Z297" s="203"/>
      <c r="AA297" s="203"/>
      <c r="AB297" s="208"/>
      <c r="AC297" s="205"/>
      <c r="AD297" s="529"/>
      <c r="AE297" s="203"/>
      <c r="AF297" s="203"/>
      <c r="AG297" s="208"/>
      <c r="AH297" s="205"/>
      <c r="AI297" s="529"/>
      <c r="AJ297" s="203"/>
      <c r="AK297" s="203"/>
      <c r="AL297" s="208"/>
      <c r="AM297" s="205"/>
      <c r="AN297" s="529"/>
      <c r="AO297" s="203"/>
      <c r="AP297" s="203"/>
      <c r="AQ297" s="208"/>
      <c r="AR297" s="205"/>
      <c r="AS297" s="529"/>
      <c r="AT297" s="203"/>
      <c r="AU297" s="203"/>
      <c r="AV297" s="208"/>
      <c r="AW297" s="205"/>
      <c r="AX297" s="529"/>
    </row>
    <row r="298" spans="2:50" ht="14.25" customHeight="1">
      <c r="B298" s="494"/>
      <c r="C298" s="203">
        <v>12</v>
      </c>
      <c r="D298" s="206"/>
      <c r="E298" s="203"/>
      <c r="F298" s="203"/>
      <c r="G298" s="208"/>
      <c r="H298" s="529"/>
      <c r="I298" s="209"/>
      <c r="J298" s="209"/>
      <c r="K298" s="210"/>
      <c r="L298" s="530"/>
      <c r="M298" s="209"/>
      <c r="N298" s="494"/>
      <c r="O298" s="494"/>
      <c r="P298" s="203"/>
      <c r="Q298" s="203"/>
      <c r="R298" s="208"/>
      <c r="S298" s="205"/>
      <c r="T298" s="529"/>
      <c r="U298" s="203"/>
      <c r="V298" s="203"/>
      <c r="W298" s="208"/>
      <c r="X298" s="205"/>
      <c r="Y298" s="529"/>
      <c r="Z298" s="203"/>
      <c r="AA298" s="203"/>
      <c r="AB298" s="208"/>
      <c r="AC298" s="205"/>
      <c r="AD298" s="529"/>
      <c r="AE298" s="203"/>
      <c r="AF298" s="203"/>
      <c r="AG298" s="208"/>
      <c r="AH298" s="205"/>
      <c r="AI298" s="529"/>
      <c r="AJ298" s="203"/>
      <c r="AK298" s="203"/>
      <c r="AL298" s="208"/>
      <c r="AM298" s="205"/>
      <c r="AN298" s="529"/>
      <c r="AO298" s="203"/>
      <c r="AP298" s="203"/>
      <c r="AQ298" s="208"/>
      <c r="AR298" s="205"/>
      <c r="AS298" s="529"/>
      <c r="AT298" s="203"/>
      <c r="AU298" s="203"/>
      <c r="AV298" s="208"/>
      <c r="AW298" s="205"/>
      <c r="AX298" s="529"/>
    </row>
    <row r="299" spans="2:50" ht="14.25" customHeight="1">
      <c r="B299" s="494"/>
      <c r="C299" s="203">
        <v>13</v>
      </c>
      <c r="D299" s="206"/>
      <c r="E299" s="203"/>
      <c r="F299" s="203"/>
      <c r="G299" s="208"/>
      <c r="H299" s="529"/>
      <c r="I299" s="209"/>
      <c r="J299" s="209"/>
      <c r="K299" s="210"/>
      <c r="L299" s="530"/>
      <c r="M299" s="209"/>
      <c r="N299" s="494"/>
      <c r="O299" s="494"/>
      <c r="P299" s="203"/>
      <c r="Q299" s="203"/>
      <c r="R299" s="208"/>
      <c r="S299" s="205"/>
      <c r="T299" s="529"/>
      <c r="U299" s="203"/>
      <c r="V299" s="203"/>
      <c r="W299" s="208"/>
      <c r="X299" s="205"/>
      <c r="Y299" s="529"/>
      <c r="Z299" s="203"/>
      <c r="AA299" s="203"/>
      <c r="AB299" s="208"/>
      <c r="AC299" s="205"/>
      <c r="AD299" s="529"/>
      <c r="AE299" s="203"/>
      <c r="AF299" s="203"/>
      <c r="AG299" s="208"/>
      <c r="AH299" s="205"/>
      <c r="AI299" s="529"/>
      <c r="AJ299" s="203"/>
      <c r="AK299" s="203"/>
      <c r="AL299" s="208"/>
      <c r="AM299" s="205"/>
      <c r="AN299" s="529"/>
      <c r="AO299" s="203"/>
      <c r="AP299" s="203"/>
      <c r="AQ299" s="208"/>
      <c r="AR299" s="205"/>
      <c r="AS299" s="529"/>
      <c r="AT299" s="203"/>
      <c r="AU299" s="203"/>
      <c r="AV299" s="208"/>
      <c r="AW299" s="205"/>
      <c r="AX299" s="529"/>
    </row>
    <row r="300" spans="2:50" ht="14.25" customHeight="1">
      <c r="B300" s="494"/>
      <c r="C300" s="203">
        <v>14</v>
      </c>
      <c r="D300" s="206"/>
      <c r="E300" s="203"/>
      <c r="F300" s="203"/>
      <c r="G300" s="208"/>
      <c r="H300" s="529"/>
      <c r="I300" s="209"/>
      <c r="J300" s="209"/>
      <c r="K300" s="210"/>
      <c r="L300" s="530"/>
      <c r="M300" s="209"/>
      <c r="N300" s="494"/>
      <c r="O300" s="494"/>
      <c r="P300" s="203"/>
      <c r="Q300" s="203"/>
      <c r="R300" s="208"/>
      <c r="S300" s="205"/>
      <c r="T300" s="529"/>
      <c r="U300" s="203"/>
      <c r="V300" s="203"/>
      <c r="W300" s="208"/>
      <c r="X300" s="205"/>
      <c r="Y300" s="529"/>
      <c r="Z300" s="203"/>
      <c r="AA300" s="203"/>
      <c r="AB300" s="208"/>
      <c r="AC300" s="205"/>
      <c r="AD300" s="529"/>
      <c r="AE300" s="203"/>
      <c r="AF300" s="203"/>
      <c r="AG300" s="208"/>
      <c r="AH300" s="205"/>
      <c r="AI300" s="529"/>
      <c r="AJ300" s="203"/>
      <c r="AK300" s="203"/>
      <c r="AL300" s="208"/>
      <c r="AM300" s="205"/>
      <c r="AN300" s="529"/>
      <c r="AO300" s="203"/>
      <c r="AP300" s="203"/>
      <c r="AQ300" s="208"/>
      <c r="AR300" s="205"/>
      <c r="AS300" s="529"/>
      <c r="AT300" s="203"/>
      <c r="AU300" s="203"/>
      <c r="AV300" s="208"/>
      <c r="AW300" s="205"/>
      <c r="AX300" s="529"/>
    </row>
    <row r="301" spans="2:50" ht="14.25" customHeight="1">
      <c r="B301" s="494"/>
      <c r="C301" s="203">
        <v>15</v>
      </c>
      <c r="D301" s="206"/>
      <c r="E301" s="203"/>
      <c r="F301" s="203"/>
      <c r="G301" s="208"/>
      <c r="H301" s="529"/>
      <c r="I301" s="209"/>
      <c r="J301" s="209"/>
      <c r="K301" s="210"/>
      <c r="L301" s="530"/>
      <c r="M301" s="209"/>
      <c r="N301" s="494"/>
      <c r="O301" s="494"/>
      <c r="P301" s="203"/>
      <c r="Q301" s="207"/>
      <c r="R301" s="208"/>
      <c r="S301" s="205"/>
      <c r="T301" s="529"/>
      <c r="U301" s="203"/>
      <c r="V301" s="203"/>
      <c r="W301" s="208"/>
      <c r="X301" s="205"/>
      <c r="Y301" s="529"/>
      <c r="Z301" s="203"/>
      <c r="AA301" s="203"/>
      <c r="AB301" s="208"/>
      <c r="AC301" s="205"/>
      <c r="AD301" s="529"/>
      <c r="AE301" s="203"/>
      <c r="AF301" s="203"/>
      <c r="AG301" s="208"/>
      <c r="AH301" s="205"/>
      <c r="AI301" s="529"/>
      <c r="AJ301" s="203"/>
      <c r="AK301" s="203"/>
      <c r="AL301" s="208"/>
      <c r="AM301" s="205"/>
      <c r="AN301" s="529"/>
      <c r="AO301" s="203"/>
      <c r="AP301" s="203"/>
      <c r="AQ301" s="208"/>
      <c r="AR301" s="205"/>
      <c r="AS301" s="529"/>
      <c r="AT301" s="203"/>
      <c r="AU301" s="203"/>
      <c r="AV301" s="208"/>
      <c r="AW301" s="205"/>
      <c r="AX301" s="529"/>
    </row>
    <row r="302" spans="2:50" ht="14.25" customHeight="1" collapsed="1">
      <c r="B302" s="531" t="s">
        <v>763</v>
      </c>
      <c r="C302" s="532"/>
      <c r="D302" s="532"/>
      <c r="E302" s="532"/>
      <c r="F302" s="532"/>
      <c r="G302" s="532"/>
      <c r="H302" s="532"/>
      <c r="I302" s="532"/>
      <c r="J302" s="532"/>
      <c r="K302" s="532"/>
      <c r="L302" s="532"/>
      <c r="M302" s="533"/>
      <c r="N302" s="575" t="s">
        <v>445</v>
      </c>
      <c r="O302" s="575" t="s">
        <v>105</v>
      </c>
      <c r="P302" s="587">
        <f>AT282+1</f>
        <v>45972</v>
      </c>
      <c r="Q302" s="588"/>
      <c r="R302" s="588"/>
      <c r="S302" s="588"/>
      <c r="T302" s="588"/>
      <c r="U302" s="589">
        <f>P302+1</f>
        <v>45973</v>
      </c>
      <c r="V302" s="590"/>
      <c r="W302" s="590"/>
      <c r="X302" s="590"/>
      <c r="Y302" s="590"/>
      <c r="Z302" s="587">
        <f t="shared" ref="Z302" si="298">U302+1</f>
        <v>45974</v>
      </c>
      <c r="AA302" s="588"/>
      <c r="AB302" s="588"/>
      <c r="AC302" s="588"/>
      <c r="AD302" s="588"/>
      <c r="AE302" s="589">
        <f t="shared" ref="AE302" si="299">Z302+1</f>
        <v>45975</v>
      </c>
      <c r="AF302" s="590"/>
      <c r="AG302" s="590"/>
      <c r="AH302" s="590"/>
      <c r="AI302" s="590"/>
      <c r="AJ302" s="591">
        <f t="shared" ref="AJ302" si="300">AE302+1</f>
        <v>45976</v>
      </c>
      <c r="AK302" s="592"/>
      <c r="AL302" s="592"/>
      <c r="AM302" s="592"/>
      <c r="AN302" s="593"/>
      <c r="AO302" s="589">
        <f t="shared" ref="AO302" si="301">AJ302+1</f>
        <v>45977</v>
      </c>
      <c r="AP302" s="590"/>
      <c r="AQ302" s="590"/>
      <c r="AR302" s="590"/>
      <c r="AS302" s="590"/>
      <c r="AT302" s="591">
        <f t="shared" ref="AT302" si="302">AO302+1</f>
        <v>45978</v>
      </c>
      <c r="AU302" s="592"/>
      <c r="AV302" s="592"/>
      <c r="AW302" s="592"/>
      <c r="AX302" s="593"/>
    </row>
    <row r="303" spans="2:50" ht="14.25" customHeight="1">
      <c r="B303" s="534"/>
      <c r="C303" s="534"/>
      <c r="D303" s="534"/>
      <c r="E303" s="534"/>
      <c r="F303" s="534"/>
      <c r="G303" s="534"/>
      <c r="H303" s="534"/>
      <c r="I303" s="534"/>
      <c r="J303" s="534"/>
      <c r="K303" s="534"/>
      <c r="L303" s="534"/>
      <c r="M303" s="535"/>
      <c r="N303" s="577"/>
      <c r="O303" s="577"/>
      <c r="P303" s="594">
        <f>P302</f>
        <v>45972</v>
      </c>
      <c r="Q303" s="594"/>
      <c r="R303" s="594"/>
      <c r="S303" s="594"/>
      <c r="T303" s="594"/>
      <c r="U303" s="595">
        <f>U302</f>
        <v>45973</v>
      </c>
      <c r="V303" s="595"/>
      <c r="W303" s="595"/>
      <c r="X303" s="595"/>
      <c r="Y303" s="595"/>
      <c r="Z303" s="594">
        <f t="shared" ref="Z303" si="303">Z302</f>
        <v>45974</v>
      </c>
      <c r="AA303" s="594"/>
      <c r="AB303" s="594"/>
      <c r="AC303" s="594"/>
      <c r="AD303" s="594"/>
      <c r="AE303" s="595">
        <f t="shared" ref="AE303" si="304">AE302</f>
        <v>45975</v>
      </c>
      <c r="AF303" s="595"/>
      <c r="AG303" s="595"/>
      <c r="AH303" s="595"/>
      <c r="AI303" s="595"/>
      <c r="AJ303" s="596">
        <f t="shared" ref="AJ303" si="305">AJ302</f>
        <v>45976</v>
      </c>
      <c r="AK303" s="597"/>
      <c r="AL303" s="597"/>
      <c r="AM303" s="597"/>
      <c r="AN303" s="598"/>
      <c r="AO303" s="595">
        <f t="shared" ref="AO303" si="306">AO302</f>
        <v>45977</v>
      </c>
      <c r="AP303" s="595"/>
      <c r="AQ303" s="595"/>
      <c r="AR303" s="595"/>
      <c r="AS303" s="595"/>
      <c r="AT303" s="596">
        <f t="shared" ref="AT303" si="307">AT302</f>
        <v>45978</v>
      </c>
      <c r="AU303" s="597"/>
      <c r="AV303" s="597"/>
      <c r="AW303" s="597"/>
      <c r="AX303" s="598"/>
    </row>
    <row r="304" spans="2:50" ht="14.25" customHeight="1">
      <c r="B304" s="494" t="s">
        <v>165</v>
      </c>
      <c r="C304" s="494" t="s">
        <v>160</v>
      </c>
      <c r="D304" s="494"/>
      <c r="E304" s="494" t="s">
        <v>161</v>
      </c>
      <c r="F304" s="494"/>
      <c r="G304" s="494"/>
      <c r="H304" s="494" t="s">
        <v>166</v>
      </c>
      <c r="I304" s="527" t="s">
        <v>446</v>
      </c>
      <c r="J304" s="527"/>
      <c r="K304" s="527"/>
      <c r="L304" s="527" t="s">
        <v>166</v>
      </c>
      <c r="M304" s="527" t="s">
        <v>168</v>
      </c>
      <c r="N304" s="494"/>
      <c r="O304" s="494" t="s">
        <v>167</v>
      </c>
      <c r="P304" s="494" t="s">
        <v>163</v>
      </c>
      <c r="Q304" s="494"/>
      <c r="R304" s="494"/>
      <c r="S304" s="494"/>
      <c r="T304" s="494" t="s">
        <v>166</v>
      </c>
      <c r="U304" s="494" t="s">
        <v>163</v>
      </c>
      <c r="V304" s="494"/>
      <c r="W304" s="494"/>
      <c r="X304" s="494"/>
      <c r="Y304" s="494" t="s">
        <v>166</v>
      </c>
      <c r="Z304" s="494" t="s">
        <v>163</v>
      </c>
      <c r="AA304" s="494"/>
      <c r="AB304" s="494"/>
      <c r="AC304" s="494"/>
      <c r="AD304" s="494" t="s">
        <v>166</v>
      </c>
      <c r="AE304" s="494" t="s">
        <v>163</v>
      </c>
      <c r="AF304" s="494"/>
      <c r="AG304" s="494"/>
      <c r="AH304" s="494"/>
      <c r="AI304" s="494" t="s">
        <v>166</v>
      </c>
      <c r="AJ304" s="494" t="s">
        <v>163</v>
      </c>
      <c r="AK304" s="494"/>
      <c r="AL304" s="494"/>
      <c r="AM304" s="494"/>
      <c r="AN304" s="494" t="s">
        <v>166</v>
      </c>
      <c r="AO304" s="494" t="s">
        <v>163</v>
      </c>
      <c r="AP304" s="494"/>
      <c r="AQ304" s="494"/>
      <c r="AR304" s="494"/>
      <c r="AS304" s="494" t="s">
        <v>166</v>
      </c>
      <c r="AT304" s="494" t="s">
        <v>163</v>
      </c>
      <c r="AU304" s="494"/>
      <c r="AV304" s="494"/>
      <c r="AW304" s="494"/>
      <c r="AX304" s="494" t="s">
        <v>166</v>
      </c>
    </row>
    <row r="305" spans="2:50" ht="14.25" customHeight="1">
      <c r="B305" s="494"/>
      <c r="C305" s="494"/>
      <c r="D305" s="494"/>
      <c r="E305" s="494" t="s">
        <v>447</v>
      </c>
      <c r="F305" s="494"/>
      <c r="G305" s="494"/>
      <c r="H305" s="494"/>
      <c r="I305" s="527" t="s">
        <v>447</v>
      </c>
      <c r="J305" s="527"/>
      <c r="K305" s="527"/>
      <c r="L305" s="527"/>
      <c r="M305" s="527"/>
      <c r="N305" s="494"/>
      <c r="O305" s="494"/>
      <c r="P305" s="494" t="s">
        <v>448</v>
      </c>
      <c r="Q305" s="494"/>
      <c r="R305" s="494"/>
      <c r="S305" s="494"/>
      <c r="T305" s="494"/>
      <c r="U305" s="494" t="s">
        <v>448</v>
      </c>
      <c r="V305" s="494"/>
      <c r="W305" s="494"/>
      <c r="X305" s="494"/>
      <c r="Y305" s="494"/>
      <c r="Z305" s="494" t="s">
        <v>448</v>
      </c>
      <c r="AA305" s="494"/>
      <c r="AB305" s="494"/>
      <c r="AC305" s="494"/>
      <c r="AD305" s="494"/>
      <c r="AE305" s="494" t="s">
        <v>448</v>
      </c>
      <c r="AF305" s="494"/>
      <c r="AG305" s="494"/>
      <c r="AH305" s="494"/>
      <c r="AI305" s="494"/>
      <c r="AJ305" s="494" t="s">
        <v>448</v>
      </c>
      <c r="AK305" s="494"/>
      <c r="AL305" s="494"/>
      <c r="AM305" s="494"/>
      <c r="AN305" s="494"/>
      <c r="AO305" s="494" t="s">
        <v>448</v>
      </c>
      <c r="AP305" s="494"/>
      <c r="AQ305" s="494"/>
      <c r="AR305" s="494"/>
      <c r="AS305" s="494"/>
      <c r="AT305" s="494" t="s">
        <v>448</v>
      </c>
      <c r="AU305" s="494"/>
      <c r="AV305" s="494"/>
      <c r="AW305" s="494"/>
      <c r="AX305" s="494"/>
    </row>
    <row r="306" spans="2:50" ht="14.25" customHeight="1">
      <c r="B306" s="494"/>
      <c r="C306" s="494"/>
      <c r="D306" s="494"/>
      <c r="E306" s="203" t="s">
        <v>162</v>
      </c>
      <c r="F306" s="203" t="s">
        <v>449</v>
      </c>
      <c r="G306" s="203" t="s">
        <v>164</v>
      </c>
      <c r="H306" s="494"/>
      <c r="I306" s="204" t="s">
        <v>162</v>
      </c>
      <c r="J306" s="204" t="s">
        <v>449</v>
      </c>
      <c r="K306" s="204" t="s">
        <v>164</v>
      </c>
      <c r="L306" s="527"/>
      <c r="M306" s="527"/>
      <c r="N306" s="494"/>
      <c r="O306" s="494"/>
      <c r="P306" s="203" t="s">
        <v>162</v>
      </c>
      <c r="Q306" s="203" t="s">
        <v>449</v>
      </c>
      <c r="R306" s="203" t="s">
        <v>164</v>
      </c>
      <c r="S306" s="205" t="s">
        <v>168</v>
      </c>
      <c r="T306" s="494"/>
      <c r="U306" s="203" t="s">
        <v>162</v>
      </c>
      <c r="V306" s="203" t="s">
        <v>449</v>
      </c>
      <c r="W306" s="203" t="s">
        <v>164</v>
      </c>
      <c r="X306" s="205" t="s">
        <v>168</v>
      </c>
      <c r="Y306" s="494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494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494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494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494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494"/>
    </row>
    <row r="307" spans="2:50" ht="14.25" customHeight="1">
      <c r="B307" s="494" t="s">
        <v>488</v>
      </c>
      <c r="C307" s="203">
        <v>1</v>
      </c>
      <c r="D307" s="206" t="s">
        <v>809</v>
      </c>
      <c r="E307" s="203">
        <v>6</v>
      </c>
      <c r="F307" s="203">
        <v>3273</v>
      </c>
      <c r="G307" s="208">
        <f t="shared" ref="G307:G308" si="308">F307/E307</f>
        <v>545.5</v>
      </c>
      <c r="H307" s="529">
        <f>AVERAGE(G307:G321)</f>
        <v>372.75</v>
      </c>
      <c r="I307" s="209">
        <f>AVERAGE(P307,U307,Z307,AE307,AJ307,AO307,AT307)</f>
        <v>6</v>
      </c>
      <c r="J307" s="209">
        <f>AVERAGE(Q307,V307,AA307,AF307,AK307,AP307,AU307)</f>
        <v>2858.0768172635617</v>
      </c>
      <c r="K307" s="210">
        <f>AVERAGE(R307,W307,AB307,AG307,AL307,AQ307,AV307)</f>
        <v>476.34613621059361</v>
      </c>
      <c r="L307" s="530">
        <f>IFERROR(AVERAGE(K307:K321),"-")</f>
        <v>323.8861788232831</v>
      </c>
      <c r="M307" s="209">
        <f>RANK(K307, K$307:$K$321)</f>
        <v>1</v>
      </c>
      <c r="N307" s="494"/>
      <c r="O307" s="494"/>
      <c r="P307" s="207">
        <v>6</v>
      </c>
      <c r="Q307" s="207">
        <v>2762.0338983050851</v>
      </c>
      <c r="R307" s="208">
        <f t="shared" ref="R307:R308" si="309">Q307/P307</f>
        <v>460.3389830508475</v>
      </c>
      <c r="S307" s="205">
        <f>RANK(R307, R$307:R$321)</f>
        <v>1</v>
      </c>
      <c r="T307" s="529">
        <f>AVERAGE(R307:R321)</f>
        <v>312.75281869322492</v>
      </c>
      <c r="U307" s="207">
        <v>6</v>
      </c>
      <c r="V307" s="207">
        <v>2809.8113207547162</v>
      </c>
      <c r="W307" s="208">
        <f t="shared" ref="W307:W308" si="310">V307/U307</f>
        <v>468.30188679245271</v>
      </c>
      <c r="X307" s="205">
        <f>RANK(W307, W$307:W$321)</f>
        <v>1</v>
      </c>
      <c r="Y307" s="529">
        <f>AVERAGE(W307:W321)</f>
        <v>318.17183112468581</v>
      </c>
      <c r="Z307" s="207">
        <v>6</v>
      </c>
      <c r="AA307" s="207">
        <v>2861.3377926421399</v>
      </c>
      <c r="AB307" s="208">
        <f t="shared" ref="AB307:AB308" si="311">AA307/Z307</f>
        <v>476.88963210702332</v>
      </c>
      <c r="AC307" s="205">
        <f>RANK(AB307, AB$307:AB$321)</f>
        <v>1</v>
      </c>
      <c r="AD307" s="529">
        <f>AVERAGE(AB307:AB321)</f>
        <v>323.69326325848056</v>
      </c>
      <c r="AE307" s="207">
        <v>6</v>
      </c>
      <c r="AF307" s="207">
        <v>2885.8974358974338</v>
      </c>
      <c r="AG307" s="208">
        <f t="shared" ref="AG307:AG308" si="312">AF307/AE307</f>
        <v>480.98290598290561</v>
      </c>
      <c r="AH307" s="205">
        <f>RANK(AG307, AG$307:AG$321)</f>
        <v>1</v>
      </c>
      <c r="AI307" s="529">
        <f>AVERAGE(AG307:AG321)</f>
        <v>326.97222222222211</v>
      </c>
      <c r="AJ307" s="207">
        <v>6</v>
      </c>
      <c r="AK307" s="207">
        <v>2895.864406779659</v>
      </c>
      <c r="AL307" s="208">
        <f t="shared" ref="AL307:AL308" si="313">AK307/AJ307</f>
        <v>482.64406779660982</v>
      </c>
      <c r="AM307" s="205">
        <f>RANK(AL307, AL$307:AL$321)</f>
        <v>1</v>
      </c>
      <c r="AN307" s="529">
        <f>AVERAGE(AL307:AL321)</f>
        <v>328.52417203306368</v>
      </c>
      <c r="AO307" s="207">
        <v>6</v>
      </c>
      <c r="AP307" s="207">
        <v>2895.8322679621579</v>
      </c>
      <c r="AQ307" s="208">
        <f t="shared" ref="AQ307:AQ308" si="314">AP307/AO307</f>
        <v>482.63871132702633</v>
      </c>
      <c r="AR307" s="205">
        <f>RANK(AQ307, AQ$307:AQ$321)</f>
        <v>1</v>
      </c>
      <c r="AS307" s="529">
        <f>AVERAGE(AQ307:AQ321)</f>
        <v>328.51715786131535</v>
      </c>
      <c r="AT307" s="207">
        <v>6</v>
      </c>
      <c r="AU307" s="207">
        <v>2895.7605985037421</v>
      </c>
      <c r="AV307" s="208">
        <f t="shared" ref="AV307:AV308" si="315">AU307/AT307</f>
        <v>482.62676641729036</v>
      </c>
      <c r="AW307" s="205">
        <f>RANK(AV307, AV$307:AV$321)</f>
        <v>1</v>
      </c>
      <c r="AX307" s="529">
        <f>AVERAGE(AV307:AV321)</f>
        <v>328.57178656998968</v>
      </c>
    </row>
    <row r="308" spans="2:50" ht="14.25" customHeight="1">
      <c r="B308" s="494"/>
      <c r="C308" s="203">
        <v>2</v>
      </c>
      <c r="D308" s="206" t="s">
        <v>802</v>
      </c>
      <c r="E308" s="203">
        <v>15</v>
      </c>
      <c r="F308" s="203">
        <v>3000</v>
      </c>
      <c r="G308" s="208">
        <f t="shared" si="308"/>
        <v>200</v>
      </c>
      <c r="H308" s="529"/>
      <c r="I308" s="209">
        <f t="shared" ref="I308:K308" si="316">AVERAGE(P308,U308,Z308,AE308,AJ308,AO308,AT308)</f>
        <v>15</v>
      </c>
      <c r="J308" s="209">
        <f t="shared" si="316"/>
        <v>2571.3933215395896</v>
      </c>
      <c r="K308" s="210">
        <f t="shared" si="316"/>
        <v>171.42622143597265</v>
      </c>
      <c r="L308" s="530"/>
      <c r="M308" s="209">
        <f>RANK(K308, K$307:$K$321)</f>
        <v>2</v>
      </c>
      <c r="N308" s="494"/>
      <c r="O308" s="494"/>
      <c r="P308" s="207">
        <v>15</v>
      </c>
      <c r="Q308" s="207">
        <v>2477.4998150340352</v>
      </c>
      <c r="R308" s="208">
        <f t="shared" si="309"/>
        <v>165.16665433560235</v>
      </c>
      <c r="S308" s="205">
        <f t="shared" ref="S308" si="317">RANK(R308, R$307:R$321)</f>
        <v>2</v>
      </c>
      <c r="T308" s="529"/>
      <c r="U308" s="207">
        <v>15</v>
      </c>
      <c r="V308" s="207">
        <v>2520.6266318537846</v>
      </c>
      <c r="W308" s="208">
        <f t="shared" si="310"/>
        <v>168.04177545691897</v>
      </c>
      <c r="X308" s="205">
        <f t="shared" ref="X308" si="318">RANK(W308, W$307:W$321)</f>
        <v>2</v>
      </c>
      <c r="Y308" s="529"/>
      <c r="Z308" s="207">
        <v>15</v>
      </c>
      <c r="AA308" s="207">
        <v>2557.4534161490674</v>
      </c>
      <c r="AB308" s="208">
        <f t="shared" si="311"/>
        <v>170.49689440993782</v>
      </c>
      <c r="AC308" s="205">
        <f t="shared" ref="AC308" si="319">RANK(AB308, AB$307:AB$321)</f>
        <v>2</v>
      </c>
      <c r="AD308" s="529"/>
      <c r="AE308" s="207">
        <v>15</v>
      </c>
      <c r="AF308" s="207">
        <v>2594.4230769230794</v>
      </c>
      <c r="AG308" s="208">
        <f t="shared" si="312"/>
        <v>172.96153846153862</v>
      </c>
      <c r="AH308" s="205">
        <f t="shared" ref="AH308" si="320">RANK(AG308, AG$307:AG$321)</f>
        <v>2</v>
      </c>
      <c r="AI308" s="529"/>
      <c r="AJ308" s="207">
        <v>15</v>
      </c>
      <c r="AK308" s="207">
        <v>2616.0641440427621</v>
      </c>
      <c r="AL308" s="208">
        <f t="shared" si="313"/>
        <v>174.40427626951748</v>
      </c>
      <c r="AM308" s="205">
        <f t="shared" ref="AM308" si="321">RANK(AL308, AL$307:AL$321)</f>
        <v>2</v>
      </c>
      <c r="AN308" s="529"/>
      <c r="AO308" s="207">
        <v>15</v>
      </c>
      <c r="AP308" s="207">
        <v>2615.9340659340651</v>
      </c>
      <c r="AQ308" s="208">
        <f t="shared" si="314"/>
        <v>174.39560439560435</v>
      </c>
      <c r="AR308" s="205">
        <f t="shared" ref="AR308" si="322">RANK(AQ308, AQ$307:AQ$321)</f>
        <v>2</v>
      </c>
      <c r="AS308" s="529"/>
      <c r="AT308" s="207">
        <v>15</v>
      </c>
      <c r="AU308" s="207">
        <v>2617.7521008403346</v>
      </c>
      <c r="AV308" s="208">
        <f t="shared" si="315"/>
        <v>174.51680672268898</v>
      </c>
      <c r="AW308" s="205">
        <f t="shared" ref="AW308" si="323">RANK(AV308, AV$307:AV$321)</f>
        <v>2</v>
      </c>
      <c r="AX308" s="529"/>
    </row>
    <row r="309" spans="2:50" ht="14.25" customHeight="1">
      <c r="B309" s="494"/>
      <c r="C309" s="203">
        <v>3</v>
      </c>
      <c r="D309" s="206"/>
      <c r="E309" s="203"/>
      <c r="F309" s="203"/>
      <c r="G309" s="208"/>
      <c r="H309" s="529"/>
      <c r="I309" s="209"/>
      <c r="J309" s="209"/>
      <c r="K309" s="210"/>
      <c r="L309" s="530"/>
      <c r="M309" s="209"/>
      <c r="N309" s="494"/>
      <c r="O309" s="494"/>
      <c r="P309" s="207"/>
      <c r="Q309" s="207"/>
      <c r="R309" s="208"/>
      <c r="S309" s="205"/>
      <c r="T309" s="529"/>
      <c r="U309" s="207"/>
      <c r="V309" s="207"/>
      <c r="W309" s="208"/>
      <c r="X309" s="205"/>
      <c r="Y309" s="529"/>
      <c r="Z309" s="207"/>
      <c r="AA309" s="207"/>
      <c r="AB309" s="208"/>
      <c r="AC309" s="205"/>
      <c r="AD309" s="529"/>
      <c r="AE309" s="207"/>
      <c r="AF309" s="207"/>
      <c r="AG309" s="208"/>
      <c r="AH309" s="205"/>
      <c r="AI309" s="529"/>
      <c r="AJ309" s="207"/>
      <c r="AK309" s="207"/>
      <c r="AL309" s="208"/>
      <c r="AM309" s="205"/>
      <c r="AN309" s="529"/>
      <c r="AO309" s="207"/>
      <c r="AP309" s="207"/>
      <c r="AQ309" s="208"/>
      <c r="AR309" s="205"/>
      <c r="AS309" s="529"/>
      <c r="AT309" s="207"/>
      <c r="AU309" s="207"/>
      <c r="AV309" s="208"/>
      <c r="AW309" s="205"/>
      <c r="AX309" s="529"/>
    </row>
    <row r="310" spans="2:50" ht="14.25" customHeight="1">
      <c r="B310" s="494"/>
      <c r="C310" s="203">
        <v>4</v>
      </c>
      <c r="D310" s="206"/>
      <c r="E310" s="203"/>
      <c r="F310" s="203"/>
      <c r="G310" s="208"/>
      <c r="H310" s="529"/>
      <c r="I310" s="209"/>
      <c r="J310" s="209"/>
      <c r="K310" s="210"/>
      <c r="L310" s="530"/>
      <c r="M310" s="209"/>
      <c r="N310" s="494"/>
      <c r="O310" s="494"/>
      <c r="P310" s="207"/>
      <c r="Q310" s="207"/>
      <c r="R310" s="208"/>
      <c r="S310" s="205"/>
      <c r="T310" s="529"/>
      <c r="U310" s="207"/>
      <c r="V310" s="207"/>
      <c r="W310" s="208"/>
      <c r="X310" s="205"/>
      <c r="Y310" s="529"/>
      <c r="Z310" s="207"/>
      <c r="AA310" s="207"/>
      <c r="AB310" s="208"/>
      <c r="AC310" s="205"/>
      <c r="AD310" s="529"/>
      <c r="AE310" s="207"/>
      <c r="AF310" s="207"/>
      <c r="AG310" s="208"/>
      <c r="AH310" s="205"/>
      <c r="AI310" s="529"/>
      <c r="AJ310" s="207"/>
      <c r="AK310" s="207"/>
      <c r="AL310" s="208"/>
      <c r="AM310" s="205"/>
      <c r="AN310" s="529"/>
      <c r="AO310" s="207"/>
      <c r="AP310" s="207"/>
      <c r="AQ310" s="208"/>
      <c r="AR310" s="205"/>
      <c r="AS310" s="529"/>
      <c r="AT310" s="207"/>
      <c r="AU310" s="207"/>
      <c r="AV310" s="208"/>
      <c r="AW310" s="205"/>
      <c r="AX310" s="529"/>
    </row>
    <row r="311" spans="2:50" ht="14.25" customHeight="1">
      <c r="B311" s="494"/>
      <c r="C311" s="203">
        <v>5</v>
      </c>
      <c r="D311" s="206"/>
      <c r="E311" s="203"/>
      <c r="F311" s="203"/>
      <c r="G311" s="208"/>
      <c r="H311" s="529"/>
      <c r="I311" s="209"/>
      <c r="J311" s="209"/>
      <c r="K311" s="210"/>
      <c r="L311" s="530"/>
      <c r="M311" s="209"/>
      <c r="N311" s="494"/>
      <c r="O311" s="494"/>
      <c r="P311" s="203"/>
      <c r="Q311" s="203"/>
      <c r="R311" s="208"/>
      <c r="S311" s="205"/>
      <c r="T311" s="529"/>
      <c r="U311" s="203"/>
      <c r="V311" s="203"/>
      <c r="W311" s="208"/>
      <c r="X311" s="205"/>
      <c r="Y311" s="529"/>
      <c r="Z311" s="203"/>
      <c r="AA311" s="203"/>
      <c r="AB311" s="208"/>
      <c r="AC311" s="205"/>
      <c r="AD311" s="529"/>
      <c r="AE311" s="203"/>
      <c r="AF311" s="203"/>
      <c r="AG311" s="208"/>
      <c r="AH311" s="205"/>
      <c r="AI311" s="529"/>
      <c r="AJ311" s="203"/>
      <c r="AK311" s="203"/>
      <c r="AL311" s="208"/>
      <c r="AM311" s="205"/>
      <c r="AN311" s="529"/>
      <c r="AO311" s="203"/>
      <c r="AP311" s="203"/>
      <c r="AQ311" s="208"/>
      <c r="AR311" s="205"/>
      <c r="AS311" s="529"/>
      <c r="AT311" s="203"/>
      <c r="AU311" s="203"/>
      <c r="AV311" s="208"/>
      <c r="AW311" s="205"/>
      <c r="AX311" s="529"/>
    </row>
    <row r="312" spans="2:50" ht="14.25" customHeight="1">
      <c r="B312" s="494"/>
      <c r="C312" s="203">
        <v>6</v>
      </c>
      <c r="D312" s="206"/>
      <c r="E312" s="203"/>
      <c r="F312" s="203"/>
      <c r="G312" s="208"/>
      <c r="H312" s="529"/>
      <c r="I312" s="209"/>
      <c r="J312" s="209"/>
      <c r="K312" s="210"/>
      <c r="L312" s="530"/>
      <c r="M312" s="209"/>
      <c r="N312" s="494"/>
      <c r="O312" s="494"/>
      <c r="P312" s="203"/>
      <c r="Q312" s="203"/>
      <c r="R312" s="208"/>
      <c r="S312" s="205"/>
      <c r="T312" s="529"/>
      <c r="U312" s="203"/>
      <c r="V312" s="203"/>
      <c r="W312" s="208"/>
      <c r="X312" s="205"/>
      <c r="Y312" s="529"/>
      <c r="Z312" s="203"/>
      <c r="AA312" s="203"/>
      <c r="AB312" s="208"/>
      <c r="AC312" s="205"/>
      <c r="AD312" s="529"/>
      <c r="AE312" s="203"/>
      <c r="AF312" s="203"/>
      <c r="AG312" s="208"/>
      <c r="AH312" s="205"/>
      <c r="AI312" s="529"/>
      <c r="AJ312" s="203"/>
      <c r="AK312" s="203"/>
      <c r="AL312" s="208"/>
      <c r="AM312" s="205"/>
      <c r="AN312" s="529"/>
      <c r="AO312" s="203"/>
      <c r="AP312" s="203"/>
      <c r="AQ312" s="208"/>
      <c r="AR312" s="205"/>
      <c r="AS312" s="529"/>
      <c r="AT312" s="203"/>
      <c r="AU312" s="203"/>
      <c r="AV312" s="208"/>
      <c r="AW312" s="205"/>
      <c r="AX312" s="529"/>
    </row>
    <row r="313" spans="2:50" ht="14.25" customHeight="1">
      <c r="B313" s="494"/>
      <c r="C313" s="203">
        <v>7</v>
      </c>
      <c r="D313" s="206"/>
      <c r="E313" s="203"/>
      <c r="F313" s="203"/>
      <c r="G313" s="208"/>
      <c r="H313" s="529"/>
      <c r="I313" s="209"/>
      <c r="J313" s="209"/>
      <c r="K313" s="210"/>
      <c r="L313" s="530"/>
      <c r="M313" s="209"/>
      <c r="N313" s="494"/>
      <c r="O313" s="494"/>
      <c r="P313" s="203"/>
      <c r="Q313" s="203"/>
      <c r="R313" s="208"/>
      <c r="S313" s="205"/>
      <c r="T313" s="529"/>
      <c r="U313" s="203"/>
      <c r="V313" s="203"/>
      <c r="W313" s="208"/>
      <c r="X313" s="205"/>
      <c r="Y313" s="529"/>
      <c r="Z313" s="203"/>
      <c r="AA313" s="203"/>
      <c r="AB313" s="208"/>
      <c r="AC313" s="205"/>
      <c r="AD313" s="529"/>
      <c r="AE313" s="203"/>
      <c r="AF313" s="203"/>
      <c r="AG313" s="208"/>
      <c r="AH313" s="205"/>
      <c r="AI313" s="529"/>
      <c r="AJ313" s="203"/>
      <c r="AK313" s="203"/>
      <c r="AL313" s="208"/>
      <c r="AM313" s="205"/>
      <c r="AN313" s="529"/>
      <c r="AO313" s="203"/>
      <c r="AP313" s="203"/>
      <c r="AQ313" s="208"/>
      <c r="AR313" s="205"/>
      <c r="AS313" s="529"/>
      <c r="AT313" s="203"/>
      <c r="AU313" s="203"/>
      <c r="AV313" s="208"/>
      <c r="AW313" s="205"/>
      <c r="AX313" s="529"/>
    </row>
    <row r="314" spans="2:50" ht="14.25" customHeight="1">
      <c r="B314" s="494"/>
      <c r="C314" s="203">
        <v>8</v>
      </c>
      <c r="D314" s="206"/>
      <c r="E314" s="203"/>
      <c r="F314" s="203"/>
      <c r="G314" s="208"/>
      <c r="H314" s="529"/>
      <c r="I314" s="209"/>
      <c r="J314" s="209"/>
      <c r="K314" s="210"/>
      <c r="L314" s="530"/>
      <c r="M314" s="209"/>
      <c r="N314" s="494"/>
      <c r="O314" s="494"/>
      <c r="P314" s="203"/>
      <c r="Q314" s="203"/>
      <c r="R314" s="208"/>
      <c r="S314" s="205"/>
      <c r="T314" s="529"/>
      <c r="U314" s="203"/>
      <c r="V314" s="203"/>
      <c r="W314" s="208"/>
      <c r="X314" s="205"/>
      <c r="Y314" s="529"/>
      <c r="Z314" s="203"/>
      <c r="AA314" s="203"/>
      <c r="AB314" s="208"/>
      <c r="AC314" s="205"/>
      <c r="AD314" s="529"/>
      <c r="AE314" s="203"/>
      <c r="AF314" s="203"/>
      <c r="AG314" s="208"/>
      <c r="AH314" s="205"/>
      <c r="AI314" s="529"/>
      <c r="AJ314" s="203"/>
      <c r="AK314" s="203"/>
      <c r="AL314" s="208"/>
      <c r="AM314" s="205"/>
      <c r="AN314" s="529"/>
      <c r="AO314" s="203"/>
      <c r="AP314" s="203"/>
      <c r="AQ314" s="208"/>
      <c r="AR314" s="205"/>
      <c r="AS314" s="529"/>
      <c r="AT314" s="203"/>
      <c r="AU314" s="203"/>
      <c r="AV314" s="208"/>
      <c r="AW314" s="205"/>
      <c r="AX314" s="529"/>
    </row>
    <row r="315" spans="2:50" ht="14.25" customHeight="1">
      <c r="B315" s="494"/>
      <c r="C315" s="203">
        <v>9</v>
      </c>
      <c r="D315" s="206"/>
      <c r="E315" s="203"/>
      <c r="F315" s="203"/>
      <c r="G315" s="208"/>
      <c r="H315" s="529"/>
      <c r="I315" s="209"/>
      <c r="J315" s="209"/>
      <c r="K315" s="210"/>
      <c r="L315" s="530"/>
      <c r="M315" s="209"/>
      <c r="N315" s="494"/>
      <c r="O315" s="494"/>
      <c r="P315" s="203"/>
      <c r="Q315" s="203"/>
      <c r="R315" s="208"/>
      <c r="S315" s="205"/>
      <c r="T315" s="529"/>
      <c r="U315" s="203"/>
      <c r="V315" s="203"/>
      <c r="W315" s="208"/>
      <c r="X315" s="205"/>
      <c r="Y315" s="529"/>
      <c r="Z315" s="203"/>
      <c r="AA315" s="203"/>
      <c r="AB315" s="208"/>
      <c r="AC315" s="205"/>
      <c r="AD315" s="529"/>
      <c r="AE315" s="203"/>
      <c r="AF315" s="203"/>
      <c r="AG315" s="208"/>
      <c r="AH315" s="205"/>
      <c r="AI315" s="529"/>
      <c r="AJ315" s="203"/>
      <c r="AK315" s="203"/>
      <c r="AL315" s="208"/>
      <c r="AM315" s="205"/>
      <c r="AN315" s="529"/>
      <c r="AO315" s="203"/>
      <c r="AP315" s="203"/>
      <c r="AQ315" s="208"/>
      <c r="AR315" s="205"/>
      <c r="AS315" s="529"/>
      <c r="AT315" s="203"/>
      <c r="AU315" s="203"/>
      <c r="AV315" s="208"/>
      <c r="AW315" s="205"/>
      <c r="AX315" s="529"/>
    </row>
    <row r="316" spans="2:50" ht="14.25" customHeight="1">
      <c r="B316" s="494"/>
      <c r="C316" s="203">
        <v>10</v>
      </c>
      <c r="D316" s="206"/>
      <c r="E316" s="203"/>
      <c r="F316" s="203"/>
      <c r="G316" s="208"/>
      <c r="H316" s="529"/>
      <c r="I316" s="209"/>
      <c r="J316" s="209"/>
      <c r="K316" s="210"/>
      <c r="L316" s="530"/>
      <c r="M316" s="209"/>
      <c r="N316" s="494"/>
      <c r="O316" s="494"/>
      <c r="P316" s="203"/>
      <c r="Q316" s="203"/>
      <c r="R316" s="208"/>
      <c r="S316" s="205"/>
      <c r="T316" s="529"/>
      <c r="U316" s="203"/>
      <c r="V316" s="203"/>
      <c r="W316" s="208"/>
      <c r="X316" s="205"/>
      <c r="Y316" s="529"/>
      <c r="Z316" s="203"/>
      <c r="AA316" s="203"/>
      <c r="AB316" s="208"/>
      <c r="AC316" s="205"/>
      <c r="AD316" s="529"/>
      <c r="AE316" s="203"/>
      <c r="AF316" s="203"/>
      <c r="AG316" s="208"/>
      <c r="AH316" s="205"/>
      <c r="AI316" s="529"/>
      <c r="AJ316" s="203"/>
      <c r="AK316" s="203"/>
      <c r="AL316" s="208"/>
      <c r="AM316" s="205"/>
      <c r="AN316" s="529"/>
      <c r="AO316" s="203"/>
      <c r="AP316" s="203"/>
      <c r="AQ316" s="208"/>
      <c r="AR316" s="205"/>
      <c r="AS316" s="529"/>
      <c r="AT316" s="203"/>
      <c r="AU316" s="203"/>
      <c r="AV316" s="208"/>
      <c r="AW316" s="205"/>
      <c r="AX316" s="529"/>
    </row>
    <row r="317" spans="2:50" ht="14.25" customHeight="1">
      <c r="B317" s="494"/>
      <c r="C317" s="203">
        <v>11</v>
      </c>
      <c r="D317" s="206"/>
      <c r="E317" s="203"/>
      <c r="F317" s="203"/>
      <c r="G317" s="208"/>
      <c r="H317" s="529"/>
      <c r="I317" s="209"/>
      <c r="J317" s="209"/>
      <c r="K317" s="210"/>
      <c r="L317" s="530"/>
      <c r="M317" s="209"/>
      <c r="N317" s="494"/>
      <c r="O317" s="494"/>
      <c r="P317" s="203"/>
      <c r="Q317" s="203"/>
      <c r="R317" s="208"/>
      <c r="S317" s="205"/>
      <c r="T317" s="529"/>
      <c r="U317" s="203"/>
      <c r="V317" s="203"/>
      <c r="W317" s="208"/>
      <c r="X317" s="205"/>
      <c r="Y317" s="529"/>
      <c r="Z317" s="203"/>
      <c r="AA317" s="203"/>
      <c r="AB317" s="208"/>
      <c r="AC317" s="205"/>
      <c r="AD317" s="529"/>
      <c r="AE317" s="203"/>
      <c r="AF317" s="203"/>
      <c r="AG317" s="208"/>
      <c r="AH317" s="205"/>
      <c r="AI317" s="529"/>
      <c r="AJ317" s="203"/>
      <c r="AK317" s="203"/>
      <c r="AL317" s="208"/>
      <c r="AM317" s="205"/>
      <c r="AN317" s="529"/>
      <c r="AO317" s="203"/>
      <c r="AP317" s="203"/>
      <c r="AQ317" s="208"/>
      <c r="AR317" s="205"/>
      <c r="AS317" s="529"/>
      <c r="AT317" s="203"/>
      <c r="AU317" s="203"/>
      <c r="AV317" s="208"/>
      <c r="AW317" s="205"/>
      <c r="AX317" s="529"/>
    </row>
    <row r="318" spans="2:50" ht="14.25" customHeight="1">
      <c r="B318" s="494"/>
      <c r="C318" s="203">
        <v>12</v>
      </c>
      <c r="D318" s="206"/>
      <c r="E318" s="203"/>
      <c r="F318" s="203"/>
      <c r="G318" s="208"/>
      <c r="H318" s="529"/>
      <c r="I318" s="209"/>
      <c r="J318" s="209"/>
      <c r="K318" s="210"/>
      <c r="L318" s="530"/>
      <c r="M318" s="209"/>
      <c r="N318" s="494"/>
      <c r="O318" s="494"/>
      <c r="P318" s="203"/>
      <c r="Q318" s="203"/>
      <c r="R318" s="208"/>
      <c r="S318" s="205"/>
      <c r="T318" s="529"/>
      <c r="U318" s="203"/>
      <c r="V318" s="203"/>
      <c r="W318" s="208"/>
      <c r="X318" s="205"/>
      <c r="Y318" s="529"/>
      <c r="Z318" s="203"/>
      <c r="AA318" s="203"/>
      <c r="AB318" s="208"/>
      <c r="AC318" s="205"/>
      <c r="AD318" s="529"/>
      <c r="AE318" s="203"/>
      <c r="AF318" s="203"/>
      <c r="AG318" s="208"/>
      <c r="AH318" s="205"/>
      <c r="AI318" s="529"/>
      <c r="AJ318" s="203"/>
      <c r="AK318" s="203"/>
      <c r="AL318" s="208"/>
      <c r="AM318" s="205"/>
      <c r="AN318" s="529"/>
      <c r="AO318" s="203"/>
      <c r="AP318" s="203"/>
      <c r="AQ318" s="208"/>
      <c r="AR318" s="205"/>
      <c r="AS318" s="529"/>
      <c r="AT318" s="203"/>
      <c r="AU318" s="203"/>
      <c r="AV318" s="208"/>
      <c r="AW318" s="205"/>
      <c r="AX318" s="529"/>
    </row>
    <row r="319" spans="2:50" ht="14.25" customHeight="1">
      <c r="B319" s="494"/>
      <c r="C319" s="203">
        <v>13</v>
      </c>
      <c r="D319" s="206"/>
      <c r="E319" s="203"/>
      <c r="F319" s="203"/>
      <c r="G319" s="208"/>
      <c r="H319" s="529"/>
      <c r="I319" s="209"/>
      <c r="J319" s="209"/>
      <c r="K319" s="210"/>
      <c r="L319" s="530"/>
      <c r="M319" s="209"/>
      <c r="N319" s="494"/>
      <c r="O319" s="494"/>
      <c r="P319" s="203"/>
      <c r="Q319" s="203"/>
      <c r="R319" s="208"/>
      <c r="S319" s="205"/>
      <c r="T319" s="529"/>
      <c r="U319" s="203"/>
      <c r="V319" s="203"/>
      <c r="W319" s="208"/>
      <c r="X319" s="205"/>
      <c r="Y319" s="529"/>
      <c r="Z319" s="203"/>
      <c r="AA319" s="203"/>
      <c r="AB319" s="208"/>
      <c r="AC319" s="205"/>
      <c r="AD319" s="529"/>
      <c r="AE319" s="203"/>
      <c r="AF319" s="203"/>
      <c r="AG319" s="208"/>
      <c r="AH319" s="205"/>
      <c r="AI319" s="529"/>
      <c r="AJ319" s="203"/>
      <c r="AK319" s="203"/>
      <c r="AL319" s="208"/>
      <c r="AM319" s="205"/>
      <c r="AN319" s="529"/>
      <c r="AO319" s="203"/>
      <c r="AP319" s="203"/>
      <c r="AQ319" s="208"/>
      <c r="AR319" s="205"/>
      <c r="AS319" s="529"/>
      <c r="AT319" s="203"/>
      <c r="AU319" s="203"/>
      <c r="AV319" s="208"/>
      <c r="AW319" s="205"/>
      <c r="AX319" s="529"/>
    </row>
    <row r="320" spans="2:50" ht="14.25" customHeight="1">
      <c r="B320" s="494"/>
      <c r="C320" s="203">
        <v>14</v>
      </c>
      <c r="D320" s="206"/>
      <c r="E320" s="203"/>
      <c r="F320" s="203"/>
      <c r="G320" s="208"/>
      <c r="H320" s="529"/>
      <c r="I320" s="209"/>
      <c r="J320" s="209"/>
      <c r="K320" s="210"/>
      <c r="L320" s="530"/>
      <c r="M320" s="209"/>
      <c r="N320" s="494"/>
      <c r="O320" s="494"/>
      <c r="P320" s="203"/>
      <c r="Q320" s="203"/>
      <c r="R320" s="208"/>
      <c r="S320" s="205"/>
      <c r="T320" s="529"/>
      <c r="U320" s="203"/>
      <c r="V320" s="203"/>
      <c r="W320" s="208"/>
      <c r="X320" s="205"/>
      <c r="Y320" s="529"/>
      <c r="Z320" s="203"/>
      <c r="AA320" s="203"/>
      <c r="AB320" s="208"/>
      <c r="AC320" s="205"/>
      <c r="AD320" s="529"/>
      <c r="AE320" s="203"/>
      <c r="AF320" s="203"/>
      <c r="AG320" s="208"/>
      <c r="AH320" s="205"/>
      <c r="AI320" s="529"/>
      <c r="AJ320" s="203"/>
      <c r="AK320" s="203"/>
      <c r="AL320" s="208"/>
      <c r="AM320" s="205"/>
      <c r="AN320" s="529"/>
      <c r="AO320" s="203"/>
      <c r="AP320" s="203"/>
      <c r="AQ320" s="208"/>
      <c r="AR320" s="205"/>
      <c r="AS320" s="529"/>
      <c r="AT320" s="203"/>
      <c r="AU320" s="203"/>
      <c r="AV320" s="208"/>
      <c r="AW320" s="205"/>
      <c r="AX320" s="529"/>
    </row>
    <row r="321" spans="2:50" ht="14.25" customHeight="1">
      <c r="B321" s="494"/>
      <c r="C321" s="203">
        <v>15</v>
      </c>
      <c r="D321" s="206"/>
      <c r="E321" s="203"/>
      <c r="F321" s="203"/>
      <c r="G321" s="208"/>
      <c r="H321" s="529"/>
      <c r="I321" s="209"/>
      <c r="J321" s="209"/>
      <c r="K321" s="210"/>
      <c r="L321" s="530"/>
      <c r="M321" s="209"/>
      <c r="N321" s="494"/>
      <c r="O321" s="494"/>
      <c r="P321" s="203"/>
      <c r="Q321" s="207"/>
      <c r="R321" s="208"/>
      <c r="S321" s="205"/>
      <c r="T321" s="529"/>
      <c r="U321" s="203"/>
      <c r="V321" s="203"/>
      <c r="W321" s="208"/>
      <c r="X321" s="205"/>
      <c r="Y321" s="529"/>
      <c r="Z321" s="203"/>
      <c r="AA321" s="203"/>
      <c r="AB321" s="208"/>
      <c r="AC321" s="205"/>
      <c r="AD321" s="529"/>
      <c r="AE321" s="203"/>
      <c r="AF321" s="203"/>
      <c r="AG321" s="208"/>
      <c r="AH321" s="205"/>
      <c r="AI321" s="529"/>
      <c r="AJ321" s="203"/>
      <c r="AK321" s="203"/>
      <c r="AL321" s="208"/>
      <c r="AM321" s="205"/>
      <c r="AN321" s="529"/>
      <c r="AO321" s="203"/>
      <c r="AP321" s="203"/>
      <c r="AQ321" s="208"/>
      <c r="AR321" s="205"/>
      <c r="AS321" s="529"/>
      <c r="AT321" s="203"/>
      <c r="AU321" s="203"/>
      <c r="AV321" s="208"/>
      <c r="AW321" s="205"/>
      <c r="AX321" s="529"/>
    </row>
    <row r="322" spans="2:50" ht="14.25" customHeight="1" collapsed="1">
      <c r="B322" s="531" t="s">
        <v>807</v>
      </c>
      <c r="C322" s="532"/>
      <c r="D322" s="532"/>
      <c r="E322" s="532"/>
      <c r="F322" s="532"/>
      <c r="G322" s="532"/>
      <c r="H322" s="532"/>
      <c r="I322" s="532"/>
      <c r="J322" s="532"/>
      <c r="K322" s="532"/>
      <c r="L322" s="532"/>
      <c r="M322" s="533"/>
      <c r="N322" s="575" t="s">
        <v>445</v>
      </c>
      <c r="O322" s="575" t="s">
        <v>105</v>
      </c>
      <c r="P322" s="587">
        <f>AT302+1</f>
        <v>45979</v>
      </c>
      <c r="Q322" s="588"/>
      <c r="R322" s="588"/>
      <c r="S322" s="588"/>
      <c r="T322" s="588"/>
      <c r="U322" s="589">
        <f>P322+1</f>
        <v>45980</v>
      </c>
      <c r="V322" s="590"/>
      <c r="W322" s="590"/>
      <c r="X322" s="590"/>
      <c r="Y322" s="590"/>
      <c r="Z322" s="587">
        <f t="shared" ref="Z322" si="324">U322+1</f>
        <v>45981</v>
      </c>
      <c r="AA322" s="588"/>
      <c r="AB322" s="588"/>
      <c r="AC322" s="588"/>
      <c r="AD322" s="588"/>
      <c r="AE322" s="589">
        <f t="shared" ref="AE322" si="325">Z322+1</f>
        <v>45982</v>
      </c>
      <c r="AF322" s="590"/>
      <c r="AG322" s="590"/>
      <c r="AH322" s="590"/>
      <c r="AI322" s="590"/>
      <c r="AJ322" s="591">
        <f t="shared" ref="AJ322" si="326">AE322+1</f>
        <v>45983</v>
      </c>
      <c r="AK322" s="592"/>
      <c r="AL322" s="592"/>
      <c r="AM322" s="592"/>
      <c r="AN322" s="593"/>
      <c r="AO322" s="589">
        <f t="shared" ref="AO322" si="327">AJ322+1</f>
        <v>45984</v>
      </c>
      <c r="AP322" s="590"/>
      <c r="AQ322" s="590"/>
      <c r="AR322" s="590"/>
      <c r="AS322" s="590"/>
      <c r="AT322" s="591">
        <f t="shared" ref="AT322" si="328">AO322+1</f>
        <v>45985</v>
      </c>
      <c r="AU322" s="592"/>
      <c r="AV322" s="592"/>
      <c r="AW322" s="592"/>
      <c r="AX322" s="593"/>
    </row>
    <row r="323" spans="2:50" ht="14.25" customHeight="1">
      <c r="B323" s="534"/>
      <c r="C323" s="534"/>
      <c r="D323" s="534"/>
      <c r="E323" s="534"/>
      <c r="F323" s="534"/>
      <c r="G323" s="534"/>
      <c r="H323" s="534"/>
      <c r="I323" s="534"/>
      <c r="J323" s="534"/>
      <c r="K323" s="534"/>
      <c r="L323" s="534"/>
      <c r="M323" s="535"/>
      <c r="N323" s="577"/>
      <c r="O323" s="577"/>
      <c r="P323" s="594">
        <f>P322</f>
        <v>45979</v>
      </c>
      <c r="Q323" s="594"/>
      <c r="R323" s="594"/>
      <c r="S323" s="594"/>
      <c r="T323" s="594"/>
      <c r="U323" s="595">
        <f>U322</f>
        <v>45980</v>
      </c>
      <c r="V323" s="595"/>
      <c r="W323" s="595"/>
      <c r="X323" s="595"/>
      <c r="Y323" s="595"/>
      <c r="Z323" s="594">
        <f t="shared" ref="Z323" si="329">Z322</f>
        <v>45981</v>
      </c>
      <c r="AA323" s="594"/>
      <c r="AB323" s="594"/>
      <c r="AC323" s="594"/>
      <c r="AD323" s="594"/>
      <c r="AE323" s="595">
        <f t="shared" ref="AE323" si="330">AE322</f>
        <v>45982</v>
      </c>
      <c r="AF323" s="595"/>
      <c r="AG323" s="595"/>
      <c r="AH323" s="595"/>
      <c r="AI323" s="595"/>
      <c r="AJ323" s="596">
        <f t="shared" ref="AJ323" si="331">AJ322</f>
        <v>45983</v>
      </c>
      <c r="AK323" s="597"/>
      <c r="AL323" s="597"/>
      <c r="AM323" s="597"/>
      <c r="AN323" s="598"/>
      <c r="AO323" s="595">
        <f t="shared" ref="AO323" si="332">AO322</f>
        <v>45984</v>
      </c>
      <c r="AP323" s="595"/>
      <c r="AQ323" s="595"/>
      <c r="AR323" s="595"/>
      <c r="AS323" s="595"/>
      <c r="AT323" s="596">
        <f t="shared" ref="AT323" si="333">AT322</f>
        <v>45985</v>
      </c>
      <c r="AU323" s="597"/>
      <c r="AV323" s="597"/>
      <c r="AW323" s="597"/>
      <c r="AX323" s="598"/>
    </row>
    <row r="324" spans="2:50" ht="14.25" customHeight="1">
      <c r="B324" s="494" t="s">
        <v>165</v>
      </c>
      <c r="C324" s="494" t="s">
        <v>160</v>
      </c>
      <c r="D324" s="494"/>
      <c r="E324" s="494" t="s">
        <v>161</v>
      </c>
      <c r="F324" s="494"/>
      <c r="G324" s="494"/>
      <c r="H324" s="494" t="s">
        <v>166</v>
      </c>
      <c r="I324" s="527" t="s">
        <v>446</v>
      </c>
      <c r="J324" s="527"/>
      <c r="K324" s="527"/>
      <c r="L324" s="527" t="s">
        <v>166</v>
      </c>
      <c r="M324" s="527" t="s">
        <v>168</v>
      </c>
      <c r="N324" s="494"/>
      <c r="O324" s="494" t="s">
        <v>167</v>
      </c>
      <c r="P324" s="494" t="s">
        <v>163</v>
      </c>
      <c r="Q324" s="494"/>
      <c r="R324" s="494"/>
      <c r="S324" s="494"/>
      <c r="T324" s="494" t="s">
        <v>166</v>
      </c>
      <c r="U324" s="494" t="s">
        <v>163</v>
      </c>
      <c r="V324" s="494"/>
      <c r="W324" s="494"/>
      <c r="X324" s="494"/>
      <c r="Y324" s="494" t="s">
        <v>166</v>
      </c>
      <c r="Z324" s="494" t="s">
        <v>163</v>
      </c>
      <c r="AA324" s="494"/>
      <c r="AB324" s="494"/>
      <c r="AC324" s="494"/>
      <c r="AD324" s="494" t="s">
        <v>166</v>
      </c>
      <c r="AE324" s="494" t="s">
        <v>163</v>
      </c>
      <c r="AF324" s="494"/>
      <c r="AG324" s="494"/>
      <c r="AH324" s="494"/>
      <c r="AI324" s="494" t="s">
        <v>166</v>
      </c>
      <c r="AJ324" s="494" t="s">
        <v>163</v>
      </c>
      <c r="AK324" s="494"/>
      <c r="AL324" s="494"/>
      <c r="AM324" s="494"/>
      <c r="AN324" s="494" t="s">
        <v>166</v>
      </c>
      <c r="AO324" s="494" t="s">
        <v>163</v>
      </c>
      <c r="AP324" s="494"/>
      <c r="AQ324" s="494"/>
      <c r="AR324" s="494"/>
      <c r="AS324" s="494" t="s">
        <v>166</v>
      </c>
      <c r="AT324" s="494" t="s">
        <v>163</v>
      </c>
      <c r="AU324" s="494"/>
      <c r="AV324" s="494"/>
      <c r="AW324" s="494"/>
      <c r="AX324" s="494" t="s">
        <v>166</v>
      </c>
    </row>
    <row r="325" spans="2:50" ht="14.25" customHeight="1">
      <c r="B325" s="494"/>
      <c r="C325" s="494"/>
      <c r="D325" s="494"/>
      <c r="E325" s="494" t="s">
        <v>447</v>
      </c>
      <c r="F325" s="494"/>
      <c r="G325" s="494"/>
      <c r="H325" s="494"/>
      <c r="I325" s="527" t="s">
        <v>447</v>
      </c>
      <c r="J325" s="527"/>
      <c r="K325" s="527"/>
      <c r="L325" s="527"/>
      <c r="M325" s="527"/>
      <c r="N325" s="494"/>
      <c r="O325" s="494"/>
      <c r="P325" s="494" t="s">
        <v>448</v>
      </c>
      <c r="Q325" s="494"/>
      <c r="R325" s="494"/>
      <c r="S325" s="494"/>
      <c r="T325" s="494"/>
      <c r="U325" s="494" t="s">
        <v>448</v>
      </c>
      <c r="V325" s="494"/>
      <c r="W325" s="494"/>
      <c r="X325" s="494"/>
      <c r="Y325" s="494"/>
      <c r="Z325" s="494" t="s">
        <v>448</v>
      </c>
      <c r="AA325" s="494"/>
      <c r="AB325" s="494"/>
      <c r="AC325" s="494"/>
      <c r="AD325" s="494"/>
      <c r="AE325" s="494" t="s">
        <v>448</v>
      </c>
      <c r="AF325" s="494"/>
      <c r="AG325" s="494"/>
      <c r="AH325" s="494"/>
      <c r="AI325" s="494"/>
      <c r="AJ325" s="494" t="s">
        <v>448</v>
      </c>
      <c r="AK325" s="494"/>
      <c r="AL325" s="494"/>
      <c r="AM325" s="494"/>
      <c r="AN325" s="494"/>
      <c r="AO325" s="494" t="s">
        <v>448</v>
      </c>
      <c r="AP325" s="494"/>
      <c r="AQ325" s="494"/>
      <c r="AR325" s="494"/>
      <c r="AS325" s="494"/>
      <c r="AT325" s="494" t="s">
        <v>448</v>
      </c>
      <c r="AU325" s="494"/>
      <c r="AV325" s="494"/>
      <c r="AW325" s="494"/>
      <c r="AX325" s="494"/>
    </row>
    <row r="326" spans="2:50" ht="14.25" customHeight="1">
      <c r="B326" s="494"/>
      <c r="C326" s="494"/>
      <c r="D326" s="494"/>
      <c r="E326" s="203" t="s">
        <v>162</v>
      </c>
      <c r="F326" s="203" t="s">
        <v>449</v>
      </c>
      <c r="G326" s="203" t="s">
        <v>164</v>
      </c>
      <c r="H326" s="494"/>
      <c r="I326" s="204" t="s">
        <v>162</v>
      </c>
      <c r="J326" s="204" t="s">
        <v>449</v>
      </c>
      <c r="K326" s="204" t="s">
        <v>164</v>
      </c>
      <c r="L326" s="527"/>
      <c r="M326" s="527"/>
      <c r="N326" s="494"/>
      <c r="O326" s="494"/>
      <c r="P326" s="203" t="s">
        <v>162</v>
      </c>
      <c r="Q326" s="203" t="s">
        <v>449</v>
      </c>
      <c r="R326" s="203" t="s">
        <v>164</v>
      </c>
      <c r="S326" s="205" t="s">
        <v>168</v>
      </c>
      <c r="T326" s="494"/>
      <c r="U326" s="203" t="s">
        <v>162</v>
      </c>
      <c r="V326" s="203" t="s">
        <v>449</v>
      </c>
      <c r="W326" s="203" t="s">
        <v>164</v>
      </c>
      <c r="X326" s="205" t="s">
        <v>168</v>
      </c>
      <c r="Y326" s="494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494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494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494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494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494"/>
    </row>
    <row r="327" spans="2:50" ht="14.25" customHeight="1">
      <c r="B327" s="494" t="s">
        <v>488</v>
      </c>
      <c r="C327" s="203">
        <v>1</v>
      </c>
      <c r="D327" s="206" t="s">
        <v>809</v>
      </c>
      <c r="E327" s="203">
        <v>6</v>
      </c>
      <c r="F327" s="203">
        <v>3273</v>
      </c>
      <c r="G327" s="208">
        <f t="shared" ref="G327:G328" si="334">F327/E327</f>
        <v>545.5</v>
      </c>
      <c r="H327" s="529">
        <f>AVERAGE(G327:G341)</f>
        <v>372.75</v>
      </c>
      <c r="I327" s="209">
        <f>AVERAGE(P327,U327,Z327,AE327,AJ327,AO327,AT327)</f>
        <v>6</v>
      </c>
      <c r="J327" s="209">
        <f>AVERAGE(Q327,V327,AA327,AF327,AK327,AP327,AU327)</f>
        <v>2895.771318991458</v>
      </c>
      <c r="K327" s="210">
        <f>AVERAGE(R327,W327,AB327,AG327,AL327,AQ327,AV327)</f>
        <v>482.62855316524298</v>
      </c>
      <c r="L327" s="530">
        <f>IFERROR(AVERAGE(K327:K341),"-")</f>
        <v>328.60677434373639</v>
      </c>
      <c r="M327" s="209">
        <f>RANK(K327, K$327:$K$341)</f>
        <v>1</v>
      </c>
      <c r="N327" s="494"/>
      <c r="O327" s="494"/>
      <c r="P327" s="207">
        <v>6</v>
      </c>
      <c r="Q327" s="207">
        <v>2895.6521739130444</v>
      </c>
      <c r="R327" s="208">
        <f t="shared" ref="R327:R328" si="335">Q327/P327</f>
        <v>482.60869565217405</v>
      </c>
      <c r="S327" s="205">
        <f>RANK(R327, R$327:R$341)</f>
        <v>1</v>
      </c>
      <c r="T327" s="529">
        <f>AVERAGE(R327:R341)</f>
        <v>328.58212560386454</v>
      </c>
      <c r="U327" s="207">
        <v>6</v>
      </c>
      <c r="V327" s="207">
        <v>2896.1937716262978</v>
      </c>
      <c r="W327" s="208">
        <f t="shared" ref="W327:W328" si="336">V327/U327</f>
        <v>482.69896193771632</v>
      </c>
      <c r="X327" s="205">
        <f>RANK(W327, W$327:W$341)</f>
        <v>1</v>
      </c>
      <c r="Y327" s="529">
        <f>AVERAGE(W327:W341)</f>
        <v>328.62839253348403</v>
      </c>
      <c r="Z327" s="207">
        <v>6</v>
      </c>
      <c r="AA327" s="207">
        <v>2896.1323019471865</v>
      </c>
      <c r="AB327" s="208">
        <f t="shared" ref="AB327:AB328" si="337">AA327/Z327</f>
        <v>482.68871699119774</v>
      </c>
      <c r="AC327" s="205">
        <f>RANK(AB327, AB$327:AB$341)</f>
        <v>1</v>
      </c>
      <c r="AD327" s="529">
        <f>AVERAGE(AB327:AB341)</f>
        <v>328.63740485321478</v>
      </c>
      <c r="AE327" s="207">
        <v>6</v>
      </c>
      <c r="AF327" s="207">
        <v>2895.5582232893134</v>
      </c>
      <c r="AG327" s="208">
        <f t="shared" ref="AG327:AG328" si="338">AF327/AE327</f>
        <v>482.59303721488556</v>
      </c>
      <c r="AH327" s="205">
        <f>RANK(AG327, AG$327:AG$341)</f>
        <v>1</v>
      </c>
      <c r="AI327" s="529">
        <f>AVERAGE(AG327:AG341)</f>
        <v>328.59102775885714</v>
      </c>
      <c r="AJ327" s="207">
        <v>6</v>
      </c>
      <c r="AK327" s="207">
        <v>2895.2793417063672</v>
      </c>
      <c r="AL327" s="208">
        <f t="shared" ref="AL327:AL328" si="339">AK327/AJ327</f>
        <v>482.54655695106118</v>
      </c>
      <c r="AM327" s="205">
        <f>RANK(AL327, AL$327:AL$341)</f>
        <v>1</v>
      </c>
      <c r="AN327" s="529">
        <f>AVERAGE(AL327:AL341)</f>
        <v>328.5786676970875</v>
      </c>
      <c r="AO327" s="207">
        <v>6</v>
      </c>
      <c r="AP327" s="207">
        <v>2895.3020134228218</v>
      </c>
      <c r="AQ327" s="208">
        <f t="shared" ref="AQ327:AQ328" si="340">AP327/AO327</f>
        <v>482.55033557047028</v>
      </c>
      <c r="AR327" s="205">
        <f>RANK(AQ327, AQ$327:AQ$341)</f>
        <v>1</v>
      </c>
      <c r="AS327" s="529">
        <f>AVERAGE(AQ327:AQ341)</f>
        <v>328.5781234502598</v>
      </c>
      <c r="AT327" s="207">
        <v>6</v>
      </c>
      <c r="AU327" s="207">
        <v>2896.2814070351742</v>
      </c>
      <c r="AV327" s="208">
        <f t="shared" ref="AV327:AV328" si="341">AU327/AT327</f>
        <v>482.71356783919572</v>
      </c>
      <c r="AW327" s="205">
        <f>RANK(AV327, AV$327:AV$341)</f>
        <v>1</v>
      </c>
      <c r="AX327" s="529">
        <f>AVERAGE(AV327:AV341)</f>
        <v>328.65167850938707</v>
      </c>
    </row>
    <row r="328" spans="2:50" ht="14.25" customHeight="1">
      <c r="B328" s="494"/>
      <c r="C328" s="203">
        <v>2</v>
      </c>
      <c r="D328" s="206" t="s">
        <v>802</v>
      </c>
      <c r="E328" s="203">
        <v>15</v>
      </c>
      <c r="F328" s="203">
        <v>3000</v>
      </c>
      <c r="G328" s="208">
        <f t="shared" si="334"/>
        <v>200</v>
      </c>
      <c r="H328" s="529"/>
      <c r="I328" s="209">
        <f t="shared" ref="I328:K328" si="342">AVERAGE(P328,U328,Z328,AE328,AJ328,AO328,AT328)</f>
        <v>15</v>
      </c>
      <c r="J328" s="209">
        <f t="shared" si="342"/>
        <v>2618.7749328334471</v>
      </c>
      <c r="K328" s="210">
        <f t="shared" si="342"/>
        <v>174.5849955222298</v>
      </c>
      <c r="L328" s="530"/>
      <c r="M328" s="209">
        <f>RANK(K328, K$327:$K$341)</f>
        <v>2</v>
      </c>
      <c r="N328" s="494"/>
      <c r="O328" s="494"/>
      <c r="P328" s="207">
        <v>15</v>
      </c>
      <c r="Q328" s="207">
        <v>2618.3333333333248</v>
      </c>
      <c r="R328" s="208">
        <f t="shared" si="335"/>
        <v>174.555555555555</v>
      </c>
      <c r="S328" s="205">
        <f t="shared" ref="S328" si="343">RANK(R328, R$327:R$341)</f>
        <v>2</v>
      </c>
      <c r="T328" s="529"/>
      <c r="U328" s="207">
        <v>15</v>
      </c>
      <c r="V328" s="207">
        <v>2618.3673469387759</v>
      </c>
      <c r="W328" s="208">
        <f t="shared" si="336"/>
        <v>174.55782312925172</v>
      </c>
      <c r="X328" s="205">
        <f t="shared" ref="X328" si="344">RANK(W328, W$327:W$341)</f>
        <v>2</v>
      </c>
      <c r="Y328" s="529"/>
      <c r="Z328" s="207">
        <v>15</v>
      </c>
      <c r="AA328" s="207">
        <v>2618.7913907284765</v>
      </c>
      <c r="AB328" s="208">
        <f t="shared" si="337"/>
        <v>174.58609271523176</v>
      </c>
      <c r="AC328" s="205">
        <f t="shared" ref="AC328" si="345">RANK(AB328, AB$327:AB$341)</f>
        <v>2</v>
      </c>
      <c r="AD328" s="529"/>
      <c r="AE328" s="207">
        <v>15</v>
      </c>
      <c r="AF328" s="207">
        <v>2618.8352745424313</v>
      </c>
      <c r="AG328" s="208">
        <f t="shared" si="338"/>
        <v>174.58901830282875</v>
      </c>
      <c r="AH328" s="205">
        <f t="shared" ref="AH328" si="346">RANK(AG328, AG$327:AG$341)</f>
        <v>2</v>
      </c>
      <c r="AI328" s="529"/>
      <c r="AJ328" s="207">
        <v>15</v>
      </c>
      <c r="AK328" s="207">
        <v>2619.1616766467068</v>
      </c>
      <c r="AL328" s="208">
        <f t="shared" si="339"/>
        <v>174.61077844311379</v>
      </c>
      <c r="AM328" s="205">
        <f t="shared" ref="AM328" si="347">RANK(AL328, AL$327:AL$341)</f>
        <v>2</v>
      </c>
      <c r="AN328" s="529"/>
      <c r="AO328" s="207">
        <v>15</v>
      </c>
      <c r="AP328" s="207">
        <v>2619.0886699507387</v>
      </c>
      <c r="AQ328" s="208">
        <f t="shared" si="340"/>
        <v>174.60591133004925</v>
      </c>
      <c r="AR328" s="205">
        <f t="shared" ref="AR328" si="348">RANK(AQ328, AQ$327:AQ$341)</f>
        <v>2</v>
      </c>
      <c r="AS328" s="529"/>
      <c r="AT328" s="207">
        <v>15</v>
      </c>
      <c r="AU328" s="207">
        <v>2618.8468376936762</v>
      </c>
      <c r="AV328" s="208">
        <f t="shared" si="341"/>
        <v>174.58978917957842</v>
      </c>
      <c r="AW328" s="205">
        <f t="shared" ref="AW328" si="349">RANK(AV328, AV$327:AV$341)</f>
        <v>2</v>
      </c>
      <c r="AX328" s="529"/>
    </row>
    <row r="329" spans="2:50" ht="14.25" customHeight="1">
      <c r="B329" s="494"/>
      <c r="C329" s="203">
        <v>3</v>
      </c>
      <c r="D329" s="206"/>
      <c r="E329" s="203"/>
      <c r="F329" s="203"/>
      <c r="G329" s="208"/>
      <c r="H329" s="529"/>
      <c r="I329" s="209"/>
      <c r="J329" s="209"/>
      <c r="K329" s="210"/>
      <c r="L329" s="530"/>
      <c r="M329" s="209"/>
      <c r="N329" s="494"/>
      <c r="O329" s="494"/>
      <c r="P329" s="207"/>
      <c r="Q329" s="207"/>
      <c r="R329" s="208"/>
      <c r="S329" s="205"/>
      <c r="T329" s="529"/>
      <c r="U329" s="207"/>
      <c r="V329" s="207"/>
      <c r="W329" s="208"/>
      <c r="X329" s="205"/>
      <c r="Y329" s="529"/>
      <c r="Z329" s="207"/>
      <c r="AA329" s="207"/>
      <c r="AB329" s="208"/>
      <c r="AC329" s="205"/>
      <c r="AD329" s="529"/>
      <c r="AE329" s="207"/>
      <c r="AF329" s="207"/>
      <c r="AG329" s="208"/>
      <c r="AH329" s="205"/>
      <c r="AI329" s="529"/>
      <c r="AJ329" s="207"/>
      <c r="AK329" s="207"/>
      <c r="AL329" s="208"/>
      <c r="AM329" s="205"/>
      <c r="AN329" s="529"/>
      <c r="AO329" s="207"/>
      <c r="AP329" s="207"/>
      <c r="AQ329" s="208"/>
      <c r="AR329" s="205"/>
      <c r="AS329" s="529"/>
      <c r="AT329" s="207"/>
      <c r="AU329" s="207"/>
      <c r="AV329" s="208"/>
      <c r="AW329" s="205"/>
      <c r="AX329" s="529"/>
    </row>
    <row r="330" spans="2:50" ht="14.25" customHeight="1">
      <c r="B330" s="494"/>
      <c r="C330" s="203">
        <v>4</v>
      </c>
      <c r="D330" s="206"/>
      <c r="E330" s="203"/>
      <c r="F330" s="203"/>
      <c r="G330" s="208"/>
      <c r="H330" s="529"/>
      <c r="I330" s="209"/>
      <c r="J330" s="209"/>
      <c r="K330" s="210"/>
      <c r="L330" s="530"/>
      <c r="M330" s="209"/>
      <c r="N330" s="494"/>
      <c r="O330" s="494"/>
      <c r="P330" s="207"/>
      <c r="Q330" s="207"/>
      <c r="R330" s="208"/>
      <c r="S330" s="205"/>
      <c r="T330" s="529"/>
      <c r="U330" s="207"/>
      <c r="V330" s="207"/>
      <c r="W330" s="208"/>
      <c r="X330" s="205"/>
      <c r="Y330" s="529"/>
      <c r="Z330" s="207"/>
      <c r="AA330" s="207"/>
      <c r="AB330" s="208"/>
      <c r="AC330" s="205"/>
      <c r="AD330" s="529"/>
      <c r="AE330" s="207"/>
      <c r="AF330" s="207"/>
      <c r="AG330" s="208"/>
      <c r="AH330" s="205"/>
      <c r="AI330" s="529"/>
      <c r="AJ330" s="207"/>
      <c r="AK330" s="207"/>
      <c r="AL330" s="208"/>
      <c r="AM330" s="205"/>
      <c r="AN330" s="529"/>
      <c r="AO330" s="207"/>
      <c r="AP330" s="207"/>
      <c r="AQ330" s="208"/>
      <c r="AR330" s="205"/>
      <c r="AS330" s="529"/>
      <c r="AT330" s="207"/>
      <c r="AU330" s="207"/>
      <c r="AV330" s="208"/>
      <c r="AW330" s="205"/>
      <c r="AX330" s="529"/>
    </row>
    <row r="331" spans="2:50" ht="14.25" customHeight="1">
      <c r="B331" s="494"/>
      <c r="C331" s="203">
        <v>5</v>
      </c>
      <c r="D331" s="206"/>
      <c r="E331" s="203"/>
      <c r="F331" s="203"/>
      <c r="G331" s="208"/>
      <c r="H331" s="529"/>
      <c r="I331" s="209"/>
      <c r="J331" s="209"/>
      <c r="K331" s="210"/>
      <c r="L331" s="530"/>
      <c r="M331" s="209"/>
      <c r="N331" s="494"/>
      <c r="O331" s="494"/>
      <c r="P331" s="207"/>
      <c r="Q331" s="207"/>
      <c r="R331" s="208"/>
      <c r="S331" s="205"/>
      <c r="T331" s="529"/>
      <c r="U331" s="207"/>
      <c r="V331" s="207"/>
      <c r="W331" s="208"/>
      <c r="X331" s="205"/>
      <c r="Y331" s="529"/>
      <c r="Z331" s="207"/>
      <c r="AA331" s="207"/>
      <c r="AB331" s="208"/>
      <c r="AC331" s="205"/>
      <c r="AD331" s="529"/>
      <c r="AE331" s="207"/>
      <c r="AF331" s="207"/>
      <c r="AG331" s="208"/>
      <c r="AH331" s="205"/>
      <c r="AI331" s="529"/>
      <c r="AJ331" s="207"/>
      <c r="AK331" s="207"/>
      <c r="AL331" s="208"/>
      <c r="AM331" s="205"/>
      <c r="AN331" s="529"/>
      <c r="AO331" s="207"/>
      <c r="AP331" s="207"/>
      <c r="AQ331" s="208"/>
      <c r="AR331" s="205"/>
      <c r="AS331" s="529"/>
      <c r="AT331" s="207"/>
      <c r="AU331" s="207"/>
      <c r="AV331" s="208"/>
      <c r="AW331" s="205"/>
      <c r="AX331" s="529"/>
    </row>
    <row r="332" spans="2:50" ht="14.25" customHeight="1">
      <c r="B332" s="494"/>
      <c r="C332" s="203">
        <v>6</v>
      </c>
      <c r="D332" s="206"/>
      <c r="E332" s="203"/>
      <c r="F332" s="203"/>
      <c r="G332" s="208"/>
      <c r="H332" s="529"/>
      <c r="I332" s="209"/>
      <c r="J332" s="209"/>
      <c r="K332" s="210"/>
      <c r="L332" s="530"/>
      <c r="M332" s="209"/>
      <c r="N332" s="494"/>
      <c r="O332" s="494"/>
      <c r="P332" s="203"/>
      <c r="Q332" s="203"/>
      <c r="R332" s="208"/>
      <c r="S332" s="205"/>
      <c r="T332" s="529"/>
      <c r="U332" s="203"/>
      <c r="V332" s="203"/>
      <c r="W332" s="208"/>
      <c r="X332" s="205"/>
      <c r="Y332" s="529"/>
      <c r="Z332" s="203"/>
      <c r="AA332" s="203"/>
      <c r="AB332" s="208"/>
      <c r="AC332" s="205"/>
      <c r="AD332" s="529"/>
      <c r="AE332" s="203"/>
      <c r="AF332" s="203"/>
      <c r="AG332" s="208"/>
      <c r="AH332" s="205"/>
      <c r="AI332" s="529"/>
      <c r="AJ332" s="203"/>
      <c r="AK332" s="203"/>
      <c r="AL332" s="208"/>
      <c r="AM332" s="205"/>
      <c r="AN332" s="529"/>
      <c r="AO332" s="203"/>
      <c r="AP332" s="203"/>
      <c r="AQ332" s="208"/>
      <c r="AR332" s="205"/>
      <c r="AS332" s="529"/>
      <c r="AT332" s="203"/>
      <c r="AU332" s="203"/>
      <c r="AV332" s="208"/>
      <c r="AW332" s="205"/>
      <c r="AX332" s="529"/>
    </row>
    <row r="333" spans="2:50" ht="14.25" customHeight="1">
      <c r="B333" s="494"/>
      <c r="C333" s="203">
        <v>7</v>
      </c>
      <c r="D333" s="206"/>
      <c r="E333" s="203"/>
      <c r="F333" s="203"/>
      <c r="G333" s="208"/>
      <c r="H333" s="529"/>
      <c r="I333" s="209"/>
      <c r="J333" s="209"/>
      <c r="K333" s="210"/>
      <c r="L333" s="530"/>
      <c r="M333" s="209"/>
      <c r="N333" s="494"/>
      <c r="O333" s="494"/>
      <c r="P333" s="203"/>
      <c r="Q333" s="203"/>
      <c r="R333" s="208"/>
      <c r="S333" s="205"/>
      <c r="T333" s="529"/>
      <c r="U333" s="203"/>
      <c r="V333" s="203"/>
      <c r="W333" s="208"/>
      <c r="X333" s="205"/>
      <c r="Y333" s="529"/>
      <c r="Z333" s="203"/>
      <c r="AA333" s="203"/>
      <c r="AB333" s="208"/>
      <c r="AC333" s="205"/>
      <c r="AD333" s="529"/>
      <c r="AE333" s="203"/>
      <c r="AF333" s="203"/>
      <c r="AG333" s="208"/>
      <c r="AH333" s="205"/>
      <c r="AI333" s="529"/>
      <c r="AJ333" s="203"/>
      <c r="AK333" s="203"/>
      <c r="AL333" s="208"/>
      <c r="AM333" s="205"/>
      <c r="AN333" s="529"/>
      <c r="AO333" s="203"/>
      <c r="AP333" s="203"/>
      <c r="AQ333" s="208"/>
      <c r="AR333" s="205"/>
      <c r="AS333" s="529"/>
      <c r="AT333" s="203"/>
      <c r="AU333" s="203"/>
      <c r="AV333" s="208"/>
      <c r="AW333" s="205"/>
      <c r="AX333" s="529"/>
    </row>
    <row r="334" spans="2:50" ht="14.25" customHeight="1">
      <c r="B334" s="494"/>
      <c r="C334" s="203">
        <v>8</v>
      </c>
      <c r="D334" s="206"/>
      <c r="E334" s="203"/>
      <c r="F334" s="203"/>
      <c r="G334" s="208"/>
      <c r="H334" s="529"/>
      <c r="I334" s="209"/>
      <c r="J334" s="209"/>
      <c r="K334" s="210"/>
      <c r="L334" s="530"/>
      <c r="M334" s="209"/>
      <c r="N334" s="494"/>
      <c r="O334" s="494"/>
      <c r="P334" s="203"/>
      <c r="Q334" s="203"/>
      <c r="R334" s="208"/>
      <c r="S334" s="205"/>
      <c r="T334" s="529"/>
      <c r="U334" s="203"/>
      <c r="V334" s="203"/>
      <c r="W334" s="208"/>
      <c r="X334" s="205"/>
      <c r="Y334" s="529"/>
      <c r="Z334" s="203"/>
      <c r="AA334" s="203"/>
      <c r="AB334" s="208"/>
      <c r="AC334" s="205"/>
      <c r="AD334" s="529"/>
      <c r="AE334" s="203"/>
      <c r="AF334" s="203"/>
      <c r="AG334" s="208"/>
      <c r="AH334" s="205"/>
      <c r="AI334" s="529"/>
      <c r="AJ334" s="203"/>
      <c r="AK334" s="203"/>
      <c r="AL334" s="208"/>
      <c r="AM334" s="205"/>
      <c r="AN334" s="529"/>
      <c r="AO334" s="203"/>
      <c r="AP334" s="203"/>
      <c r="AQ334" s="208"/>
      <c r="AR334" s="205"/>
      <c r="AS334" s="529"/>
      <c r="AT334" s="203"/>
      <c r="AU334" s="203"/>
      <c r="AV334" s="208"/>
      <c r="AW334" s="205"/>
      <c r="AX334" s="529"/>
    </row>
    <row r="335" spans="2:50" ht="14.25" customHeight="1">
      <c r="B335" s="494"/>
      <c r="C335" s="203">
        <v>9</v>
      </c>
      <c r="D335" s="206"/>
      <c r="E335" s="203"/>
      <c r="F335" s="203"/>
      <c r="G335" s="208"/>
      <c r="H335" s="529"/>
      <c r="I335" s="209"/>
      <c r="J335" s="209"/>
      <c r="K335" s="210"/>
      <c r="L335" s="530"/>
      <c r="M335" s="209"/>
      <c r="N335" s="494"/>
      <c r="O335" s="494"/>
      <c r="P335" s="203"/>
      <c r="Q335" s="203"/>
      <c r="R335" s="208"/>
      <c r="S335" s="205"/>
      <c r="T335" s="529"/>
      <c r="U335" s="203"/>
      <c r="V335" s="203"/>
      <c r="W335" s="208"/>
      <c r="X335" s="205"/>
      <c r="Y335" s="529"/>
      <c r="Z335" s="203"/>
      <c r="AA335" s="203"/>
      <c r="AB335" s="208"/>
      <c r="AC335" s="205"/>
      <c r="AD335" s="529"/>
      <c r="AE335" s="203"/>
      <c r="AF335" s="203"/>
      <c r="AG335" s="208"/>
      <c r="AH335" s="205"/>
      <c r="AI335" s="529"/>
      <c r="AJ335" s="203"/>
      <c r="AK335" s="203"/>
      <c r="AL335" s="208"/>
      <c r="AM335" s="205"/>
      <c r="AN335" s="529"/>
      <c r="AO335" s="203"/>
      <c r="AP335" s="203"/>
      <c r="AQ335" s="208"/>
      <c r="AR335" s="205"/>
      <c r="AS335" s="529"/>
      <c r="AT335" s="203"/>
      <c r="AU335" s="203"/>
      <c r="AV335" s="208"/>
      <c r="AW335" s="205"/>
      <c r="AX335" s="529"/>
    </row>
    <row r="336" spans="2:50" ht="14.25" customHeight="1">
      <c r="B336" s="494"/>
      <c r="C336" s="203">
        <v>10</v>
      </c>
      <c r="D336" s="206"/>
      <c r="E336" s="203"/>
      <c r="F336" s="203"/>
      <c r="G336" s="208"/>
      <c r="H336" s="529"/>
      <c r="I336" s="209"/>
      <c r="J336" s="209"/>
      <c r="K336" s="210"/>
      <c r="L336" s="530"/>
      <c r="M336" s="209"/>
      <c r="N336" s="494"/>
      <c r="O336" s="494"/>
      <c r="P336" s="203"/>
      <c r="Q336" s="203"/>
      <c r="R336" s="208"/>
      <c r="S336" s="205"/>
      <c r="T336" s="529"/>
      <c r="U336" s="203"/>
      <c r="V336" s="203"/>
      <c r="W336" s="208"/>
      <c r="X336" s="205"/>
      <c r="Y336" s="529"/>
      <c r="Z336" s="203"/>
      <c r="AA336" s="203"/>
      <c r="AB336" s="208"/>
      <c r="AC336" s="205"/>
      <c r="AD336" s="529"/>
      <c r="AE336" s="203"/>
      <c r="AF336" s="203"/>
      <c r="AG336" s="208"/>
      <c r="AH336" s="205"/>
      <c r="AI336" s="529"/>
      <c r="AJ336" s="203"/>
      <c r="AK336" s="203"/>
      <c r="AL336" s="208"/>
      <c r="AM336" s="205"/>
      <c r="AN336" s="529"/>
      <c r="AO336" s="203"/>
      <c r="AP336" s="203"/>
      <c r="AQ336" s="208"/>
      <c r="AR336" s="205"/>
      <c r="AS336" s="529"/>
      <c r="AT336" s="203"/>
      <c r="AU336" s="203"/>
      <c r="AV336" s="208"/>
      <c r="AW336" s="205"/>
      <c r="AX336" s="529"/>
    </row>
    <row r="337" spans="2:50" ht="14.25" customHeight="1">
      <c r="B337" s="494"/>
      <c r="C337" s="203">
        <v>11</v>
      </c>
      <c r="D337" s="206"/>
      <c r="E337" s="203"/>
      <c r="F337" s="203"/>
      <c r="G337" s="208"/>
      <c r="H337" s="529"/>
      <c r="I337" s="209"/>
      <c r="J337" s="209"/>
      <c r="K337" s="210"/>
      <c r="L337" s="530"/>
      <c r="M337" s="209"/>
      <c r="N337" s="494"/>
      <c r="O337" s="494"/>
      <c r="P337" s="203"/>
      <c r="Q337" s="203"/>
      <c r="R337" s="208"/>
      <c r="S337" s="205"/>
      <c r="T337" s="529"/>
      <c r="U337" s="203"/>
      <c r="V337" s="203"/>
      <c r="W337" s="208"/>
      <c r="X337" s="205"/>
      <c r="Y337" s="529"/>
      <c r="Z337" s="203"/>
      <c r="AA337" s="203"/>
      <c r="AB337" s="208"/>
      <c r="AC337" s="205"/>
      <c r="AD337" s="529"/>
      <c r="AE337" s="203"/>
      <c r="AF337" s="203"/>
      <c r="AG337" s="208"/>
      <c r="AH337" s="205"/>
      <c r="AI337" s="529"/>
      <c r="AJ337" s="203"/>
      <c r="AK337" s="203"/>
      <c r="AL337" s="208"/>
      <c r="AM337" s="205"/>
      <c r="AN337" s="529"/>
      <c r="AO337" s="203"/>
      <c r="AP337" s="203"/>
      <c r="AQ337" s="208"/>
      <c r="AR337" s="205"/>
      <c r="AS337" s="529"/>
      <c r="AT337" s="203"/>
      <c r="AU337" s="203"/>
      <c r="AV337" s="208"/>
      <c r="AW337" s="205"/>
      <c r="AX337" s="529"/>
    </row>
    <row r="338" spans="2:50" ht="14.25" customHeight="1">
      <c r="B338" s="494"/>
      <c r="C338" s="203">
        <v>12</v>
      </c>
      <c r="D338" s="206"/>
      <c r="E338" s="203"/>
      <c r="F338" s="203"/>
      <c r="G338" s="208"/>
      <c r="H338" s="529"/>
      <c r="I338" s="209"/>
      <c r="J338" s="209"/>
      <c r="K338" s="210"/>
      <c r="L338" s="530"/>
      <c r="M338" s="209"/>
      <c r="N338" s="494"/>
      <c r="O338" s="494"/>
      <c r="P338" s="203"/>
      <c r="Q338" s="203"/>
      <c r="R338" s="208"/>
      <c r="S338" s="205"/>
      <c r="T338" s="529"/>
      <c r="U338" s="203"/>
      <c r="V338" s="203"/>
      <c r="W338" s="208"/>
      <c r="X338" s="205"/>
      <c r="Y338" s="529"/>
      <c r="Z338" s="203"/>
      <c r="AA338" s="203"/>
      <c r="AB338" s="208"/>
      <c r="AC338" s="205"/>
      <c r="AD338" s="529"/>
      <c r="AE338" s="203"/>
      <c r="AF338" s="203"/>
      <c r="AG338" s="208"/>
      <c r="AH338" s="205"/>
      <c r="AI338" s="529"/>
      <c r="AJ338" s="203"/>
      <c r="AK338" s="203"/>
      <c r="AL338" s="208"/>
      <c r="AM338" s="205"/>
      <c r="AN338" s="529"/>
      <c r="AO338" s="203"/>
      <c r="AP338" s="203"/>
      <c r="AQ338" s="208"/>
      <c r="AR338" s="205"/>
      <c r="AS338" s="529"/>
      <c r="AT338" s="203"/>
      <c r="AU338" s="203"/>
      <c r="AV338" s="208"/>
      <c r="AW338" s="205"/>
      <c r="AX338" s="529"/>
    </row>
    <row r="339" spans="2:50" ht="14.25" customHeight="1">
      <c r="B339" s="494"/>
      <c r="C339" s="203">
        <v>13</v>
      </c>
      <c r="D339" s="206"/>
      <c r="E339" s="203"/>
      <c r="F339" s="203"/>
      <c r="G339" s="208"/>
      <c r="H339" s="529"/>
      <c r="I339" s="209"/>
      <c r="J339" s="209"/>
      <c r="K339" s="210"/>
      <c r="L339" s="530"/>
      <c r="M339" s="209"/>
      <c r="N339" s="494"/>
      <c r="O339" s="494"/>
      <c r="P339" s="203"/>
      <c r="Q339" s="203"/>
      <c r="R339" s="208"/>
      <c r="S339" s="205"/>
      <c r="T339" s="529"/>
      <c r="U339" s="203"/>
      <c r="V339" s="203"/>
      <c r="W339" s="208"/>
      <c r="X339" s="205"/>
      <c r="Y339" s="529"/>
      <c r="Z339" s="203"/>
      <c r="AA339" s="203"/>
      <c r="AB339" s="208"/>
      <c r="AC339" s="205"/>
      <c r="AD339" s="529"/>
      <c r="AE339" s="203"/>
      <c r="AF339" s="203"/>
      <c r="AG339" s="208"/>
      <c r="AH339" s="205"/>
      <c r="AI339" s="529"/>
      <c r="AJ339" s="203"/>
      <c r="AK339" s="203"/>
      <c r="AL339" s="208"/>
      <c r="AM339" s="205"/>
      <c r="AN339" s="529"/>
      <c r="AO339" s="203"/>
      <c r="AP339" s="203"/>
      <c r="AQ339" s="208"/>
      <c r="AR339" s="205"/>
      <c r="AS339" s="529"/>
      <c r="AT339" s="203"/>
      <c r="AU339" s="203"/>
      <c r="AV339" s="208"/>
      <c r="AW339" s="205"/>
      <c r="AX339" s="529"/>
    </row>
    <row r="340" spans="2:50" ht="14.25" customHeight="1">
      <c r="B340" s="494"/>
      <c r="C340" s="203">
        <v>14</v>
      </c>
      <c r="D340" s="206"/>
      <c r="E340" s="203"/>
      <c r="F340" s="203"/>
      <c r="G340" s="208"/>
      <c r="H340" s="529"/>
      <c r="I340" s="209"/>
      <c r="J340" s="209"/>
      <c r="K340" s="210"/>
      <c r="L340" s="530"/>
      <c r="M340" s="209"/>
      <c r="N340" s="494"/>
      <c r="O340" s="494"/>
      <c r="P340" s="203"/>
      <c r="Q340" s="203"/>
      <c r="R340" s="208"/>
      <c r="S340" s="205"/>
      <c r="T340" s="529"/>
      <c r="U340" s="203"/>
      <c r="V340" s="203"/>
      <c r="W340" s="208"/>
      <c r="X340" s="205"/>
      <c r="Y340" s="529"/>
      <c r="Z340" s="203"/>
      <c r="AA340" s="203"/>
      <c r="AB340" s="208"/>
      <c r="AC340" s="205"/>
      <c r="AD340" s="529"/>
      <c r="AE340" s="203"/>
      <c r="AF340" s="203"/>
      <c r="AG340" s="208"/>
      <c r="AH340" s="205"/>
      <c r="AI340" s="529"/>
      <c r="AJ340" s="203"/>
      <c r="AK340" s="203"/>
      <c r="AL340" s="208"/>
      <c r="AM340" s="205"/>
      <c r="AN340" s="529"/>
      <c r="AO340" s="203"/>
      <c r="AP340" s="203"/>
      <c r="AQ340" s="208"/>
      <c r="AR340" s="205"/>
      <c r="AS340" s="529"/>
      <c r="AT340" s="203"/>
      <c r="AU340" s="203"/>
      <c r="AV340" s="208"/>
      <c r="AW340" s="205"/>
      <c r="AX340" s="529"/>
    </row>
    <row r="341" spans="2:50" ht="14.25" customHeight="1">
      <c r="B341" s="494"/>
      <c r="C341" s="203">
        <v>15</v>
      </c>
      <c r="D341" s="206"/>
      <c r="E341" s="203"/>
      <c r="F341" s="203"/>
      <c r="G341" s="208"/>
      <c r="H341" s="529"/>
      <c r="I341" s="209"/>
      <c r="J341" s="209"/>
      <c r="K341" s="210"/>
      <c r="L341" s="530"/>
      <c r="M341" s="209"/>
      <c r="N341" s="494"/>
      <c r="O341" s="494"/>
      <c r="P341" s="203"/>
      <c r="Q341" s="207"/>
      <c r="R341" s="208"/>
      <c r="S341" s="205"/>
      <c r="T341" s="529"/>
      <c r="U341" s="203"/>
      <c r="V341" s="207"/>
      <c r="W341" s="208"/>
      <c r="X341" s="205"/>
      <c r="Y341" s="529"/>
      <c r="Z341" s="203"/>
      <c r="AA341" s="207"/>
      <c r="AB341" s="208"/>
      <c r="AC341" s="205"/>
      <c r="AD341" s="529"/>
      <c r="AE341" s="203"/>
      <c r="AF341" s="207"/>
      <c r="AG341" s="208"/>
      <c r="AH341" s="205"/>
      <c r="AI341" s="529"/>
      <c r="AJ341" s="203"/>
      <c r="AK341" s="207"/>
      <c r="AL341" s="208"/>
      <c r="AM341" s="205"/>
      <c r="AN341" s="529"/>
      <c r="AO341" s="203"/>
      <c r="AP341" s="207"/>
      <c r="AQ341" s="208"/>
      <c r="AR341" s="205"/>
      <c r="AS341" s="529"/>
      <c r="AT341" s="203"/>
      <c r="AU341" s="207"/>
      <c r="AV341" s="208"/>
      <c r="AW341" s="205"/>
      <c r="AX341" s="529"/>
    </row>
    <row r="342" spans="2:50" ht="14.25" customHeight="1" collapsed="1">
      <c r="B342" s="531" t="s">
        <v>808</v>
      </c>
      <c r="C342" s="532"/>
      <c r="D342" s="532"/>
      <c r="E342" s="532"/>
      <c r="F342" s="532"/>
      <c r="G342" s="532"/>
      <c r="H342" s="532"/>
      <c r="I342" s="532"/>
      <c r="J342" s="532"/>
      <c r="K342" s="532"/>
      <c r="L342" s="532"/>
      <c r="M342" s="533"/>
      <c r="N342" s="575" t="s">
        <v>445</v>
      </c>
      <c r="O342" s="575" t="s">
        <v>105</v>
      </c>
      <c r="P342" s="587">
        <f>AT322+1</f>
        <v>45986</v>
      </c>
      <c r="Q342" s="588"/>
      <c r="R342" s="588"/>
      <c r="S342" s="588"/>
      <c r="T342" s="588"/>
      <c r="U342" s="589">
        <f>P342+1</f>
        <v>45987</v>
      </c>
      <c r="V342" s="590"/>
      <c r="W342" s="590"/>
      <c r="X342" s="590"/>
      <c r="Y342" s="590"/>
      <c r="Z342" s="587">
        <f t="shared" ref="Z342" si="350">U342+1</f>
        <v>45988</v>
      </c>
      <c r="AA342" s="588"/>
      <c r="AB342" s="588"/>
      <c r="AC342" s="588"/>
      <c r="AD342" s="588"/>
      <c r="AE342" s="589">
        <f t="shared" ref="AE342" si="351">Z342+1</f>
        <v>45989</v>
      </c>
      <c r="AF342" s="590"/>
      <c r="AG342" s="590"/>
      <c r="AH342" s="590"/>
      <c r="AI342" s="590"/>
      <c r="AJ342" s="591">
        <f t="shared" ref="AJ342" si="352">AE342+1</f>
        <v>45990</v>
      </c>
      <c r="AK342" s="592"/>
      <c r="AL342" s="592"/>
      <c r="AM342" s="592"/>
      <c r="AN342" s="593"/>
      <c r="AO342" s="589">
        <f t="shared" ref="AO342" si="353">AJ342+1</f>
        <v>45991</v>
      </c>
      <c r="AP342" s="590"/>
      <c r="AQ342" s="590"/>
      <c r="AR342" s="590"/>
      <c r="AS342" s="590"/>
      <c r="AT342" s="591">
        <f t="shared" ref="AT342" si="354">AO342+1</f>
        <v>45992</v>
      </c>
      <c r="AU342" s="592"/>
      <c r="AV342" s="592"/>
      <c r="AW342" s="592"/>
      <c r="AX342" s="593"/>
    </row>
    <row r="343" spans="2:50" ht="14.25" customHeight="1">
      <c r="B343" s="534"/>
      <c r="C343" s="534"/>
      <c r="D343" s="534"/>
      <c r="E343" s="534"/>
      <c r="F343" s="534"/>
      <c r="G343" s="534"/>
      <c r="H343" s="534"/>
      <c r="I343" s="534"/>
      <c r="J343" s="534"/>
      <c r="K343" s="534"/>
      <c r="L343" s="534"/>
      <c r="M343" s="535"/>
      <c r="N343" s="577"/>
      <c r="O343" s="577"/>
      <c r="P343" s="594">
        <f>P342</f>
        <v>45986</v>
      </c>
      <c r="Q343" s="594"/>
      <c r="R343" s="594"/>
      <c r="S343" s="594"/>
      <c r="T343" s="594"/>
      <c r="U343" s="595">
        <f>U342</f>
        <v>45987</v>
      </c>
      <c r="V343" s="595"/>
      <c r="W343" s="595"/>
      <c r="X343" s="595"/>
      <c r="Y343" s="595"/>
      <c r="Z343" s="594">
        <f t="shared" ref="Z343" si="355">Z342</f>
        <v>45988</v>
      </c>
      <c r="AA343" s="594"/>
      <c r="AB343" s="594"/>
      <c r="AC343" s="594"/>
      <c r="AD343" s="594"/>
      <c r="AE343" s="595">
        <f t="shared" ref="AE343" si="356">AE342</f>
        <v>45989</v>
      </c>
      <c r="AF343" s="595"/>
      <c r="AG343" s="595"/>
      <c r="AH343" s="595"/>
      <c r="AI343" s="595"/>
      <c r="AJ343" s="596">
        <f t="shared" ref="AJ343" si="357">AJ342</f>
        <v>45990</v>
      </c>
      <c r="AK343" s="597"/>
      <c r="AL343" s="597"/>
      <c r="AM343" s="597"/>
      <c r="AN343" s="598"/>
      <c r="AO343" s="595">
        <f t="shared" ref="AO343" si="358">AO342</f>
        <v>45991</v>
      </c>
      <c r="AP343" s="595"/>
      <c r="AQ343" s="595"/>
      <c r="AR343" s="595"/>
      <c r="AS343" s="595"/>
      <c r="AT343" s="596">
        <f t="shared" ref="AT343" si="359">AT342</f>
        <v>45992</v>
      </c>
      <c r="AU343" s="597"/>
      <c r="AV343" s="597"/>
      <c r="AW343" s="597"/>
      <c r="AX343" s="598"/>
    </row>
    <row r="344" spans="2:50" ht="14.25" customHeight="1">
      <c r="B344" s="494" t="s">
        <v>165</v>
      </c>
      <c r="C344" s="494" t="s">
        <v>160</v>
      </c>
      <c r="D344" s="494"/>
      <c r="E344" s="494" t="s">
        <v>161</v>
      </c>
      <c r="F344" s="494"/>
      <c r="G344" s="494"/>
      <c r="H344" s="494" t="s">
        <v>166</v>
      </c>
      <c r="I344" s="527" t="s">
        <v>446</v>
      </c>
      <c r="J344" s="527"/>
      <c r="K344" s="527"/>
      <c r="L344" s="527" t="s">
        <v>166</v>
      </c>
      <c r="M344" s="527" t="s">
        <v>168</v>
      </c>
      <c r="N344" s="494"/>
      <c r="O344" s="494" t="s">
        <v>167</v>
      </c>
      <c r="P344" s="494" t="s">
        <v>163</v>
      </c>
      <c r="Q344" s="494"/>
      <c r="R344" s="494"/>
      <c r="S344" s="494"/>
      <c r="T344" s="494" t="s">
        <v>166</v>
      </c>
      <c r="U344" s="494" t="s">
        <v>163</v>
      </c>
      <c r="V344" s="494"/>
      <c r="W344" s="494"/>
      <c r="X344" s="494"/>
      <c r="Y344" s="494" t="s">
        <v>166</v>
      </c>
      <c r="Z344" s="494" t="s">
        <v>163</v>
      </c>
      <c r="AA344" s="494"/>
      <c r="AB344" s="494"/>
      <c r="AC344" s="494"/>
      <c r="AD344" s="494" t="s">
        <v>166</v>
      </c>
      <c r="AE344" s="494" t="s">
        <v>163</v>
      </c>
      <c r="AF344" s="494"/>
      <c r="AG344" s="494"/>
      <c r="AH344" s="494"/>
      <c r="AI344" s="494" t="s">
        <v>166</v>
      </c>
      <c r="AJ344" s="494" t="s">
        <v>163</v>
      </c>
      <c r="AK344" s="494"/>
      <c r="AL344" s="494"/>
      <c r="AM344" s="494"/>
      <c r="AN344" s="494" t="s">
        <v>166</v>
      </c>
      <c r="AO344" s="494" t="s">
        <v>163</v>
      </c>
      <c r="AP344" s="494"/>
      <c r="AQ344" s="494"/>
      <c r="AR344" s="494"/>
      <c r="AS344" s="494" t="s">
        <v>166</v>
      </c>
      <c r="AT344" s="494" t="s">
        <v>163</v>
      </c>
      <c r="AU344" s="494"/>
      <c r="AV344" s="494"/>
      <c r="AW344" s="494"/>
      <c r="AX344" s="494" t="s">
        <v>166</v>
      </c>
    </row>
    <row r="345" spans="2:50" ht="14.25" customHeight="1">
      <c r="B345" s="494"/>
      <c r="C345" s="494"/>
      <c r="D345" s="494"/>
      <c r="E345" s="494" t="s">
        <v>447</v>
      </c>
      <c r="F345" s="494"/>
      <c r="G345" s="494"/>
      <c r="H345" s="494"/>
      <c r="I345" s="527" t="s">
        <v>447</v>
      </c>
      <c r="J345" s="527"/>
      <c r="K345" s="527"/>
      <c r="L345" s="527"/>
      <c r="M345" s="527"/>
      <c r="N345" s="494"/>
      <c r="O345" s="494"/>
      <c r="P345" s="494" t="s">
        <v>448</v>
      </c>
      <c r="Q345" s="494"/>
      <c r="R345" s="494"/>
      <c r="S345" s="494"/>
      <c r="T345" s="494"/>
      <c r="U345" s="494" t="s">
        <v>448</v>
      </c>
      <c r="V345" s="494"/>
      <c r="W345" s="494"/>
      <c r="X345" s="494"/>
      <c r="Y345" s="494"/>
      <c r="Z345" s="494" t="s">
        <v>448</v>
      </c>
      <c r="AA345" s="494"/>
      <c r="AB345" s="494"/>
      <c r="AC345" s="494"/>
      <c r="AD345" s="494"/>
      <c r="AE345" s="494" t="s">
        <v>448</v>
      </c>
      <c r="AF345" s="494"/>
      <c r="AG345" s="494"/>
      <c r="AH345" s="494"/>
      <c r="AI345" s="494"/>
      <c r="AJ345" s="494" t="s">
        <v>448</v>
      </c>
      <c r="AK345" s="494"/>
      <c r="AL345" s="494"/>
      <c r="AM345" s="494"/>
      <c r="AN345" s="494"/>
      <c r="AO345" s="494" t="s">
        <v>448</v>
      </c>
      <c r="AP345" s="494"/>
      <c r="AQ345" s="494"/>
      <c r="AR345" s="494"/>
      <c r="AS345" s="494"/>
      <c r="AT345" s="494" t="s">
        <v>448</v>
      </c>
      <c r="AU345" s="494"/>
      <c r="AV345" s="494"/>
      <c r="AW345" s="494"/>
      <c r="AX345" s="494"/>
    </row>
    <row r="346" spans="2:50" ht="14.25" customHeight="1">
      <c r="B346" s="494"/>
      <c r="C346" s="494"/>
      <c r="D346" s="494"/>
      <c r="E346" s="203" t="s">
        <v>162</v>
      </c>
      <c r="F346" s="203" t="s">
        <v>449</v>
      </c>
      <c r="G346" s="203" t="s">
        <v>164</v>
      </c>
      <c r="H346" s="494"/>
      <c r="I346" s="204" t="s">
        <v>162</v>
      </c>
      <c r="J346" s="204" t="s">
        <v>449</v>
      </c>
      <c r="K346" s="204" t="s">
        <v>164</v>
      </c>
      <c r="L346" s="527"/>
      <c r="M346" s="527"/>
      <c r="N346" s="494"/>
      <c r="O346" s="494"/>
      <c r="P346" s="203" t="s">
        <v>162</v>
      </c>
      <c r="Q346" s="203" t="s">
        <v>449</v>
      </c>
      <c r="R346" s="203" t="s">
        <v>164</v>
      </c>
      <c r="S346" s="205" t="s">
        <v>168</v>
      </c>
      <c r="T346" s="494"/>
      <c r="U346" s="203" t="s">
        <v>162</v>
      </c>
      <c r="V346" s="203" t="s">
        <v>449</v>
      </c>
      <c r="W346" s="203" t="s">
        <v>164</v>
      </c>
      <c r="X346" s="205" t="s">
        <v>168</v>
      </c>
      <c r="Y346" s="494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494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494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494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494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494"/>
    </row>
    <row r="347" spans="2:50" ht="14.25" customHeight="1">
      <c r="B347" s="494" t="s">
        <v>488</v>
      </c>
      <c r="C347" s="203">
        <v>1</v>
      </c>
      <c r="D347" s="206" t="s">
        <v>809</v>
      </c>
      <c r="E347" s="203">
        <v>6</v>
      </c>
      <c r="F347" s="203">
        <v>3273</v>
      </c>
      <c r="G347" s="208">
        <f t="shared" ref="G347:G348" si="360">F347/E347</f>
        <v>545.5</v>
      </c>
      <c r="H347" s="529">
        <f>AVERAGE(G347:G361)</f>
        <v>372.75</v>
      </c>
      <c r="I347" s="209">
        <f>AVERAGE(P347,U347,Z347,AE347,AJ347,AO347,AT347)</f>
        <v>6</v>
      </c>
      <c r="J347" s="209">
        <f>AVERAGE(Q347,V347,AA347,AF347,AK347,AP347,AU347)</f>
        <v>2898.6482924839588</v>
      </c>
      <c r="K347" s="210">
        <f>AVERAGE(R347,W347,AB347,AG347,AL347,AQ347,AV347)</f>
        <v>483.10804874732639</v>
      </c>
      <c r="L347" s="530">
        <f>IFERROR(AVERAGE(K347:K361),"-")</f>
        <v>328.85614911367907</v>
      </c>
      <c r="M347" s="209">
        <f>RANK(K347, K$347:$K$361)</f>
        <v>1</v>
      </c>
      <c r="N347" s="494"/>
      <c r="O347" s="494"/>
      <c r="P347" s="207">
        <v>6</v>
      </c>
      <c r="Q347" s="207">
        <v>2896.8749999999923</v>
      </c>
      <c r="R347" s="208">
        <f t="shared" ref="R347:R348" si="361">Q347/P347</f>
        <v>482.81249999999869</v>
      </c>
      <c r="S347" s="205">
        <f>RANK(R347, R$347:R$361)</f>
        <v>1</v>
      </c>
      <c r="T347" s="529">
        <f>AVERAGE(R347:R361)</f>
        <v>328.70593231556586</v>
      </c>
      <c r="U347" s="207">
        <v>6</v>
      </c>
      <c r="V347" s="207">
        <v>2897.7814985349505</v>
      </c>
      <c r="W347" s="208">
        <f t="shared" ref="W347:W348" si="362">V347/U347</f>
        <v>482.96358308915842</v>
      </c>
      <c r="X347" s="205">
        <f>RANK(W347, W$347:W$361)</f>
        <v>1</v>
      </c>
      <c r="Y347" s="529">
        <f>AVERAGE(W347:W361)</f>
        <v>328.7898233186304</v>
      </c>
      <c r="Z347" s="207">
        <v>6</v>
      </c>
      <c r="AA347" s="207">
        <v>2898.5829959514167</v>
      </c>
      <c r="AB347" s="208">
        <f t="shared" ref="AB347:AB348" si="363">AA347/Z347</f>
        <v>483.09716599190278</v>
      </c>
      <c r="AC347" s="205">
        <f>RANK(AB347, AB$347:AB$361)</f>
        <v>1</v>
      </c>
      <c r="AD347" s="529">
        <f>AVERAGE(AB347:AB361)</f>
        <v>328.85351762269124</v>
      </c>
      <c r="AE347" s="207">
        <v>6</v>
      </c>
      <c r="AF347" s="207">
        <v>2899.3742177722174</v>
      </c>
      <c r="AG347" s="208">
        <f t="shared" ref="AG347:AG348" si="364">AF347/AE347</f>
        <v>483.22903629536955</v>
      </c>
      <c r="AH347" s="205">
        <f>RANK(AG347, AG$347:AG$361)</f>
        <v>1</v>
      </c>
      <c r="AI347" s="529">
        <f>AVERAGE(AG347:AG361)</f>
        <v>328.92591055274812</v>
      </c>
      <c r="AJ347" s="207">
        <v>6</v>
      </c>
      <c r="AK347" s="207">
        <v>2899.246058944474</v>
      </c>
      <c r="AL347" s="208">
        <f t="shared" ref="AL347:AL348" si="365">AK347/AJ347</f>
        <v>483.20767649074565</v>
      </c>
      <c r="AM347" s="205">
        <f>RANK(AL347, AL$347:AL$361)</f>
        <v>1</v>
      </c>
      <c r="AN347" s="529">
        <f>AVERAGE(AL347:AL361)</f>
        <v>328.90113554267015</v>
      </c>
      <c r="AO347" s="207">
        <v>6</v>
      </c>
      <c r="AP347" s="207">
        <v>2899.7205142537759</v>
      </c>
      <c r="AQ347" s="208">
        <f t="shared" ref="AQ347:AQ348" si="366">AP347/AO347</f>
        <v>483.28675237562931</v>
      </c>
      <c r="AR347" s="205">
        <f>RANK(AQ347, AQ$347:AQ$361)</f>
        <v>1</v>
      </c>
      <c r="AS347" s="529">
        <f>AVERAGE(AQ347:AQ361)</f>
        <v>328.93445863313144</v>
      </c>
      <c r="AT347" s="207">
        <v>6</v>
      </c>
      <c r="AU347" s="207">
        <v>2898.9577619308825</v>
      </c>
      <c r="AV347" s="208">
        <f t="shared" ref="AV347:AV348" si="367">AU347/AT347</f>
        <v>483.1596269884804</v>
      </c>
      <c r="AW347" s="205">
        <f>RANK(AV347, AV$347:AV$361)</f>
        <v>1</v>
      </c>
      <c r="AX347" s="529">
        <f>AVERAGE(AV347:AV361)</f>
        <v>328.88226581031654</v>
      </c>
    </row>
    <row r="348" spans="2:50" ht="14.25" customHeight="1">
      <c r="B348" s="494"/>
      <c r="C348" s="203">
        <v>2</v>
      </c>
      <c r="D348" s="206" t="s">
        <v>802</v>
      </c>
      <c r="E348" s="203">
        <v>15</v>
      </c>
      <c r="F348" s="203">
        <v>3000</v>
      </c>
      <c r="G348" s="208">
        <f t="shared" si="360"/>
        <v>200</v>
      </c>
      <c r="H348" s="529"/>
      <c r="I348" s="209">
        <f t="shared" ref="I348:K348" si="368">AVERAGE(P348,U348,Z348,AE348,AJ348,AO348,AT348)</f>
        <v>15</v>
      </c>
      <c r="J348" s="209">
        <f t="shared" si="368"/>
        <v>2619.063742200477</v>
      </c>
      <c r="K348" s="210">
        <f t="shared" si="368"/>
        <v>174.6042494800318</v>
      </c>
      <c r="L348" s="530"/>
      <c r="M348" s="209">
        <f>RANK(K348, K$347:$K$361)</f>
        <v>2</v>
      </c>
      <c r="N348" s="494"/>
      <c r="O348" s="494"/>
      <c r="P348" s="207">
        <v>15</v>
      </c>
      <c r="Q348" s="207">
        <v>2618.9904694669954</v>
      </c>
      <c r="R348" s="208">
        <f t="shared" si="361"/>
        <v>174.59936463113303</v>
      </c>
      <c r="S348" s="205">
        <f t="shared" ref="S348" si="369">RANK(R348, R$347:R$361)</f>
        <v>2</v>
      </c>
      <c r="T348" s="529"/>
      <c r="U348" s="207">
        <v>15</v>
      </c>
      <c r="V348" s="207">
        <v>2619.2409532215347</v>
      </c>
      <c r="W348" s="208">
        <f t="shared" si="362"/>
        <v>174.61606354810232</v>
      </c>
      <c r="X348" s="205">
        <f t="shared" ref="X348" si="370">RANK(W348, W$347:W$361)</f>
        <v>2</v>
      </c>
      <c r="Y348" s="529"/>
      <c r="Z348" s="207">
        <v>15</v>
      </c>
      <c r="AA348" s="207">
        <v>2619.1480388021951</v>
      </c>
      <c r="AB348" s="208">
        <f t="shared" si="363"/>
        <v>174.60986925347967</v>
      </c>
      <c r="AC348" s="205">
        <f t="shared" ref="AC348" si="371">RANK(AB348, AB$347:AB$361)</f>
        <v>2</v>
      </c>
      <c r="AD348" s="529"/>
      <c r="AE348" s="207">
        <v>15</v>
      </c>
      <c r="AF348" s="207">
        <v>2619.3417721519008</v>
      </c>
      <c r="AG348" s="208">
        <f t="shared" si="364"/>
        <v>174.62278481012672</v>
      </c>
      <c r="AH348" s="205">
        <f t="shared" ref="AH348" si="372">RANK(AG348, AG$347:AG$361)</f>
        <v>2</v>
      </c>
      <c r="AI348" s="529"/>
      <c r="AJ348" s="207">
        <v>15</v>
      </c>
      <c r="AK348" s="207">
        <v>2618.9189189189196</v>
      </c>
      <c r="AL348" s="208">
        <f t="shared" si="365"/>
        <v>174.59459459459464</v>
      </c>
      <c r="AM348" s="205">
        <f t="shared" ref="AM348" si="373">RANK(AL348, AL$347:AL$361)</f>
        <v>2</v>
      </c>
      <c r="AN348" s="529"/>
      <c r="AO348" s="207">
        <v>15</v>
      </c>
      <c r="AP348" s="207">
        <v>2618.7324733595033</v>
      </c>
      <c r="AQ348" s="208">
        <f t="shared" si="366"/>
        <v>174.58216489063355</v>
      </c>
      <c r="AR348" s="205">
        <f t="shared" ref="AR348" si="374">RANK(AQ348, AQ$347:AQ$361)</f>
        <v>2</v>
      </c>
      <c r="AS348" s="529"/>
      <c r="AT348" s="207">
        <v>15</v>
      </c>
      <c r="AU348" s="207">
        <v>2619.0735694822902</v>
      </c>
      <c r="AV348" s="208">
        <f t="shared" si="367"/>
        <v>174.60490463215268</v>
      </c>
      <c r="AW348" s="205">
        <f t="shared" ref="AW348" si="375">RANK(AV348, AV$347:AV$361)</f>
        <v>2</v>
      </c>
      <c r="AX348" s="529"/>
    </row>
    <row r="349" spans="2:50" ht="14.25" customHeight="1">
      <c r="B349" s="494"/>
      <c r="C349" s="203">
        <v>3</v>
      </c>
      <c r="D349" s="206"/>
      <c r="E349" s="203"/>
      <c r="F349" s="203"/>
      <c r="G349" s="208"/>
      <c r="H349" s="529"/>
      <c r="I349" s="209"/>
      <c r="J349" s="209"/>
      <c r="K349" s="210"/>
      <c r="L349" s="530"/>
      <c r="M349" s="209"/>
      <c r="N349" s="494"/>
      <c r="O349" s="494"/>
      <c r="P349" s="207"/>
      <c r="Q349" s="207"/>
      <c r="R349" s="208"/>
      <c r="S349" s="205"/>
      <c r="T349" s="529"/>
      <c r="U349" s="207"/>
      <c r="V349" s="207"/>
      <c r="W349" s="208"/>
      <c r="X349" s="205"/>
      <c r="Y349" s="529"/>
      <c r="Z349" s="207"/>
      <c r="AA349" s="207"/>
      <c r="AB349" s="208"/>
      <c r="AC349" s="205"/>
      <c r="AD349" s="529"/>
      <c r="AE349" s="207"/>
      <c r="AF349" s="207"/>
      <c r="AG349" s="208"/>
      <c r="AH349" s="205"/>
      <c r="AI349" s="529"/>
      <c r="AJ349" s="207"/>
      <c r="AK349" s="207"/>
      <c r="AL349" s="208"/>
      <c r="AM349" s="205"/>
      <c r="AN349" s="529"/>
      <c r="AO349" s="207"/>
      <c r="AP349" s="207"/>
      <c r="AQ349" s="208"/>
      <c r="AR349" s="205"/>
      <c r="AS349" s="529"/>
      <c r="AT349" s="207"/>
      <c r="AU349" s="207"/>
      <c r="AV349" s="208"/>
      <c r="AW349" s="205"/>
      <c r="AX349" s="529"/>
    </row>
    <row r="350" spans="2:50" ht="14.25" customHeight="1">
      <c r="B350" s="494"/>
      <c r="C350" s="203">
        <v>4</v>
      </c>
      <c r="D350" s="206"/>
      <c r="E350" s="203"/>
      <c r="F350" s="203"/>
      <c r="G350" s="208"/>
      <c r="H350" s="529"/>
      <c r="I350" s="209"/>
      <c r="J350" s="209"/>
      <c r="K350" s="210"/>
      <c r="L350" s="530"/>
      <c r="M350" s="209"/>
      <c r="N350" s="494"/>
      <c r="O350" s="494"/>
      <c r="P350" s="207"/>
      <c r="Q350" s="207"/>
      <c r="R350" s="208"/>
      <c r="S350" s="205"/>
      <c r="T350" s="529"/>
      <c r="U350" s="207"/>
      <c r="V350" s="207"/>
      <c r="W350" s="208"/>
      <c r="X350" s="205"/>
      <c r="Y350" s="529"/>
      <c r="Z350" s="207"/>
      <c r="AA350" s="207"/>
      <c r="AB350" s="208"/>
      <c r="AC350" s="205"/>
      <c r="AD350" s="529"/>
      <c r="AE350" s="207"/>
      <c r="AF350" s="207"/>
      <c r="AG350" s="208"/>
      <c r="AH350" s="205"/>
      <c r="AI350" s="529"/>
      <c r="AJ350" s="207"/>
      <c r="AK350" s="207"/>
      <c r="AL350" s="208"/>
      <c r="AM350" s="205"/>
      <c r="AN350" s="529"/>
      <c r="AO350" s="207"/>
      <c r="AP350" s="207"/>
      <c r="AQ350" s="208"/>
      <c r="AR350" s="205"/>
      <c r="AS350" s="529"/>
      <c r="AT350" s="207"/>
      <c r="AU350" s="207"/>
      <c r="AV350" s="208"/>
      <c r="AW350" s="205"/>
      <c r="AX350" s="529"/>
    </row>
    <row r="351" spans="2:50" ht="14.25" customHeight="1">
      <c r="B351" s="494"/>
      <c r="C351" s="203">
        <v>5</v>
      </c>
      <c r="D351" s="206"/>
      <c r="E351" s="203"/>
      <c r="F351" s="203"/>
      <c r="G351" s="208"/>
      <c r="H351" s="529"/>
      <c r="I351" s="209"/>
      <c r="J351" s="209"/>
      <c r="K351" s="210"/>
      <c r="L351" s="530"/>
      <c r="M351" s="209"/>
      <c r="N351" s="494"/>
      <c r="O351" s="494"/>
      <c r="P351" s="207"/>
      <c r="Q351" s="207"/>
      <c r="R351" s="208"/>
      <c r="S351" s="205"/>
      <c r="T351" s="529"/>
      <c r="U351" s="207"/>
      <c r="V351" s="207"/>
      <c r="W351" s="208"/>
      <c r="X351" s="205"/>
      <c r="Y351" s="529"/>
      <c r="Z351" s="207"/>
      <c r="AA351" s="207"/>
      <c r="AB351" s="208"/>
      <c r="AC351" s="205"/>
      <c r="AD351" s="529"/>
      <c r="AE351" s="207"/>
      <c r="AF351" s="207"/>
      <c r="AG351" s="208"/>
      <c r="AH351" s="205"/>
      <c r="AI351" s="529"/>
      <c r="AJ351" s="207"/>
      <c r="AK351" s="207"/>
      <c r="AL351" s="208"/>
      <c r="AM351" s="205"/>
      <c r="AN351" s="529"/>
      <c r="AO351" s="207"/>
      <c r="AP351" s="207"/>
      <c r="AQ351" s="208"/>
      <c r="AR351" s="205"/>
      <c r="AS351" s="529"/>
      <c r="AT351" s="207"/>
      <c r="AU351" s="207"/>
      <c r="AV351" s="208"/>
      <c r="AW351" s="205"/>
      <c r="AX351" s="529"/>
    </row>
    <row r="352" spans="2:50" ht="14.25" customHeight="1">
      <c r="B352" s="494"/>
      <c r="C352" s="203">
        <v>6</v>
      </c>
      <c r="D352" s="206"/>
      <c r="E352" s="203"/>
      <c r="F352" s="203"/>
      <c r="G352" s="208"/>
      <c r="H352" s="529"/>
      <c r="I352" s="209"/>
      <c r="J352" s="209"/>
      <c r="K352" s="210"/>
      <c r="L352" s="530"/>
      <c r="M352" s="209"/>
      <c r="N352" s="494"/>
      <c r="O352" s="494"/>
      <c r="P352" s="207"/>
      <c r="Q352" s="207"/>
      <c r="R352" s="208"/>
      <c r="S352" s="205"/>
      <c r="T352" s="529"/>
      <c r="U352" s="207"/>
      <c r="V352" s="207"/>
      <c r="W352" s="208"/>
      <c r="X352" s="205"/>
      <c r="Y352" s="529"/>
      <c r="Z352" s="207"/>
      <c r="AA352" s="207"/>
      <c r="AB352" s="208"/>
      <c r="AC352" s="205"/>
      <c r="AD352" s="529"/>
      <c r="AE352" s="207"/>
      <c r="AF352" s="207"/>
      <c r="AG352" s="208"/>
      <c r="AH352" s="205"/>
      <c r="AI352" s="529"/>
      <c r="AJ352" s="207"/>
      <c r="AK352" s="207"/>
      <c r="AL352" s="208"/>
      <c r="AM352" s="205"/>
      <c r="AN352" s="529"/>
      <c r="AO352" s="207"/>
      <c r="AP352" s="207"/>
      <c r="AQ352" s="208"/>
      <c r="AR352" s="205"/>
      <c r="AS352" s="529"/>
      <c r="AT352" s="207"/>
      <c r="AU352" s="207"/>
      <c r="AV352" s="208"/>
      <c r="AW352" s="205"/>
      <c r="AX352" s="529"/>
    </row>
    <row r="353" spans="2:50" ht="14.25" customHeight="1">
      <c r="B353" s="494"/>
      <c r="C353" s="203">
        <v>7</v>
      </c>
      <c r="D353" s="206"/>
      <c r="E353" s="203"/>
      <c r="F353" s="203"/>
      <c r="G353" s="208"/>
      <c r="H353" s="529"/>
      <c r="I353" s="209"/>
      <c r="J353" s="209"/>
      <c r="K353" s="210"/>
      <c r="L353" s="530"/>
      <c r="M353" s="209"/>
      <c r="N353" s="494"/>
      <c r="O353" s="494"/>
      <c r="P353" s="207"/>
      <c r="Q353" s="207"/>
      <c r="R353" s="208"/>
      <c r="S353" s="205"/>
      <c r="T353" s="529"/>
      <c r="U353" s="207"/>
      <c r="V353" s="207"/>
      <c r="W353" s="208"/>
      <c r="X353" s="205"/>
      <c r="Y353" s="529"/>
      <c r="Z353" s="207"/>
      <c r="AA353" s="207"/>
      <c r="AB353" s="208"/>
      <c r="AC353" s="205"/>
      <c r="AD353" s="529"/>
      <c r="AE353" s="207"/>
      <c r="AF353" s="207"/>
      <c r="AG353" s="208"/>
      <c r="AH353" s="205"/>
      <c r="AI353" s="529"/>
      <c r="AJ353" s="207"/>
      <c r="AK353" s="207"/>
      <c r="AL353" s="208"/>
      <c r="AM353" s="205"/>
      <c r="AN353" s="529"/>
      <c r="AO353" s="207"/>
      <c r="AP353" s="207"/>
      <c r="AQ353" s="208"/>
      <c r="AR353" s="205"/>
      <c r="AS353" s="529"/>
      <c r="AT353" s="207"/>
      <c r="AU353" s="207"/>
      <c r="AV353" s="208"/>
      <c r="AW353" s="205"/>
      <c r="AX353" s="529"/>
    </row>
    <row r="354" spans="2:50" ht="14.25" customHeight="1">
      <c r="B354" s="494"/>
      <c r="C354" s="203">
        <v>8</v>
      </c>
      <c r="D354" s="206"/>
      <c r="E354" s="203"/>
      <c r="F354" s="203"/>
      <c r="G354" s="208"/>
      <c r="H354" s="529"/>
      <c r="I354" s="209"/>
      <c r="J354" s="209"/>
      <c r="K354" s="210"/>
      <c r="L354" s="530"/>
      <c r="M354" s="209"/>
      <c r="N354" s="494"/>
      <c r="O354" s="494"/>
      <c r="P354" s="207"/>
      <c r="Q354" s="207"/>
      <c r="R354" s="208"/>
      <c r="S354" s="205"/>
      <c r="T354" s="529"/>
      <c r="U354" s="207"/>
      <c r="V354" s="207"/>
      <c r="W354" s="208"/>
      <c r="X354" s="205"/>
      <c r="Y354" s="529"/>
      <c r="Z354" s="207"/>
      <c r="AA354" s="207"/>
      <c r="AB354" s="208"/>
      <c r="AC354" s="205"/>
      <c r="AD354" s="529"/>
      <c r="AE354" s="207"/>
      <c r="AF354" s="207"/>
      <c r="AG354" s="208"/>
      <c r="AH354" s="205"/>
      <c r="AI354" s="529"/>
      <c r="AJ354" s="207"/>
      <c r="AK354" s="207"/>
      <c r="AL354" s="208"/>
      <c r="AM354" s="205"/>
      <c r="AN354" s="529"/>
      <c r="AO354" s="207"/>
      <c r="AP354" s="207"/>
      <c r="AQ354" s="208"/>
      <c r="AR354" s="205"/>
      <c r="AS354" s="529"/>
      <c r="AT354" s="207"/>
      <c r="AU354" s="207"/>
      <c r="AV354" s="208"/>
      <c r="AW354" s="205"/>
      <c r="AX354" s="529"/>
    </row>
    <row r="355" spans="2:50" ht="14.25" customHeight="1">
      <c r="B355" s="494"/>
      <c r="C355" s="203">
        <v>9</v>
      </c>
      <c r="D355" s="206"/>
      <c r="E355" s="203"/>
      <c r="F355" s="203"/>
      <c r="G355" s="208"/>
      <c r="H355" s="529"/>
      <c r="I355" s="209"/>
      <c r="J355" s="209"/>
      <c r="K355" s="210"/>
      <c r="L355" s="530"/>
      <c r="M355" s="209"/>
      <c r="N355" s="494"/>
      <c r="O355" s="494"/>
      <c r="P355" s="207"/>
      <c r="Q355" s="207"/>
      <c r="R355" s="208"/>
      <c r="S355" s="205"/>
      <c r="T355" s="529"/>
      <c r="U355" s="207"/>
      <c r="V355" s="207"/>
      <c r="W355" s="208"/>
      <c r="X355" s="205"/>
      <c r="Y355" s="529"/>
      <c r="Z355" s="207"/>
      <c r="AA355" s="207"/>
      <c r="AB355" s="208"/>
      <c r="AC355" s="205"/>
      <c r="AD355" s="529"/>
      <c r="AE355" s="207"/>
      <c r="AF355" s="207"/>
      <c r="AG355" s="208"/>
      <c r="AH355" s="205"/>
      <c r="AI355" s="529"/>
      <c r="AJ355" s="207"/>
      <c r="AK355" s="207"/>
      <c r="AL355" s="208"/>
      <c r="AM355" s="205"/>
      <c r="AN355" s="529"/>
      <c r="AO355" s="207"/>
      <c r="AP355" s="207"/>
      <c r="AQ355" s="208"/>
      <c r="AR355" s="205"/>
      <c r="AS355" s="529"/>
      <c r="AT355" s="207"/>
      <c r="AU355" s="207"/>
      <c r="AV355" s="208"/>
      <c r="AW355" s="205"/>
      <c r="AX355" s="529"/>
    </row>
    <row r="356" spans="2:50" ht="14.25" customHeight="1">
      <c r="B356" s="494"/>
      <c r="C356" s="203">
        <v>10</v>
      </c>
      <c r="D356" s="206"/>
      <c r="E356" s="203"/>
      <c r="F356" s="203"/>
      <c r="G356" s="208"/>
      <c r="H356" s="529"/>
      <c r="I356" s="209"/>
      <c r="J356" s="209"/>
      <c r="K356" s="210"/>
      <c r="L356" s="530"/>
      <c r="M356" s="209"/>
      <c r="N356" s="494"/>
      <c r="O356" s="494"/>
      <c r="P356" s="203"/>
      <c r="Q356" s="203"/>
      <c r="R356" s="208"/>
      <c r="S356" s="205"/>
      <c r="T356" s="529"/>
      <c r="U356" s="203"/>
      <c r="V356" s="203"/>
      <c r="W356" s="208"/>
      <c r="X356" s="205"/>
      <c r="Y356" s="529"/>
      <c r="Z356" s="203"/>
      <c r="AA356" s="203"/>
      <c r="AB356" s="208"/>
      <c r="AC356" s="205"/>
      <c r="AD356" s="529"/>
      <c r="AE356" s="203"/>
      <c r="AF356" s="203"/>
      <c r="AG356" s="208"/>
      <c r="AH356" s="205"/>
      <c r="AI356" s="529"/>
      <c r="AJ356" s="203"/>
      <c r="AK356" s="203"/>
      <c r="AL356" s="208"/>
      <c r="AM356" s="205"/>
      <c r="AN356" s="529"/>
      <c r="AO356" s="203"/>
      <c r="AP356" s="203"/>
      <c r="AQ356" s="208"/>
      <c r="AR356" s="205"/>
      <c r="AS356" s="529"/>
      <c r="AT356" s="203"/>
      <c r="AU356" s="203"/>
      <c r="AV356" s="208"/>
      <c r="AW356" s="205"/>
      <c r="AX356" s="529"/>
    </row>
    <row r="357" spans="2:50" ht="14.25" customHeight="1">
      <c r="B357" s="494"/>
      <c r="C357" s="203">
        <v>11</v>
      </c>
      <c r="D357" s="206"/>
      <c r="E357" s="203"/>
      <c r="F357" s="203"/>
      <c r="G357" s="208"/>
      <c r="H357" s="529"/>
      <c r="I357" s="209"/>
      <c r="J357" s="209"/>
      <c r="K357" s="210"/>
      <c r="L357" s="530"/>
      <c r="M357" s="209"/>
      <c r="N357" s="494"/>
      <c r="O357" s="494"/>
      <c r="P357" s="203"/>
      <c r="Q357" s="203"/>
      <c r="R357" s="208"/>
      <c r="S357" s="205"/>
      <c r="T357" s="529"/>
      <c r="U357" s="203"/>
      <c r="V357" s="203"/>
      <c r="W357" s="208"/>
      <c r="X357" s="205"/>
      <c r="Y357" s="529"/>
      <c r="Z357" s="203"/>
      <c r="AA357" s="203"/>
      <c r="AB357" s="208"/>
      <c r="AC357" s="205"/>
      <c r="AD357" s="529"/>
      <c r="AE357" s="203"/>
      <c r="AF357" s="203"/>
      <c r="AG357" s="208"/>
      <c r="AH357" s="205"/>
      <c r="AI357" s="529"/>
      <c r="AJ357" s="203"/>
      <c r="AK357" s="203"/>
      <c r="AL357" s="208"/>
      <c r="AM357" s="205"/>
      <c r="AN357" s="529"/>
      <c r="AO357" s="203"/>
      <c r="AP357" s="203"/>
      <c r="AQ357" s="208"/>
      <c r="AR357" s="205"/>
      <c r="AS357" s="529"/>
      <c r="AT357" s="203"/>
      <c r="AU357" s="203"/>
      <c r="AV357" s="208"/>
      <c r="AW357" s="205"/>
      <c r="AX357" s="529"/>
    </row>
    <row r="358" spans="2:50" ht="14.25" customHeight="1">
      <c r="B358" s="494"/>
      <c r="C358" s="203">
        <v>12</v>
      </c>
      <c r="D358" s="206"/>
      <c r="E358" s="203"/>
      <c r="F358" s="203"/>
      <c r="G358" s="208"/>
      <c r="H358" s="529"/>
      <c r="I358" s="209"/>
      <c r="J358" s="209"/>
      <c r="K358" s="210"/>
      <c r="L358" s="530"/>
      <c r="M358" s="209"/>
      <c r="N358" s="494"/>
      <c r="O358" s="494"/>
      <c r="P358" s="203"/>
      <c r="Q358" s="203"/>
      <c r="R358" s="208"/>
      <c r="S358" s="205"/>
      <c r="T358" s="529"/>
      <c r="U358" s="203"/>
      <c r="V358" s="203"/>
      <c r="W358" s="208"/>
      <c r="X358" s="205"/>
      <c r="Y358" s="529"/>
      <c r="Z358" s="203"/>
      <c r="AA358" s="203"/>
      <c r="AB358" s="208"/>
      <c r="AC358" s="205"/>
      <c r="AD358" s="529"/>
      <c r="AE358" s="203"/>
      <c r="AF358" s="203"/>
      <c r="AG358" s="208"/>
      <c r="AH358" s="205"/>
      <c r="AI358" s="529"/>
      <c r="AJ358" s="203"/>
      <c r="AK358" s="203"/>
      <c r="AL358" s="208"/>
      <c r="AM358" s="205"/>
      <c r="AN358" s="529"/>
      <c r="AO358" s="203"/>
      <c r="AP358" s="203"/>
      <c r="AQ358" s="208"/>
      <c r="AR358" s="205"/>
      <c r="AS358" s="529"/>
      <c r="AT358" s="203"/>
      <c r="AU358" s="203"/>
      <c r="AV358" s="208"/>
      <c r="AW358" s="205"/>
      <c r="AX358" s="529"/>
    </row>
    <row r="359" spans="2:50" ht="14.25" customHeight="1">
      <c r="B359" s="494"/>
      <c r="C359" s="203">
        <v>13</v>
      </c>
      <c r="D359" s="206"/>
      <c r="E359" s="203"/>
      <c r="F359" s="203"/>
      <c r="G359" s="208"/>
      <c r="H359" s="529"/>
      <c r="I359" s="209"/>
      <c r="J359" s="209"/>
      <c r="K359" s="210"/>
      <c r="L359" s="530"/>
      <c r="M359" s="209"/>
      <c r="N359" s="494"/>
      <c r="O359" s="494"/>
      <c r="P359" s="203"/>
      <c r="Q359" s="203"/>
      <c r="R359" s="208"/>
      <c r="S359" s="205"/>
      <c r="T359" s="529"/>
      <c r="U359" s="203"/>
      <c r="V359" s="203"/>
      <c r="W359" s="208"/>
      <c r="X359" s="205"/>
      <c r="Y359" s="529"/>
      <c r="Z359" s="203"/>
      <c r="AA359" s="203"/>
      <c r="AB359" s="208"/>
      <c r="AC359" s="205"/>
      <c r="AD359" s="529"/>
      <c r="AE359" s="203"/>
      <c r="AF359" s="203"/>
      <c r="AG359" s="208"/>
      <c r="AH359" s="205"/>
      <c r="AI359" s="529"/>
      <c r="AJ359" s="203"/>
      <c r="AK359" s="203"/>
      <c r="AL359" s="208"/>
      <c r="AM359" s="205"/>
      <c r="AN359" s="529"/>
      <c r="AO359" s="203"/>
      <c r="AP359" s="203"/>
      <c r="AQ359" s="208"/>
      <c r="AR359" s="205"/>
      <c r="AS359" s="529"/>
      <c r="AT359" s="203"/>
      <c r="AU359" s="203"/>
      <c r="AV359" s="208"/>
      <c r="AW359" s="205"/>
      <c r="AX359" s="529"/>
    </row>
    <row r="360" spans="2:50" ht="14.25" customHeight="1">
      <c r="B360" s="494"/>
      <c r="C360" s="203">
        <v>14</v>
      </c>
      <c r="D360" s="206"/>
      <c r="E360" s="203"/>
      <c r="F360" s="203"/>
      <c r="G360" s="208"/>
      <c r="H360" s="529"/>
      <c r="I360" s="209"/>
      <c r="J360" s="209"/>
      <c r="K360" s="210"/>
      <c r="L360" s="530"/>
      <c r="M360" s="209"/>
      <c r="N360" s="494"/>
      <c r="O360" s="494"/>
      <c r="P360" s="203"/>
      <c r="Q360" s="203"/>
      <c r="R360" s="208"/>
      <c r="S360" s="205"/>
      <c r="T360" s="529"/>
      <c r="U360" s="203"/>
      <c r="V360" s="203"/>
      <c r="W360" s="208"/>
      <c r="X360" s="205"/>
      <c r="Y360" s="529"/>
      <c r="Z360" s="203"/>
      <c r="AA360" s="203"/>
      <c r="AB360" s="208"/>
      <c r="AC360" s="205"/>
      <c r="AD360" s="529"/>
      <c r="AE360" s="203"/>
      <c r="AF360" s="203"/>
      <c r="AG360" s="208"/>
      <c r="AH360" s="205"/>
      <c r="AI360" s="529"/>
      <c r="AJ360" s="203"/>
      <c r="AK360" s="203"/>
      <c r="AL360" s="208"/>
      <c r="AM360" s="205"/>
      <c r="AN360" s="529"/>
      <c r="AO360" s="203"/>
      <c r="AP360" s="203"/>
      <c r="AQ360" s="208"/>
      <c r="AR360" s="205"/>
      <c r="AS360" s="529"/>
      <c r="AT360" s="203"/>
      <c r="AU360" s="203"/>
      <c r="AV360" s="208"/>
      <c r="AW360" s="205"/>
      <c r="AX360" s="529"/>
    </row>
    <row r="361" spans="2:50" ht="14.25" customHeight="1">
      <c r="B361" s="494"/>
      <c r="C361" s="203">
        <v>15</v>
      </c>
      <c r="D361" s="206"/>
      <c r="E361" s="203"/>
      <c r="F361" s="203"/>
      <c r="G361" s="208"/>
      <c r="H361" s="529"/>
      <c r="I361" s="209"/>
      <c r="J361" s="209"/>
      <c r="K361" s="210"/>
      <c r="L361" s="530"/>
      <c r="M361" s="209"/>
      <c r="N361" s="494"/>
      <c r="O361" s="494"/>
      <c r="P361" s="203"/>
      <c r="Q361" s="207"/>
      <c r="R361" s="208"/>
      <c r="S361" s="205"/>
      <c r="T361" s="529"/>
      <c r="U361" s="203"/>
      <c r="V361" s="207"/>
      <c r="W361" s="208"/>
      <c r="X361" s="205"/>
      <c r="Y361" s="529"/>
      <c r="Z361" s="203"/>
      <c r="AA361" s="207"/>
      <c r="AB361" s="208"/>
      <c r="AC361" s="205"/>
      <c r="AD361" s="529"/>
      <c r="AE361" s="203"/>
      <c r="AF361" s="207"/>
      <c r="AG361" s="208"/>
      <c r="AH361" s="205"/>
      <c r="AI361" s="529"/>
      <c r="AJ361" s="203"/>
      <c r="AK361" s="207"/>
      <c r="AL361" s="208"/>
      <c r="AM361" s="205"/>
      <c r="AN361" s="529"/>
      <c r="AO361" s="203"/>
      <c r="AP361" s="207"/>
      <c r="AQ361" s="208"/>
      <c r="AR361" s="205"/>
      <c r="AS361" s="529"/>
      <c r="AT361" s="203"/>
      <c r="AU361" s="207"/>
      <c r="AV361" s="208"/>
      <c r="AW361" s="205"/>
      <c r="AX361" s="529"/>
    </row>
    <row r="362" spans="2:50" ht="14.25" customHeight="1" collapsed="1">
      <c r="B362" s="531" t="s">
        <v>879</v>
      </c>
      <c r="C362" s="532"/>
      <c r="D362" s="532"/>
      <c r="E362" s="532"/>
      <c r="F362" s="532"/>
      <c r="G362" s="532"/>
      <c r="H362" s="532"/>
      <c r="I362" s="532"/>
      <c r="J362" s="532"/>
      <c r="K362" s="532"/>
      <c r="L362" s="532"/>
      <c r="M362" s="533"/>
      <c r="N362" s="575" t="s">
        <v>445</v>
      </c>
      <c r="O362" s="575" t="s">
        <v>105</v>
      </c>
      <c r="P362" s="587">
        <f>AT342+1</f>
        <v>45993</v>
      </c>
      <c r="Q362" s="588"/>
      <c r="R362" s="588"/>
      <c r="S362" s="588"/>
      <c r="T362" s="588"/>
      <c r="U362" s="589">
        <f>P362+1</f>
        <v>45994</v>
      </c>
      <c r="V362" s="590"/>
      <c r="W362" s="590"/>
      <c r="X362" s="590"/>
      <c r="Y362" s="590"/>
      <c r="Z362" s="587">
        <f t="shared" ref="Z362" si="376">U362+1</f>
        <v>45995</v>
      </c>
      <c r="AA362" s="588"/>
      <c r="AB362" s="588"/>
      <c r="AC362" s="588"/>
      <c r="AD362" s="588"/>
      <c r="AE362" s="589">
        <f t="shared" ref="AE362" si="377">Z362+1</f>
        <v>45996</v>
      </c>
      <c r="AF362" s="590"/>
      <c r="AG362" s="590"/>
      <c r="AH362" s="590"/>
      <c r="AI362" s="590"/>
      <c r="AJ362" s="591">
        <f t="shared" ref="AJ362" si="378">AE362+1</f>
        <v>45997</v>
      </c>
      <c r="AK362" s="592"/>
      <c r="AL362" s="592"/>
      <c r="AM362" s="592"/>
      <c r="AN362" s="593"/>
      <c r="AO362" s="589">
        <f t="shared" ref="AO362" si="379">AJ362+1</f>
        <v>45998</v>
      </c>
      <c r="AP362" s="590"/>
      <c r="AQ362" s="590"/>
      <c r="AR362" s="590"/>
      <c r="AS362" s="590"/>
      <c r="AT362" s="591">
        <f t="shared" ref="AT362" si="380">AO362+1</f>
        <v>45999</v>
      </c>
      <c r="AU362" s="592"/>
      <c r="AV362" s="592"/>
      <c r="AW362" s="592"/>
      <c r="AX362" s="593"/>
    </row>
    <row r="363" spans="2:50" ht="14.25" customHeight="1">
      <c r="B363" s="534"/>
      <c r="C363" s="534"/>
      <c r="D363" s="534"/>
      <c r="E363" s="534"/>
      <c r="F363" s="534"/>
      <c r="G363" s="534"/>
      <c r="H363" s="534"/>
      <c r="I363" s="534"/>
      <c r="J363" s="534"/>
      <c r="K363" s="534"/>
      <c r="L363" s="534"/>
      <c r="M363" s="535"/>
      <c r="N363" s="577"/>
      <c r="O363" s="577"/>
      <c r="P363" s="594">
        <f>P362</f>
        <v>45993</v>
      </c>
      <c r="Q363" s="594"/>
      <c r="R363" s="594"/>
      <c r="S363" s="594"/>
      <c r="T363" s="594"/>
      <c r="U363" s="595">
        <f>U362</f>
        <v>45994</v>
      </c>
      <c r="V363" s="595"/>
      <c r="W363" s="595"/>
      <c r="X363" s="595"/>
      <c r="Y363" s="595"/>
      <c r="Z363" s="594">
        <f t="shared" ref="Z363" si="381">Z362</f>
        <v>45995</v>
      </c>
      <c r="AA363" s="594"/>
      <c r="AB363" s="594"/>
      <c r="AC363" s="594"/>
      <c r="AD363" s="594"/>
      <c r="AE363" s="595">
        <f t="shared" ref="AE363" si="382">AE362</f>
        <v>45996</v>
      </c>
      <c r="AF363" s="595"/>
      <c r="AG363" s="595"/>
      <c r="AH363" s="595"/>
      <c r="AI363" s="595"/>
      <c r="AJ363" s="596">
        <f t="shared" ref="AJ363" si="383">AJ362</f>
        <v>45997</v>
      </c>
      <c r="AK363" s="597"/>
      <c r="AL363" s="597"/>
      <c r="AM363" s="597"/>
      <c r="AN363" s="598"/>
      <c r="AO363" s="595">
        <f t="shared" ref="AO363" si="384">AO362</f>
        <v>45998</v>
      </c>
      <c r="AP363" s="595"/>
      <c r="AQ363" s="595"/>
      <c r="AR363" s="595"/>
      <c r="AS363" s="595"/>
      <c r="AT363" s="596">
        <f t="shared" ref="AT363" si="385">AT362</f>
        <v>45999</v>
      </c>
      <c r="AU363" s="597"/>
      <c r="AV363" s="597"/>
      <c r="AW363" s="597"/>
      <c r="AX363" s="598"/>
    </row>
    <row r="364" spans="2:50" ht="14.25" customHeight="1">
      <c r="B364" s="494" t="s">
        <v>165</v>
      </c>
      <c r="C364" s="494" t="s">
        <v>160</v>
      </c>
      <c r="D364" s="494"/>
      <c r="E364" s="494" t="s">
        <v>161</v>
      </c>
      <c r="F364" s="494"/>
      <c r="G364" s="494"/>
      <c r="H364" s="494" t="s">
        <v>166</v>
      </c>
      <c r="I364" s="527" t="s">
        <v>446</v>
      </c>
      <c r="J364" s="527"/>
      <c r="K364" s="527"/>
      <c r="L364" s="527" t="s">
        <v>166</v>
      </c>
      <c r="M364" s="527" t="s">
        <v>168</v>
      </c>
      <c r="N364" s="494"/>
      <c r="O364" s="494" t="s">
        <v>167</v>
      </c>
      <c r="P364" s="494" t="s">
        <v>163</v>
      </c>
      <c r="Q364" s="494"/>
      <c r="R364" s="494"/>
      <c r="S364" s="494"/>
      <c r="T364" s="494" t="s">
        <v>166</v>
      </c>
      <c r="U364" s="494" t="s">
        <v>163</v>
      </c>
      <c r="V364" s="494"/>
      <c r="W364" s="494"/>
      <c r="X364" s="494"/>
      <c r="Y364" s="494" t="s">
        <v>166</v>
      </c>
      <c r="Z364" s="494" t="s">
        <v>163</v>
      </c>
      <c r="AA364" s="494"/>
      <c r="AB364" s="494"/>
      <c r="AC364" s="494"/>
      <c r="AD364" s="494" t="s">
        <v>166</v>
      </c>
      <c r="AE364" s="494" t="s">
        <v>163</v>
      </c>
      <c r="AF364" s="494"/>
      <c r="AG364" s="494"/>
      <c r="AH364" s="494"/>
      <c r="AI364" s="494" t="s">
        <v>166</v>
      </c>
      <c r="AJ364" s="494" t="s">
        <v>163</v>
      </c>
      <c r="AK364" s="494"/>
      <c r="AL364" s="494"/>
      <c r="AM364" s="494"/>
      <c r="AN364" s="494" t="s">
        <v>166</v>
      </c>
      <c r="AO364" s="494" t="s">
        <v>163</v>
      </c>
      <c r="AP364" s="494"/>
      <c r="AQ364" s="494"/>
      <c r="AR364" s="494"/>
      <c r="AS364" s="494" t="s">
        <v>166</v>
      </c>
      <c r="AT364" s="494" t="s">
        <v>163</v>
      </c>
      <c r="AU364" s="494"/>
      <c r="AV364" s="494"/>
      <c r="AW364" s="494"/>
      <c r="AX364" s="494" t="s">
        <v>166</v>
      </c>
    </row>
    <row r="365" spans="2:50" ht="14.25" customHeight="1">
      <c r="B365" s="494"/>
      <c r="C365" s="494"/>
      <c r="D365" s="494"/>
      <c r="E365" s="494" t="s">
        <v>447</v>
      </c>
      <c r="F365" s="494"/>
      <c r="G365" s="494"/>
      <c r="H365" s="494"/>
      <c r="I365" s="527" t="s">
        <v>447</v>
      </c>
      <c r="J365" s="527"/>
      <c r="K365" s="527"/>
      <c r="L365" s="527"/>
      <c r="M365" s="527"/>
      <c r="N365" s="494"/>
      <c r="O365" s="494"/>
      <c r="P365" s="494" t="s">
        <v>448</v>
      </c>
      <c r="Q365" s="494"/>
      <c r="R365" s="494"/>
      <c r="S365" s="494"/>
      <c r="T365" s="494"/>
      <c r="U365" s="494" t="s">
        <v>448</v>
      </c>
      <c r="V365" s="494"/>
      <c r="W365" s="494"/>
      <c r="X365" s="494"/>
      <c r="Y365" s="494"/>
      <c r="Z365" s="494" t="s">
        <v>448</v>
      </c>
      <c r="AA365" s="494"/>
      <c r="AB365" s="494"/>
      <c r="AC365" s="494"/>
      <c r="AD365" s="494"/>
      <c r="AE365" s="494" t="s">
        <v>448</v>
      </c>
      <c r="AF365" s="494"/>
      <c r="AG365" s="494"/>
      <c r="AH365" s="494"/>
      <c r="AI365" s="494"/>
      <c r="AJ365" s="494" t="s">
        <v>448</v>
      </c>
      <c r="AK365" s="494"/>
      <c r="AL365" s="494"/>
      <c r="AM365" s="494"/>
      <c r="AN365" s="494"/>
      <c r="AO365" s="494" t="s">
        <v>448</v>
      </c>
      <c r="AP365" s="494"/>
      <c r="AQ365" s="494"/>
      <c r="AR365" s="494"/>
      <c r="AS365" s="494"/>
      <c r="AT365" s="494" t="s">
        <v>448</v>
      </c>
      <c r="AU365" s="494"/>
      <c r="AV365" s="494"/>
      <c r="AW365" s="494"/>
      <c r="AX365" s="494"/>
    </row>
    <row r="366" spans="2:50" ht="14.25" customHeight="1">
      <c r="B366" s="494"/>
      <c r="C366" s="494"/>
      <c r="D366" s="494"/>
      <c r="E366" s="203" t="s">
        <v>162</v>
      </c>
      <c r="F366" s="203" t="s">
        <v>449</v>
      </c>
      <c r="G366" s="203" t="s">
        <v>164</v>
      </c>
      <c r="H366" s="494"/>
      <c r="I366" s="204" t="s">
        <v>162</v>
      </c>
      <c r="J366" s="204" t="s">
        <v>449</v>
      </c>
      <c r="K366" s="204" t="s">
        <v>164</v>
      </c>
      <c r="L366" s="527"/>
      <c r="M366" s="527"/>
      <c r="N366" s="494"/>
      <c r="O366" s="494"/>
      <c r="P366" s="203" t="s">
        <v>162</v>
      </c>
      <c r="Q366" s="203" t="s">
        <v>449</v>
      </c>
      <c r="R366" s="203" t="s">
        <v>164</v>
      </c>
      <c r="S366" s="205" t="s">
        <v>168</v>
      </c>
      <c r="T366" s="494"/>
      <c r="U366" s="203" t="s">
        <v>162</v>
      </c>
      <c r="V366" s="203" t="s">
        <v>449</v>
      </c>
      <c r="W366" s="203" t="s">
        <v>164</v>
      </c>
      <c r="X366" s="205" t="s">
        <v>168</v>
      </c>
      <c r="Y366" s="494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494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494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494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494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494"/>
    </row>
    <row r="367" spans="2:50" ht="14.25" customHeight="1">
      <c r="B367" s="494" t="s">
        <v>488</v>
      </c>
      <c r="C367" s="203">
        <v>1</v>
      </c>
      <c r="D367" s="206"/>
      <c r="E367" s="203"/>
      <c r="F367" s="203"/>
      <c r="G367" s="208" t="e">
        <f t="shared" ref="G367:G381" si="386">F367/E367</f>
        <v>#DIV/0!</v>
      </c>
      <c r="H367" s="529" t="e">
        <f>AVERAGE(G367:G381)</f>
        <v>#DIV/0!</v>
      </c>
      <c r="I367" s="209" t="e">
        <f>AVERAGE(P367,U367,Z367,AE367,AJ367,AO367,AT367)</f>
        <v>#DIV/0!</v>
      </c>
      <c r="J367" s="209" t="e">
        <f>AVERAGE(Q367,V367,AA367,AF367,AK367,AP367,AU367)</f>
        <v>#DIV/0!</v>
      </c>
      <c r="K367" s="210" t="e">
        <f>AVERAGE(R367,W367,AB367,AG367,AL367,AQ367,AV367)</f>
        <v>#DIV/0!</v>
      </c>
      <c r="L367" s="530" t="str">
        <f>IFERROR(AVERAGE(K367:K381),"-")</f>
        <v>-</v>
      </c>
      <c r="M367" s="209" t="e">
        <f>RANK(K367, K$367:$K$381)</f>
        <v>#DIV/0!</v>
      </c>
      <c r="N367" s="494"/>
      <c r="O367" s="494"/>
      <c r="P367" s="203"/>
      <c r="Q367" s="203"/>
      <c r="R367" s="208" t="e">
        <f t="shared" ref="R367:R380" si="387">Q367/P367</f>
        <v>#DIV/0!</v>
      </c>
      <c r="S367" s="205" t="e">
        <f>RANK(R367, R$367:R$381)</f>
        <v>#DIV/0!</v>
      </c>
      <c r="T367" s="529" t="e">
        <f>AVERAGE(R367:R381)</f>
        <v>#DIV/0!</v>
      </c>
      <c r="U367" s="203"/>
      <c r="V367" s="203"/>
      <c r="W367" s="208" t="e">
        <f t="shared" ref="W367:W380" si="388">V367/U367</f>
        <v>#DIV/0!</v>
      </c>
      <c r="X367" s="205" t="e">
        <f>RANK(W367, W$367:W$381)</f>
        <v>#DIV/0!</v>
      </c>
      <c r="Y367" s="529" t="e">
        <f>AVERAGE(W367:W381)</f>
        <v>#DIV/0!</v>
      </c>
      <c r="Z367" s="203"/>
      <c r="AA367" s="203"/>
      <c r="AB367" s="208" t="e">
        <f t="shared" ref="AB367:AB380" si="389">AA367/Z367</f>
        <v>#DIV/0!</v>
      </c>
      <c r="AC367" s="205" t="e">
        <f>RANK(AB367, AB$367:AB$381)</f>
        <v>#DIV/0!</v>
      </c>
      <c r="AD367" s="529" t="e">
        <f>AVERAGE(AB367:AB381)</f>
        <v>#DIV/0!</v>
      </c>
      <c r="AE367" s="203"/>
      <c r="AF367" s="203"/>
      <c r="AG367" s="208" t="e">
        <f t="shared" ref="AG367:AG380" si="390">AF367/AE367</f>
        <v>#DIV/0!</v>
      </c>
      <c r="AH367" s="205" t="e">
        <f>RANK(AG367, AG$367:AG$381)</f>
        <v>#DIV/0!</v>
      </c>
      <c r="AI367" s="529" t="e">
        <f>AVERAGE(AG367:AG381)</f>
        <v>#DIV/0!</v>
      </c>
      <c r="AJ367" s="203"/>
      <c r="AK367" s="203"/>
      <c r="AL367" s="208" t="e">
        <f t="shared" ref="AL367:AL380" si="391">AK367/AJ367</f>
        <v>#DIV/0!</v>
      </c>
      <c r="AM367" s="205" t="e">
        <f>RANK(AL367, AL$367:AL$381)</f>
        <v>#DIV/0!</v>
      </c>
      <c r="AN367" s="529" t="e">
        <f>AVERAGE(AL367:AL381)</f>
        <v>#DIV/0!</v>
      </c>
      <c r="AO367" s="203"/>
      <c r="AP367" s="203"/>
      <c r="AQ367" s="208" t="e">
        <f t="shared" ref="AQ367:AQ380" si="392">AP367/AO367</f>
        <v>#DIV/0!</v>
      </c>
      <c r="AR367" s="205" t="e">
        <f>RANK(AQ367, AQ$367:AQ$381)</f>
        <v>#DIV/0!</v>
      </c>
      <c r="AS367" s="529" t="e">
        <f>AVERAGE(AQ367:AQ381)</f>
        <v>#DIV/0!</v>
      </c>
      <c r="AT367" s="203"/>
      <c r="AU367" s="203"/>
      <c r="AV367" s="208" t="e">
        <f t="shared" ref="AV367:AV380" si="393">AU367/AT367</f>
        <v>#DIV/0!</v>
      </c>
      <c r="AW367" s="205" t="e">
        <f>RANK(AV367, AV$367:AV$381)</f>
        <v>#DIV/0!</v>
      </c>
      <c r="AX367" s="529" t="e">
        <f>AVERAGE(AV367:AV381)</f>
        <v>#DIV/0!</v>
      </c>
    </row>
    <row r="368" spans="2:50" ht="14.25" customHeight="1">
      <c r="B368" s="494"/>
      <c r="C368" s="203">
        <v>2</v>
      </c>
      <c r="D368" s="206"/>
      <c r="E368" s="203"/>
      <c r="F368" s="203"/>
      <c r="G368" s="208" t="e">
        <f t="shared" si="386"/>
        <v>#DIV/0!</v>
      </c>
      <c r="H368" s="529"/>
      <c r="I368" s="209" t="e">
        <f t="shared" ref="I368:K381" si="394">AVERAGE(P368,U368,Z368,AE368,AJ368,AO368,AT368)</f>
        <v>#DIV/0!</v>
      </c>
      <c r="J368" s="209" t="e">
        <f t="shared" si="394"/>
        <v>#DIV/0!</v>
      </c>
      <c r="K368" s="210" t="e">
        <f t="shared" si="394"/>
        <v>#DIV/0!</v>
      </c>
      <c r="L368" s="530"/>
      <c r="M368" s="209" t="e">
        <f>RANK(K368, K$367:$K$381)</f>
        <v>#DIV/0!</v>
      </c>
      <c r="N368" s="494"/>
      <c r="O368" s="494"/>
      <c r="P368" s="203"/>
      <c r="Q368" s="203"/>
      <c r="R368" s="208" t="e">
        <f t="shared" si="387"/>
        <v>#DIV/0!</v>
      </c>
      <c r="S368" s="205" t="e">
        <f t="shared" ref="S368:S381" si="395">RANK(R368, R$367:R$381)</f>
        <v>#DIV/0!</v>
      </c>
      <c r="T368" s="529"/>
      <c r="U368" s="203"/>
      <c r="V368" s="203"/>
      <c r="W368" s="208" t="e">
        <f t="shared" si="388"/>
        <v>#DIV/0!</v>
      </c>
      <c r="X368" s="205" t="e">
        <f t="shared" ref="X368:X381" si="396">RANK(W368, W$367:W$381)</f>
        <v>#DIV/0!</v>
      </c>
      <c r="Y368" s="529"/>
      <c r="Z368" s="203"/>
      <c r="AA368" s="203"/>
      <c r="AB368" s="208" t="e">
        <f t="shared" si="389"/>
        <v>#DIV/0!</v>
      </c>
      <c r="AC368" s="205" t="e">
        <f t="shared" ref="AC368:AC381" si="397">RANK(AB368, AB$367:AB$381)</f>
        <v>#DIV/0!</v>
      </c>
      <c r="AD368" s="529"/>
      <c r="AE368" s="203"/>
      <c r="AF368" s="203"/>
      <c r="AG368" s="208" t="e">
        <f t="shared" si="390"/>
        <v>#DIV/0!</v>
      </c>
      <c r="AH368" s="205" t="e">
        <f t="shared" ref="AH368:AH381" si="398">RANK(AG368, AG$367:AG$381)</f>
        <v>#DIV/0!</v>
      </c>
      <c r="AI368" s="529"/>
      <c r="AJ368" s="203"/>
      <c r="AK368" s="203"/>
      <c r="AL368" s="208" t="e">
        <f t="shared" si="391"/>
        <v>#DIV/0!</v>
      </c>
      <c r="AM368" s="205" t="e">
        <f t="shared" ref="AM368:AM381" si="399">RANK(AL368, AL$367:AL$381)</f>
        <v>#DIV/0!</v>
      </c>
      <c r="AN368" s="529"/>
      <c r="AO368" s="203"/>
      <c r="AP368" s="203"/>
      <c r="AQ368" s="208" t="e">
        <f t="shared" si="392"/>
        <v>#DIV/0!</v>
      </c>
      <c r="AR368" s="205" t="e">
        <f t="shared" ref="AR368:AR381" si="400">RANK(AQ368, AQ$367:AQ$381)</f>
        <v>#DIV/0!</v>
      </c>
      <c r="AS368" s="529"/>
      <c r="AT368" s="203"/>
      <c r="AU368" s="203"/>
      <c r="AV368" s="208" t="e">
        <f t="shared" si="393"/>
        <v>#DIV/0!</v>
      </c>
      <c r="AW368" s="205" t="e">
        <f t="shared" ref="AW368:AW381" si="401">RANK(AV368, AV$367:AV$381)</f>
        <v>#DIV/0!</v>
      </c>
      <c r="AX368" s="529"/>
    </row>
    <row r="369" spans="2:50" ht="14.25" customHeight="1">
      <c r="B369" s="494"/>
      <c r="C369" s="203">
        <v>3</v>
      </c>
      <c r="D369" s="206"/>
      <c r="E369" s="203"/>
      <c r="F369" s="203"/>
      <c r="G369" s="208" t="e">
        <f t="shared" si="386"/>
        <v>#DIV/0!</v>
      </c>
      <c r="H369" s="529"/>
      <c r="I369" s="209" t="e">
        <f t="shared" si="394"/>
        <v>#DIV/0!</v>
      </c>
      <c r="J369" s="209" t="e">
        <f t="shared" si="394"/>
        <v>#DIV/0!</v>
      </c>
      <c r="K369" s="210" t="e">
        <f t="shared" si="394"/>
        <v>#DIV/0!</v>
      </c>
      <c r="L369" s="530"/>
      <c r="M369" s="209" t="e">
        <f>RANK(K369, K$367:$K$381)</f>
        <v>#DIV/0!</v>
      </c>
      <c r="N369" s="494"/>
      <c r="O369" s="494"/>
      <c r="P369" s="203"/>
      <c r="Q369" s="203"/>
      <c r="R369" s="208" t="e">
        <f t="shared" si="387"/>
        <v>#DIV/0!</v>
      </c>
      <c r="S369" s="205" t="e">
        <f t="shared" si="395"/>
        <v>#DIV/0!</v>
      </c>
      <c r="T369" s="529"/>
      <c r="U369" s="203"/>
      <c r="V369" s="203"/>
      <c r="W369" s="208" t="e">
        <f t="shared" si="388"/>
        <v>#DIV/0!</v>
      </c>
      <c r="X369" s="205" t="e">
        <f t="shared" si="396"/>
        <v>#DIV/0!</v>
      </c>
      <c r="Y369" s="529"/>
      <c r="Z369" s="203"/>
      <c r="AA369" s="203"/>
      <c r="AB369" s="208" t="e">
        <f t="shared" si="389"/>
        <v>#DIV/0!</v>
      </c>
      <c r="AC369" s="205" t="e">
        <f t="shared" si="397"/>
        <v>#DIV/0!</v>
      </c>
      <c r="AD369" s="529"/>
      <c r="AE369" s="203"/>
      <c r="AF369" s="203"/>
      <c r="AG369" s="208" t="e">
        <f t="shared" si="390"/>
        <v>#DIV/0!</v>
      </c>
      <c r="AH369" s="205" t="e">
        <f t="shared" si="398"/>
        <v>#DIV/0!</v>
      </c>
      <c r="AI369" s="529"/>
      <c r="AJ369" s="203"/>
      <c r="AK369" s="203"/>
      <c r="AL369" s="208" t="e">
        <f t="shared" si="391"/>
        <v>#DIV/0!</v>
      </c>
      <c r="AM369" s="205" t="e">
        <f t="shared" si="399"/>
        <v>#DIV/0!</v>
      </c>
      <c r="AN369" s="529"/>
      <c r="AO369" s="203"/>
      <c r="AP369" s="203"/>
      <c r="AQ369" s="208" t="e">
        <f t="shared" si="392"/>
        <v>#DIV/0!</v>
      </c>
      <c r="AR369" s="205" t="e">
        <f t="shared" si="400"/>
        <v>#DIV/0!</v>
      </c>
      <c r="AS369" s="529"/>
      <c r="AT369" s="203"/>
      <c r="AU369" s="203"/>
      <c r="AV369" s="208" t="e">
        <f t="shared" si="393"/>
        <v>#DIV/0!</v>
      </c>
      <c r="AW369" s="205" t="e">
        <f t="shared" si="401"/>
        <v>#DIV/0!</v>
      </c>
      <c r="AX369" s="529"/>
    </row>
    <row r="370" spans="2:50" ht="14.25" customHeight="1">
      <c r="B370" s="494"/>
      <c r="C370" s="203">
        <v>4</v>
      </c>
      <c r="D370" s="206"/>
      <c r="E370" s="203"/>
      <c r="F370" s="203"/>
      <c r="G370" s="208" t="e">
        <f t="shared" si="386"/>
        <v>#DIV/0!</v>
      </c>
      <c r="H370" s="529"/>
      <c r="I370" s="209" t="e">
        <f t="shared" si="394"/>
        <v>#DIV/0!</v>
      </c>
      <c r="J370" s="209" t="e">
        <f t="shared" si="394"/>
        <v>#DIV/0!</v>
      </c>
      <c r="K370" s="210" t="e">
        <f t="shared" si="394"/>
        <v>#DIV/0!</v>
      </c>
      <c r="L370" s="530"/>
      <c r="M370" s="209" t="e">
        <f>RANK(K370, K$367:$K$381)</f>
        <v>#DIV/0!</v>
      </c>
      <c r="N370" s="494"/>
      <c r="O370" s="494"/>
      <c r="P370" s="203"/>
      <c r="Q370" s="203"/>
      <c r="R370" s="208" t="e">
        <f t="shared" si="387"/>
        <v>#DIV/0!</v>
      </c>
      <c r="S370" s="205" t="e">
        <f t="shared" si="395"/>
        <v>#DIV/0!</v>
      </c>
      <c r="T370" s="529"/>
      <c r="U370" s="203"/>
      <c r="V370" s="203"/>
      <c r="W370" s="208" t="e">
        <f t="shared" si="388"/>
        <v>#DIV/0!</v>
      </c>
      <c r="X370" s="205" t="e">
        <f t="shared" si="396"/>
        <v>#DIV/0!</v>
      </c>
      <c r="Y370" s="529"/>
      <c r="Z370" s="203"/>
      <c r="AA370" s="203"/>
      <c r="AB370" s="208" t="e">
        <f t="shared" si="389"/>
        <v>#DIV/0!</v>
      </c>
      <c r="AC370" s="205" t="e">
        <f t="shared" si="397"/>
        <v>#DIV/0!</v>
      </c>
      <c r="AD370" s="529"/>
      <c r="AE370" s="203"/>
      <c r="AF370" s="203"/>
      <c r="AG370" s="208" t="e">
        <f t="shared" si="390"/>
        <v>#DIV/0!</v>
      </c>
      <c r="AH370" s="205" t="e">
        <f t="shared" si="398"/>
        <v>#DIV/0!</v>
      </c>
      <c r="AI370" s="529"/>
      <c r="AJ370" s="203"/>
      <c r="AK370" s="203"/>
      <c r="AL370" s="208" t="e">
        <f t="shared" si="391"/>
        <v>#DIV/0!</v>
      </c>
      <c r="AM370" s="205" t="e">
        <f t="shared" si="399"/>
        <v>#DIV/0!</v>
      </c>
      <c r="AN370" s="529"/>
      <c r="AO370" s="203"/>
      <c r="AP370" s="203"/>
      <c r="AQ370" s="208" t="e">
        <f t="shared" si="392"/>
        <v>#DIV/0!</v>
      </c>
      <c r="AR370" s="205" t="e">
        <f t="shared" si="400"/>
        <v>#DIV/0!</v>
      </c>
      <c r="AS370" s="529"/>
      <c r="AT370" s="203"/>
      <c r="AU370" s="203"/>
      <c r="AV370" s="208" t="e">
        <f t="shared" si="393"/>
        <v>#DIV/0!</v>
      </c>
      <c r="AW370" s="205" t="e">
        <f t="shared" si="401"/>
        <v>#DIV/0!</v>
      </c>
      <c r="AX370" s="529"/>
    </row>
    <row r="371" spans="2:50" ht="14.25" customHeight="1">
      <c r="B371" s="494"/>
      <c r="C371" s="203">
        <v>5</v>
      </c>
      <c r="D371" s="206"/>
      <c r="E371" s="203"/>
      <c r="F371" s="203"/>
      <c r="G371" s="208" t="e">
        <f t="shared" si="386"/>
        <v>#DIV/0!</v>
      </c>
      <c r="H371" s="529"/>
      <c r="I371" s="209" t="e">
        <f t="shared" si="394"/>
        <v>#DIV/0!</v>
      </c>
      <c r="J371" s="209" t="e">
        <f t="shared" si="394"/>
        <v>#DIV/0!</v>
      </c>
      <c r="K371" s="210" t="e">
        <f t="shared" si="394"/>
        <v>#DIV/0!</v>
      </c>
      <c r="L371" s="530"/>
      <c r="M371" s="209" t="e">
        <f>RANK(K371, K$367:$K$381)</f>
        <v>#DIV/0!</v>
      </c>
      <c r="N371" s="494"/>
      <c r="O371" s="494"/>
      <c r="P371" s="203"/>
      <c r="Q371" s="203"/>
      <c r="R371" s="208" t="e">
        <f t="shared" si="387"/>
        <v>#DIV/0!</v>
      </c>
      <c r="S371" s="205" t="e">
        <f t="shared" si="395"/>
        <v>#DIV/0!</v>
      </c>
      <c r="T371" s="529"/>
      <c r="U371" s="203"/>
      <c r="V371" s="203"/>
      <c r="W371" s="208" t="e">
        <f t="shared" si="388"/>
        <v>#DIV/0!</v>
      </c>
      <c r="X371" s="205" t="e">
        <f t="shared" si="396"/>
        <v>#DIV/0!</v>
      </c>
      <c r="Y371" s="529"/>
      <c r="Z371" s="203"/>
      <c r="AA371" s="203"/>
      <c r="AB371" s="208" t="e">
        <f t="shared" si="389"/>
        <v>#DIV/0!</v>
      </c>
      <c r="AC371" s="205" t="e">
        <f t="shared" si="397"/>
        <v>#DIV/0!</v>
      </c>
      <c r="AD371" s="529"/>
      <c r="AE371" s="203"/>
      <c r="AF371" s="203"/>
      <c r="AG371" s="208" t="e">
        <f t="shared" si="390"/>
        <v>#DIV/0!</v>
      </c>
      <c r="AH371" s="205" t="e">
        <f t="shared" si="398"/>
        <v>#DIV/0!</v>
      </c>
      <c r="AI371" s="529"/>
      <c r="AJ371" s="203"/>
      <c r="AK371" s="203"/>
      <c r="AL371" s="208" t="e">
        <f t="shared" si="391"/>
        <v>#DIV/0!</v>
      </c>
      <c r="AM371" s="205" t="e">
        <f t="shared" si="399"/>
        <v>#DIV/0!</v>
      </c>
      <c r="AN371" s="529"/>
      <c r="AO371" s="203"/>
      <c r="AP371" s="203"/>
      <c r="AQ371" s="208" t="e">
        <f t="shared" si="392"/>
        <v>#DIV/0!</v>
      </c>
      <c r="AR371" s="205" t="e">
        <f t="shared" si="400"/>
        <v>#DIV/0!</v>
      </c>
      <c r="AS371" s="529"/>
      <c r="AT371" s="203"/>
      <c r="AU371" s="203"/>
      <c r="AV371" s="208" t="e">
        <f t="shared" si="393"/>
        <v>#DIV/0!</v>
      </c>
      <c r="AW371" s="205" t="e">
        <f t="shared" si="401"/>
        <v>#DIV/0!</v>
      </c>
      <c r="AX371" s="529"/>
    </row>
    <row r="372" spans="2:50" ht="14.25" customHeight="1">
      <c r="B372" s="494"/>
      <c r="C372" s="203">
        <v>6</v>
      </c>
      <c r="D372" s="206"/>
      <c r="E372" s="203"/>
      <c r="F372" s="203"/>
      <c r="G372" s="208" t="e">
        <f t="shared" si="386"/>
        <v>#DIV/0!</v>
      </c>
      <c r="H372" s="529"/>
      <c r="I372" s="209" t="e">
        <f t="shared" si="394"/>
        <v>#DIV/0!</v>
      </c>
      <c r="J372" s="209" t="e">
        <f t="shared" si="394"/>
        <v>#DIV/0!</v>
      </c>
      <c r="K372" s="210" t="e">
        <f t="shared" si="394"/>
        <v>#DIV/0!</v>
      </c>
      <c r="L372" s="530"/>
      <c r="M372" s="209" t="e">
        <f>RANK(K372, K$367:$K$381)</f>
        <v>#DIV/0!</v>
      </c>
      <c r="N372" s="494"/>
      <c r="O372" s="494"/>
      <c r="P372" s="203"/>
      <c r="Q372" s="203"/>
      <c r="R372" s="208" t="e">
        <f t="shared" si="387"/>
        <v>#DIV/0!</v>
      </c>
      <c r="S372" s="205" t="e">
        <f t="shared" si="395"/>
        <v>#DIV/0!</v>
      </c>
      <c r="T372" s="529"/>
      <c r="U372" s="203"/>
      <c r="V372" s="203"/>
      <c r="W372" s="208" t="e">
        <f t="shared" si="388"/>
        <v>#DIV/0!</v>
      </c>
      <c r="X372" s="205" t="e">
        <f t="shared" si="396"/>
        <v>#DIV/0!</v>
      </c>
      <c r="Y372" s="529"/>
      <c r="Z372" s="203"/>
      <c r="AA372" s="203"/>
      <c r="AB372" s="208" t="e">
        <f t="shared" si="389"/>
        <v>#DIV/0!</v>
      </c>
      <c r="AC372" s="205" t="e">
        <f t="shared" si="397"/>
        <v>#DIV/0!</v>
      </c>
      <c r="AD372" s="529"/>
      <c r="AE372" s="203"/>
      <c r="AF372" s="203"/>
      <c r="AG372" s="208" t="e">
        <f t="shared" si="390"/>
        <v>#DIV/0!</v>
      </c>
      <c r="AH372" s="205" t="e">
        <f t="shared" si="398"/>
        <v>#DIV/0!</v>
      </c>
      <c r="AI372" s="529"/>
      <c r="AJ372" s="203"/>
      <c r="AK372" s="203"/>
      <c r="AL372" s="208" t="e">
        <f t="shared" si="391"/>
        <v>#DIV/0!</v>
      </c>
      <c r="AM372" s="205" t="e">
        <f>RANK(AL372, AL$367:AL$381)</f>
        <v>#DIV/0!</v>
      </c>
      <c r="AN372" s="529"/>
      <c r="AO372" s="203"/>
      <c r="AP372" s="203"/>
      <c r="AQ372" s="208" t="e">
        <f t="shared" si="392"/>
        <v>#DIV/0!</v>
      </c>
      <c r="AR372" s="205" t="e">
        <f t="shared" si="400"/>
        <v>#DIV/0!</v>
      </c>
      <c r="AS372" s="529"/>
      <c r="AT372" s="203"/>
      <c r="AU372" s="203"/>
      <c r="AV372" s="208" t="e">
        <f t="shared" si="393"/>
        <v>#DIV/0!</v>
      </c>
      <c r="AW372" s="205" t="e">
        <f t="shared" si="401"/>
        <v>#DIV/0!</v>
      </c>
      <c r="AX372" s="529"/>
    </row>
    <row r="373" spans="2:50" ht="14.25" customHeight="1">
      <c r="B373" s="494"/>
      <c r="C373" s="203">
        <v>7</v>
      </c>
      <c r="D373" s="206"/>
      <c r="E373" s="203"/>
      <c r="F373" s="203"/>
      <c r="G373" s="208" t="e">
        <f t="shared" si="386"/>
        <v>#DIV/0!</v>
      </c>
      <c r="H373" s="529"/>
      <c r="I373" s="209" t="e">
        <f t="shared" si="394"/>
        <v>#DIV/0!</v>
      </c>
      <c r="J373" s="209" t="e">
        <f t="shared" si="394"/>
        <v>#DIV/0!</v>
      </c>
      <c r="K373" s="210" t="e">
        <f t="shared" si="394"/>
        <v>#DIV/0!</v>
      </c>
      <c r="L373" s="530"/>
      <c r="M373" s="209" t="e">
        <f>RANK(K373, K$367:$K$381)</f>
        <v>#DIV/0!</v>
      </c>
      <c r="N373" s="494"/>
      <c r="O373" s="494"/>
      <c r="P373" s="203"/>
      <c r="Q373" s="203"/>
      <c r="R373" s="208" t="e">
        <f t="shared" si="387"/>
        <v>#DIV/0!</v>
      </c>
      <c r="S373" s="205" t="e">
        <f>RANK(R373, R$367:R$381)</f>
        <v>#DIV/0!</v>
      </c>
      <c r="T373" s="529"/>
      <c r="U373" s="203"/>
      <c r="V373" s="203"/>
      <c r="W373" s="208" t="e">
        <f t="shared" si="388"/>
        <v>#DIV/0!</v>
      </c>
      <c r="X373" s="205" t="e">
        <f>RANK(W373, W$367:W$381)</f>
        <v>#DIV/0!</v>
      </c>
      <c r="Y373" s="529"/>
      <c r="Z373" s="203"/>
      <c r="AA373" s="203"/>
      <c r="AB373" s="208" t="e">
        <f t="shared" si="389"/>
        <v>#DIV/0!</v>
      </c>
      <c r="AC373" s="205" t="e">
        <f>RANK(AB373, AB$367:AB$381)</f>
        <v>#DIV/0!</v>
      </c>
      <c r="AD373" s="529"/>
      <c r="AE373" s="203"/>
      <c r="AF373" s="203"/>
      <c r="AG373" s="208" t="e">
        <f t="shared" si="390"/>
        <v>#DIV/0!</v>
      </c>
      <c r="AH373" s="205" t="e">
        <f>RANK(AG373, AG$367:AG$381)</f>
        <v>#DIV/0!</v>
      </c>
      <c r="AI373" s="529"/>
      <c r="AJ373" s="203"/>
      <c r="AK373" s="203"/>
      <c r="AL373" s="208" t="e">
        <f t="shared" si="391"/>
        <v>#DIV/0!</v>
      </c>
      <c r="AM373" s="205" t="e">
        <f>RANK(AL373, AL$367:AL$381)</f>
        <v>#DIV/0!</v>
      </c>
      <c r="AN373" s="529"/>
      <c r="AO373" s="203"/>
      <c r="AP373" s="203"/>
      <c r="AQ373" s="208" t="e">
        <f t="shared" si="392"/>
        <v>#DIV/0!</v>
      </c>
      <c r="AR373" s="205" t="e">
        <f>RANK(AQ373, AQ$367:AQ$381)</f>
        <v>#DIV/0!</v>
      </c>
      <c r="AS373" s="529"/>
      <c r="AT373" s="203"/>
      <c r="AU373" s="203"/>
      <c r="AV373" s="208" t="e">
        <f t="shared" si="393"/>
        <v>#DIV/0!</v>
      </c>
      <c r="AW373" s="205" t="e">
        <f>RANK(AV373, AV$367:AV$381)</f>
        <v>#DIV/0!</v>
      </c>
      <c r="AX373" s="529"/>
    </row>
    <row r="374" spans="2:50" ht="14.25" customHeight="1">
      <c r="B374" s="494"/>
      <c r="C374" s="203">
        <v>8</v>
      </c>
      <c r="D374" s="206"/>
      <c r="E374" s="203"/>
      <c r="F374" s="203"/>
      <c r="G374" s="208" t="e">
        <f t="shared" si="386"/>
        <v>#DIV/0!</v>
      </c>
      <c r="H374" s="529"/>
      <c r="I374" s="209" t="e">
        <f t="shared" si="394"/>
        <v>#DIV/0!</v>
      </c>
      <c r="J374" s="209" t="e">
        <f t="shared" si="394"/>
        <v>#DIV/0!</v>
      </c>
      <c r="K374" s="210" t="e">
        <f t="shared" si="394"/>
        <v>#DIV/0!</v>
      </c>
      <c r="L374" s="530"/>
      <c r="M374" s="209" t="e">
        <f>RANK(K374, K$367:$K$381)</f>
        <v>#DIV/0!</v>
      </c>
      <c r="N374" s="494"/>
      <c r="O374" s="494"/>
      <c r="P374" s="203"/>
      <c r="Q374" s="203"/>
      <c r="R374" s="208" t="e">
        <f t="shared" si="387"/>
        <v>#DIV/0!</v>
      </c>
      <c r="S374" s="205" t="e">
        <f t="shared" si="395"/>
        <v>#DIV/0!</v>
      </c>
      <c r="T374" s="529"/>
      <c r="U374" s="203"/>
      <c r="V374" s="203"/>
      <c r="W374" s="208" t="e">
        <f t="shared" si="388"/>
        <v>#DIV/0!</v>
      </c>
      <c r="X374" s="205" t="e">
        <f t="shared" si="396"/>
        <v>#DIV/0!</v>
      </c>
      <c r="Y374" s="529"/>
      <c r="Z374" s="203"/>
      <c r="AA374" s="203"/>
      <c r="AB374" s="208" t="e">
        <f t="shared" si="389"/>
        <v>#DIV/0!</v>
      </c>
      <c r="AC374" s="205" t="e">
        <f t="shared" si="397"/>
        <v>#DIV/0!</v>
      </c>
      <c r="AD374" s="529"/>
      <c r="AE374" s="203"/>
      <c r="AF374" s="203"/>
      <c r="AG374" s="208" t="e">
        <f t="shared" si="390"/>
        <v>#DIV/0!</v>
      </c>
      <c r="AH374" s="205" t="e">
        <f t="shared" si="398"/>
        <v>#DIV/0!</v>
      </c>
      <c r="AI374" s="529"/>
      <c r="AJ374" s="203"/>
      <c r="AK374" s="203"/>
      <c r="AL374" s="208" t="e">
        <f t="shared" si="391"/>
        <v>#DIV/0!</v>
      </c>
      <c r="AM374" s="205" t="e">
        <f t="shared" si="399"/>
        <v>#DIV/0!</v>
      </c>
      <c r="AN374" s="529"/>
      <c r="AO374" s="203"/>
      <c r="AP374" s="203"/>
      <c r="AQ374" s="208" t="e">
        <f t="shared" si="392"/>
        <v>#DIV/0!</v>
      </c>
      <c r="AR374" s="205" t="e">
        <f t="shared" si="400"/>
        <v>#DIV/0!</v>
      </c>
      <c r="AS374" s="529"/>
      <c r="AT374" s="203"/>
      <c r="AU374" s="203"/>
      <c r="AV374" s="208" t="e">
        <f t="shared" si="393"/>
        <v>#DIV/0!</v>
      </c>
      <c r="AW374" s="205" t="e">
        <f>RANK(AV374, AV$367:AV$381)</f>
        <v>#DIV/0!</v>
      </c>
      <c r="AX374" s="529"/>
    </row>
    <row r="375" spans="2:50" ht="14.25" customHeight="1">
      <c r="B375" s="494"/>
      <c r="C375" s="203">
        <v>9</v>
      </c>
      <c r="D375" s="206"/>
      <c r="E375" s="203"/>
      <c r="F375" s="203"/>
      <c r="G375" s="208" t="e">
        <f t="shared" si="386"/>
        <v>#DIV/0!</v>
      </c>
      <c r="H375" s="529"/>
      <c r="I375" s="209" t="e">
        <f t="shared" si="394"/>
        <v>#DIV/0!</v>
      </c>
      <c r="J375" s="209" t="e">
        <f t="shared" si="394"/>
        <v>#DIV/0!</v>
      </c>
      <c r="K375" s="210" t="e">
        <f t="shared" si="394"/>
        <v>#DIV/0!</v>
      </c>
      <c r="L375" s="530"/>
      <c r="M375" s="209" t="e">
        <f>RANK(K375, K$367:$K$381)</f>
        <v>#DIV/0!</v>
      </c>
      <c r="N375" s="494"/>
      <c r="O375" s="494"/>
      <c r="P375" s="203"/>
      <c r="Q375" s="203"/>
      <c r="R375" s="208" t="e">
        <f t="shared" si="387"/>
        <v>#DIV/0!</v>
      </c>
      <c r="S375" s="205" t="e">
        <f t="shared" si="395"/>
        <v>#DIV/0!</v>
      </c>
      <c r="T375" s="529"/>
      <c r="U375" s="203"/>
      <c r="V375" s="203"/>
      <c r="W375" s="208" t="e">
        <f t="shared" si="388"/>
        <v>#DIV/0!</v>
      </c>
      <c r="X375" s="205" t="e">
        <f t="shared" si="396"/>
        <v>#DIV/0!</v>
      </c>
      <c r="Y375" s="529"/>
      <c r="Z375" s="203"/>
      <c r="AA375" s="203"/>
      <c r="AB375" s="208" t="e">
        <f t="shared" si="389"/>
        <v>#DIV/0!</v>
      </c>
      <c r="AC375" s="205" t="e">
        <f t="shared" si="397"/>
        <v>#DIV/0!</v>
      </c>
      <c r="AD375" s="529"/>
      <c r="AE375" s="203"/>
      <c r="AF375" s="203"/>
      <c r="AG375" s="208" t="e">
        <f t="shared" si="390"/>
        <v>#DIV/0!</v>
      </c>
      <c r="AH375" s="205" t="e">
        <f t="shared" si="398"/>
        <v>#DIV/0!</v>
      </c>
      <c r="AI375" s="529"/>
      <c r="AJ375" s="203"/>
      <c r="AK375" s="203"/>
      <c r="AL375" s="208" t="e">
        <f t="shared" si="391"/>
        <v>#DIV/0!</v>
      </c>
      <c r="AM375" s="205" t="e">
        <f t="shared" si="399"/>
        <v>#DIV/0!</v>
      </c>
      <c r="AN375" s="529"/>
      <c r="AO375" s="203"/>
      <c r="AP375" s="203"/>
      <c r="AQ375" s="208" t="e">
        <f t="shared" si="392"/>
        <v>#DIV/0!</v>
      </c>
      <c r="AR375" s="205" t="e">
        <f t="shared" si="400"/>
        <v>#DIV/0!</v>
      </c>
      <c r="AS375" s="529"/>
      <c r="AT375" s="203"/>
      <c r="AU375" s="203"/>
      <c r="AV375" s="208" t="e">
        <f t="shared" si="393"/>
        <v>#DIV/0!</v>
      </c>
      <c r="AW375" s="205" t="e">
        <f t="shared" si="401"/>
        <v>#DIV/0!</v>
      </c>
      <c r="AX375" s="529"/>
    </row>
    <row r="376" spans="2:50" ht="14.25" customHeight="1">
      <c r="B376" s="494"/>
      <c r="C376" s="203">
        <v>10</v>
      </c>
      <c r="D376" s="206"/>
      <c r="E376" s="203"/>
      <c r="F376" s="203"/>
      <c r="G376" s="208" t="e">
        <f t="shared" si="386"/>
        <v>#DIV/0!</v>
      </c>
      <c r="H376" s="529"/>
      <c r="I376" s="209" t="e">
        <f t="shared" si="394"/>
        <v>#DIV/0!</v>
      </c>
      <c r="J376" s="209" t="e">
        <f t="shared" si="394"/>
        <v>#DIV/0!</v>
      </c>
      <c r="K376" s="210" t="e">
        <f t="shared" si="394"/>
        <v>#DIV/0!</v>
      </c>
      <c r="L376" s="530"/>
      <c r="M376" s="209" t="e">
        <f>RANK(K376, K$367:$K$381)</f>
        <v>#DIV/0!</v>
      </c>
      <c r="N376" s="494"/>
      <c r="O376" s="494"/>
      <c r="P376" s="203"/>
      <c r="Q376" s="203"/>
      <c r="R376" s="208" t="e">
        <f t="shared" si="387"/>
        <v>#DIV/0!</v>
      </c>
      <c r="S376" s="205" t="e">
        <f t="shared" si="395"/>
        <v>#DIV/0!</v>
      </c>
      <c r="T376" s="529"/>
      <c r="U376" s="203"/>
      <c r="V376" s="203"/>
      <c r="W376" s="208" t="e">
        <f t="shared" si="388"/>
        <v>#DIV/0!</v>
      </c>
      <c r="X376" s="205" t="e">
        <f t="shared" si="396"/>
        <v>#DIV/0!</v>
      </c>
      <c r="Y376" s="529"/>
      <c r="Z376" s="203"/>
      <c r="AA376" s="203"/>
      <c r="AB376" s="208" t="e">
        <f t="shared" si="389"/>
        <v>#DIV/0!</v>
      </c>
      <c r="AC376" s="205" t="e">
        <f t="shared" si="397"/>
        <v>#DIV/0!</v>
      </c>
      <c r="AD376" s="529"/>
      <c r="AE376" s="203"/>
      <c r="AF376" s="203"/>
      <c r="AG376" s="208" t="e">
        <f t="shared" si="390"/>
        <v>#DIV/0!</v>
      </c>
      <c r="AH376" s="205" t="e">
        <f t="shared" si="398"/>
        <v>#DIV/0!</v>
      </c>
      <c r="AI376" s="529"/>
      <c r="AJ376" s="203"/>
      <c r="AK376" s="203"/>
      <c r="AL376" s="208" t="e">
        <f t="shared" si="391"/>
        <v>#DIV/0!</v>
      </c>
      <c r="AM376" s="205" t="e">
        <f t="shared" si="399"/>
        <v>#DIV/0!</v>
      </c>
      <c r="AN376" s="529"/>
      <c r="AO376" s="203"/>
      <c r="AP376" s="203"/>
      <c r="AQ376" s="208" t="e">
        <f t="shared" si="392"/>
        <v>#DIV/0!</v>
      </c>
      <c r="AR376" s="205" t="e">
        <f t="shared" si="400"/>
        <v>#DIV/0!</v>
      </c>
      <c r="AS376" s="529"/>
      <c r="AT376" s="203"/>
      <c r="AU376" s="203"/>
      <c r="AV376" s="208" t="e">
        <f t="shared" si="393"/>
        <v>#DIV/0!</v>
      </c>
      <c r="AW376" s="205" t="e">
        <f t="shared" si="401"/>
        <v>#DIV/0!</v>
      </c>
      <c r="AX376" s="529"/>
    </row>
    <row r="377" spans="2:50" ht="14.25" customHeight="1">
      <c r="B377" s="494"/>
      <c r="C377" s="203">
        <v>11</v>
      </c>
      <c r="D377" s="206"/>
      <c r="E377" s="203"/>
      <c r="F377" s="203"/>
      <c r="G377" s="208" t="e">
        <f t="shared" si="386"/>
        <v>#DIV/0!</v>
      </c>
      <c r="H377" s="529"/>
      <c r="I377" s="209" t="e">
        <f t="shared" si="394"/>
        <v>#DIV/0!</v>
      </c>
      <c r="J377" s="209" t="e">
        <f t="shared" si="394"/>
        <v>#DIV/0!</v>
      </c>
      <c r="K377" s="210" t="e">
        <f t="shared" si="394"/>
        <v>#DIV/0!</v>
      </c>
      <c r="L377" s="530"/>
      <c r="M377" s="209" t="e">
        <f>RANK(K377, K$367:$K$381)</f>
        <v>#DIV/0!</v>
      </c>
      <c r="N377" s="494"/>
      <c r="O377" s="494"/>
      <c r="P377" s="203"/>
      <c r="Q377" s="203"/>
      <c r="R377" s="208" t="e">
        <f t="shared" si="387"/>
        <v>#DIV/0!</v>
      </c>
      <c r="S377" s="205" t="e">
        <f t="shared" si="395"/>
        <v>#DIV/0!</v>
      </c>
      <c r="T377" s="529"/>
      <c r="U377" s="203"/>
      <c r="V377" s="203"/>
      <c r="W377" s="208" t="e">
        <f t="shared" si="388"/>
        <v>#DIV/0!</v>
      </c>
      <c r="X377" s="205" t="e">
        <f t="shared" si="396"/>
        <v>#DIV/0!</v>
      </c>
      <c r="Y377" s="529"/>
      <c r="Z377" s="203"/>
      <c r="AA377" s="203"/>
      <c r="AB377" s="208" t="e">
        <f t="shared" si="389"/>
        <v>#DIV/0!</v>
      </c>
      <c r="AC377" s="205" t="e">
        <f t="shared" si="397"/>
        <v>#DIV/0!</v>
      </c>
      <c r="AD377" s="529"/>
      <c r="AE377" s="203"/>
      <c r="AF377" s="203"/>
      <c r="AG377" s="208" t="e">
        <f t="shared" si="390"/>
        <v>#DIV/0!</v>
      </c>
      <c r="AH377" s="205" t="e">
        <f t="shared" si="398"/>
        <v>#DIV/0!</v>
      </c>
      <c r="AI377" s="529"/>
      <c r="AJ377" s="203"/>
      <c r="AK377" s="203"/>
      <c r="AL377" s="208" t="e">
        <f t="shared" si="391"/>
        <v>#DIV/0!</v>
      </c>
      <c r="AM377" s="205" t="e">
        <f t="shared" si="399"/>
        <v>#DIV/0!</v>
      </c>
      <c r="AN377" s="529"/>
      <c r="AO377" s="203"/>
      <c r="AP377" s="203"/>
      <c r="AQ377" s="208" t="e">
        <f t="shared" si="392"/>
        <v>#DIV/0!</v>
      </c>
      <c r="AR377" s="205" t="e">
        <f t="shared" si="400"/>
        <v>#DIV/0!</v>
      </c>
      <c r="AS377" s="529"/>
      <c r="AT377" s="203"/>
      <c r="AU377" s="203"/>
      <c r="AV377" s="208" t="e">
        <f t="shared" si="393"/>
        <v>#DIV/0!</v>
      </c>
      <c r="AW377" s="205" t="e">
        <f t="shared" si="401"/>
        <v>#DIV/0!</v>
      </c>
      <c r="AX377" s="529"/>
    </row>
    <row r="378" spans="2:50" ht="14.25" customHeight="1">
      <c r="B378" s="494"/>
      <c r="C378" s="203">
        <v>12</v>
      </c>
      <c r="D378" s="206"/>
      <c r="E378" s="203"/>
      <c r="F378" s="203"/>
      <c r="G378" s="208" t="e">
        <f t="shared" si="386"/>
        <v>#DIV/0!</v>
      </c>
      <c r="H378" s="529"/>
      <c r="I378" s="209" t="e">
        <f t="shared" si="394"/>
        <v>#DIV/0!</v>
      </c>
      <c r="J378" s="209" t="e">
        <f t="shared" si="394"/>
        <v>#DIV/0!</v>
      </c>
      <c r="K378" s="210" t="e">
        <f t="shared" si="394"/>
        <v>#DIV/0!</v>
      </c>
      <c r="L378" s="530"/>
      <c r="M378" s="209" t="e">
        <f>RANK(K378, K$367:$K$381)</f>
        <v>#DIV/0!</v>
      </c>
      <c r="N378" s="494"/>
      <c r="O378" s="494"/>
      <c r="P378" s="203"/>
      <c r="Q378" s="203"/>
      <c r="R378" s="208" t="e">
        <f t="shared" si="387"/>
        <v>#DIV/0!</v>
      </c>
      <c r="S378" s="205" t="e">
        <f t="shared" si="395"/>
        <v>#DIV/0!</v>
      </c>
      <c r="T378" s="529"/>
      <c r="U378" s="203"/>
      <c r="V378" s="203"/>
      <c r="W378" s="208" t="e">
        <f t="shared" si="388"/>
        <v>#DIV/0!</v>
      </c>
      <c r="X378" s="205" t="e">
        <f t="shared" si="396"/>
        <v>#DIV/0!</v>
      </c>
      <c r="Y378" s="529"/>
      <c r="Z378" s="203"/>
      <c r="AA378" s="203"/>
      <c r="AB378" s="208" t="e">
        <f t="shared" si="389"/>
        <v>#DIV/0!</v>
      </c>
      <c r="AC378" s="205" t="e">
        <f t="shared" si="397"/>
        <v>#DIV/0!</v>
      </c>
      <c r="AD378" s="529"/>
      <c r="AE378" s="203"/>
      <c r="AF378" s="203"/>
      <c r="AG378" s="208" t="e">
        <f t="shared" si="390"/>
        <v>#DIV/0!</v>
      </c>
      <c r="AH378" s="205" t="e">
        <f t="shared" si="398"/>
        <v>#DIV/0!</v>
      </c>
      <c r="AI378" s="529"/>
      <c r="AJ378" s="203"/>
      <c r="AK378" s="203"/>
      <c r="AL378" s="208" t="e">
        <f t="shared" si="391"/>
        <v>#DIV/0!</v>
      </c>
      <c r="AM378" s="205" t="e">
        <f t="shared" si="399"/>
        <v>#DIV/0!</v>
      </c>
      <c r="AN378" s="529"/>
      <c r="AO378" s="203"/>
      <c r="AP378" s="203"/>
      <c r="AQ378" s="208" t="e">
        <f t="shared" si="392"/>
        <v>#DIV/0!</v>
      </c>
      <c r="AR378" s="205" t="e">
        <f t="shared" si="400"/>
        <v>#DIV/0!</v>
      </c>
      <c r="AS378" s="529"/>
      <c r="AT378" s="203"/>
      <c r="AU378" s="203"/>
      <c r="AV378" s="208" t="e">
        <f t="shared" si="393"/>
        <v>#DIV/0!</v>
      </c>
      <c r="AW378" s="205" t="e">
        <f t="shared" si="401"/>
        <v>#DIV/0!</v>
      </c>
      <c r="AX378" s="529"/>
    </row>
    <row r="379" spans="2:50" ht="14.25" customHeight="1">
      <c r="B379" s="494"/>
      <c r="C379" s="203">
        <v>13</v>
      </c>
      <c r="D379" s="206"/>
      <c r="E379" s="203"/>
      <c r="F379" s="203"/>
      <c r="G379" s="208" t="e">
        <f t="shared" si="386"/>
        <v>#DIV/0!</v>
      </c>
      <c r="H379" s="529"/>
      <c r="I379" s="209" t="e">
        <f t="shared" si="394"/>
        <v>#DIV/0!</v>
      </c>
      <c r="J379" s="209" t="e">
        <f t="shared" si="394"/>
        <v>#DIV/0!</v>
      </c>
      <c r="K379" s="210" t="e">
        <f t="shared" si="394"/>
        <v>#DIV/0!</v>
      </c>
      <c r="L379" s="530"/>
      <c r="M379" s="209" t="e">
        <f>RANK(K379, K$367:$K$381)</f>
        <v>#DIV/0!</v>
      </c>
      <c r="N379" s="494"/>
      <c r="O379" s="494"/>
      <c r="P379" s="203"/>
      <c r="Q379" s="203"/>
      <c r="R379" s="208" t="e">
        <f t="shared" si="387"/>
        <v>#DIV/0!</v>
      </c>
      <c r="S379" s="205" t="e">
        <f t="shared" si="395"/>
        <v>#DIV/0!</v>
      </c>
      <c r="T379" s="529"/>
      <c r="U379" s="203"/>
      <c r="V379" s="203"/>
      <c r="W379" s="208" t="e">
        <f t="shared" si="388"/>
        <v>#DIV/0!</v>
      </c>
      <c r="X379" s="205" t="e">
        <f t="shared" si="396"/>
        <v>#DIV/0!</v>
      </c>
      <c r="Y379" s="529"/>
      <c r="Z379" s="203"/>
      <c r="AA379" s="203"/>
      <c r="AB379" s="208" t="e">
        <f t="shared" si="389"/>
        <v>#DIV/0!</v>
      </c>
      <c r="AC379" s="205" t="e">
        <f t="shared" si="397"/>
        <v>#DIV/0!</v>
      </c>
      <c r="AD379" s="529"/>
      <c r="AE379" s="203"/>
      <c r="AF379" s="203"/>
      <c r="AG379" s="208" t="e">
        <f t="shared" si="390"/>
        <v>#DIV/0!</v>
      </c>
      <c r="AH379" s="205" t="e">
        <f t="shared" si="398"/>
        <v>#DIV/0!</v>
      </c>
      <c r="AI379" s="529"/>
      <c r="AJ379" s="203"/>
      <c r="AK379" s="203"/>
      <c r="AL379" s="208" t="e">
        <f t="shared" si="391"/>
        <v>#DIV/0!</v>
      </c>
      <c r="AM379" s="205" t="e">
        <f t="shared" si="399"/>
        <v>#DIV/0!</v>
      </c>
      <c r="AN379" s="529"/>
      <c r="AO379" s="203"/>
      <c r="AP379" s="203"/>
      <c r="AQ379" s="208" t="e">
        <f t="shared" si="392"/>
        <v>#DIV/0!</v>
      </c>
      <c r="AR379" s="205" t="e">
        <f t="shared" si="400"/>
        <v>#DIV/0!</v>
      </c>
      <c r="AS379" s="529"/>
      <c r="AT379" s="203"/>
      <c r="AU379" s="203"/>
      <c r="AV379" s="208" t="e">
        <f t="shared" si="393"/>
        <v>#DIV/0!</v>
      </c>
      <c r="AW379" s="205" t="e">
        <f t="shared" si="401"/>
        <v>#DIV/0!</v>
      </c>
      <c r="AX379" s="529"/>
    </row>
    <row r="380" spans="2:50" ht="14.25" customHeight="1">
      <c r="B380" s="494"/>
      <c r="C380" s="203">
        <v>14</v>
      </c>
      <c r="D380" s="206"/>
      <c r="E380" s="203"/>
      <c r="F380" s="203"/>
      <c r="G380" s="208" t="e">
        <f t="shared" si="386"/>
        <v>#DIV/0!</v>
      </c>
      <c r="H380" s="529"/>
      <c r="I380" s="209" t="e">
        <f t="shared" si="394"/>
        <v>#DIV/0!</v>
      </c>
      <c r="J380" s="209" t="e">
        <f t="shared" si="394"/>
        <v>#DIV/0!</v>
      </c>
      <c r="K380" s="210" t="e">
        <f t="shared" si="394"/>
        <v>#DIV/0!</v>
      </c>
      <c r="L380" s="530"/>
      <c r="M380" s="209" t="e">
        <f>RANK(K380, K$367:$K$381)</f>
        <v>#DIV/0!</v>
      </c>
      <c r="N380" s="494"/>
      <c r="O380" s="494"/>
      <c r="P380" s="203"/>
      <c r="Q380" s="203"/>
      <c r="R380" s="208" t="e">
        <f t="shared" si="387"/>
        <v>#DIV/0!</v>
      </c>
      <c r="S380" s="205" t="e">
        <f t="shared" si="395"/>
        <v>#DIV/0!</v>
      </c>
      <c r="T380" s="529"/>
      <c r="U380" s="203"/>
      <c r="V380" s="203"/>
      <c r="W380" s="208" t="e">
        <f t="shared" si="388"/>
        <v>#DIV/0!</v>
      </c>
      <c r="X380" s="205" t="e">
        <f t="shared" si="396"/>
        <v>#DIV/0!</v>
      </c>
      <c r="Y380" s="529"/>
      <c r="Z380" s="203"/>
      <c r="AA380" s="203"/>
      <c r="AB380" s="208" t="e">
        <f t="shared" si="389"/>
        <v>#DIV/0!</v>
      </c>
      <c r="AC380" s="205" t="e">
        <f t="shared" si="397"/>
        <v>#DIV/0!</v>
      </c>
      <c r="AD380" s="529"/>
      <c r="AE380" s="203"/>
      <c r="AF380" s="203"/>
      <c r="AG380" s="208" t="e">
        <f t="shared" si="390"/>
        <v>#DIV/0!</v>
      </c>
      <c r="AH380" s="205" t="e">
        <f t="shared" si="398"/>
        <v>#DIV/0!</v>
      </c>
      <c r="AI380" s="529"/>
      <c r="AJ380" s="203"/>
      <c r="AK380" s="203"/>
      <c r="AL380" s="208" t="e">
        <f t="shared" si="391"/>
        <v>#DIV/0!</v>
      </c>
      <c r="AM380" s="205" t="e">
        <f t="shared" si="399"/>
        <v>#DIV/0!</v>
      </c>
      <c r="AN380" s="529"/>
      <c r="AO380" s="203"/>
      <c r="AP380" s="203"/>
      <c r="AQ380" s="208" t="e">
        <f t="shared" si="392"/>
        <v>#DIV/0!</v>
      </c>
      <c r="AR380" s="205" t="e">
        <f t="shared" si="400"/>
        <v>#DIV/0!</v>
      </c>
      <c r="AS380" s="529"/>
      <c r="AT380" s="203"/>
      <c r="AU380" s="203"/>
      <c r="AV380" s="208" t="e">
        <f t="shared" si="393"/>
        <v>#DIV/0!</v>
      </c>
      <c r="AW380" s="205" t="e">
        <f t="shared" si="401"/>
        <v>#DIV/0!</v>
      </c>
      <c r="AX380" s="529"/>
    </row>
    <row r="381" spans="2:50" ht="14.25" customHeight="1">
      <c r="B381" s="494"/>
      <c r="C381" s="203">
        <v>15</v>
      </c>
      <c r="D381" s="206"/>
      <c r="E381" s="203"/>
      <c r="F381" s="203"/>
      <c r="G381" s="208" t="e">
        <f t="shared" si="386"/>
        <v>#DIV/0!</v>
      </c>
      <c r="H381" s="529"/>
      <c r="I381" s="209" t="e">
        <f t="shared" si="394"/>
        <v>#DIV/0!</v>
      </c>
      <c r="J381" s="209" t="e">
        <f t="shared" si="394"/>
        <v>#DIV/0!</v>
      </c>
      <c r="K381" s="210" t="e">
        <f t="shared" si="394"/>
        <v>#DIV/0!</v>
      </c>
      <c r="L381" s="530"/>
      <c r="M381" s="209" t="e">
        <f>RANK(K381, K$367:$K$381)</f>
        <v>#DIV/0!</v>
      </c>
      <c r="N381" s="494"/>
      <c r="O381" s="494"/>
      <c r="P381" s="203"/>
      <c r="Q381" s="207"/>
      <c r="R381" s="208" t="e">
        <f>Q381/P381</f>
        <v>#DIV/0!</v>
      </c>
      <c r="S381" s="205" t="e">
        <f t="shared" si="395"/>
        <v>#DIV/0!</v>
      </c>
      <c r="T381" s="529"/>
      <c r="U381" s="203"/>
      <c r="V381" s="207"/>
      <c r="W381" s="208" t="e">
        <f>V381/U381</f>
        <v>#DIV/0!</v>
      </c>
      <c r="X381" s="205" t="e">
        <f t="shared" si="396"/>
        <v>#DIV/0!</v>
      </c>
      <c r="Y381" s="529"/>
      <c r="Z381" s="203"/>
      <c r="AA381" s="207"/>
      <c r="AB381" s="208" t="e">
        <f>AA381/Z381</f>
        <v>#DIV/0!</v>
      </c>
      <c r="AC381" s="205" t="e">
        <f t="shared" si="397"/>
        <v>#DIV/0!</v>
      </c>
      <c r="AD381" s="529"/>
      <c r="AE381" s="203"/>
      <c r="AF381" s="207"/>
      <c r="AG381" s="208" t="e">
        <f>AF381/AE381</f>
        <v>#DIV/0!</v>
      </c>
      <c r="AH381" s="205" t="e">
        <f t="shared" si="398"/>
        <v>#DIV/0!</v>
      </c>
      <c r="AI381" s="529"/>
      <c r="AJ381" s="203"/>
      <c r="AK381" s="207"/>
      <c r="AL381" s="208" t="e">
        <f>AK381/AJ381</f>
        <v>#DIV/0!</v>
      </c>
      <c r="AM381" s="205" t="e">
        <f t="shared" si="399"/>
        <v>#DIV/0!</v>
      </c>
      <c r="AN381" s="529"/>
      <c r="AO381" s="203"/>
      <c r="AP381" s="207"/>
      <c r="AQ381" s="208" t="e">
        <f>AP381/AO381</f>
        <v>#DIV/0!</v>
      </c>
      <c r="AR381" s="205" t="e">
        <f t="shared" si="400"/>
        <v>#DIV/0!</v>
      </c>
      <c r="AS381" s="529"/>
      <c r="AT381" s="203"/>
      <c r="AU381" s="207"/>
      <c r="AV381" s="208" t="e">
        <f>AU381/AT381</f>
        <v>#DIV/0!</v>
      </c>
      <c r="AW381" s="205" t="e">
        <f t="shared" si="401"/>
        <v>#DIV/0!</v>
      </c>
      <c r="AX381" s="529"/>
    </row>
    <row r="382" spans="2:50" ht="14.25" customHeight="1" collapsed="1">
      <c r="B382" s="531" t="s">
        <v>880</v>
      </c>
      <c r="C382" s="532"/>
      <c r="D382" s="532"/>
      <c r="E382" s="532"/>
      <c r="F382" s="532"/>
      <c r="G382" s="532"/>
      <c r="H382" s="532"/>
      <c r="I382" s="532"/>
      <c r="J382" s="532"/>
      <c r="K382" s="532"/>
      <c r="L382" s="532"/>
      <c r="M382" s="533"/>
      <c r="N382" s="575" t="s">
        <v>445</v>
      </c>
      <c r="O382" s="575" t="s">
        <v>105</v>
      </c>
      <c r="P382" s="587">
        <f>AT362+1</f>
        <v>46000</v>
      </c>
      <c r="Q382" s="588"/>
      <c r="R382" s="588"/>
      <c r="S382" s="588"/>
      <c r="T382" s="588"/>
      <c r="U382" s="589">
        <f>P382+1</f>
        <v>46001</v>
      </c>
      <c r="V382" s="590"/>
      <c r="W382" s="590"/>
      <c r="X382" s="590"/>
      <c r="Y382" s="590"/>
      <c r="Z382" s="587">
        <f t="shared" ref="Z382" si="402">U382+1</f>
        <v>46002</v>
      </c>
      <c r="AA382" s="588"/>
      <c r="AB382" s="588"/>
      <c r="AC382" s="588"/>
      <c r="AD382" s="588"/>
      <c r="AE382" s="589">
        <f t="shared" ref="AE382" si="403">Z382+1</f>
        <v>46003</v>
      </c>
      <c r="AF382" s="590"/>
      <c r="AG382" s="590"/>
      <c r="AH382" s="590"/>
      <c r="AI382" s="590"/>
      <c r="AJ382" s="591">
        <f t="shared" ref="AJ382" si="404">AE382+1</f>
        <v>46004</v>
      </c>
      <c r="AK382" s="592"/>
      <c r="AL382" s="592"/>
      <c r="AM382" s="592"/>
      <c r="AN382" s="593"/>
      <c r="AO382" s="589">
        <f t="shared" ref="AO382" si="405">AJ382+1</f>
        <v>46005</v>
      </c>
      <c r="AP382" s="590"/>
      <c r="AQ382" s="590"/>
      <c r="AR382" s="590"/>
      <c r="AS382" s="590"/>
      <c r="AT382" s="591">
        <f t="shared" ref="AT382" si="406">AO382+1</f>
        <v>46006</v>
      </c>
      <c r="AU382" s="592"/>
      <c r="AV382" s="592"/>
      <c r="AW382" s="592"/>
      <c r="AX382" s="593"/>
    </row>
    <row r="383" spans="2:50" ht="14.25" customHeight="1">
      <c r="B383" s="534"/>
      <c r="C383" s="534"/>
      <c r="D383" s="534"/>
      <c r="E383" s="534"/>
      <c r="F383" s="534"/>
      <c r="G383" s="534"/>
      <c r="H383" s="534"/>
      <c r="I383" s="534"/>
      <c r="J383" s="534"/>
      <c r="K383" s="534"/>
      <c r="L383" s="534"/>
      <c r="M383" s="535"/>
      <c r="N383" s="577"/>
      <c r="O383" s="577"/>
      <c r="P383" s="594">
        <f>P382</f>
        <v>46000</v>
      </c>
      <c r="Q383" s="594"/>
      <c r="R383" s="594"/>
      <c r="S383" s="594"/>
      <c r="T383" s="594"/>
      <c r="U383" s="595">
        <f>U382</f>
        <v>46001</v>
      </c>
      <c r="V383" s="595"/>
      <c r="W383" s="595"/>
      <c r="X383" s="595"/>
      <c r="Y383" s="595"/>
      <c r="Z383" s="594">
        <f t="shared" ref="Z383" si="407">Z382</f>
        <v>46002</v>
      </c>
      <c r="AA383" s="594"/>
      <c r="AB383" s="594"/>
      <c r="AC383" s="594"/>
      <c r="AD383" s="594"/>
      <c r="AE383" s="595">
        <f t="shared" ref="AE383" si="408">AE382</f>
        <v>46003</v>
      </c>
      <c r="AF383" s="595"/>
      <c r="AG383" s="595"/>
      <c r="AH383" s="595"/>
      <c r="AI383" s="595"/>
      <c r="AJ383" s="596">
        <f t="shared" ref="AJ383" si="409">AJ382</f>
        <v>46004</v>
      </c>
      <c r="AK383" s="597"/>
      <c r="AL383" s="597"/>
      <c r="AM383" s="597"/>
      <c r="AN383" s="598"/>
      <c r="AO383" s="595">
        <f t="shared" ref="AO383" si="410">AO382</f>
        <v>46005</v>
      </c>
      <c r="AP383" s="595"/>
      <c r="AQ383" s="595"/>
      <c r="AR383" s="595"/>
      <c r="AS383" s="595"/>
      <c r="AT383" s="596">
        <f t="shared" ref="AT383" si="411">AT382</f>
        <v>46006</v>
      </c>
      <c r="AU383" s="597"/>
      <c r="AV383" s="597"/>
      <c r="AW383" s="597"/>
      <c r="AX383" s="598"/>
    </row>
    <row r="384" spans="2:50" ht="14.25" customHeight="1">
      <c r="B384" s="494" t="s">
        <v>165</v>
      </c>
      <c r="C384" s="494" t="s">
        <v>160</v>
      </c>
      <c r="D384" s="494"/>
      <c r="E384" s="494" t="s">
        <v>161</v>
      </c>
      <c r="F384" s="494"/>
      <c r="G384" s="494"/>
      <c r="H384" s="494" t="s">
        <v>166</v>
      </c>
      <c r="I384" s="527" t="s">
        <v>446</v>
      </c>
      <c r="J384" s="527"/>
      <c r="K384" s="527"/>
      <c r="L384" s="527" t="s">
        <v>166</v>
      </c>
      <c r="M384" s="527" t="s">
        <v>168</v>
      </c>
      <c r="N384" s="494"/>
      <c r="O384" s="494" t="s">
        <v>167</v>
      </c>
      <c r="P384" s="494" t="s">
        <v>163</v>
      </c>
      <c r="Q384" s="494"/>
      <c r="R384" s="494"/>
      <c r="S384" s="494"/>
      <c r="T384" s="494" t="s">
        <v>166</v>
      </c>
      <c r="U384" s="494" t="s">
        <v>163</v>
      </c>
      <c r="V384" s="494"/>
      <c r="W384" s="494"/>
      <c r="X384" s="494"/>
      <c r="Y384" s="494" t="s">
        <v>166</v>
      </c>
      <c r="Z384" s="494" t="s">
        <v>163</v>
      </c>
      <c r="AA384" s="494"/>
      <c r="AB384" s="494"/>
      <c r="AC384" s="494"/>
      <c r="AD384" s="494" t="s">
        <v>166</v>
      </c>
      <c r="AE384" s="494" t="s">
        <v>163</v>
      </c>
      <c r="AF384" s="494"/>
      <c r="AG384" s="494"/>
      <c r="AH384" s="494"/>
      <c r="AI384" s="494" t="s">
        <v>166</v>
      </c>
      <c r="AJ384" s="494" t="s">
        <v>163</v>
      </c>
      <c r="AK384" s="494"/>
      <c r="AL384" s="494"/>
      <c r="AM384" s="494"/>
      <c r="AN384" s="494" t="s">
        <v>166</v>
      </c>
      <c r="AO384" s="494" t="s">
        <v>163</v>
      </c>
      <c r="AP384" s="494"/>
      <c r="AQ384" s="494"/>
      <c r="AR384" s="494"/>
      <c r="AS384" s="494" t="s">
        <v>166</v>
      </c>
      <c r="AT384" s="494" t="s">
        <v>163</v>
      </c>
      <c r="AU384" s="494"/>
      <c r="AV384" s="494"/>
      <c r="AW384" s="494"/>
      <c r="AX384" s="494" t="s">
        <v>166</v>
      </c>
    </row>
    <row r="385" spans="2:50" ht="14.25" customHeight="1">
      <c r="B385" s="494"/>
      <c r="C385" s="494"/>
      <c r="D385" s="494"/>
      <c r="E385" s="494" t="s">
        <v>447</v>
      </c>
      <c r="F385" s="494"/>
      <c r="G385" s="494"/>
      <c r="H385" s="494"/>
      <c r="I385" s="527" t="s">
        <v>447</v>
      </c>
      <c r="J385" s="527"/>
      <c r="K385" s="527"/>
      <c r="L385" s="527"/>
      <c r="M385" s="527"/>
      <c r="N385" s="494"/>
      <c r="O385" s="494"/>
      <c r="P385" s="494" t="s">
        <v>448</v>
      </c>
      <c r="Q385" s="494"/>
      <c r="R385" s="494"/>
      <c r="S385" s="494"/>
      <c r="T385" s="494"/>
      <c r="U385" s="494" t="s">
        <v>448</v>
      </c>
      <c r="V385" s="494"/>
      <c r="W385" s="494"/>
      <c r="X385" s="494"/>
      <c r="Y385" s="494"/>
      <c r="Z385" s="494" t="s">
        <v>448</v>
      </c>
      <c r="AA385" s="494"/>
      <c r="AB385" s="494"/>
      <c r="AC385" s="494"/>
      <c r="AD385" s="494"/>
      <c r="AE385" s="494" t="s">
        <v>448</v>
      </c>
      <c r="AF385" s="494"/>
      <c r="AG385" s="494"/>
      <c r="AH385" s="494"/>
      <c r="AI385" s="494"/>
      <c r="AJ385" s="494" t="s">
        <v>448</v>
      </c>
      <c r="AK385" s="494"/>
      <c r="AL385" s="494"/>
      <c r="AM385" s="494"/>
      <c r="AN385" s="494"/>
      <c r="AO385" s="494" t="s">
        <v>448</v>
      </c>
      <c r="AP385" s="494"/>
      <c r="AQ385" s="494"/>
      <c r="AR385" s="494"/>
      <c r="AS385" s="494"/>
      <c r="AT385" s="494" t="s">
        <v>448</v>
      </c>
      <c r="AU385" s="494"/>
      <c r="AV385" s="494"/>
      <c r="AW385" s="494"/>
      <c r="AX385" s="494"/>
    </row>
    <row r="386" spans="2:50" ht="14.25" customHeight="1">
      <c r="B386" s="494"/>
      <c r="C386" s="494"/>
      <c r="D386" s="494"/>
      <c r="E386" s="203" t="s">
        <v>162</v>
      </c>
      <c r="F386" s="203" t="s">
        <v>449</v>
      </c>
      <c r="G386" s="203" t="s">
        <v>164</v>
      </c>
      <c r="H386" s="494"/>
      <c r="I386" s="204" t="s">
        <v>162</v>
      </c>
      <c r="J386" s="204" t="s">
        <v>449</v>
      </c>
      <c r="K386" s="204" t="s">
        <v>164</v>
      </c>
      <c r="L386" s="527"/>
      <c r="M386" s="527"/>
      <c r="N386" s="494"/>
      <c r="O386" s="494"/>
      <c r="P386" s="203" t="s">
        <v>162</v>
      </c>
      <c r="Q386" s="203" t="s">
        <v>449</v>
      </c>
      <c r="R386" s="203" t="s">
        <v>164</v>
      </c>
      <c r="S386" s="205" t="s">
        <v>168</v>
      </c>
      <c r="T386" s="494"/>
      <c r="U386" s="203" t="s">
        <v>162</v>
      </c>
      <c r="V386" s="203" t="s">
        <v>449</v>
      </c>
      <c r="W386" s="203" t="s">
        <v>164</v>
      </c>
      <c r="X386" s="205" t="s">
        <v>168</v>
      </c>
      <c r="Y386" s="494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494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494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494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494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494"/>
    </row>
    <row r="387" spans="2:50" ht="14.25" customHeight="1">
      <c r="B387" s="494" t="s">
        <v>488</v>
      </c>
      <c r="C387" s="203">
        <v>1</v>
      </c>
      <c r="D387" s="206"/>
      <c r="E387" s="203"/>
      <c r="F387" s="203"/>
      <c r="G387" s="208" t="e">
        <f t="shared" ref="G387:G401" si="412">F387/E387</f>
        <v>#DIV/0!</v>
      </c>
      <c r="H387" s="529" t="e">
        <f>AVERAGE(G387:G401)</f>
        <v>#DIV/0!</v>
      </c>
      <c r="I387" s="209" t="e">
        <f>AVERAGE(P387,U387,Z387,AE387,AJ387,AO387,AT387)</f>
        <v>#DIV/0!</v>
      </c>
      <c r="J387" s="209" t="e">
        <f>AVERAGE(Q387,V387,AA387,AF387,AK387,AP387,AU387)</f>
        <v>#DIV/0!</v>
      </c>
      <c r="K387" s="210" t="e">
        <f>AVERAGE(R387,W387,AB387,AG387,AL387,AQ387,AV387)</f>
        <v>#DIV/0!</v>
      </c>
      <c r="L387" s="530" t="str">
        <f>IFERROR(AVERAGE(K387:K401),"-")</f>
        <v>-</v>
      </c>
      <c r="M387" s="209" t="e">
        <f>RANK(K387, K$387:$K$401)</f>
        <v>#DIV/0!</v>
      </c>
      <c r="N387" s="494"/>
      <c r="O387" s="494"/>
      <c r="P387" s="203"/>
      <c r="Q387" s="203"/>
      <c r="R387" s="208" t="e">
        <f t="shared" ref="R387:R400" si="413">Q387/P387</f>
        <v>#DIV/0!</v>
      </c>
      <c r="S387" s="205" t="e">
        <f>RANK(R387, R$387:R$401)</f>
        <v>#DIV/0!</v>
      </c>
      <c r="T387" s="529" t="e">
        <f>AVERAGE(R387:R401)</f>
        <v>#DIV/0!</v>
      </c>
      <c r="U387" s="203"/>
      <c r="V387" s="203"/>
      <c r="W387" s="208" t="e">
        <f t="shared" ref="W387:W400" si="414">V387/U387</f>
        <v>#DIV/0!</v>
      </c>
      <c r="X387" s="205" t="e">
        <f>RANK(W387, W$387:W$401)</f>
        <v>#DIV/0!</v>
      </c>
      <c r="Y387" s="529" t="e">
        <f>AVERAGE(W387:W401)</f>
        <v>#DIV/0!</v>
      </c>
      <c r="Z387" s="203"/>
      <c r="AA387" s="203"/>
      <c r="AB387" s="208" t="e">
        <f t="shared" ref="AB387:AB400" si="415">AA387/Z387</f>
        <v>#DIV/0!</v>
      </c>
      <c r="AC387" s="205" t="e">
        <f>RANK(AB387, AB$387:AB$401)</f>
        <v>#DIV/0!</v>
      </c>
      <c r="AD387" s="529" t="e">
        <f>AVERAGE(AB387:AB401)</f>
        <v>#DIV/0!</v>
      </c>
      <c r="AE387" s="203"/>
      <c r="AF387" s="203"/>
      <c r="AG387" s="208" t="e">
        <f t="shared" ref="AG387:AG400" si="416">AF387/AE387</f>
        <v>#DIV/0!</v>
      </c>
      <c r="AH387" s="205" t="e">
        <f>RANK(AG387, AG$387:AG$401)</f>
        <v>#DIV/0!</v>
      </c>
      <c r="AI387" s="529" t="e">
        <f>AVERAGE(AG387:AG401)</f>
        <v>#DIV/0!</v>
      </c>
      <c r="AJ387" s="203"/>
      <c r="AK387" s="203"/>
      <c r="AL387" s="208" t="e">
        <f t="shared" ref="AL387:AL400" si="417">AK387/AJ387</f>
        <v>#DIV/0!</v>
      </c>
      <c r="AM387" s="205" t="e">
        <f>RANK(AL387, AL$387:AL$401)</f>
        <v>#DIV/0!</v>
      </c>
      <c r="AN387" s="529" t="e">
        <f>AVERAGE(AL387:AL401)</f>
        <v>#DIV/0!</v>
      </c>
      <c r="AO387" s="203"/>
      <c r="AP387" s="203"/>
      <c r="AQ387" s="208" t="e">
        <f t="shared" ref="AQ387:AQ400" si="418">AP387/AO387</f>
        <v>#DIV/0!</v>
      </c>
      <c r="AR387" s="205" t="e">
        <f>RANK(AQ387, AQ$387:AQ$401)</f>
        <v>#DIV/0!</v>
      </c>
      <c r="AS387" s="529" t="e">
        <f>AVERAGE(AQ387:AQ401)</f>
        <v>#DIV/0!</v>
      </c>
      <c r="AT387" s="203"/>
      <c r="AU387" s="203"/>
      <c r="AV387" s="208" t="e">
        <f t="shared" ref="AV387:AV400" si="419">AU387/AT387</f>
        <v>#DIV/0!</v>
      </c>
      <c r="AW387" s="205" t="e">
        <f>RANK(AV387, AV$387:AV$401)</f>
        <v>#DIV/0!</v>
      </c>
      <c r="AX387" s="529" t="e">
        <f>AVERAGE(AV387:AV401)</f>
        <v>#DIV/0!</v>
      </c>
    </row>
    <row r="388" spans="2:50" ht="14.25" customHeight="1">
      <c r="B388" s="494"/>
      <c r="C388" s="203">
        <v>2</v>
      </c>
      <c r="D388" s="206"/>
      <c r="E388" s="203"/>
      <c r="F388" s="203"/>
      <c r="G388" s="208" t="e">
        <f t="shared" si="412"/>
        <v>#DIV/0!</v>
      </c>
      <c r="H388" s="529"/>
      <c r="I388" s="209" t="e">
        <f t="shared" ref="I388:K401" si="420">AVERAGE(P388,U388,Z388,AE388,AJ388,AO388,AT388)</f>
        <v>#DIV/0!</v>
      </c>
      <c r="J388" s="209" t="e">
        <f t="shared" si="420"/>
        <v>#DIV/0!</v>
      </c>
      <c r="K388" s="210" t="e">
        <f t="shared" si="420"/>
        <v>#DIV/0!</v>
      </c>
      <c r="L388" s="530"/>
      <c r="M388" s="209" t="e">
        <f>RANK(K388, K$387:$K$401)</f>
        <v>#DIV/0!</v>
      </c>
      <c r="N388" s="494"/>
      <c r="O388" s="494"/>
      <c r="P388" s="203"/>
      <c r="Q388" s="203"/>
      <c r="R388" s="208" t="e">
        <f t="shared" si="413"/>
        <v>#DIV/0!</v>
      </c>
      <c r="S388" s="205" t="e">
        <f t="shared" ref="S388:S401" si="421">RANK(R388, R$387:R$401)</f>
        <v>#DIV/0!</v>
      </c>
      <c r="T388" s="529"/>
      <c r="U388" s="203"/>
      <c r="V388" s="203"/>
      <c r="W388" s="208" t="e">
        <f t="shared" si="414"/>
        <v>#DIV/0!</v>
      </c>
      <c r="X388" s="205" t="e">
        <f t="shared" ref="X388:X401" si="422">RANK(W388, W$387:W$401)</f>
        <v>#DIV/0!</v>
      </c>
      <c r="Y388" s="529"/>
      <c r="Z388" s="203"/>
      <c r="AA388" s="203"/>
      <c r="AB388" s="208" t="e">
        <f t="shared" si="415"/>
        <v>#DIV/0!</v>
      </c>
      <c r="AC388" s="205" t="e">
        <f t="shared" ref="AC388:AC401" si="423">RANK(AB388, AB$387:AB$401)</f>
        <v>#DIV/0!</v>
      </c>
      <c r="AD388" s="529"/>
      <c r="AE388" s="203"/>
      <c r="AF388" s="203"/>
      <c r="AG388" s="208" t="e">
        <f t="shared" si="416"/>
        <v>#DIV/0!</v>
      </c>
      <c r="AH388" s="205" t="e">
        <f t="shared" ref="AH388:AH401" si="424">RANK(AG388, AG$387:AG$401)</f>
        <v>#DIV/0!</v>
      </c>
      <c r="AI388" s="529"/>
      <c r="AJ388" s="203"/>
      <c r="AK388" s="203"/>
      <c r="AL388" s="208" t="e">
        <f t="shared" si="417"/>
        <v>#DIV/0!</v>
      </c>
      <c r="AM388" s="205" t="e">
        <f t="shared" ref="AM388:AM401" si="425">RANK(AL388, AL$387:AL$401)</f>
        <v>#DIV/0!</v>
      </c>
      <c r="AN388" s="529"/>
      <c r="AO388" s="203"/>
      <c r="AP388" s="203"/>
      <c r="AQ388" s="208" t="e">
        <f t="shared" si="418"/>
        <v>#DIV/0!</v>
      </c>
      <c r="AR388" s="205" t="e">
        <f t="shared" ref="AR388:AR401" si="426">RANK(AQ388, AQ$387:AQ$401)</f>
        <v>#DIV/0!</v>
      </c>
      <c r="AS388" s="529"/>
      <c r="AT388" s="203"/>
      <c r="AU388" s="203"/>
      <c r="AV388" s="208" t="e">
        <f t="shared" si="419"/>
        <v>#DIV/0!</v>
      </c>
      <c r="AW388" s="205" t="e">
        <f t="shared" ref="AW388:AW401" si="427">RANK(AV388, AV$387:AV$401)</f>
        <v>#DIV/0!</v>
      </c>
      <c r="AX388" s="529"/>
    </row>
    <row r="389" spans="2:50" ht="14.25" customHeight="1">
      <c r="B389" s="494"/>
      <c r="C389" s="203">
        <v>3</v>
      </c>
      <c r="D389" s="206"/>
      <c r="E389" s="203"/>
      <c r="F389" s="203"/>
      <c r="G389" s="208" t="e">
        <f t="shared" si="412"/>
        <v>#DIV/0!</v>
      </c>
      <c r="H389" s="529"/>
      <c r="I389" s="209" t="e">
        <f t="shared" si="420"/>
        <v>#DIV/0!</v>
      </c>
      <c r="J389" s="209" t="e">
        <f t="shared" si="420"/>
        <v>#DIV/0!</v>
      </c>
      <c r="K389" s="210" t="e">
        <f t="shared" si="420"/>
        <v>#DIV/0!</v>
      </c>
      <c r="L389" s="530"/>
      <c r="M389" s="209" t="e">
        <f>RANK(K389, K$387:$K$401)</f>
        <v>#DIV/0!</v>
      </c>
      <c r="N389" s="494"/>
      <c r="O389" s="494"/>
      <c r="P389" s="203"/>
      <c r="Q389" s="203"/>
      <c r="R389" s="208" t="e">
        <f t="shared" si="413"/>
        <v>#DIV/0!</v>
      </c>
      <c r="S389" s="205" t="e">
        <f t="shared" si="421"/>
        <v>#DIV/0!</v>
      </c>
      <c r="T389" s="529"/>
      <c r="U389" s="203"/>
      <c r="V389" s="203"/>
      <c r="W389" s="208" t="e">
        <f t="shared" si="414"/>
        <v>#DIV/0!</v>
      </c>
      <c r="X389" s="205" t="e">
        <f t="shared" si="422"/>
        <v>#DIV/0!</v>
      </c>
      <c r="Y389" s="529"/>
      <c r="Z389" s="203"/>
      <c r="AA389" s="203"/>
      <c r="AB389" s="208" t="e">
        <f t="shared" si="415"/>
        <v>#DIV/0!</v>
      </c>
      <c r="AC389" s="205" t="e">
        <f t="shared" si="423"/>
        <v>#DIV/0!</v>
      </c>
      <c r="AD389" s="529"/>
      <c r="AE389" s="203"/>
      <c r="AF389" s="203"/>
      <c r="AG389" s="208" t="e">
        <f t="shared" si="416"/>
        <v>#DIV/0!</v>
      </c>
      <c r="AH389" s="205" t="e">
        <f t="shared" si="424"/>
        <v>#DIV/0!</v>
      </c>
      <c r="AI389" s="529"/>
      <c r="AJ389" s="203"/>
      <c r="AK389" s="203"/>
      <c r="AL389" s="208" t="e">
        <f t="shared" si="417"/>
        <v>#DIV/0!</v>
      </c>
      <c r="AM389" s="205" t="e">
        <f t="shared" si="425"/>
        <v>#DIV/0!</v>
      </c>
      <c r="AN389" s="529"/>
      <c r="AO389" s="203"/>
      <c r="AP389" s="203"/>
      <c r="AQ389" s="208" t="e">
        <f t="shared" si="418"/>
        <v>#DIV/0!</v>
      </c>
      <c r="AR389" s="205" t="e">
        <f t="shared" si="426"/>
        <v>#DIV/0!</v>
      </c>
      <c r="AS389" s="529"/>
      <c r="AT389" s="203"/>
      <c r="AU389" s="203"/>
      <c r="AV389" s="208" t="e">
        <f t="shared" si="419"/>
        <v>#DIV/0!</v>
      </c>
      <c r="AW389" s="205" t="e">
        <f t="shared" si="427"/>
        <v>#DIV/0!</v>
      </c>
      <c r="AX389" s="529"/>
    </row>
    <row r="390" spans="2:50" ht="14.25" customHeight="1">
      <c r="B390" s="494"/>
      <c r="C390" s="203">
        <v>4</v>
      </c>
      <c r="D390" s="206"/>
      <c r="E390" s="203"/>
      <c r="F390" s="203"/>
      <c r="G390" s="208" t="e">
        <f t="shared" si="412"/>
        <v>#DIV/0!</v>
      </c>
      <c r="H390" s="529"/>
      <c r="I390" s="209" t="e">
        <f t="shared" si="420"/>
        <v>#DIV/0!</v>
      </c>
      <c r="J390" s="209" t="e">
        <f t="shared" si="420"/>
        <v>#DIV/0!</v>
      </c>
      <c r="K390" s="210" t="e">
        <f t="shared" si="420"/>
        <v>#DIV/0!</v>
      </c>
      <c r="L390" s="530"/>
      <c r="M390" s="209" t="e">
        <f>RANK(K390, K$387:$K$401)</f>
        <v>#DIV/0!</v>
      </c>
      <c r="N390" s="494"/>
      <c r="O390" s="494"/>
      <c r="P390" s="203"/>
      <c r="Q390" s="203"/>
      <c r="R390" s="208" t="e">
        <f t="shared" si="413"/>
        <v>#DIV/0!</v>
      </c>
      <c r="S390" s="205" t="e">
        <f t="shared" si="421"/>
        <v>#DIV/0!</v>
      </c>
      <c r="T390" s="529"/>
      <c r="U390" s="203"/>
      <c r="V390" s="203"/>
      <c r="W390" s="208" t="e">
        <f t="shared" si="414"/>
        <v>#DIV/0!</v>
      </c>
      <c r="X390" s="205" t="e">
        <f t="shared" si="422"/>
        <v>#DIV/0!</v>
      </c>
      <c r="Y390" s="529"/>
      <c r="Z390" s="203"/>
      <c r="AA390" s="203"/>
      <c r="AB390" s="208" t="e">
        <f t="shared" si="415"/>
        <v>#DIV/0!</v>
      </c>
      <c r="AC390" s="205" t="e">
        <f t="shared" si="423"/>
        <v>#DIV/0!</v>
      </c>
      <c r="AD390" s="529"/>
      <c r="AE390" s="203"/>
      <c r="AF390" s="203"/>
      <c r="AG390" s="208" t="e">
        <f t="shared" si="416"/>
        <v>#DIV/0!</v>
      </c>
      <c r="AH390" s="205" t="e">
        <f t="shared" si="424"/>
        <v>#DIV/0!</v>
      </c>
      <c r="AI390" s="529"/>
      <c r="AJ390" s="203"/>
      <c r="AK390" s="203"/>
      <c r="AL390" s="208" t="e">
        <f t="shared" si="417"/>
        <v>#DIV/0!</v>
      </c>
      <c r="AM390" s="205" t="e">
        <f t="shared" si="425"/>
        <v>#DIV/0!</v>
      </c>
      <c r="AN390" s="529"/>
      <c r="AO390" s="203"/>
      <c r="AP390" s="203"/>
      <c r="AQ390" s="208" t="e">
        <f t="shared" si="418"/>
        <v>#DIV/0!</v>
      </c>
      <c r="AR390" s="205" t="e">
        <f t="shared" si="426"/>
        <v>#DIV/0!</v>
      </c>
      <c r="AS390" s="529"/>
      <c r="AT390" s="203"/>
      <c r="AU390" s="203"/>
      <c r="AV390" s="208" t="e">
        <f t="shared" si="419"/>
        <v>#DIV/0!</v>
      </c>
      <c r="AW390" s="205" t="e">
        <f>RANK(AV390, AV$387:AV$401)</f>
        <v>#DIV/0!</v>
      </c>
      <c r="AX390" s="529"/>
    </row>
    <row r="391" spans="2:50" ht="14.25" customHeight="1">
      <c r="B391" s="494"/>
      <c r="C391" s="203">
        <v>5</v>
      </c>
      <c r="D391" s="206"/>
      <c r="E391" s="203"/>
      <c r="F391" s="203"/>
      <c r="G391" s="208" t="e">
        <f t="shared" si="412"/>
        <v>#DIV/0!</v>
      </c>
      <c r="H391" s="529"/>
      <c r="I391" s="209" t="e">
        <f t="shared" si="420"/>
        <v>#DIV/0!</v>
      </c>
      <c r="J391" s="209" t="e">
        <f t="shared" si="420"/>
        <v>#DIV/0!</v>
      </c>
      <c r="K391" s="210" t="e">
        <f t="shared" si="420"/>
        <v>#DIV/0!</v>
      </c>
      <c r="L391" s="530"/>
      <c r="M391" s="209" t="e">
        <f>RANK(K391, K$387:$K$401)</f>
        <v>#DIV/0!</v>
      </c>
      <c r="N391" s="494"/>
      <c r="O391" s="494"/>
      <c r="P391" s="203"/>
      <c r="Q391" s="203"/>
      <c r="R391" s="208" t="e">
        <f t="shared" si="413"/>
        <v>#DIV/0!</v>
      </c>
      <c r="S391" s="205" t="e">
        <f t="shared" si="421"/>
        <v>#DIV/0!</v>
      </c>
      <c r="T391" s="529"/>
      <c r="U391" s="203"/>
      <c r="V391" s="203"/>
      <c r="W391" s="208" t="e">
        <f t="shared" si="414"/>
        <v>#DIV/0!</v>
      </c>
      <c r="X391" s="205" t="e">
        <f t="shared" si="422"/>
        <v>#DIV/0!</v>
      </c>
      <c r="Y391" s="529"/>
      <c r="Z391" s="203"/>
      <c r="AA391" s="203"/>
      <c r="AB391" s="208" t="e">
        <f t="shared" si="415"/>
        <v>#DIV/0!</v>
      </c>
      <c r="AC391" s="205" t="e">
        <f t="shared" si="423"/>
        <v>#DIV/0!</v>
      </c>
      <c r="AD391" s="529"/>
      <c r="AE391" s="203"/>
      <c r="AF391" s="203"/>
      <c r="AG391" s="208" t="e">
        <f t="shared" si="416"/>
        <v>#DIV/0!</v>
      </c>
      <c r="AH391" s="205" t="e">
        <f t="shared" si="424"/>
        <v>#DIV/0!</v>
      </c>
      <c r="AI391" s="529"/>
      <c r="AJ391" s="203"/>
      <c r="AK391" s="203"/>
      <c r="AL391" s="208" t="e">
        <f t="shared" si="417"/>
        <v>#DIV/0!</v>
      </c>
      <c r="AM391" s="205" t="e">
        <f t="shared" si="425"/>
        <v>#DIV/0!</v>
      </c>
      <c r="AN391" s="529"/>
      <c r="AO391" s="203"/>
      <c r="AP391" s="203"/>
      <c r="AQ391" s="208" t="e">
        <f t="shared" si="418"/>
        <v>#DIV/0!</v>
      </c>
      <c r="AR391" s="205" t="e">
        <f t="shared" si="426"/>
        <v>#DIV/0!</v>
      </c>
      <c r="AS391" s="529"/>
      <c r="AT391" s="203"/>
      <c r="AU391" s="203"/>
      <c r="AV391" s="208" t="e">
        <f t="shared" si="419"/>
        <v>#DIV/0!</v>
      </c>
      <c r="AW391" s="205" t="e">
        <f t="shared" si="427"/>
        <v>#DIV/0!</v>
      </c>
      <c r="AX391" s="529"/>
    </row>
    <row r="392" spans="2:50" ht="14.25" customHeight="1">
      <c r="B392" s="494"/>
      <c r="C392" s="203">
        <v>6</v>
      </c>
      <c r="D392" s="206"/>
      <c r="E392" s="203"/>
      <c r="F392" s="203"/>
      <c r="G392" s="208" t="e">
        <f t="shared" si="412"/>
        <v>#DIV/0!</v>
      </c>
      <c r="H392" s="529"/>
      <c r="I392" s="209" t="e">
        <f t="shared" si="420"/>
        <v>#DIV/0!</v>
      </c>
      <c r="J392" s="209" t="e">
        <f t="shared" si="420"/>
        <v>#DIV/0!</v>
      </c>
      <c r="K392" s="210" t="e">
        <f t="shared" si="420"/>
        <v>#DIV/0!</v>
      </c>
      <c r="L392" s="530"/>
      <c r="M392" s="209" t="e">
        <f>RANK(K392, K$387:$K$401)</f>
        <v>#DIV/0!</v>
      </c>
      <c r="N392" s="494"/>
      <c r="O392" s="494"/>
      <c r="P392" s="203"/>
      <c r="Q392" s="203"/>
      <c r="R392" s="208" t="e">
        <f t="shared" si="413"/>
        <v>#DIV/0!</v>
      </c>
      <c r="S392" s="205" t="e">
        <f t="shared" si="421"/>
        <v>#DIV/0!</v>
      </c>
      <c r="T392" s="529"/>
      <c r="U392" s="203"/>
      <c r="V392" s="203"/>
      <c r="W392" s="208" t="e">
        <f t="shared" si="414"/>
        <v>#DIV/0!</v>
      </c>
      <c r="X392" s="205" t="e">
        <f t="shared" si="422"/>
        <v>#DIV/0!</v>
      </c>
      <c r="Y392" s="529"/>
      <c r="Z392" s="203"/>
      <c r="AA392" s="203"/>
      <c r="AB392" s="208" t="e">
        <f t="shared" si="415"/>
        <v>#DIV/0!</v>
      </c>
      <c r="AC392" s="205" t="e">
        <f t="shared" si="423"/>
        <v>#DIV/0!</v>
      </c>
      <c r="AD392" s="529"/>
      <c r="AE392" s="203"/>
      <c r="AF392" s="203"/>
      <c r="AG392" s="208" t="e">
        <f t="shared" si="416"/>
        <v>#DIV/0!</v>
      </c>
      <c r="AH392" s="205" t="e">
        <f t="shared" si="424"/>
        <v>#DIV/0!</v>
      </c>
      <c r="AI392" s="529"/>
      <c r="AJ392" s="203"/>
      <c r="AK392" s="203"/>
      <c r="AL392" s="208" t="e">
        <f t="shared" si="417"/>
        <v>#DIV/0!</v>
      </c>
      <c r="AM392" s="205" t="e">
        <f t="shared" si="425"/>
        <v>#DIV/0!</v>
      </c>
      <c r="AN392" s="529"/>
      <c r="AO392" s="203"/>
      <c r="AP392" s="203"/>
      <c r="AQ392" s="208" t="e">
        <f t="shared" si="418"/>
        <v>#DIV/0!</v>
      </c>
      <c r="AR392" s="205" t="e">
        <f t="shared" si="426"/>
        <v>#DIV/0!</v>
      </c>
      <c r="AS392" s="529"/>
      <c r="AT392" s="203"/>
      <c r="AU392" s="203"/>
      <c r="AV392" s="208" t="e">
        <f t="shared" si="419"/>
        <v>#DIV/0!</v>
      </c>
      <c r="AW392" s="205" t="e">
        <f t="shared" si="427"/>
        <v>#DIV/0!</v>
      </c>
      <c r="AX392" s="529"/>
    </row>
    <row r="393" spans="2:50" ht="14.25" customHeight="1">
      <c r="B393" s="494"/>
      <c r="C393" s="203">
        <v>7</v>
      </c>
      <c r="D393" s="206"/>
      <c r="E393" s="203"/>
      <c r="F393" s="203"/>
      <c r="G393" s="208" t="e">
        <f t="shared" si="412"/>
        <v>#DIV/0!</v>
      </c>
      <c r="H393" s="529"/>
      <c r="I393" s="209" t="e">
        <f t="shared" si="420"/>
        <v>#DIV/0!</v>
      </c>
      <c r="J393" s="209" t="e">
        <f t="shared" si="420"/>
        <v>#DIV/0!</v>
      </c>
      <c r="K393" s="210" t="e">
        <f t="shared" si="420"/>
        <v>#DIV/0!</v>
      </c>
      <c r="L393" s="530"/>
      <c r="M393" s="209" t="e">
        <f>RANK(K393, K$387:$K$401)</f>
        <v>#DIV/0!</v>
      </c>
      <c r="N393" s="494"/>
      <c r="O393" s="494"/>
      <c r="P393" s="203"/>
      <c r="Q393" s="203"/>
      <c r="R393" s="208" t="e">
        <f t="shared" si="413"/>
        <v>#DIV/0!</v>
      </c>
      <c r="S393" s="205" t="e">
        <f t="shared" si="421"/>
        <v>#DIV/0!</v>
      </c>
      <c r="T393" s="529"/>
      <c r="U393" s="203"/>
      <c r="V393" s="203"/>
      <c r="W393" s="208" t="e">
        <f t="shared" si="414"/>
        <v>#DIV/0!</v>
      </c>
      <c r="X393" s="205" t="e">
        <f t="shared" si="422"/>
        <v>#DIV/0!</v>
      </c>
      <c r="Y393" s="529"/>
      <c r="Z393" s="203"/>
      <c r="AA393" s="203"/>
      <c r="AB393" s="208" t="e">
        <f t="shared" si="415"/>
        <v>#DIV/0!</v>
      </c>
      <c r="AC393" s="205" t="e">
        <f t="shared" si="423"/>
        <v>#DIV/0!</v>
      </c>
      <c r="AD393" s="529"/>
      <c r="AE393" s="203"/>
      <c r="AF393" s="203"/>
      <c r="AG393" s="208" t="e">
        <f t="shared" si="416"/>
        <v>#DIV/0!</v>
      </c>
      <c r="AH393" s="205" t="e">
        <f t="shared" si="424"/>
        <v>#DIV/0!</v>
      </c>
      <c r="AI393" s="529"/>
      <c r="AJ393" s="203"/>
      <c r="AK393" s="203"/>
      <c r="AL393" s="208" t="e">
        <f t="shared" si="417"/>
        <v>#DIV/0!</v>
      </c>
      <c r="AM393" s="205" t="e">
        <f t="shared" si="425"/>
        <v>#DIV/0!</v>
      </c>
      <c r="AN393" s="529"/>
      <c r="AO393" s="203"/>
      <c r="AP393" s="203"/>
      <c r="AQ393" s="208" t="e">
        <f t="shared" si="418"/>
        <v>#DIV/0!</v>
      </c>
      <c r="AR393" s="205" t="e">
        <f t="shared" si="426"/>
        <v>#DIV/0!</v>
      </c>
      <c r="AS393" s="529"/>
      <c r="AT393" s="203"/>
      <c r="AU393" s="203"/>
      <c r="AV393" s="208" t="e">
        <f t="shared" si="419"/>
        <v>#DIV/0!</v>
      </c>
      <c r="AW393" s="205" t="e">
        <f t="shared" si="427"/>
        <v>#DIV/0!</v>
      </c>
      <c r="AX393" s="529"/>
    </row>
    <row r="394" spans="2:50" ht="14.25" customHeight="1">
      <c r="B394" s="494"/>
      <c r="C394" s="203">
        <v>8</v>
      </c>
      <c r="D394" s="206"/>
      <c r="E394" s="203"/>
      <c r="F394" s="203"/>
      <c r="G394" s="208" t="e">
        <f t="shared" si="412"/>
        <v>#DIV/0!</v>
      </c>
      <c r="H394" s="529"/>
      <c r="I394" s="209" t="e">
        <f t="shared" si="420"/>
        <v>#DIV/0!</v>
      </c>
      <c r="J394" s="209" t="e">
        <f t="shared" si="420"/>
        <v>#DIV/0!</v>
      </c>
      <c r="K394" s="210" t="e">
        <f t="shared" si="420"/>
        <v>#DIV/0!</v>
      </c>
      <c r="L394" s="530"/>
      <c r="M394" s="209" t="e">
        <f>RANK(K394, K$387:$K$401)</f>
        <v>#DIV/0!</v>
      </c>
      <c r="N394" s="494"/>
      <c r="O394" s="494"/>
      <c r="P394" s="203"/>
      <c r="Q394" s="203"/>
      <c r="R394" s="208" t="e">
        <f t="shared" si="413"/>
        <v>#DIV/0!</v>
      </c>
      <c r="S394" s="205" t="e">
        <f t="shared" si="421"/>
        <v>#DIV/0!</v>
      </c>
      <c r="T394" s="529"/>
      <c r="U394" s="203"/>
      <c r="V394" s="203"/>
      <c r="W394" s="208" t="e">
        <f t="shared" si="414"/>
        <v>#DIV/0!</v>
      </c>
      <c r="X394" s="205" t="e">
        <f t="shared" si="422"/>
        <v>#DIV/0!</v>
      </c>
      <c r="Y394" s="529"/>
      <c r="Z394" s="203"/>
      <c r="AA394" s="203"/>
      <c r="AB394" s="208" t="e">
        <f t="shared" si="415"/>
        <v>#DIV/0!</v>
      </c>
      <c r="AC394" s="205" t="e">
        <f t="shared" si="423"/>
        <v>#DIV/0!</v>
      </c>
      <c r="AD394" s="529"/>
      <c r="AE394" s="203"/>
      <c r="AF394" s="203"/>
      <c r="AG394" s="208" t="e">
        <f t="shared" si="416"/>
        <v>#DIV/0!</v>
      </c>
      <c r="AH394" s="205" t="e">
        <f t="shared" si="424"/>
        <v>#DIV/0!</v>
      </c>
      <c r="AI394" s="529"/>
      <c r="AJ394" s="203"/>
      <c r="AK394" s="203"/>
      <c r="AL394" s="208" t="e">
        <f t="shared" si="417"/>
        <v>#DIV/0!</v>
      </c>
      <c r="AM394" s="205" t="e">
        <f t="shared" si="425"/>
        <v>#DIV/0!</v>
      </c>
      <c r="AN394" s="529"/>
      <c r="AO394" s="203"/>
      <c r="AP394" s="203"/>
      <c r="AQ394" s="208" t="e">
        <f t="shared" si="418"/>
        <v>#DIV/0!</v>
      </c>
      <c r="AR394" s="205" t="e">
        <f t="shared" si="426"/>
        <v>#DIV/0!</v>
      </c>
      <c r="AS394" s="529"/>
      <c r="AT394" s="203"/>
      <c r="AU394" s="203"/>
      <c r="AV394" s="208" t="e">
        <f t="shared" si="419"/>
        <v>#DIV/0!</v>
      </c>
      <c r="AW394" s="205" t="e">
        <f t="shared" si="427"/>
        <v>#DIV/0!</v>
      </c>
      <c r="AX394" s="529"/>
    </row>
    <row r="395" spans="2:50" ht="14.25" customHeight="1">
      <c r="B395" s="494"/>
      <c r="C395" s="203">
        <v>9</v>
      </c>
      <c r="D395" s="206"/>
      <c r="E395" s="203"/>
      <c r="F395" s="203"/>
      <c r="G395" s="208" t="e">
        <f t="shared" si="412"/>
        <v>#DIV/0!</v>
      </c>
      <c r="H395" s="529"/>
      <c r="I395" s="209" t="e">
        <f t="shared" si="420"/>
        <v>#DIV/0!</v>
      </c>
      <c r="J395" s="209" t="e">
        <f t="shared" si="420"/>
        <v>#DIV/0!</v>
      </c>
      <c r="K395" s="210" t="e">
        <f t="shared" si="420"/>
        <v>#DIV/0!</v>
      </c>
      <c r="L395" s="530"/>
      <c r="M395" s="209" t="e">
        <f>RANK(K395, K$387:$K$401)</f>
        <v>#DIV/0!</v>
      </c>
      <c r="N395" s="494"/>
      <c r="O395" s="494"/>
      <c r="P395" s="203"/>
      <c r="Q395" s="203"/>
      <c r="R395" s="208" t="e">
        <f t="shared" si="413"/>
        <v>#DIV/0!</v>
      </c>
      <c r="S395" s="205" t="e">
        <f t="shared" si="421"/>
        <v>#DIV/0!</v>
      </c>
      <c r="T395" s="529"/>
      <c r="U395" s="203"/>
      <c r="V395" s="203"/>
      <c r="W395" s="208" t="e">
        <f t="shared" si="414"/>
        <v>#DIV/0!</v>
      </c>
      <c r="X395" s="205" t="e">
        <f t="shared" si="422"/>
        <v>#DIV/0!</v>
      </c>
      <c r="Y395" s="529"/>
      <c r="Z395" s="203"/>
      <c r="AA395" s="203"/>
      <c r="AB395" s="208" t="e">
        <f t="shared" si="415"/>
        <v>#DIV/0!</v>
      </c>
      <c r="AC395" s="205" t="e">
        <f t="shared" si="423"/>
        <v>#DIV/0!</v>
      </c>
      <c r="AD395" s="529"/>
      <c r="AE395" s="203"/>
      <c r="AF395" s="203"/>
      <c r="AG395" s="208" t="e">
        <f t="shared" si="416"/>
        <v>#DIV/0!</v>
      </c>
      <c r="AH395" s="205" t="e">
        <f t="shared" si="424"/>
        <v>#DIV/0!</v>
      </c>
      <c r="AI395" s="529"/>
      <c r="AJ395" s="203"/>
      <c r="AK395" s="203"/>
      <c r="AL395" s="208" t="e">
        <f t="shared" si="417"/>
        <v>#DIV/0!</v>
      </c>
      <c r="AM395" s="205" t="e">
        <f t="shared" si="425"/>
        <v>#DIV/0!</v>
      </c>
      <c r="AN395" s="529"/>
      <c r="AO395" s="203"/>
      <c r="AP395" s="203"/>
      <c r="AQ395" s="208" t="e">
        <f t="shared" si="418"/>
        <v>#DIV/0!</v>
      </c>
      <c r="AR395" s="205" t="e">
        <f t="shared" si="426"/>
        <v>#DIV/0!</v>
      </c>
      <c r="AS395" s="529"/>
      <c r="AT395" s="203"/>
      <c r="AU395" s="203"/>
      <c r="AV395" s="208" t="e">
        <f t="shared" si="419"/>
        <v>#DIV/0!</v>
      </c>
      <c r="AW395" s="205" t="e">
        <f t="shared" si="427"/>
        <v>#DIV/0!</v>
      </c>
      <c r="AX395" s="529"/>
    </row>
    <row r="396" spans="2:50" ht="14.25" customHeight="1">
      <c r="B396" s="494"/>
      <c r="C396" s="203">
        <v>10</v>
      </c>
      <c r="D396" s="206"/>
      <c r="E396" s="203"/>
      <c r="F396" s="203"/>
      <c r="G396" s="208" t="e">
        <f t="shared" si="412"/>
        <v>#DIV/0!</v>
      </c>
      <c r="H396" s="529"/>
      <c r="I396" s="209" t="e">
        <f t="shared" si="420"/>
        <v>#DIV/0!</v>
      </c>
      <c r="J396" s="209" t="e">
        <f t="shared" si="420"/>
        <v>#DIV/0!</v>
      </c>
      <c r="K396" s="210" t="e">
        <f t="shared" si="420"/>
        <v>#DIV/0!</v>
      </c>
      <c r="L396" s="530"/>
      <c r="M396" s="209" t="e">
        <f>RANK(K396, K$387:$K$401)</f>
        <v>#DIV/0!</v>
      </c>
      <c r="N396" s="494"/>
      <c r="O396" s="494"/>
      <c r="P396" s="203"/>
      <c r="Q396" s="203"/>
      <c r="R396" s="208" t="e">
        <f t="shared" si="413"/>
        <v>#DIV/0!</v>
      </c>
      <c r="S396" s="205" t="e">
        <f t="shared" si="421"/>
        <v>#DIV/0!</v>
      </c>
      <c r="T396" s="529"/>
      <c r="U396" s="203"/>
      <c r="V396" s="203"/>
      <c r="W396" s="208" t="e">
        <f t="shared" si="414"/>
        <v>#DIV/0!</v>
      </c>
      <c r="X396" s="205" t="e">
        <f t="shared" si="422"/>
        <v>#DIV/0!</v>
      </c>
      <c r="Y396" s="529"/>
      <c r="Z396" s="203"/>
      <c r="AA396" s="203"/>
      <c r="AB396" s="208" t="e">
        <f t="shared" si="415"/>
        <v>#DIV/0!</v>
      </c>
      <c r="AC396" s="205" t="e">
        <f t="shared" si="423"/>
        <v>#DIV/0!</v>
      </c>
      <c r="AD396" s="529"/>
      <c r="AE396" s="203"/>
      <c r="AF396" s="203"/>
      <c r="AG396" s="208" t="e">
        <f t="shared" si="416"/>
        <v>#DIV/0!</v>
      </c>
      <c r="AH396" s="205" t="e">
        <f t="shared" si="424"/>
        <v>#DIV/0!</v>
      </c>
      <c r="AI396" s="529"/>
      <c r="AJ396" s="203"/>
      <c r="AK396" s="203"/>
      <c r="AL396" s="208" t="e">
        <f t="shared" si="417"/>
        <v>#DIV/0!</v>
      </c>
      <c r="AM396" s="205" t="e">
        <f t="shared" si="425"/>
        <v>#DIV/0!</v>
      </c>
      <c r="AN396" s="529"/>
      <c r="AO396" s="203"/>
      <c r="AP396" s="203"/>
      <c r="AQ396" s="208" t="e">
        <f t="shared" si="418"/>
        <v>#DIV/0!</v>
      </c>
      <c r="AR396" s="205" t="e">
        <f t="shared" si="426"/>
        <v>#DIV/0!</v>
      </c>
      <c r="AS396" s="529"/>
      <c r="AT396" s="203"/>
      <c r="AU396" s="203"/>
      <c r="AV396" s="208" t="e">
        <f t="shared" si="419"/>
        <v>#DIV/0!</v>
      </c>
      <c r="AW396" s="205" t="e">
        <f t="shared" si="427"/>
        <v>#DIV/0!</v>
      </c>
      <c r="AX396" s="529"/>
    </row>
    <row r="397" spans="2:50" ht="14.25" customHeight="1">
      <c r="B397" s="494"/>
      <c r="C397" s="203">
        <v>11</v>
      </c>
      <c r="D397" s="206"/>
      <c r="E397" s="203"/>
      <c r="F397" s="203"/>
      <c r="G397" s="208" t="e">
        <f t="shared" si="412"/>
        <v>#DIV/0!</v>
      </c>
      <c r="H397" s="529"/>
      <c r="I397" s="209" t="e">
        <f t="shared" si="420"/>
        <v>#DIV/0!</v>
      </c>
      <c r="J397" s="209" t="e">
        <f t="shared" si="420"/>
        <v>#DIV/0!</v>
      </c>
      <c r="K397" s="210" t="e">
        <f t="shared" si="420"/>
        <v>#DIV/0!</v>
      </c>
      <c r="L397" s="530"/>
      <c r="M397" s="209" t="e">
        <f>RANK(K397, K$387:$K$401)</f>
        <v>#DIV/0!</v>
      </c>
      <c r="N397" s="494"/>
      <c r="O397" s="494"/>
      <c r="P397" s="203"/>
      <c r="Q397" s="203"/>
      <c r="R397" s="208" t="e">
        <f t="shared" si="413"/>
        <v>#DIV/0!</v>
      </c>
      <c r="S397" s="205" t="e">
        <f t="shared" si="421"/>
        <v>#DIV/0!</v>
      </c>
      <c r="T397" s="529"/>
      <c r="U397" s="203"/>
      <c r="V397" s="203"/>
      <c r="W397" s="208" t="e">
        <f t="shared" si="414"/>
        <v>#DIV/0!</v>
      </c>
      <c r="X397" s="205" t="e">
        <f t="shared" si="422"/>
        <v>#DIV/0!</v>
      </c>
      <c r="Y397" s="529"/>
      <c r="Z397" s="203"/>
      <c r="AA397" s="203"/>
      <c r="AB397" s="208" t="e">
        <f t="shared" si="415"/>
        <v>#DIV/0!</v>
      </c>
      <c r="AC397" s="205" t="e">
        <f t="shared" si="423"/>
        <v>#DIV/0!</v>
      </c>
      <c r="AD397" s="529"/>
      <c r="AE397" s="203"/>
      <c r="AF397" s="203"/>
      <c r="AG397" s="208" t="e">
        <f t="shared" si="416"/>
        <v>#DIV/0!</v>
      </c>
      <c r="AH397" s="205" t="e">
        <f t="shared" si="424"/>
        <v>#DIV/0!</v>
      </c>
      <c r="AI397" s="529"/>
      <c r="AJ397" s="203"/>
      <c r="AK397" s="203"/>
      <c r="AL397" s="208" t="e">
        <f t="shared" si="417"/>
        <v>#DIV/0!</v>
      </c>
      <c r="AM397" s="205" t="e">
        <f t="shared" si="425"/>
        <v>#DIV/0!</v>
      </c>
      <c r="AN397" s="529"/>
      <c r="AO397" s="203"/>
      <c r="AP397" s="203"/>
      <c r="AQ397" s="208" t="e">
        <f t="shared" si="418"/>
        <v>#DIV/0!</v>
      </c>
      <c r="AR397" s="205" t="e">
        <f t="shared" si="426"/>
        <v>#DIV/0!</v>
      </c>
      <c r="AS397" s="529"/>
      <c r="AT397" s="203"/>
      <c r="AU397" s="203"/>
      <c r="AV397" s="208" t="e">
        <f t="shared" si="419"/>
        <v>#DIV/0!</v>
      </c>
      <c r="AW397" s="205" t="e">
        <f t="shared" si="427"/>
        <v>#DIV/0!</v>
      </c>
      <c r="AX397" s="529"/>
    </row>
    <row r="398" spans="2:50" ht="14.25" customHeight="1">
      <c r="B398" s="494"/>
      <c r="C398" s="203">
        <v>12</v>
      </c>
      <c r="D398" s="206"/>
      <c r="E398" s="203"/>
      <c r="F398" s="203"/>
      <c r="G398" s="208" t="e">
        <f t="shared" si="412"/>
        <v>#DIV/0!</v>
      </c>
      <c r="H398" s="529"/>
      <c r="I398" s="209" t="e">
        <f t="shared" si="420"/>
        <v>#DIV/0!</v>
      </c>
      <c r="J398" s="209" t="e">
        <f t="shared" si="420"/>
        <v>#DIV/0!</v>
      </c>
      <c r="K398" s="210" t="e">
        <f t="shared" si="420"/>
        <v>#DIV/0!</v>
      </c>
      <c r="L398" s="530"/>
      <c r="M398" s="209" t="e">
        <f>RANK(K398, K$387:$K$401)</f>
        <v>#DIV/0!</v>
      </c>
      <c r="N398" s="494"/>
      <c r="O398" s="494"/>
      <c r="P398" s="203"/>
      <c r="Q398" s="203"/>
      <c r="R398" s="208" t="e">
        <f t="shared" si="413"/>
        <v>#DIV/0!</v>
      </c>
      <c r="S398" s="205" t="e">
        <f t="shared" si="421"/>
        <v>#DIV/0!</v>
      </c>
      <c r="T398" s="529"/>
      <c r="U398" s="203"/>
      <c r="V398" s="203"/>
      <c r="W398" s="208" t="e">
        <f t="shared" si="414"/>
        <v>#DIV/0!</v>
      </c>
      <c r="X398" s="205" t="e">
        <f t="shared" si="422"/>
        <v>#DIV/0!</v>
      </c>
      <c r="Y398" s="529"/>
      <c r="Z398" s="203"/>
      <c r="AA398" s="203"/>
      <c r="AB398" s="208" t="e">
        <f t="shared" si="415"/>
        <v>#DIV/0!</v>
      </c>
      <c r="AC398" s="205" t="e">
        <f t="shared" si="423"/>
        <v>#DIV/0!</v>
      </c>
      <c r="AD398" s="529"/>
      <c r="AE398" s="203"/>
      <c r="AF398" s="203"/>
      <c r="AG398" s="208" t="e">
        <f t="shared" si="416"/>
        <v>#DIV/0!</v>
      </c>
      <c r="AH398" s="205" t="e">
        <f t="shared" si="424"/>
        <v>#DIV/0!</v>
      </c>
      <c r="AI398" s="529"/>
      <c r="AJ398" s="203"/>
      <c r="AK398" s="203"/>
      <c r="AL398" s="208" t="e">
        <f t="shared" si="417"/>
        <v>#DIV/0!</v>
      </c>
      <c r="AM398" s="205" t="e">
        <f t="shared" si="425"/>
        <v>#DIV/0!</v>
      </c>
      <c r="AN398" s="529"/>
      <c r="AO398" s="203"/>
      <c r="AP398" s="203"/>
      <c r="AQ398" s="208" t="e">
        <f t="shared" si="418"/>
        <v>#DIV/0!</v>
      </c>
      <c r="AR398" s="205" t="e">
        <f t="shared" si="426"/>
        <v>#DIV/0!</v>
      </c>
      <c r="AS398" s="529"/>
      <c r="AT398" s="203"/>
      <c r="AU398" s="203"/>
      <c r="AV398" s="208" t="e">
        <f t="shared" si="419"/>
        <v>#DIV/0!</v>
      </c>
      <c r="AW398" s="205" t="e">
        <f t="shared" si="427"/>
        <v>#DIV/0!</v>
      </c>
      <c r="AX398" s="529"/>
    </row>
    <row r="399" spans="2:50" ht="14.25" customHeight="1">
      <c r="B399" s="494"/>
      <c r="C399" s="203">
        <v>13</v>
      </c>
      <c r="D399" s="206"/>
      <c r="E399" s="203"/>
      <c r="F399" s="203"/>
      <c r="G399" s="208" t="e">
        <f t="shared" si="412"/>
        <v>#DIV/0!</v>
      </c>
      <c r="H399" s="529"/>
      <c r="I399" s="209" t="e">
        <f t="shared" si="420"/>
        <v>#DIV/0!</v>
      </c>
      <c r="J399" s="209" t="e">
        <f t="shared" si="420"/>
        <v>#DIV/0!</v>
      </c>
      <c r="K399" s="210" t="e">
        <f t="shared" si="420"/>
        <v>#DIV/0!</v>
      </c>
      <c r="L399" s="530"/>
      <c r="M399" s="209" t="e">
        <f>RANK(K399, K$387:$K$401)</f>
        <v>#DIV/0!</v>
      </c>
      <c r="N399" s="494"/>
      <c r="O399" s="494"/>
      <c r="P399" s="203"/>
      <c r="Q399" s="203"/>
      <c r="R399" s="208" t="e">
        <f t="shared" si="413"/>
        <v>#DIV/0!</v>
      </c>
      <c r="S399" s="205" t="e">
        <f t="shared" si="421"/>
        <v>#DIV/0!</v>
      </c>
      <c r="T399" s="529"/>
      <c r="U399" s="203"/>
      <c r="V399" s="203"/>
      <c r="W399" s="208" t="e">
        <f t="shared" si="414"/>
        <v>#DIV/0!</v>
      </c>
      <c r="X399" s="205" t="e">
        <f t="shared" si="422"/>
        <v>#DIV/0!</v>
      </c>
      <c r="Y399" s="529"/>
      <c r="Z399" s="203"/>
      <c r="AA399" s="203"/>
      <c r="AB399" s="208" t="e">
        <f t="shared" si="415"/>
        <v>#DIV/0!</v>
      </c>
      <c r="AC399" s="205" t="e">
        <f t="shared" si="423"/>
        <v>#DIV/0!</v>
      </c>
      <c r="AD399" s="529"/>
      <c r="AE399" s="203"/>
      <c r="AF399" s="203"/>
      <c r="AG399" s="208" t="e">
        <f t="shared" si="416"/>
        <v>#DIV/0!</v>
      </c>
      <c r="AH399" s="205" t="e">
        <f t="shared" si="424"/>
        <v>#DIV/0!</v>
      </c>
      <c r="AI399" s="529"/>
      <c r="AJ399" s="203"/>
      <c r="AK399" s="203"/>
      <c r="AL399" s="208" t="e">
        <f t="shared" si="417"/>
        <v>#DIV/0!</v>
      </c>
      <c r="AM399" s="205" t="e">
        <f t="shared" si="425"/>
        <v>#DIV/0!</v>
      </c>
      <c r="AN399" s="529"/>
      <c r="AO399" s="203"/>
      <c r="AP399" s="203"/>
      <c r="AQ399" s="208" t="e">
        <f t="shared" si="418"/>
        <v>#DIV/0!</v>
      </c>
      <c r="AR399" s="205" t="e">
        <f t="shared" si="426"/>
        <v>#DIV/0!</v>
      </c>
      <c r="AS399" s="529"/>
      <c r="AT399" s="203"/>
      <c r="AU399" s="203"/>
      <c r="AV399" s="208" t="e">
        <f t="shared" si="419"/>
        <v>#DIV/0!</v>
      </c>
      <c r="AW399" s="205" t="e">
        <f t="shared" si="427"/>
        <v>#DIV/0!</v>
      </c>
      <c r="AX399" s="529"/>
    </row>
    <row r="400" spans="2:50" ht="14.25" customHeight="1">
      <c r="B400" s="494"/>
      <c r="C400" s="203">
        <v>14</v>
      </c>
      <c r="D400" s="206"/>
      <c r="E400" s="203"/>
      <c r="F400" s="203"/>
      <c r="G400" s="208" t="e">
        <f t="shared" si="412"/>
        <v>#DIV/0!</v>
      </c>
      <c r="H400" s="529"/>
      <c r="I400" s="209" t="e">
        <f t="shared" si="420"/>
        <v>#DIV/0!</v>
      </c>
      <c r="J400" s="209" t="e">
        <f t="shared" si="420"/>
        <v>#DIV/0!</v>
      </c>
      <c r="K400" s="210" t="e">
        <f t="shared" si="420"/>
        <v>#DIV/0!</v>
      </c>
      <c r="L400" s="530"/>
      <c r="M400" s="209" t="e">
        <f>RANK(K400, K$387:$K$401)</f>
        <v>#DIV/0!</v>
      </c>
      <c r="N400" s="494"/>
      <c r="O400" s="494"/>
      <c r="P400" s="203"/>
      <c r="Q400" s="203"/>
      <c r="R400" s="208" t="e">
        <f t="shared" si="413"/>
        <v>#DIV/0!</v>
      </c>
      <c r="S400" s="205" t="e">
        <f t="shared" si="421"/>
        <v>#DIV/0!</v>
      </c>
      <c r="T400" s="529"/>
      <c r="U400" s="203"/>
      <c r="V400" s="203"/>
      <c r="W400" s="208" t="e">
        <f t="shared" si="414"/>
        <v>#DIV/0!</v>
      </c>
      <c r="X400" s="205" t="e">
        <f t="shared" si="422"/>
        <v>#DIV/0!</v>
      </c>
      <c r="Y400" s="529"/>
      <c r="Z400" s="203"/>
      <c r="AA400" s="203"/>
      <c r="AB400" s="208" t="e">
        <f t="shared" si="415"/>
        <v>#DIV/0!</v>
      </c>
      <c r="AC400" s="205" t="e">
        <f t="shared" si="423"/>
        <v>#DIV/0!</v>
      </c>
      <c r="AD400" s="529"/>
      <c r="AE400" s="203"/>
      <c r="AF400" s="203"/>
      <c r="AG400" s="208" t="e">
        <f t="shared" si="416"/>
        <v>#DIV/0!</v>
      </c>
      <c r="AH400" s="205" t="e">
        <f t="shared" si="424"/>
        <v>#DIV/0!</v>
      </c>
      <c r="AI400" s="529"/>
      <c r="AJ400" s="203"/>
      <c r="AK400" s="203"/>
      <c r="AL400" s="208" t="e">
        <f t="shared" si="417"/>
        <v>#DIV/0!</v>
      </c>
      <c r="AM400" s="205" t="e">
        <f t="shared" si="425"/>
        <v>#DIV/0!</v>
      </c>
      <c r="AN400" s="529"/>
      <c r="AO400" s="203"/>
      <c r="AP400" s="203"/>
      <c r="AQ400" s="208" t="e">
        <f t="shared" si="418"/>
        <v>#DIV/0!</v>
      </c>
      <c r="AR400" s="205" t="e">
        <f t="shared" si="426"/>
        <v>#DIV/0!</v>
      </c>
      <c r="AS400" s="529"/>
      <c r="AT400" s="203"/>
      <c r="AU400" s="203"/>
      <c r="AV400" s="208" t="e">
        <f t="shared" si="419"/>
        <v>#DIV/0!</v>
      </c>
      <c r="AW400" s="205" t="e">
        <f t="shared" si="427"/>
        <v>#DIV/0!</v>
      </c>
      <c r="AX400" s="529"/>
    </row>
    <row r="401" spans="2:50" ht="14.25" customHeight="1">
      <c r="B401" s="494"/>
      <c r="C401" s="203">
        <v>15</v>
      </c>
      <c r="D401" s="206"/>
      <c r="E401" s="203"/>
      <c r="F401" s="203"/>
      <c r="G401" s="208" t="e">
        <f t="shared" si="412"/>
        <v>#DIV/0!</v>
      </c>
      <c r="H401" s="529"/>
      <c r="I401" s="209" t="e">
        <f t="shared" si="420"/>
        <v>#DIV/0!</v>
      </c>
      <c r="J401" s="209" t="e">
        <f t="shared" si="420"/>
        <v>#DIV/0!</v>
      </c>
      <c r="K401" s="210" t="e">
        <f t="shared" si="420"/>
        <v>#DIV/0!</v>
      </c>
      <c r="L401" s="530"/>
      <c r="M401" s="209" t="e">
        <f>RANK(K401, K$387:$K$401)</f>
        <v>#DIV/0!</v>
      </c>
      <c r="N401" s="494"/>
      <c r="O401" s="494"/>
      <c r="P401" s="203"/>
      <c r="Q401" s="207"/>
      <c r="R401" s="208" t="e">
        <f>Q401/P401</f>
        <v>#DIV/0!</v>
      </c>
      <c r="S401" s="205" t="e">
        <f t="shared" si="421"/>
        <v>#DIV/0!</v>
      </c>
      <c r="T401" s="529"/>
      <c r="U401" s="203"/>
      <c r="V401" s="207"/>
      <c r="W401" s="208" t="e">
        <f>V401/U401</f>
        <v>#DIV/0!</v>
      </c>
      <c r="X401" s="205" t="e">
        <f t="shared" si="422"/>
        <v>#DIV/0!</v>
      </c>
      <c r="Y401" s="529"/>
      <c r="Z401" s="203"/>
      <c r="AA401" s="207"/>
      <c r="AB401" s="208" t="e">
        <f>AA401/Z401</f>
        <v>#DIV/0!</v>
      </c>
      <c r="AC401" s="205" t="e">
        <f t="shared" si="423"/>
        <v>#DIV/0!</v>
      </c>
      <c r="AD401" s="529"/>
      <c r="AE401" s="203"/>
      <c r="AF401" s="207"/>
      <c r="AG401" s="208" t="e">
        <f>AF401/AE401</f>
        <v>#DIV/0!</v>
      </c>
      <c r="AH401" s="205" t="e">
        <f t="shared" si="424"/>
        <v>#DIV/0!</v>
      </c>
      <c r="AI401" s="529"/>
      <c r="AJ401" s="203"/>
      <c r="AK401" s="207"/>
      <c r="AL401" s="208" t="e">
        <f>AK401/AJ401</f>
        <v>#DIV/0!</v>
      </c>
      <c r="AM401" s="205" t="e">
        <f t="shared" si="425"/>
        <v>#DIV/0!</v>
      </c>
      <c r="AN401" s="529"/>
      <c r="AO401" s="203"/>
      <c r="AP401" s="207"/>
      <c r="AQ401" s="208" t="e">
        <f>AP401/AO401</f>
        <v>#DIV/0!</v>
      </c>
      <c r="AR401" s="205" t="e">
        <f t="shared" si="426"/>
        <v>#DIV/0!</v>
      </c>
      <c r="AS401" s="529"/>
      <c r="AT401" s="203"/>
      <c r="AU401" s="207"/>
      <c r="AV401" s="208" t="e">
        <f>AU401/AT401</f>
        <v>#DIV/0!</v>
      </c>
      <c r="AW401" s="205" t="e">
        <f t="shared" si="427"/>
        <v>#DIV/0!</v>
      </c>
      <c r="AX401" s="529"/>
    </row>
  </sheetData>
  <mergeCells count="1180"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AX401"/>
  <sheetViews>
    <sheetView zoomScaleNormal="100" workbookViewId="0">
      <pane xSplit="13" ySplit="3" topLeftCell="N337" activePane="bottomRight" state="frozen"/>
      <selection activeCell="L95" sqref="L95"/>
      <selection pane="topRight" activeCell="L95" sqref="L95"/>
      <selection pane="bottomLeft" activeCell="L95" sqref="L95"/>
      <selection pane="bottomRight" activeCell="L347" sqref="L347:L36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380" t="s">
        <v>766</v>
      </c>
      <c r="C1" s="198">
        <f>AVERAGE(L267,L287,L307,L327,L347)</f>
        <v>81.451554235821007</v>
      </c>
    </row>
    <row r="2" spans="1:50" ht="14.25" hidden="1" customHeight="1" outlineLevel="1">
      <c r="B2" s="584" t="s">
        <v>607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6"/>
      <c r="N2" s="575" t="s">
        <v>445</v>
      </c>
      <c r="O2" s="575" t="s">
        <v>105</v>
      </c>
      <c r="P2" s="587"/>
      <c r="Q2" s="588"/>
      <c r="R2" s="588"/>
      <c r="S2" s="588"/>
      <c r="T2" s="588"/>
      <c r="U2" s="589"/>
      <c r="V2" s="590"/>
      <c r="W2" s="590"/>
      <c r="X2" s="590"/>
      <c r="Y2" s="590"/>
      <c r="Z2" s="587"/>
      <c r="AA2" s="588"/>
      <c r="AB2" s="588"/>
      <c r="AC2" s="588"/>
      <c r="AD2" s="588"/>
      <c r="AE2" s="589">
        <v>45870</v>
      </c>
      <c r="AF2" s="590"/>
      <c r="AG2" s="590"/>
      <c r="AH2" s="590"/>
      <c r="AI2" s="590"/>
      <c r="AJ2" s="591">
        <v>45871</v>
      </c>
      <c r="AK2" s="592"/>
      <c r="AL2" s="592"/>
      <c r="AM2" s="592"/>
      <c r="AN2" s="593"/>
      <c r="AO2" s="589">
        <v>45872</v>
      </c>
      <c r="AP2" s="590"/>
      <c r="AQ2" s="590"/>
      <c r="AR2" s="590"/>
      <c r="AS2" s="590"/>
      <c r="AT2" s="591">
        <v>45873</v>
      </c>
      <c r="AU2" s="592"/>
      <c r="AV2" s="592"/>
      <c r="AW2" s="592"/>
      <c r="AX2" s="593"/>
    </row>
    <row r="3" spans="1:50" ht="14.25" hidden="1" customHeight="1" outlineLevel="1">
      <c r="B3" s="534"/>
      <c r="C3" s="534"/>
      <c r="D3" s="534"/>
      <c r="E3" s="534"/>
      <c r="F3" s="534"/>
      <c r="G3" s="534"/>
      <c r="H3" s="534"/>
      <c r="I3" s="534"/>
      <c r="J3" s="534"/>
      <c r="K3" s="534"/>
      <c r="L3" s="534"/>
      <c r="M3" s="535"/>
      <c r="N3" s="577"/>
      <c r="O3" s="577"/>
      <c r="P3" s="587" t="s">
        <v>118</v>
      </c>
      <c r="Q3" s="588"/>
      <c r="R3" s="588"/>
      <c r="S3" s="588"/>
      <c r="T3" s="588"/>
      <c r="U3" s="589" t="s">
        <v>112</v>
      </c>
      <c r="V3" s="590"/>
      <c r="W3" s="590"/>
      <c r="X3" s="590"/>
      <c r="Y3" s="590"/>
      <c r="Z3" s="587" t="s">
        <v>113</v>
      </c>
      <c r="AA3" s="588"/>
      <c r="AB3" s="588"/>
      <c r="AC3" s="588"/>
      <c r="AD3" s="588"/>
      <c r="AE3" s="595">
        <f>AE2</f>
        <v>45870</v>
      </c>
      <c r="AF3" s="595"/>
      <c r="AG3" s="595"/>
      <c r="AH3" s="595"/>
      <c r="AI3" s="595"/>
      <c r="AJ3" s="596">
        <f t="shared" ref="AJ3" si="0">AJ2</f>
        <v>45871</v>
      </c>
      <c r="AK3" s="597"/>
      <c r="AL3" s="597"/>
      <c r="AM3" s="597"/>
      <c r="AN3" s="598"/>
      <c r="AO3" s="595">
        <f t="shared" ref="AO3" si="1">AO2</f>
        <v>45872</v>
      </c>
      <c r="AP3" s="595"/>
      <c r="AQ3" s="595"/>
      <c r="AR3" s="595"/>
      <c r="AS3" s="595"/>
      <c r="AT3" s="596">
        <f t="shared" ref="AT3" si="2">AT2</f>
        <v>45873</v>
      </c>
      <c r="AU3" s="597"/>
      <c r="AV3" s="597"/>
      <c r="AW3" s="597"/>
      <c r="AX3" s="598"/>
    </row>
    <row r="4" spans="1:50" ht="14.25" hidden="1" customHeight="1" outlineLevel="1">
      <c r="B4" s="494" t="s">
        <v>165</v>
      </c>
      <c r="C4" s="494" t="s">
        <v>160</v>
      </c>
      <c r="D4" s="494"/>
      <c r="E4" s="494" t="s">
        <v>161</v>
      </c>
      <c r="F4" s="494"/>
      <c r="G4" s="494"/>
      <c r="H4" s="494" t="s">
        <v>166</v>
      </c>
      <c r="I4" s="527" t="s">
        <v>446</v>
      </c>
      <c r="J4" s="527"/>
      <c r="K4" s="527"/>
      <c r="L4" s="527" t="s">
        <v>166</v>
      </c>
      <c r="M4" s="527" t="s">
        <v>168</v>
      </c>
      <c r="N4" s="599"/>
      <c r="O4" s="494" t="s">
        <v>167</v>
      </c>
      <c r="P4" s="494" t="s">
        <v>163</v>
      </c>
      <c r="Q4" s="494"/>
      <c r="R4" s="494"/>
      <c r="S4" s="494"/>
      <c r="T4" s="494" t="s">
        <v>166</v>
      </c>
      <c r="U4" s="494" t="s">
        <v>163</v>
      </c>
      <c r="V4" s="494"/>
      <c r="W4" s="494"/>
      <c r="X4" s="494"/>
      <c r="Y4" s="494" t="s">
        <v>166</v>
      </c>
      <c r="Z4" s="494" t="s">
        <v>163</v>
      </c>
      <c r="AA4" s="494"/>
      <c r="AB4" s="494"/>
      <c r="AC4" s="494"/>
      <c r="AD4" s="494" t="s">
        <v>166</v>
      </c>
      <c r="AE4" s="494" t="s">
        <v>163</v>
      </c>
      <c r="AF4" s="494"/>
      <c r="AG4" s="494"/>
      <c r="AH4" s="494"/>
      <c r="AI4" s="494" t="s">
        <v>166</v>
      </c>
      <c r="AJ4" s="494" t="s">
        <v>163</v>
      </c>
      <c r="AK4" s="494"/>
      <c r="AL4" s="494"/>
      <c r="AM4" s="494"/>
      <c r="AN4" s="494" t="s">
        <v>166</v>
      </c>
      <c r="AO4" s="494" t="s">
        <v>163</v>
      </c>
      <c r="AP4" s="494"/>
      <c r="AQ4" s="494"/>
      <c r="AR4" s="494"/>
      <c r="AS4" s="494" t="s">
        <v>166</v>
      </c>
      <c r="AT4" s="494" t="s">
        <v>163</v>
      </c>
      <c r="AU4" s="494"/>
      <c r="AV4" s="494"/>
      <c r="AW4" s="494"/>
      <c r="AX4" s="494" t="s">
        <v>166</v>
      </c>
    </row>
    <row r="5" spans="1:50" ht="14.25" hidden="1" customHeight="1" outlineLevel="1">
      <c r="B5" s="494"/>
      <c r="C5" s="494"/>
      <c r="D5" s="494"/>
      <c r="E5" s="494" t="s">
        <v>447</v>
      </c>
      <c r="F5" s="494"/>
      <c r="G5" s="494"/>
      <c r="H5" s="494"/>
      <c r="I5" s="527" t="s">
        <v>447</v>
      </c>
      <c r="J5" s="527"/>
      <c r="K5" s="527"/>
      <c r="L5" s="527"/>
      <c r="M5" s="527"/>
      <c r="N5" s="599"/>
      <c r="O5" s="494"/>
      <c r="P5" s="494" t="s">
        <v>448</v>
      </c>
      <c r="Q5" s="494"/>
      <c r="R5" s="494"/>
      <c r="S5" s="494"/>
      <c r="T5" s="494"/>
      <c r="U5" s="494" t="s">
        <v>448</v>
      </c>
      <c r="V5" s="494"/>
      <c r="W5" s="494"/>
      <c r="X5" s="494"/>
      <c r="Y5" s="494"/>
      <c r="Z5" s="494" t="s">
        <v>448</v>
      </c>
      <c r="AA5" s="494"/>
      <c r="AB5" s="494"/>
      <c r="AC5" s="494"/>
      <c r="AD5" s="494"/>
      <c r="AE5" s="494" t="s">
        <v>448</v>
      </c>
      <c r="AF5" s="494"/>
      <c r="AG5" s="494"/>
      <c r="AH5" s="494"/>
      <c r="AI5" s="494"/>
      <c r="AJ5" s="494" t="s">
        <v>448</v>
      </c>
      <c r="AK5" s="494"/>
      <c r="AL5" s="494"/>
      <c r="AM5" s="494"/>
      <c r="AN5" s="494"/>
      <c r="AO5" s="494" t="s">
        <v>448</v>
      </c>
      <c r="AP5" s="494"/>
      <c r="AQ5" s="494"/>
      <c r="AR5" s="494"/>
      <c r="AS5" s="494"/>
      <c r="AT5" s="494" t="s">
        <v>448</v>
      </c>
      <c r="AU5" s="494"/>
      <c r="AV5" s="494"/>
      <c r="AW5" s="494"/>
      <c r="AX5" s="494"/>
    </row>
    <row r="6" spans="1:50" ht="14.25" hidden="1" customHeight="1" outlineLevel="1">
      <c r="A6" s="200"/>
      <c r="B6" s="494"/>
      <c r="C6" s="494"/>
      <c r="D6" s="494"/>
      <c r="E6" s="203" t="s">
        <v>162</v>
      </c>
      <c r="F6" s="203" t="s">
        <v>449</v>
      </c>
      <c r="G6" s="203" t="s">
        <v>164</v>
      </c>
      <c r="H6" s="494"/>
      <c r="I6" s="204" t="s">
        <v>162</v>
      </c>
      <c r="J6" s="204" t="s">
        <v>449</v>
      </c>
      <c r="K6" s="204" t="s">
        <v>164</v>
      </c>
      <c r="L6" s="527"/>
      <c r="M6" s="527"/>
      <c r="N6" s="599"/>
      <c r="O6" s="494"/>
      <c r="P6" s="203" t="s">
        <v>162</v>
      </c>
      <c r="Q6" s="203" t="s">
        <v>449</v>
      </c>
      <c r="R6" s="203" t="s">
        <v>164</v>
      </c>
      <c r="S6" s="205" t="s">
        <v>168</v>
      </c>
      <c r="T6" s="494"/>
      <c r="U6" s="203" t="s">
        <v>162</v>
      </c>
      <c r="V6" s="203" t="s">
        <v>449</v>
      </c>
      <c r="W6" s="203" t="s">
        <v>164</v>
      </c>
      <c r="X6" s="205" t="s">
        <v>168</v>
      </c>
      <c r="Y6" s="494"/>
      <c r="Z6" s="203" t="s">
        <v>162</v>
      </c>
      <c r="AA6" s="203" t="s">
        <v>449</v>
      </c>
      <c r="AB6" s="203" t="s">
        <v>164</v>
      </c>
      <c r="AC6" s="205" t="s">
        <v>168</v>
      </c>
      <c r="AD6" s="494"/>
      <c r="AE6" s="203" t="s">
        <v>162</v>
      </c>
      <c r="AF6" s="203" t="s">
        <v>449</v>
      </c>
      <c r="AG6" s="203" t="s">
        <v>164</v>
      </c>
      <c r="AH6" s="205" t="s">
        <v>168</v>
      </c>
      <c r="AI6" s="494"/>
      <c r="AJ6" s="203" t="s">
        <v>162</v>
      </c>
      <c r="AK6" s="203" t="s">
        <v>449</v>
      </c>
      <c r="AL6" s="203" t="s">
        <v>164</v>
      </c>
      <c r="AM6" s="205" t="s">
        <v>168</v>
      </c>
      <c r="AN6" s="494"/>
      <c r="AO6" s="203" t="s">
        <v>162</v>
      </c>
      <c r="AP6" s="203" t="s">
        <v>449</v>
      </c>
      <c r="AQ6" s="203" t="s">
        <v>164</v>
      </c>
      <c r="AR6" s="205" t="s">
        <v>168</v>
      </c>
      <c r="AS6" s="494"/>
      <c r="AT6" s="203" t="s">
        <v>162</v>
      </c>
      <c r="AU6" s="203" t="s">
        <v>449</v>
      </c>
      <c r="AV6" s="203" t="s">
        <v>164</v>
      </c>
      <c r="AW6" s="205" t="s">
        <v>168</v>
      </c>
      <c r="AX6" s="494"/>
    </row>
    <row r="7" spans="1:50" ht="14.25" hidden="1" customHeight="1" outlineLevel="1">
      <c r="B7" s="494" t="s">
        <v>408</v>
      </c>
      <c r="C7" s="203">
        <v>1</v>
      </c>
      <c r="D7" s="206" t="s">
        <v>375</v>
      </c>
      <c r="E7" s="207">
        <v>26</v>
      </c>
      <c r="F7" s="203">
        <v>2000</v>
      </c>
      <c r="G7" s="208">
        <f>F7/E7</f>
        <v>76.92307692307692</v>
      </c>
      <c r="H7" s="529">
        <f>AVERAGE(G7:G21)</f>
        <v>87.876637429067102</v>
      </c>
      <c r="I7" s="209">
        <f>AVERAGE(P7,U7,Z7,AE7,AJ7,AO7,AT7)</f>
        <v>26</v>
      </c>
      <c r="J7" s="209">
        <f>AVERAGE(Q7,V7,AA7,AF7,AK7,AP7,AU7)</f>
        <v>1731.7052981371837</v>
      </c>
      <c r="K7" s="210">
        <f>AVERAGE(R7,W7,AB7,AG7,AL7,AQ7,AV7)</f>
        <v>66.60404992835322</v>
      </c>
      <c r="L7" s="530">
        <f>IFERROR(AVERAGE(K7:K21),"-")</f>
        <v>74.391828924482638</v>
      </c>
      <c r="M7" s="209">
        <f>RANK(K7, K$7:$K$21)</f>
        <v>8</v>
      </c>
      <c r="N7" s="599"/>
      <c r="O7" s="494"/>
      <c r="P7" s="207"/>
      <c r="Q7" s="207"/>
      <c r="R7" s="208"/>
      <c r="S7" s="205"/>
      <c r="T7" s="529"/>
      <c r="U7" s="207"/>
      <c r="V7" s="207"/>
      <c r="W7" s="208"/>
      <c r="X7" s="205"/>
      <c r="Y7" s="529"/>
      <c r="Z7" s="203"/>
      <c r="AA7" s="207"/>
      <c r="AB7" s="208"/>
      <c r="AC7" s="205"/>
      <c r="AD7" s="529"/>
      <c r="AE7" s="207">
        <v>26</v>
      </c>
      <c r="AF7" s="207">
        <v>1730.4182509505708</v>
      </c>
      <c r="AG7" s="208">
        <v>66.554548113483492</v>
      </c>
      <c r="AH7" s="205">
        <f t="shared" ref="AH7:AH16" si="3">RANK(AG7, AG$7:AG$21)</f>
        <v>8</v>
      </c>
      <c r="AI7" s="529">
        <f>AVERAGE(AG7:AG21)</f>
        <v>74.419400792805817</v>
      </c>
      <c r="AJ7" s="203">
        <v>26</v>
      </c>
      <c r="AK7" s="207">
        <v>1730.798694850333</v>
      </c>
      <c r="AL7" s="208">
        <v>66.569180571166655</v>
      </c>
      <c r="AM7" s="205">
        <f t="shared" ref="AM7:AM16" si="4">RANK(AL7, AL$7:AL$21)</f>
        <v>8</v>
      </c>
      <c r="AN7" s="529">
        <f>AVERAGE(AL7:AL21)</f>
        <v>74.360636029876844</v>
      </c>
      <c r="AO7" s="203">
        <v>26</v>
      </c>
      <c r="AP7" s="207">
        <v>1731.4644351464433</v>
      </c>
      <c r="AQ7" s="208">
        <v>66.594785967170893</v>
      </c>
      <c r="AR7" s="205">
        <f t="shared" ref="AR7:AR16" si="5">RANK(AQ7, AQ$7:AQ$21)</f>
        <v>7</v>
      </c>
      <c r="AS7" s="529">
        <f>AVERAGE(AQ7:AQ21)</f>
        <v>74.000571450720926</v>
      </c>
      <c r="AT7" s="203">
        <v>26</v>
      </c>
      <c r="AU7" s="207">
        <v>1734.1398116013877</v>
      </c>
      <c r="AV7" s="208">
        <v>66.697685061591841</v>
      </c>
      <c r="AW7" s="205">
        <f t="shared" ref="AW7:AW16" si="6">RANK(AV7, AV$7:AV$21)</f>
        <v>7</v>
      </c>
      <c r="AX7" s="529">
        <f>AVERAGE(AV7:AV21)</f>
        <v>74.065441599437008</v>
      </c>
    </row>
    <row r="8" spans="1:50" ht="14.25" hidden="1" customHeight="1" outlineLevel="1">
      <c r="B8" s="494"/>
      <c r="C8" s="203">
        <v>2</v>
      </c>
      <c r="D8" s="206" t="s">
        <v>409</v>
      </c>
      <c r="E8" s="207">
        <v>26</v>
      </c>
      <c r="F8" s="203">
        <v>2000</v>
      </c>
      <c r="G8" s="208">
        <f t="shared" ref="G8:G16" si="7">F8/E8</f>
        <v>76.92307692307692</v>
      </c>
      <c r="H8" s="529"/>
      <c r="I8" s="209">
        <f t="shared" ref="I8:K16" si="8">AVERAGE(P8,U8,Z8,AE8,AJ8,AO8,AT8)</f>
        <v>26</v>
      </c>
      <c r="J8" s="209">
        <f t="shared" si="8"/>
        <v>1643.4830386150134</v>
      </c>
      <c r="K8" s="210">
        <f t="shared" si="8"/>
        <v>63.210886100577433</v>
      </c>
      <c r="L8" s="530"/>
      <c r="M8" s="209">
        <f>RANK(K8, K$7:$K$21)</f>
        <v>10</v>
      </c>
      <c r="N8" s="599"/>
      <c r="O8" s="494"/>
      <c r="P8" s="207"/>
      <c r="Q8" s="207"/>
      <c r="R8" s="208"/>
      <c r="S8" s="205"/>
      <c r="T8" s="529"/>
      <c r="U8" s="207"/>
      <c r="V8" s="207"/>
      <c r="W8" s="208"/>
      <c r="X8" s="205"/>
      <c r="Y8" s="529"/>
      <c r="Z8" s="203"/>
      <c r="AA8" s="207"/>
      <c r="AB8" s="208"/>
      <c r="AC8" s="205"/>
      <c r="AD8" s="529"/>
      <c r="AE8" s="207">
        <v>26</v>
      </c>
      <c r="AF8" s="207">
        <v>1641.6541353383448</v>
      </c>
      <c r="AG8" s="208">
        <v>63.140543666859415</v>
      </c>
      <c r="AH8" s="205">
        <f t="shared" si="3"/>
        <v>10</v>
      </c>
      <c r="AI8" s="529"/>
      <c r="AJ8" s="203">
        <v>26</v>
      </c>
      <c r="AK8" s="207">
        <v>1641.4366729678643</v>
      </c>
      <c r="AL8" s="208">
        <v>63.132179729533242</v>
      </c>
      <c r="AM8" s="205">
        <f t="shared" si="4"/>
        <v>10</v>
      </c>
      <c r="AN8" s="529"/>
      <c r="AO8" s="203">
        <v>26</v>
      </c>
      <c r="AP8" s="207">
        <v>1643.1490384615388</v>
      </c>
      <c r="AQ8" s="208">
        <v>63.198039940828416</v>
      </c>
      <c r="AR8" s="205">
        <f t="shared" si="5"/>
        <v>9</v>
      </c>
      <c r="AS8" s="529"/>
      <c r="AT8" s="203">
        <v>26</v>
      </c>
      <c r="AU8" s="207">
        <v>1647.6923076923056</v>
      </c>
      <c r="AV8" s="208">
        <v>63.372781065088674</v>
      </c>
      <c r="AW8" s="205">
        <f t="shared" si="6"/>
        <v>9</v>
      </c>
      <c r="AX8" s="529"/>
    </row>
    <row r="9" spans="1:50" ht="14.25" hidden="1" customHeight="1" outlineLevel="1">
      <c r="B9" s="494"/>
      <c r="C9" s="203">
        <v>3</v>
      </c>
      <c r="D9" s="206" t="s">
        <v>490</v>
      </c>
      <c r="E9" s="207">
        <v>24</v>
      </c>
      <c r="F9" s="203">
        <v>2000</v>
      </c>
      <c r="G9" s="208">
        <f t="shared" si="7"/>
        <v>83.333333333333329</v>
      </c>
      <c r="H9" s="529"/>
      <c r="I9" s="209">
        <f t="shared" si="8"/>
        <v>24</v>
      </c>
      <c r="J9" s="209">
        <f t="shared" si="8"/>
        <v>1687.079464860286</v>
      </c>
      <c r="K9" s="210">
        <f t="shared" si="8"/>
        <v>70.294977702511929</v>
      </c>
      <c r="L9" s="530"/>
      <c r="M9" s="209">
        <f>RANK(K9, K$7:$K$21)</f>
        <v>7</v>
      </c>
      <c r="N9" s="599"/>
      <c r="O9" s="494"/>
      <c r="P9" s="207"/>
      <c r="Q9" s="207"/>
      <c r="R9" s="208"/>
      <c r="S9" s="205"/>
      <c r="T9" s="529"/>
      <c r="U9" s="207"/>
      <c r="V9" s="207"/>
      <c r="W9" s="208"/>
      <c r="X9" s="205"/>
      <c r="Y9" s="529"/>
      <c r="Z9" s="203"/>
      <c r="AA9" s="207"/>
      <c r="AB9" s="208"/>
      <c r="AC9" s="205"/>
      <c r="AD9" s="529"/>
      <c r="AE9" s="207">
        <v>24</v>
      </c>
      <c r="AF9" s="207">
        <v>1687.8977427250486</v>
      </c>
      <c r="AG9" s="208">
        <v>70.329072613543687</v>
      </c>
      <c r="AH9" s="205">
        <f t="shared" si="3"/>
        <v>7</v>
      </c>
      <c r="AI9" s="529"/>
      <c r="AJ9" s="203">
        <v>24</v>
      </c>
      <c r="AK9" s="207">
        <v>1686.1849096705648</v>
      </c>
      <c r="AL9" s="208">
        <v>70.257704569606872</v>
      </c>
      <c r="AM9" s="205">
        <f t="shared" si="4"/>
        <v>7</v>
      </c>
      <c r="AN9" s="529"/>
      <c r="AO9" s="203">
        <v>24</v>
      </c>
      <c r="AP9" s="207">
        <v>1686.3993861500094</v>
      </c>
      <c r="AQ9" s="208">
        <v>70.266641089583729</v>
      </c>
      <c r="AR9" s="205">
        <f t="shared" si="5"/>
        <v>6</v>
      </c>
      <c r="AS9" s="529"/>
      <c r="AT9" s="203">
        <v>24</v>
      </c>
      <c r="AU9" s="207">
        <v>1687.8358208955219</v>
      </c>
      <c r="AV9" s="208">
        <v>70.326492537313413</v>
      </c>
      <c r="AW9" s="205">
        <f t="shared" si="6"/>
        <v>6</v>
      </c>
      <c r="AX9" s="529"/>
    </row>
    <row r="10" spans="1:50" ht="14.25" hidden="1" customHeight="1" outlineLevel="1">
      <c r="B10" s="494"/>
      <c r="C10" s="203">
        <v>4</v>
      </c>
      <c r="D10" s="206" t="s">
        <v>491</v>
      </c>
      <c r="E10" s="207">
        <v>21</v>
      </c>
      <c r="F10" s="203">
        <v>2000</v>
      </c>
      <c r="G10" s="208">
        <f t="shared" si="7"/>
        <v>95.238095238095241</v>
      </c>
      <c r="H10" s="529"/>
      <c r="I10" s="209">
        <f t="shared" si="8"/>
        <v>21</v>
      </c>
      <c r="J10" s="209">
        <f t="shared" si="8"/>
        <v>1630.4260486611047</v>
      </c>
      <c r="K10" s="210">
        <f t="shared" si="8"/>
        <v>77.639335650528793</v>
      </c>
      <c r="L10" s="530"/>
      <c r="M10" s="209">
        <f>RANK(K10, K$7:$K$21)</f>
        <v>2</v>
      </c>
      <c r="N10" s="599"/>
      <c r="O10" s="494"/>
      <c r="P10" s="207"/>
      <c r="Q10" s="207"/>
      <c r="R10" s="208"/>
      <c r="S10" s="205"/>
      <c r="T10" s="529"/>
      <c r="U10" s="207"/>
      <c r="V10" s="207"/>
      <c r="W10" s="208"/>
      <c r="X10" s="205"/>
      <c r="Y10" s="529"/>
      <c r="Z10" s="203"/>
      <c r="AA10" s="207"/>
      <c r="AB10" s="208"/>
      <c r="AC10" s="205"/>
      <c r="AD10" s="529"/>
      <c r="AE10" s="207">
        <v>21</v>
      </c>
      <c r="AF10" s="207">
        <v>1630.9023485784917</v>
      </c>
      <c r="AG10" s="208">
        <v>77.662016598975796</v>
      </c>
      <c r="AH10" s="205">
        <f t="shared" si="3"/>
        <v>2</v>
      </c>
      <c r="AI10" s="529"/>
      <c r="AJ10" s="203">
        <v>21</v>
      </c>
      <c r="AK10" s="207">
        <v>1629.9497487437175</v>
      </c>
      <c r="AL10" s="208">
        <v>77.616654702081789</v>
      </c>
      <c r="AM10" s="205">
        <f t="shared" si="4"/>
        <v>2</v>
      </c>
      <c r="AN10" s="529"/>
      <c r="AO10" s="203"/>
      <c r="AP10" s="207"/>
      <c r="AQ10" s="208"/>
      <c r="AR10" s="205"/>
      <c r="AS10" s="529"/>
      <c r="AT10" s="203"/>
      <c r="AU10" s="207"/>
      <c r="AV10" s="208"/>
      <c r="AW10" s="205"/>
      <c r="AX10" s="529"/>
    </row>
    <row r="11" spans="1:50" ht="14.25" hidden="1" customHeight="1" outlineLevel="1">
      <c r="B11" s="494"/>
      <c r="C11" s="203">
        <v>5</v>
      </c>
      <c r="D11" s="206" t="s">
        <v>492</v>
      </c>
      <c r="E11" s="207">
        <v>17</v>
      </c>
      <c r="F11" s="203">
        <v>2000</v>
      </c>
      <c r="G11" s="208">
        <f t="shared" si="7"/>
        <v>117.64705882352941</v>
      </c>
      <c r="H11" s="529"/>
      <c r="I11" s="209">
        <f t="shared" si="8"/>
        <v>17</v>
      </c>
      <c r="J11" s="209">
        <f t="shared" si="8"/>
        <v>1711.2530260962249</v>
      </c>
      <c r="K11" s="210">
        <f t="shared" si="8"/>
        <v>100.66194271154264</v>
      </c>
      <c r="L11" s="530"/>
      <c r="M11" s="209">
        <f>RANK(K11, K$7:$K$21)</f>
        <v>1</v>
      </c>
      <c r="N11" s="599"/>
      <c r="O11" s="494"/>
      <c r="P11" s="207"/>
      <c r="Q11" s="207"/>
      <c r="R11" s="208"/>
      <c r="S11" s="205"/>
      <c r="T11" s="529"/>
      <c r="U11" s="207"/>
      <c r="V11" s="207"/>
      <c r="W11" s="208"/>
      <c r="X11" s="205"/>
      <c r="Y11" s="529"/>
      <c r="Z11" s="203"/>
      <c r="AA11" s="207"/>
      <c r="AB11" s="208"/>
      <c r="AC11" s="205"/>
      <c r="AD11" s="529"/>
      <c r="AE11" s="207">
        <v>17</v>
      </c>
      <c r="AF11" s="207">
        <v>1712.3938879456725</v>
      </c>
      <c r="AG11" s="208">
        <v>100.72905223209838</v>
      </c>
      <c r="AH11" s="205">
        <f t="shared" si="3"/>
        <v>1</v>
      </c>
      <c r="AI11" s="529"/>
      <c r="AJ11" s="203">
        <v>17</v>
      </c>
      <c r="AK11" s="207">
        <v>1711.3138686131383</v>
      </c>
      <c r="AL11" s="208">
        <v>100.66552168312579</v>
      </c>
      <c r="AM11" s="205">
        <f t="shared" si="4"/>
        <v>1</v>
      </c>
      <c r="AN11" s="529"/>
      <c r="AO11" s="203">
        <v>17</v>
      </c>
      <c r="AP11" s="207">
        <v>1710.0000000000016</v>
      </c>
      <c r="AQ11" s="208">
        <v>100.58823529411774</v>
      </c>
      <c r="AR11" s="205">
        <f t="shared" si="5"/>
        <v>1</v>
      </c>
      <c r="AS11" s="529"/>
      <c r="AT11" s="203">
        <v>17</v>
      </c>
      <c r="AU11" s="207">
        <v>1711.3043478260868</v>
      </c>
      <c r="AV11" s="208">
        <v>100.66496163682864</v>
      </c>
      <c r="AW11" s="205">
        <f t="shared" si="6"/>
        <v>1</v>
      </c>
      <c r="AX11" s="529"/>
    </row>
    <row r="12" spans="1:50" ht="14.25" hidden="1" customHeight="1" outlineLevel="1">
      <c r="B12" s="494"/>
      <c r="C12" s="203">
        <v>6</v>
      </c>
      <c r="D12" s="206" t="s">
        <v>374</v>
      </c>
      <c r="E12" s="207">
        <v>26</v>
      </c>
      <c r="F12" s="203">
        <v>2000</v>
      </c>
      <c r="G12" s="208">
        <f t="shared" si="7"/>
        <v>76.92307692307692</v>
      </c>
      <c r="H12" s="529"/>
      <c r="I12" s="209">
        <f t="shared" si="8"/>
        <v>26</v>
      </c>
      <c r="J12" s="209">
        <f t="shared" si="8"/>
        <v>1698.6131235212088</v>
      </c>
      <c r="K12" s="210">
        <f t="shared" si="8"/>
        <v>65.331273981584957</v>
      </c>
      <c r="L12" s="530"/>
      <c r="M12" s="209">
        <f>RANK(K12, K$7:$K$21)</f>
        <v>9</v>
      </c>
      <c r="N12" s="599"/>
      <c r="O12" s="494"/>
      <c r="P12" s="207"/>
      <c r="Q12" s="207"/>
      <c r="R12" s="208"/>
      <c r="S12" s="205"/>
      <c r="T12" s="529"/>
      <c r="U12" s="207"/>
      <c r="V12" s="207"/>
      <c r="W12" s="208"/>
      <c r="X12" s="205"/>
      <c r="Y12" s="529"/>
      <c r="Z12" s="203"/>
      <c r="AA12" s="207"/>
      <c r="AB12" s="208"/>
      <c r="AC12" s="205"/>
      <c r="AD12" s="529"/>
      <c r="AE12" s="207">
        <v>26</v>
      </c>
      <c r="AF12" s="207">
        <v>1699.9616711383683</v>
      </c>
      <c r="AG12" s="208">
        <v>65.383141197629556</v>
      </c>
      <c r="AH12" s="205">
        <f t="shared" si="3"/>
        <v>9</v>
      </c>
      <c r="AI12" s="529"/>
      <c r="AJ12" s="203">
        <v>26</v>
      </c>
      <c r="AK12" s="207">
        <v>1698.3913424978061</v>
      </c>
      <c r="AL12" s="208">
        <v>65.322743942223312</v>
      </c>
      <c r="AM12" s="205">
        <f t="shared" si="4"/>
        <v>9</v>
      </c>
      <c r="AN12" s="529"/>
      <c r="AO12" s="203">
        <v>26</v>
      </c>
      <c r="AP12" s="207">
        <v>1697.4918855119527</v>
      </c>
      <c r="AQ12" s="208">
        <v>65.288149442767406</v>
      </c>
      <c r="AR12" s="205">
        <f t="shared" si="5"/>
        <v>8</v>
      </c>
      <c r="AS12" s="529"/>
      <c r="AT12" s="203">
        <v>26</v>
      </c>
      <c r="AU12" s="207">
        <v>1698.607594936708</v>
      </c>
      <c r="AV12" s="208">
        <v>65.33106134371954</v>
      </c>
      <c r="AW12" s="205">
        <f t="shared" si="6"/>
        <v>8</v>
      </c>
      <c r="AX12" s="529"/>
    </row>
    <row r="13" spans="1:50" ht="14.25" hidden="1" customHeight="1" outlineLevel="1">
      <c r="B13" s="494"/>
      <c r="C13" s="203">
        <v>7</v>
      </c>
      <c r="D13" s="206" t="s">
        <v>493</v>
      </c>
      <c r="E13" s="207">
        <v>23</v>
      </c>
      <c r="F13" s="203">
        <v>2000</v>
      </c>
      <c r="G13" s="208">
        <f t="shared" si="7"/>
        <v>86.956521739130437</v>
      </c>
      <c r="H13" s="529"/>
      <c r="I13" s="209">
        <f t="shared" si="8"/>
        <v>23</v>
      </c>
      <c r="J13" s="209">
        <f t="shared" si="8"/>
        <v>1705.4113612987096</v>
      </c>
      <c r="K13" s="210">
        <f t="shared" si="8"/>
        <v>74.148320056465636</v>
      </c>
      <c r="L13" s="530"/>
      <c r="M13" s="209">
        <f>RANK(K13, K$7:$K$21)</f>
        <v>6</v>
      </c>
      <c r="N13" s="599"/>
      <c r="O13" s="494"/>
      <c r="P13" s="207"/>
      <c r="Q13" s="207"/>
      <c r="R13" s="208"/>
      <c r="S13" s="205"/>
      <c r="T13" s="529"/>
      <c r="U13" s="207"/>
      <c r="V13" s="207"/>
      <c r="W13" s="208"/>
      <c r="X13" s="205"/>
      <c r="Y13" s="529"/>
      <c r="Z13" s="203"/>
      <c r="AA13" s="207"/>
      <c r="AB13" s="208"/>
      <c r="AC13" s="205"/>
      <c r="AD13" s="529"/>
      <c r="AE13" s="207">
        <v>23</v>
      </c>
      <c r="AF13" s="207">
        <v>1707.6923076923072</v>
      </c>
      <c r="AG13" s="208">
        <v>74.247491638795964</v>
      </c>
      <c r="AH13" s="205">
        <f t="shared" si="3"/>
        <v>6</v>
      </c>
      <c r="AI13" s="529"/>
      <c r="AJ13" s="203">
        <v>23</v>
      </c>
      <c r="AK13" s="207">
        <v>1705.4155495978575</v>
      </c>
      <c r="AL13" s="208">
        <v>74.148502156428592</v>
      </c>
      <c r="AM13" s="205">
        <f t="shared" si="4"/>
        <v>6</v>
      </c>
      <c r="AN13" s="529"/>
      <c r="AO13" s="203">
        <v>23</v>
      </c>
      <c r="AP13" s="207">
        <v>1704.1582150101394</v>
      </c>
      <c r="AQ13" s="208">
        <v>74.093835435223454</v>
      </c>
      <c r="AR13" s="205">
        <f t="shared" si="5"/>
        <v>5</v>
      </c>
      <c r="AS13" s="529"/>
      <c r="AT13" s="203">
        <v>23</v>
      </c>
      <c r="AU13" s="207">
        <v>1704.3793728945341</v>
      </c>
      <c r="AV13" s="208">
        <v>74.103450995414519</v>
      </c>
      <c r="AW13" s="205">
        <f t="shared" si="6"/>
        <v>5</v>
      </c>
      <c r="AX13" s="529"/>
    </row>
    <row r="14" spans="1:50" ht="14.25" hidden="1" customHeight="1" outlineLevel="1">
      <c r="B14" s="494"/>
      <c r="C14" s="203">
        <v>8</v>
      </c>
      <c r="D14" s="206" t="s">
        <v>494</v>
      </c>
      <c r="E14" s="207">
        <v>23</v>
      </c>
      <c r="F14" s="203">
        <v>2000</v>
      </c>
      <c r="G14" s="208">
        <f t="shared" si="7"/>
        <v>86.956521739130437</v>
      </c>
      <c r="H14" s="529"/>
      <c r="I14" s="209">
        <f t="shared" si="8"/>
        <v>23</v>
      </c>
      <c r="J14" s="209">
        <f t="shared" si="8"/>
        <v>1713.5440043230587</v>
      </c>
      <c r="K14" s="210">
        <f t="shared" si="8"/>
        <v>74.501913231437328</v>
      </c>
      <c r="L14" s="530"/>
      <c r="M14" s="209">
        <f>RANK(K14, K$7:$K$21)</f>
        <v>4</v>
      </c>
      <c r="N14" s="599"/>
      <c r="O14" s="494"/>
      <c r="P14" s="207"/>
      <c r="Q14" s="207"/>
      <c r="R14" s="208"/>
      <c r="S14" s="205"/>
      <c r="T14" s="529"/>
      <c r="U14" s="207"/>
      <c r="V14" s="207"/>
      <c r="W14" s="208"/>
      <c r="X14" s="205"/>
      <c r="Y14" s="529"/>
      <c r="Z14" s="203"/>
      <c r="AA14" s="207"/>
      <c r="AB14" s="208"/>
      <c r="AC14" s="205"/>
      <c r="AD14" s="529"/>
      <c r="AE14" s="207">
        <v>23</v>
      </c>
      <c r="AF14" s="207">
        <v>1714.1552511415557</v>
      </c>
      <c r="AG14" s="208">
        <v>74.528489180067638</v>
      </c>
      <c r="AH14" s="205">
        <f t="shared" si="3"/>
        <v>5</v>
      </c>
      <c r="AI14" s="529"/>
      <c r="AJ14" s="203">
        <v>23</v>
      </c>
      <c r="AK14" s="207">
        <v>1712.5151883353572</v>
      </c>
      <c r="AL14" s="208">
        <v>74.457182101537271</v>
      </c>
      <c r="AM14" s="205">
        <f t="shared" si="4"/>
        <v>4</v>
      </c>
      <c r="AN14" s="529"/>
      <c r="AO14" s="203">
        <v>23</v>
      </c>
      <c r="AP14" s="207">
        <v>1713.0851455952798</v>
      </c>
      <c r="AQ14" s="208">
        <v>74.481962851968689</v>
      </c>
      <c r="AR14" s="205">
        <f t="shared" si="5"/>
        <v>3</v>
      </c>
      <c r="AS14" s="529"/>
      <c r="AT14" s="203">
        <v>23</v>
      </c>
      <c r="AU14" s="207">
        <v>1714.4204322200417</v>
      </c>
      <c r="AV14" s="208">
        <v>74.540018792175729</v>
      </c>
      <c r="AW14" s="205">
        <f t="shared" si="6"/>
        <v>3</v>
      </c>
      <c r="AX14" s="529"/>
    </row>
    <row r="15" spans="1:50" ht="14.25" hidden="1" customHeight="1" outlineLevel="1">
      <c r="B15" s="494"/>
      <c r="C15" s="203">
        <v>9</v>
      </c>
      <c r="D15" s="206" t="s">
        <v>495</v>
      </c>
      <c r="E15" s="207">
        <v>23</v>
      </c>
      <c r="F15" s="203">
        <v>2000</v>
      </c>
      <c r="G15" s="208">
        <f t="shared" si="7"/>
        <v>86.956521739130437</v>
      </c>
      <c r="H15" s="529"/>
      <c r="I15" s="209">
        <f t="shared" si="8"/>
        <v>23</v>
      </c>
      <c r="J15" s="209">
        <f t="shared" si="8"/>
        <v>1712.1119382508746</v>
      </c>
      <c r="K15" s="210">
        <f t="shared" si="8"/>
        <v>74.43964948916846</v>
      </c>
      <c r="L15" s="530"/>
      <c r="M15" s="209">
        <f>RANK(K15, K$7:$K$21)</f>
        <v>5</v>
      </c>
      <c r="N15" s="599"/>
      <c r="O15" s="494"/>
      <c r="P15" s="207"/>
      <c r="Q15" s="207"/>
      <c r="R15" s="208"/>
      <c r="S15" s="205"/>
      <c r="T15" s="529"/>
      <c r="U15" s="207"/>
      <c r="V15" s="207"/>
      <c r="W15" s="208"/>
      <c r="X15" s="205"/>
      <c r="Y15" s="529"/>
      <c r="Z15" s="203"/>
      <c r="AA15" s="207"/>
      <c r="AB15" s="208"/>
      <c r="AC15" s="205"/>
      <c r="AD15" s="529"/>
      <c r="AE15" s="207">
        <v>23</v>
      </c>
      <c r="AF15" s="207">
        <v>1714.2857142857167</v>
      </c>
      <c r="AG15" s="208">
        <v>74.534161490683331</v>
      </c>
      <c r="AH15" s="205">
        <f t="shared" si="3"/>
        <v>4</v>
      </c>
      <c r="AI15" s="529"/>
      <c r="AJ15" s="203">
        <v>23</v>
      </c>
      <c r="AK15" s="207">
        <v>1710.3862660944183</v>
      </c>
      <c r="AL15" s="208">
        <v>74.364620264974704</v>
      </c>
      <c r="AM15" s="205">
        <f t="shared" si="4"/>
        <v>5</v>
      </c>
      <c r="AN15" s="529"/>
      <c r="AO15" s="203">
        <v>23</v>
      </c>
      <c r="AP15" s="207">
        <v>1711.0985915492963</v>
      </c>
      <c r="AQ15" s="208">
        <v>74.395590936925927</v>
      </c>
      <c r="AR15" s="205">
        <f t="shared" si="5"/>
        <v>4</v>
      </c>
      <c r="AS15" s="529"/>
      <c r="AT15" s="203">
        <v>23</v>
      </c>
      <c r="AU15" s="207">
        <v>1712.6771810740668</v>
      </c>
      <c r="AV15" s="208">
        <v>74.464225264089862</v>
      </c>
      <c r="AW15" s="205">
        <f t="shared" si="6"/>
        <v>4</v>
      </c>
      <c r="AX15" s="529"/>
    </row>
    <row r="16" spans="1:50" ht="14.25" hidden="1" customHeight="1" outlineLevel="1">
      <c r="B16" s="494"/>
      <c r="C16" s="203">
        <v>10</v>
      </c>
      <c r="D16" s="206" t="s">
        <v>412</v>
      </c>
      <c r="E16" s="207">
        <v>22</v>
      </c>
      <c r="F16" s="203">
        <v>2000</v>
      </c>
      <c r="G16" s="208">
        <f t="shared" si="7"/>
        <v>90.909090909090907</v>
      </c>
      <c r="H16" s="529"/>
      <c r="I16" s="209">
        <f t="shared" si="8"/>
        <v>22</v>
      </c>
      <c r="J16" s="209">
        <f t="shared" si="8"/>
        <v>1695.8906886384325</v>
      </c>
      <c r="K16" s="210">
        <f t="shared" si="8"/>
        <v>77.085940392656028</v>
      </c>
      <c r="L16" s="530"/>
      <c r="M16" s="209">
        <f>RANK(K16, K$7:$K$21)</f>
        <v>3</v>
      </c>
      <c r="N16" s="599"/>
      <c r="O16" s="494"/>
      <c r="P16" s="207"/>
      <c r="Q16" s="207"/>
      <c r="R16" s="208"/>
      <c r="S16" s="205"/>
      <c r="T16" s="529"/>
      <c r="U16" s="207"/>
      <c r="V16" s="207"/>
      <c r="W16" s="208"/>
      <c r="X16" s="205"/>
      <c r="Y16" s="529"/>
      <c r="Z16" s="203"/>
      <c r="AA16" s="207"/>
      <c r="AB16" s="208"/>
      <c r="AC16" s="205"/>
      <c r="AD16" s="529"/>
      <c r="AE16" s="207">
        <v>22</v>
      </c>
      <c r="AF16" s="207">
        <v>1695.8808063102574</v>
      </c>
      <c r="AG16" s="208">
        <v>77.085491195920795</v>
      </c>
      <c r="AH16" s="205">
        <f t="shared" si="3"/>
        <v>3</v>
      </c>
      <c r="AI16" s="529"/>
      <c r="AJ16" s="203">
        <v>22</v>
      </c>
      <c r="AK16" s="207">
        <v>1695.585552717986</v>
      </c>
      <c r="AL16" s="208">
        <v>77.072070578090276</v>
      </c>
      <c r="AM16" s="205">
        <f t="shared" si="4"/>
        <v>3</v>
      </c>
      <c r="AN16" s="529"/>
      <c r="AO16" s="203">
        <v>22</v>
      </c>
      <c r="AP16" s="207">
        <v>1696.1538461538471</v>
      </c>
      <c r="AQ16" s="208">
        <v>77.097902097902136</v>
      </c>
      <c r="AR16" s="205">
        <f t="shared" si="5"/>
        <v>2</v>
      </c>
      <c r="AS16" s="529"/>
      <c r="AT16" s="203">
        <v>22</v>
      </c>
      <c r="AU16" s="207">
        <v>1695.9425493716394</v>
      </c>
      <c r="AV16" s="208">
        <v>77.088297698710889</v>
      </c>
      <c r="AW16" s="205">
        <f t="shared" si="6"/>
        <v>2</v>
      </c>
      <c r="AX16" s="529"/>
    </row>
    <row r="17" spans="2:50" ht="14.25" hidden="1" customHeight="1" outlineLevel="1">
      <c r="B17" s="494"/>
      <c r="C17" s="203">
        <v>11</v>
      </c>
      <c r="D17" s="206"/>
      <c r="E17" s="207"/>
      <c r="F17" s="203"/>
      <c r="G17" s="208"/>
      <c r="H17" s="529"/>
      <c r="I17" s="209"/>
      <c r="J17" s="209"/>
      <c r="K17" s="210"/>
      <c r="L17" s="530"/>
      <c r="M17" s="209"/>
      <c r="N17" s="599"/>
      <c r="O17" s="494"/>
      <c r="P17" s="203"/>
      <c r="Q17" s="203"/>
      <c r="R17" s="203"/>
      <c r="S17" s="205"/>
      <c r="T17" s="529"/>
      <c r="U17" s="203"/>
      <c r="V17" s="203"/>
      <c r="W17" s="203"/>
      <c r="X17" s="205"/>
      <c r="Y17" s="529"/>
      <c r="Z17" s="203"/>
      <c r="AA17" s="203"/>
      <c r="AB17" s="203"/>
      <c r="AC17" s="205"/>
      <c r="AD17" s="529"/>
      <c r="AE17" s="203"/>
      <c r="AF17" s="207"/>
      <c r="AG17" s="208"/>
      <c r="AH17" s="205"/>
      <c r="AI17" s="529"/>
      <c r="AJ17" s="203"/>
      <c r="AK17" s="203"/>
      <c r="AL17" s="203"/>
      <c r="AM17" s="205"/>
      <c r="AN17" s="529"/>
      <c r="AO17" s="203"/>
      <c r="AP17" s="207"/>
      <c r="AQ17" s="208"/>
      <c r="AR17" s="205"/>
      <c r="AS17" s="529"/>
      <c r="AT17" s="203"/>
      <c r="AU17" s="207"/>
      <c r="AV17" s="208"/>
      <c r="AW17" s="205"/>
      <c r="AX17" s="529"/>
    </row>
    <row r="18" spans="2:50" ht="14.25" hidden="1" customHeight="1" outlineLevel="1">
      <c r="B18" s="494"/>
      <c r="C18" s="203">
        <v>12</v>
      </c>
      <c r="D18" s="206"/>
      <c r="E18" s="207"/>
      <c r="F18" s="203"/>
      <c r="G18" s="208"/>
      <c r="H18" s="529"/>
      <c r="I18" s="209"/>
      <c r="J18" s="209"/>
      <c r="K18" s="210"/>
      <c r="L18" s="530"/>
      <c r="M18" s="209"/>
      <c r="N18" s="599"/>
      <c r="O18" s="494"/>
      <c r="P18" s="203"/>
      <c r="Q18" s="203"/>
      <c r="R18" s="203"/>
      <c r="S18" s="205"/>
      <c r="T18" s="529"/>
      <c r="U18" s="203"/>
      <c r="V18" s="203"/>
      <c r="W18" s="203"/>
      <c r="X18" s="205"/>
      <c r="Y18" s="529"/>
      <c r="Z18" s="203"/>
      <c r="AA18" s="203"/>
      <c r="AB18" s="203"/>
      <c r="AC18" s="205"/>
      <c r="AD18" s="529"/>
      <c r="AE18" s="203"/>
      <c r="AF18" s="207"/>
      <c r="AG18" s="208"/>
      <c r="AH18" s="205"/>
      <c r="AI18" s="529"/>
      <c r="AJ18" s="203"/>
      <c r="AK18" s="203"/>
      <c r="AL18" s="203"/>
      <c r="AM18" s="205"/>
      <c r="AN18" s="529"/>
      <c r="AO18" s="203"/>
      <c r="AP18" s="207"/>
      <c r="AQ18" s="208"/>
      <c r="AR18" s="205"/>
      <c r="AS18" s="529"/>
      <c r="AT18" s="203"/>
      <c r="AU18" s="207"/>
      <c r="AV18" s="208"/>
      <c r="AW18" s="205"/>
      <c r="AX18" s="529"/>
    </row>
    <row r="19" spans="2:50" ht="14.25" hidden="1" customHeight="1" outlineLevel="1">
      <c r="B19" s="494"/>
      <c r="C19" s="203">
        <v>13</v>
      </c>
      <c r="D19" s="206"/>
      <c r="E19" s="207"/>
      <c r="F19" s="203"/>
      <c r="G19" s="208"/>
      <c r="H19" s="529"/>
      <c r="I19" s="209"/>
      <c r="J19" s="209"/>
      <c r="K19" s="210"/>
      <c r="L19" s="530"/>
      <c r="M19" s="209"/>
      <c r="N19" s="599"/>
      <c r="O19" s="494"/>
      <c r="P19" s="203"/>
      <c r="Q19" s="203"/>
      <c r="R19" s="203"/>
      <c r="S19" s="205"/>
      <c r="T19" s="529"/>
      <c r="U19" s="203"/>
      <c r="V19" s="203"/>
      <c r="W19" s="203"/>
      <c r="X19" s="205"/>
      <c r="Y19" s="529"/>
      <c r="Z19" s="203"/>
      <c r="AA19" s="203"/>
      <c r="AB19" s="203"/>
      <c r="AC19" s="205"/>
      <c r="AD19" s="529"/>
      <c r="AE19" s="203"/>
      <c r="AF19" s="207"/>
      <c r="AG19" s="208"/>
      <c r="AH19" s="205"/>
      <c r="AI19" s="529"/>
      <c r="AJ19" s="203"/>
      <c r="AK19" s="203"/>
      <c r="AL19" s="203"/>
      <c r="AM19" s="205"/>
      <c r="AN19" s="529"/>
      <c r="AO19" s="203"/>
      <c r="AP19" s="207"/>
      <c r="AQ19" s="208"/>
      <c r="AR19" s="205"/>
      <c r="AS19" s="529"/>
      <c r="AT19" s="203"/>
      <c r="AU19" s="207"/>
      <c r="AV19" s="208"/>
      <c r="AW19" s="205"/>
      <c r="AX19" s="529"/>
    </row>
    <row r="20" spans="2:50" ht="14.25" hidden="1" customHeight="1" outlineLevel="1">
      <c r="B20" s="494"/>
      <c r="C20" s="203">
        <v>14</v>
      </c>
      <c r="D20" s="206"/>
      <c r="E20" s="207"/>
      <c r="F20" s="203"/>
      <c r="G20" s="208"/>
      <c r="H20" s="529"/>
      <c r="I20" s="209"/>
      <c r="J20" s="209"/>
      <c r="K20" s="210"/>
      <c r="L20" s="530"/>
      <c r="M20" s="209"/>
      <c r="N20" s="599"/>
      <c r="O20" s="494"/>
      <c r="P20" s="203"/>
      <c r="Q20" s="203"/>
      <c r="R20" s="203"/>
      <c r="S20" s="205"/>
      <c r="T20" s="529"/>
      <c r="U20" s="203"/>
      <c r="V20" s="203"/>
      <c r="W20" s="203"/>
      <c r="X20" s="205"/>
      <c r="Y20" s="529"/>
      <c r="Z20" s="203"/>
      <c r="AA20" s="203"/>
      <c r="AB20" s="203"/>
      <c r="AC20" s="205"/>
      <c r="AD20" s="529"/>
      <c r="AE20" s="203"/>
      <c r="AF20" s="207"/>
      <c r="AG20" s="208"/>
      <c r="AH20" s="205"/>
      <c r="AI20" s="529"/>
      <c r="AJ20" s="203"/>
      <c r="AK20" s="203"/>
      <c r="AL20" s="203"/>
      <c r="AM20" s="205"/>
      <c r="AN20" s="529"/>
      <c r="AO20" s="203"/>
      <c r="AP20" s="207"/>
      <c r="AQ20" s="208"/>
      <c r="AR20" s="205"/>
      <c r="AS20" s="529"/>
      <c r="AT20" s="203"/>
      <c r="AU20" s="207"/>
      <c r="AV20" s="208"/>
      <c r="AW20" s="205"/>
      <c r="AX20" s="529"/>
    </row>
    <row r="21" spans="2:50" ht="14.25" hidden="1" customHeight="1" outlineLevel="1">
      <c r="B21" s="494"/>
      <c r="C21" s="203">
        <v>15</v>
      </c>
      <c r="D21" s="206"/>
      <c r="E21" s="207"/>
      <c r="F21" s="203"/>
      <c r="G21" s="208"/>
      <c r="H21" s="529"/>
      <c r="I21" s="209"/>
      <c r="J21" s="209"/>
      <c r="K21" s="210"/>
      <c r="L21" s="530"/>
      <c r="M21" s="209"/>
      <c r="N21" s="599"/>
      <c r="O21" s="494"/>
      <c r="P21" s="203"/>
      <c r="Q21" s="203"/>
      <c r="R21" s="203"/>
      <c r="S21" s="205"/>
      <c r="T21" s="529"/>
      <c r="U21" s="203"/>
      <c r="V21" s="203"/>
      <c r="W21" s="203"/>
      <c r="X21" s="205"/>
      <c r="Y21" s="529"/>
      <c r="Z21" s="203"/>
      <c r="AA21" s="203"/>
      <c r="AB21" s="203"/>
      <c r="AC21" s="205"/>
      <c r="AD21" s="529"/>
      <c r="AE21" s="203"/>
      <c r="AF21" s="207"/>
      <c r="AG21" s="208"/>
      <c r="AH21" s="205"/>
      <c r="AI21" s="529"/>
      <c r="AJ21" s="203"/>
      <c r="AK21" s="203"/>
      <c r="AL21" s="203"/>
      <c r="AM21" s="205"/>
      <c r="AN21" s="529"/>
      <c r="AO21" s="203"/>
      <c r="AP21" s="207"/>
      <c r="AQ21" s="208"/>
      <c r="AR21" s="205"/>
      <c r="AS21" s="529"/>
      <c r="AT21" s="203"/>
      <c r="AU21" s="207"/>
      <c r="AV21" s="208"/>
      <c r="AW21" s="205"/>
      <c r="AX21" s="529"/>
    </row>
    <row r="22" spans="2:50" ht="14.25" hidden="1" customHeight="1" outlineLevel="1" collapsed="1">
      <c r="B22" s="584" t="s">
        <v>606</v>
      </c>
      <c r="C22" s="585"/>
      <c r="D22" s="585"/>
      <c r="E22" s="585"/>
      <c r="F22" s="585"/>
      <c r="G22" s="585"/>
      <c r="H22" s="585"/>
      <c r="I22" s="190"/>
      <c r="J22" s="190"/>
      <c r="K22" s="190"/>
      <c r="L22" s="190"/>
      <c r="M22" s="213"/>
      <c r="N22" s="494" t="s">
        <v>445</v>
      </c>
      <c r="O22" s="494" t="s">
        <v>105</v>
      </c>
      <c r="P22" s="587">
        <f>AT2+1</f>
        <v>45874</v>
      </c>
      <c r="Q22" s="588"/>
      <c r="R22" s="588"/>
      <c r="S22" s="588"/>
      <c r="T22" s="588"/>
      <c r="U22" s="589">
        <f>P22+1</f>
        <v>45875</v>
      </c>
      <c r="V22" s="590"/>
      <c r="W22" s="590"/>
      <c r="X22" s="590"/>
      <c r="Y22" s="590"/>
      <c r="Z22" s="587">
        <f t="shared" ref="Z22" si="9">U22+1</f>
        <v>45876</v>
      </c>
      <c r="AA22" s="588"/>
      <c r="AB22" s="588"/>
      <c r="AC22" s="588"/>
      <c r="AD22" s="588"/>
      <c r="AE22" s="589">
        <f t="shared" ref="AE22" si="10">Z22+1</f>
        <v>45877</v>
      </c>
      <c r="AF22" s="590"/>
      <c r="AG22" s="590"/>
      <c r="AH22" s="590"/>
      <c r="AI22" s="590"/>
      <c r="AJ22" s="587">
        <f t="shared" ref="AJ22" si="11">AE22+1</f>
        <v>45878</v>
      </c>
      <c r="AK22" s="587"/>
      <c r="AL22" s="587"/>
      <c r="AM22" s="587"/>
      <c r="AN22" s="587"/>
      <c r="AO22" s="589">
        <f t="shared" ref="AO22" si="12">AJ22+1</f>
        <v>45879</v>
      </c>
      <c r="AP22" s="590"/>
      <c r="AQ22" s="590"/>
      <c r="AR22" s="590"/>
      <c r="AS22" s="590"/>
      <c r="AT22" s="587">
        <f t="shared" ref="AT22" si="13">AO22+1</f>
        <v>45880</v>
      </c>
      <c r="AU22" s="587"/>
      <c r="AV22" s="587"/>
      <c r="AW22" s="587"/>
      <c r="AX22" s="587"/>
    </row>
    <row r="23" spans="2:50" ht="14.25" hidden="1" customHeight="1" outlineLevel="1">
      <c r="B23" s="534"/>
      <c r="C23" s="534"/>
      <c r="D23" s="534"/>
      <c r="E23" s="534"/>
      <c r="F23" s="534"/>
      <c r="G23" s="534"/>
      <c r="H23" s="534"/>
      <c r="I23" s="192"/>
      <c r="J23" s="192"/>
      <c r="K23" s="192"/>
      <c r="L23" s="192"/>
      <c r="M23" s="214"/>
      <c r="N23" s="494"/>
      <c r="O23" s="494"/>
      <c r="P23" s="594">
        <f>P22</f>
        <v>45874</v>
      </c>
      <c r="Q23" s="594"/>
      <c r="R23" s="594"/>
      <c r="S23" s="594"/>
      <c r="T23" s="594"/>
      <c r="U23" s="595">
        <f>U22</f>
        <v>45875</v>
      </c>
      <c r="V23" s="595"/>
      <c r="W23" s="595"/>
      <c r="X23" s="595"/>
      <c r="Y23" s="595"/>
      <c r="Z23" s="594">
        <f t="shared" ref="Z23" si="14">Z22</f>
        <v>45876</v>
      </c>
      <c r="AA23" s="594"/>
      <c r="AB23" s="594"/>
      <c r="AC23" s="594"/>
      <c r="AD23" s="594"/>
      <c r="AE23" s="595">
        <f t="shared" ref="AE23" si="15">AE22</f>
        <v>45877</v>
      </c>
      <c r="AF23" s="595"/>
      <c r="AG23" s="595"/>
      <c r="AH23" s="595"/>
      <c r="AI23" s="595"/>
      <c r="AJ23" s="594">
        <f t="shared" ref="AJ23" si="16">AJ22</f>
        <v>45878</v>
      </c>
      <c r="AK23" s="594"/>
      <c r="AL23" s="594"/>
      <c r="AM23" s="594"/>
      <c r="AN23" s="594"/>
      <c r="AO23" s="595">
        <f t="shared" ref="AO23" si="17">AO22</f>
        <v>45879</v>
      </c>
      <c r="AP23" s="595"/>
      <c r="AQ23" s="595"/>
      <c r="AR23" s="595"/>
      <c r="AS23" s="595"/>
      <c r="AT23" s="594">
        <f t="shared" ref="AT23" si="18">AT22</f>
        <v>45880</v>
      </c>
      <c r="AU23" s="594"/>
      <c r="AV23" s="594"/>
      <c r="AW23" s="594"/>
      <c r="AX23" s="594"/>
    </row>
    <row r="24" spans="2:50" ht="14.25" hidden="1" customHeight="1" outlineLevel="1">
      <c r="B24" s="494" t="s">
        <v>165</v>
      </c>
      <c r="C24" s="494" t="s">
        <v>160</v>
      </c>
      <c r="D24" s="494"/>
      <c r="E24" s="494" t="s">
        <v>161</v>
      </c>
      <c r="F24" s="494"/>
      <c r="G24" s="494"/>
      <c r="H24" s="494" t="s">
        <v>166</v>
      </c>
      <c r="I24" s="527" t="s">
        <v>446</v>
      </c>
      <c r="J24" s="527"/>
      <c r="K24" s="527"/>
      <c r="L24" s="527" t="s">
        <v>166</v>
      </c>
      <c r="M24" s="527" t="s">
        <v>168</v>
      </c>
      <c r="N24" s="494"/>
      <c r="O24" s="494" t="s">
        <v>167</v>
      </c>
      <c r="P24" s="494" t="s">
        <v>163</v>
      </c>
      <c r="Q24" s="494"/>
      <c r="R24" s="494"/>
      <c r="S24" s="494"/>
      <c r="T24" s="494" t="s">
        <v>166</v>
      </c>
      <c r="U24" s="494" t="s">
        <v>163</v>
      </c>
      <c r="V24" s="494"/>
      <c r="W24" s="494"/>
      <c r="X24" s="494"/>
      <c r="Y24" s="494" t="s">
        <v>166</v>
      </c>
      <c r="Z24" s="494" t="s">
        <v>163</v>
      </c>
      <c r="AA24" s="494"/>
      <c r="AB24" s="494"/>
      <c r="AC24" s="494"/>
      <c r="AD24" s="494" t="s">
        <v>166</v>
      </c>
      <c r="AE24" s="494" t="s">
        <v>163</v>
      </c>
      <c r="AF24" s="494"/>
      <c r="AG24" s="494"/>
      <c r="AH24" s="494"/>
      <c r="AI24" s="494" t="s">
        <v>166</v>
      </c>
      <c r="AJ24" s="494" t="s">
        <v>163</v>
      </c>
      <c r="AK24" s="494"/>
      <c r="AL24" s="494"/>
      <c r="AM24" s="494"/>
      <c r="AN24" s="494" t="s">
        <v>166</v>
      </c>
      <c r="AO24" s="494" t="s">
        <v>163</v>
      </c>
      <c r="AP24" s="494"/>
      <c r="AQ24" s="494"/>
      <c r="AR24" s="494"/>
      <c r="AS24" s="494" t="s">
        <v>166</v>
      </c>
      <c r="AT24" s="494" t="s">
        <v>163</v>
      </c>
      <c r="AU24" s="494"/>
      <c r="AV24" s="494"/>
      <c r="AW24" s="494"/>
      <c r="AX24" s="494" t="s">
        <v>166</v>
      </c>
    </row>
    <row r="25" spans="2:50" ht="14.25" hidden="1" customHeight="1" outlineLevel="1">
      <c r="B25" s="494"/>
      <c r="C25" s="494"/>
      <c r="D25" s="494"/>
      <c r="E25" s="494" t="s">
        <v>447</v>
      </c>
      <c r="F25" s="494"/>
      <c r="G25" s="494"/>
      <c r="H25" s="494"/>
      <c r="I25" s="527" t="s">
        <v>447</v>
      </c>
      <c r="J25" s="527"/>
      <c r="K25" s="527"/>
      <c r="L25" s="527"/>
      <c r="M25" s="527"/>
      <c r="N25" s="494"/>
      <c r="O25" s="494"/>
      <c r="P25" s="494" t="s">
        <v>448</v>
      </c>
      <c r="Q25" s="494"/>
      <c r="R25" s="494"/>
      <c r="S25" s="494"/>
      <c r="T25" s="494"/>
      <c r="U25" s="494" t="s">
        <v>448</v>
      </c>
      <c r="V25" s="494"/>
      <c r="W25" s="494"/>
      <c r="X25" s="494"/>
      <c r="Y25" s="494"/>
      <c r="Z25" s="494" t="s">
        <v>448</v>
      </c>
      <c r="AA25" s="494"/>
      <c r="AB25" s="494"/>
      <c r="AC25" s="494"/>
      <c r="AD25" s="494"/>
      <c r="AE25" s="494" t="s">
        <v>448</v>
      </c>
      <c r="AF25" s="494"/>
      <c r="AG25" s="494"/>
      <c r="AH25" s="494"/>
      <c r="AI25" s="494"/>
      <c r="AJ25" s="494" t="s">
        <v>448</v>
      </c>
      <c r="AK25" s="494"/>
      <c r="AL25" s="494"/>
      <c r="AM25" s="494"/>
      <c r="AN25" s="494"/>
      <c r="AO25" s="494" t="s">
        <v>448</v>
      </c>
      <c r="AP25" s="494"/>
      <c r="AQ25" s="494"/>
      <c r="AR25" s="494"/>
      <c r="AS25" s="494"/>
      <c r="AT25" s="494" t="s">
        <v>448</v>
      </c>
      <c r="AU25" s="494"/>
      <c r="AV25" s="494"/>
      <c r="AW25" s="494"/>
      <c r="AX25" s="494"/>
    </row>
    <row r="26" spans="2:50" ht="14.25" hidden="1" customHeight="1" outlineLevel="1">
      <c r="B26" s="494"/>
      <c r="C26" s="494"/>
      <c r="D26" s="494"/>
      <c r="E26" s="203" t="s">
        <v>162</v>
      </c>
      <c r="F26" s="203" t="s">
        <v>449</v>
      </c>
      <c r="G26" s="203" t="s">
        <v>164</v>
      </c>
      <c r="H26" s="494"/>
      <c r="I26" s="204" t="s">
        <v>162</v>
      </c>
      <c r="J26" s="204" t="s">
        <v>449</v>
      </c>
      <c r="K26" s="204" t="s">
        <v>164</v>
      </c>
      <c r="L26" s="527"/>
      <c r="M26" s="527"/>
      <c r="N26" s="494"/>
      <c r="O26" s="494"/>
      <c r="P26" s="203" t="s">
        <v>162</v>
      </c>
      <c r="Q26" s="203" t="s">
        <v>449</v>
      </c>
      <c r="R26" s="203" t="s">
        <v>164</v>
      </c>
      <c r="S26" s="205" t="s">
        <v>168</v>
      </c>
      <c r="T26" s="494"/>
      <c r="U26" s="203" t="s">
        <v>162</v>
      </c>
      <c r="V26" s="203" t="s">
        <v>449</v>
      </c>
      <c r="W26" s="203" t="s">
        <v>164</v>
      </c>
      <c r="X26" s="205" t="s">
        <v>168</v>
      </c>
      <c r="Y26" s="494"/>
      <c r="Z26" s="203" t="s">
        <v>162</v>
      </c>
      <c r="AA26" s="203" t="s">
        <v>449</v>
      </c>
      <c r="AB26" s="203" t="s">
        <v>164</v>
      </c>
      <c r="AC26" s="205" t="s">
        <v>168</v>
      </c>
      <c r="AD26" s="494"/>
      <c r="AE26" s="203" t="s">
        <v>162</v>
      </c>
      <c r="AF26" s="203" t="s">
        <v>449</v>
      </c>
      <c r="AG26" s="203" t="s">
        <v>164</v>
      </c>
      <c r="AH26" s="205" t="s">
        <v>168</v>
      </c>
      <c r="AI26" s="494"/>
      <c r="AJ26" s="203" t="s">
        <v>162</v>
      </c>
      <c r="AK26" s="203" t="s">
        <v>449</v>
      </c>
      <c r="AL26" s="203" t="s">
        <v>164</v>
      </c>
      <c r="AM26" s="205" t="s">
        <v>168</v>
      </c>
      <c r="AN26" s="494"/>
      <c r="AO26" s="203" t="s">
        <v>162</v>
      </c>
      <c r="AP26" s="203" t="s">
        <v>449</v>
      </c>
      <c r="AQ26" s="203" t="s">
        <v>164</v>
      </c>
      <c r="AR26" s="205" t="s">
        <v>168</v>
      </c>
      <c r="AS26" s="494"/>
      <c r="AT26" s="203" t="s">
        <v>162</v>
      </c>
      <c r="AU26" s="203" t="s">
        <v>449</v>
      </c>
      <c r="AV26" s="203" t="s">
        <v>164</v>
      </c>
      <c r="AW26" s="205" t="s">
        <v>168</v>
      </c>
      <c r="AX26" s="494"/>
    </row>
    <row r="27" spans="2:50" ht="14.25" hidden="1" customHeight="1" outlineLevel="1">
      <c r="B27" s="494" t="s">
        <v>408</v>
      </c>
      <c r="C27" s="203">
        <v>1</v>
      </c>
      <c r="D27" s="206" t="s">
        <v>528</v>
      </c>
      <c r="E27" s="207">
        <v>25</v>
      </c>
      <c r="F27" s="203">
        <v>2000</v>
      </c>
      <c r="G27" s="208">
        <f t="shared" ref="G27:G37" si="19">F27/E27</f>
        <v>80</v>
      </c>
      <c r="H27" s="529">
        <f>AVERAGE(G27:G41)</f>
        <v>85.495577815968431</v>
      </c>
      <c r="I27" s="209">
        <f>AVERAGE(P27,U27,Z27,AE27,AJ27,AO27,AT27)</f>
        <v>26</v>
      </c>
      <c r="J27" s="209">
        <f>AVERAGE(Q27,V27,AA27,AF27,AK27,AP27,AU27)</f>
        <v>1668.7701025613253</v>
      </c>
      <c r="K27" s="210">
        <f>AVERAGE(R27,W27,AB27,AG27,AL27,AQ27,AV27)</f>
        <v>64.183465483127904</v>
      </c>
      <c r="L27" s="530">
        <f>IFERROR(AVERAGE(K27:K41),"-")</f>
        <v>71.285244410140251</v>
      </c>
      <c r="M27" s="209">
        <f>RANK(K27, K$27:$K$41)</f>
        <v>9</v>
      </c>
      <c r="N27" s="494"/>
      <c r="O27" s="494"/>
      <c r="P27" s="203">
        <v>26</v>
      </c>
      <c r="Q27" s="207">
        <v>1610.0208276239996</v>
      </c>
      <c r="R27" s="208">
        <f t="shared" ref="R27:R37" si="20">Q27/P27</f>
        <v>61.923877985538446</v>
      </c>
      <c r="S27" s="205">
        <f>RANK(R27, R$27:R$41)</f>
        <v>9</v>
      </c>
      <c r="T27" s="529">
        <f>AVERAGE(R27:R41)</f>
        <v>70.985389177360901</v>
      </c>
      <c r="U27" s="203">
        <v>26</v>
      </c>
      <c r="V27" s="207">
        <v>1641.7391304347827</v>
      </c>
      <c r="W27" s="208">
        <f t="shared" ref="W27:W37" si="21">V27/U27</f>
        <v>63.143812709030108</v>
      </c>
      <c r="X27" s="205">
        <f>RANK(W27, W$27:W$41)</f>
        <v>9</v>
      </c>
      <c r="Y27" s="529">
        <f>AVERAGE(W27:W41)</f>
        <v>71.250071446250104</v>
      </c>
      <c r="Z27" s="203">
        <v>26</v>
      </c>
      <c r="AA27" s="207">
        <v>1656.8733153638823</v>
      </c>
      <c r="AB27" s="208">
        <f t="shared" ref="AB27:AB37" si="22">AA27/Z27</f>
        <v>63.725896744764704</v>
      </c>
      <c r="AC27" s="205">
        <f>RANK(AB27, AB$27:AB$41)</f>
        <v>9</v>
      </c>
      <c r="AD27" s="529">
        <f>AVERAGE(AB27:AB41)</f>
        <v>71.206856292876537</v>
      </c>
      <c r="AE27" s="203">
        <v>26</v>
      </c>
      <c r="AF27" s="207">
        <v>1677.255717255714</v>
      </c>
      <c r="AG27" s="208">
        <f t="shared" ref="AG27:AG37" si="23">AF27/AE27</f>
        <v>64.509835279065925</v>
      </c>
      <c r="AH27" s="205">
        <f>RANK(AG27, AG$27:AG$41)</f>
        <v>8</v>
      </c>
      <c r="AI27" s="529">
        <f>AVERAGE(AG27:AG41)</f>
        <v>71.27264013357329</v>
      </c>
      <c r="AJ27" s="203">
        <v>26</v>
      </c>
      <c r="AK27" s="207">
        <v>1697.3816155988866</v>
      </c>
      <c r="AL27" s="208">
        <f t="shared" ref="AL27:AL37" si="24">AK27/AJ27</f>
        <v>65.283908292264869</v>
      </c>
      <c r="AM27" s="205">
        <f>RANK(AL27, AL$27:AL$41)</f>
        <v>7</v>
      </c>
      <c r="AN27" s="529">
        <f>AVERAGE(AL27:AL41)</f>
        <v>71.394136415848592</v>
      </c>
      <c r="AO27" s="203">
        <v>26</v>
      </c>
      <c r="AP27" s="207">
        <v>1700.27027027027</v>
      </c>
      <c r="AQ27" s="208">
        <f t="shared" ref="AQ27:AQ37" si="25">AP27/AO27</f>
        <v>65.395010395010388</v>
      </c>
      <c r="AR27" s="205">
        <f>RANK(AQ27, AQ$27:AQ$41)</f>
        <v>6</v>
      </c>
      <c r="AS27" s="529">
        <f>AVERAGE(AQ27:AQ41)</f>
        <v>71.813921477359003</v>
      </c>
      <c r="AT27" s="203">
        <v>26</v>
      </c>
      <c r="AU27" s="207">
        <v>1697.8498413817424</v>
      </c>
      <c r="AV27" s="208">
        <f t="shared" ref="AV27:AV37" si="26">AU27/AT27</f>
        <v>65.301916976220866</v>
      </c>
      <c r="AW27" s="205">
        <f>RANK(AV27, AV$27:AV$41)</f>
        <v>6</v>
      </c>
      <c r="AX27" s="529">
        <f>AVERAGE(AV27:AV41)</f>
        <v>71.841698586126796</v>
      </c>
    </row>
    <row r="28" spans="2:50" ht="14.25" hidden="1" customHeight="1" outlineLevel="1">
      <c r="B28" s="494"/>
      <c r="C28" s="203">
        <v>2</v>
      </c>
      <c r="D28" s="206" t="s">
        <v>529</v>
      </c>
      <c r="E28" s="207">
        <v>26</v>
      </c>
      <c r="F28" s="203">
        <v>2000</v>
      </c>
      <c r="G28" s="208">
        <f t="shared" si="19"/>
        <v>76.92307692307692</v>
      </c>
      <c r="H28" s="529"/>
      <c r="I28" s="209">
        <f t="shared" ref="I28:K37" si="27">AVERAGE(P28,U28,Z28,AE28,AJ28,AO28,AT28)</f>
        <v>27</v>
      </c>
      <c r="J28" s="209">
        <f t="shared" si="27"/>
        <v>1667.7365610351765</v>
      </c>
      <c r="K28" s="210">
        <f t="shared" si="27"/>
        <v>61.768020779080608</v>
      </c>
      <c r="L28" s="530"/>
      <c r="M28" s="209">
        <f>RANK(K28, K$27:$K$41)</f>
        <v>10</v>
      </c>
      <c r="N28" s="494"/>
      <c r="O28" s="494"/>
      <c r="P28" s="203">
        <v>27</v>
      </c>
      <c r="Q28" s="207">
        <v>1618.5076983813651</v>
      </c>
      <c r="R28" s="208">
        <f t="shared" si="20"/>
        <v>59.944729569680192</v>
      </c>
      <c r="S28" s="205">
        <f t="shared" ref="S28:S37" si="28">RANK(R28, R$27:R$41)</f>
        <v>11</v>
      </c>
      <c r="T28" s="529"/>
      <c r="U28" s="203">
        <v>27</v>
      </c>
      <c r="V28" s="207">
        <v>1643.1901840490791</v>
      </c>
      <c r="W28" s="208">
        <f t="shared" si="21"/>
        <v>60.858895705521448</v>
      </c>
      <c r="X28" s="205">
        <f t="shared" ref="X28:X37" si="29">RANK(W28, W$27:W$41)</f>
        <v>11</v>
      </c>
      <c r="Y28" s="529"/>
      <c r="Z28" s="203">
        <v>27</v>
      </c>
      <c r="AA28" s="207">
        <v>1657.6174268209668</v>
      </c>
      <c r="AB28" s="208">
        <f t="shared" si="22"/>
        <v>61.393238030406174</v>
      </c>
      <c r="AC28" s="205">
        <f t="shared" ref="AC28:AC37" si="30">RANK(AB28, AB$27:AB$41)</f>
        <v>10</v>
      </c>
      <c r="AD28" s="529"/>
      <c r="AE28" s="203">
        <v>27</v>
      </c>
      <c r="AF28" s="207">
        <v>1670.9433962264138</v>
      </c>
      <c r="AG28" s="208">
        <f t="shared" si="23"/>
        <v>61.886792452830143</v>
      </c>
      <c r="AH28" s="205">
        <f t="shared" ref="AH28:AH37" si="31">RANK(AG28, AG$27:AG$41)</f>
        <v>10</v>
      </c>
      <c r="AI28" s="529"/>
      <c r="AJ28" s="203">
        <v>27</v>
      </c>
      <c r="AK28" s="207">
        <v>1694.0681924334424</v>
      </c>
      <c r="AL28" s="208">
        <f t="shared" si="24"/>
        <v>62.743266386423791</v>
      </c>
      <c r="AM28" s="205">
        <f t="shared" ref="AM28:AM37" si="32">RANK(AL28, AL$27:AL$41)</f>
        <v>10</v>
      </c>
      <c r="AN28" s="529"/>
      <c r="AO28" s="203">
        <v>27</v>
      </c>
      <c r="AP28" s="207">
        <v>1695.3678474114431</v>
      </c>
      <c r="AQ28" s="208">
        <f t="shared" si="25"/>
        <v>62.791401755979372</v>
      </c>
      <c r="AR28" s="205">
        <f t="shared" ref="AR28:AR37" si="33">RANK(AQ28, AQ$27:AQ$41)</f>
        <v>9</v>
      </c>
      <c r="AS28" s="529"/>
      <c r="AT28" s="203">
        <v>27</v>
      </c>
      <c r="AU28" s="207">
        <v>1694.4611819235229</v>
      </c>
      <c r="AV28" s="208">
        <f t="shared" si="26"/>
        <v>62.757821552723073</v>
      </c>
      <c r="AW28" s="205">
        <f t="shared" ref="AW28:AW37" si="34">RANK(AV28, AV$27:AV$41)</f>
        <v>9</v>
      </c>
      <c r="AX28" s="529"/>
    </row>
    <row r="29" spans="2:50" ht="14.25" hidden="1" customHeight="1" outlineLevel="1">
      <c r="B29" s="494"/>
      <c r="C29" s="203">
        <v>3</v>
      </c>
      <c r="D29" s="206" t="s">
        <v>410</v>
      </c>
      <c r="E29" s="207">
        <v>24</v>
      </c>
      <c r="F29" s="203">
        <v>2000</v>
      </c>
      <c r="G29" s="208">
        <f t="shared" si="19"/>
        <v>83.333333333333329</v>
      </c>
      <c r="H29" s="529"/>
      <c r="I29" s="209">
        <f t="shared" si="27"/>
        <v>25</v>
      </c>
      <c r="J29" s="209">
        <f t="shared" si="27"/>
        <v>1690.0948852617173</v>
      </c>
      <c r="K29" s="210">
        <f t="shared" si="27"/>
        <v>67.603795410468692</v>
      </c>
      <c r="L29" s="530"/>
      <c r="M29" s="209">
        <f>RANK(K29, K$27:$K$41)</f>
        <v>6</v>
      </c>
      <c r="N29" s="494"/>
      <c r="O29" s="494"/>
      <c r="P29" s="203">
        <v>25</v>
      </c>
      <c r="Q29" s="207">
        <v>1688.3317943701334</v>
      </c>
      <c r="R29" s="208">
        <f t="shared" si="20"/>
        <v>67.533271774805328</v>
      </c>
      <c r="S29" s="205">
        <f t="shared" si="28"/>
        <v>6</v>
      </c>
      <c r="T29" s="529"/>
      <c r="U29" s="203">
        <v>25</v>
      </c>
      <c r="V29" s="207">
        <v>1691.3065002152362</v>
      </c>
      <c r="W29" s="208">
        <f t="shared" si="21"/>
        <v>67.652260008609446</v>
      </c>
      <c r="X29" s="205">
        <f t="shared" si="29"/>
        <v>6</v>
      </c>
      <c r="Y29" s="529"/>
      <c r="Z29" s="203">
        <v>25</v>
      </c>
      <c r="AA29" s="207">
        <v>1690.9208540004283</v>
      </c>
      <c r="AB29" s="208">
        <f t="shared" si="22"/>
        <v>67.636834160017131</v>
      </c>
      <c r="AC29" s="205">
        <f t="shared" si="30"/>
        <v>6</v>
      </c>
      <c r="AD29" s="529"/>
      <c r="AE29" s="203">
        <v>25</v>
      </c>
      <c r="AF29" s="207">
        <v>1690.6845084920226</v>
      </c>
      <c r="AG29" s="208">
        <f t="shared" si="23"/>
        <v>67.627380339680897</v>
      </c>
      <c r="AH29" s="205">
        <f t="shared" si="31"/>
        <v>6</v>
      </c>
      <c r="AI29" s="529"/>
      <c r="AJ29" s="203">
        <v>25</v>
      </c>
      <c r="AK29" s="207">
        <v>1689.230769230767</v>
      </c>
      <c r="AL29" s="208">
        <f t="shared" si="24"/>
        <v>67.569230769230685</v>
      </c>
      <c r="AM29" s="205">
        <f t="shared" si="32"/>
        <v>6</v>
      </c>
      <c r="AN29" s="529"/>
      <c r="AO29" s="203"/>
      <c r="AP29" s="207"/>
      <c r="AQ29" s="208"/>
      <c r="AR29" s="205"/>
      <c r="AS29" s="529"/>
      <c r="AT29" s="203"/>
      <c r="AU29" s="207"/>
      <c r="AV29" s="208"/>
      <c r="AW29" s="205"/>
      <c r="AX29" s="529"/>
    </row>
    <row r="30" spans="2:50" ht="14.25" hidden="1" customHeight="1" outlineLevel="1">
      <c r="B30" s="494"/>
      <c r="C30" s="203">
        <v>4</v>
      </c>
      <c r="D30" s="206" t="s">
        <v>409</v>
      </c>
      <c r="E30" s="207">
        <v>26</v>
      </c>
      <c r="F30" s="203">
        <v>2000</v>
      </c>
      <c r="G30" s="208">
        <f t="shared" si="19"/>
        <v>76.92307692307692</v>
      </c>
      <c r="H30" s="529"/>
      <c r="I30" s="209">
        <f t="shared" si="27"/>
        <v>27</v>
      </c>
      <c r="J30" s="209">
        <f t="shared" si="27"/>
        <v>1650.9985284146228</v>
      </c>
      <c r="K30" s="210">
        <f t="shared" si="27"/>
        <v>61.148093644986034</v>
      </c>
      <c r="L30" s="530"/>
      <c r="M30" s="209">
        <f>RANK(K30, K$27:$K$41)</f>
        <v>11</v>
      </c>
      <c r="N30" s="494"/>
      <c r="O30" s="494"/>
      <c r="P30" s="203">
        <v>27</v>
      </c>
      <c r="Q30" s="207">
        <v>1643.4398034398027</v>
      </c>
      <c r="R30" s="208">
        <f t="shared" si="20"/>
        <v>60.868140868140841</v>
      </c>
      <c r="S30" s="205">
        <f t="shared" si="28"/>
        <v>10</v>
      </c>
      <c r="T30" s="529"/>
      <c r="U30" s="203">
        <v>27</v>
      </c>
      <c r="V30" s="207">
        <v>1653.2530120481913</v>
      </c>
      <c r="W30" s="208">
        <f t="shared" si="21"/>
        <v>61.231593038821899</v>
      </c>
      <c r="X30" s="205">
        <f t="shared" si="29"/>
        <v>10</v>
      </c>
      <c r="Y30" s="529"/>
      <c r="Z30" s="203">
        <v>27</v>
      </c>
      <c r="AA30" s="207">
        <v>1651.9968676585761</v>
      </c>
      <c r="AB30" s="208">
        <f t="shared" si="22"/>
        <v>61.185069172539855</v>
      </c>
      <c r="AC30" s="205">
        <f t="shared" si="30"/>
        <v>11</v>
      </c>
      <c r="AD30" s="529"/>
      <c r="AE30" s="203">
        <v>27</v>
      </c>
      <c r="AF30" s="207">
        <v>1652.2842639593905</v>
      </c>
      <c r="AG30" s="208">
        <f t="shared" si="23"/>
        <v>61.195713479977428</v>
      </c>
      <c r="AH30" s="205">
        <f t="shared" si="31"/>
        <v>11</v>
      </c>
      <c r="AI30" s="529"/>
      <c r="AJ30" s="203">
        <v>27</v>
      </c>
      <c r="AK30" s="207">
        <v>1651.7026730135499</v>
      </c>
      <c r="AL30" s="208">
        <f t="shared" si="24"/>
        <v>61.174173074575918</v>
      </c>
      <c r="AM30" s="205">
        <f t="shared" si="32"/>
        <v>11</v>
      </c>
      <c r="AN30" s="529"/>
      <c r="AO30" s="203">
        <v>27</v>
      </c>
      <c r="AP30" s="207">
        <v>1652.4170616113749</v>
      </c>
      <c r="AQ30" s="208">
        <f t="shared" si="25"/>
        <v>61.200631911532405</v>
      </c>
      <c r="AR30" s="205">
        <f t="shared" si="33"/>
        <v>10</v>
      </c>
      <c r="AS30" s="529"/>
      <c r="AT30" s="203">
        <v>27</v>
      </c>
      <c r="AU30" s="207">
        <v>1651.8960171714757</v>
      </c>
      <c r="AV30" s="208">
        <f t="shared" si="26"/>
        <v>61.181333969313918</v>
      </c>
      <c r="AW30" s="205">
        <f t="shared" si="34"/>
        <v>10</v>
      </c>
      <c r="AX30" s="529"/>
    </row>
    <row r="31" spans="2:50" ht="14.25" hidden="1" customHeight="1" outlineLevel="1">
      <c r="B31" s="494"/>
      <c r="C31" s="203">
        <v>5</v>
      </c>
      <c r="D31" s="206" t="s">
        <v>375</v>
      </c>
      <c r="E31" s="207">
        <v>26</v>
      </c>
      <c r="F31" s="203">
        <v>2000</v>
      </c>
      <c r="G31" s="208">
        <f t="shared" si="19"/>
        <v>76.92307692307692</v>
      </c>
      <c r="H31" s="529"/>
      <c r="I31" s="209">
        <f t="shared" si="27"/>
        <v>27</v>
      </c>
      <c r="J31" s="209">
        <f t="shared" si="27"/>
        <v>1736.8355468457792</v>
      </c>
      <c r="K31" s="210">
        <f t="shared" si="27"/>
        <v>64.327242475769594</v>
      </c>
      <c r="L31" s="530"/>
      <c r="M31" s="209">
        <f>RANK(K31, K$27:$K$41)</f>
        <v>8</v>
      </c>
      <c r="N31" s="494"/>
      <c r="O31" s="494"/>
      <c r="P31" s="203">
        <v>27</v>
      </c>
      <c r="Q31" s="207">
        <v>1734.238635517851</v>
      </c>
      <c r="R31" s="208">
        <f t="shared" si="20"/>
        <v>64.231060574735224</v>
      </c>
      <c r="S31" s="205">
        <f t="shared" si="28"/>
        <v>8</v>
      </c>
      <c r="T31" s="529"/>
      <c r="U31" s="203">
        <v>27</v>
      </c>
      <c r="V31" s="207">
        <v>1737.310175502409</v>
      </c>
      <c r="W31" s="208">
        <f t="shared" si="21"/>
        <v>64.344821314904038</v>
      </c>
      <c r="X31" s="205">
        <f t="shared" si="29"/>
        <v>8</v>
      </c>
      <c r="Y31" s="529"/>
      <c r="Z31" s="203">
        <v>27</v>
      </c>
      <c r="AA31" s="207">
        <v>1737.3639661426837</v>
      </c>
      <c r="AB31" s="208">
        <f t="shared" si="22"/>
        <v>64.346813560840133</v>
      </c>
      <c r="AC31" s="205">
        <f t="shared" si="30"/>
        <v>8</v>
      </c>
      <c r="AD31" s="529"/>
      <c r="AE31" s="203">
        <v>27</v>
      </c>
      <c r="AF31" s="207">
        <v>1737.4031890660599</v>
      </c>
      <c r="AG31" s="208">
        <f t="shared" si="23"/>
        <v>64.348266261705916</v>
      </c>
      <c r="AH31" s="205">
        <f t="shared" si="31"/>
        <v>9</v>
      </c>
      <c r="AI31" s="529"/>
      <c r="AJ31" s="203">
        <v>27</v>
      </c>
      <c r="AK31" s="207">
        <v>1736.7380560131792</v>
      </c>
      <c r="AL31" s="208">
        <f t="shared" si="24"/>
        <v>64.323631704191826</v>
      </c>
      <c r="AM31" s="205">
        <f t="shared" si="32"/>
        <v>9</v>
      </c>
      <c r="AN31" s="529"/>
      <c r="AO31" s="203">
        <v>27</v>
      </c>
      <c r="AP31" s="207">
        <v>1737.6411054885168</v>
      </c>
      <c r="AQ31" s="208">
        <f t="shared" si="25"/>
        <v>64.357077981056179</v>
      </c>
      <c r="AR31" s="205">
        <f t="shared" si="33"/>
        <v>8</v>
      </c>
      <c r="AS31" s="529"/>
      <c r="AT31" s="203">
        <v>27</v>
      </c>
      <c r="AU31" s="207">
        <v>1737.1537001897534</v>
      </c>
      <c r="AV31" s="208">
        <f t="shared" si="26"/>
        <v>64.339025932953831</v>
      </c>
      <c r="AW31" s="205">
        <f t="shared" si="34"/>
        <v>8</v>
      </c>
      <c r="AX31" s="529"/>
    </row>
    <row r="32" spans="2:50" ht="14.25" hidden="1" customHeight="1" outlineLevel="1">
      <c r="B32" s="494"/>
      <c r="C32" s="203">
        <v>6</v>
      </c>
      <c r="D32" s="206" t="s">
        <v>412</v>
      </c>
      <c r="E32" s="207">
        <v>22</v>
      </c>
      <c r="F32" s="203">
        <v>2000</v>
      </c>
      <c r="G32" s="208">
        <f t="shared" si="19"/>
        <v>90.909090909090907</v>
      </c>
      <c r="H32" s="529"/>
      <c r="I32" s="209">
        <f t="shared" si="27"/>
        <v>22</v>
      </c>
      <c r="J32" s="209">
        <f t="shared" si="27"/>
        <v>1694.4499652461216</v>
      </c>
      <c r="K32" s="210">
        <f t="shared" si="27"/>
        <v>77.020452965732801</v>
      </c>
      <c r="L32" s="530"/>
      <c r="M32" s="209">
        <f>RANK(K32, K$27:$K$41)</f>
        <v>2</v>
      </c>
      <c r="N32" s="494"/>
      <c r="O32" s="494"/>
      <c r="P32" s="203">
        <v>22</v>
      </c>
      <c r="Q32" s="207">
        <v>1696.0314341846813</v>
      </c>
      <c r="R32" s="208">
        <f t="shared" si="20"/>
        <v>77.092337917485509</v>
      </c>
      <c r="S32" s="205">
        <f t="shared" si="28"/>
        <v>2</v>
      </c>
      <c r="T32" s="529"/>
      <c r="U32" s="203">
        <v>22</v>
      </c>
      <c r="V32" s="207">
        <v>1696.9946480032941</v>
      </c>
      <c r="W32" s="208">
        <f t="shared" si="21"/>
        <v>77.136120363786091</v>
      </c>
      <c r="X32" s="205">
        <f t="shared" si="29"/>
        <v>2</v>
      </c>
      <c r="Y32" s="529"/>
      <c r="Z32" s="203">
        <v>22</v>
      </c>
      <c r="AA32" s="207">
        <v>1694.9999999999986</v>
      </c>
      <c r="AB32" s="208">
        <f t="shared" si="22"/>
        <v>77.04545454545449</v>
      </c>
      <c r="AC32" s="205">
        <f t="shared" si="30"/>
        <v>2</v>
      </c>
      <c r="AD32" s="529"/>
      <c r="AE32" s="203">
        <v>22</v>
      </c>
      <c r="AF32" s="207">
        <v>1692.6441351888657</v>
      </c>
      <c r="AG32" s="208">
        <f t="shared" si="23"/>
        <v>76.938369781312076</v>
      </c>
      <c r="AH32" s="205">
        <f t="shared" si="31"/>
        <v>2</v>
      </c>
      <c r="AI32" s="529"/>
      <c r="AJ32" s="203">
        <v>22</v>
      </c>
      <c r="AK32" s="207">
        <v>1692.4638812963681</v>
      </c>
      <c r="AL32" s="208">
        <f t="shared" si="24"/>
        <v>76.930176422562184</v>
      </c>
      <c r="AM32" s="205">
        <f t="shared" si="32"/>
        <v>2</v>
      </c>
      <c r="AN32" s="529"/>
      <c r="AO32" s="203">
        <v>22</v>
      </c>
      <c r="AP32" s="207">
        <v>1693.2917316692724</v>
      </c>
      <c r="AQ32" s="208">
        <f t="shared" si="25"/>
        <v>76.96780598496693</v>
      </c>
      <c r="AR32" s="205">
        <f t="shared" si="33"/>
        <v>2</v>
      </c>
      <c r="AS32" s="529"/>
      <c r="AT32" s="203">
        <v>22</v>
      </c>
      <c r="AU32" s="207">
        <v>1694.7239263803692</v>
      </c>
      <c r="AV32" s="208">
        <f t="shared" si="26"/>
        <v>77.032905744562242</v>
      </c>
      <c r="AW32" s="205">
        <f t="shared" si="34"/>
        <v>2</v>
      </c>
      <c r="AX32" s="529"/>
    </row>
    <row r="33" spans="1:50" ht="14.25" hidden="1" customHeight="1" outlineLevel="1">
      <c r="B33" s="494"/>
      <c r="C33" s="203">
        <v>7</v>
      </c>
      <c r="D33" s="206" t="s">
        <v>373</v>
      </c>
      <c r="E33" s="207">
        <v>23</v>
      </c>
      <c r="F33" s="203">
        <v>2000</v>
      </c>
      <c r="G33" s="208">
        <f t="shared" si="19"/>
        <v>86.956521739130437</v>
      </c>
      <c r="H33" s="529"/>
      <c r="I33" s="209">
        <f t="shared" si="27"/>
        <v>23</v>
      </c>
      <c r="J33" s="209">
        <f t="shared" si="27"/>
        <v>1710.7449098803788</v>
      </c>
      <c r="K33" s="210">
        <f t="shared" si="27"/>
        <v>74.380213473059939</v>
      </c>
      <c r="L33" s="530"/>
      <c r="M33" s="209">
        <f>RANK(K33, K$27:$K$41)</f>
        <v>3</v>
      </c>
      <c r="N33" s="494"/>
      <c r="O33" s="494"/>
      <c r="P33" s="203">
        <v>23</v>
      </c>
      <c r="Q33" s="207">
        <v>1715.1986890618591</v>
      </c>
      <c r="R33" s="208">
        <f t="shared" si="20"/>
        <v>74.573856046167791</v>
      </c>
      <c r="S33" s="205">
        <f t="shared" si="28"/>
        <v>4</v>
      </c>
      <c r="T33" s="529"/>
      <c r="U33" s="203">
        <v>23</v>
      </c>
      <c r="V33" s="207">
        <v>1715.9819315981929</v>
      </c>
      <c r="W33" s="208">
        <f t="shared" si="21"/>
        <v>74.60791006948665</v>
      </c>
      <c r="X33" s="205">
        <f t="shared" si="29"/>
        <v>3</v>
      </c>
      <c r="Y33" s="529"/>
      <c r="Z33" s="203">
        <v>23</v>
      </c>
      <c r="AA33" s="207">
        <v>1709.9549774887464</v>
      </c>
      <c r="AB33" s="208">
        <f t="shared" si="22"/>
        <v>74.345868586467233</v>
      </c>
      <c r="AC33" s="205">
        <f t="shared" si="30"/>
        <v>3</v>
      </c>
      <c r="AD33" s="529"/>
      <c r="AE33" s="203">
        <v>23</v>
      </c>
      <c r="AF33" s="207">
        <v>1709.1933418693984</v>
      </c>
      <c r="AG33" s="208">
        <f t="shared" si="23"/>
        <v>74.312753994321668</v>
      </c>
      <c r="AH33" s="205">
        <f t="shared" si="31"/>
        <v>3</v>
      </c>
      <c r="AI33" s="529"/>
      <c r="AJ33" s="203">
        <v>23</v>
      </c>
      <c r="AK33" s="207">
        <v>1707.4639707463966</v>
      </c>
      <c r="AL33" s="208">
        <f t="shared" si="24"/>
        <v>74.237563945495509</v>
      </c>
      <c r="AM33" s="205">
        <f t="shared" si="32"/>
        <v>3</v>
      </c>
      <c r="AN33" s="529"/>
      <c r="AO33" s="203">
        <v>23</v>
      </c>
      <c r="AP33" s="207">
        <v>1707.8868151715826</v>
      </c>
      <c r="AQ33" s="208">
        <f t="shared" si="25"/>
        <v>74.255948485720978</v>
      </c>
      <c r="AR33" s="205">
        <f t="shared" si="33"/>
        <v>3</v>
      </c>
      <c r="AS33" s="529"/>
      <c r="AT33" s="203">
        <v>23</v>
      </c>
      <c r="AU33" s="207">
        <v>1709.5346432264732</v>
      </c>
      <c r="AV33" s="208">
        <f t="shared" si="26"/>
        <v>74.327593183759703</v>
      </c>
      <c r="AW33" s="205">
        <f t="shared" si="34"/>
        <v>3</v>
      </c>
      <c r="AX33" s="529"/>
    </row>
    <row r="34" spans="1:50" ht="14.25" hidden="1" customHeight="1" outlineLevel="1">
      <c r="B34" s="494"/>
      <c r="C34" s="203">
        <v>8</v>
      </c>
      <c r="D34" s="206" t="s">
        <v>379</v>
      </c>
      <c r="E34" s="207">
        <v>23</v>
      </c>
      <c r="F34" s="203">
        <v>2000</v>
      </c>
      <c r="G34" s="208">
        <f t="shared" si="19"/>
        <v>86.956521739130437</v>
      </c>
      <c r="H34" s="529"/>
      <c r="I34" s="209">
        <f t="shared" si="27"/>
        <v>23</v>
      </c>
      <c r="J34" s="209">
        <f t="shared" si="27"/>
        <v>1708.0810280243295</v>
      </c>
      <c r="K34" s="210">
        <f t="shared" si="27"/>
        <v>74.264392522796939</v>
      </c>
      <c r="L34" s="530"/>
      <c r="M34" s="209">
        <f>RANK(K34, K$27:$K$41)</f>
        <v>4</v>
      </c>
      <c r="N34" s="494"/>
      <c r="O34" s="494"/>
      <c r="P34" s="203">
        <v>23</v>
      </c>
      <c r="Q34" s="207">
        <v>1715.2556071933723</v>
      </c>
      <c r="R34" s="208">
        <f t="shared" si="20"/>
        <v>74.576330747537924</v>
      </c>
      <c r="S34" s="205">
        <f t="shared" si="28"/>
        <v>3</v>
      </c>
      <c r="T34" s="529"/>
      <c r="U34" s="203">
        <v>23</v>
      </c>
      <c r="V34" s="207">
        <v>1715.9616919393457</v>
      </c>
      <c r="W34" s="208">
        <f t="shared" si="21"/>
        <v>74.607030084319376</v>
      </c>
      <c r="X34" s="205">
        <f t="shared" si="29"/>
        <v>4</v>
      </c>
      <c r="Y34" s="529"/>
      <c r="Z34" s="203">
        <v>23</v>
      </c>
      <c r="AA34" s="207">
        <v>1706.2672811059904</v>
      </c>
      <c r="AB34" s="208">
        <f t="shared" si="22"/>
        <v>74.18553396113002</v>
      </c>
      <c r="AC34" s="205">
        <f t="shared" si="30"/>
        <v>4</v>
      </c>
      <c r="AD34" s="529"/>
      <c r="AE34" s="203">
        <v>23</v>
      </c>
      <c r="AF34" s="207">
        <v>1704.0892193308562</v>
      </c>
      <c r="AG34" s="208">
        <f t="shared" si="23"/>
        <v>74.090835623080707</v>
      </c>
      <c r="AH34" s="205">
        <f t="shared" si="31"/>
        <v>4</v>
      </c>
      <c r="AI34" s="529"/>
      <c r="AJ34" s="203">
        <v>23</v>
      </c>
      <c r="AK34" s="207">
        <v>1704.146341463414</v>
      </c>
      <c r="AL34" s="208">
        <f t="shared" si="24"/>
        <v>74.093319194061479</v>
      </c>
      <c r="AM34" s="205">
        <f t="shared" si="32"/>
        <v>4</v>
      </c>
      <c r="AN34" s="529"/>
      <c r="AO34" s="203">
        <v>23</v>
      </c>
      <c r="AP34" s="207">
        <v>1704.7600986155878</v>
      </c>
      <c r="AQ34" s="208">
        <f t="shared" si="25"/>
        <v>74.120004287634259</v>
      </c>
      <c r="AR34" s="205">
        <f t="shared" si="33"/>
        <v>4</v>
      </c>
      <c r="AS34" s="529"/>
      <c r="AT34" s="203">
        <v>23</v>
      </c>
      <c r="AU34" s="207">
        <v>1706.0869565217397</v>
      </c>
      <c r="AV34" s="208">
        <f t="shared" si="26"/>
        <v>74.177693761814766</v>
      </c>
      <c r="AW34" s="205">
        <f t="shared" si="34"/>
        <v>4</v>
      </c>
      <c r="AX34" s="529"/>
    </row>
    <row r="35" spans="1:50" ht="14.25" hidden="1" customHeight="1" outlineLevel="1">
      <c r="B35" s="494"/>
      <c r="C35" s="203">
        <v>9</v>
      </c>
      <c r="D35" s="206" t="s">
        <v>411</v>
      </c>
      <c r="E35" s="207">
        <v>23</v>
      </c>
      <c r="F35" s="203">
        <v>2000</v>
      </c>
      <c r="G35" s="208">
        <f t="shared" si="19"/>
        <v>86.956521739130437</v>
      </c>
      <c r="H35" s="529"/>
      <c r="I35" s="209">
        <f t="shared" si="27"/>
        <v>23</v>
      </c>
      <c r="J35" s="209">
        <f t="shared" si="27"/>
        <v>1702.0568576982889</v>
      </c>
      <c r="K35" s="210">
        <f t="shared" si="27"/>
        <v>74.002472073838661</v>
      </c>
      <c r="L35" s="530"/>
      <c r="M35" s="209">
        <f>RANK(K35, K$27:$K$41)</f>
        <v>5</v>
      </c>
      <c r="N35" s="494"/>
      <c r="O35" s="494"/>
      <c r="P35" s="203">
        <v>23</v>
      </c>
      <c r="Q35" s="207">
        <v>1705.0193050193036</v>
      </c>
      <c r="R35" s="208">
        <f t="shared" si="20"/>
        <v>74.131274131274068</v>
      </c>
      <c r="S35" s="205">
        <f t="shared" si="28"/>
        <v>5</v>
      </c>
      <c r="T35" s="529"/>
      <c r="U35" s="203">
        <v>23</v>
      </c>
      <c r="V35" s="207">
        <v>1705.7934508816111</v>
      </c>
      <c r="W35" s="208">
        <f t="shared" si="21"/>
        <v>74.164932647026575</v>
      </c>
      <c r="X35" s="205">
        <f t="shared" si="29"/>
        <v>5</v>
      </c>
      <c r="Y35" s="529"/>
      <c r="Z35" s="203">
        <v>23</v>
      </c>
      <c r="AA35" s="207">
        <v>1702.9940119760472</v>
      </c>
      <c r="AB35" s="208">
        <f t="shared" si="22"/>
        <v>74.043217912002049</v>
      </c>
      <c r="AC35" s="205">
        <f t="shared" si="30"/>
        <v>5</v>
      </c>
      <c r="AD35" s="529"/>
      <c r="AE35" s="203">
        <v>23</v>
      </c>
      <c r="AF35" s="207">
        <v>1699.4446259392328</v>
      </c>
      <c r="AG35" s="208">
        <f t="shared" si="23"/>
        <v>73.888896779966643</v>
      </c>
      <c r="AH35" s="205">
        <f t="shared" si="31"/>
        <v>5</v>
      </c>
      <c r="AI35" s="529"/>
      <c r="AJ35" s="203">
        <v>23</v>
      </c>
      <c r="AK35" s="207">
        <v>1699.4413407821228</v>
      </c>
      <c r="AL35" s="208">
        <f t="shared" si="24"/>
        <v>73.888753947048812</v>
      </c>
      <c r="AM35" s="205">
        <f t="shared" si="32"/>
        <v>5</v>
      </c>
      <c r="AN35" s="529"/>
      <c r="AO35" s="203">
        <v>23</v>
      </c>
      <c r="AP35" s="207">
        <v>1699.8029556650254</v>
      </c>
      <c r="AQ35" s="208">
        <f t="shared" si="25"/>
        <v>73.904476333261968</v>
      </c>
      <c r="AR35" s="205">
        <f t="shared" si="33"/>
        <v>5</v>
      </c>
      <c r="AS35" s="529"/>
      <c r="AT35" s="203">
        <v>23</v>
      </c>
      <c r="AU35" s="207">
        <v>1701.9023136246799</v>
      </c>
      <c r="AV35" s="208">
        <f t="shared" si="26"/>
        <v>73.995752766290437</v>
      </c>
      <c r="AW35" s="205">
        <f t="shared" si="34"/>
        <v>5</v>
      </c>
      <c r="AX35" s="529"/>
    </row>
    <row r="36" spans="1:50" ht="14.25" hidden="1" customHeight="1" outlineLevel="1">
      <c r="B36" s="494"/>
      <c r="C36" s="203">
        <v>10</v>
      </c>
      <c r="D36" s="206" t="s">
        <v>374</v>
      </c>
      <c r="E36" s="207">
        <v>26</v>
      </c>
      <c r="F36" s="203">
        <v>2000</v>
      </c>
      <c r="G36" s="208">
        <f t="shared" si="19"/>
        <v>76.92307692307692</v>
      </c>
      <c r="H36" s="529"/>
      <c r="I36" s="209">
        <f t="shared" si="27"/>
        <v>26</v>
      </c>
      <c r="J36" s="209">
        <f t="shared" si="27"/>
        <v>1694.2868052259284</v>
      </c>
      <c r="K36" s="210">
        <f t="shared" si="27"/>
        <v>65.164877124074152</v>
      </c>
      <c r="L36" s="530"/>
      <c r="M36" s="209">
        <f>RANK(K36, K$27:$K$41)</f>
        <v>7</v>
      </c>
      <c r="N36" s="494"/>
      <c r="O36" s="494"/>
      <c r="P36" s="203">
        <v>26</v>
      </c>
      <c r="Q36" s="207">
        <v>1698.8132417239233</v>
      </c>
      <c r="R36" s="208">
        <f t="shared" si="20"/>
        <v>65.338970835535505</v>
      </c>
      <c r="S36" s="205">
        <f t="shared" si="28"/>
        <v>7</v>
      </c>
      <c r="T36" s="529"/>
      <c r="U36" s="203">
        <v>26</v>
      </c>
      <c r="V36" s="207">
        <v>1699.1530944625424</v>
      </c>
      <c r="W36" s="208">
        <f t="shared" si="21"/>
        <v>65.35204209471317</v>
      </c>
      <c r="X36" s="205">
        <f t="shared" si="29"/>
        <v>7</v>
      </c>
      <c r="Y36" s="529"/>
      <c r="Z36" s="203">
        <v>26</v>
      </c>
      <c r="AA36" s="207">
        <v>1693.5960591132962</v>
      </c>
      <c r="AB36" s="208">
        <f t="shared" si="22"/>
        <v>65.138309965896013</v>
      </c>
      <c r="AC36" s="205">
        <f t="shared" si="30"/>
        <v>7</v>
      </c>
      <c r="AD36" s="529"/>
      <c r="AE36" s="203">
        <v>26</v>
      </c>
      <c r="AF36" s="207">
        <v>1691.6363636363681</v>
      </c>
      <c r="AG36" s="208">
        <f t="shared" si="23"/>
        <v>65.062937062937237</v>
      </c>
      <c r="AH36" s="205">
        <f t="shared" si="31"/>
        <v>7</v>
      </c>
      <c r="AI36" s="529"/>
      <c r="AJ36" s="203">
        <v>26</v>
      </c>
      <c r="AK36" s="207">
        <v>1691.3744075829354</v>
      </c>
      <c r="AL36" s="208">
        <f t="shared" si="24"/>
        <v>65.052861830112903</v>
      </c>
      <c r="AM36" s="205">
        <f t="shared" si="32"/>
        <v>8</v>
      </c>
      <c r="AN36" s="529"/>
      <c r="AO36" s="203">
        <v>26</v>
      </c>
      <c r="AP36" s="207">
        <v>1692.2292993630599</v>
      </c>
      <c r="AQ36" s="208">
        <f t="shared" si="25"/>
        <v>65.085742283194605</v>
      </c>
      <c r="AR36" s="205">
        <f t="shared" si="33"/>
        <v>7</v>
      </c>
      <c r="AS36" s="529"/>
      <c r="AT36" s="203">
        <v>26</v>
      </c>
      <c r="AU36" s="207">
        <v>1693.205170699373</v>
      </c>
      <c r="AV36" s="208">
        <f t="shared" si="26"/>
        <v>65.123275796129732</v>
      </c>
      <c r="AW36" s="205">
        <f t="shared" si="34"/>
        <v>7</v>
      </c>
      <c r="AX36" s="529"/>
    </row>
    <row r="37" spans="1:50" ht="14.25" hidden="1" customHeight="1" outlineLevel="1">
      <c r="B37" s="494"/>
      <c r="C37" s="203">
        <v>11</v>
      </c>
      <c r="D37" s="206" t="s">
        <v>380</v>
      </c>
      <c r="E37" s="207">
        <v>17</v>
      </c>
      <c r="F37" s="203">
        <v>2000</v>
      </c>
      <c r="G37" s="208">
        <f t="shared" si="19"/>
        <v>117.64705882352941</v>
      </c>
      <c r="H37" s="529"/>
      <c r="I37" s="209">
        <f t="shared" si="27"/>
        <v>17</v>
      </c>
      <c r="J37" s="209">
        <f t="shared" si="27"/>
        <v>1704.6692634963256</v>
      </c>
      <c r="K37" s="210">
        <f t="shared" si="27"/>
        <v>100.27466255860739</v>
      </c>
      <c r="L37" s="530"/>
      <c r="M37" s="209">
        <f>RANK(K37, K$27:$K$41)</f>
        <v>1</v>
      </c>
      <c r="N37" s="494"/>
      <c r="O37" s="494"/>
      <c r="P37" s="203">
        <v>17</v>
      </c>
      <c r="Q37" s="207">
        <v>1710.6323185011738</v>
      </c>
      <c r="R37" s="208">
        <f t="shared" si="20"/>
        <v>100.62543050006904</v>
      </c>
      <c r="S37" s="205">
        <f t="shared" si="28"/>
        <v>1</v>
      </c>
      <c r="T37" s="529"/>
      <c r="U37" s="203">
        <v>17</v>
      </c>
      <c r="V37" s="207">
        <v>1711.0732538330524</v>
      </c>
      <c r="W37" s="208">
        <f t="shared" si="21"/>
        <v>100.65136787253249</v>
      </c>
      <c r="X37" s="205">
        <f t="shared" si="29"/>
        <v>1</v>
      </c>
      <c r="Y37" s="529"/>
      <c r="Z37" s="203">
        <v>17</v>
      </c>
      <c r="AA37" s="207">
        <v>1703.8961038961063</v>
      </c>
      <c r="AB37" s="208">
        <f t="shared" si="22"/>
        <v>100.2291825821239</v>
      </c>
      <c r="AC37" s="205">
        <f t="shared" si="30"/>
        <v>1</v>
      </c>
      <c r="AD37" s="529"/>
      <c r="AE37" s="203">
        <v>17</v>
      </c>
      <c r="AF37" s="207">
        <v>1702.333427045266</v>
      </c>
      <c r="AG37" s="208">
        <f t="shared" si="23"/>
        <v>100.13726041442742</v>
      </c>
      <c r="AH37" s="205">
        <f t="shared" si="31"/>
        <v>1</v>
      </c>
      <c r="AI37" s="529"/>
      <c r="AJ37" s="203">
        <v>17</v>
      </c>
      <c r="AK37" s="207">
        <v>1700.6564551422316</v>
      </c>
      <c r="AL37" s="208">
        <f t="shared" si="24"/>
        <v>100.03861500836656</v>
      </c>
      <c r="AM37" s="205">
        <f t="shared" si="32"/>
        <v>1</v>
      </c>
      <c r="AN37" s="529"/>
      <c r="AO37" s="203">
        <v>17</v>
      </c>
      <c r="AP37" s="207">
        <v>1701.03896103896</v>
      </c>
      <c r="AQ37" s="208">
        <f t="shared" si="25"/>
        <v>100.06111535523294</v>
      </c>
      <c r="AR37" s="205">
        <f t="shared" si="33"/>
        <v>1</v>
      </c>
      <c r="AS37" s="529"/>
      <c r="AT37" s="203">
        <v>17</v>
      </c>
      <c r="AU37" s="207">
        <v>1703.0543250174896</v>
      </c>
      <c r="AV37" s="208">
        <f t="shared" si="26"/>
        <v>100.17966617749939</v>
      </c>
      <c r="AW37" s="205">
        <f t="shared" si="34"/>
        <v>1</v>
      </c>
      <c r="AX37" s="529"/>
    </row>
    <row r="38" spans="1:50" ht="14.25" hidden="1" customHeight="1" outlineLevel="1">
      <c r="B38" s="494"/>
      <c r="C38" s="203">
        <v>12</v>
      </c>
      <c r="D38" s="206"/>
      <c r="E38" s="207"/>
      <c r="F38" s="203"/>
      <c r="G38" s="208"/>
      <c r="H38" s="529"/>
      <c r="I38" s="209"/>
      <c r="J38" s="209"/>
      <c r="K38" s="210"/>
      <c r="L38" s="530"/>
      <c r="M38" s="209"/>
      <c r="N38" s="494"/>
      <c r="O38" s="494"/>
      <c r="P38" s="203"/>
      <c r="Q38" s="207"/>
      <c r="R38" s="203"/>
      <c r="S38" s="205"/>
      <c r="T38" s="529"/>
      <c r="U38" s="203"/>
      <c r="V38" s="207"/>
      <c r="W38" s="203"/>
      <c r="X38" s="205"/>
      <c r="Y38" s="529"/>
      <c r="Z38" s="203"/>
      <c r="AA38" s="207"/>
      <c r="AB38" s="208"/>
      <c r="AC38" s="205"/>
      <c r="AD38" s="529"/>
      <c r="AE38" s="203"/>
      <c r="AF38" s="207"/>
      <c r="AG38" s="208"/>
      <c r="AH38" s="205"/>
      <c r="AI38" s="529"/>
      <c r="AJ38" s="203"/>
      <c r="AK38" s="207"/>
      <c r="AL38" s="208"/>
      <c r="AM38" s="205"/>
      <c r="AN38" s="529"/>
      <c r="AO38" s="203"/>
      <c r="AP38" s="207"/>
      <c r="AQ38" s="208"/>
      <c r="AR38" s="205"/>
      <c r="AS38" s="529"/>
      <c r="AT38" s="203"/>
      <c r="AU38" s="207"/>
      <c r="AV38" s="208"/>
      <c r="AW38" s="205"/>
      <c r="AX38" s="529"/>
    </row>
    <row r="39" spans="1:50" ht="14.25" hidden="1" customHeight="1" outlineLevel="1">
      <c r="B39" s="494"/>
      <c r="C39" s="203">
        <v>13</v>
      </c>
      <c r="D39" s="206"/>
      <c r="E39" s="207"/>
      <c r="F39" s="203"/>
      <c r="G39" s="208"/>
      <c r="H39" s="529"/>
      <c r="I39" s="209"/>
      <c r="J39" s="209"/>
      <c r="K39" s="210"/>
      <c r="L39" s="530"/>
      <c r="M39" s="209"/>
      <c r="N39" s="494"/>
      <c r="O39" s="494"/>
      <c r="P39" s="203"/>
      <c r="Q39" s="207"/>
      <c r="R39" s="203"/>
      <c r="S39" s="205"/>
      <c r="T39" s="529"/>
      <c r="U39" s="203"/>
      <c r="V39" s="207"/>
      <c r="W39" s="203"/>
      <c r="X39" s="205"/>
      <c r="Y39" s="529"/>
      <c r="Z39" s="203"/>
      <c r="AA39" s="207"/>
      <c r="AB39" s="208"/>
      <c r="AC39" s="205"/>
      <c r="AD39" s="529"/>
      <c r="AE39" s="203"/>
      <c r="AF39" s="207"/>
      <c r="AG39" s="208"/>
      <c r="AH39" s="205"/>
      <c r="AI39" s="529"/>
      <c r="AJ39" s="203"/>
      <c r="AK39" s="207"/>
      <c r="AL39" s="208"/>
      <c r="AM39" s="205"/>
      <c r="AN39" s="529"/>
      <c r="AO39" s="203"/>
      <c r="AP39" s="207"/>
      <c r="AQ39" s="208"/>
      <c r="AR39" s="205"/>
      <c r="AS39" s="529"/>
      <c r="AT39" s="203"/>
      <c r="AU39" s="207"/>
      <c r="AV39" s="208"/>
      <c r="AW39" s="205"/>
      <c r="AX39" s="529"/>
    </row>
    <row r="40" spans="1:50" ht="14.25" hidden="1" customHeight="1" outlineLevel="1">
      <c r="B40" s="494"/>
      <c r="C40" s="203">
        <v>14</v>
      </c>
      <c r="D40" s="206"/>
      <c r="E40" s="207"/>
      <c r="F40" s="203"/>
      <c r="G40" s="208"/>
      <c r="H40" s="529"/>
      <c r="I40" s="209"/>
      <c r="J40" s="209"/>
      <c r="K40" s="210"/>
      <c r="L40" s="530"/>
      <c r="M40" s="209"/>
      <c r="N40" s="494"/>
      <c r="O40" s="494"/>
      <c r="P40" s="203"/>
      <c r="Q40" s="207"/>
      <c r="R40" s="203"/>
      <c r="S40" s="205"/>
      <c r="T40" s="529"/>
      <c r="U40" s="203"/>
      <c r="V40" s="207"/>
      <c r="W40" s="203"/>
      <c r="X40" s="205"/>
      <c r="Y40" s="529"/>
      <c r="Z40" s="203"/>
      <c r="AA40" s="207"/>
      <c r="AB40" s="208"/>
      <c r="AC40" s="205"/>
      <c r="AD40" s="529"/>
      <c r="AE40" s="203"/>
      <c r="AF40" s="207"/>
      <c r="AG40" s="208"/>
      <c r="AH40" s="205"/>
      <c r="AI40" s="529"/>
      <c r="AJ40" s="203"/>
      <c r="AK40" s="207"/>
      <c r="AL40" s="208"/>
      <c r="AM40" s="205"/>
      <c r="AN40" s="529"/>
      <c r="AO40" s="203"/>
      <c r="AP40" s="207"/>
      <c r="AQ40" s="208"/>
      <c r="AR40" s="205"/>
      <c r="AS40" s="529"/>
      <c r="AT40" s="203"/>
      <c r="AU40" s="207"/>
      <c r="AV40" s="208"/>
      <c r="AW40" s="205"/>
      <c r="AX40" s="529"/>
    </row>
    <row r="41" spans="1:50" ht="14.25" hidden="1" customHeight="1" outlineLevel="1">
      <c r="B41" s="494"/>
      <c r="C41" s="203">
        <v>15</v>
      </c>
      <c r="D41" s="206"/>
      <c r="E41" s="203"/>
      <c r="F41" s="203"/>
      <c r="G41" s="203"/>
      <c r="H41" s="529"/>
      <c r="I41" s="209"/>
      <c r="J41" s="209"/>
      <c r="K41" s="210"/>
      <c r="L41" s="530"/>
      <c r="M41" s="209"/>
      <c r="N41" s="494"/>
      <c r="O41" s="494"/>
      <c r="P41" s="203"/>
      <c r="Q41" s="207"/>
      <c r="R41" s="208"/>
      <c r="S41" s="205"/>
      <c r="T41" s="529"/>
      <c r="U41" s="203"/>
      <c r="V41" s="207"/>
      <c r="W41" s="203"/>
      <c r="X41" s="205"/>
      <c r="Y41" s="529"/>
      <c r="Z41" s="203"/>
      <c r="AA41" s="207"/>
      <c r="AB41" s="208"/>
      <c r="AC41" s="205"/>
      <c r="AD41" s="529"/>
      <c r="AE41" s="203"/>
      <c r="AF41" s="207"/>
      <c r="AG41" s="208"/>
      <c r="AH41" s="205"/>
      <c r="AI41" s="529"/>
      <c r="AJ41" s="203"/>
      <c r="AK41" s="207"/>
      <c r="AL41" s="208"/>
      <c r="AM41" s="205"/>
      <c r="AN41" s="529"/>
      <c r="AO41" s="203"/>
      <c r="AP41" s="207"/>
      <c r="AQ41" s="208"/>
      <c r="AR41" s="205"/>
      <c r="AS41" s="529"/>
      <c r="AT41" s="203"/>
      <c r="AU41" s="207"/>
      <c r="AV41" s="208"/>
      <c r="AW41" s="205"/>
      <c r="AX41" s="529"/>
    </row>
    <row r="42" spans="1:50" ht="14.25" hidden="1" customHeight="1" outlineLevel="1" collapsed="1">
      <c r="B42" s="531" t="s">
        <v>603</v>
      </c>
      <c r="C42" s="532"/>
      <c r="D42" s="532"/>
      <c r="E42" s="532"/>
      <c r="F42" s="532"/>
      <c r="G42" s="532"/>
      <c r="H42" s="532"/>
      <c r="I42" s="532"/>
      <c r="J42" s="532"/>
      <c r="K42" s="532"/>
      <c r="L42" s="532"/>
      <c r="M42" s="533"/>
      <c r="N42" s="575" t="s">
        <v>445</v>
      </c>
      <c r="O42" s="575" t="s">
        <v>105</v>
      </c>
      <c r="P42" s="587">
        <v>45881</v>
      </c>
      <c r="Q42" s="588"/>
      <c r="R42" s="588"/>
      <c r="S42" s="588"/>
      <c r="T42" s="588"/>
      <c r="U42" s="589">
        <f>P42+1</f>
        <v>45882</v>
      </c>
      <c r="V42" s="590"/>
      <c r="W42" s="590"/>
      <c r="X42" s="590"/>
      <c r="Y42" s="590"/>
      <c r="Z42" s="587">
        <f t="shared" ref="Z42" si="35">U42+1</f>
        <v>45883</v>
      </c>
      <c r="AA42" s="588"/>
      <c r="AB42" s="588"/>
      <c r="AC42" s="588"/>
      <c r="AD42" s="588"/>
      <c r="AE42" s="589">
        <f t="shared" ref="AE42" si="36">Z42+1</f>
        <v>45884</v>
      </c>
      <c r="AF42" s="590"/>
      <c r="AG42" s="590"/>
      <c r="AH42" s="590"/>
      <c r="AI42" s="590"/>
      <c r="AJ42" s="591">
        <f t="shared" ref="AJ42" si="37">AE42+1</f>
        <v>45885</v>
      </c>
      <c r="AK42" s="592"/>
      <c r="AL42" s="592"/>
      <c r="AM42" s="592"/>
      <c r="AN42" s="593"/>
      <c r="AO42" s="589">
        <f t="shared" ref="AO42" si="38">AJ42+1</f>
        <v>45886</v>
      </c>
      <c r="AP42" s="590"/>
      <c r="AQ42" s="590"/>
      <c r="AR42" s="590"/>
      <c r="AS42" s="590"/>
      <c r="AT42" s="591">
        <f t="shared" ref="AT42" si="39">AO42+1</f>
        <v>45887</v>
      </c>
      <c r="AU42" s="592"/>
      <c r="AV42" s="592"/>
      <c r="AW42" s="592"/>
      <c r="AX42" s="593"/>
    </row>
    <row r="43" spans="1:50" ht="14.25" hidden="1" customHeight="1" outlineLevel="1">
      <c r="B43" s="534"/>
      <c r="C43" s="534"/>
      <c r="D43" s="534"/>
      <c r="E43" s="534"/>
      <c r="F43" s="534"/>
      <c r="G43" s="534"/>
      <c r="H43" s="534"/>
      <c r="I43" s="534"/>
      <c r="J43" s="534"/>
      <c r="K43" s="534"/>
      <c r="L43" s="534"/>
      <c r="M43" s="535"/>
      <c r="N43" s="577"/>
      <c r="O43" s="577"/>
      <c r="P43" s="594">
        <f>P42</f>
        <v>45881</v>
      </c>
      <c r="Q43" s="594"/>
      <c r="R43" s="594"/>
      <c r="S43" s="594"/>
      <c r="T43" s="594"/>
      <c r="U43" s="595">
        <f>U42</f>
        <v>45882</v>
      </c>
      <c r="V43" s="595"/>
      <c r="W43" s="595"/>
      <c r="X43" s="595"/>
      <c r="Y43" s="595"/>
      <c r="Z43" s="594">
        <f t="shared" ref="Z43" si="40">Z42</f>
        <v>45883</v>
      </c>
      <c r="AA43" s="594"/>
      <c r="AB43" s="594"/>
      <c r="AC43" s="594"/>
      <c r="AD43" s="594"/>
      <c r="AE43" s="595">
        <f t="shared" ref="AE43" si="41">AE42</f>
        <v>45884</v>
      </c>
      <c r="AF43" s="595"/>
      <c r="AG43" s="595"/>
      <c r="AH43" s="595"/>
      <c r="AI43" s="595"/>
      <c r="AJ43" s="596">
        <f t="shared" ref="AJ43" si="42">AJ42</f>
        <v>45885</v>
      </c>
      <c r="AK43" s="597"/>
      <c r="AL43" s="597"/>
      <c r="AM43" s="597"/>
      <c r="AN43" s="598"/>
      <c r="AO43" s="595">
        <f t="shared" ref="AO43" si="43">AO42</f>
        <v>45886</v>
      </c>
      <c r="AP43" s="595"/>
      <c r="AQ43" s="595"/>
      <c r="AR43" s="595"/>
      <c r="AS43" s="595"/>
      <c r="AT43" s="596">
        <f t="shared" ref="AT43" si="44">AT42</f>
        <v>45887</v>
      </c>
      <c r="AU43" s="597"/>
      <c r="AV43" s="597"/>
      <c r="AW43" s="597"/>
      <c r="AX43" s="598"/>
    </row>
    <row r="44" spans="1:50" ht="14.25" hidden="1" customHeight="1" outlineLevel="1">
      <c r="B44" s="494" t="s">
        <v>165</v>
      </c>
      <c r="C44" s="494" t="s">
        <v>160</v>
      </c>
      <c r="D44" s="494"/>
      <c r="E44" s="494" t="s">
        <v>161</v>
      </c>
      <c r="F44" s="494"/>
      <c r="G44" s="494"/>
      <c r="H44" s="494" t="s">
        <v>166</v>
      </c>
      <c r="I44" s="527" t="s">
        <v>446</v>
      </c>
      <c r="J44" s="527"/>
      <c r="K44" s="527"/>
      <c r="L44" s="527" t="s">
        <v>166</v>
      </c>
      <c r="M44" s="527" t="s">
        <v>168</v>
      </c>
      <c r="N44" s="494"/>
      <c r="O44" s="494" t="s">
        <v>167</v>
      </c>
      <c r="P44" s="494" t="s">
        <v>163</v>
      </c>
      <c r="Q44" s="494"/>
      <c r="R44" s="494"/>
      <c r="S44" s="494"/>
      <c r="T44" s="494" t="s">
        <v>166</v>
      </c>
      <c r="U44" s="494" t="s">
        <v>163</v>
      </c>
      <c r="V44" s="494"/>
      <c r="W44" s="494"/>
      <c r="X44" s="494"/>
      <c r="Y44" s="494" t="s">
        <v>166</v>
      </c>
      <c r="Z44" s="494" t="s">
        <v>163</v>
      </c>
      <c r="AA44" s="494"/>
      <c r="AB44" s="494"/>
      <c r="AC44" s="494"/>
      <c r="AD44" s="494" t="s">
        <v>166</v>
      </c>
      <c r="AE44" s="494" t="s">
        <v>163</v>
      </c>
      <c r="AF44" s="494"/>
      <c r="AG44" s="494"/>
      <c r="AH44" s="494"/>
      <c r="AI44" s="494" t="s">
        <v>166</v>
      </c>
      <c r="AJ44" s="494" t="s">
        <v>163</v>
      </c>
      <c r="AK44" s="494"/>
      <c r="AL44" s="494"/>
      <c r="AM44" s="494"/>
      <c r="AN44" s="494" t="s">
        <v>166</v>
      </c>
      <c r="AO44" s="494" t="s">
        <v>163</v>
      </c>
      <c r="AP44" s="494"/>
      <c r="AQ44" s="494"/>
      <c r="AR44" s="494"/>
      <c r="AS44" s="494" t="s">
        <v>166</v>
      </c>
      <c r="AT44" s="494" t="s">
        <v>163</v>
      </c>
      <c r="AU44" s="494"/>
      <c r="AV44" s="494"/>
      <c r="AW44" s="494"/>
      <c r="AX44" s="494" t="s">
        <v>166</v>
      </c>
    </row>
    <row r="45" spans="1:50" ht="14.25" hidden="1" customHeight="1" outlineLevel="1">
      <c r="B45" s="494"/>
      <c r="C45" s="494"/>
      <c r="D45" s="494"/>
      <c r="E45" s="494" t="s">
        <v>447</v>
      </c>
      <c r="F45" s="494"/>
      <c r="G45" s="494"/>
      <c r="H45" s="494"/>
      <c r="I45" s="527" t="s">
        <v>447</v>
      </c>
      <c r="J45" s="527"/>
      <c r="K45" s="527"/>
      <c r="L45" s="527"/>
      <c r="M45" s="527"/>
      <c r="N45" s="494"/>
      <c r="O45" s="494"/>
      <c r="P45" s="494" t="s">
        <v>448</v>
      </c>
      <c r="Q45" s="494"/>
      <c r="R45" s="494"/>
      <c r="S45" s="494"/>
      <c r="T45" s="494"/>
      <c r="U45" s="494" t="s">
        <v>448</v>
      </c>
      <c r="V45" s="494"/>
      <c r="W45" s="494"/>
      <c r="X45" s="494"/>
      <c r="Y45" s="494"/>
      <c r="Z45" s="494" t="s">
        <v>448</v>
      </c>
      <c r="AA45" s="494"/>
      <c r="AB45" s="494"/>
      <c r="AC45" s="494"/>
      <c r="AD45" s="494"/>
      <c r="AE45" s="494" t="s">
        <v>448</v>
      </c>
      <c r="AF45" s="494"/>
      <c r="AG45" s="494"/>
      <c r="AH45" s="494"/>
      <c r="AI45" s="494"/>
      <c r="AJ45" s="494" t="s">
        <v>448</v>
      </c>
      <c r="AK45" s="494"/>
      <c r="AL45" s="494"/>
      <c r="AM45" s="494"/>
      <c r="AN45" s="494"/>
      <c r="AO45" s="494" t="s">
        <v>448</v>
      </c>
      <c r="AP45" s="494"/>
      <c r="AQ45" s="494"/>
      <c r="AR45" s="494"/>
      <c r="AS45" s="494"/>
      <c r="AT45" s="494" t="s">
        <v>448</v>
      </c>
      <c r="AU45" s="494"/>
      <c r="AV45" s="494"/>
      <c r="AW45" s="494"/>
      <c r="AX45" s="494"/>
    </row>
    <row r="46" spans="1:50" ht="14.25" hidden="1" customHeight="1" outlineLevel="1">
      <c r="B46" s="494"/>
      <c r="C46" s="494"/>
      <c r="D46" s="494"/>
      <c r="E46" s="203" t="s">
        <v>162</v>
      </c>
      <c r="F46" s="203" t="s">
        <v>449</v>
      </c>
      <c r="G46" s="203" t="s">
        <v>164</v>
      </c>
      <c r="H46" s="494"/>
      <c r="I46" s="204" t="s">
        <v>162</v>
      </c>
      <c r="J46" s="204" t="s">
        <v>449</v>
      </c>
      <c r="K46" s="204" t="s">
        <v>164</v>
      </c>
      <c r="L46" s="527"/>
      <c r="M46" s="527"/>
      <c r="N46" s="494"/>
      <c r="O46" s="494"/>
      <c r="P46" s="203" t="s">
        <v>162</v>
      </c>
      <c r="Q46" s="203" t="s">
        <v>449</v>
      </c>
      <c r="R46" s="203" t="s">
        <v>164</v>
      </c>
      <c r="S46" s="205" t="s">
        <v>168</v>
      </c>
      <c r="T46" s="494"/>
      <c r="U46" s="203" t="s">
        <v>162</v>
      </c>
      <c r="V46" s="203" t="s">
        <v>449</v>
      </c>
      <c r="W46" s="203" t="s">
        <v>164</v>
      </c>
      <c r="X46" s="205" t="s">
        <v>168</v>
      </c>
      <c r="Y46" s="494"/>
      <c r="Z46" s="203" t="s">
        <v>162</v>
      </c>
      <c r="AA46" s="203" t="s">
        <v>449</v>
      </c>
      <c r="AB46" s="203" t="s">
        <v>164</v>
      </c>
      <c r="AC46" s="205" t="s">
        <v>168</v>
      </c>
      <c r="AD46" s="494"/>
      <c r="AE46" s="203" t="s">
        <v>162</v>
      </c>
      <c r="AF46" s="203" t="s">
        <v>449</v>
      </c>
      <c r="AG46" s="203" t="s">
        <v>164</v>
      </c>
      <c r="AH46" s="205" t="s">
        <v>168</v>
      </c>
      <c r="AI46" s="494"/>
      <c r="AJ46" s="203" t="s">
        <v>162</v>
      </c>
      <c r="AK46" s="203" t="s">
        <v>449</v>
      </c>
      <c r="AL46" s="203" t="s">
        <v>164</v>
      </c>
      <c r="AM46" s="205" t="s">
        <v>168</v>
      </c>
      <c r="AN46" s="494"/>
      <c r="AO46" s="203" t="s">
        <v>162</v>
      </c>
      <c r="AP46" s="203" t="s">
        <v>449</v>
      </c>
      <c r="AQ46" s="203" t="s">
        <v>164</v>
      </c>
      <c r="AR46" s="205" t="s">
        <v>168</v>
      </c>
      <c r="AS46" s="494"/>
      <c r="AT46" s="203" t="s">
        <v>162</v>
      </c>
      <c r="AU46" s="203" t="s">
        <v>449</v>
      </c>
      <c r="AV46" s="203" t="s">
        <v>164</v>
      </c>
      <c r="AW46" s="205" t="s">
        <v>168</v>
      </c>
      <c r="AX46" s="494"/>
    </row>
    <row r="47" spans="1:50" ht="14.25" hidden="1" customHeight="1" outlineLevel="1">
      <c r="A47" s="281"/>
      <c r="B47" s="494" t="s">
        <v>408</v>
      </c>
      <c r="C47" s="203">
        <v>1</v>
      </c>
      <c r="D47" s="206" t="s">
        <v>375</v>
      </c>
      <c r="E47" s="203">
        <v>26</v>
      </c>
      <c r="F47" s="203">
        <v>2000</v>
      </c>
      <c r="G47" s="208">
        <f t="shared" ref="G47:G57" si="45">F47/E47</f>
        <v>76.92307692307692</v>
      </c>
      <c r="H47" s="529">
        <f>AVERAGE(G47:G61)</f>
        <v>86.184283050128201</v>
      </c>
      <c r="I47" s="209">
        <f>AVERAGE(P47,U47,Z47,AE47,AJ47,AO47,AT47)</f>
        <v>26.714285714285715</v>
      </c>
      <c r="J47" s="209">
        <f>AVERAGE(Q47,V47,AA47,AF47,AK47,AP47,AU47)</f>
        <v>1736.0664943128043</v>
      </c>
      <c r="K47" s="210">
        <f>AVERAGE(R47,W47,AB47,AG47,AL47,AQ47,AV47)</f>
        <v>65.005597098500388</v>
      </c>
      <c r="L47" s="530">
        <f>IFERROR(AVERAGE(K47:K61),"-")</f>
        <v>72.259361986582476</v>
      </c>
      <c r="M47" s="209">
        <f>RANK(K47, K$47:$K$61)</f>
        <v>9</v>
      </c>
      <c r="N47" s="494"/>
      <c r="O47" s="494"/>
      <c r="P47" s="203">
        <v>27</v>
      </c>
      <c r="Q47" s="207">
        <v>1737.0607028753993</v>
      </c>
      <c r="R47" s="208">
        <f t="shared" ref="R47:R57" si="46">Q47/P47</f>
        <v>64.335581587977757</v>
      </c>
      <c r="S47" s="205">
        <f>RANK(R47, R$47:R$61)</f>
        <v>9</v>
      </c>
      <c r="T47" s="529">
        <f>AVERAGE(R47:R61)</f>
        <v>71.760273924615092</v>
      </c>
      <c r="U47" s="203">
        <v>27</v>
      </c>
      <c r="V47" s="207">
        <v>1734.7441457068514</v>
      </c>
      <c r="W47" s="208">
        <f t="shared" ref="W47:W57" si="47">V47/U47</f>
        <v>64.249783174327831</v>
      </c>
      <c r="X47" s="205">
        <f>RANK(W47, W$47:W$61)</f>
        <v>9</v>
      </c>
      <c r="Y47" s="529">
        <f>AVERAGE(W47:W61)</f>
        <v>71.807340992808221</v>
      </c>
      <c r="Z47" s="203">
        <v>27</v>
      </c>
      <c r="AA47" s="207">
        <v>1735.0772889417353</v>
      </c>
      <c r="AB47" s="208">
        <f t="shared" ref="AB47:AB57" si="48">AA47/Z47</f>
        <v>64.262121812656858</v>
      </c>
      <c r="AC47" s="205">
        <f>RANK(AB47, AB$47:AB$61)</f>
        <v>9</v>
      </c>
      <c r="AD47" s="529">
        <f>AVERAGE(AB47:AB61)</f>
        <v>71.852462524604078</v>
      </c>
      <c r="AE47" s="203">
        <v>27</v>
      </c>
      <c r="AF47" s="207">
        <v>1736.1346339371844</v>
      </c>
      <c r="AG47" s="208">
        <f t="shared" ref="AG47:AG57" si="49">AF47/AE47</f>
        <v>64.30128273841423</v>
      </c>
      <c r="AH47" s="205">
        <f>RANK(AG47, AG$47:AG$61)</f>
        <v>9</v>
      </c>
      <c r="AI47" s="529">
        <f>AVERAGE(AG47:AG61)</f>
        <v>71.900104489913076</v>
      </c>
      <c r="AJ47" s="203">
        <v>27</v>
      </c>
      <c r="AK47" s="207">
        <v>1736.0465116279072</v>
      </c>
      <c r="AL47" s="208">
        <f t="shared" ref="AL47:AL57" si="50">AK47/AJ47</f>
        <v>64.298018949181753</v>
      </c>
      <c r="AM47" s="205">
        <f>RANK(AL47, AL$47:AL$61)</f>
        <v>9</v>
      </c>
      <c r="AN47" s="529">
        <f>AVERAGE(AL47:AL61)</f>
        <v>71.952869676766653</v>
      </c>
      <c r="AO47" s="203">
        <v>26</v>
      </c>
      <c r="AP47" s="207">
        <v>1736.2338779019778</v>
      </c>
      <c r="AQ47" s="208">
        <f t="shared" ref="AQ47:AQ57" si="51">AP47/AO47</f>
        <v>66.778226073152993</v>
      </c>
      <c r="AR47" s="205">
        <f>RANK(AQ47, AQ$47:AQ$61)</f>
        <v>8</v>
      </c>
      <c r="AS47" s="529">
        <f>AVERAGE(AQ47:AQ61)</f>
        <v>73.226622790167283</v>
      </c>
      <c r="AT47" s="203">
        <v>26</v>
      </c>
      <c r="AU47" s="207">
        <v>1737.1682991985749</v>
      </c>
      <c r="AV47" s="208">
        <f t="shared" ref="AV47:AV57" si="52">AU47/AT47</f>
        <v>66.814165353791338</v>
      </c>
      <c r="AW47" s="205">
        <f>RANK(AV47, AV$47:AV$61)</f>
        <v>8</v>
      </c>
      <c r="AX47" s="529">
        <f>AVERAGE(AV47:AV61)</f>
        <v>73.315859507202916</v>
      </c>
    </row>
    <row r="48" spans="1:50" ht="14.25" hidden="1" customHeight="1" outlineLevel="1">
      <c r="A48" s="281"/>
      <c r="B48" s="494"/>
      <c r="C48" s="203">
        <v>2</v>
      </c>
      <c r="D48" s="206" t="s">
        <v>409</v>
      </c>
      <c r="E48" s="203">
        <v>26</v>
      </c>
      <c r="F48" s="203">
        <v>2000</v>
      </c>
      <c r="G48" s="208">
        <f t="shared" si="45"/>
        <v>76.92307692307692</v>
      </c>
      <c r="H48" s="529"/>
      <c r="I48" s="209">
        <f t="shared" ref="I48:K57" si="53">AVERAGE(P48,U48,Z48,AE48,AJ48,AO48,AT48)</f>
        <v>26.714285714285715</v>
      </c>
      <c r="J48" s="209">
        <f t="shared" si="53"/>
        <v>1652.00419714379</v>
      </c>
      <c r="K48" s="210">
        <f t="shared" si="53"/>
        <v>61.858151226600278</v>
      </c>
      <c r="L48" s="530"/>
      <c r="M48" s="209">
        <f>RANK(K48, K$47:$K$61)</f>
        <v>11</v>
      </c>
      <c r="N48" s="494"/>
      <c r="O48" s="494"/>
      <c r="P48" s="203">
        <v>27</v>
      </c>
      <c r="Q48" s="207">
        <v>1651.9723646088701</v>
      </c>
      <c r="R48" s="208">
        <f t="shared" si="46"/>
        <v>61.184161652180372</v>
      </c>
      <c r="S48" s="205">
        <f t="shared" ref="S48:S57" si="54">RANK(R48, R$47:R$61)</f>
        <v>11</v>
      </c>
      <c r="T48" s="529"/>
      <c r="U48" s="203">
        <v>27</v>
      </c>
      <c r="V48" s="207">
        <v>1651.4640638864248</v>
      </c>
      <c r="W48" s="208">
        <f t="shared" si="47"/>
        <v>61.165335699497213</v>
      </c>
      <c r="X48" s="205">
        <f t="shared" ref="X48:X57" si="55">RANK(W48, W$47:W$61)</f>
        <v>11</v>
      </c>
      <c r="Y48" s="529"/>
      <c r="Z48" s="203">
        <v>27</v>
      </c>
      <c r="AA48" s="207">
        <v>1651.6582914572855</v>
      </c>
      <c r="AB48" s="208">
        <f t="shared" si="48"/>
        <v>61.172529313232793</v>
      </c>
      <c r="AC48" s="205">
        <f t="shared" ref="AC48:AC57" si="56">RANK(AB48, AB$47:AB$61)</f>
        <v>11</v>
      </c>
      <c r="AD48" s="529"/>
      <c r="AE48" s="203">
        <v>27</v>
      </c>
      <c r="AF48" s="207">
        <v>1651.3959771840291</v>
      </c>
      <c r="AG48" s="208">
        <f t="shared" si="49"/>
        <v>61.162813969778853</v>
      </c>
      <c r="AH48" s="205">
        <f t="shared" ref="AH48:AH57" si="57">RANK(AG48, AG$47:AG$61)</f>
        <v>11</v>
      </c>
      <c r="AI48" s="529"/>
      <c r="AJ48" s="203">
        <v>27</v>
      </c>
      <c r="AK48" s="207">
        <v>1651.3474355259348</v>
      </c>
      <c r="AL48" s="208">
        <f t="shared" si="50"/>
        <v>61.161016130590177</v>
      </c>
      <c r="AM48" s="205">
        <f t="shared" ref="AM48:AM57" si="58">RANK(AL48, AL$47:AL$61)</f>
        <v>11</v>
      </c>
      <c r="AN48" s="529"/>
      <c r="AO48" s="203">
        <v>26</v>
      </c>
      <c r="AP48" s="207">
        <v>1652.0092378752879</v>
      </c>
      <c r="AQ48" s="208">
        <f t="shared" si="51"/>
        <v>63.538816841357225</v>
      </c>
      <c r="AR48" s="205">
        <f t="shared" ref="AR48:AR57" si="59">RANK(AQ48, AQ$47:AQ$61)</f>
        <v>11</v>
      </c>
      <c r="AS48" s="529"/>
      <c r="AT48" s="203">
        <v>26</v>
      </c>
      <c r="AU48" s="207">
        <v>1654.1820094686982</v>
      </c>
      <c r="AV48" s="208">
        <f t="shared" si="52"/>
        <v>63.622384979565318</v>
      </c>
      <c r="AW48" s="205">
        <f t="shared" ref="AW48:AW57" si="60">RANK(AV48, AV$47:AV$61)</f>
        <v>11</v>
      </c>
      <c r="AX48" s="529"/>
    </row>
    <row r="49" spans="1:50" ht="14.25" hidden="1" customHeight="1" outlineLevel="1">
      <c r="A49" s="281"/>
      <c r="B49" s="494"/>
      <c r="C49" s="203">
        <v>3</v>
      </c>
      <c r="D49" s="206" t="s">
        <v>528</v>
      </c>
      <c r="E49" s="203">
        <v>25</v>
      </c>
      <c r="F49" s="203">
        <v>2000</v>
      </c>
      <c r="G49" s="208">
        <f t="shared" si="45"/>
        <v>80</v>
      </c>
      <c r="H49" s="529"/>
      <c r="I49" s="209">
        <f t="shared" si="53"/>
        <v>25.714285714285715</v>
      </c>
      <c r="J49" s="209">
        <f t="shared" si="53"/>
        <v>1696.4082792425195</v>
      </c>
      <c r="K49" s="210">
        <f t="shared" si="53"/>
        <v>65.99247203539764</v>
      </c>
      <c r="L49" s="530"/>
      <c r="M49" s="209">
        <f>RANK(K49, K$47:$K$61)</f>
        <v>7</v>
      </c>
      <c r="N49" s="494"/>
      <c r="O49" s="494"/>
      <c r="P49" s="203">
        <v>26</v>
      </c>
      <c r="Q49" s="207">
        <v>1697.9757085020253</v>
      </c>
      <c r="R49" s="208">
        <f t="shared" si="46"/>
        <v>65.30675801930866</v>
      </c>
      <c r="S49" s="205">
        <f t="shared" si="54"/>
        <v>7</v>
      </c>
      <c r="T49" s="529"/>
      <c r="U49" s="203">
        <v>26</v>
      </c>
      <c r="V49" s="207">
        <v>1693.3048084668087</v>
      </c>
      <c r="W49" s="208">
        <f t="shared" si="47"/>
        <v>65.127108017954185</v>
      </c>
      <c r="X49" s="205">
        <f t="shared" si="55"/>
        <v>8</v>
      </c>
      <c r="Y49" s="529"/>
      <c r="Z49" s="203">
        <v>26</v>
      </c>
      <c r="AA49" s="207">
        <v>1696.5306122448958</v>
      </c>
      <c r="AB49" s="208">
        <f t="shared" si="48"/>
        <v>65.251177394034457</v>
      </c>
      <c r="AC49" s="205">
        <f t="shared" si="56"/>
        <v>7</v>
      </c>
      <c r="AD49" s="529"/>
      <c r="AE49" s="203">
        <v>26</v>
      </c>
      <c r="AF49" s="207">
        <v>1696.5595463138002</v>
      </c>
      <c r="AG49" s="208">
        <f t="shared" si="49"/>
        <v>65.25229024283847</v>
      </c>
      <c r="AH49" s="205">
        <f t="shared" si="57"/>
        <v>7</v>
      </c>
      <c r="AI49" s="529"/>
      <c r="AJ49" s="203">
        <v>26</v>
      </c>
      <c r="AK49" s="207">
        <v>1696.1883855517881</v>
      </c>
      <c r="AL49" s="208">
        <f t="shared" si="50"/>
        <v>65.238014828914928</v>
      </c>
      <c r="AM49" s="205">
        <f t="shared" si="58"/>
        <v>7</v>
      </c>
      <c r="AN49" s="529"/>
      <c r="AO49" s="203">
        <v>25</v>
      </c>
      <c r="AP49" s="207">
        <v>1693.609238445908</v>
      </c>
      <c r="AQ49" s="208">
        <f t="shared" si="51"/>
        <v>67.74436953783632</v>
      </c>
      <c r="AR49" s="205">
        <f t="shared" si="59"/>
        <v>7</v>
      </c>
      <c r="AS49" s="529"/>
      <c r="AT49" s="203">
        <v>25</v>
      </c>
      <c r="AU49" s="207">
        <v>1700.6896551724103</v>
      </c>
      <c r="AV49" s="208">
        <f t="shared" si="52"/>
        <v>68.027586206896416</v>
      </c>
      <c r="AW49" s="205">
        <f t="shared" si="60"/>
        <v>7</v>
      </c>
      <c r="AX49" s="529"/>
    </row>
    <row r="50" spans="1:50" ht="14.25" hidden="1" customHeight="1" outlineLevel="1">
      <c r="A50" s="281"/>
      <c r="B50" s="494"/>
      <c r="C50" s="203">
        <v>4</v>
      </c>
      <c r="D50" s="206" t="s">
        <v>583</v>
      </c>
      <c r="E50" s="203">
        <v>22</v>
      </c>
      <c r="F50" s="203">
        <v>2000</v>
      </c>
      <c r="G50" s="208">
        <f t="shared" si="45"/>
        <v>90.909090909090907</v>
      </c>
      <c r="H50" s="529"/>
      <c r="I50" s="209">
        <f t="shared" si="53"/>
        <v>22.714285714285715</v>
      </c>
      <c r="J50" s="209">
        <f t="shared" si="53"/>
        <v>1674.2506222367579</v>
      </c>
      <c r="K50" s="210">
        <f t="shared" si="53"/>
        <v>73.75543015651192</v>
      </c>
      <c r="L50" s="530"/>
      <c r="M50" s="209">
        <f>RANK(K50, K$47:$K$61)</f>
        <v>6</v>
      </c>
      <c r="N50" s="494"/>
      <c r="O50" s="494"/>
      <c r="P50" s="203">
        <v>23</v>
      </c>
      <c r="Q50" s="207">
        <v>1621.7469775233837</v>
      </c>
      <c r="R50" s="208">
        <f t="shared" si="46"/>
        <v>70.510738153190601</v>
      </c>
      <c r="S50" s="205">
        <f t="shared" si="54"/>
        <v>6</v>
      </c>
      <c r="T50" s="529"/>
      <c r="U50" s="203">
        <v>23</v>
      </c>
      <c r="V50" s="207">
        <v>1640.607309766513</v>
      </c>
      <c r="W50" s="208">
        <f t="shared" si="47"/>
        <v>71.330752598544038</v>
      </c>
      <c r="X50" s="205">
        <f t="shared" si="55"/>
        <v>6</v>
      </c>
      <c r="Y50" s="529"/>
      <c r="Z50" s="203">
        <v>23</v>
      </c>
      <c r="AA50" s="207">
        <v>1667.4878258378678</v>
      </c>
      <c r="AB50" s="208">
        <f t="shared" si="48"/>
        <v>72.499470688602955</v>
      </c>
      <c r="AC50" s="205">
        <f t="shared" si="56"/>
        <v>6</v>
      </c>
      <c r="AD50" s="529"/>
      <c r="AE50" s="203">
        <v>23</v>
      </c>
      <c r="AF50" s="207">
        <v>1682.2118380062284</v>
      </c>
      <c r="AG50" s="208">
        <f t="shared" si="49"/>
        <v>73.139645130705588</v>
      </c>
      <c r="AH50" s="205">
        <f t="shared" si="57"/>
        <v>6</v>
      </c>
      <c r="AI50" s="529"/>
      <c r="AJ50" s="203">
        <v>23</v>
      </c>
      <c r="AK50" s="207">
        <v>1700.5626146188108</v>
      </c>
      <c r="AL50" s="208">
        <f t="shared" si="50"/>
        <v>73.937504983426564</v>
      </c>
      <c r="AM50" s="205">
        <f t="shared" si="58"/>
        <v>5</v>
      </c>
      <c r="AN50" s="529"/>
      <c r="AO50" s="203">
        <v>22</v>
      </c>
      <c r="AP50" s="207">
        <v>1703.1377899045019</v>
      </c>
      <c r="AQ50" s="208">
        <f t="shared" si="51"/>
        <v>77.415354086568271</v>
      </c>
      <c r="AR50" s="205">
        <f t="shared" si="59"/>
        <v>2</v>
      </c>
      <c r="AS50" s="529"/>
      <c r="AT50" s="203">
        <v>22</v>
      </c>
      <c r="AU50" s="207">
        <v>1704</v>
      </c>
      <c r="AV50" s="208">
        <f t="shared" si="52"/>
        <v>77.454545454545453</v>
      </c>
      <c r="AW50" s="205">
        <f t="shared" si="60"/>
        <v>2</v>
      </c>
      <c r="AX50" s="529"/>
    </row>
    <row r="51" spans="1:50" ht="14.25" hidden="1" customHeight="1" outlineLevel="1">
      <c r="A51" s="281"/>
      <c r="B51" s="494"/>
      <c r="C51" s="203">
        <v>5</v>
      </c>
      <c r="D51" s="206" t="s">
        <v>529</v>
      </c>
      <c r="E51" s="203">
        <v>26</v>
      </c>
      <c r="F51" s="203">
        <v>2000</v>
      </c>
      <c r="G51" s="208">
        <f t="shared" si="45"/>
        <v>76.92307692307692</v>
      </c>
      <c r="H51" s="529"/>
      <c r="I51" s="209">
        <f t="shared" si="53"/>
        <v>26.714285714285715</v>
      </c>
      <c r="J51" s="209">
        <f t="shared" si="53"/>
        <v>1695.9998394595186</v>
      </c>
      <c r="K51" s="210">
        <f t="shared" si="53"/>
        <v>63.505735363264435</v>
      </c>
      <c r="L51" s="530"/>
      <c r="M51" s="209">
        <f>RANK(K51, K$47:$K$61)</f>
        <v>10</v>
      </c>
      <c r="N51" s="494"/>
      <c r="O51" s="494"/>
      <c r="P51" s="203">
        <v>27</v>
      </c>
      <c r="Q51" s="207">
        <v>1694.5041573717276</v>
      </c>
      <c r="R51" s="208">
        <f t="shared" si="46"/>
        <v>62.759413235989911</v>
      </c>
      <c r="S51" s="205">
        <f t="shared" si="54"/>
        <v>10</v>
      </c>
      <c r="T51" s="529"/>
      <c r="U51" s="203">
        <v>27</v>
      </c>
      <c r="V51" s="207">
        <v>1695.348837209302</v>
      </c>
      <c r="W51" s="208">
        <f t="shared" si="47"/>
        <v>62.790697674418595</v>
      </c>
      <c r="X51" s="205">
        <f t="shared" si="55"/>
        <v>10</v>
      </c>
      <c r="Y51" s="529"/>
      <c r="Z51" s="203">
        <v>27</v>
      </c>
      <c r="AA51" s="207">
        <v>1695.5465587044516</v>
      </c>
      <c r="AB51" s="208">
        <f t="shared" si="48"/>
        <v>62.798020692757468</v>
      </c>
      <c r="AC51" s="205">
        <f t="shared" si="56"/>
        <v>10</v>
      </c>
      <c r="AD51" s="529"/>
      <c r="AE51" s="203">
        <v>27</v>
      </c>
      <c r="AF51" s="207">
        <v>1696.0604425256336</v>
      </c>
      <c r="AG51" s="208">
        <f t="shared" si="49"/>
        <v>62.817053426875319</v>
      </c>
      <c r="AH51" s="205">
        <f t="shared" si="57"/>
        <v>10</v>
      </c>
      <c r="AI51" s="529"/>
      <c r="AJ51" s="203">
        <v>27</v>
      </c>
      <c r="AK51" s="207">
        <v>1695.3260869565202</v>
      </c>
      <c r="AL51" s="208">
        <f t="shared" si="50"/>
        <v>62.789855072463709</v>
      </c>
      <c r="AM51" s="205">
        <f t="shared" si="58"/>
        <v>10</v>
      </c>
      <c r="AN51" s="529"/>
      <c r="AO51" s="203">
        <v>26</v>
      </c>
      <c r="AP51" s="207">
        <v>1696.9418257070602</v>
      </c>
      <c r="AQ51" s="208">
        <f t="shared" si="51"/>
        <v>65.266993296425397</v>
      </c>
      <c r="AR51" s="205">
        <f t="shared" si="59"/>
        <v>9</v>
      </c>
      <c r="AS51" s="529"/>
      <c r="AT51" s="203">
        <v>26</v>
      </c>
      <c r="AU51" s="207">
        <v>1698.2709677419357</v>
      </c>
      <c r="AV51" s="208">
        <f t="shared" si="52"/>
        <v>65.31811414392061</v>
      </c>
      <c r="AW51" s="205">
        <f t="shared" si="60"/>
        <v>9</v>
      </c>
      <c r="AX51" s="529"/>
    </row>
    <row r="52" spans="1:50" ht="14.25" hidden="1" customHeight="1" outlineLevel="1">
      <c r="A52" s="281"/>
      <c r="B52" s="494"/>
      <c r="C52" s="203">
        <v>6</v>
      </c>
      <c r="D52" s="206" t="s">
        <v>373</v>
      </c>
      <c r="E52" s="203">
        <v>23</v>
      </c>
      <c r="F52" s="203">
        <v>2000</v>
      </c>
      <c r="G52" s="208">
        <f t="shared" si="45"/>
        <v>86.956521739130437</v>
      </c>
      <c r="H52" s="529"/>
      <c r="I52" s="209">
        <f t="shared" si="53"/>
        <v>23</v>
      </c>
      <c r="J52" s="209">
        <f t="shared" si="53"/>
        <v>1709.2612310643958</v>
      </c>
      <c r="K52" s="210">
        <f t="shared" si="53"/>
        <v>74.315705698451993</v>
      </c>
      <c r="L52" s="530"/>
      <c r="M52" s="209">
        <f>RANK(K52, K$47:$K$61)</f>
        <v>3</v>
      </c>
      <c r="N52" s="494"/>
      <c r="O52" s="494"/>
      <c r="P52" s="203">
        <v>23</v>
      </c>
      <c r="Q52" s="207">
        <v>1711.2238684798053</v>
      </c>
      <c r="R52" s="208">
        <f t="shared" si="46"/>
        <v>74.401037759991539</v>
      </c>
      <c r="S52" s="205">
        <f t="shared" si="54"/>
        <v>3</v>
      </c>
      <c r="T52" s="529"/>
      <c r="U52" s="203">
        <v>23</v>
      </c>
      <c r="V52" s="207">
        <v>1709.5307612095942</v>
      </c>
      <c r="W52" s="208">
        <f t="shared" si="47"/>
        <v>74.327424400417144</v>
      </c>
      <c r="X52" s="205">
        <f t="shared" si="55"/>
        <v>3</v>
      </c>
      <c r="Y52" s="529"/>
      <c r="Z52" s="203">
        <v>23</v>
      </c>
      <c r="AA52" s="207">
        <v>1708.6592178770952</v>
      </c>
      <c r="AB52" s="208">
        <f t="shared" si="48"/>
        <v>74.289531212047621</v>
      </c>
      <c r="AC52" s="205">
        <f t="shared" si="56"/>
        <v>3</v>
      </c>
      <c r="AD52" s="529"/>
      <c r="AE52" s="203">
        <v>23</v>
      </c>
      <c r="AF52" s="207">
        <v>1707.9471788715502</v>
      </c>
      <c r="AG52" s="208">
        <f t="shared" si="49"/>
        <v>74.258572994415232</v>
      </c>
      <c r="AH52" s="205">
        <f t="shared" si="57"/>
        <v>4</v>
      </c>
      <c r="AI52" s="529"/>
      <c r="AJ52" s="203">
        <v>23</v>
      </c>
      <c r="AK52" s="207">
        <v>1706.6783831282958</v>
      </c>
      <c r="AL52" s="208">
        <f t="shared" si="50"/>
        <v>74.203407962099817</v>
      </c>
      <c r="AM52" s="205">
        <f t="shared" si="58"/>
        <v>4</v>
      </c>
      <c r="AN52" s="529"/>
      <c r="AO52" s="203">
        <v>23</v>
      </c>
      <c r="AP52" s="207">
        <v>1709.3829578844286</v>
      </c>
      <c r="AQ52" s="208">
        <f t="shared" si="51"/>
        <v>74.320998168888195</v>
      </c>
      <c r="AR52" s="205">
        <f t="shared" si="59"/>
        <v>4</v>
      </c>
      <c r="AS52" s="529"/>
      <c r="AT52" s="203">
        <v>23</v>
      </c>
      <c r="AU52" s="207">
        <v>1711.4062500000007</v>
      </c>
      <c r="AV52" s="208">
        <f t="shared" si="52"/>
        <v>74.408967391304373</v>
      </c>
      <c r="AW52" s="205">
        <f t="shared" si="60"/>
        <v>4</v>
      </c>
      <c r="AX52" s="529"/>
    </row>
    <row r="53" spans="1:50" ht="14.25" hidden="1" customHeight="1" outlineLevel="1">
      <c r="A53" s="281"/>
      <c r="B53" s="494"/>
      <c r="C53" s="203">
        <v>7</v>
      </c>
      <c r="D53" s="206" t="s">
        <v>411</v>
      </c>
      <c r="E53" s="203">
        <v>23</v>
      </c>
      <c r="F53" s="203">
        <v>2000</v>
      </c>
      <c r="G53" s="208">
        <f t="shared" si="45"/>
        <v>86.956521739130437</v>
      </c>
      <c r="H53" s="529"/>
      <c r="I53" s="209">
        <f t="shared" si="53"/>
        <v>23</v>
      </c>
      <c r="J53" s="209">
        <f t="shared" si="53"/>
        <v>1701.5023572430739</v>
      </c>
      <c r="K53" s="210">
        <f t="shared" si="53"/>
        <v>73.978363358394517</v>
      </c>
      <c r="L53" s="530"/>
      <c r="M53" s="209">
        <f>RANK(K53, K$47:$K$61)</f>
        <v>5</v>
      </c>
      <c r="N53" s="494"/>
      <c r="O53" s="494"/>
      <c r="P53" s="203">
        <v>23</v>
      </c>
      <c r="Q53" s="207">
        <v>1703.0980192991387</v>
      </c>
      <c r="R53" s="208">
        <f t="shared" si="46"/>
        <v>74.047739969527768</v>
      </c>
      <c r="S53" s="205">
        <f t="shared" si="54"/>
        <v>5</v>
      </c>
      <c r="T53" s="529"/>
      <c r="U53" s="203">
        <v>23</v>
      </c>
      <c r="V53" s="207">
        <v>1703.1347962382474</v>
      </c>
      <c r="W53" s="208">
        <f t="shared" si="47"/>
        <v>74.049338966880327</v>
      </c>
      <c r="X53" s="205">
        <f t="shared" si="55"/>
        <v>5</v>
      </c>
      <c r="Y53" s="529"/>
      <c r="Z53" s="203">
        <v>23</v>
      </c>
      <c r="AA53" s="207">
        <v>1700.7295010213038</v>
      </c>
      <c r="AB53" s="208">
        <f t="shared" si="48"/>
        <v>73.944760913969731</v>
      </c>
      <c r="AC53" s="205">
        <f t="shared" si="56"/>
        <v>5</v>
      </c>
      <c r="AD53" s="529"/>
      <c r="AE53" s="203">
        <v>23</v>
      </c>
      <c r="AF53" s="207">
        <v>1700.275482093668</v>
      </c>
      <c r="AG53" s="208">
        <f t="shared" si="49"/>
        <v>73.925020960594253</v>
      </c>
      <c r="AH53" s="205">
        <f t="shared" si="57"/>
        <v>5</v>
      </c>
      <c r="AI53" s="529"/>
      <c r="AJ53" s="203">
        <v>23</v>
      </c>
      <c r="AK53" s="207">
        <v>1698.5710434079263</v>
      </c>
      <c r="AL53" s="208">
        <f t="shared" si="50"/>
        <v>73.850914930779396</v>
      </c>
      <c r="AM53" s="205">
        <f t="shared" si="58"/>
        <v>6</v>
      </c>
      <c r="AN53" s="529"/>
      <c r="AO53" s="203">
        <v>23</v>
      </c>
      <c r="AP53" s="207">
        <v>1701.3579049466516</v>
      </c>
      <c r="AQ53" s="208">
        <f t="shared" si="51"/>
        <v>73.972082823767465</v>
      </c>
      <c r="AR53" s="205">
        <f t="shared" si="59"/>
        <v>6</v>
      </c>
      <c r="AS53" s="529"/>
      <c r="AT53" s="203">
        <v>23</v>
      </c>
      <c r="AU53" s="207">
        <v>1703.3497536945818</v>
      </c>
      <c r="AV53" s="208">
        <f t="shared" si="52"/>
        <v>74.058684943242682</v>
      </c>
      <c r="AW53" s="205">
        <f t="shared" si="60"/>
        <v>6</v>
      </c>
      <c r="AX53" s="529"/>
    </row>
    <row r="54" spans="1:50" ht="14.25" hidden="1" customHeight="1" outlineLevel="1">
      <c r="A54" s="281"/>
      <c r="B54" s="494"/>
      <c r="C54" s="203">
        <v>8</v>
      </c>
      <c r="D54" s="206" t="s">
        <v>374</v>
      </c>
      <c r="E54" s="203">
        <v>26</v>
      </c>
      <c r="F54" s="203">
        <v>2000</v>
      </c>
      <c r="G54" s="208">
        <f t="shared" si="45"/>
        <v>76.92307692307692</v>
      </c>
      <c r="H54" s="529"/>
      <c r="I54" s="209">
        <f t="shared" si="53"/>
        <v>26</v>
      </c>
      <c r="J54" s="209">
        <f t="shared" si="53"/>
        <v>1694.5748649062396</v>
      </c>
      <c r="K54" s="210">
        <f t="shared" si="53"/>
        <v>65.175956342547678</v>
      </c>
      <c r="L54" s="530"/>
      <c r="M54" s="209">
        <f>RANK(K54, K$47:$K$61)</f>
        <v>8</v>
      </c>
      <c r="N54" s="494"/>
      <c r="O54" s="494"/>
      <c r="P54" s="203">
        <v>26</v>
      </c>
      <c r="Q54" s="207">
        <v>1695.2256376716782</v>
      </c>
      <c r="R54" s="208">
        <f t="shared" si="46"/>
        <v>65.200986064295321</v>
      </c>
      <c r="S54" s="205">
        <f t="shared" si="54"/>
        <v>8</v>
      </c>
      <c r="T54" s="529"/>
      <c r="U54" s="203">
        <v>26</v>
      </c>
      <c r="V54" s="207">
        <v>1695.0455005055646</v>
      </c>
      <c r="W54" s="208">
        <f t="shared" si="47"/>
        <v>65.194057711752492</v>
      </c>
      <c r="X54" s="205">
        <f t="shared" si="55"/>
        <v>7</v>
      </c>
      <c r="Y54" s="529"/>
      <c r="Z54" s="203">
        <v>26</v>
      </c>
      <c r="AA54" s="207">
        <v>1693.5446463084663</v>
      </c>
      <c r="AB54" s="208">
        <f t="shared" si="48"/>
        <v>65.136332550325633</v>
      </c>
      <c r="AC54" s="205">
        <f t="shared" si="56"/>
        <v>8</v>
      </c>
      <c r="AD54" s="529"/>
      <c r="AE54" s="203">
        <v>26</v>
      </c>
      <c r="AF54" s="207">
        <v>1692.9421094369584</v>
      </c>
      <c r="AG54" s="208">
        <f t="shared" si="49"/>
        <v>65.113158055267633</v>
      </c>
      <c r="AH54" s="205">
        <f t="shared" si="57"/>
        <v>8</v>
      </c>
      <c r="AI54" s="529"/>
      <c r="AJ54" s="203">
        <v>26</v>
      </c>
      <c r="AK54" s="207">
        <v>1692.9476763080952</v>
      </c>
      <c r="AL54" s="208">
        <f t="shared" si="50"/>
        <v>65.113372165695964</v>
      </c>
      <c r="AM54" s="205">
        <f t="shared" si="58"/>
        <v>8</v>
      </c>
      <c r="AN54" s="529"/>
      <c r="AO54" s="203">
        <v>26</v>
      </c>
      <c r="AP54" s="207">
        <v>1695.024711696871</v>
      </c>
      <c r="AQ54" s="208">
        <f t="shared" si="51"/>
        <v>65.193258142187346</v>
      </c>
      <c r="AR54" s="205">
        <f t="shared" si="59"/>
        <v>10</v>
      </c>
      <c r="AS54" s="529"/>
      <c r="AT54" s="203">
        <v>26</v>
      </c>
      <c r="AU54" s="207">
        <v>1697.2937724160438</v>
      </c>
      <c r="AV54" s="208">
        <f t="shared" si="52"/>
        <v>65.280529708309373</v>
      </c>
      <c r="AW54" s="205">
        <f t="shared" si="60"/>
        <v>10</v>
      </c>
      <c r="AX54" s="529"/>
    </row>
    <row r="55" spans="1:50" ht="14.25" hidden="1" customHeight="1" outlineLevel="1">
      <c r="A55" s="281"/>
      <c r="B55" s="494"/>
      <c r="C55" s="203">
        <v>9</v>
      </c>
      <c r="D55" s="206" t="s">
        <v>379</v>
      </c>
      <c r="E55" s="203">
        <v>23</v>
      </c>
      <c r="F55" s="203">
        <v>2000</v>
      </c>
      <c r="G55" s="208">
        <f t="shared" si="45"/>
        <v>86.956521739130437</v>
      </c>
      <c r="H55" s="529"/>
      <c r="I55" s="209">
        <f t="shared" si="53"/>
        <v>23</v>
      </c>
      <c r="J55" s="209">
        <f t="shared" si="53"/>
        <v>1708.9599763168269</v>
      </c>
      <c r="K55" s="210">
        <f t="shared" si="53"/>
        <v>74.302607665948997</v>
      </c>
      <c r="L55" s="530"/>
      <c r="M55" s="209">
        <f>RANK(K55, K$47:$K$61)</f>
        <v>4</v>
      </c>
      <c r="N55" s="494"/>
      <c r="O55" s="494"/>
      <c r="P55" s="203">
        <v>23</v>
      </c>
      <c r="Q55" s="207">
        <v>1708.3649431024157</v>
      </c>
      <c r="R55" s="208">
        <f t="shared" si="46"/>
        <v>74.276736656626767</v>
      </c>
      <c r="S55" s="205">
        <f t="shared" si="54"/>
        <v>4</v>
      </c>
      <c r="T55" s="529"/>
      <c r="U55" s="203">
        <v>23</v>
      </c>
      <c r="V55" s="207">
        <v>1709.1793313069893</v>
      </c>
      <c r="W55" s="208">
        <f t="shared" si="47"/>
        <v>74.31214483943431</v>
      </c>
      <c r="X55" s="205">
        <f t="shared" si="55"/>
        <v>4</v>
      </c>
      <c r="Y55" s="529"/>
      <c r="Z55" s="203">
        <v>23</v>
      </c>
      <c r="AA55" s="207">
        <v>1708.1346110987281</v>
      </c>
      <c r="AB55" s="208">
        <f t="shared" si="48"/>
        <v>74.266722221683835</v>
      </c>
      <c r="AC55" s="205">
        <f t="shared" si="56"/>
        <v>4</v>
      </c>
      <c r="AD55" s="529"/>
      <c r="AE55" s="203">
        <v>23</v>
      </c>
      <c r="AF55" s="207">
        <v>1708.3018867924538</v>
      </c>
      <c r="AG55" s="208">
        <f t="shared" si="49"/>
        <v>74.273995077932781</v>
      </c>
      <c r="AH55" s="205">
        <f t="shared" si="57"/>
        <v>3</v>
      </c>
      <c r="AI55" s="529"/>
      <c r="AJ55" s="203">
        <v>23</v>
      </c>
      <c r="AK55" s="207">
        <v>1708.0291970802928</v>
      </c>
      <c r="AL55" s="208">
        <f t="shared" si="50"/>
        <v>74.262139003490987</v>
      </c>
      <c r="AM55" s="205">
        <f t="shared" si="58"/>
        <v>3</v>
      </c>
      <c r="AN55" s="529"/>
      <c r="AO55" s="203">
        <v>23</v>
      </c>
      <c r="AP55" s="207">
        <v>1709.3382352941198</v>
      </c>
      <c r="AQ55" s="208">
        <f t="shared" si="51"/>
        <v>74.319053708439995</v>
      </c>
      <c r="AR55" s="205">
        <f t="shared" si="59"/>
        <v>5</v>
      </c>
      <c r="AS55" s="529"/>
      <c r="AT55" s="203">
        <v>23</v>
      </c>
      <c r="AU55" s="207">
        <v>1711.3716295427887</v>
      </c>
      <c r="AV55" s="208">
        <f t="shared" si="52"/>
        <v>74.407462154034292</v>
      </c>
      <c r="AW55" s="205">
        <f t="shared" si="60"/>
        <v>5</v>
      </c>
      <c r="AX55" s="529"/>
    </row>
    <row r="56" spans="1:50" ht="14.25" hidden="1" customHeight="1" outlineLevel="1">
      <c r="A56" s="281"/>
      <c r="B56" s="494"/>
      <c r="C56" s="203">
        <v>10</v>
      </c>
      <c r="D56" s="206" t="s">
        <v>380</v>
      </c>
      <c r="E56" s="203">
        <v>17</v>
      </c>
      <c r="F56" s="203">
        <v>2000</v>
      </c>
      <c r="G56" s="208">
        <f t="shared" si="45"/>
        <v>117.64705882352941</v>
      </c>
      <c r="H56" s="529"/>
      <c r="I56" s="209">
        <f t="shared" si="53"/>
        <v>17</v>
      </c>
      <c r="J56" s="209">
        <f t="shared" si="53"/>
        <v>1702.4616385963004</v>
      </c>
      <c r="K56" s="210">
        <f t="shared" si="53"/>
        <v>100.14480227037062</v>
      </c>
      <c r="L56" s="530"/>
      <c r="M56" s="209">
        <f>RANK(K56, K$47:$K$61)</f>
        <v>1</v>
      </c>
      <c r="N56" s="494"/>
      <c r="O56" s="494"/>
      <c r="P56" s="203">
        <v>17</v>
      </c>
      <c r="Q56" s="207">
        <v>1704.2971595047336</v>
      </c>
      <c r="R56" s="208">
        <f t="shared" si="46"/>
        <v>100.25277408851375</v>
      </c>
      <c r="S56" s="205">
        <f t="shared" si="54"/>
        <v>1</v>
      </c>
      <c r="T56" s="529"/>
      <c r="U56" s="203">
        <v>17</v>
      </c>
      <c r="V56" s="207">
        <v>1704.2041312272202</v>
      </c>
      <c r="W56" s="208">
        <f t="shared" si="47"/>
        <v>100.2473018368953</v>
      </c>
      <c r="X56" s="205">
        <f t="shared" si="55"/>
        <v>1</v>
      </c>
      <c r="Y56" s="529"/>
      <c r="Z56" s="203">
        <v>17</v>
      </c>
      <c r="AA56" s="207">
        <v>1700.3652711435814</v>
      </c>
      <c r="AB56" s="208">
        <f t="shared" si="48"/>
        <v>100.02148653785773</v>
      </c>
      <c r="AC56" s="205">
        <f t="shared" si="56"/>
        <v>1</v>
      </c>
      <c r="AD56" s="529"/>
      <c r="AE56" s="203">
        <v>17</v>
      </c>
      <c r="AF56" s="207">
        <v>1700.3156384505014</v>
      </c>
      <c r="AG56" s="208">
        <f t="shared" si="49"/>
        <v>100.01856696767655</v>
      </c>
      <c r="AH56" s="205">
        <f t="shared" si="57"/>
        <v>1</v>
      </c>
      <c r="AI56" s="529"/>
      <c r="AJ56" s="203">
        <v>17</v>
      </c>
      <c r="AK56" s="207">
        <v>1700.2963300661038</v>
      </c>
      <c r="AL56" s="208">
        <f t="shared" si="50"/>
        <v>100.01743118035904</v>
      </c>
      <c r="AM56" s="205">
        <f t="shared" si="58"/>
        <v>1</v>
      </c>
      <c r="AN56" s="529"/>
      <c r="AO56" s="203">
        <v>17</v>
      </c>
      <c r="AP56" s="207">
        <v>1703.376623376626</v>
      </c>
      <c r="AQ56" s="208">
        <f t="shared" si="51"/>
        <v>100.19862490450741</v>
      </c>
      <c r="AR56" s="205">
        <f t="shared" si="59"/>
        <v>1</v>
      </c>
      <c r="AS56" s="529"/>
      <c r="AT56" s="203">
        <v>17</v>
      </c>
      <c r="AU56" s="207">
        <v>1704.3763164053385</v>
      </c>
      <c r="AV56" s="208">
        <f t="shared" si="52"/>
        <v>100.25743037678461</v>
      </c>
      <c r="AW56" s="205">
        <f t="shared" si="60"/>
        <v>1</v>
      </c>
      <c r="AX56" s="529"/>
    </row>
    <row r="57" spans="1:50" ht="14.25" hidden="1" customHeight="1" outlineLevel="1">
      <c r="A57" s="281"/>
      <c r="B57" s="494"/>
      <c r="C57" s="203">
        <v>11</v>
      </c>
      <c r="D57" s="206" t="s">
        <v>412</v>
      </c>
      <c r="E57" s="203">
        <v>22</v>
      </c>
      <c r="F57" s="203">
        <v>2000</v>
      </c>
      <c r="G57" s="208">
        <f t="shared" si="45"/>
        <v>90.909090909090907</v>
      </c>
      <c r="H57" s="529"/>
      <c r="I57" s="209">
        <f t="shared" si="53"/>
        <v>22</v>
      </c>
      <c r="J57" s="209">
        <f t="shared" si="53"/>
        <v>1689.9995340012126</v>
      </c>
      <c r="K57" s="210">
        <f t="shared" si="53"/>
        <v>76.818160636418753</v>
      </c>
      <c r="L57" s="530"/>
      <c r="M57" s="209">
        <f>RANK(K57, K$47:$K$61)</f>
        <v>2</v>
      </c>
      <c r="N57" s="494"/>
      <c r="O57" s="494"/>
      <c r="P57" s="203">
        <v>22</v>
      </c>
      <c r="Q57" s="207">
        <v>1695.9158916295999</v>
      </c>
      <c r="R57" s="208">
        <f t="shared" si="46"/>
        <v>77.087085983163632</v>
      </c>
      <c r="S57" s="205">
        <f t="shared" si="54"/>
        <v>2</v>
      </c>
      <c r="T57" s="529"/>
      <c r="U57" s="203">
        <v>22</v>
      </c>
      <c r="V57" s="207">
        <v>1695.9097320169203</v>
      </c>
      <c r="W57" s="208">
        <f t="shared" si="47"/>
        <v>77.086806000769101</v>
      </c>
      <c r="X57" s="205">
        <f t="shared" si="55"/>
        <v>2</v>
      </c>
      <c r="Y57" s="529"/>
      <c r="Z57" s="203">
        <v>22</v>
      </c>
      <c r="AA57" s="207">
        <v>1688.1685575364654</v>
      </c>
      <c r="AB57" s="208">
        <f t="shared" si="48"/>
        <v>76.734934433475701</v>
      </c>
      <c r="AC57" s="205">
        <f t="shared" si="56"/>
        <v>2</v>
      </c>
      <c r="AD57" s="529"/>
      <c r="AE57" s="203">
        <v>22</v>
      </c>
      <c r="AF57" s="207">
        <v>1686.0524961399897</v>
      </c>
      <c r="AG57" s="208">
        <f t="shared" si="49"/>
        <v>76.638749824544988</v>
      </c>
      <c r="AH57" s="205">
        <f t="shared" si="57"/>
        <v>2</v>
      </c>
      <c r="AI57" s="529"/>
      <c r="AJ57" s="203">
        <v>22</v>
      </c>
      <c r="AK57" s="207">
        <v>1685.4176072234779</v>
      </c>
      <c r="AL57" s="208">
        <f t="shared" si="50"/>
        <v>76.609891237430816</v>
      </c>
      <c r="AM57" s="205">
        <f t="shared" si="58"/>
        <v>2</v>
      </c>
      <c r="AN57" s="529"/>
      <c r="AO57" s="203">
        <v>22</v>
      </c>
      <c r="AP57" s="207">
        <v>1688.3916083916088</v>
      </c>
      <c r="AQ57" s="208">
        <f t="shared" si="51"/>
        <v>76.745073108709491</v>
      </c>
      <c r="AR57" s="205">
        <f t="shared" si="59"/>
        <v>3</v>
      </c>
      <c r="AS57" s="529"/>
      <c r="AT57" s="203">
        <v>22</v>
      </c>
      <c r="AU57" s="207">
        <v>1690.1408450704282</v>
      </c>
      <c r="AV57" s="208">
        <f t="shared" si="52"/>
        <v>76.824583866837642</v>
      </c>
      <c r="AW57" s="205">
        <f t="shared" si="60"/>
        <v>3</v>
      </c>
      <c r="AX57" s="529"/>
    </row>
    <row r="58" spans="1:50" ht="14.25" hidden="1" customHeight="1" outlineLevel="1">
      <c r="A58" s="281"/>
      <c r="B58" s="494"/>
      <c r="C58" s="203">
        <v>12</v>
      </c>
      <c r="D58" s="206"/>
      <c r="E58" s="203"/>
      <c r="F58" s="203"/>
      <c r="G58" s="203"/>
      <c r="H58" s="529"/>
      <c r="I58" s="209"/>
      <c r="J58" s="209"/>
      <c r="K58" s="210"/>
      <c r="L58" s="530"/>
      <c r="M58" s="209"/>
      <c r="N58" s="494"/>
      <c r="O58" s="494"/>
      <c r="P58" s="203"/>
      <c r="Q58" s="207"/>
      <c r="R58" s="208"/>
      <c r="S58" s="205"/>
      <c r="T58" s="529"/>
      <c r="U58" s="203"/>
      <c r="V58" s="207"/>
      <c r="W58" s="208"/>
      <c r="X58" s="205"/>
      <c r="Y58" s="529"/>
      <c r="Z58" s="203"/>
      <c r="AA58" s="207"/>
      <c r="AB58" s="208"/>
      <c r="AC58" s="205"/>
      <c r="AD58" s="529"/>
      <c r="AE58" s="203"/>
      <c r="AF58" s="207"/>
      <c r="AG58" s="208"/>
      <c r="AH58" s="205"/>
      <c r="AI58" s="529"/>
      <c r="AJ58" s="203"/>
      <c r="AK58" s="207"/>
      <c r="AL58" s="208"/>
      <c r="AM58" s="205"/>
      <c r="AN58" s="529"/>
      <c r="AO58" s="203"/>
      <c r="AP58" s="207"/>
      <c r="AQ58" s="208"/>
      <c r="AR58" s="205"/>
      <c r="AS58" s="529"/>
      <c r="AT58" s="203"/>
      <c r="AU58" s="207"/>
      <c r="AV58" s="208"/>
      <c r="AW58" s="205"/>
      <c r="AX58" s="529"/>
    </row>
    <row r="59" spans="1:50" ht="14.25" hidden="1" customHeight="1" outlineLevel="1">
      <c r="A59" s="281"/>
      <c r="B59" s="494"/>
      <c r="C59" s="203">
        <v>13</v>
      </c>
      <c r="D59" s="206"/>
      <c r="E59" s="203"/>
      <c r="F59" s="203"/>
      <c r="G59" s="203"/>
      <c r="H59" s="529"/>
      <c r="I59" s="209"/>
      <c r="J59" s="209"/>
      <c r="K59" s="210"/>
      <c r="L59" s="530"/>
      <c r="M59" s="209"/>
      <c r="N59" s="494"/>
      <c r="O59" s="494"/>
      <c r="P59" s="203"/>
      <c r="Q59" s="207"/>
      <c r="R59" s="208"/>
      <c r="S59" s="205"/>
      <c r="T59" s="529"/>
      <c r="U59" s="203"/>
      <c r="V59" s="207"/>
      <c r="W59" s="208"/>
      <c r="X59" s="205"/>
      <c r="Y59" s="529"/>
      <c r="Z59" s="203"/>
      <c r="AA59" s="207"/>
      <c r="AB59" s="208"/>
      <c r="AC59" s="205"/>
      <c r="AD59" s="529"/>
      <c r="AE59" s="203"/>
      <c r="AF59" s="207"/>
      <c r="AG59" s="208"/>
      <c r="AH59" s="205"/>
      <c r="AI59" s="529"/>
      <c r="AJ59" s="203"/>
      <c r="AK59" s="207"/>
      <c r="AL59" s="208"/>
      <c r="AM59" s="205"/>
      <c r="AN59" s="529"/>
      <c r="AO59" s="203"/>
      <c r="AP59" s="207"/>
      <c r="AQ59" s="208"/>
      <c r="AR59" s="205"/>
      <c r="AS59" s="529"/>
      <c r="AT59" s="203"/>
      <c r="AU59" s="207"/>
      <c r="AV59" s="208"/>
      <c r="AW59" s="205"/>
      <c r="AX59" s="529"/>
    </row>
    <row r="60" spans="1:50" ht="14.25" hidden="1" customHeight="1" outlineLevel="1">
      <c r="A60" s="281"/>
      <c r="B60" s="494"/>
      <c r="C60" s="203">
        <v>14</v>
      </c>
      <c r="D60" s="206"/>
      <c r="E60" s="203"/>
      <c r="F60" s="203"/>
      <c r="G60" s="203"/>
      <c r="H60" s="529"/>
      <c r="I60" s="209"/>
      <c r="J60" s="209"/>
      <c r="K60" s="210"/>
      <c r="L60" s="530"/>
      <c r="M60" s="209"/>
      <c r="N60" s="494"/>
      <c r="O60" s="494"/>
      <c r="P60" s="203"/>
      <c r="Q60" s="207"/>
      <c r="R60" s="208"/>
      <c r="S60" s="205"/>
      <c r="T60" s="529"/>
      <c r="U60" s="203"/>
      <c r="V60" s="207"/>
      <c r="W60" s="208"/>
      <c r="X60" s="205"/>
      <c r="Y60" s="529"/>
      <c r="Z60" s="203"/>
      <c r="AA60" s="207"/>
      <c r="AB60" s="208"/>
      <c r="AC60" s="205"/>
      <c r="AD60" s="529"/>
      <c r="AE60" s="203"/>
      <c r="AF60" s="207"/>
      <c r="AG60" s="208"/>
      <c r="AH60" s="205"/>
      <c r="AI60" s="529"/>
      <c r="AJ60" s="203"/>
      <c r="AK60" s="207"/>
      <c r="AL60" s="208"/>
      <c r="AM60" s="205"/>
      <c r="AN60" s="529"/>
      <c r="AO60" s="203"/>
      <c r="AP60" s="207"/>
      <c r="AQ60" s="208"/>
      <c r="AR60" s="205"/>
      <c r="AS60" s="529"/>
      <c r="AT60" s="203"/>
      <c r="AU60" s="207"/>
      <c r="AV60" s="208"/>
      <c r="AW60" s="205"/>
      <c r="AX60" s="529"/>
    </row>
    <row r="61" spans="1:50" ht="14.25" hidden="1" customHeight="1" outlineLevel="1">
      <c r="A61" s="281"/>
      <c r="B61" s="494"/>
      <c r="C61" s="203">
        <v>15</v>
      </c>
      <c r="D61" s="206"/>
      <c r="E61" s="203"/>
      <c r="F61" s="203"/>
      <c r="G61" s="203"/>
      <c r="H61" s="529"/>
      <c r="I61" s="209"/>
      <c r="J61" s="209"/>
      <c r="K61" s="210"/>
      <c r="L61" s="530"/>
      <c r="M61" s="209"/>
      <c r="N61" s="494"/>
      <c r="O61" s="494"/>
      <c r="P61" s="203"/>
      <c r="Q61" s="207"/>
      <c r="R61" s="208"/>
      <c r="S61" s="205"/>
      <c r="T61" s="529"/>
      <c r="U61" s="203"/>
      <c r="V61" s="207"/>
      <c r="W61" s="208"/>
      <c r="X61" s="205"/>
      <c r="Y61" s="529"/>
      <c r="Z61" s="203"/>
      <c r="AA61" s="207"/>
      <c r="AB61" s="208"/>
      <c r="AC61" s="205"/>
      <c r="AD61" s="529"/>
      <c r="AE61" s="203"/>
      <c r="AF61" s="207"/>
      <c r="AG61" s="208"/>
      <c r="AH61" s="205"/>
      <c r="AI61" s="529"/>
      <c r="AJ61" s="203"/>
      <c r="AK61" s="207"/>
      <c r="AL61" s="208"/>
      <c r="AM61" s="205"/>
      <c r="AN61" s="529"/>
      <c r="AO61" s="203"/>
      <c r="AP61" s="207"/>
      <c r="AQ61" s="208"/>
      <c r="AR61" s="205"/>
      <c r="AS61" s="529"/>
      <c r="AT61" s="203"/>
      <c r="AU61" s="207"/>
      <c r="AV61" s="208"/>
      <c r="AW61" s="205"/>
      <c r="AX61" s="529"/>
    </row>
    <row r="62" spans="1:50" ht="14.25" hidden="1" customHeight="1" outlineLevel="1" collapsed="1">
      <c r="B62" s="531" t="s">
        <v>612</v>
      </c>
      <c r="C62" s="532"/>
      <c r="D62" s="532"/>
      <c r="E62" s="532"/>
      <c r="F62" s="532"/>
      <c r="G62" s="532"/>
      <c r="H62" s="532"/>
      <c r="I62" s="532"/>
      <c r="J62" s="532"/>
      <c r="K62" s="532"/>
      <c r="L62" s="532"/>
      <c r="M62" s="533"/>
      <c r="N62" s="575" t="s">
        <v>445</v>
      </c>
      <c r="O62" s="575" t="s">
        <v>105</v>
      </c>
      <c r="P62" s="587">
        <v>45888</v>
      </c>
      <c r="Q62" s="588"/>
      <c r="R62" s="588"/>
      <c r="S62" s="588"/>
      <c r="T62" s="588"/>
      <c r="U62" s="589">
        <f>P62+1</f>
        <v>45889</v>
      </c>
      <c r="V62" s="590"/>
      <c r="W62" s="590"/>
      <c r="X62" s="590"/>
      <c r="Y62" s="590"/>
      <c r="Z62" s="587">
        <f t="shared" ref="Z62" si="61">U62+1</f>
        <v>45890</v>
      </c>
      <c r="AA62" s="588"/>
      <c r="AB62" s="588"/>
      <c r="AC62" s="588"/>
      <c r="AD62" s="588"/>
      <c r="AE62" s="589">
        <f t="shared" ref="AE62" si="62">Z62+1</f>
        <v>45891</v>
      </c>
      <c r="AF62" s="590"/>
      <c r="AG62" s="590"/>
      <c r="AH62" s="590"/>
      <c r="AI62" s="590"/>
      <c r="AJ62" s="591">
        <f t="shared" ref="AJ62" si="63">AE62+1</f>
        <v>45892</v>
      </c>
      <c r="AK62" s="592"/>
      <c r="AL62" s="592"/>
      <c r="AM62" s="592"/>
      <c r="AN62" s="593"/>
      <c r="AO62" s="589">
        <f t="shared" ref="AO62" si="64">AJ62+1</f>
        <v>45893</v>
      </c>
      <c r="AP62" s="590"/>
      <c r="AQ62" s="590"/>
      <c r="AR62" s="590"/>
      <c r="AS62" s="590"/>
      <c r="AT62" s="591">
        <f t="shared" ref="AT62" si="65">AO62+1</f>
        <v>45894</v>
      </c>
      <c r="AU62" s="592"/>
      <c r="AV62" s="592"/>
      <c r="AW62" s="592"/>
      <c r="AX62" s="593"/>
    </row>
    <row r="63" spans="1:50" ht="14.25" hidden="1" customHeight="1" outlineLevel="1">
      <c r="B63" s="534"/>
      <c r="C63" s="534"/>
      <c r="D63" s="534"/>
      <c r="E63" s="534"/>
      <c r="F63" s="534"/>
      <c r="G63" s="534"/>
      <c r="H63" s="534"/>
      <c r="I63" s="534"/>
      <c r="J63" s="534"/>
      <c r="K63" s="534"/>
      <c r="L63" s="534"/>
      <c r="M63" s="535"/>
      <c r="N63" s="577"/>
      <c r="O63" s="577"/>
      <c r="P63" s="594">
        <f>P62</f>
        <v>45888</v>
      </c>
      <c r="Q63" s="594"/>
      <c r="R63" s="594"/>
      <c r="S63" s="594"/>
      <c r="T63" s="594"/>
      <c r="U63" s="595">
        <f>U62</f>
        <v>45889</v>
      </c>
      <c r="V63" s="595"/>
      <c r="W63" s="595"/>
      <c r="X63" s="595"/>
      <c r="Y63" s="595"/>
      <c r="Z63" s="594">
        <f t="shared" ref="Z63" si="66">Z62</f>
        <v>45890</v>
      </c>
      <c r="AA63" s="594"/>
      <c r="AB63" s="594"/>
      <c r="AC63" s="594"/>
      <c r="AD63" s="594"/>
      <c r="AE63" s="595">
        <f t="shared" ref="AE63" si="67">AE62</f>
        <v>45891</v>
      </c>
      <c r="AF63" s="595"/>
      <c r="AG63" s="595"/>
      <c r="AH63" s="595"/>
      <c r="AI63" s="595"/>
      <c r="AJ63" s="596">
        <f t="shared" ref="AJ63" si="68">AJ62</f>
        <v>45892</v>
      </c>
      <c r="AK63" s="597"/>
      <c r="AL63" s="597"/>
      <c r="AM63" s="597"/>
      <c r="AN63" s="598"/>
      <c r="AO63" s="595">
        <f t="shared" ref="AO63" si="69">AO62</f>
        <v>45893</v>
      </c>
      <c r="AP63" s="595"/>
      <c r="AQ63" s="595"/>
      <c r="AR63" s="595"/>
      <c r="AS63" s="595"/>
      <c r="AT63" s="596">
        <f t="shared" ref="AT63" si="70">AT62</f>
        <v>45894</v>
      </c>
      <c r="AU63" s="597"/>
      <c r="AV63" s="597"/>
      <c r="AW63" s="597"/>
      <c r="AX63" s="598"/>
    </row>
    <row r="64" spans="1:50" ht="14.25" hidden="1" customHeight="1" outlineLevel="1">
      <c r="B64" s="494" t="s">
        <v>165</v>
      </c>
      <c r="C64" s="494" t="s">
        <v>160</v>
      </c>
      <c r="D64" s="494"/>
      <c r="E64" s="494" t="s">
        <v>161</v>
      </c>
      <c r="F64" s="494"/>
      <c r="G64" s="494"/>
      <c r="H64" s="494" t="s">
        <v>166</v>
      </c>
      <c r="I64" s="527" t="s">
        <v>446</v>
      </c>
      <c r="J64" s="527"/>
      <c r="K64" s="527"/>
      <c r="L64" s="527" t="s">
        <v>166</v>
      </c>
      <c r="M64" s="527" t="s">
        <v>168</v>
      </c>
      <c r="N64" s="494"/>
      <c r="O64" s="494" t="s">
        <v>167</v>
      </c>
      <c r="P64" s="494" t="s">
        <v>163</v>
      </c>
      <c r="Q64" s="494"/>
      <c r="R64" s="494"/>
      <c r="S64" s="494"/>
      <c r="T64" s="494" t="s">
        <v>166</v>
      </c>
      <c r="U64" s="494" t="s">
        <v>163</v>
      </c>
      <c r="V64" s="494"/>
      <c r="W64" s="494"/>
      <c r="X64" s="494"/>
      <c r="Y64" s="494" t="s">
        <v>166</v>
      </c>
      <c r="Z64" s="494" t="s">
        <v>163</v>
      </c>
      <c r="AA64" s="494"/>
      <c r="AB64" s="494"/>
      <c r="AC64" s="494"/>
      <c r="AD64" s="494" t="s">
        <v>166</v>
      </c>
      <c r="AE64" s="494" t="s">
        <v>163</v>
      </c>
      <c r="AF64" s="494"/>
      <c r="AG64" s="494"/>
      <c r="AH64" s="494"/>
      <c r="AI64" s="494" t="s">
        <v>166</v>
      </c>
      <c r="AJ64" s="494" t="s">
        <v>163</v>
      </c>
      <c r="AK64" s="494"/>
      <c r="AL64" s="494"/>
      <c r="AM64" s="494"/>
      <c r="AN64" s="494" t="s">
        <v>166</v>
      </c>
      <c r="AO64" s="494" t="s">
        <v>163</v>
      </c>
      <c r="AP64" s="494"/>
      <c r="AQ64" s="494"/>
      <c r="AR64" s="494"/>
      <c r="AS64" s="494" t="s">
        <v>166</v>
      </c>
      <c r="AT64" s="494" t="s">
        <v>163</v>
      </c>
      <c r="AU64" s="494"/>
      <c r="AV64" s="494"/>
      <c r="AW64" s="494"/>
      <c r="AX64" s="494" t="s">
        <v>166</v>
      </c>
    </row>
    <row r="65" spans="2:50" ht="14.25" hidden="1" customHeight="1" outlineLevel="1">
      <c r="B65" s="494"/>
      <c r="C65" s="494"/>
      <c r="D65" s="494"/>
      <c r="E65" s="494" t="s">
        <v>447</v>
      </c>
      <c r="F65" s="494"/>
      <c r="G65" s="494"/>
      <c r="H65" s="494"/>
      <c r="I65" s="527" t="s">
        <v>447</v>
      </c>
      <c r="J65" s="527"/>
      <c r="K65" s="527"/>
      <c r="L65" s="527"/>
      <c r="M65" s="527"/>
      <c r="N65" s="494"/>
      <c r="O65" s="494"/>
      <c r="P65" s="494" t="s">
        <v>448</v>
      </c>
      <c r="Q65" s="494"/>
      <c r="R65" s="494"/>
      <c r="S65" s="494"/>
      <c r="T65" s="494"/>
      <c r="U65" s="494" t="s">
        <v>448</v>
      </c>
      <c r="V65" s="494"/>
      <c r="W65" s="494"/>
      <c r="X65" s="494"/>
      <c r="Y65" s="494"/>
      <c r="Z65" s="494" t="s">
        <v>448</v>
      </c>
      <c r="AA65" s="494"/>
      <c r="AB65" s="494"/>
      <c r="AC65" s="494"/>
      <c r="AD65" s="494"/>
      <c r="AE65" s="494" t="s">
        <v>448</v>
      </c>
      <c r="AF65" s="494"/>
      <c r="AG65" s="494"/>
      <c r="AH65" s="494"/>
      <c r="AI65" s="494"/>
      <c r="AJ65" s="494" t="s">
        <v>448</v>
      </c>
      <c r="AK65" s="494"/>
      <c r="AL65" s="494"/>
      <c r="AM65" s="494"/>
      <c r="AN65" s="494"/>
      <c r="AO65" s="494" t="s">
        <v>448</v>
      </c>
      <c r="AP65" s="494"/>
      <c r="AQ65" s="494"/>
      <c r="AR65" s="494"/>
      <c r="AS65" s="494"/>
      <c r="AT65" s="494" t="s">
        <v>448</v>
      </c>
      <c r="AU65" s="494"/>
      <c r="AV65" s="494"/>
      <c r="AW65" s="494"/>
      <c r="AX65" s="494"/>
    </row>
    <row r="66" spans="2:50" ht="14.25" hidden="1" customHeight="1" outlineLevel="1">
      <c r="B66" s="494"/>
      <c r="C66" s="494"/>
      <c r="D66" s="494"/>
      <c r="E66" s="203" t="s">
        <v>162</v>
      </c>
      <c r="F66" s="203" t="s">
        <v>449</v>
      </c>
      <c r="G66" s="203" t="s">
        <v>164</v>
      </c>
      <c r="H66" s="494"/>
      <c r="I66" s="204" t="s">
        <v>162</v>
      </c>
      <c r="J66" s="204" t="s">
        <v>449</v>
      </c>
      <c r="K66" s="204" t="s">
        <v>164</v>
      </c>
      <c r="L66" s="527"/>
      <c r="M66" s="527"/>
      <c r="N66" s="494"/>
      <c r="O66" s="494"/>
      <c r="P66" s="203" t="s">
        <v>162</v>
      </c>
      <c r="Q66" s="203" t="s">
        <v>449</v>
      </c>
      <c r="R66" s="203" t="s">
        <v>164</v>
      </c>
      <c r="S66" s="205" t="s">
        <v>168</v>
      </c>
      <c r="T66" s="494"/>
      <c r="U66" s="203" t="s">
        <v>162</v>
      </c>
      <c r="V66" s="203" t="s">
        <v>449</v>
      </c>
      <c r="W66" s="203" t="s">
        <v>164</v>
      </c>
      <c r="X66" s="205" t="s">
        <v>168</v>
      </c>
      <c r="Y66" s="494"/>
      <c r="Z66" s="203" t="s">
        <v>162</v>
      </c>
      <c r="AA66" s="203" t="s">
        <v>449</v>
      </c>
      <c r="AB66" s="203" t="s">
        <v>164</v>
      </c>
      <c r="AC66" s="205" t="s">
        <v>168</v>
      </c>
      <c r="AD66" s="494"/>
      <c r="AE66" s="203" t="s">
        <v>162</v>
      </c>
      <c r="AF66" s="203" t="s">
        <v>449</v>
      </c>
      <c r="AG66" s="203" t="s">
        <v>164</v>
      </c>
      <c r="AH66" s="205" t="s">
        <v>168</v>
      </c>
      <c r="AI66" s="494"/>
      <c r="AJ66" s="203" t="s">
        <v>162</v>
      </c>
      <c r="AK66" s="203" t="s">
        <v>449</v>
      </c>
      <c r="AL66" s="203" t="s">
        <v>164</v>
      </c>
      <c r="AM66" s="205" t="s">
        <v>168</v>
      </c>
      <c r="AN66" s="494"/>
      <c r="AO66" s="203" t="s">
        <v>162</v>
      </c>
      <c r="AP66" s="203" t="s">
        <v>449</v>
      </c>
      <c r="AQ66" s="203" t="s">
        <v>164</v>
      </c>
      <c r="AR66" s="205" t="s">
        <v>168</v>
      </c>
      <c r="AS66" s="494"/>
      <c r="AT66" s="203" t="s">
        <v>162</v>
      </c>
      <c r="AU66" s="203" t="s">
        <v>449</v>
      </c>
      <c r="AV66" s="203" t="s">
        <v>164</v>
      </c>
      <c r="AW66" s="205" t="s">
        <v>168</v>
      </c>
      <c r="AX66" s="494"/>
    </row>
    <row r="67" spans="2:50" ht="14.25" hidden="1" customHeight="1" outlineLevel="1">
      <c r="B67" s="494" t="s">
        <v>408</v>
      </c>
      <c r="C67" s="203">
        <v>1</v>
      </c>
      <c r="D67" s="206" t="s">
        <v>375</v>
      </c>
      <c r="E67" s="203">
        <v>26</v>
      </c>
      <c r="F67" s="203">
        <v>2000</v>
      </c>
      <c r="G67" s="208">
        <f t="shared" ref="G67:G77" si="71">F67/E67</f>
        <v>76.92307692307692</v>
      </c>
      <c r="H67" s="529">
        <f>AVERAGE(G67:G81)</f>
        <v>86.184283050128201</v>
      </c>
      <c r="I67" s="209">
        <f>AVERAGE(P67,U67,Z67,AE67,AJ67,AO67,AT67)</f>
        <v>26</v>
      </c>
      <c r="J67" s="209">
        <f>AVERAGE(Q67,V67,AA67,AF67,AK67,AP67,AU67)</f>
        <v>1739.4288572154821</v>
      </c>
      <c r="K67" s="210">
        <f>AVERAGE(R67,W67,AB67,AG67,AL67,AQ67,AV67)</f>
        <v>66.901109892903165</v>
      </c>
      <c r="L67" s="530">
        <f>IFERROR(AVERAGE(K67:K81),"-")</f>
        <v>73.469042785859642</v>
      </c>
      <c r="M67" s="209">
        <f>RANK(K67, K$67:$K$81)</f>
        <v>8</v>
      </c>
      <c r="N67" s="494"/>
      <c r="O67" s="494"/>
      <c r="P67" s="203">
        <v>26</v>
      </c>
      <c r="Q67" s="207">
        <v>1738.181818181818</v>
      </c>
      <c r="R67" s="208">
        <f t="shared" ref="R67:R77" si="72">Q67/P67</f>
        <v>66.853146853146853</v>
      </c>
      <c r="S67" s="205">
        <f>RANK(R67, R$67:R$81)</f>
        <v>8</v>
      </c>
      <c r="T67" s="529">
        <f>AVERAGE(R67:R81)</f>
        <v>73.36271288229517</v>
      </c>
      <c r="U67" s="203">
        <v>26</v>
      </c>
      <c r="V67" s="207">
        <v>1737.6043557168789</v>
      </c>
      <c r="W67" s="208">
        <f t="shared" ref="W67:W77" si="73">V67/U67</f>
        <v>66.830936758341494</v>
      </c>
      <c r="X67" s="205">
        <f>RANK(W67, W$67:W$81)</f>
        <v>8</v>
      </c>
      <c r="Y67" s="529">
        <f>AVERAGE(W67:W81)</f>
        <v>73.369658847777217</v>
      </c>
      <c r="Z67" s="203">
        <v>26</v>
      </c>
      <c r="AA67" s="207">
        <v>1737.9310344827584</v>
      </c>
      <c r="AB67" s="208">
        <f t="shared" ref="AB67:AB77" si="74">AA67/Z67</f>
        <v>66.84350132625994</v>
      </c>
      <c r="AC67" s="205">
        <f>RANK(AB67, AB$67:AB$81)</f>
        <v>8</v>
      </c>
      <c r="AD67" s="529">
        <f>AVERAGE(AB67:AB81)</f>
        <v>73.393924133444116</v>
      </c>
      <c r="AE67" s="203">
        <v>26</v>
      </c>
      <c r="AF67" s="207">
        <v>1740.2534701267352</v>
      </c>
      <c r="AG67" s="208">
        <f t="shared" ref="AG67:AG77" si="75">AF67/AE67</f>
        <v>66.932825774105197</v>
      </c>
      <c r="AH67" s="205">
        <f>RANK(AG67, AG$67:AG$81)</f>
        <v>8</v>
      </c>
      <c r="AI67" s="529">
        <f>AVERAGE(AG67:AG81)</f>
        <v>73.514465657935446</v>
      </c>
      <c r="AJ67" s="203">
        <v>26</v>
      </c>
      <c r="AK67" s="207">
        <v>1740.545715653421</v>
      </c>
      <c r="AL67" s="208">
        <f t="shared" ref="AL67:AL77" si="76">AK67/AJ67</f>
        <v>66.94406598667004</v>
      </c>
      <c r="AM67" s="205">
        <f>RANK(AL67, AL$67:AL$81)</f>
        <v>8</v>
      </c>
      <c r="AN67" s="529">
        <f>AVERAGE(AL67:AL81)</f>
        <v>73.529810708448608</v>
      </c>
      <c r="AO67" s="203">
        <v>26</v>
      </c>
      <c r="AP67" s="207">
        <v>1740.6973024842735</v>
      </c>
      <c r="AQ67" s="208">
        <f t="shared" ref="AQ67:AQ77" si="77">AP67/AO67</f>
        <v>66.949896249395138</v>
      </c>
      <c r="AR67" s="205">
        <f>RANK(AQ67, AQ$67:AQ$81)</f>
        <v>8</v>
      </c>
      <c r="AS67" s="529">
        <f>AVERAGE(AQ67:AQ81)</f>
        <v>73.526149961942977</v>
      </c>
      <c r="AT67" s="203">
        <v>26</v>
      </c>
      <c r="AU67" s="207">
        <v>1740.7883038624921</v>
      </c>
      <c r="AV67" s="208">
        <f t="shared" ref="AV67:AV77" si="78">AU67/AT67</f>
        <v>66.953396302403547</v>
      </c>
      <c r="AW67" s="205">
        <f>RANK(AV67, AV$67:AV$81)</f>
        <v>8</v>
      </c>
      <c r="AX67" s="529">
        <f>AVERAGE(AV67:AV81)</f>
        <v>73.586577309174018</v>
      </c>
    </row>
    <row r="68" spans="2:50" ht="14.25" hidden="1" customHeight="1" outlineLevel="1">
      <c r="B68" s="494"/>
      <c r="C68" s="203">
        <v>2</v>
      </c>
      <c r="D68" s="206" t="s">
        <v>409</v>
      </c>
      <c r="E68" s="203">
        <v>26</v>
      </c>
      <c r="F68" s="203">
        <v>2000</v>
      </c>
      <c r="G68" s="208">
        <f t="shared" si="71"/>
        <v>76.92307692307692</v>
      </c>
      <c r="H68" s="529"/>
      <c r="I68" s="209">
        <f t="shared" ref="I68:K77" si="79">AVERAGE(P68,U68,Z68,AE68,AJ68,AO68,AT68)</f>
        <v>26</v>
      </c>
      <c r="J68" s="209">
        <f t="shared" si="79"/>
        <v>1673.3210938117115</v>
      </c>
      <c r="K68" s="210">
        <f t="shared" si="79"/>
        <v>64.358503608142755</v>
      </c>
      <c r="L68" s="530"/>
      <c r="M68" s="209">
        <f>RANK(K68, K$67:$K$81)</f>
        <v>11</v>
      </c>
      <c r="N68" s="494"/>
      <c r="O68" s="494"/>
      <c r="P68" s="203">
        <v>26</v>
      </c>
      <c r="Q68" s="207">
        <v>1658.4576485461475</v>
      </c>
      <c r="R68" s="208">
        <f t="shared" si="72"/>
        <v>63.786832636390287</v>
      </c>
      <c r="S68" s="205">
        <f t="shared" ref="S68:S77" si="80">RANK(R68, R$67:R$81)</f>
        <v>11</v>
      </c>
      <c r="T68" s="529"/>
      <c r="U68" s="203">
        <v>26</v>
      </c>
      <c r="V68" s="207">
        <v>1662.4584717607936</v>
      </c>
      <c r="W68" s="208">
        <f t="shared" si="73"/>
        <v>63.940710452338216</v>
      </c>
      <c r="X68" s="205">
        <f t="shared" ref="X68:X77" si="81">RANK(W68, W$67:W$81)</f>
        <v>11</v>
      </c>
      <c r="Y68" s="529"/>
      <c r="Z68" s="203">
        <v>26</v>
      </c>
      <c r="AA68" s="207">
        <v>1666.5748139983402</v>
      </c>
      <c r="AB68" s="208">
        <f t="shared" si="74"/>
        <v>64.099031307628465</v>
      </c>
      <c r="AC68" s="205">
        <f t="shared" ref="AC68:AC77" si="82">RANK(AB68, AB$67:AB$81)</f>
        <v>11</v>
      </c>
      <c r="AD68" s="529"/>
      <c r="AE68" s="203">
        <v>26</v>
      </c>
      <c r="AF68" s="207">
        <v>1679.0304810870382</v>
      </c>
      <c r="AG68" s="208">
        <f t="shared" si="75"/>
        <v>64.578095426424539</v>
      </c>
      <c r="AH68" s="205">
        <f t="shared" ref="AH68:AH77" si="83">RANK(AG68, AG$67:AG$81)</f>
        <v>11</v>
      </c>
      <c r="AI68" s="529"/>
      <c r="AJ68" s="203">
        <v>26</v>
      </c>
      <c r="AK68" s="207">
        <v>1679.3433652530778</v>
      </c>
      <c r="AL68" s="208">
        <f t="shared" si="76"/>
        <v>64.590129432810684</v>
      </c>
      <c r="AM68" s="205">
        <f t="shared" ref="AM68:AM77" si="84">RANK(AL68, AL$67:AL$81)</f>
        <v>11</v>
      </c>
      <c r="AN68" s="529"/>
      <c r="AO68" s="203">
        <v>26</v>
      </c>
      <c r="AP68" s="207">
        <v>1679.4816414686818</v>
      </c>
      <c r="AQ68" s="208">
        <f t="shared" si="77"/>
        <v>64.595447748795451</v>
      </c>
      <c r="AR68" s="205">
        <f t="shared" ref="AR68:AR77" si="85">RANK(AQ68, AQ$67:AQ$81)</f>
        <v>11</v>
      </c>
      <c r="AS68" s="529"/>
      <c r="AT68" s="203">
        <v>26</v>
      </c>
      <c r="AU68" s="207">
        <v>1687.9012345679016</v>
      </c>
      <c r="AV68" s="208">
        <f t="shared" si="78"/>
        <v>64.919278252611605</v>
      </c>
      <c r="AW68" s="205">
        <f t="shared" ref="AW68:AW77" si="86">RANK(AV68, AV$67:AV$81)</f>
        <v>11</v>
      </c>
      <c r="AX68" s="529"/>
    </row>
    <row r="69" spans="2:50" ht="14.25" hidden="1" customHeight="1" outlineLevel="1">
      <c r="B69" s="494"/>
      <c r="C69" s="203">
        <v>3</v>
      </c>
      <c r="D69" s="206" t="s">
        <v>528</v>
      </c>
      <c r="E69" s="203">
        <v>25</v>
      </c>
      <c r="F69" s="203">
        <v>2000</v>
      </c>
      <c r="G69" s="208">
        <f t="shared" si="71"/>
        <v>80</v>
      </c>
      <c r="H69" s="529"/>
      <c r="I69" s="209">
        <f t="shared" si="79"/>
        <v>25</v>
      </c>
      <c r="J69" s="209">
        <f t="shared" si="79"/>
        <v>1704.7292560445717</v>
      </c>
      <c r="K69" s="210">
        <f t="shared" si="79"/>
        <v>68.189170241782875</v>
      </c>
      <c r="L69" s="530"/>
      <c r="M69" s="209">
        <f>RANK(K69, K$67:$K$81)</f>
        <v>7</v>
      </c>
      <c r="N69" s="494"/>
      <c r="O69" s="494"/>
      <c r="P69" s="203">
        <v>25</v>
      </c>
      <c r="Q69" s="207">
        <v>1702.8418844173159</v>
      </c>
      <c r="R69" s="208">
        <f t="shared" si="72"/>
        <v>68.11367537669264</v>
      </c>
      <c r="S69" s="205">
        <f t="shared" si="80"/>
        <v>7</v>
      </c>
      <c r="T69" s="529"/>
      <c r="U69" s="203">
        <v>25</v>
      </c>
      <c r="V69" s="207">
        <v>1702.839947338724</v>
      </c>
      <c r="W69" s="208">
        <f t="shared" si="73"/>
        <v>68.113597893548956</v>
      </c>
      <c r="X69" s="205">
        <f t="shared" si="81"/>
        <v>7</v>
      </c>
      <c r="Y69" s="529"/>
      <c r="Z69" s="203">
        <v>25</v>
      </c>
      <c r="AA69" s="207">
        <v>1703.3288948069226</v>
      </c>
      <c r="AB69" s="208">
        <f t="shared" si="74"/>
        <v>68.133155792276909</v>
      </c>
      <c r="AC69" s="205">
        <f t="shared" si="82"/>
        <v>7</v>
      </c>
      <c r="AD69" s="529"/>
      <c r="AE69" s="203">
        <v>25</v>
      </c>
      <c r="AF69" s="207">
        <v>1705.1054384017762</v>
      </c>
      <c r="AG69" s="208">
        <f t="shared" si="75"/>
        <v>68.204217536071042</v>
      </c>
      <c r="AH69" s="205">
        <f t="shared" si="83"/>
        <v>7</v>
      </c>
      <c r="AI69" s="529"/>
      <c r="AJ69" s="203">
        <v>25</v>
      </c>
      <c r="AK69" s="207">
        <v>1705.2631578947362</v>
      </c>
      <c r="AL69" s="208">
        <f t="shared" si="76"/>
        <v>68.210526315789451</v>
      </c>
      <c r="AM69" s="205">
        <f t="shared" si="84"/>
        <v>7</v>
      </c>
      <c r="AN69" s="529"/>
      <c r="AO69" s="203">
        <v>25</v>
      </c>
      <c r="AP69" s="207">
        <v>1705.2631578947362</v>
      </c>
      <c r="AQ69" s="208">
        <f t="shared" si="77"/>
        <v>68.210526315789451</v>
      </c>
      <c r="AR69" s="205">
        <f t="shared" si="85"/>
        <v>7</v>
      </c>
      <c r="AS69" s="529"/>
      <c r="AT69" s="203">
        <v>25</v>
      </c>
      <c r="AU69" s="207">
        <v>1708.4623115577897</v>
      </c>
      <c r="AV69" s="208">
        <f t="shared" si="78"/>
        <v>68.338492462311592</v>
      </c>
      <c r="AW69" s="205">
        <f t="shared" si="86"/>
        <v>7</v>
      </c>
      <c r="AX69" s="529"/>
    </row>
    <row r="70" spans="2:50" ht="14.25" hidden="1" customHeight="1" outlineLevel="1">
      <c r="B70" s="494"/>
      <c r="C70" s="203">
        <v>4</v>
      </c>
      <c r="D70" s="206" t="s">
        <v>583</v>
      </c>
      <c r="E70" s="203">
        <v>22</v>
      </c>
      <c r="F70" s="203">
        <v>2000</v>
      </c>
      <c r="G70" s="208">
        <f t="shared" si="71"/>
        <v>90.909090909090907</v>
      </c>
      <c r="H70" s="529"/>
      <c r="I70" s="209">
        <f t="shared" si="79"/>
        <v>22</v>
      </c>
      <c r="J70" s="209">
        <f t="shared" si="79"/>
        <v>1706.696194593236</v>
      </c>
      <c r="K70" s="210">
        <f t="shared" si="79"/>
        <v>77.577099754238006</v>
      </c>
      <c r="L70" s="530"/>
      <c r="M70" s="209">
        <f>RANK(K70, K$67:$K$81)</f>
        <v>2</v>
      </c>
      <c r="N70" s="494"/>
      <c r="O70" s="494"/>
      <c r="P70" s="203">
        <v>22</v>
      </c>
      <c r="Q70" s="207">
        <v>1705.3289359486198</v>
      </c>
      <c r="R70" s="208">
        <f t="shared" si="72"/>
        <v>77.514951634028179</v>
      </c>
      <c r="S70" s="205">
        <f t="shared" si="80"/>
        <v>2</v>
      </c>
      <c r="T70" s="529"/>
      <c r="U70" s="203">
        <v>22</v>
      </c>
      <c r="V70" s="207">
        <v>1705.4480403317611</v>
      </c>
      <c r="W70" s="208">
        <f t="shared" si="73"/>
        <v>77.520365469625503</v>
      </c>
      <c r="X70" s="205">
        <f t="shared" si="81"/>
        <v>2</v>
      </c>
      <c r="Y70" s="529"/>
      <c r="Z70" s="203">
        <v>22</v>
      </c>
      <c r="AA70" s="207">
        <v>1705.6310679611659</v>
      </c>
      <c r="AB70" s="208">
        <f t="shared" si="74"/>
        <v>77.528684907325726</v>
      </c>
      <c r="AC70" s="205">
        <f t="shared" si="82"/>
        <v>2</v>
      </c>
      <c r="AD70" s="529"/>
      <c r="AE70" s="203">
        <v>22</v>
      </c>
      <c r="AF70" s="207">
        <v>1707.3704052780363</v>
      </c>
      <c r="AG70" s="208">
        <f t="shared" si="75"/>
        <v>77.607745694456199</v>
      </c>
      <c r="AH70" s="205">
        <f t="shared" si="83"/>
        <v>2</v>
      </c>
      <c r="AI70" s="529"/>
      <c r="AJ70" s="203">
        <v>22</v>
      </c>
      <c r="AK70" s="207">
        <v>1707.4493927125511</v>
      </c>
      <c r="AL70" s="208">
        <f t="shared" si="76"/>
        <v>77.611336032388692</v>
      </c>
      <c r="AM70" s="205">
        <f t="shared" si="84"/>
        <v>2</v>
      </c>
      <c r="AN70" s="529"/>
      <c r="AO70" s="203">
        <v>22</v>
      </c>
      <c r="AP70" s="207">
        <v>1707.7616424636967</v>
      </c>
      <c r="AQ70" s="208">
        <f t="shared" si="77"/>
        <v>77.625529202895308</v>
      </c>
      <c r="AR70" s="205">
        <f t="shared" si="85"/>
        <v>2</v>
      </c>
      <c r="AS70" s="529"/>
      <c r="AT70" s="203">
        <v>22</v>
      </c>
      <c r="AU70" s="207">
        <v>1707.8838774568203</v>
      </c>
      <c r="AV70" s="208">
        <f t="shared" si="78"/>
        <v>77.631085338946377</v>
      </c>
      <c r="AW70" s="205">
        <f t="shared" si="86"/>
        <v>2</v>
      </c>
      <c r="AX70" s="529"/>
    </row>
    <row r="71" spans="2:50" ht="14.25" hidden="1" customHeight="1" outlineLevel="1">
      <c r="B71" s="494"/>
      <c r="C71" s="203">
        <v>5</v>
      </c>
      <c r="D71" s="206" t="s">
        <v>529</v>
      </c>
      <c r="E71" s="203">
        <v>26</v>
      </c>
      <c r="F71" s="203">
        <v>2000</v>
      </c>
      <c r="G71" s="208">
        <f t="shared" si="71"/>
        <v>76.92307692307692</v>
      </c>
      <c r="H71" s="529"/>
      <c r="I71" s="209">
        <f t="shared" si="79"/>
        <v>26</v>
      </c>
      <c r="J71" s="209">
        <f t="shared" si="79"/>
        <v>1698.9816736883683</v>
      </c>
      <c r="K71" s="210">
        <f t="shared" si="79"/>
        <v>65.345448988014169</v>
      </c>
      <c r="L71" s="530"/>
      <c r="M71" s="209">
        <f>RANK(K71, K$67:$K$81)</f>
        <v>10</v>
      </c>
      <c r="N71" s="494"/>
      <c r="O71" s="494"/>
      <c r="P71" s="203">
        <v>26</v>
      </c>
      <c r="Q71" s="207">
        <v>1700.3587903639141</v>
      </c>
      <c r="R71" s="208">
        <f t="shared" si="72"/>
        <v>65.398415013996697</v>
      </c>
      <c r="S71" s="205">
        <f t="shared" si="80"/>
        <v>9</v>
      </c>
      <c r="T71" s="529"/>
      <c r="U71" s="203">
        <v>26</v>
      </c>
      <c r="V71" s="207">
        <v>1698.3946141895385</v>
      </c>
      <c r="W71" s="208">
        <f t="shared" si="73"/>
        <v>65.322869776520719</v>
      </c>
      <c r="X71" s="205">
        <f t="shared" si="81"/>
        <v>9</v>
      </c>
      <c r="Y71" s="529"/>
      <c r="Z71" s="203">
        <v>26</v>
      </c>
      <c r="AA71" s="207">
        <v>1698.41534612177</v>
      </c>
      <c r="AB71" s="208">
        <f t="shared" si="74"/>
        <v>65.323667158529616</v>
      </c>
      <c r="AC71" s="205">
        <f t="shared" si="82"/>
        <v>9</v>
      </c>
      <c r="AD71" s="529"/>
      <c r="AE71" s="203">
        <v>26</v>
      </c>
      <c r="AF71" s="207">
        <v>1698.7179487179442</v>
      </c>
      <c r="AG71" s="208">
        <f t="shared" si="75"/>
        <v>65.335305719920925</v>
      </c>
      <c r="AH71" s="205">
        <f t="shared" si="83"/>
        <v>10</v>
      </c>
      <c r="AI71" s="529"/>
      <c r="AJ71" s="203">
        <v>26</v>
      </c>
      <c r="AK71" s="207">
        <v>1699.0548204158804</v>
      </c>
      <c r="AL71" s="208">
        <f t="shared" si="76"/>
        <v>65.348262323687706</v>
      </c>
      <c r="AM71" s="205">
        <f t="shared" si="84"/>
        <v>10</v>
      </c>
      <c r="AN71" s="529"/>
      <c r="AO71" s="203">
        <v>26</v>
      </c>
      <c r="AP71" s="207">
        <v>1698.2382329739667</v>
      </c>
      <c r="AQ71" s="208">
        <f t="shared" si="77"/>
        <v>65.31685511438333</v>
      </c>
      <c r="AR71" s="205">
        <f t="shared" si="85"/>
        <v>10</v>
      </c>
      <c r="AS71" s="529"/>
      <c r="AT71" s="203">
        <v>26</v>
      </c>
      <c r="AU71" s="207">
        <v>1699.6919630355651</v>
      </c>
      <c r="AV71" s="208">
        <f t="shared" si="78"/>
        <v>65.372767809060193</v>
      </c>
      <c r="AW71" s="205">
        <f t="shared" si="86"/>
        <v>10</v>
      </c>
      <c r="AX71" s="529"/>
    </row>
    <row r="72" spans="2:50" ht="14.25" hidden="1" customHeight="1" outlineLevel="1">
      <c r="B72" s="494"/>
      <c r="C72" s="203">
        <v>6</v>
      </c>
      <c r="D72" s="206" t="s">
        <v>373</v>
      </c>
      <c r="E72" s="203">
        <v>23</v>
      </c>
      <c r="F72" s="203">
        <v>2000</v>
      </c>
      <c r="G72" s="208">
        <f t="shared" si="71"/>
        <v>86.956521739130437</v>
      </c>
      <c r="H72" s="529"/>
      <c r="I72" s="209">
        <f t="shared" si="79"/>
        <v>23</v>
      </c>
      <c r="J72" s="209">
        <f t="shared" si="79"/>
        <v>1713.6523962579097</v>
      </c>
      <c r="K72" s="210">
        <f t="shared" si="79"/>
        <v>74.506625924256923</v>
      </c>
      <c r="L72" s="530"/>
      <c r="M72" s="209">
        <f>RANK(K72, K$67:$K$81)</f>
        <v>4</v>
      </c>
      <c r="N72" s="494"/>
      <c r="O72" s="494"/>
      <c r="P72" s="203">
        <v>23</v>
      </c>
      <c r="Q72" s="207">
        <v>1711.7573743248868</v>
      </c>
      <c r="R72" s="208">
        <f t="shared" si="72"/>
        <v>74.424233666299429</v>
      </c>
      <c r="S72" s="205">
        <f t="shared" si="80"/>
        <v>4</v>
      </c>
      <c r="T72" s="529"/>
      <c r="U72" s="203">
        <v>23</v>
      </c>
      <c r="V72" s="207">
        <v>1712.0622568093406</v>
      </c>
      <c r="W72" s="208">
        <f t="shared" si="73"/>
        <v>74.437489426493073</v>
      </c>
      <c r="X72" s="205">
        <f t="shared" si="81"/>
        <v>4</v>
      </c>
      <c r="Y72" s="529"/>
      <c r="Z72" s="203">
        <v>23</v>
      </c>
      <c r="AA72" s="207">
        <v>1712.7000000000005</v>
      </c>
      <c r="AB72" s="208">
        <f t="shared" si="74"/>
        <v>74.465217391304364</v>
      </c>
      <c r="AC72" s="205">
        <f t="shared" si="82"/>
        <v>4</v>
      </c>
      <c r="AD72" s="529"/>
      <c r="AE72" s="203">
        <v>23</v>
      </c>
      <c r="AF72" s="207">
        <v>1714.6335277707333</v>
      </c>
      <c r="AG72" s="208">
        <f t="shared" si="75"/>
        <v>74.549283816118844</v>
      </c>
      <c r="AH72" s="205">
        <f t="shared" si="83"/>
        <v>4</v>
      </c>
      <c r="AI72" s="529"/>
      <c r="AJ72" s="203">
        <v>23</v>
      </c>
      <c r="AK72" s="207">
        <v>1714.6486028789152</v>
      </c>
      <c r="AL72" s="208">
        <f t="shared" si="76"/>
        <v>74.549939255605011</v>
      </c>
      <c r="AM72" s="205">
        <f t="shared" si="84"/>
        <v>4</v>
      </c>
      <c r="AN72" s="529"/>
      <c r="AO72" s="203">
        <v>23</v>
      </c>
      <c r="AP72" s="207">
        <v>1714.6919431279637</v>
      </c>
      <c r="AQ72" s="208">
        <f t="shared" si="77"/>
        <v>74.551823614259291</v>
      </c>
      <c r="AR72" s="205">
        <f t="shared" si="85"/>
        <v>4</v>
      </c>
      <c r="AS72" s="529"/>
      <c r="AT72" s="203">
        <v>23</v>
      </c>
      <c r="AU72" s="207">
        <v>1715.0730688935269</v>
      </c>
      <c r="AV72" s="208">
        <f t="shared" si="78"/>
        <v>74.568394299718562</v>
      </c>
      <c r="AW72" s="205">
        <f t="shared" si="86"/>
        <v>4</v>
      </c>
      <c r="AX72" s="529"/>
    </row>
    <row r="73" spans="2:50" ht="14.25" hidden="1" customHeight="1" outlineLevel="1">
      <c r="B73" s="494"/>
      <c r="C73" s="203">
        <v>7</v>
      </c>
      <c r="D73" s="206" t="s">
        <v>411</v>
      </c>
      <c r="E73" s="203">
        <v>23</v>
      </c>
      <c r="F73" s="203">
        <v>2000</v>
      </c>
      <c r="G73" s="208">
        <f t="shared" si="71"/>
        <v>86.956521739130437</v>
      </c>
      <c r="H73" s="529"/>
      <c r="I73" s="209">
        <f t="shared" si="79"/>
        <v>23</v>
      </c>
      <c r="J73" s="209">
        <f t="shared" si="79"/>
        <v>1705.173241256148</v>
      </c>
      <c r="K73" s="210">
        <f t="shared" si="79"/>
        <v>74.137967011136865</v>
      </c>
      <c r="L73" s="530"/>
      <c r="M73" s="209">
        <f>RANK(K73, K$67:$K$81)</f>
        <v>6</v>
      </c>
      <c r="N73" s="494"/>
      <c r="O73" s="494"/>
      <c r="P73" s="203">
        <v>23</v>
      </c>
      <c r="Q73" s="207">
        <v>1703.3924050632922</v>
      </c>
      <c r="R73" s="208">
        <f t="shared" si="72"/>
        <v>74.060539350577926</v>
      </c>
      <c r="S73" s="205">
        <f>RANK(R73, R$67:R$81)</f>
        <v>6</v>
      </c>
      <c r="T73" s="529"/>
      <c r="U73" s="203">
        <v>23</v>
      </c>
      <c r="V73" s="207">
        <v>1703.5979126613584</v>
      </c>
      <c r="W73" s="208">
        <f t="shared" si="73"/>
        <v>74.069474463537318</v>
      </c>
      <c r="X73" s="205">
        <f>RANK(W73, W$67:W$81)</f>
        <v>6</v>
      </c>
      <c r="Y73" s="529"/>
      <c r="Z73" s="203">
        <v>23</v>
      </c>
      <c r="AA73" s="207">
        <v>1703.6589053522803</v>
      </c>
      <c r="AB73" s="208">
        <f t="shared" si="74"/>
        <v>74.072126319664363</v>
      </c>
      <c r="AC73" s="205">
        <f>RANK(AB73, AB$67:AB$81)</f>
        <v>6</v>
      </c>
      <c r="AD73" s="529"/>
      <c r="AE73" s="203">
        <v>23</v>
      </c>
      <c r="AF73" s="207">
        <v>1705.8461538461506</v>
      </c>
      <c r="AG73" s="208">
        <f t="shared" si="75"/>
        <v>74.167224080267417</v>
      </c>
      <c r="AH73" s="205">
        <f>RANK(AG73, AG$67:AG$81)</f>
        <v>6</v>
      </c>
      <c r="AI73" s="529"/>
      <c r="AJ73" s="203">
        <v>23</v>
      </c>
      <c r="AK73" s="207">
        <v>1706.5931311105564</v>
      </c>
      <c r="AL73" s="208">
        <f t="shared" si="76"/>
        <v>74.199701352632886</v>
      </c>
      <c r="AM73" s="205">
        <f>RANK(AL73, AL$67:AL$81)</f>
        <v>6</v>
      </c>
      <c r="AN73" s="529"/>
      <c r="AO73" s="203">
        <v>23</v>
      </c>
      <c r="AP73" s="207">
        <v>1706.3583815028915</v>
      </c>
      <c r="AQ73" s="208">
        <f t="shared" si="77"/>
        <v>74.189494847951806</v>
      </c>
      <c r="AR73" s="205">
        <f>RANK(AQ73, AQ$67:AQ$81)</f>
        <v>6</v>
      </c>
      <c r="AS73" s="529"/>
      <c r="AT73" s="203">
        <v>23</v>
      </c>
      <c r="AU73" s="207">
        <v>1706.7657992565066</v>
      </c>
      <c r="AV73" s="208">
        <f t="shared" si="78"/>
        <v>74.207208663326369</v>
      </c>
      <c r="AW73" s="205">
        <f>RANK(AV73, AV$67:AV$81)</f>
        <v>6</v>
      </c>
      <c r="AX73" s="529"/>
    </row>
    <row r="74" spans="2:50" ht="14.25" hidden="1" customHeight="1" outlineLevel="1">
      <c r="B74" s="494"/>
      <c r="C74" s="203">
        <v>8</v>
      </c>
      <c r="D74" s="206" t="s">
        <v>374</v>
      </c>
      <c r="E74" s="203">
        <v>26</v>
      </c>
      <c r="F74" s="203">
        <v>2000</v>
      </c>
      <c r="G74" s="208">
        <f t="shared" si="71"/>
        <v>76.92307692307692</v>
      </c>
      <c r="H74" s="529"/>
      <c r="I74" s="209">
        <f t="shared" si="79"/>
        <v>26</v>
      </c>
      <c r="J74" s="209">
        <f t="shared" si="79"/>
        <v>1699.1706688712536</v>
      </c>
      <c r="K74" s="210">
        <f t="shared" si="79"/>
        <v>65.35271803350976</v>
      </c>
      <c r="L74" s="530"/>
      <c r="M74" s="209">
        <f>RANK(K74, K$67:$K$81)</f>
        <v>9</v>
      </c>
      <c r="N74" s="494"/>
      <c r="O74" s="494"/>
      <c r="P74" s="203">
        <v>26</v>
      </c>
      <c r="Q74" s="207">
        <v>1697.8112175102597</v>
      </c>
      <c r="R74" s="208">
        <f t="shared" si="72"/>
        <v>65.30043144270229</v>
      </c>
      <c r="S74" s="205">
        <f t="shared" si="80"/>
        <v>10</v>
      </c>
      <c r="T74" s="529"/>
      <c r="U74" s="203">
        <v>26</v>
      </c>
      <c r="V74" s="207">
        <v>1697.6457805143086</v>
      </c>
      <c r="W74" s="208">
        <f t="shared" si="73"/>
        <v>65.294068481319556</v>
      </c>
      <c r="X74" s="205">
        <f t="shared" si="81"/>
        <v>10</v>
      </c>
      <c r="Y74" s="529"/>
      <c r="Z74" s="203">
        <v>26</v>
      </c>
      <c r="AA74" s="207">
        <v>1697.7702986958323</v>
      </c>
      <c r="AB74" s="208">
        <f t="shared" si="74"/>
        <v>65.298857642147397</v>
      </c>
      <c r="AC74" s="205">
        <f t="shared" si="82"/>
        <v>10</v>
      </c>
      <c r="AD74" s="529"/>
      <c r="AE74" s="203">
        <v>26</v>
      </c>
      <c r="AF74" s="207">
        <v>1700.0000000000045</v>
      </c>
      <c r="AG74" s="208">
        <f t="shared" si="75"/>
        <v>65.384615384615557</v>
      </c>
      <c r="AH74" s="205">
        <f t="shared" si="83"/>
        <v>9</v>
      </c>
      <c r="AI74" s="529"/>
      <c r="AJ74" s="203">
        <v>26</v>
      </c>
      <c r="AK74" s="207">
        <v>1700.1305483028741</v>
      </c>
      <c r="AL74" s="208">
        <f t="shared" si="76"/>
        <v>65.389636473187466</v>
      </c>
      <c r="AM74" s="205">
        <f t="shared" si="84"/>
        <v>9</v>
      </c>
      <c r="AN74" s="529"/>
      <c r="AO74" s="203">
        <v>26</v>
      </c>
      <c r="AP74" s="207">
        <v>1700.193423597676</v>
      </c>
      <c r="AQ74" s="208">
        <f t="shared" si="77"/>
        <v>65.392054753756767</v>
      </c>
      <c r="AR74" s="205">
        <f t="shared" si="85"/>
        <v>9</v>
      </c>
      <c r="AS74" s="529"/>
      <c r="AT74" s="203">
        <v>26</v>
      </c>
      <c r="AU74" s="207">
        <v>1700.6434134778203</v>
      </c>
      <c r="AV74" s="208">
        <f t="shared" si="78"/>
        <v>65.409362056839242</v>
      </c>
      <c r="AW74" s="205">
        <f t="shared" si="86"/>
        <v>9</v>
      </c>
      <c r="AX74" s="529"/>
    </row>
    <row r="75" spans="2:50" ht="14.25" hidden="1" customHeight="1" outlineLevel="1">
      <c r="B75" s="494"/>
      <c r="C75" s="203">
        <v>9</v>
      </c>
      <c r="D75" s="206" t="s">
        <v>379</v>
      </c>
      <c r="E75" s="203">
        <v>23</v>
      </c>
      <c r="F75" s="203">
        <v>2000</v>
      </c>
      <c r="G75" s="208">
        <f t="shared" si="71"/>
        <v>86.956521739130437</v>
      </c>
      <c r="H75" s="529"/>
      <c r="I75" s="209">
        <f t="shared" si="79"/>
        <v>23</v>
      </c>
      <c r="J75" s="209">
        <f t="shared" si="79"/>
        <v>1713.339134813426</v>
      </c>
      <c r="K75" s="210">
        <f t="shared" si="79"/>
        <v>74.493005861453298</v>
      </c>
      <c r="L75" s="530"/>
      <c r="M75" s="209">
        <f>RANK(K75, K$67:$K$81)</f>
        <v>5</v>
      </c>
      <c r="N75" s="494"/>
      <c r="O75" s="494"/>
      <c r="P75" s="203">
        <v>23</v>
      </c>
      <c r="Q75" s="207">
        <v>1711.5107913669081</v>
      </c>
      <c r="R75" s="208">
        <f t="shared" si="72"/>
        <v>74.413512668126444</v>
      </c>
      <c r="S75" s="205">
        <f t="shared" si="80"/>
        <v>5</v>
      </c>
      <c r="T75" s="529"/>
      <c r="U75" s="203">
        <v>23</v>
      </c>
      <c r="V75" s="207">
        <v>1711.7647058823536</v>
      </c>
      <c r="W75" s="208">
        <f t="shared" si="73"/>
        <v>74.424552429667543</v>
      </c>
      <c r="X75" s="205">
        <f t="shared" si="81"/>
        <v>5</v>
      </c>
      <c r="Y75" s="529"/>
      <c r="Z75" s="203">
        <v>23</v>
      </c>
      <c r="AA75" s="207">
        <v>1711.7936694021107</v>
      </c>
      <c r="AB75" s="208">
        <f t="shared" si="74"/>
        <v>74.425811713135246</v>
      </c>
      <c r="AC75" s="205">
        <f t="shared" si="82"/>
        <v>5</v>
      </c>
      <c r="AD75" s="529"/>
      <c r="AE75" s="203">
        <v>23</v>
      </c>
      <c r="AF75" s="207">
        <v>1714.2431761786629</v>
      </c>
      <c r="AG75" s="208">
        <f t="shared" si="75"/>
        <v>74.532312007767956</v>
      </c>
      <c r="AH75" s="205">
        <f t="shared" si="83"/>
        <v>5</v>
      </c>
      <c r="AI75" s="529"/>
      <c r="AJ75" s="203">
        <v>23</v>
      </c>
      <c r="AK75" s="207">
        <v>1714.5972138098132</v>
      </c>
      <c r="AL75" s="208">
        <f t="shared" si="76"/>
        <v>74.547704948252743</v>
      </c>
      <c r="AM75" s="205">
        <f t="shared" si="84"/>
        <v>5</v>
      </c>
      <c r="AN75" s="529"/>
      <c r="AO75" s="203">
        <v>23</v>
      </c>
      <c r="AP75" s="207">
        <v>1714.5451106487649</v>
      </c>
      <c r="AQ75" s="208">
        <f t="shared" si="77"/>
        <v>74.545439593424561</v>
      </c>
      <c r="AR75" s="205">
        <f t="shared" si="85"/>
        <v>5</v>
      </c>
      <c r="AS75" s="529"/>
      <c r="AT75" s="203">
        <v>23</v>
      </c>
      <c r="AU75" s="207">
        <v>1714.9192764053682</v>
      </c>
      <c r="AV75" s="208">
        <f t="shared" si="78"/>
        <v>74.561707669798622</v>
      </c>
      <c r="AW75" s="205">
        <f t="shared" si="86"/>
        <v>5</v>
      </c>
      <c r="AX75" s="529"/>
    </row>
    <row r="76" spans="2:50" ht="14.25" hidden="1" customHeight="1" outlineLevel="1">
      <c r="B76" s="494"/>
      <c r="C76" s="203">
        <v>10</v>
      </c>
      <c r="D76" s="206" t="s">
        <v>380</v>
      </c>
      <c r="E76" s="203">
        <v>17</v>
      </c>
      <c r="F76" s="203">
        <v>2000</v>
      </c>
      <c r="G76" s="208">
        <f t="shared" si="71"/>
        <v>117.64705882352941</v>
      </c>
      <c r="H76" s="529"/>
      <c r="I76" s="209">
        <f t="shared" si="79"/>
        <v>17</v>
      </c>
      <c r="J76" s="209">
        <f t="shared" si="79"/>
        <v>1706.3272956355772</v>
      </c>
      <c r="K76" s="210">
        <f t="shared" si="79"/>
        <v>100.37219386091628</v>
      </c>
      <c r="L76" s="530"/>
      <c r="M76" s="209">
        <f>RANK(K76, K$67:$K$81)</f>
        <v>1</v>
      </c>
      <c r="N76" s="494"/>
      <c r="O76" s="494"/>
      <c r="P76" s="203">
        <v>17</v>
      </c>
      <c r="Q76" s="207">
        <v>1704.4208446530035</v>
      </c>
      <c r="R76" s="208">
        <f t="shared" si="72"/>
        <v>100.26004968547079</v>
      </c>
      <c r="S76" s="205">
        <f t="shared" si="80"/>
        <v>1</v>
      </c>
      <c r="T76" s="529"/>
      <c r="U76" s="203">
        <v>17</v>
      </c>
      <c r="V76" s="207">
        <v>1704.4783846751261</v>
      </c>
      <c r="W76" s="208">
        <f t="shared" si="73"/>
        <v>100.26343439265447</v>
      </c>
      <c r="X76" s="205">
        <f t="shared" si="81"/>
        <v>1</v>
      </c>
      <c r="Y76" s="529"/>
      <c r="Z76" s="203">
        <v>17</v>
      </c>
      <c r="AA76" s="207">
        <v>1704.6898638426667</v>
      </c>
      <c r="AB76" s="208">
        <f t="shared" si="74"/>
        <v>100.27587434368627</v>
      </c>
      <c r="AC76" s="205">
        <f t="shared" si="82"/>
        <v>1</v>
      </c>
      <c r="AD76" s="529"/>
      <c r="AE76" s="203">
        <v>17</v>
      </c>
      <c r="AF76" s="207">
        <v>1706.9840275602896</v>
      </c>
      <c r="AG76" s="208">
        <f t="shared" si="75"/>
        <v>100.41082515060528</v>
      </c>
      <c r="AH76" s="205">
        <f t="shared" si="83"/>
        <v>1</v>
      </c>
      <c r="AI76" s="529"/>
      <c r="AJ76" s="203">
        <v>17</v>
      </c>
      <c r="AK76" s="207">
        <v>1707.692307692309</v>
      </c>
      <c r="AL76" s="208">
        <f t="shared" si="76"/>
        <v>100.45248868778287</v>
      </c>
      <c r="AM76" s="205">
        <f t="shared" si="84"/>
        <v>1</v>
      </c>
      <c r="AN76" s="529"/>
      <c r="AO76" s="203">
        <v>17</v>
      </c>
      <c r="AP76" s="207">
        <v>1707.6923076923097</v>
      </c>
      <c r="AQ76" s="208">
        <f t="shared" si="77"/>
        <v>100.45248868778292</v>
      </c>
      <c r="AR76" s="205">
        <f t="shared" si="85"/>
        <v>1</v>
      </c>
      <c r="AS76" s="529"/>
      <c r="AT76" s="203">
        <v>17</v>
      </c>
      <c r="AU76" s="207">
        <v>1708.3333333333355</v>
      </c>
      <c r="AV76" s="208">
        <f t="shared" si="78"/>
        <v>100.4901960784315</v>
      </c>
      <c r="AW76" s="205">
        <f t="shared" si="86"/>
        <v>1</v>
      </c>
      <c r="AX76" s="529"/>
    </row>
    <row r="77" spans="2:50" ht="14.25" hidden="1" customHeight="1" outlineLevel="1">
      <c r="B77" s="494"/>
      <c r="C77" s="203">
        <v>11</v>
      </c>
      <c r="D77" s="206" t="s">
        <v>412</v>
      </c>
      <c r="E77" s="203">
        <v>22</v>
      </c>
      <c r="F77" s="203">
        <v>2000</v>
      </c>
      <c r="G77" s="208">
        <f t="shared" si="71"/>
        <v>90.909090909090907</v>
      </c>
      <c r="H77" s="529"/>
      <c r="I77" s="209">
        <f t="shared" si="79"/>
        <v>22</v>
      </c>
      <c r="J77" s="209">
        <f t="shared" si="79"/>
        <v>1692.363804298245</v>
      </c>
      <c r="K77" s="210">
        <f t="shared" si="79"/>
        <v>76.925627468102036</v>
      </c>
      <c r="L77" s="530"/>
      <c r="M77" s="209">
        <f>RANK(K77, K$67:$K$81)</f>
        <v>3</v>
      </c>
      <c r="N77" s="494"/>
      <c r="O77" s="494"/>
      <c r="P77" s="203">
        <v>22</v>
      </c>
      <c r="Q77" s="207">
        <v>1691.0091743119351</v>
      </c>
      <c r="R77" s="208">
        <f t="shared" si="72"/>
        <v>76.864053377815239</v>
      </c>
      <c r="S77" s="205">
        <f t="shared" si="80"/>
        <v>3</v>
      </c>
      <c r="T77" s="529"/>
      <c r="U77" s="203">
        <v>22</v>
      </c>
      <c r="V77" s="207">
        <v>1690.6724511930552</v>
      </c>
      <c r="W77" s="208">
        <f t="shared" si="73"/>
        <v>76.84874778150251</v>
      </c>
      <c r="X77" s="205">
        <f t="shared" si="81"/>
        <v>3</v>
      </c>
      <c r="Y77" s="529"/>
      <c r="Z77" s="203">
        <v>22</v>
      </c>
      <c r="AA77" s="207">
        <v>1691.0792264503975</v>
      </c>
      <c r="AB77" s="208">
        <f t="shared" si="74"/>
        <v>76.867237565927155</v>
      </c>
      <c r="AC77" s="205">
        <f t="shared" si="82"/>
        <v>3</v>
      </c>
      <c r="AD77" s="529"/>
      <c r="AE77" s="203">
        <v>22</v>
      </c>
      <c r="AF77" s="207">
        <v>1693.0467762326125</v>
      </c>
      <c r="AG77" s="208">
        <f t="shared" si="75"/>
        <v>76.956671646936925</v>
      </c>
      <c r="AH77" s="205">
        <f t="shared" si="83"/>
        <v>3</v>
      </c>
      <c r="AI77" s="529"/>
      <c r="AJ77" s="203">
        <v>22</v>
      </c>
      <c r="AK77" s="207">
        <v>1693.6507936507937</v>
      </c>
      <c r="AL77" s="208">
        <f t="shared" si="76"/>
        <v>76.984126984126988</v>
      </c>
      <c r="AM77" s="205">
        <f t="shared" si="84"/>
        <v>3</v>
      </c>
      <c r="AN77" s="529"/>
      <c r="AO77" s="203">
        <v>22</v>
      </c>
      <c r="AP77" s="207">
        <v>1693.0780559646523</v>
      </c>
      <c r="AQ77" s="208">
        <f t="shared" si="77"/>
        <v>76.958093452938741</v>
      </c>
      <c r="AR77" s="205">
        <f t="shared" si="85"/>
        <v>3</v>
      </c>
      <c r="AS77" s="529"/>
      <c r="AT77" s="203">
        <v>22</v>
      </c>
      <c r="AU77" s="207">
        <v>1694.0101522842685</v>
      </c>
      <c r="AV77" s="208">
        <f t="shared" si="78"/>
        <v>77.000461467466749</v>
      </c>
      <c r="AW77" s="205">
        <f t="shared" si="86"/>
        <v>3</v>
      </c>
      <c r="AX77" s="529"/>
    </row>
    <row r="78" spans="2:50" ht="14.25" hidden="1" customHeight="1" outlineLevel="1">
      <c r="B78" s="494"/>
      <c r="C78" s="203">
        <v>12</v>
      </c>
      <c r="D78" s="206"/>
      <c r="E78" s="203"/>
      <c r="F78" s="203"/>
      <c r="G78" s="208"/>
      <c r="H78" s="529"/>
      <c r="I78" s="209"/>
      <c r="J78" s="209"/>
      <c r="K78" s="210"/>
      <c r="L78" s="530"/>
      <c r="M78" s="209"/>
      <c r="N78" s="494"/>
      <c r="O78" s="494"/>
      <c r="P78" s="203"/>
      <c r="Q78" s="207"/>
      <c r="R78" s="208"/>
      <c r="S78" s="205"/>
      <c r="T78" s="529"/>
      <c r="U78" s="203"/>
      <c r="V78" s="207"/>
      <c r="W78" s="208"/>
      <c r="X78" s="205"/>
      <c r="Y78" s="529"/>
      <c r="Z78" s="203"/>
      <c r="AA78" s="207"/>
      <c r="AB78" s="208"/>
      <c r="AC78" s="205"/>
      <c r="AD78" s="529"/>
      <c r="AE78" s="203"/>
      <c r="AF78" s="207"/>
      <c r="AG78" s="208"/>
      <c r="AH78" s="205"/>
      <c r="AI78" s="529"/>
      <c r="AJ78" s="203"/>
      <c r="AK78" s="207"/>
      <c r="AL78" s="208"/>
      <c r="AM78" s="205"/>
      <c r="AN78" s="529"/>
      <c r="AO78" s="203"/>
      <c r="AP78" s="207"/>
      <c r="AQ78" s="208"/>
      <c r="AR78" s="205"/>
      <c r="AS78" s="529"/>
      <c r="AT78" s="203"/>
      <c r="AU78" s="207"/>
      <c r="AV78" s="208"/>
      <c r="AW78" s="205"/>
      <c r="AX78" s="529"/>
    </row>
    <row r="79" spans="2:50" ht="14.25" hidden="1" customHeight="1" outlineLevel="1">
      <c r="B79" s="494"/>
      <c r="C79" s="203">
        <v>13</v>
      </c>
      <c r="D79" s="206"/>
      <c r="E79" s="203"/>
      <c r="F79" s="203"/>
      <c r="G79" s="208"/>
      <c r="H79" s="529"/>
      <c r="I79" s="209"/>
      <c r="J79" s="209"/>
      <c r="K79" s="210"/>
      <c r="L79" s="530"/>
      <c r="M79" s="209"/>
      <c r="N79" s="494"/>
      <c r="O79" s="494"/>
      <c r="P79" s="203"/>
      <c r="Q79" s="207"/>
      <c r="R79" s="208"/>
      <c r="S79" s="205"/>
      <c r="T79" s="529"/>
      <c r="U79" s="203"/>
      <c r="V79" s="207"/>
      <c r="W79" s="208"/>
      <c r="X79" s="205"/>
      <c r="Y79" s="529"/>
      <c r="Z79" s="203"/>
      <c r="AA79" s="207"/>
      <c r="AB79" s="208"/>
      <c r="AC79" s="205"/>
      <c r="AD79" s="529"/>
      <c r="AE79" s="203"/>
      <c r="AF79" s="207"/>
      <c r="AG79" s="208"/>
      <c r="AH79" s="205"/>
      <c r="AI79" s="529"/>
      <c r="AJ79" s="203"/>
      <c r="AK79" s="207"/>
      <c r="AL79" s="208"/>
      <c r="AM79" s="205"/>
      <c r="AN79" s="529"/>
      <c r="AO79" s="203"/>
      <c r="AP79" s="207"/>
      <c r="AQ79" s="208"/>
      <c r="AR79" s="205"/>
      <c r="AS79" s="529"/>
      <c r="AT79" s="203"/>
      <c r="AU79" s="207"/>
      <c r="AV79" s="208"/>
      <c r="AW79" s="205"/>
      <c r="AX79" s="529"/>
    </row>
    <row r="80" spans="2:50" ht="14.25" hidden="1" customHeight="1" outlineLevel="1">
      <c r="B80" s="494"/>
      <c r="C80" s="203">
        <v>14</v>
      </c>
      <c r="D80" s="206"/>
      <c r="E80" s="203"/>
      <c r="F80" s="203"/>
      <c r="G80" s="208"/>
      <c r="H80" s="529"/>
      <c r="I80" s="209"/>
      <c r="J80" s="209"/>
      <c r="K80" s="210"/>
      <c r="L80" s="530"/>
      <c r="M80" s="209"/>
      <c r="N80" s="494"/>
      <c r="O80" s="494"/>
      <c r="P80" s="203"/>
      <c r="Q80" s="207"/>
      <c r="R80" s="208"/>
      <c r="S80" s="205"/>
      <c r="T80" s="529"/>
      <c r="U80" s="203"/>
      <c r="V80" s="207"/>
      <c r="W80" s="208"/>
      <c r="X80" s="205"/>
      <c r="Y80" s="529"/>
      <c r="Z80" s="203"/>
      <c r="AA80" s="207"/>
      <c r="AB80" s="208"/>
      <c r="AC80" s="205"/>
      <c r="AD80" s="529"/>
      <c r="AE80" s="203"/>
      <c r="AF80" s="207"/>
      <c r="AG80" s="208"/>
      <c r="AH80" s="205"/>
      <c r="AI80" s="529"/>
      <c r="AJ80" s="203"/>
      <c r="AK80" s="207"/>
      <c r="AL80" s="208"/>
      <c r="AM80" s="205"/>
      <c r="AN80" s="529"/>
      <c r="AO80" s="203"/>
      <c r="AP80" s="207"/>
      <c r="AQ80" s="208"/>
      <c r="AR80" s="205"/>
      <c r="AS80" s="529"/>
      <c r="AT80" s="203"/>
      <c r="AU80" s="207"/>
      <c r="AV80" s="208"/>
      <c r="AW80" s="205"/>
      <c r="AX80" s="529"/>
    </row>
    <row r="81" spans="2:50" ht="14.25" hidden="1" customHeight="1" outlineLevel="1">
      <c r="B81" s="494"/>
      <c r="C81" s="203">
        <v>15</v>
      </c>
      <c r="D81" s="206"/>
      <c r="E81" s="203"/>
      <c r="F81" s="203"/>
      <c r="G81" s="208"/>
      <c r="H81" s="529"/>
      <c r="I81" s="209"/>
      <c r="J81" s="209"/>
      <c r="K81" s="210"/>
      <c r="L81" s="530"/>
      <c r="M81" s="209"/>
      <c r="N81" s="494"/>
      <c r="O81" s="494"/>
      <c r="P81" s="203"/>
      <c r="Q81" s="207"/>
      <c r="R81" s="208"/>
      <c r="S81" s="205"/>
      <c r="T81" s="529"/>
      <c r="U81" s="203"/>
      <c r="V81" s="207"/>
      <c r="W81" s="208"/>
      <c r="X81" s="205"/>
      <c r="Y81" s="529"/>
      <c r="Z81" s="203"/>
      <c r="AA81" s="207"/>
      <c r="AB81" s="208"/>
      <c r="AC81" s="205"/>
      <c r="AD81" s="529"/>
      <c r="AE81" s="203"/>
      <c r="AF81" s="207"/>
      <c r="AG81" s="208"/>
      <c r="AH81" s="205"/>
      <c r="AI81" s="529"/>
      <c r="AJ81" s="203"/>
      <c r="AK81" s="207"/>
      <c r="AL81" s="208"/>
      <c r="AM81" s="205"/>
      <c r="AN81" s="529"/>
      <c r="AO81" s="203"/>
      <c r="AP81" s="207"/>
      <c r="AQ81" s="208"/>
      <c r="AR81" s="205"/>
      <c r="AS81" s="529"/>
      <c r="AT81" s="203"/>
      <c r="AU81" s="207"/>
      <c r="AV81" s="208"/>
      <c r="AW81" s="205"/>
      <c r="AX81" s="529"/>
    </row>
    <row r="82" spans="2:50" ht="14.25" hidden="1" customHeight="1" outlineLevel="1" collapsed="1">
      <c r="B82" s="532" t="s">
        <v>619</v>
      </c>
      <c r="C82" s="532"/>
      <c r="D82" s="532"/>
      <c r="E82" s="532"/>
      <c r="F82" s="532"/>
      <c r="G82" s="532"/>
      <c r="H82" s="532"/>
      <c r="I82" s="532"/>
      <c r="J82" s="532"/>
      <c r="K82" s="532"/>
      <c r="L82" s="532"/>
      <c r="M82" s="533"/>
      <c r="N82" s="575" t="s">
        <v>445</v>
      </c>
      <c r="O82" s="575" t="s">
        <v>105</v>
      </c>
      <c r="P82" s="587">
        <f>AT62+1</f>
        <v>45895</v>
      </c>
      <c r="Q82" s="588"/>
      <c r="R82" s="588"/>
      <c r="S82" s="588"/>
      <c r="T82" s="588"/>
      <c r="U82" s="589">
        <f>P82+1</f>
        <v>45896</v>
      </c>
      <c r="V82" s="590"/>
      <c r="W82" s="590"/>
      <c r="X82" s="590"/>
      <c r="Y82" s="590"/>
      <c r="Z82" s="587">
        <f t="shared" ref="Z82" si="87">U82+1</f>
        <v>45897</v>
      </c>
      <c r="AA82" s="588"/>
      <c r="AB82" s="588"/>
      <c r="AC82" s="588"/>
      <c r="AD82" s="588"/>
      <c r="AE82" s="589">
        <f t="shared" ref="AE82" si="88">Z82+1</f>
        <v>45898</v>
      </c>
      <c r="AF82" s="590"/>
      <c r="AG82" s="590"/>
      <c r="AH82" s="590"/>
      <c r="AI82" s="590"/>
      <c r="AJ82" s="591">
        <f t="shared" ref="AJ82" si="89">AE82+1</f>
        <v>45899</v>
      </c>
      <c r="AK82" s="592"/>
      <c r="AL82" s="592"/>
      <c r="AM82" s="592"/>
      <c r="AN82" s="593"/>
      <c r="AO82" s="589">
        <f t="shared" ref="AO82" si="90">AJ82+1</f>
        <v>45900</v>
      </c>
      <c r="AP82" s="590"/>
      <c r="AQ82" s="590"/>
      <c r="AR82" s="590"/>
      <c r="AS82" s="590"/>
      <c r="AT82" s="591">
        <f t="shared" ref="AT82" si="91">AO82+1</f>
        <v>45901</v>
      </c>
      <c r="AU82" s="592"/>
      <c r="AV82" s="592"/>
      <c r="AW82" s="592"/>
      <c r="AX82" s="593"/>
    </row>
    <row r="83" spans="2:50" ht="14.25" hidden="1" customHeight="1" outlineLevel="1">
      <c r="B83" s="534"/>
      <c r="C83" s="534"/>
      <c r="D83" s="534"/>
      <c r="E83" s="534"/>
      <c r="F83" s="534"/>
      <c r="G83" s="534"/>
      <c r="H83" s="534"/>
      <c r="I83" s="534"/>
      <c r="J83" s="534"/>
      <c r="K83" s="534"/>
      <c r="L83" s="534"/>
      <c r="M83" s="535"/>
      <c r="N83" s="577"/>
      <c r="O83" s="577"/>
      <c r="P83" s="594">
        <f>P82</f>
        <v>45895</v>
      </c>
      <c r="Q83" s="594"/>
      <c r="R83" s="594"/>
      <c r="S83" s="594"/>
      <c r="T83" s="594"/>
      <c r="U83" s="595">
        <f>U82</f>
        <v>45896</v>
      </c>
      <c r="V83" s="595"/>
      <c r="W83" s="595"/>
      <c r="X83" s="595"/>
      <c r="Y83" s="595"/>
      <c r="Z83" s="594">
        <f t="shared" ref="Z83" si="92">Z82</f>
        <v>45897</v>
      </c>
      <c r="AA83" s="594"/>
      <c r="AB83" s="594"/>
      <c r="AC83" s="594"/>
      <c r="AD83" s="594"/>
      <c r="AE83" s="595">
        <f t="shared" ref="AE83" si="93">AE82</f>
        <v>45898</v>
      </c>
      <c r="AF83" s="595"/>
      <c r="AG83" s="595"/>
      <c r="AH83" s="595"/>
      <c r="AI83" s="595"/>
      <c r="AJ83" s="596">
        <f t="shared" ref="AJ83" si="94">AJ82</f>
        <v>45899</v>
      </c>
      <c r="AK83" s="597"/>
      <c r="AL83" s="597"/>
      <c r="AM83" s="597"/>
      <c r="AN83" s="598"/>
      <c r="AO83" s="595">
        <f t="shared" ref="AO83" si="95">AO82</f>
        <v>45900</v>
      </c>
      <c r="AP83" s="595"/>
      <c r="AQ83" s="595"/>
      <c r="AR83" s="595"/>
      <c r="AS83" s="595"/>
      <c r="AT83" s="596">
        <f t="shared" ref="AT83" si="96">AT82</f>
        <v>45901</v>
      </c>
      <c r="AU83" s="597"/>
      <c r="AV83" s="597"/>
      <c r="AW83" s="597"/>
      <c r="AX83" s="598"/>
    </row>
    <row r="84" spans="2:50" ht="14.25" hidden="1" customHeight="1" outlineLevel="1">
      <c r="B84" s="494" t="s">
        <v>165</v>
      </c>
      <c r="C84" s="494" t="s">
        <v>160</v>
      </c>
      <c r="D84" s="494"/>
      <c r="E84" s="494" t="s">
        <v>161</v>
      </c>
      <c r="F84" s="494"/>
      <c r="G84" s="494"/>
      <c r="H84" s="494" t="s">
        <v>166</v>
      </c>
      <c r="I84" s="527" t="s">
        <v>446</v>
      </c>
      <c r="J84" s="527"/>
      <c r="K84" s="527"/>
      <c r="L84" s="527" t="s">
        <v>166</v>
      </c>
      <c r="M84" s="527" t="s">
        <v>168</v>
      </c>
      <c r="N84" s="494"/>
      <c r="O84" s="494" t="s">
        <v>167</v>
      </c>
      <c r="P84" s="494" t="s">
        <v>163</v>
      </c>
      <c r="Q84" s="494"/>
      <c r="R84" s="494"/>
      <c r="S84" s="494"/>
      <c r="T84" s="494" t="s">
        <v>166</v>
      </c>
      <c r="U84" s="494" t="s">
        <v>163</v>
      </c>
      <c r="V84" s="494"/>
      <c r="W84" s="494"/>
      <c r="X84" s="494"/>
      <c r="Y84" s="494" t="s">
        <v>166</v>
      </c>
      <c r="Z84" s="494" t="s">
        <v>163</v>
      </c>
      <c r="AA84" s="494"/>
      <c r="AB84" s="494"/>
      <c r="AC84" s="494"/>
      <c r="AD84" s="494" t="s">
        <v>166</v>
      </c>
      <c r="AE84" s="494" t="s">
        <v>163</v>
      </c>
      <c r="AF84" s="494"/>
      <c r="AG84" s="494"/>
      <c r="AH84" s="494"/>
      <c r="AI84" s="494" t="s">
        <v>166</v>
      </c>
      <c r="AJ84" s="494" t="s">
        <v>163</v>
      </c>
      <c r="AK84" s="494"/>
      <c r="AL84" s="494"/>
      <c r="AM84" s="494"/>
      <c r="AN84" s="494" t="s">
        <v>166</v>
      </c>
      <c r="AO84" s="494" t="s">
        <v>163</v>
      </c>
      <c r="AP84" s="494"/>
      <c r="AQ84" s="494"/>
      <c r="AR84" s="494"/>
      <c r="AS84" s="494" t="s">
        <v>166</v>
      </c>
      <c r="AT84" s="494" t="s">
        <v>163</v>
      </c>
      <c r="AU84" s="494"/>
      <c r="AV84" s="494"/>
      <c r="AW84" s="494"/>
      <c r="AX84" s="494" t="s">
        <v>166</v>
      </c>
    </row>
    <row r="85" spans="2:50" ht="14.25" hidden="1" customHeight="1" outlineLevel="1">
      <c r="B85" s="494"/>
      <c r="C85" s="494"/>
      <c r="D85" s="494"/>
      <c r="E85" s="494" t="s">
        <v>447</v>
      </c>
      <c r="F85" s="494"/>
      <c r="G85" s="494"/>
      <c r="H85" s="494"/>
      <c r="I85" s="527" t="s">
        <v>447</v>
      </c>
      <c r="J85" s="527"/>
      <c r="K85" s="527"/>
      <c r="L85" s="527"/>
      <c r="M85" s="527"/>
      <c r="N85" s="494"/>
      <c r="O85" s="494"/>
      <c r="P85" s="494" t="s">
        <v>448</v>
      </c>
      <c r="Q85" s="494"/>
      <c r="R85" s="494"/>
      <c r="S85" s="494"/>
      <c r="T85" s="494"/>
      <c r="U85" s="494" t="s">
        <v>448</v>
      </c>
      <c r="V85" s="494"/>
      <c r="W85" s="494"/>
      <c r="X85" s="494"/>
      <c r="Y85" s="494"/>
      <c r="Z85" s="494" t="s">
        <v>448</v>
      </c>
      <c r="AA85" s="494"/>
      <c r="AB85" s="494"/>
      <c r="AC85" s="494"/>
      <c r="AD85" s="494"/>
      <c r="AE85" s="494" t="s">
        <v>448</v>
      </c>
      <c r="AF85" s="494"/>
      <c r="AG85" s="494"/>
      <c r="AH85" s="494"/>
      <c r="AI85" s="494"/>
      <c r="AJ85" s="494" t="s">
        <v>448</v>
      </c>
      <c r="AK85" s="494"/>
      <c r="AL85" s="494"/>
      <c r="AM85" s="494"/>
      <c r="AN85" s="494"/>
      <c r="AO85" s="494" t="s">
        <v>448</v>
      </c>
      <c r="AP85" s="494"/>
      <c r="AQ85" s="494"/>
      <c r="AR85" s="494"/>
      <c r="AS85" s="494"/>
      <c r="AT85" s="494" t="s">
        <v>448</v>
      </c>
      <c r="AU85" s="494"/>
      <c r="AV85" s="494"/>
      <c r="AW85" s="494"/>
      <c r="AX85" s="494"/>
    </row>
    <row r="86" spans="2:50" ht="14.25" hidden="1" customHeight="1" outlineLevel="1">
      <c r="B86" s="494"/>
      <c r="C86" s="494"/>
      <c r="D86" s="494"/>
      <c r="E86" s="203" t="s">
        <v>162</v>
      </c>
      <c r="F86" s="203" t="s">
        <v>449</v>
      </c>
      <c r="G86" s="203" t="s">
        <v>164</v>
      </c>
      <c r="H86" s="494"/>
      <c r="I86" s="204" t="s">
        <v>162</v>
      </c>
      <c r="J86" s="204" t="s">
        <v>449</v>
      </c>
      <c r="K86" s="204" t="s">
        <v>164</v>
      </c>
      <c r="L86" s="527"/>
      <c r="M86" s="527"/>
      <c r="N86" s="494"/>
      <c r="O86" s="494"/>
      <c r="P86" s="203" t="s">
        <v>162</v>
      </c>
      <c r="Q86" s="203" t="s">
        <v>449</v>
      </c>
      <c r="R86" s="203" t="s">
        <v>164</v>
      </c>
      <c r="S86" s="205" t="s">
        <v>168</v>
      </c>
      <c r="T86" s="494"/>
      <c r="U86" s="203" t="s">
        <v>162</v>
      </c>
      <c r="V86" s="203" t="s">
        <v>449</v>
      </c>
      <c r="W86" s="203" t="s">
        <v>164</v>
      </c>
      <c r="X86" s="205" t="s">
        <v>168</v>
      </c>
      <c r="Y86" s="494"/>
      <c r="Z86" s="203" t="s">
        <v>162</v>
      </c>
      <c r="AA86" s="203" t="s">
        <v>449</v>
      </c>
      <c r="AB86" s="203" t="s">
        <v>164</v>
      </c>
      <c r="AC86" s="205" t="s">
        <v>168</v>
      </c>
      <c r="AD86" s="494"/>
      <c r="AE86" s="203" t="s">
        <v>162</v>
      </c>
      <c r="AF86" s="203" t="s">
        <v>449</v>
      </c>
      <c r="AG86" s="203" t="s">
        <v>164</v>
      </c>
      <c r="AH86" s="205" t="s">
        <v>168</v>
      </c>
      <c r="AI86" s="494"/>
      <c r="AJ86" s="203" t="s">
        <v>162</v>
      </c>
      <c r="AK86" s="203" t="s">
        <v>449</v>
      </c>
      <c r="AL86" s="203" t="s">
        <v>164</v>
      </c>
      <c r="AM86" s="205" t="s">
        <v>168</v>
      </c>
      <c r="AN86" s="494"/>
      <c r="AO86" s="203" t="s">
        <v>162</v>
      </c>
      <c r="AP86" s="203" t="s">
        <v>449</v>
      </c>
      <c r="AQ86" s="203" t="s">
        <v>164</v>
      </c>
      <c r="AR86" s="205" t="s">
        <v>168</v>
      </c>
      <c r="AS86" s="494"/>
      <c r="AT86" s="203" t="s">
        <v>162</v>
      </c>
      <c r="AU86" s="203" t="s">
        <v>449</v>
      </c>
      <c r="AV86" s="203" t="s">
        <v>164</v>
      </c>
      <c r="AW86" s="205" t="s">
        <v>168</v>
      </c>
      <c r="AX86" s="494"/>
    </row>
    <row r="87" spans="2:50" ht="14.25" hidden="1" customHeight="1" outlineLevel="1">
      <c r="B87" s="494" t="s">
        <v>408</v>
      </c>
      <c r="C87" s="203">
        <v>1</v>
      </c>
      <c r="D87" s="206" t="s">
        <v>375</v>
      </c>
      <c r="E87" s="203">
        <v>26</v>
      </c>
      <c r="F87" s="203">
        <v>2000</v>
      </c>
      <c r="G87" s="208">
        <f t="shared" ref="G87:G98" si="97">F87/E87</f>
        <v>76.92307692307692</v>
      </c>
      <c r="H87" s="529">
        <f>AVERAGE(G87:G101)</f>
        <v>87.335592795950845</v>
      </c>
      <c r="I87" s="209">
        <f>AVERAGE(P87,U87,Z87,AE87,AJ87,AO87,AT87)</f>
        <v>26</v>
      </c>
      <c r="J87" s="209">
        <f>AVERAGE(Q87,V87,AA87,AF87,AK87,AP87,AU87)</f>
        <v>1742.3431232541141</v>
      </c>
      <c r="K87" s="210">
        <f>AVERAGE(R87,W87,AB87,AG87,AL87,AQ87,AV87)</f>
        <v>67.01319704823517</v>
      </c>
      <c r="L87" s="530">
        <f>IFERROR(AVERAGE(K87:K101),"-")</f>
        <v>74.43022608496031</v>
      </c>
      <c r="M87" s="209">
        <f>RANK(K87, K$87:$K$101)</f>
        <v>9</v>
      </c>
      <c r="N87" s="494"/>
      <c r="O87" s="494"/>
      <c r="P87" s="207">
        <v>26</v>
      </c>
      <c r="Q87" s="207">
        <v>1741.0438332199428</v>
      </c>
      <c r="R87" s="208">
        <f t="shared" ref="R87:R97" si="98">Q87/P87</f>
        <v>66.963224354613189</v>
      </c>
      <c r="S87" s="205">
        <f>RANK(R87, R$87:R$101)</f>
        <v>8</v>
      </c>
      <c r="T87" s="529">
        <f>AVERAGE(R87:R101)</f>
        <v>73.652740102122735</v>
      </c>
      <c r="U87" s="207">
        <v>26</v>
      </c>
      <c r="V87" s="207">
        <v>1741.5865384615381</v>
      </c>
      <c r="W87" s="208">
        <f t="shared" ref="W87:W97" si="99">V87/U87</f>
        <v>66.984097633136088</v>
      </c>
      <c r="X87" s="205">
        <f>RANK(W87, W$87:W$101)</f>
        <v>8</v>
      </c>
      <c r="Y87" s="529">
        <f>AVERAGE(W87:W101)</f>
        <v>74.49189274657806</v>
      </c>
      <c r="Z87" s="207">
        <v>26</v>
      </c>
      <c r="AA87" s="207">
        <v>1742.0634920634914</v>
      </c>
      <c r="AB87" s="208">
        <f t="shared" ref="AB87:AB97" si="100">AA87/Z87</f>
        <v>67.002442002441981</v>
      </c>
      <c r="AC87" s="205">
        <f>RANK(AB87, AB$87:AB$101)</f>
        <v>8</v>
      </c>
      <c r="AD87" s="529">
        <f>AVERAGE(AB87:AB101)</f>
        <v>74.531601774784477</v>
      </c>
      <c r="AE87" s="207">
        <v>26</v>
      </c>
      <c r="AF87" s="207">
        <v>1742.2952586206891</v>
      </c>
      <c r="AG87" s="208">
        <f t="shared" ref="AG87:AG97" si="101">AF87/AE87</f>
        <v>67.011356100795737</v>
      </c>
      <c r="AH87" s="205">
        <f>RANK(AG87, AG$87:AG$101)</f>
        <v>8</v>
      </c>
      <c r="AI87" s="529">
        <f>AVERAGE(AG87:AG101)</f>
        <v>74.573605867907844</v>
      </c>
      <c r="AJ87" s="207">
        <v>26</v>
      </c>
      <c r="AK87" s="207">
        <v>1742.3351866560758</v>
      </c>
      <c r="AL87" s="208">
        <f t="shared" ref="AL87:AL97" si="102">AK87/AJ87</f>
        <v>67.012891794464451</v>
      </c>
      <c r="AM87" s="205">
        <f>RANK(AL87, AL$87:AL$101)</f>
        <v>8</v>
      </c>
      <c r="AN87" s="529">
        <f>AVERAGE(AL87:AL101)</f>
        <v>74.627935559332784</v>
      </c>
      <c r="AO87" s="207">
        <v>26</v>
      </c>
      <c r="AP87" s="207">
        <v>1742.9981492905604</v>
      </c>
      <c r="AQ87" s="208">
        <f t="shared" ref="AQ87:AQ97" si="103">AP87/AO87</f>
        <v>67.038390357329249</v>
      </c>
      <c r="AR87" s="205">
        <f>RANK(AQ87, AQ$87:AQ$101)</f>
        <v>8</v>
      </c>
      <c r="AS87" s="529">
        <f>AVERAGE(AQ87:AQ101)</f>
        <v>74.638638435514309</v>
      </c>
      <c r="AT87" s="207">
        <v>26</v>
      </c>
      <c r="AU87" s="207">
        <v>1744.0794044665017</v>
      </c>
      <c r="AV87" s="208">
        <f t="shared" ref="AV87:AV98" si="104">AU87/AT87</f>
        <v>67.079977094865455</v>
      </c>
      <c r="AW87" s="205">
        <f>RANK(AV87, AV$87:AV$101)</f>
        <v>9</v>
      </c>
      <c r="AX87" s="529">
        <f>AVERAGE(AV87:AV101)</f>
        <v>75.392224867311782</v>
      </c>
    </row>
    <row r="88" spans="2:50" ht="14.25" hidden="1" customHeight="1" outlineLevel="1">
      <c r="B88" s="494"/>
      <c r="C88" s="203">
        <v>2</v>
      </c>
      <c r="D88" s="206" t="s">
        <v>409</v>
      </c>
      <c r="E88" s="203">
        <v>26</v>
      </c>
      <c r="F88" s="203">
        <v>2000</v>
      </c>
      <c r="G88" s="208">
        <f t="shared" si="97"/>
        <v>76.92307692307692</v>
      </c>
      <c r="H88" s="529"/>
      <c r="I88" s="209">
        <f t="shared" ref="I88:K98" si="105">AVERAGE(P88,U88,Z88,AE88,AJ88,AO88,AT88)</f>
        <v>26</v>
      </c>
      <c r="J88" s="209">
        <f t="shared" si="105"/>
        <v>1700.7789024284957</v>
      </c>
      <c r="K88" s="210">
        <f t="shared" si="105"/>
        <v>65.414573170326761</v>
      </c>
      <c r="L88" s="530"/>
      <c r="M88" s="209">
        <f>RANK(K88, K$87:$K$101)</f>
        <v>12</v>
      </c>
      <c r="N88" s="494"/>
      <c r="O88" s="494"/>
      <c r="P88" s="207">
        <v>26</v>
      </c>
      <c r="Q88" s="207">
        <v>1692.2330097087381</v>
      </c>
      <c r="R88" s="208">
        <f t="shared" si="98"/>
        <v>65.085884988797616</v>
      </c>
      <c r="S88" s="205">
        <f t="shared" ref="S88:S97" si="106">RANK(R88, R$87:R$101)</f>
        <v>11</v>
      </c>
      <c r="T88" s="529"/>
      <c r="U88" s="207">
        <v>26</v>
      </c>
      <c r="V88" s="207">
        <v>1695.1608229498702</v>
      </c>
      <c r="W88" s="208">
        <f t="shared" si="99"/>
        <v>65.198493190379622</v>
      </c>
      <c r="X88" s="205">
        <f t="shared" ref="X88:X97" si="107">RANK(W88, W$87:W$101)</f>
        <v>10</v>
      </c>
      <c r="Y88" s="529"/>
      <c r="Z88" s="207">
        <v>26</v>
      </c>
      <c r="AA88" s="207">
        <v>1699.6904024767803</v>
      </c>
      <c r="AB88" s="208">
        <f t="shared" si="100"/>
        <v>65.372707787568473</v>
      </c>
      <c r="AC88" s="205">
        <f t="shared" ref="AC88:AC97" si="108">RANK(AB88, AB$87:AB$101)</f>
        <v>10</v>
      </c>
      <c r="AD88" s="529"/>
      <c r="AE88" s="207">
        <v>26</v>
      </c>
      <c r="AF88" s="207">
        <v>1699.7142857142869</v>
      </c>
      <c r="AG88" s="208">
        <f t="shared" si="101"/>
        <v>65.373626373626422</v>
      </c>
      <c r="AH88" s="205">
        <f t="shared" ref="AH88:AH97" si="109">RANK(AG88, AG$87:AG$101)</f>
        <v>10</v>
      </c>
      <c r="AI88" s="529"/>
      <c r="AJ88" s="207">
        <v>26</v>
      </c>
      <c r="AK88" s="207">
        <v>1704.8829431438123</v>
      </c>
      <c r="AL88" s="208">
        <f t="shared" si="102"/>
        <v>65.572420890146631</v>
      </c>
      <c r="AM88" s="205">
        <f t="shared" ref="AM88:AM97" si="110">RANK(AL88, AL$87:AL$101)</f>
        <v>9</v>
      </c>
      <c r="AN88" s="529"/>
      <c r="AO88" s="207">
        <v>26</v>
      </c>
      <c r="AP88" s="207">
        <v>1705.5555555555561</v>
      </c>
      <c r="AQ88" s="208">
        <f t="shared" si="103"/>
        <v>65.598290598290617</v>
      </c>
      <c r="AR88" s="205">
        <f t="shared" ref="AR88:AR97" si="111">RANK(AQ88, AQ$87:AQ$101)</f>
        <v>9</v>
      </c>
      <c r="AS88" s="529"/>
      <c r="AT88" s="207">
        <v>26</v>
      </c>
      <c r="AU88" s="207">
        <v>1708.2152974504254</v>
      </c>
      <c r="AV88" s="208">
        <f t="shared" si="104"/>
        <v>65.700588363477905</v>
      </c>
      <c r="AW88" s="205">
        <f t="shared" ref="AW88:AW98" si="112">RANK(AV88, AV$87:AV$101)</f>
        <v>10</v>
      </c>
      <c r="AX88" s="529"/>
    </row>
    <row r="89" spans="2:50" ht="14.25" hidden="1" customHeight="1" outlineLevel="1">
      <c r="B89" s="494"/>
      <c r="C89" s="203">
        <v>3</v>
      </c>
      <c r="D89" s="206" t="s">
        <v>528</v>
      </c>
      <c r="E89" s="203">
        <v>25</v>
      </c>
      <c r="F89" s="203">
        <v>2000</v>
      </c>
      <c r="G89" s="208">
        <f t="shared" si="97"/>
        <v>80</v>
      </c>
      <c r="H89" s="529"/>
      <c r="I89" s="209">
        <f t="shared" si="105"/>
        <v>25</v>
      </c>
      <c r="J89" s="209">
        <f t="shared" si="105"/>
        <v>1708.797547862044</v>
      </c>
      <c r="K89" s="210">
        <f t="shared" si="105"/>
        <v>68.351901914481772</v>
      </c>
      <c r="L89" s="530"/>
      <c r="M89" s="209">
        <f>RANK(K89, K$87:$K$101)</f>
        <v>8</v>
      </c>
      <c r="N89" s="494"/>
      <c r="O89" s="494"/>
      <c r="P89" s="207">
        <v>25</v>
      </c>
      <c r="Q89" s="207">
        <v>1708.7073608617586</v>
      </c>
      <c r="R89" s="208">
        <f t="shared" si="98"/>
        <v>68.348294434470347</v>
      </c>
      <c r="S89" s="205">
        <f t="shared" si="106"/>
        <v>7</v>
      </c>
      <c r="T89" s="529"/>
      <c r="U89" s="207">
        <v>25</v>
      </c>
      <c r="V89" s="207">
        <v>1708.7762669962913</v>
      </c>
      <c r="W89" s="208">
        <f t="shared" si="99"/>
        <v>68.351050679851653</v>
      </c>
      <c r="X89" s="205">
        <f t="shared" si="107"/>
        <v>7</v>
      </c>
      <c r="Y89" s="529"/>
      <c r="Z89" s="207">
        <v>25</v>
      </c>
      <c r="AA89" s="207">
        <v>1709.0235512040183</v>
      </c>
      <c r="AB89" s="208">
        <f t="shared" si="100"/>
        <v>68.360942048160737</v>
      </c>
      <c r="AC89" s="205">
        <f t="shared" si="108"/>
        <v>7</v>
      </c>
      <c r="AD89" s="529"/>
      <c r="AE89" s="207">
        <v>25</v>
      </c>
      <c r="AF89" s="207">
        <v>1709.1448931116379</v>
      </c>
      <c r="AG89" s="208">
        <f t="shared" si="101"/>
        <v>68.365795724465514</v>
      </c>
      <c r="AH89" s="205">
        <f t="shared" si="109"/>
        <v>7</v>
      </c>
      <c r="AI89" s="529"/>
      <c r="AJ89" s="207">
        <v>25</v>
      </c>
      <c r="AK89" s="207">
        <v>1709.5477386934656</v>
      </c>
      <c r="AL89" s="208">
        <f t="shared" si="102"/>
        <v>68.38190954773863</v>
      </c>
      <c r="AM89" s="205">
        <f t="shared" si="110"/>
        <v>7</v>
      </c>
      <c r="AN89" s="529"/>
      <c r="AO89" s="207">
        <v>25</v>
      </c>
      <c r="AP89" s="207">
        <v>1707.8000212162974</v>
      </c>
      <c r="AQ89" s="208">
        <f t="shared" si="103"/>
        <v>68.312000848651891</v>
      </c>
      <c r="AR89" s="205">
        <f t="shared" si="111"/>
        <v>7</v>
      </c>
      <c r="AS89" s="529"/>
      <c r="AT89" s="207">
        <v>25</v>
      </c>
      <c r="AU89" s="207">
        <v>1708.5830029508406</v>
      </c>
      <c r="AV89" s="208">
        <f t="shared" si="104"/>
        <v>68.343320118033631</v>
      </c>
      <c r="AW89" s="205">
        <f t="shared" si="112"/>
        <v>8</v>
      </c>
      <c r="AX89" s="529"/>
    </row>
    <row r="90" spans="2:50" ht="14.25" hidden="1" customHeight="1" outlineLevel="1">
      <c r="B90" s="494"/>
      <c r="C90" s="203">
        <v>4</v>
      </c>
      <c r="D90" s="206" t="s">
        <v>583</v>
      </c>
      <c r="E90" s="203">
        <v>22</v>
      </c>
      <c r="F90" s="203">
        <v>2000</v>
      </c>
      <c r="G90" s="208">
        <f t="shared" si="97"/>
        <v>90.909090909090907</v>
      </c>
      <c r="H90" s="529"/>
      <c r="I90" s="209">
        <f t="shared" si="105"/>
        <v>22</v>
      </c>
      <c r="J90" s="209">
        <f t="shared" si="105"/>
        <v>1712.2672885103236</v>
      </c>
      <c r="K90" s="210">
        <f t="shared" si="105"/>
        <v>77.830331295923799</v>
      </c>
      <c r="L90" s="530"/>
      <c r="M90" s="209">
        <f>RANK(K90, K$87:$K$101)</f>
        <v>3</v>
      </c>
      <c r="N90" s="494"/>
      <c r="O90" s="494"/>
      <c r="P90" s="207">
        <v>22</v>
      </c>
      <c r="Q90" s="207">
        <v>1709.9682986967246</v>
      </c>
      <c r="R90" s="208">
        <f t="shared" si="98"/>
        <v>77.725831758942022</v>
      </c>
      <c r="S90" s="205">
        <f t="shared" si="106"/>
        <v>2</v>
      </c>
      <c r="T90" s="529"/>
      <c r="U90" s="207">
        <v>22</v>
      </c>
      <c r="V90" s="207">
        <v>1710.288358846565</v>
      </c>
      <c r="W90" s="208">
        <f t="shared" si="99"/>
        <v>77.740379947571128</v>
      </c>
      <c r="X90" s="205">
        <f t="shared" si="107"/>
        <v>2</v>
      </c>
      <c r="Y90" s="529"/>
      <c r="Z90" s="207">
        <v>22</v>
      </c>
      <c r="AA90" s="207">
        <v>1708.0336910513502</v>
      </c>
      <c r="AB90" s="208">
        <f t="shared" si="100"/>
        <v>77.637895047788646</v>
      </c>
      <c r="AC90" s="205">
        <f t="shared" si="108"/>
        <v>2</v>
      </c>
      <c r="AD90" s="529"/>
      <c r="AE90" s="207">
        <v>22</v>
      </c>
      <c r="AF90" s="207">
        <v>1711.1310592459597</v>
      </c>
      <c r="AG90" s="208">
        <f t="shared" si="101"/>
        <v>77.778684511179989</v>
      </c>
      <c r="AH90" s="205">
        <f t="shared" si="109"/>
        <v>2</v>
      </c>
      <c r="AI90" s="529"/>
      <c r="AJ90" s="207">
        <v>22</v>
      </c>
      <c r="AK90" s="207">
        <v>1714.3973941368092</v>
      </c>
      <c r="AL90" s="208">
        <f t="shared" si="102"/>
        <v>77.927154278945878</v>
      </c>
      <c r="AM90" s="205">
        <f t="shared" si="110"/>
        <v>2</v>
      </c>
      <c r="AN90" s="529"/>
      <c r="AO90" s="207">
        <v>22</v>
      </c>
      <c r="AP90" s="207">
        <v>1714.6476128613194</v>
      </c>
      <c r="AQ90" s="208">
        <f t="shared" si="103"/>
        <v>77.938527857332701</v>
      </c>
      <c r="AR90" s="205">
        <f t="shared" si="111"/>
        <v>2</v>
      </c>
      <c r="AS90" s="529"/>
      <c r="AT90" s="207">
        <v>22</v>
      </c>
      <c r="AU90" s="207">
        <v>1717.4046047335376</v>
      </c>
      <c r="AV90" s="208">
        <f t="shared" si="104"/>
        <v>78.063845669706254</v>
      </c>
      <c r="AW90" s="205">
        <f t="shared" si="112"/>
        <v>3</v>
      </c>
      <c r="AX90" s="529"/>
    </row>
    <row r="91" spans="2:50" ht="14.25" hidden="1" customHeight="1" outlineLevel="1">
      <c r="B91" s="494"/>
      <c r="C91" s="203">
        <v>5</v>
      </c>
      <c r="D91" s="206" t="s">
        <v>529</v>
      </c>
      <c r="E91" s="203">
        <v>26</v>
      </c>
      <c r="F91" s="203">
        <v>2000</v>
      </c>
      <c r="G91" s="208">
        <f t="shared" si="97"/>
        <v>76.92307692307692</v>
      </c>
      <c r="H91" s="529"/>
      <c r="I91" s="209">
        <f t="shared" si="105"/>
        <v>26</v>
      </c>
      <c r="J91" s="209">
        <f t="shared" si="105"/>
        <v>1702.1557804453646</v>
      </c>
      <c r="K91" s="210">
        <f t="shared" si="105"/>
        <v>65.46753001712942</v>
      </c>
      <c r="L91" s="530"/>
      <c r="M91" s="209">
        <f>RANK(K91, K$87:$K$101)</f>
        <v>10</v>
      </c>
      <c r="N91" s="494"/>
      <c r="O91" s="494"/>
      <c r="P91" s="207">
        <v>26</v>
      </c>
      <c r="Q91" s="207">
        <v>1700.062383031815</v>
      </c>
      <c r="R91" s="208">
        <f t="shared" si="98"/>
        <v>65.387014731992878</v>
      </c>
      <c r="S91" s="205">
        <f t="shared" si="106"/>
        <v>10</v>
      </c>
      <c r="T91" s="529"/>
      <c r="U91" s="207">
        <v>26</v>
      </c>
      <c r="V91" s="207">
        <v>1700.4521739130432</v>
      </c>
      <c r="W91" s="208">
        <f t="shared" si="99"/>
        <v>65.402006688963198</v>
      </c>
      <c r="X91" s="205">
        <f t="shared" si="107"/>
        <v>9</v>
      </c>
      <c r="Y91" s="529"/>
      <c r="Z91" s="207">
        <v>26</v>
      </c>
      <c r="AA91" s="207">
        <v>1700.7580978635399</v>
      </c>
      <c r="AB91" s="208">
        <f t="shared" si="100"/>
        <v>65.41377299475154</v>
      </c>
      <c r="AC91" s="205">
        <f t="shared" si="108"/>
        <v>9</v>
      </c>
      <c r="AD91" s="529"/>
      <c r="AE91" s="207">
        <v>26</v>
      </c>
      <c r="AF91" s="207">
        <v>1701.4084507042244</v>
      </c>
      <c r="AG91" s="208">
        <f t="shared" si="101"/>
        <v>65.43878656554709</v>
      </c>
      <c r="AH91" s="205">
        <f t="shared" si="109"/>
        <v>9</v>
      </c>
      <c r="AI91" s="529"/>
      <c r="AJ91" s="207">
        <v>26</v>
      </c>
      <c r="AK91" s="207">
        <v>1702.0588235294108</v>
      </c>
      <c r="AL91" s="208">
        <f t="shared" si="102"/>
        <v>65.463800904977333</v>
      </c>
      <c r="AM91" s="205">
        <f t="shared" si="110"/>
        <v>10</v>
      </c>
      <c r="AN91" s="529"/>
      <c r="AO91" s="207">
        <v>26</v>
      </c>
      <c r="AP91" s="207">
        <v>1702.4221453287196</v>
      </c>
      <c r="AQ91" s="208">
        <f t="shared" si="103"/>
        <v>65.47777482033537</v>
      </c>
      <c r="AR91" s="205">
        <f t="shared" si="111"/>
        <v>10</v>
      </c>
      <c r="AS91" s="529"/>
      <c r="AT91" s="207">
        <v>26</v>
      </c>
      <c r="AU91" s="207">
        <v>1707.9283887468014</v>
      </c>
      <c r="AV91" s="208">
        <f t="shared" si="104"/>
        <v>65.689553413338515</v>
      </c>
      <c r="AW91" s="205">
        <f t="shared" si="112"/>
        <v>11</v>
      </c>
      <c r="AX91" s="529"/>
    </row>
    <row r="92" spans="2:50" ht="14.25" hidden="1" customHeight="1" outlineLevel="1">
      <c r="B92" s="494"/>
      <c r="C92" s="203">
        <v>6</v>
      </c>
      <c r="D92" s="206" t="s">
        <v>373</v>
      </c>
      <c r="E92" s="203">
        <v>23</v>
      </c>
      <c r="F92" s="203">
        <v>2000</v>
      </c>
      <c r="G92" s="208">
        <f t="shared" si="97"/>
        <v>86.956521739130437</v>
      </c>
      <c r="H92" s="529"/>
      <c r="I92" s="209">
        <f t="shared" si="105"/>
        <v>23</v>
      </c>
      <c r="J92" s="209">
        <f t="shared" si="105"/>
        <v>1718.321813773962</v>
      </c>
      <c r="K92" s="210">
        <f t="shared" si="105"/>
        <v>74.709644077128786</v>
      </c>
      <c r="L92" s="530"/>
      <c r="M92" s="209">
        <f>RANK(K92, K$87:$K$101)</f>
        <v>5</v>
      </c>
      <c r="N92" s="494"/>
      <c r="O92" s="494"/>
      <c r="P92" s="207">
        <v>23</v>
      </c>
      <c r="Q92" s="207">
        <v>1715.8349705304511</v>
      </c>
      <c r="R92" s="208">
        <f t="shared" si="98"/>
        <v>74.601520457845695</v>
      </c>
      <c r="S92" s="205">
        <f t="shared" si="106"/>
        <v>4</v>
      </c>
      <c r="T92" s="529"/>
      <c r="U92" s="207">
        <v>23</v>
      </c>
      <c r="V92" s="207">
        <v>1716.0813308687639</v>
      </c>
      <c r="W92" s="208">
        <f t="shared" si="99"/>
        <v>74.612231776902775</v>
      </c>
      <c r="X92" s="205">
        <f t="shared" si="107"/>
        <v>4</v>
      </c>
      <c r="Y92" s="529"/>
      <c r="Z92" s="207">
        <v>23</v>
      </c>
      <c r="AA92" s="207">
        <v>1717.7093358999061</v>
      </c>
      <c r="AB92" s="208">
        <f t="shared" si="100"/>
        <v>74.68301460434374</v>
      </c>
      <c r="AC92" s="205">
        <f t="shared" si="108"/>
        <v>4</v>
      </c>
      <c r="AD92" s="529"/>
      <c r="AE92" s="207">
        <v>23</v>
      </c>
      <c r="AF92" s="207">
        <v>1718.7041853866192</v>
      </c>
      <c r="AG92" s="208">
        <f t="shared" si="101"/>
        <v>74.726268929853006</v>
      </c>
      <c r="AH92" s="205">
        <f t="shared" si="109"/>
        <v>4</v>
      </c>
      <c r="AI92" s="529"/>
      <c r="AJ92" s="207">
        <v>23</v>
      </c>
      <c r="AK92" s="207">
        <v>1719.2077048882416</v>
      </c>
      <c r="AL92" s="208">
        <f t="shared" si="102"/>
        <v>74.748161082097454</v>
      </c>
      <c r="AM92" s="205">
        <f t="shared" si="110"/>
        <v>4</v>
      </c>
      <c r="AN92" s="529"/>
      <c r="AO92" s="207">
        <v>23</v>
      </c>
      <c r="AP92" s="207">
        <v>1719.5472856320725</v>
      </c>
      <c r="AQ92" s="208">
        <f t="shared" si="103"/>
        <v>74.762925462264022</v>
      </c>
      <c r="AR92" s="205">
        <f t="shared" si="111"/>
        <v>5</v>
      </c>
      <c r="AS92" s="529"/>
      <c r="AT92" s="207">
        <v>23</v>
      </c>
      <c r="AU92" s="207">
        <v>1721.16788321168</v>
      </c>
      <c r="AV92" s="208">
        <f t="shared" si="104"/>
        <v>74.833386226594783</v>
      </c>
      <c r="AW92" s="205">
        <f t="shared" si="112"/>
        <v>6</v>
      </c>
      <c r="AX92" s="529"/>
    </row>
    <row r="93" spans="2:50" ht="14.25" hidden="1" customHeight="1" outlineLevel="1">
      <c r="B93" s="494"/>
      <c r="C93" s="203">
        <v>7</v>
      </c>
      <c r="D93" s="206" t="s">
        <v>411</v>
      </c>
      <c r="E93" s="203">
        <v>23</v>
      </c>
      <c r="F93" s="203">
        <v>2000</v>
      </c>
      <c r="G93" s="208">
        <f t="shared" si="97"/>
        <v>86.956521739130437</v>
      </c>
      <c r="H93" s="529"/>
      <c r="I93" s="209">
        <f t="shared" si="105"/>
        <v>23</v>
      </c>
      <c r="J93" s="209">
        <f t="shared" si="105"/>
        <v>1710.5376158671847</v>
      </c>
      <c r="K93" s="210">
        <f t="shared" si="105"/>
        <v>74.371200689877597</v>
      </c>
      <c r="L93" s="530"/>
      <c r="M93" s="209">
        <f>RANK(K93, K$87:$K$101)</f>
        <v>7</v>
      </c>
      <c r="N93" s="494"/>
      <c r="O93" s="494"/>
      <c r="P93" s="207">
        <v>23</v>
      </c>
      <c r="Q93" s="207">
        <v>1707.2164948453583</v>
      </c>
      <c r="R93" s="208">
        <f t="shared" si="98"/>
        <v>74.226804123711233</v>
      </c>
      <c r="S93" s="205">
        <f t="shared" si="106"/>
        <v>6</v>
      </c>
      <c r="T93" s="529"/>
      <c r="U93" s="207">
        <v>23</v>
      </c>
      <c r="V93" s="207">
        <v>1707.6679005817027</v>
      </c>
      <c r="W93" s="208">
        <f t="shared" si="99"/>
        <v>74.246430460074038</v>
      </c>
      <c r="X93" s="205">
        <f t="shared" si="107"/>
        <v>6</v>
      </c>
      <c r="Y93" s="529"/>
      <c r="Z93" s="207">
        <v>23</v>
      </c>
      <c r="AA93" s="207">
        <v>1709.5705865843415</v>
      </c>
      <c r="AB93" s="208">
        <f t="shared" si="100"/>
        <v>74.329155938449631</v>
      </c>
      <c r="AC93" s="205">
        <f t="shared" si="108"/>
        <v>6</v>
      </c>
      <c r="AD93" s="529"/>
      <c r="AE93" s="207">
        <v>23</v>
      </c>
      <c r="AF93" s="207">
        <v>1711.3557358053272</v>
      </c>
      <c r="AG93" s="208">
        <f t="shared" si="101"/>
        <v>74.406771121970749</v>
      </c>
      <c r="AH93" s="205">
        <f t="shared" si="109"/>
        <v>6</v>
      </c>
      <c r="AI93" s="529"/>
      <c r="AJ93" s="207">
        <v>23</v>
      </c>
      <c r="AK93" s="207">
        <v>1712.1758241758223</v>
      </c>
      <c r="AL93" s="208">
        <f t="shared" si="102"/>
        <v>74.442427138079225</v>
      </c>
      <c r="AM93" s="205">
        <f t="shared" si="110"/>
        <v>6</v>
      </c>
      <c r="AN93" s="529"/>
      <c r="AO93" s="207">
        <v>23</v>
      </c>
      <c r="AP93" s="207">
        <v>1712.3232323232337</v>
      </c>
      <c r="AQ93" s="208">
        <f t="shared" si="103"/>
        <v>74.448836187966677</v>
      </c>
      <c r="AR93" s="205">
        <f t="shared" si="111"/>
        <v>6</v>
      </c>
      <c r="AS93" s="529"/>
      <c r="AT93" s="207">
        <v>23</v>
      </c>
      <c r="AU93" s="207">
        <v>1713.4535367545093</v>
      </c>
      <c r="AV93" s="208">
        <f t="shared" si="104"/>
        <v>74.497979858891711</v>
      </c>
      <c r="AW93" s="205">
        <f t="shared" si="112"/>
        <v>7</v>
      </c>
      <c r="AX93" s="529"/>
    </row>
    <row r="94" spans="2:50" ht="14.25" hidden="1" customHeight="1" outlineLevel="1">
      <c r="B94" s="494"/>
      <c r="C94" s="203">
        <v>8</v>
      </c>
      <c r="D94" s="206" t="s">
        <v>374</v>
      </c>
      <c r="E94" s="203">
        <v>26</v>
      </c>
      <c r="F94" s="203">
        <v>2000</v>
      </c>
      <c r="G94" s="208">
        <f t="shared" si="97"/>
        <v>76.92307692307692</v>
      </c>
      <c r="H94" s="529"/>
      <c r="I94" s="209">
        <f t="shared" si="105"/>
        <v>26</v>
      </c>
      <c r="J94" s="209">
        <f t="shared" si="105"/>
        <v>1700.9433962264186</v>
      </c>
      <c r="K94" s="210">
        <f t="shared" si="105"/>
        <v>65.420899854862256</v>
      </c>
      <c r="L94" s="530"/>
      <c r="M94" s="209">
        <f>RANK(K94, K$87:$K$101)</f>
        <v>11</v>
      </c>
      <c r="N94" s="494"/>
      <c r="O94" s="494"/>
      <c r="P94" s="207">
        <v>26</v>
      </c>
      <c r="Q94" s="207">
        <v>1700.9433962264186</v>
      </c>
      <c r="R94" s="208">
        <f t="shared" si="98"/>
        <v>65.420899854862256</v>
      </c>
      <c r="S94" s="205">
        <f t="shared" si="106"/>
        <v>9</v>
      </c>
      <c r="T94" s="529"/>
      <c r="U94" s="207"/>
      <c r="V94" s="207"/>
      <c r="W94" s="208"/>
      <c r="X94" s="205"/>
      <c r="Y94" s="529"/>
      <c r="Z94" s="207"/>
      <c r="AA94" s="207"/>
      <c r="AB94" s="208"/>
      <c r="AC94" s="205"/>
      <c r="AD94" s="529"/>
      <c r="AE94" s="207"/>
      <c r="AF94" s="207"/>
      <c r="AG94" s="208"/>
      <c r="AH94" s="205"/>
      <c r="AI94" s="529"/>
      <c r="AJ94" s="207"/>
      <c r="AK94" s="207"/>
      <c r="AL94" s="208"/>
      <c r="AM94" s="205"/>
      <c r="AN94" s="529"/>
      <c r="AO94" s="207"/>
      <c r="AP94" s="207"/>
      <c r="AQ94" s="208"/>
      <c r="AR94" s="205"/>
      <c r="AS94" s="529"/>
      <c r="AT94" s="207"/>
      <c r="AU94" s="207"/>
      <c r="AV94" s="208"/>
      <c r="AW94" s="205"/>
      <c r="AX94" s="529"/>
    </row>
    <row r="95" spans="2:50" ht="14.25" hidden="1" customHeight="1" outlineLevel="1">
      <c r="B95" s="494"/>
      <c r="C95" s="203">
        <v>9</v>
      </c>
      <c r="D95" s="206" t="s">
        <v>379</v>
      </c>
      <c r="E95" s="203">
        <v>23</v>
      </c>
      <c r="F95" s="203">
        <v>2000</v>
      </c>
      <c r="G95" s="208">
        <f t="shared" si="97"/>
        <v>86.956521739130437</v>
      </c>
      <c r="H95" s="529"/>
      <c r="I95" s="209">
        <f t="shared" si="105"/>
        <v>23</v>
      </c>
      <c r="J95" s="209">
        <f t="shared" si="105"/>
        <v>1718.1127907061623</v>
      </c>
      <c r="K95" s="210">
        <f t="shared" si="105"/>
        <v>74.700556117659247</v>
      </c>
      <c r="L95" s="530"/>
      <c r="M95" s="209">
        <f>RANK(K95, K$87:$K$101)</f>
        <v>6</v>
      </c>
      <c r="N95" s="494"/>
      <c r="O95" s="494"/>
      <c r="P95" s="207">
        <v>23</v>
      </c>
      <c r="Q95" s="207">
        <v>1715.5334227159587</v>
      </c>
      <c r="R95" s="208">
        <f t="shared" si="98"/>
        <v>74.588409683302558</v>
      </c>
      <c r="S95" s="205">
        <f t="shared" si="106"/>
        <v>5</v>
      </c>
      <c r="T95" s="529"/>
      <c r="U95" s="207">
        <v>23</v>
      </c>
      <c r="V95" s="207">
        <v>1715.7202630005986</v>
      </c>
      <c r="W95" s="208">
        <f t="shared" si="99"/>
        <v>74.596533173939065</v>
      </c>
      <c r="X95" s="205">
        <f t="shared" si="107"/>
        <v>5</v>
      </c>
      <c r="Y95" s="529"/>
      <c r="Z95" s="207">
        <v>23</v>
      </c>
      <c r="AA95" s="207">
        <v>1717.1134020618549</v>
      </c>
      <c r="AB95" s="208">
        <f t="shared" si="100"/>
        <v>74.657104437471958</v>
      </c>
      <c r="AC95" s="205">
        <f t="shared" si="108"/>
        <v>5</v>
      </c>
      <c r="AD95" s="529"/>
      <c r="AE95" s="207">
        <v>23</v>
      </c>
      <c r="AF95" s="207">
        <v>1717.5068744271332</v>
      </c>
      <c r="AG95" s="208">
        <f t="shared" si="101"/>
        <v>74.674211931614494</v>
      </c>
      <c r="AH95" s="205">
        <f t="shared" si="109"/>
        <v>5</v>
      </c>
      <c r="AI95" s="529"/>
      <c r="AJ95" s="207">
        <v>23</v>
      </c>
      <c r="AK95" s="207">
        <v>1719.1082802547796</v>
      </c>
      <c r="AL95" s="208">
        <f t="shared" si="102"/>
        <v>74.743838271946942</v>
      </c>
      <c r="AM95" s="205">
        <f t="shared" si="110"/>
        <v>5</v>
      </c>
      <c r="AN95" s="529"/>
      <c r="AO95" s="207">
        <v>23</v>
      </c>
      <c r="AP95" s="207">
        <v>1719.6715458764759</v>
      </c>
      <c r="AQ95" s="208">
        <f t="shared" si="103"/>
        <v>74.768328081585906</v>
      </c>
      <c r="AR95" s="205">
        <f t="shared" si="111"/>
        <v>4</v>
      </c>
      <c r="AS95" s="529"/>
      <c r="AT95" s="207">
        <v>23</v>
      </c>
      <c r="AU95" s="207">
        <v>1722.1357466063369</v>
      </c>
      <c r="AV95" s="208">
        <f t="shared" si="104"/>
        <v>74.875467243753775</v>
      </c>
      <c r="AW95" s="205">
        <f t="shared" si="112"/>
        <v>5</v>
      </c>
      <c r="AX95" s="529"/>
    </row>
    <row r="96" spans="2:50" ht="14.25" hidden="1" customHeight="1" outlineLevel="1">
      <c r="B96" s="494"/>
      <c r="C96" s="203">
        <v>10</v>
      </c>
      <c r="D96" s="206" t="s">
        <v>380</v>
      </c>
      <c r="E96" s="203">
        <v>17</v>
      </c>
      <c r="F96" s="203">
        <v>2000</v>
      </c>
      <c r="G96" s="208">
        <f t="shared" si="97"/>
        <v>117.64705882352941</v>
      </c>
      <c r="H96" s="529"/>
      <c r="I96" s="209">
        <f t="shared" si="105"/>
        <v>17</v>
      </c>
      <c r="J96" s="209">
        <f t="shared" si="105"/>
        <v>1711.147822042162</v>
      </c>
      <c r="K96" s="210">
        <f t="shared" si="105"/>
        <v>100.65575423777425</v>
      </c>
      <c r="L96" s="530"/>
      <c r="M96" s="209">
        <f>RANK(K96, K$87:$K$101)</f>
        <v>1</v>
      </c>
      <c r="N96" s="494"/>
      <c r="O96" s="494"/>
      <c r="P96" s="207">
        <v>17</v>
      </c>
      <c r="Q96" s="207">
        <v>1709.0033702455464</v>
      </c>
      <c r="R96" s="208">
        <f t="shared" si="98"/>
        <v>100.5296100144439</v>
      </c>
      <c r="S96" s="205">
        <f t="shared" si="106"/>
        <v>1</v>
      </c>
      <c r="T96" s="529"/>
      <c r="U96" s="207">
        <v>17</v>
      </c>
      <c r="V96" s="207">
        <v>1709.3974708653634</v>
      </c>
      <c r="W96" s="208">
        <f t="shared" si="99"/>
        <v>100.5527924038449</v>
      </c>
      <c r="X96" s="205">
        <f t="shared" si="107"/>
        <v>1</v>
      </c>
      <c r="Y96" s="529"/>
      <c r="Z96" s="207">
        <v>17</v>
      </c>
      <c r="AA96" s="207">
        <v>1710.2390085570985</v>
      </c>
      <c r="AB96" s="208">
        <f t="shared" si="100"/>
        <v>100.6022946210058</v>
      </c>
      <c r="AC96" s="205">
        <f t="shared" si="108"/>
        <v>1</v>
      </c>
      <c r="AD96" s="529"/>
      <c r="AE96" s="207">
        <v>17</v>
      </c>
      <c r="AF96" s="207">
        <v>1711.0420785088986</v>
      </c>
      <c r="AG96" s="208">
        <f t="shared" si="101"/>
        <v>100.64953402993521</v>
      </c>
      <c r="AH96" s="205">
        <f t="shared" si="109"/>
        <v>1</v>
      </c>
      <c r="AI96" s="529"/>
      <c r="AJ96" s="207">
        <v>17</v>
      </c>
      <c r="AK96" s="207">
        <v>1711.2469437652812</v>
      </c>
      <c r="AL96" s="208">
        <f t="shared" si="102"/>
        <v>100.66158492736949</v>
      </c>
      <c r="AM96" s="205">
        <f t="shared" si="110"/>
        <v>1</v>
      </c>
      <c r="AN96" s="529"/>
      <c r="AO96" s="207">
        <v>17</v>
      </c>
      <c r="AP96" s="207">
        <v>1711.9058823529426</v>
      </c>
      <c r="AQ96" s="208">
        <f t="shared" si="103"/>
        <v>100.70034602076133</v>
      </c>
      <c r="AR96" s="205">
        <f t="shared" si="111"/>
        <v>1</v>
      </c>
      <c r="AS96" s="529"/>
      <c r="AT96" s="207">
        <v>17</v>
      </c>
      <c r="AU96" s="207">
        <v>1715.2000000000025</v>
      </c>
      <c r="AV96" s="208">
        <f t="shared" si="104"/>
        <v>100.89411764705898</v>
      </c>
      <c r="AW96" s="205">
        <f t="shared" si="112"/>
        <v>1</v>
      </c>
      <c r="AX96" s="529"/>
    </row>
    <row r="97" spans="2:50" ht="14.25" hidden="1" customHeight="1" outlineLevel="1">
      <c r="B97" s="494"/>
      <c r="C97" s="203">
        <v>11</v>
      </c>
      <c r="D97" s="206" t="s">
        <v>412</v>
      </c>
      <c r="E97" s="203">
        <v>22</v>
      </c>
      <c r="F97" s="203">
        <v>2000</v>
      </c>
      <c r="G97" s="208">
        <f t="shared" si="97"/>
        <v>90.909090909090907</v>
      </c>
      <c r="H97" s="529"/>
      <c r="I97" s="209">
        <f t="shared" si="105"/>
        <v>22</v>
      </c>
      <c r="J97" s="209">
        <f t="shared" si="105"/>
        <v>1700.8952182721027</v>
      </c>
      <c r="K97" s="210">
        <f t="shared" si="105"/>
        <v>77.313419012368314</v>
      </c>
      <c r="L97" s="530"/>
      <c r="M97" s="209">
        <f>RANK(K97, K$87:$K$101)</f>
        <v>4</v>
      </c>
      <c r="N97" s="494"/>
      <c r="O97" s="494"/>
      <c r="P97" s="207">
        <v>22</v>
      </c>
      <c r="Q97" s="207">
        <v>1700.6582278481023</v>
      </c>
      <c r="R97" s="208">
        <f t="shared" si="98"/>
        <v>77.302646720368287</v>
      </c>
      <c r="S97" s="205">
        <f t="shared" si="106"/>
        <v>3</v>
      </c>
      <c r="T97" s="529"/>
      <c r="U97" s="207">
        <v>22</v>
      </c>
      <c r="V97" s="207">
        <v>1699.1680532445978</v>
      </c>
      <c r="W97" s="208">
        <f t="shared" si="99"/>
        <v>77.234911511118085</v>
      </c>
      <c r="X97" s="205">
        <f t="shared" si="107"/>
        <v>3</v>
      </c>
      <c r="Y97" s="529"/>
      <c r="Z97" s="207">
        <v>22</v>
      </c>
      <c r="AA97" s="207">
        <v>1699.647141848968</v>
      </c>
      <c r="AB97" s="208">
        <f t="shared" si="100"/>
        <v>77.256688265862181</v>
      </c>
      <c r="AC97" s="205">
        <f t="shared" si="108"/>
        <v>3</v>
      </c>
      <c r="AD97" s="529"/>
      <c r="AE97" s="207">
        <v>22</v>
      </c>
      <c r="AF97" s="207">
        <v>1700.8425145819851</v>
      </c>
      <c r="AG97" s="208">
        <f t="shared" si="101"/>
        <v>77.311023390090227</v>
      </c>
      <c r="AH97" s="205">
        <f t="shared" si="109"/>
        <v>3</v>
      </c>
      <c r="AI97" s="529"/>
      <c r="AJ97" s="207">
        <v>22</v>
      </c>
      <c r="AK97" s="207">
        <v>1701.1536686663592</v>
      </c>
      <c r="AL97" s="208">
        <f t="shared" si="102"/>
        <v>77.325166757561774</v>
      </c>
      <c r="AM97" s="205">
        <f t="shared" si="110"/>
        <v>3</v>
      </c>
      <c r="AN97" s="529"/>
      <c r="AO97" s="207">
        <v>22</v>
      </c>
      <c r="AP97" s="207">
        <v>1701.5012106537583</v>
      </c>
      <c r="AQ97" s="208">
        <f t="shared" si="103"/>
        <v>77.340964120625372</v>
      </c>
      <c r="AR97" s="205">
        <f t="shared" si="111"/>
        <v>3</v>
      </c>
      <c r="AS97" s="529"/>
      <c r="AT97" s="207">
        <v>22</v>
      </c>
      <c r="AU97" s="207">
        <v>1703.2957110609498</v>
      </c>
      <c r="AV97" s="208">
        <f t="shared" si="104"/>
        <v>77.422532320952257</v>
      </c>
      <c r="AW97" s="205">
        <f t="shared" si="112"/>
        <v>4</v>
      </c>
      <c r="AX97" s="529"/>
    </row>
    <row r="98" spans="2:50" ht="14.25" hidden="1" customHeight="1" outlineLevel="1">
      <c r="B98" s="494"/>
      <c r="C98" s="203">
        <v>12</v>
      </c>
      <c r="D98" s="206" t="s">
        <v>618</v>
      </c>
      <c r="E98" s="203">
        <v>20</v>
      </c>
      <c r="F98" s="203">
        <v>2000</v>
      </c>
      <c r="G98" s="208">
        <f t="shared" si="97"/>
        <v>100</v>
      </c>
      <c r="H98" s="529"/>
      <c r="I98" s="209">
        <f t="shared" si="105"/>
        <v>20</v>
      </c>
      <c r="J98" s="209">
        <f t="shared" si="105"/>
        <v>1638.2741116751274</v>
      </c>
      <c r="K98" s="210">
        <f t="shared" si="105"/>
        <v>81.913705583756368</v>
      </c>
      <c r="L98" s="530"/>
      <c r="M98" s="209">
        <f>RANK(K98, K$87:$K$101)</f>
        <v>2</v>
      </c>
      <c r="N98" s="494"/>
      <c r="O98" s="494"/>
      <c r="P98" s="207"/>
      <c r="Q98" s="207"/>
      <c r="R98" s="208"/>
      <c r="S98" s="205"/>
      <c r="T98" s="529"/>
      <c r="U98" s="207"/>
      <c r="V98" s="207"/>
      <c r="W98" s="208"/>
      <c r="X98" s="205"/>
      <c r="Y98" s="529"/>
      <c r="Z98" s="207"/>
      <c r="AA98" s="207"/>
      <c r="AB98" s="208"/>
      <c r="AC98" s="205"/>
      <c r="AD98" s="529"/>
      <c r="AE98" s="207"/>
      <c r="AF98" s="207"/>
      <c r="AG98" s="208"/>
      <c r="AH98" s="205"/>
      <c r="AI98" s="529"/>
      <c r="AJ98" s="207"/>
      <c r="AK98" s="207"/>
      <c r="AL98" s="208"/>
      <c r="AM98" s="205"/>
      <c r="AN98" s="529"/>
      <c r="AO98" s="207"/>
      <c r="AP98" s="207"/>
      <c r="AQ98" s="208"/>
      <c r="AR98" s="205"/>
      <c r="AS98" s="529"/>
      <c r="AT98" s="207">
        <v>20</v>
      </c>
      <c r="AU98" s="207">
        <v>1638.2741116751274</v>
      </c>
      <c r="AV98" s="208">
        <f t="shared" si="104"/>
        <v>81.913705583756368</v>
      </c>
      <c r="AW98" s="205">
        <f t="shared" si="112"/>
        <v>2</v>
      </c>
      <c r="AX98" s="529"/>
    </row>
    <row r="99" spans="2:50" ht="14.25" hidden="1" customHeight="1" outlineLevel="1">
      <c r="B99" s="494"/>
      <c r="C99" s="203">
        <v>13</v>
      </c>
      <c r="D99" s="206"/>
      <c r="E99" s="203"/>
      <c r="F99" s="203"/>
      <c r="G99" s="208"/>
      <c r="H99" s="529"/>
      <c r="I99" s="209"/>
      <c r="J99" s="209"/>
      <c r="K99" s="210"/>
      <c r="L99" s="530"/>
      <c r="M99" s="209"/>
      <c r="N99" s="494"/>
      <c r="O99" s="494"/>
      <c r="P99" s="207"/>
      <c r="Q99" s="207"/>
      <c r="R99" s="208"/>
      <c r="S99" s="205"/>
      <c r="T99" s="529"/>
      <c r="U99" s="207"/>
      <c r="V99" s="207"/>
      <c r="W99" s="208"/>
      <c r="X99" s="205"/>
      <c r="Y99" s="529"/>
      <c r="Z99" s="207"/>
      <c r="AA99" s="207"/>
      <c r="AB99" s="208"/>
      <c r="AC99" s="205"/>
      <c r="AD99" s="529"/>
      <c r="AE99" s="207"/>
      <c r="AF99" s="207"/>
      <c r="AG99" s="208"/>
      <c r="AH99" s="205"/>
      <c r="AI99" s="529"/>
      <c r="AJ99" s="207"/>
      <c r="AK99" s="207"/>
      <c r="AL99" s="208"/>
      <c r="AM99" s="205"/>
      <c r="AN99" s="529"/>
      <c r="AO99" s="207"/>
      <c r="AP99" s="207"/>
      <c r="AQ99" s="208"/>
      <c r="AR99" s="205"/>
      <c r="AS99" s="529"/>
      <c r="AT99" s="207"/>
      <c r="AU99" s="207"/>
      <c r="AV99" s="208"/>
      <c r="AW99" s="205"/>
      <c r="AX99" s="529"/>
    </row>
    <row r="100" spans="2:50" ht="14.25" hidden="1" customHeight="1" outlineLevel="1">
      <c r="B100" s="494"/>
      <c r="C100" s="203">
        <v>14</v>
      </c>
      <c r="D100" s="206"/>
      <c r="E100" s="203"/>
      <c r="F100" s="203"/>
      <c r="G100" s="208"/>
      <c r="H100" s="529"/>
      <c r="I100" s="209"/>
      <c r="J100" s="209"/>
      <c r="K100" s="210"/>
      <c r="L100" s="530"/>
      <c r="M100" s="209"/>
      <c r="N100" s="494"/>
      <c r="O100" s="494"/>
      <c r="P100" s="203"/>
      <c r="Q100" s="203"/>
      <c r="R100" s="208"/>
      <c r="S100" s="205"/>
      <c r="T100" s="529"/>
      <c r="U100" s="203"/>
      <c r="V100" s="203"/>
      <c r="W100" s="208"/>
      <c r="X100" s="205"/>
      <c r="Y100" s="529"/>
      <c r="Z100" s="203"/>
      <c r="AA100" s="203"/>
      <c r="AB100" s="208"/>
      <c r="AC100" s="205"/>
      <c r="AD100" s="529"/>
      <c r="AE100" s="203"/>
      <c r="AF100" s="203"/>
      <c r="AG100" s="208"/>
      <c r="AH100" s="205"/>
      <c r="AI100" s="529"/>
      <c r="AJ100" s="203"/>
      <c r="AK100" s="203"/>
      <c r="AL100" s="208"/>
      <c r="AM100" s="205"/>
      <c r="AN100" s="529"/>
      <c r="AO100" s="203"/>
      <c r="AP100" s="203"/>
      <c r="AQ100" s="208"/>
      <c r="AR100" s="205"/>
      <c r="AS100" s="529"/>
      <c r="AT100" s="203"/>
      <c r="AU100" s="203"/>
      <c r="AV100" s="208"/>
      <c r="AW100" s="205"/>
      <c r="AX100" s="529"/>
    </row>
    <row r="101" spans="2:50" ht="14.25" hidden="1" customHeight="1" outlineLevel="1">
      <c r="B101" s="494"/>
      <c r="C101" s="203">
        <v>15</v>
      </c>
      <c r="D101" s="206"/>
      <c r="E101" s="203"/>
      <c r="F101" s="203"/>
      <c r="G101" s="208"/>
      <c r="H101" s="529"/>
      <c r="I101" s="209"/>
      <c r="J101" s="209"/>
      <c r="K101" s="210"/>
      <c r="L101" s="530"/>
      <c r="M101" s="209"/>
      <c r="N101" s="494"/>
      <c r="O101" s="494"/>
      <c r="P101" s="203"/>
      <c r="Q101" s="207"/>
      <c r="R101" s="208"/>
      <c r="S101" s="205"/>
      <c r="T101" s="529"/>
      <c r="U101" s="203"/>
      <c r="V101" s="203"/>
      <c r="W101" s="208"/>
      <c r="X101" s="205"/>
      <c r="Y101" s="529"/>
      <c r="Z101" s="203"/>
      <c r="AA101" s="203"/>
      <c r="AB101" s="208"/>
      <c r="AC101" s="205"/>
      <c r="AD101" s="529"/>
      <c r="AE101" s="203"/>
      <c r="AF101" s="203"/>
      <c r="AG101" s="208"/>
      <c r="AH101" s="205"/>
      <c r="AI101" s="529"/>
      <c r="AJ101" s="203"/>
      <c r="AK101" s="203"/>
      <c r="AL101" s="208"/>
      <c r="AM101" s="205"/>
      <c r="AN101" s="529"/>
      <c r="AO101" s="203"/>
      <c r="AP101" s="203"/>
      <c r="AQ101" s="208"/>
      <c r="AR101" s="205"/>
      <c r="AS101" s="529"/>
      <c r="AT101" s="203"/>
      <c r="AU101" s="203"/>
      <c r="AV101" s="208"/>
      <c r="AW101" s="205"/>
      <c r="AX101" s="529"/>
    </row>
    <row r="102" spans="2:50" ht="14.25" hidden="1" customHeight="1" outlineLevel="1" collapsed="1">
      <c r="B102" s="531" t="s">
        <v>622</v>
      </c>
      <c r="C102" s="532"/>
      <c r="D102" s="532"/>
      <c r="E102" s="532"/>
      <c r="F102" s="532"/>
      <c r="G102" s="532"/>
      <c r="H102" s="532"/>
      <c r="I102" s="532"/>
      <c r="J102" s="532"/>
      <c r="K102" s="532"/>
      <c r="L102" s="532"/>
      <c r="M102" s="533"/>
      <c r="N102" s="575" t="s">
        <v>445</v>
      </c>
      <c r="O102" s="575" t="s">
        <v>105</v>
      </c>
      <c r="P102" s="587">
        <f>AT82+1</f>
        <v>45902</v>
      </c>
      <c r="Q102" s="588"/>
      <c r="R102" s="588"/>
      <c r="S102" s="588"/>
      <c r="T102" s="588"/>
      <c r="U102" s="589">
        <f>P102+1</f>
        <v>45903</v>
      </c>
      <c r="V102" s="590"/>
      <c r="W102" s="590"/>
      <c r="X102" s="590"/>
      <c r="Y102" s="590"/>
      <c r="Z102" s="587">
        <f t="shared" ref="Z102" si="113">U102+1</f>
        <v>45904</v>
      </c>
      <c r="AA102" s="588"/>
      <c r="AB102" s="588"/>
      <c r="AC102" s="588"/>
      <c r="AD102" s="588"/>
      <c r="AE102" s="589">
        <f t="shared" ref="AE102" si="114">Z102+1</f>
        <v>45905</v>
      </c>
      <c r="AF102" s="590"/>
      <c r="AG102" s="590"/>
      <c r="AH102" s="590"/>
      <c r="AI102" s="590"/>
      <c r="AJ102" s="591">
        <f t="shared" ref="AJ102" si="115">AE102+1</f>
        <v>45906</v>
      </c>
      <c r="AK102" s="592"/>
      <c r="AL102" s="592"/>
      <c r="AM102" s="592"/>
      <c r="AN102" s="593"/>
      <c r="AO102" s="589">
        <f t="shared" ref="AO102" si="116">AJ102+1</f>
        <v>45907</v>
      </c>
      <c r="AP102" s="590"/>
      <c r="AQ102" s="590"/>
      <c r="AR102" s="590"/>
      <c r="AS102" s="590"/>
      <c r="AT102" s="591">
        <f t="shared" ref="AT102" si="117">AO102+1</f>
        <v>45908</v>
      </c>
      <c r="AU102" s="592"/>
      <c r="AV102" s="592"/>
      <c r="AW102" s="592"/>
      <c r="AX102" s="593"/>
    </row>
    <row r="103" spans="2:50" ht="14.25" hidden="1" customHeight="1" outlineLevel="1">
      <c r="B103" s="534"/>
      <c r="C103" s="534"/>
      <c r="D103" s="534"/>
      <c r="E103" s="534"/>
      <c r="F103" s="534"/>
      <c r="G103" s="534"/>
      <c r="H103" s="534"/>
      <c r="I103" s="534"/>
      <c r="J103" s="534"/>
      <c r="K103" s="534"/>
      <c r="L103" s="534"/>
      <c r="M103" s="535"/>
      <c r="N103" s="577"/>
      <c r="O103" s="577"/>
      <c r="P103" s="594">
        <f>P102</f>
        <v>45902</v>
      </c>
      <c r="Q103" s="594"/>
      <c r="R103" s="594"/>
      <c r="S103" s="594"/>
      <c r="T103" s="594"/>
      <c r="U103" s="595">
        <f>U102</f>
        <v>45903</v>
      </c>
      <c r="V103" s="595"/>
      <c r="W103" s="595"/>
      <c r="X103" s="595"/>
      <c r="Y103" s="595"/>
      <c r="Z103" s="594">
        <f t="shared" ref="Z103" si="118">Z102</f>
        <v>45904</v>
      </c>
      <c r="AA103" s="594"/>
      <c r="AB103" s="594"/>
      <c r="AC103" s="594"/>
      <c r="AD103" s="594"/>
      <c r="AE103" s="595">
        <f t="shared" ref="AE103" si="119">AE102</f>
        <v>45905</v>
      </c>
      <c r="AF103" s="595"/>
      <c r="AG103" s="595"/>
      <c r="AH103" s="595"/>
      <c r="AI103" s="595"/>
      <c r="AJ103" s="596">
        <f t="shared" ref="AJ103" si="120">AJ102</f>
        <v>45906</v>
      </c>
      <c r="AK103" s="597"/>
      <c r="AL103" s="597"/>
      <c r="AM103" s="597"/>
      <c r="AN103" s="598"/>
      <c r="AO103" s="595">
        <f t="shared" ref="AO103" si="121">AO102</f>
        <v>45907</v>
      </c>
      <c r="AP103" s="595"/>
      <c r="AQ103" s="595"/>
      <c r="AR103" s="595"/>
      <c r="AS103" s="595"/>
      <c r="AT103" s="596">
        <f t="shared" ref="AT103" si="122">AT102</f>
        <v>45908</v>
      </c>
      <c r="AU103" s="597"/>
      <c r="AV103" s="597"/>
      <c r="AW103" s="597"/>
      <c r="AX103" s="598"/>
    </row>
    <row r="104" spans="2:50" ht="14.25" hidden="1" customHeight="1" outlineLevel="1">
      <c r="B104" s="494" t="s">
        <v>165</v>
      </c>
      <c r="C104" s="494" t="s">
        <v>160</v>
      </c>
      <c r="D104" s="494"/>
      <c r="E104" s="494" t="s">
        <v>161</v>
      </c>
      <c r="F104" s="494"/>
      <c r="G104" s="494"/>
      <c r="H104" s="494" t="s">
        <v>166</v>
      </c>
      <c r="I104" s="527" t="s">
        <v>446</v>
      </c>
      <c r="J104" s="527"/>
      <c r="K104" s="527"/>
      <c r="L104" s="527" t="s">
        <v>166</v>
      </c>
      <c r="M104" s="527" t="s">
        <v>168</v>
      </c>
      <c r="N104" s="494"/>
      <c r="O104" s="494" t="s">
        <v>167</v>
      </c>
      <c r="P104" s="494" t="s">
        <v>163</v>
      </c>
      <c r="Q104" s="494"/>
      <c r="R104" s="494"/>
      <c r="S104" s="494"/>
      <c r="T104" s="494" t="s">
        <v>166</v>
      </c>
      <c r="U104" s="494" t="s">
        <v>163</v>
      </c>
      <c r="V104" s="494"/>
      <c r="W104" s="494"/>
      <c r="X104" s="494"/>
      <c r="Y104" s="494" t="s">
        <v>166</v>
      </c>
      <c r="Z104" s="494" t="s">
        <v>163</v>
      </c>
      <c r="AA104" s="494"/>
      <c r="AB104" s="494"/>
      <c r="AC104" s="494"/>
      <c r="AD104" s="494" t="s">
        <v>166</v>
      </c>
      <c r="AE104" s="494" t="s">
        <v>163</v>
      </c>
      <c r="AF104" s="494"/>
      <c r="AG104" s="494"/>
      <c r="AH104" s="494"/>
      <c r="AI104" s="494" t="s">
        <v>166</v>
      </c>
      <c r="AJ104" s="494" t="s">
        <v>163</v>
      </c>
      <c r="AK104" s="494"/>
      <c r="AL104" s="494"/>
      <c r="AM104" s="494"/>
      <c r="AN104" s="494" t="s">
        <v>166</v>
      </c>
      <c r="AO104" s="494" t="s">
        <v>163</v>
      </c>
      <c r="AP104" s="494"/>
      <c r="AQ104" s="494"/>
      <c r="AR104" s="494"/>
      <c r="AS104" s="494" t="s">
        <v>166</v>
      </c>
      <c r="AT104" s="494" t="s">
        <v>163</v>
      </c>
      <c r="AU104" s="494"/>
      <c r="AV104" s="494"/>
      <c r="AW104" s="494"/>
      <c r="AX104" s="494" t="s">
        <v>166</v>
      </c>
    </row>
    <row r="105" spans="2:50" ht="14.25" hidden="1" customHeight="1" outlineLevel="1">
      <c r="B105" s="494"/>
      <c r="C105" s="494"/>
      <c r="D105" s="494"/>
      <c r="E105" s="494" t="s">
        <v>447</v>
      </c>
      <c r="F105" s="494"/>
      <c r="G105" s="494"/>
      <c r="H105" s="494"/>
      <c r="I105" s="527" t="s">
        <v>447</v>
      </c>
      <c r="J105" s="527"/>
      <c r="K105" s="527"/>
      <c r="L105" s="527"/>
      <c r="M105" s="527"/>
      <c r="N105" s="494"/>
      <c r="O105" s="494"/>
      <c r="P105" s="494" t="s">
        <v>448</v>
      </c>
      <c r="Q105" s="494"/>
      <c r="R105" s="494"/>
      <c r="S105" s="494"/>
      <c r="T105" s="494"/>
      <c r="U105" s="494" t="s">
        <v>448</v>
      </c>
      <c r="V105" s="494"/>
      <c r="W105" s="494"/>
      <c r="X105" s="494"/>
      <c r="Y105" s="494"/>
      <c r="Z105" s="494" t="s">
        <v>448</v>
      </c>
      <c r="AA105" s="494"/>
      <c r="AB105" s="494"/>
      <c r="AC105" s="494"/>
      <c r="AD105" s="494"/>
      <c r="AE105" s="494" t="s">
        <v>448</v>
      </c>
      <c r="AF105" s="494"/>
      <c r="AG105" s="494"/>
      <c r="AH105" s="494"/>
      <c r="AI105" s="494"/>
      <c r="AJ105" s="494" t="s">
        <v>448</v>
      </c>
      <c r="AK105" s="494"/>
      <c r="AL105" s="494"/>
      <c r="AM105" s="494"/>
      <c r="AN105" s="494"/>
      <c r="AO105" s="494" t="s">
        <v>448</v>
      </c>
      <c r="AP105" s="494"/>
      <c r="AQ105" s="494"/>
      <c r="AR105" s="494"/>
      <c r="AS105" s="494"/>
      <c r="AT105" s="494" t="s">
        <v>448</v>
      </c>
      <c r="AU105" s="494"/>
      <c r="AV105" s="494"/>
      <c r="AW105" s="494"/>
      <c r="AX105" s="494"/>
    </row>
    <row r="106" spans="2:50" ht="14.25" hidden="1" customHeight="1" outlineLevel="1">
      <c r="B106" s="494"/>
      <c r="C106" s="494"/>
      <c r="D106" s="494"/>
      <c r="E106" s="203" t="s">
        <v>162</v>
      </c>
      <c r="F106" s="203" t="s">
        <v>449</v>
      </c>
      <c r="G106" s="203" t="s">
        <v>164</v>
      </c>
      <c r="H106" s="494"/>
      <c r="I106" s="204" t="s">
        <v>162</v>
      </c>
      <c r="J106" s="204" t="s">
        <v>449</v>
      </c>
      <c r="K106" s="204" t="s">
        <v>164</v>
      </c>
      <c r="L106" s="527"/>
      <c r="M106" s="527"/>
      <c r="N106" s="494"/>
      <c r="O106" s="494"/>
      <c r="P106" s="203" t="s">
        <v>162</v>
      </c>
      <c r="Q106" s="203" t="s">
        <v>449</v>
      </c>
      <c r="R106" s="203" t="s">
        <v>164</v>
      </c>
      <c r="S106" s="205" t="s">
        <v>168</v>
      </c>
      <c r="T106" s="494"/>
      <c r="U106" s="203" t="s">
        <v>162</v>
      </c>
      <c r="V106" s="203" t="s">
        <v>449</v>
      </c>
      <c r="W106" s="203" t="s">
        <v>164</v>
      </c>
      <c r="X106" s="205" t="s">
        <v>168</v>
      </c>
      <c r="Y106" s="494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494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494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494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494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494"/>
    </row>
    <row r="107" spans="2:50" ht="14.25" hidden="1" customHeight="1" outlineLevel="1">
      <c r="B107" s="494" t="s">
        <v>408</v>
      </c>
      <c r="C107" s="203">
        <v>1</v>
      </c>
      <c r="D107" s="206" t="s">
        <v>375</v>
      </c>
      <c r="E107" s="203">
        <v>26</v>
      </c>
      <c r="F107" s="203">
        <v>2000</v>
      </c>
      <c r="G107" s="208">
        <f>F107/E107</f>
        <v>76.92307692307692</v>
      </c>
      <c r="H107" s="529">
        <f>AVERAGE(F107:F121)</f>
        <v>2000</v>
      </c>
      <c r="I107" s="209">
        <f>AVERAGE(P107,U107,Z107,AE107,AJ107,AO107,AT107)</f>
        <v>26</v>
      </c>
      <c r="J107" s="209">
        <f>AVERAGE(Q107,V107,AA107,AF107,AK107,AP107,AU107)</f>
        <v>1745.2892203920569</v>
      </c>
      <c r="K107" s="210">
        <f>AVERAGE(R107,W107,AB107,AG107,AL107,AQ107,AV107)</f>
        <v>67.126508476617573</v>
      </c>
      <c r="L107" s="530">
        <f>IFERROR(AVERAGE(K107:K121),"-")</f>
        <v>75.769648645422222</v>
      </c>
      <c r="M107" s="209">
        <f>RANK(K107, K$107:$K$121)</f>
        <v>9</v>
      </c>
      <c r="N107" s="494"/>
      <c r="O107" s="494"/>
      <c r="P107" s="207">
        <v>26</v>
      </c>
      <c r="Q107" s="207">
        <v>1744.6791470617677</v>
      </c>
      <c r="R107" s="208">
        <f t="shared" ref="R107:R117" si="123">Q107/P107</f>
        <v>67.103044117760291</v>
      </c>
      <c r="S107" s="205">
        <f>RANK(R107, R$107:R$121)</f>
        <v>9</v>
      </c>
      <c r="T107" s="529">
        <f>AVERAGE(R107:R121)</f>
        <v>75.550734462754832</v>
      </c>
      <c r="U107" s="207">
        <v>26</v>
      </c>
      <c r="V107" s="207">
        <v>1744.8209099709584</v>
      </c>
      <c r="W107" s="208">
        <f t="shared" ref="W107:W117" si="124">V107/U107</f>
        <v>67.10849653734455</v>
      </c>
      <c r="X107" s="205">
        <f>RANK(W107, W$107:W$121)</f>
        <v>9</v>
      </c>
      <c r="Y107" s="529">
        <f>AVERAGE(W107:W121)</f>
        <v>75.662126397515706</v>
      </c>
      <c r="Z107" s="207">
        <v>26</v>
      </c>
      <c r="AA107" s="207">
        <v>1744.7200566973779</v>
      </c>
      <c r="AB107" s="208">
        <f t="shared" ref="AB107:AB117" si="125">AA107/Z107</f>
        <v>67.10461756528376</v>
      </c>
      <c r="AC107" s="205">
        <f>RANK(AB107, AB$107:AB$121)</f>
        <v>9</v>
      </c>
      <c r="AD107" s="529">
        <f>AVERAGE(AB107:AB121)</f>
        <v>75.723162834850072</v>
      </c>
      <c r="AE107" s="207">
        <v>26</v>
      </c>
      <c r="AF107" s="207">
        <v>1744.8741912293312</v>
      </c>
      <c r="AG107" s="208">
        <f t="shared" ref="AG107:AG117" si="126">AF107/AE107</f>
        <v>67.11054581651274</v>
      </c>
      <c r="AH107" s="205">
        <f>RANK(AG107, AG$107:AG$121)</f>
        <v>9</v>
      </c>
      <c r="AI107" s="529">
        <f>AVERAGE(AG107:AG121)</f>
        <v>75.774482951787959</v>
      </c>
      <c r="AJ107" s="207">
        <v>26</v>
      </c>
      <c r="AK107" s="207">
        <v>1745.8701864199209</v>
      </c>
      <c r="AL107" s="208">
        <f t="shared" ref="AL107:AL117" si="127">AK107/AJ107</f>
        <v>67.148853323843113</v>
      </c>
      <c r="AM107" s="205">
        <f>RANK(AL107, AL$107:AL$121)</f>
        <v>9</v>
      </c>
      <c r="AN107" s="529">
        <f>AVERAGE(AL107:AL121)</f>
        <v>75.841467570020285</v>
      </c>
      <c r="AO107" s="207">
        <v>26</v>
      </c>
      <c r="AP107" s="207">
        <v>1745.9436913451511</v>
      </c>
      <c r="AQ107" s="208">
        <f t="shared" ref="AQ107:AQ117" si="128">AP107/AO107</f>
        <v>67.151680436351967</v>
      </c>
      <c r="AR107" s="205">
        <f>RANK(AQ107, AQ$107:AQ$121)</f>
        <v>9</v>
      </c>
      <c r="AS107" s="529">
        <f>AVERAGE(AQ107:AQ121)</f>
        <v>75.863605339721474</v>
      </c>
      <c r="AT107" s="207">
        <v>26</v>
      </c>
      <c r="AU107" s="207">
        <v>1746.1163600198902</v>
      </c>
      <c r="AV107" s="208">
        <f t="shared" ref="AV107:AV117" si="129">AU107/AT107</f>
        <v>67.158321539226549</v>
      </c>
      <c r="AW107" s="205">
        <f>RANK(AV107, AV$107:AV$121)</f>
        <v>9</v>
      </c>
      <c r="AX107" s="529">
        <f>AVERAGE(AV107:AV121)</f>
        <v>75.971960961305285</v>
      </c>
    </row>
    <row r="108" spans="2:50" ht="14.25" hidden="1" customHeight="1" outlineLevel="1">
      <c r="B108" s="494"/>
      <c r="C108" s="203">
        <v>2</v>
      </c>
      <c r="D108" s="206" t="s">
        <v>409</v>
      </c>
      <c r="E108" s="203">
        <v>26</v>
      </c>
      <c r="F108" s="203">
        <v>2000</v>
      </c>
      <c r="G108" s="208">
        <f t="shared" ref="G108:G117" si="130">F108/E108</f>
        <v>76.92307692307692</v>
      </c>
      <c r="H108" s="529"/>
      <c r="I108" s="209">
        <f t="shared" ref="I108:K117" si="131">AVERAGE(P108,U108,Z108,AE108,AJ108,AO108,AT108)</f>
        <v>26</v>
      </c>
      <c r="J108" s="209">
        <f t="shared" si="131"/>
        <v>1711.2985731829408</v>
      </c>
      <c r="K108" s="210">
        <f t="shared" si="131"/>
        <v>65.819175891651554</v>
      </c>
      <c r="L108" s="530"/>
      <c r="M108" s="209">
        <f>RANK(K108, K$107:$K$121)</f>
        <v>10</v>
      </c>
      <c r="N108" s="494"/>
      <c r="O108" s="494"/>
      <c r="P108" s="207">
        <v>26</v>
      </c>
      <c r="Q108" s="207">
        <v>1709.7731727807343</v>
      </c>
      <c r="R108" s="208">
        <f t="shared" si="123"/>
        <v>65.76050664541286</v>
      </c>
      <c r="S108" s="205">
        <f t="shared" ref="S108:S117" si="132">RANK(R108, R$107:R$121)</f>
        <v>10</v>
      </c>
      <c r="T108" s="529"/>
      <c r="U108" s="207">
        <v>26</v>
      </c>
      <c r="V108" s="207">
        <v>1710.3330486763462</v>
      </c>
      <c r="W108" s="208">
        <f t="shared" si="124"/>
        <v>65.782040333705623</v>
      </c>
      <c r="X108" s="205">
        <f t="shared" ref="X108:X117" si="133">RANK(W108, W$107:W$121)</f>
        <v>10</v>
      </c>
      <c r="Y108" s="529"/>
      <c r="Z108" s="207">
        <v>26</v>
      </c>
      <c r="AA108" s="207">
        <v>1710.4225352112646</v>
      </c>
      <c r="AB108" s="208">
        <f t="shared" si="125"/>
        <v>65.785482123510178</v>
      </c>
      <c r="AC108" s="205">
        <f t="shared" ref="AC108:AC117" si="134">RANK(AB108, AB$107:AB$121)</f>
        <v>10</v>
      </c>
      <c r="AD108" s="529"/>
      <c r="AE108" s="207">
        <v>26</v>
      </c>
      <c r="AF108" s="207">
        <v>1710.9770808202684</v>
      </c>
      <c r="AG108" s="208">
        <f t="shared" si="126"/>
        <v>65.806810800779559</v>
      </c>
      <c r="AH108" s="205">
        <f t="shared" ref="AH108:AH117" si="135">RANK(AG108, AG$107:AG$121)</f>
        <v>10</v>
      </c>
      <c r="AI108" s="529"/>
      <c r="AJ108" s="207">
        <v>26</v>
      </c>
      <c r="AK108" s="207">
        <v>1711.1274871039052</v>
      </c>
      <c r="AL108" s="208">
        <f t="shared" si="127"/>
        <v>65.812595657842508</v>
      </c>
      <c r="AM108" s="205">
        <f t="shared" ref="AM108:AM117" si="136">RANK(AL108, AL$107:AL$121)</f>
        <v>10</v>
      </c>
      <c r="AN108" s="529"/>
      <c r="AO108" s="207">
        <v>26</v>
      </c>
      <c r="AP108" s="207">
        <v>1711.2480739599387</v>
      </c>
      <c r="AQ108" s="208">
        <f t="shared" si="128"/>
        <v>65.817233613843797</v>
      </c>
      <c r="AR108" s="205">
        <f t="shared" ref="AR108:AR117" si="137">RANK(AQ108, AQ$107:AQ$121)</f>
        <v>10</v>
      </c>
      <c r="AS108" s="529"/>
      <c r="AT108" s="207">
        <v>26</v>
      </c>
      <c r="AU108" s="207">
        <v>1715.2086137281283</v>
      </c>
      <c r="AV108" s="208">
        <f t="shared" si="129"/>
        <v>65.969562066466466</v>
      </c>
      <c r="AW108" s="205">
        <f t="shared" ref="AW108:AW117" si="138">RANK(AV108, AV$107:AV$121)</f>
        <v>10</v>
      </c>
      <c r="AX108" s="529"/>
    </row>
    <row r="109" spans="2:50" ht="14.25" hidden="1" customHeight="1" outlineLevel="1">
      <c r="B109" s="494"/>
      <c r="C109" s="203">
        <v>3</v>
      </c>
      <c r="D109" s="206" t="s">
        <v>528</v>
      </c>
      <c r="E109" s="203">
        <v>25</v>
      </c>
      <c r="F109" s="203">
        <v>2000</v>
      </c>
      <c r="G109" s="208">
        <f t="shared" si="130"/>
        <v>80</v>
      </c>
      <c r="H109" s="529"/>
      <c r="I109" s="209">
        <f t="shared" si="131"/>
        <v>25</v>
      </c>
      <c r="J109" s="209">
        <f t="shared" si="131"/>
        <v>1713.6365460806951</v>
      </c>
      <c r="K109" s="210">
        <f t="shared" si="131"/>
        <v>68.545461843227798</v>
      </c>
      <c r="L109" s="530"/>
      <c r="M109" s="209">
        <f>RANK(K109, K$107:$K$121)</f>
        <v>8</v>
      </c>
      <c r="N109" s="494"/>
      <c r="O109" s="494"/>
      <c r="P109" s="207">
        <v>25</v>
      </c>
      <c r="Q109" s="207">
        <v>1711.1221945137213</v>
      </c>
      <c r="R109" s="208">
        <f t="shared" si="123"/>
        <v>68.444887780548854</v>
      </c>
      <c r="S109" s="205">
        <f t="shared" si="132"/>
        <v>8</v>
      </c>
      <c r="T109" s="529"/>
      <c r="U109" s="207">
        <v>25</v>
      </c>
      <c r="V109" s="207">
        <v>1713.0968258202167</v>
      </c>
      <c r="W109" s="208">
        <f t="shared" si="124"/>
        <v>68.523873032808666</v>
      </c>
      <c r="X109" s="205">
        <f t="shared" si="133"/>
        <v>8</v>
      </c>
      <c r="Y109" s="529"/>
      <c r="Z109" s="207">
        <v>25</v>
      </c>
      <c r="AA109" s="207">
        <v>1713.2467532467533</v>
      </c>
      <c r="AB109" s="208">
        <f t="shared" si="125"/>
        <v>68.529870129870133</v>
      </c>
      <c r="AC109" s="205">
        <f t="shared" si="134"/>
        <v>8</v>
      </c>
      <c r="AD109" s="529"/>
      <c r="AE109" s="207">
        <v>25</v>
      </c>
      <c r="AF109" s="207">
        <v>1713.6943773715079</v>
      </c>
      <c r="AG109" s="208">
        <f t="shared" si="126"/>
        <v>68.547775094860313</v>
      </c>
      <c r="AH109" s="205">
        <f t="shared" si="135"/>
        <v>8</v>
      </c>
      <c r="AI109" s="529"/>
      <c r="AJ109" s="207">
        <v>25</v>
      </c>
      <c r="AK109" s="207">
        <v>1713.8090824837827</v>
      </c>
      <c r="AL109" s="208">
        <f t="shared" si="127"/>
        <v>68.552363299351313</v>
      </c>
      <c r="AM109" s="205">
        <f t="shared" si="136"/>
        <v>8</v>
      </c>
      <c r="AN109" s="529"/>
      <c r="AO109" s="207">
        <v>25</v>
      </c>
      <c r="AP109" s="207">
        <v>1714.122952765249</v>
      </c>
      <c r="AQ109" s="208">
        <f t="shared" si="128"/>
        <v>68.564918110609966</v>
      </c>
      <c r="AR109" s="205">
        <f t="shared" si="137"/>
        <v>8</v>
      </c>
      <c r="AS109" s="529"/>
      <c r="AT109" s="207">
        <v>25</v>
      </c>
      <c r="AU109" s="207">
        <v>1716.3636363636342</v>
      </c>
      <c r="AV109" s="208">
        <f t="shared" si="129"/>
        <v>68.654545454545371</v>
      </c>
      <c r="AW109" s="205">
        <f t="shared" si="138"/>
        <v>8</v>
      </c>
      <c r="AX109" s="529"/>
    </row>
    <row r="110" spans="2:50" ht="14.25" hidden="1" customHeight="1" outlineLevel="1">
      <c r="B110" s="494"/>
      <c r="C110" s="203">
        <v>4</v>
      </c>
      <c r="D110" s="206" t="s">
        <v>583</v>
      </c>
      <c r="E110" s="203">
        <v>22</v>
      </c>
      <c r="F110" s="203">
        <v>2000</v>
      </c>
      <c r="G110" s="208">
        <f t="shared" si="130"/>
        <v>90.909090909090907</v>
      </c>
      <c r="H110" s="529"/>
      <c r="I110" s="209">
        <f t="shared" si="131"/>
        <v>22</v>
      </c>
      <c r="J110" s="209">
        <f t="shared" si="131"/>
        <v>1720.9996421438027</v>
      </c>
      <c r="K110" s="210">
        <f t="shared" si="131"/>
        <v>78.22725646108195</v>
      </c>
      <c r="L110" s="530"/>
      <c r="M110" s="209">
        <f>RANK(K110, K$107:$K$121)</f>
        <v>3</v>
      </c>
      <c r="N110" s="494"/>
      <c r="O110" s="494"/>
      <c r="P110" s="207">
        <v>22</v>
      </c>
      <c r="Q110" s="207">
        <v>1718.7469879518062</v>
      </c>
      <c r="R110" s="208">
        <f t="shared" si="123"/>
        <v>78.12486308871847</v>
      </c>
      <c r="S110" s="205">
        <f>RANK(R110, R$107:R$121)</f>
        <v>3</v>
      </c>
      <c r="T110" s="529"/>
      <c r="U110" s="207">
        <v>22</v>
      </c>
      <c r="V110" s="207">
        <v>1719.6683718468846</v>
      </c>
      <c r="W110" s="208">
        <f t="shared" si="124"/>
        <v>78.166744174858394</v>
      </c>
      <c r="X110" s="205">
        <f t="shared" si="133"/>
        <v>3</v>
      </c>
      <c r="Y110" s="529"/>
      <c r="Z110" s="207">
        <v>22</v>
      </c>
      <c r="AA110" s="207">
        <v>1720.1936108422026</v>
      </c>
      <c r="AB110" s="208">
        <f t="shared" si="125"/>
        <v>78.190618674645577</v>
      </c>
      <c r="AC110" s="205">
        <f t="shared" si="134"/>
        <v>3</v>
      </c>
      <c r="AD110" s="529"/>
      <c r="AE110" s="207">
        <v>22</v>
      </c>
      <c r="AF110" s="207">
        <v>1720.7163601161665</v>
      </c>
      <c r="AG110" s="208">
        <f t="shared" si="126"/>
        <v>78.21438000528029</v>
      </c>
      <c r="AH110" s="205">
        <f t="shared" si="135"/>
        <v>3</v>
      </c>
      <c r="AI110" s="529"/>
      <c r="AJ110" s="207">
        <v>22</v>
      </c>
      <c r="AK110" s="207">
        <v>1720.7496048769481</v>
      </c>
      <c r="AL110" s="208">
        <f t="shared" si="127"/>
        <v>78.215891130770373</v>
      </c>
      <c r="AM110" s="205">
        <f t="shared" si="136"/>
        <v>3</v>
      </c>
      <c r="AN110" s="529"/>
      <c r="AO110" s="207">
        <v>22</v>
      </c>
      <c r="AP110" s="207">
        <v>1721.6620134669033</v>
      </c>
      <c r="AQ110" s="208">
        <f t="shared" si="128"/>
        <v>78.257364248495605</v>
      </c>
      <c r="AR110" s="205">
        <f t="shared" si="137"/>
        <v>3</v>
      </c>
      <c r="AS110" s="529"/>
      <c r="AT110" s="207">
        <v>22</v>
      </c>
      <c r="AU110" s="207">
        <v>1725.2605459057086</v>
      </c>
      <c r="AV110" s="208">
        <f t="shared" si="129"/>
        <v>78.42093390480494</v>
      </c>
      <c r="AW110" s="205">
        <f t="shared" si="138"/>
        <v>3</v>
      </c>
      <c r="AX110" s="529"/>
    </row>
    <row r="111" spans="2:50" ht="14.25" hidden="1" customHeight="1" outlineLevel="1">
      <c r="B111" s="494"/>
      <c r="C111" s="203">
        <v>5</v>
      </c>
      <c r="D111" s="206" t="s">
        <v>529</v>
      </c>
      <c r="E111" s="203">
        <v>26</v>
      </c>
      <c r="F111" s="203">
        <v>2000</v>
      </c>
      <c r="G111" s="208">
        <f t="shared" si="130"/>
        <v>76.92307692307692</v>
      </c>
      <c r="H111" s="529"/>
      <c r="I111" s="209">
        <f t="shared" si="131"/>
        <v>26</v>
      </c>
      <c r="J111" s="209">
        <f t="shared" si="131"/>
        <v>1709.484947923441</v>
      </c>
      <c r="K111" s="210">
        <f t="shared" si="131"/>
        <v>65.749421073978496</v>
      </c>
      <c r="L111" s="530"/>
      <c r="M111" s="209">
        <f>RANK(K111, K$107:$K$121)</f>
        <v>11</v>
      </c>
      <c r="N111" s="494"/>
      <c r="O111" s="494"/>
      <c r="P111" s="207">
        <v>26</v>
      </c>
      <c r="Q111" s="207">
        <v>1707.972828030031</v>
      </c>
      <c r="R111" s="208">
        <f t="shared" si="123"/>
        <v>65.69126261653966</v>
      </c>
      <c r="S111" s="205">
        <f>RANK(R111, R$107:R$121)</f>
        <v>11</v>
      </c>
      <c r="T111" s="529"/>
      <c r="U111" s="207">
        <v>26</v>
      </c>
      <c r="V111" s="207">
        <v>1708.1042484826821</v>
      </c>
      <c r="W111" s="208">
        <f t="shared" si="124"/>
        <v>65.69631724933393</v>
      </c>
      <c r="X111" s="205">
        <f>RANK(W111, W$107:W$121)</f>
        <v>11</v>
      </c>
      <c r="Y111" s="529"/>
      <c r="Z111" s="207">
        <v>26</v>
      </c>
      <c r="AA111" s="207">
        <v>1708.788598574821</v>
      </c>
      <c r="AB111" s="208">
        <f t="shared" si="125"/>
        <v>65.722638406723888</v>
      </c>
      <c r="AC111" s="205">
        <f>RANK(AB111, AB$107:AB$121)</f>
        <v>11</v>
      </c>
      <c r="AD111" s="529"/>
      <c r="AE111" s="207">
        <v>26</v>
      </c>
      <c r="AF111" s="207">
        <v>1709.5813953488382</v>
      </c>
      <c r="AG111" s="208">
        <f t="shared" si="126"/>
        <v>65.753130590339936</v>
      </c>
      <c r="AH111" s="205">
        <f>RANK(AG111, AG$107:AG$121)</f>
        <v>11</v>
      </c>
      <c r="AI111" s="529"/>
      <c r="AJ111" s="207">
        <v>26</v>
      </c>
      <c r="AK111" s="207">
        <v>1710.2404274265364</v>
      </c>
      <c r="AL111" s="208">
        <f t="shared" si="127"/>
        <v>65.778477977943709</v>
      </c>
      <c r="AM111" s="205">
        <f>RANK(AL111, AL$107:AL$121)</f>
        <v>11</v>
      </c>
      <c r="AN111" s="529"/>
      <c r="AO111" s="207">
        <v>26</v>
      </c>
      <c r="AP111" s="207">
        <v>1710.5960264900659</v>
      </c>
      <c r="AQ111" s="208">
        <f t="shared" si="128"/>
        <v>65.79215486500253</v>
      </c>
      <c r="AR111" s="205">
        <f>RANK(AQ111, AQ$107:AQ$121)</f>
        <v>11</v>
      </c>
      <c r="AS111" s="529"/>
      <c r="AT111" s="207">
        <v>26</v>
      </c>
      <c r="AU111" s="207">
        <v>1711.111111111112</v>
      </c>
      <c r="AV111" s="208">
        <f t="shared" si="129"/>
        <v>65.811965811965848</v>
      </c>
      <c r="AW111" s="205">
        <f>RANK(AV111, AV$107:AV$121)</f>
        <v>11</v>
      </c>
      <c r="AX111" s="529"/>
    </row>
    <row r="112" spans="2:50" ht="14.25" hidden="1" customHeight="1" outlineLevel="1">
      <c r="B112" s="494"/>
      <c r="C112" s="203">
        <v>6</v>
      </c>
      <c r="D112" s="206" t="s">
        <v>373</v>
      </c>
      <c r="E112" s="203">
        <v>23</v>
      </c>
      <c r="F112" s="203">
        <v>2000</v>
      </c>
      <c r="G112" s="208">
        <f t="shared" si="130"/>
        <v>86.956521739130437</v>
      </c>
      <c r="H112" s="529"/>
      <c r="I112" s="209">
        <f t="shared" si="131"/>
        <v>23</v>
      </c>
      <c r="J112" s="209">
        <f t="shared" si="131"/>
        <v>1723.2575071237789</v>
      </c>
      <c r="K112" s="210">
        <f t="shared" si="131"/>
        <v>74.9242394401643</v>
      </c>
      <c r="L112" s="530"/>
      <c r="M112" s="209">
        <f>RANK(K112, K$107:$K$121)</f>
        <v>6</v>
      </c>
      <c r="N112" s="494"/>
      <c r="O112" s="494"/>
      <c r="P112" s="207">
        <v>23</v>
      </c>
      <c r="Q112" s="207">
        <v>1722.0763956905012</v>
      </c>
      <c r="R112" s="208">
        <f t="shared" si="123"/>
        <v>74.872886769152231</v>
      </c>
      <c r="S112" s="205">
        <f t="shared" si="132"/>
        <v>6</v>
      </c>
      <c r="T112" s="529"/>
      <c r="U112" s="207">
        <v>23</v>
      </c>
      <c r="V112" s="207">
        <v>1722.828282828284</v>
      </c>
      <c r="W112" s="208">
        <f t="shared" si="124"/>
        <v>74.905577514273219</v>
      </c>
      <c r="X112" s="205">
        <f t="shared" si="133"/>
        <v>6</v>
      </c>
      <c r="Y112" s="529"/>
      <c r="Z112" s="207">
        <v>23</v>
      </c>
      <c r="AA112" s="207">
        <v>1722.9896907216496</v>
      </c>
      <c r="AB112" s="208">
        <f t="shared" si="125"/>
        <v>74.912595248767374</v>
      </c>
      <c r="AC112" s="205">
        <f t="shared" si="134"/>
        <v>6</v>
      </c>
      <c r="AD112" s="529"/>
      <c r="AE112" s="207">
        <v>23</v>
      </c>
      <c r="AF112" s="207">
        <v>1723.2786885245919</v>
      </c>
      <c r="AG112" s="208">
        <f t="shared" si="126"/>
        <v>74.92516037063443</v>
      </c>
      <c r="AH112" s="205">
        <f t="shared" si="135"/>
        <v>6</v>
      </c>
      <c r="AI112" s="529"/>
      <c r="AJ112" s="207">
        <v>23</v>
      </c>
      <c r="AK112" s="207">
        <v>1723.001119820831</v>
      </c>
      <c r="AL112" s="208">
        <f t="shared" si="127"/>
        <v>74.913092166123093</v>
      </c>
      <c r="AM112" s="205">
        <f t="shared" si="136"/>
        <v>6</v>
      </c>
      <c r="AN112" s="529"/>
      <c r="AO112" s="207">
        <v>23</v>
      </c>
      <c r="AP112" s="207">
        <v>1723.4263715110685</v>
      </c>
      <c r="AQ112" s="208">
        <f t="shared" si="128"/>
        <v>74.931581370046459</v>
      </c>
      <c r="AR112" s="205">
        <f t="shared" si="137"/>
        <v>6</v>
      </c>
      <c r="AS112" s="529"/>
      <c r="AT112" s="207">
        <v>23</v>
      </c>
      <c r="AU112" s="207">
        <v>1725.2020007695266</v>
      </c>
      <c r="AV112" s="208">
        <f t="shared" si="129"/>
        <v>75.008782642153335</v>
      </c>
      <c r="AW112" s="205">
        <f t="shared" si="138"/>
        <v>6</v>
      </c>
      <c r="AX112" s="529"/>
    </row>
    <row r="113" spans="2:50" ht="14.25" hidden="1" customHeight="1" outlineLevel="1">
      <c r="B113" s="494"/>
      <c r="C113" s="203">
        <v>7</v>
      </c>
      <c r="D113" s="206" t="s">
        <v>411</v>
      </c>
      <c r="E113" s="203">
        <v>23</v>
      </c>
      <c r="F113" s="203">
        <v>2000</v>
      </c>
      <c r="G113" s="208">
        <f t="shared" si="130"/>
        <v>86.956521739130437</v>
      </c>
      <c r="H113" s="529"/>
      <c r="I113" s="209">
        <f t="shared" si="131"/>
        <v>23</v>
      </c>
      <c r="J113" s="209">
        <f t="shared" si="131"/>
        <v>1717.3406188015058</v>
      </c>
      <c r="K113" s="210">
        <f t="shared" si="131"/>
        <v>74.666983426152427</v>
      </c>
      <c r="L113" s="530"/>
      <c r="M113" s="209">
        <f>RANK(K113, K$107:$K$121)</f>
        <v>7</v>
      </c>
      <c r="N113" s="494"/>
      <c r="O113" s="494"/>
      <c r="P113" s="207">
        <v>23</v>
      </c>
      <c r="Q113" s="207">
        <v>1715.8554216867497</v>
      </c>
      <c r="R113" s="208">
        <f t="shared" si="123"/>
        <v>74.602409638554334</v>
      </c>
      <c r="S113" s="205">
        <f t="shared" si="132"/>
        <v>7</v>
      </c>
      <c r="T113" s="529"/>
      <c r="U113" s="207">
        <v>23</v>
      </c>
      <c r="V113" s="207">
        <v>1716.417910447766</v>
      </c>
      <c r="W113" s="208">
        <f t="shared" si="124"/>
        <v>74.626865671641994</v>
      </c>
      <c r="X113" s="205">
        <f t="shared" si="133"/>
        <v>7</v>
      </c>
      <c r="Y113" s="529"/>
      <c r="Z113" s="207">
        <v>23</v>
      </c>
      <c r="AA113" s="207">
        <v>1716.5201576235268</v>
      </c>
      <c r="AB113" s="208">
        <f t="shared" si="125"/>
        <v>74.631311201022896</v>
      </c>
      <c r="AC113" s="205">
        <f t="shared" si="134"/>
        <v>7</v>
      </c>
      <c r="AD113" s="529"/>
      <c r="AE113" s="207">
        <v>23</v>
      </c>
      <c r="AF113" s="207">
        <v>1717.0317097090594</v>
      </c>
      <c r="AG113" s="208">
        <f t="shared" si="126"/>
        <v>74.653552596046069</v>
      </c>
      <c r="AH113" s="205">
        <f t="shared" si="135"/>
        <v>7</v>
      </c>
      <c r="AI113" s="529"/>
      <c r="AJ113" s="207">
        <v>23</v>
      </c>
      <c r="AK113" s="207">
        <v>1717.7920986270688</v>
      </c>
      <c r="AL113" s="208">
        <f t="shared" si="127"/>
        <v>74.686612983785594</v>
      </c>
      <c r="AM113" s="205">
        <f t="shared" si="136"/>
        <v>7</v>
      </c>
      <c r="AN113" s="529"/>
      <c r="AO113" s="207">
        <v>23</v>
      </c>
      <c r="AP113" s="207">
        <v>1718.7358916478572</v>
      </c>
      <c r="AQ113" s="208">
        <f t="shared" si="128"/>
        <v>74.727647462950316</v>
      </c>
      <c r="AR113" s="205">
        <f t="shared" si="137"/>
        <v>7</v>
      </c>
      <c r="AS113" s="529"/>
      <c r="AT113" s="207">
        <v>23</v>
      </c>
      <c r="AU113" s="207">
        <v>1719.0311418685135</v>
      </c>
      <c r="AV113" s="208">
        <f t="shared" si="129"/>
        <v>74.740484429065802</v>
      </c>
      <c r="AW113" s="205">
        <f t="shared" si="138"/>
        <v>7</v>
      </c>
      <c r="AX113" s="529"/>
    </row>
    <row r="114" spans="2:50" ht="14.25" hidden="1" customHeight="1" outlineLevel="1">
      <c r="B114" s="494"/>
      <c r="C114" s="203">
        <v>8</v>
      </c>
      <c r="D114" s="206" t="s">
        <v>379</v>
      </c>
      <c r="E114" s="203">
        <v>23</v>
      </c>
      <c r="F114" s="203">
        <v>2000</v>
      </c>
      <c r="G114" s="208">
        <f t="shared" si="130"/>
        <v>86.956521739130437</v>
      </c>
      <c r="H114" s="529"/>
      <c r="I114" s="209">
        <f t="shared" si="131"/>
        <v>23</v>
      </c>
      <c r="J114" s="209">
        <f t="shared" si="131"/>
        <v>1725.1758537926357</v>
      </c>
      <c r="K114" s="210">
        <f t="shared" si="131"/>
        <v>75.007645817071108</v>
      </c>
      <c r="L114" s="530"/>
      <c r="M114" s="209">
        <f>RANK(K114, K$107:$K$121)</f>
        <v>5</v>
      </c>
      <c r="N114" s="494"/>
      <c r="O114" s="494"/>
      <c r="P114" s="207">
        <v>23</v>
      </c>
      <c r="Q114" s="207">
        <v>1724.049195837277</v>
      </c>
      <c r="R114" s="208">
        <f t="shared" si="123"/>
        <v>74.958660688577268</v>
      </c>
      <c r="S114" s="205">
        <f t="shared" si="132"/>
        <v>5</v>
      </c>
      <c r="T114" s="529"/>
      <c r="U114" s="207">
        <v>23</v>
      </c>
      <c r="V114" s="207">
        <v>1724.93551160791</v>
      </c>
      <c r="W114" s="208">
        <f t="shared" si="124"/>
        <v>74.997196156865655</v>
      </c>
      <c r="X114" s="205">
        <f t="shared" si="133"/>
        <v>5</v>
      </c>
      <c r="Y114" s="529"/>
      <c r="Z114" s="207">
        <v>23</v>
      </c>
      <c r="AA114" s="207">
        <v>1725.0581846392508</v>
      </c>
      <c r="AB114" s="208">
        <f t="shared" si="125"/>
        <v>75.002529766923956</v>
      </c>
      <c r="AC114" s="205">
        <f t="shared" si="134"/>
        <v>5</v>
      </c>
      <c r="AD114" s="529"/>
      <c r="AE114" s="207">
        <v>23</v>
      </c>
      <c r="AF114" s="207">
        <v>1725.2459016393459</v>
      </c>
      <c r="AG114" s="208">
        <f t="shared" si="126"/>
        <v>75.010691375623736</v>
      </c>
      <c r="AH114" s="205">
        <f t="shared" si="135"/>
        <v>5</v>
      </c>
      <c r="AI114" s="529"/>
      <c r="AJ114" s="207">
        <v>23</v>
      </c>
      <c r="AK114" s="207">
        <v>1725.3630814565363</v>
      </c>
      <c r="AL114" s="208">
        <f t="shared" si="127"/>
        <v>75.015786150284185</v>
      </c>
      <c r="AM114" s="205">
        <f t="shared" si="136"/>
        <v>5</v>
      </c>
      <c r="AN114" s="529"/>
      <c r="AO114" s="207">
        <v>23</v>
      </c>
      <c r="AP114" s="207">
        <v>1725.6254738438201</v>
      </c>
      <c r="AQ114" s="208">
        <f t="shared" si="128"/>
        <v>75.027194514948704</v>
      </c>
      <c r="AR114" s="205">
        <f t="shared" si="137"/>
        <v>5</v>
      </c>
      <c r="AS114" s="529"/>
      <c r="AT114" s="207">
        <v>23</v>
      </c>
      <c r="AU114" s="207">
        <v>1725.9536275243097</v>
      </c>
      <c r="AV114" s="208">
        <f t="shared" si="129"/>
        <v>75.041462066274335</v>
      </c>
      <c r="AW114" s="205">
        <f t="shared" si="138"/>
        <v>5</v>
      </c>
      <c r="AX114" s="529"/>
    </row>
    <row r="115" spans="2:50" ht="14.25" hidden="1" customHeight="1" outlineLevel="1">
      <c r="B115" s="494"/>
      <c r="C115" s="203">
        <v>9</v>
      </c>
      <c r="D115" s="206" t="s">
        <v>380</v>
      </c>
      <c r="E115" s="203">
        <v>17</v>
      </c>
      <c r="F115" s="203">
        <v>2000</v>
      </c>
      <c r="G115" s="208">
        <f t="shared" si="130"/>
        <v>117.64705882352941</v>
      </c>
      <c r="H115" s="529"/>
      <c r="I115" s="209">
        <f t="shared" si="131"/>
        <v>17</v>
      </c>
      <c r="J115" s="209">
        <f t="shared" si="131"/>
        <v>1718.2172476320204</v>
      </c>
      <c r="K115" s="210">
        <f t="shared" si="131"/>
        <v>101.07160280188354</v>
      </c>
      <c r="L115" s="530"/>
      <c r="M115" s="209">
        <f>RANK(K115, K$107:$K$121)</f>
        <v>1</v>
      </c>
      <c r="N115" s="494"/>
      <c r="O115" s="494"/>
      <c r="P115" s="207">
        <v>17</v>
      </c>
      <c r="Q115" s="207">
        <v>1716.6984732824428</v>
      </c>
      <c r="R115" s="208">
        <f t="shared" si="123"/>
        <v>100.98226313426134</v>
      </c>
      <c r="S115" s="205">
        <f t="shared" si="132"/>
        <v>1</v>
      </c>
      <c r="T115" s="529"/>
      <c r="U115" s="207">
        <v>17</v>
      </c>
      <c r="V115" s="207">
        <v>1717.4226804123714</v>
      </c>
      <c r="W115" s="208">
        <f t="shared" si="124"/>
        <v>101.02486355366891</v>
      </c>
      <c r="X115" s="205">
        <f t="shared" si="133"/>
        <v>1</v>
      </c>
      <c r="Y115" s="529"/>
      <c r="Z115" s="207">
        <v>17</v>
      </c>
      <c r="AA115" s="207">
        <v>1717.6470588235302</v>
      </c>
      <c r="AB115" s="208">
        <f t="shared" si="125"/>
        <v>101.03806228373708</v>
      </c>
      <c r="AC115" s="205">
        <f t="shared" si="134"/>
        <v>1</v>
      </c>
      <c r="AD115" s="529"/>
      <c r="AE115" s="207">
        <v>17</v>
      </c>
      <c r="AF115" s="207">
        <v>1718.403247631936</v>
      </c>
      <c r="AG115" s="208">
        <f t="shared" si="126"/>
        <v>101.08254397834918</v>
      </c>
      <c r="AH115" s="205">
        <f t="shared" si="135"/>
        <v>1</v>
      </c>
      <c r="AI115" s="529"/>
      <c r="AJ115" s="207">
        <v>17</v>
      </c>
      <c r="AK115" s="207">
        <v>1718.5746777862037</v>
      </c>
      <c r="AL115" s="208">
        <f t="shared" si="127"/>
        <v>101.0926281050708</v>
      </c>
      <c r="AM115" s="205">
        <f t="shared" si="136"/>
        <v>1</v>
      </c>
      <c r="AN115" s="529"/>
      <c r="AO115" s="207">
        <v>17</v>
      </c>
      <c r="AP115" s="207">
        <v>1719.0454336851792</v>
      </c>
      <c r="AQ115" s="208">
        <f t="shared" si="128"/>
        <v>101.12031962853996</v>
      </c>
      <c r="AR115" s="205">
        <f t="shared" si="137"/>
        <v>1</v>
      </c>
      <c r="AS115" s="529"/>
      <c r="AT115" s="207">
        <v>17</v>
      </c>
      <c r="AU115" s="207">
        <v>1719.7291618024783</v>
      </c>
      <c r="AV115" s="208">
        <f t="shared" si="129"/>
        <v>101.16053892955755</v>
      </c>
      <c r="AW115" s="205">
        <f t="shared" si="138"/>
        <v>1</v>
      </c>
      <c r="AX115" s="529"/>
    </row>
    <row r="116" spans="2:50" ht="14.25" hidden="1" customHeight="1" outlineLevel="1">
      <c r="B116" s="494"/>
      <c r="C116" s="203">
        <v>10</v>
      </c>
      <c r="D116" s="206" t="s">
        <v>412</v>
      </c>
      <c r="E116" s="203">
        <v>22</v>
      </c>
      <c r="F116" s="203">
        <v>2000</v>
      </c>
      <c r="G116" s="208">
        <f t="shared" si="130"/>
        <v>90.909090909090907</v>
      </c>
      <c r="H116" s="529"/>
      <c r="I116" s="209">
        <f t="shared" si="131"/>
        <v>22</v>
      </c>
      <c r="J116" s="209">
        <f t="shared" si="131"/>
        <v>1704.7469908028943</v>
      </c>
      <c r="K116" s="210">
        <f t="shared" si="131"/>
        <v>77.488499581949753</v>
      </c>
      <c r="L116" s="530"/>
      <c r="M116" s="209">
        <f>RANK(K116, K$107:$K$121)</f>
        <v>4</v>
      </c>
      <c r="N116" s="494"/>
      <c r="O116" s="494"/>
      <c r="P116" s="207">
        <v>22</v>
      </c>
      <c r="Q116" s="207">
        <v>1703.8167938931297</v>
      </c>
      <c r="R116" s="208">
        <f t="shared" si="123"/>
        <v>77.446217904233166</v>
      </c>
      <c r="S116" s="205">
        <f t="shared" si="132"/>
        <v>4</v>
      </c>
      <c r="T116" s="529"/>
      <c r="U116" s="207">
        <v>22</v>
      </c>
      <c r="V116" s="207">
        <v>1704.5936395759652</v>
      </c>
      <c r="W116" s="208">
        <f t="shared" si="124"/>
        <v>77.481529071634782</v>
      </c>
      <c r="X116" s="205">
        <f t="shared" si="133"/>
        <v>4</v>
      </c>
      <c r="Y116" s="529"/>
      <c r="Z116" s="207">
        <v>22</v>
      </c>
      <c r="AA116" s="207">
        <v>1703.28358208955</v>
      </c>
      <c r="AB116" s="208">
        <f t="shared" si="125"/>
        <v>77.42198100407046</v>
      </c>
      <c r="AC116" s="205">
        <f t="shared" si="134"/>
        <v>4</v>
      </c>
      <c r="AD116" s="529"/>
      <c r="AE116" s="207">
        <v>22</v>
      </c>
      <c r="AF116" s="207">
        <v>1703.8167938931338</v>
      </c>
      <c r="AG116" s="208">
        <f t="shared" si="126"/>
        <v>77.44621790423335</v>
      </c>
      <c r="AH116" s="205">
        <f t="shared" si="135"/>
        <v>4</v>
      </c>
      <c r="AI116" s="529"/>
      <c r="AJ116" s="207">
        <v>22</v>
      </c>
      <c r="AK116" s="207">
        <v>1703.3953997809413</v>
      </c>
      <c r="AL116" s="208">
        <f t="shared" si="127"/>
        <v>77.427063626406422</v>
      </c>
      <c r="AM116" s="205">
        <f t="shared" si="136"/>
        <v>4</v>
      </c>
      <c r="AN116" s="529"/>
      <c r="AO116" s="207">
        <v>22</v>
      </c>
      <c r="AP116" s="207">
        <v>1703.602726387538</v>
      </c>
      <c r="AQ116" s="208">
        <f t="shared" si="128"/>
        <v>77.436487563069917</v>
      </c>
      <c r="AR116" s="205">
        <f t="shared" si="137"/>
        <v>4</v>
      </c>
      <c r="AS116" s="529"/>
      <c r="AT116" s="207">
        <v>22</v>
      </c>
      <c r="AU116" s="207">
        <v>1710.7200000000039</v>
      </c>
      <c r="AV116" s="208">
        <f t="shared" si="129"/>
        <v>77.760000000000176</v>
      </c>
      <c r="AW116" s="205">
        <f t="shared" si="138"/>
        <v>4</v>
      </c>
      <c r="AX116" s="529"/>
    </row>
    <row r="117" spans="2:50" ht="14.25" hidden="1" customHeight="1" outlineLevel="1">
      <c r="B117" s="494"/>
      <c r="C117" s="203">
        <v>11</v>
      </c>
      <c r="D117" s="206" t="s">
        <v>618</v>
      </c>
      <c r="E117" s="203">
        <v>20</v>
      </c>
      <c r="F117" s="203">
        <v>2000</v>
      </c>
      <c r="G117" s="208">
        <f t="shared" si="130"/>
        <v>100</v>
      </c>
      <c r="H117" s="529"/>
      <c r="I117" s="209">
        <f t="shared" si="131"/>
        <v>20</v>
      </c>
      <c r="J117" s="209">
        <f t="shared" si="131"/>
        <v>1696.7868057173202</v>
      </c>
      <c r="K117" s="210">
        <f t="shared" si="131"/>
        <v>84.839340285866001</v>
      </c>
      <c r="L117" s="530"/>
      <c r="M117" s="209">
        <f>RANK(K117, K$107:$K$121)</f>
        <v>2</v>
      </c>
      <c r="N117" s="494"/>
      <c r="O117" s="494"/>
      <c r="P117" s="207">
        <v>20</v>
      </c>
      <c r="Q117" s="207">
        <v>1661.4215341308939</v>
      </c>
      <c r="R117" s="208">
        <f t="shared" si="123"/>
        <v>83.071076706544687</v>
      </c>
      <c r="S117" s="205">
        <f t="shared" si="132"/>
        <v>2</v>
      </c>
      <c r="T117" s="529"/>
      <c r="U117" s="207">
        <v>20</v>
      </c>
      <c r="V117" s="207">
        <v>1679.3977415307406</v>
      </c>
      <c r="W117" s="208">
        <f t="shared" si="124"/>
        <v>83.969887076537034</v>
      </c>
      <c r="X117" s="205">
        <f t="shared" si="133"/>
        <v>2</v>
      </c>
      <c r="Y117" s="529"/>
      <c r="Z117" s="207">
        <v>20</v>
      </c>
      <c r="AA117" s="207">
        <v>1692.3016955759103</v>
      </c>
      <c r="AB117" s="208">
        <f t="shared" si="125"/>
        <v>84.61508477879552</v>
      </c>
      <c r="AC117" s="205">
        <f t="shared" si="134"/>
        <v>2</v>
      </c>
      <c r="AD117" s="529"/>
      <c r="AE117" s="207">
        <v>20</v>
      </c>
      <c r="AF117" s="207">
        <v>1699.3700787401594</v>
      </c>
      <c r="AG117" s="208">
        <f t="shared" si="126"/>
        <v>84.968503937007966</v>
      </c>
      <c r="AH117" s="205">
        <f t="shared" si="135"/>
        <v>2</v>
      </c>
      <c r="AI117" s="529"/>
      <c r="AJ117" s="207">
        <v>20</v>
      </c>
      <c r="AK117" s="207">
        <v>1712.2555769760406</v>
      </c>
      <c r="AL117" s="208">
        <f t="shared" si="127"/>
        <v>85.612778848802037</v>
      </c>
      <c r="AM117" s="205">
        <f t="shared" si="136"/>
        <v>2</v>
      </c>
      <c r="AN117" s="529"/>
      <c r="AO117" s="207">
        <v>20</v>
      </c>
      <c r="AP117" s="207">
        <v>1713.4615384615404</v>
      </c>
      <c r="AQ117" s="208">
        <f t="shared" si="128"/>
        <v>85.673076923077019</v>
      </c>
      <c r="AR117" s="205">
        <f t="shared" si="137"/>
        <v>2</v>
      </c>
      <c r="AS117" s="529"/>
      <c r="AT117" s="207">
        <v>20</v>
      </c>
      <c r="AU117" s="207">
        <v>1719.2994746059553</v>
      </c>
      <c r="AV117" s="208">
        <f t="shared" si="129"/>
        <v>85.964973730297771</v>
      </c>
      <c r="AW117" s="205">
        <f t="shared" si="138"/>
        <v>2</v>
      </c>
      <c r="AX117" s="529"/>
    </row>
    <row r="118" spans="2:50" ht="14.25" hidden="1" customHeight="1" outlineLevel="1">
      <c r="B118" s="494"/>
      <c r="C118" s="203">
        <v>12</v>
      </c>
      <c r="D118" s="206"/>
      <c r="E118" s="203"/>
      <c r="F118" s="203"/>
      <c r="G118" s="208"/>
      <c r="H118" s="529"/>
      <c r="I118" s="209"/>
      <c r="J118" s="209"/>
      <c r="K118" s="210"/>
      <c r="L118" s="530"/>
      <c r="M118" s="209"/>
      <c r="N118" s="494"/>
      <c r="O118" s="494"/>
      <c r="P118" s="203"/>
      <c r="Q118" s="203"/>
      <c r="R118" s="208"/>
      <c r="S118" s="205"/>
      <c r="T118" s="529"/>
      <c r="U118" s="203"/>
      <c r="V118" s="203"/>
      <c r="W118" s="208"/>
      <c r="X118" s="205"/>
      <c r="Y118" s="529"/>
      <c r="Z118" s="203"/>
      <c r="AA118" s="203"/>
      <c r="AB118" s="208"/>
      <c r="AC118" s="205"/>
      <c r="AD118" s="529"/>
      <c r="AE118" s="203"/>
      <c r="AF118" s="203"/>
      <c r="AG118" s="208"/>
      <c r="AH118" s="205"/>
      <c r="AI118" s="529"/>
      <c r="AJ118" s="203"/>
      <c r="AK118" s="203"/>
      <c r="AL118" s="208"/>
      <c r="AM118" s="205"/>
      <c r="AN118" s="529"/>
      <c r="AO118" s="203"/>
      <c r="AP118" s="203"/>
      <c r="AQ118" s="208"/>
      <c r="AR118" s="205"/>
      <c r="AS118" s="529"/>
      <c r="AT118" s="203"/>
      <c r="AU118" s="203"/>
      <c r="AV118" s="208"/>
      <c r="AW118" s="205"/>
      <c r="AX118" s="529"/>
    </row>
    <row r="119" spans="2:50" ht="14.25" hidden="1" customHeight="1" outlineLevel="1">
      <c r="B119" s="494"/>
      <c r="C119" s="203">
        <v>13</v>
      </c>
      <c r="D119" s="206"/>
      <c r="E119" s="203"/>
      <c r="F119" s="203"/>
      <c r="G119" s="208"/>
      <c r="H119" s="529"/>
      <c r="I119" s="209"/>
      <c r="J119" s="209"/>
      <c r="K119" s="210"/>
      <c r="L119" s="530"/>
      <c r="M119" s="209"/>
      <c r="N119" s="494"/>
      <c r="O119" s="494"/>
      <c r="P119" s="203"/>
      <c r="Q119" s="203"/>
      <c r="R119" s="208"/>
      <c r="S119" s="205"/>
      <c r="T119" s="529"/>
      <c r="U119" s="203"/>
      <c r="V119" s="203"/>
      <c r="W119" s="208"/>
      <c r="X119" s="205"/>
      <c r="Y119" s="529"/>
      <c r="Z119" s="203"/>
      <c r="AA119" s="203"/>
      <c r="AB119" s="208"/>
      <c r="AC119" s="205"/>
      <c r="AD119" s="529"/>
      <c r="AE119" s="203"/>
      <c r="AF119" s="203"/>
      <c r="AG119" s="208"/>
      <c r="AH119" s="205"/>
      <c r="AI119" s="529"/>
      <c r="AJ119" s="203"/>
      <c r="AK119" s="203"/>
      <c r="AL119" s="208"/>
      <c r="AM119" s="205"/>
      <c r="AN119" s="529"/>
      <c r="AO119" s="203"/>
      <c r="AP119" s="203"/>
      <c r="AQ119" s="208"/>
      <c r="AR119" s="205"/>
      <c r="AS119" s="529"/>
      <c r="AT119" s="203"/>
      <c r="AU119" s="203"/>
      <c r="AV119" s="208"/>
      <c r="AW119" s="205"/>
      <c r="AX119" s="529"/>
    </row>
    <row r="120" spans="2:50" ht="14.25" hidden="1" customHeight="1" outlineLevel="1">
      <c r="B120" s="494"/>
      <c r="C120" s="203">
        <v>14</v>
      </c>
      <c r="D120" s="206"/>
      <c r="E120" s="203"/>
      <c r="F120" s="203"/>
      <c r="G120" s="208"/>
      <c r="H120" s="529"/>
      <c r="I120" s="209"/>
      <c r="J120" s="209"/>
      <c r="K120" s="210"/>
      <c r="L120" s="530"/>
      <c r="M120" s="209"/>
      <c r="N120" s="494"/>
      <c r="O120" s="494"/>
      <c r="P120" s="203"/>
      <c r="Q120" s="203"/>
      <c r="R120" s="208"/>
      <c r="S120" s="205"/>
      <c r="T120" s="529"/>
      <c r="U120" s="203"/>
      <c r="V120" s="203"/>
      <c r="W120" s="208"/>
      <c r="X120" s="205"/>
      <c r="Y120" s="529"/>
      <c r="Z120" s="203"/>
      <c r="AA120" s="203"/>
      <c r="AB120" s="208"/>
      <c r="AC120" s="205"/>
      <c r="AD120" s="529"/>
      <c r="AE120" s="203"/>
      <c r="AF120" s="203"/>
      <c r="AG120" s="208"/>
      <c r="AH120" s="205"/>
      <c r="AI120" s="529"/>
      <c r="AJ120" s="203"/>
      <c r="AK120" s="203"/>
      <c r="AL120" s="208"/>
      <c r="AM120" s="205"/>
      <c r="AN120" s="529"/>
      <c r="AO120" s="203"/>
      <c r="AP120" s="203"/>
      <c r="AQ120" s="208"/>
      <c r="AR120" s="205"/>
      <c r="AS120" s="529"/>
      <c r="AT120" s="203"/>
      <c r="AU120" s="203"/>
      <c r="AV120" s="208"/>
      <c r="AW120" s="205"/>
      <c r="AX120" s="529"/>
    </row>
    <row r="121" spans="2:50" ht="14.25" hidden="1" customHeight="1" outlineLevel="1">
      <c r="B121" s="494"/>
      <c r="C121" s="203">
        <v>15</v>
      </c>
      <c r="D121" s="206"/>
      <c r="E121" s="203"/>
      <c r="F121" s="203"/>
      <c r="G121" s="208"/>
      <c r="H121" s="529"/>
      <c r="I121" s="209"/>
      <c r="J121" s="209"/>
      <c r="K121" s="210"/>
      <c r="L121" s="530"/>
      <c r="M121" s="209"/>
      <c r="N121" s="494"/>
      <c r="O121" s="494"/>
      <c r="P121" s="203"/>
      <c r="Q121" s="207"/>
      <c r="R121" s="208"/>
      <c r="S121" s="205"/>
      <c r="T121" s="529"/>
      <c r="U121" s="203"/>
      <c r="V121" s="207"/>
      <c r="W121" s="208"/>
      <c r="X121" s="205"/>
      <c r="Y121" s="529"/>
      <c r="Z121" s="203"/>
      <c r="AA121" s="207"/>
      <c r="AB121" s="208"/>
      <c r="AC121" s="205"/>
      <c r="AD121" s="529"/>
      <c r="AE121" s="203"/>
      <c r="AF121" s="207"/>
      <c r="AG121" s="208"/>
      <c r="AH121" s="205"/>
      <c r="AI121" s="529"/>
      <c r="AJ121" s="203"/>
      <c r="AK121" s="207"/>
      <c r="AL121" s="208"/>
      <c r="AM121" s="205"/>
      <c r="AN121" s="529"/>
      <c r="AO121" s="203"/>
      <c r="AP121" s="207"/>
      <c r="AQ121" s="208"/>
      <c r="AR121" s="205"/>
      <c r="AS121" s="529"/>
      <c r="AT121" s="203"/>
      <c r="AU121" s="207"/>
      <c r="AV121" s="208"/>
      <c r="AW121" s="205"/>
      <c r="AX121" s="529"/>
    </row>
    <row r="122" spans="2:50" ht="14.25" hidden="1" customHeight="1" outlineLevel="1" collapsed="1">
      <c r="B122" s="531" t="s">
        <v>626</v>
      </c>
      <c r="C122" s="532"/>
      <c r="D122" s="532"/>
      <c r="E122" s="532"/>
      <c r="F122" s="532"/>
      <c r="G122" s="532"/>
      <c r="H122" s="532"/>
      <c r="I122" s="532"/>
      <c r="J122" s="532"/>
      <c r="K122" s="532"/>
      <c r="L122" s="532"/>
      <c r="M122" s="533"/>
      <c r="N122" s="575" t="s">
        <v>445</v>
      </c>
      <c r="O122" s="575" t="s">
        <v>105</v>
      </c>
      <c r="P122" s="587">
        <f>AT102+1</f>
        <v>45909</v>
      </c>
      <c r="Q122" s="588"/>
      <c r="R122" s="588"/>
      <c r="S122" s="588"/>
      <c r="T122" s="588"/>
      <c r="U122" s="589">
        <f>P122+1</f>
        <v>45910</v>
      </c>
      <c r="V122" s="590"/>
      <c r="W122" s="590"/>
      <c r="X122" s="590"/>
      <c r="Y122" s="590"/>
      <c r="Z122" s="587">
        <f t="shared" ref="Z122" si="139">U122+1</f>
        <v>45911</v>
      </c>
      <c r="AA122" s="588"/>
      <c r="AB122" s="588"/>
      <c r="AC122" s="588"/>
      <c r="AD122" s="588"/>
      <c r="AE122" s="589">
        <f t="shared" ref="AE122" si="140">Z122+1</f>
        <v>45912</v>
      </c>
      <c r="AF122" s="590"/>
      <c r="AG122" s="590"/>
      <c r="AH122" s="590"/>
      <c r="AI122" s="590"/>
      <c r="AJ122" s="591">
        <f t="shared" ref="AJ122" si="141">AE122+1</f>
        <v>45913</v>
      </c>
      <c r="AK122" s="592"/>
      <c r="AL122" s="592"/>
      <c r="AM122" s="592"/>
      <c r="AN122" s="593"/>
      <c r="AO122" s="589">
        <f t="shared" ref="AO122" si="142">AJ122+1</f>
        <v>45914</v>
      </c>
      <c r="AP122" s="590"/>
      <c r="AQ122" s="590"/>
      <c r="AR122" s="590"/>
      <c r="AS122" s="590"/>
      <c r="AT122" s="591">
        <f t="shared" ref="AT122" si="143">AO122+1</f>
        <v>45915</v>
      </c>
      <c r="AU122" s="592"/>
      <c r="AV122" s="592"/>
      <c r="AW122" s="592"/>
      <c r="AX122" s="593"/>
    </row>
    <row r="123" spans="2:50" ht="14.25" hidden="1" customHeight="1" outlineLevel="1">
      <c r="B123" s="534"/>
      <c r="C123" s="534"/>
      <c r="D123" s="534"/>
      <c r="E123" s="534"/>
      <c r="F123" s="534"/>
      <c r="G123" s="534"/>
      <c r="H123" s="534"/>
      <c r="I123" s="534"/>
      <c r="J123" s="534"/>
      <c r="K123" s="534"/>
      <c r="L123" s="534"/>
      <c r="M123" s="535"/>
      <c r="N123" s="577"/>
      <c r="O123" s="577"/>
      <c r="P123" s="594">
        <f>P122</f>
        <v>45909</v>
      </c>
      <c r="Q123" s="594"/>
      <c r="R123" s="594"/>
      <c r="S123" s="594"/>
      <c r="T123" s="594"/>
      <c r="U123" s="595">
        <f>U122</f>
        <v>45910</v>
      </c>
      <c r="V123" s="595"/>
      <c r="W123" s="595"/>
      <c r="X123" s="595"/>
      <c r="Y123" s="595"/>
      <c r="Z123" s="594">
        <f t="shared" ref="Z123" si="144">Z122</f>
        <v>45911</v>
      </c>
      <c r="AA123" s="594"/>
      <c r="AB123" s="594"/>
      <c r="AC123" s="594"/>
      <c r="AD123" s="594"/>
      <c r="AE123" s="595">
        <f t="shared" ref="AE123" si="145">AE122</f>
        <v>45912</v>
      </c>
      <c r="AF123" s="595"/>
      <c r="AG123" s="595"/>
      <c r="AH123" s="595"/>
      <c r="AI123" s="595"/>
      <c r="AJ123" s="596">
        <f t="shared" ref="AJ123" si="146">AJ122</f>
        <v>45913</v>
      </c>
      <c r="AK123" s="597"/>
      <c r="AL123" s="597"/>
      <c r="AM123" s="597"/>
      <c r="AN123" s="598"/>
      <c r="AO123" s="595">
        <f t="shared" ref="AO123" si="147">AO122</f>
        <v>45914</v>
      </c>
      <c r="AP123" s="595"/>
      <c r="AQ123" s="595"/>
      <c r="AR123" s="595"/>
      <c r="AS123" s="595"/>
      <c r="AT123" s="596">
        <f t="shared" ref="AT123" si="148">AT122</f>
        <v>45915</v>
      </c>
      <c r="AU123" s="597"/>
      <c r="AV123" s="597"/>
      <c r="AW123" s="597"/>
      <c r="AX123" s="598"/>
    </row>
    <row r="124" spans="2:50" ht="14.25" hidden="1" customHeight="1" outlineLevel="1">
      <c r="B124" s="494" t="s">
        <v>165</v>
      </c>
      <c r="C124" s="494" t="s">
        <v>160</v>
      </c>
      <c r="D124" s="494"/>
      <c r="E124" s="494" t="s">
        <v>161</v>
      </c>
      <c r="F124" s="494"/>
      <c r="G124" s="494"/>
      <c r="H124" s="494" t="s">
        <v>166</v>
      </c>
      <c r="I124" s="527" t="s">
        <v>446</v>
      </c>
      <c r="J124" s="527"/>
      <c r="K124" s="527"/>
      <c r="L124" s="527" t="s">
        <v>166</v>
      </c>
      <c r="M124" s="527" t="s">
        <v>168</v>
      </c>
      <c r="N124" s="494"/>
      <c r="O124" s="494" t="s">
        <v>167</v>
      </c>
      <c r="P124" s="494" t="s">
        <v>163</v>
      </c>
      <c r="Q124" s="494"/>
      <c r="R124" s="494"/>
      <c r="S124" s="494"/>
      <c r="T124" s="494" t="s">
        <v>166</v>
      </c>
      <c r="U124" s="494" t="s">
        <v>163</v>
      </c>
      <c r="V124" s="494"/>
      <c r="W124" s="494"/>
      <c r="X124" s="494"/>
      <c r="Y124" s="494" t="s">
        <v>166</v>
      </c>
      <c r="Z124" s="494" t="s">
        <v>163</v>
      </c>
      <c r="AA124" s="494"/>
      <c r="AB124" s="494"/>
      <c r="AC124" s="494"/>
      <c r="AD124" s="494" t="s">
        <v>166</v>
      </c>
      <c r="AE124" s="494" t="s">
        <v>163</v>
      </c>
      <c r="AF124" s="494"/>
      <c r="AG124" s="494"/>
      <c r="AH124" s="494"/>
      <c r="AI124" s="494" t="s">
        <v>166</v>
      </c>
      <c r="AJ124" s="494" t="s">
        <v>163</v>
      </c>
      <c r="AK124" s="494"/>
      <c r="AL124" s="494"/>
      <c r="AM124" s="494"/>
      <c r="AN124" s="494" t="s">
        <v>166</v>
      </c>
      <c r="AO124" s="494" t="s">
        <v>163</v>
      </c>
      <c r="AP124" s="494"/>
      <c r="AQ124" s="494"/>
      <c r="AR124" s="494"/>
      <c r="AS124" s="494" t="s">
        <v>166</v>
      </c>
      <c r="AT124" s="494" t="s">
        <v>163</v>
      </c>
      <c r="AU124" s="494"/>
      <c r="AV124" s="494"/>
      <c r="AW124" s="494"/>
      <c r="AX124" s="494" t="s">
        <v>166</v>
      </c>
    </row>
    <row r="125" spans="2:50" ht="14.25" hidden="1" customHeight="1" outlineLevel="1">
      <c r="B125" s="494"/>
      <c r="C125" s="494"/>
      <c r="D125" s="494"/>
      <c r="E125" s="494" t="s">
        <v>447</v>
      </c>
      <c r="F125" s="494"/>
      <c r="G125" s="494"/>
      <c r="H125" s="494"/>
      <c r="I125" s="527" t="s">
        <v>447</v>
      </c>
      <c r="J125" s="527"/>
      <c r="K125" s="527"/>
      <c r="L125" s="527"/>
      <c r="M125" s="527"/>
      <c r="N125" s="494"/>
      <c r="O125" s="494"/>
      <c r="P125" s="494" t="s">
        <v>448</v>
      </c>
      <c r="Q125" s="494"/>
      <c r="R125" s="494"/>
      <c r="S125" s="494"/>
      <c r="T125" s="494"/>
      <c r="U125" s="494" t="s">
        <v>448</v>
      </c>
      <c r="V125" s="494"/>
      <c r="W125" s="494"/>
      <c r="X125" s="494"/>
      <c r="Y125" s="494"/>
      <c r="Z125" s="494" t="s">
        <v>448</v>
      </c>
      <c r="AA125" s="494"/>
      <c r="AB125" s="494"/>
      <c r="AC125" s="494"/>
      <c r="AD125" s="494"/>
      <c r="AE125" s="494" t="s">
        <v>448</v>
      </c>
      <c r="AF125" s="494"/>
      <c r="AG125" s="494"/>
      <c r="AH125" s="494"/>
      <c r="AI125" s="494"/>
      <c r="AJ125" s="494" t="s">
        <v>448</v>
      </c>
      <c r="AK125" s="494"/>
      <c r="AL125" s="494"/>
      <c r="AM125" s="494"/>
      <c r="AN125" s="494"/>
      <c r="AO125" s="494" t="s">
        <v>448</v>
      </c>
      <c r="AP125" s="494"/>
      <c r="AQ125" s="494"/>
      <c r="AR125" s="494"/>
      <c r="AS125" s="494"/>
      <c r="AT125" s="494" t="s">
        <v>448</v>
      </c>
      <c r="AU125" s="494"/>
      <c r="AV125" s="494"/>
      <c r="AW125" s="494"/>
      <c r="AX125" s="494"/>
    </row>
    <row r="126" spans="2:50" ht="14.25" hidden="1" customHeight="1" outlineLevel="1">
      <c r="B126" s="494"/>
      <c r="C126" s="494"/>
      <c r="D126" s="494"/>
      <c r="E126" s="203" t="s">
        <v>162</v>
      </c>
      <c r="F126" s="203" t="s">
        <v>449</v>
      </c>
      <c r="G126" s="203" t="s">
        <v>164</v>
      </c>
      <c r="H126" s="494"/>
      <c r="I126" s="204" t="s">
        <v>162</v>
      </c>
      <c r="J126" s="204" t="s">
        <v>449</v>
      </c>
      <c r="K126" s="204" t="s">
        <v>164</v>
      </c>
      <c r="L126" s="527"/>
      <c r="M126" s="527"/>
      <c r="N126" s="494"/>
      <c r="O126" s="494"/>
      <c r="P126" s="203" t="s">
        <v>162</v>
      </c>
      <c r="Q126" s="203" t="s">
        <v>449</v>
      </c>
      <c r="R126" s="203" t="s">
        <v>164</v>
      </c>
      <c r="S126" s="205" t="s">
        <v>168</v>
      </c>
      <c r="T126" s="494"/>
      <c r="U126" s="203" t="s">
        <v>162</v>
      </c>
      <c r="V126" s="203" t="s">
        <v>449</v>
      </c>
      <c r="W126" s="203" t="s">
        <v>164</v>
      </c>
      <c r="X126" s="205" t="s">
        <v>168</v>
      </c>
      <c r="Y126" s="494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494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494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494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494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494"/>
    </row>
    <row r="127" spans="2:50" ht="14.25" hidden="1" customHeight="1" outlineLevel="1">
      <c r="B127" s="494" t="s">
        <v>408</v>
      </c>
      <c r="C127" s="203">
        <v>1</v>
      </c>
      <c r="D127" s="206" t="s">
        <v>375</v>
      </c>
      <c r="E127" s="203">
        <v>26</v>
      </c>
      <c r="F127" s="203">
        <v>2000</v>
      </c>
      <c r="G127" s="208">
        <f t="shared" ref="G127:G137" si="149">F127/E127</f>
        <v>76.92307692307692</v>
      </c>
      <c r="H127" s="529">
        <f>AVERAGE(F127:F141)</f>
        <v>2000</v>
      </c>
      <c r="I127" s="209">
        <f>AVERAGE(P127,U127,Z127,AE127,AJ127,AO127,AT127)</f>
        <v>26</v>
      </c>
      <c r="J127" s="209">
        <f>AVERAGE(Q127,V127,AA127,AF127,AK127,AP127,AU127)</f>
        <v>1749.4621102843059</v>
      </c>
      <c r="K127" s="210">
        <f>AVERAGE(R127,W127,AB127,AG127,AL127,AQ127,AV127)</f>
        <v>67.287004241704068</v>
      </c>
      <c r="L127" s="530">
        <f>IFERROR(AVERAGE(K127:K141),"-")</f>
        <v>76.209164659903735</v>
      </c>
      <c r="M127" s="209">
        <f>RANK(K127, K$127:$K$141)</f>
        <v>9</v>
      </c>
      <c r="N127" s="494"/>
      <c r="O127" s="494"/>
      <c r="P127" s="207">
        <v>26</v>
      </c>
      <c r="Q127" s="207">
        <v>1748.1161210623845</v>
      </c>
      <c r="R127" s="208">
        <f t="shared" ref="R127:R137" si="150">Q127/P127</f>
        <v>67.235235425476333</v>
      </c>
      <c r="S127" s="205">
        <f>RANK(R127, R$127:R$141)</f>
        <v>9</v>
      </c>
      <c r="T127" s="529">
        <f>AVERAGE(R127:R141)</f>
        <v>76.104105308307368</v>
      </c>
      <c r="U127" s="207">
        <v>26</v>
      </c>
      <c r="V127" s="207">
        <v>1748.1972825505507</v>
      </c>
      <c r="W127" s="208">
        <f t="shared" ref="W127:W137" si="151">V127/U127</f>
        <v>67.23835702117502</v>
      </c>
      <c r="X127" s="205">
        <f>RANK(W127, W$127:W$141)</f>
        <v>9</v>
      </c>
      <c r="Y127" s="529">
        <f>AVERAGE(W127:W141)</f>
        <v>76.16236384192554</v>
      </c>
      <c r="Z127" s="207">
        <v>26</v>
      </c>
      <c r="AA127" s="207">
        <v>1748.559180757323</v>
      </c>
      <c r="AB127" s="208">
        <f t="shared" ref="AB127:AB137" si="152">AA127/Z127</f>
        <v>67.252276182973958</v>
      </c>
      <c r="AC127" s="205">
        <f>RANK(AB127, AB$127:AB$141)</f>
        <v>9</v>
      </c>
      <c r="AD127" s="529">
        <f>AVERAGE(AB127:AB141)</f>
        <v>76.172175584639021</v>
      </c>
      <c r="AE127" s="207">
        <v>26</v>
      </c>
      <c r="AF127" s="207">
        <v>1748.685303072238</v>
      </c>
      <c r="AG127" s="208">
        <f t="shared" ref="AG127:AG137" si="153">AF127/AE127</f>
        <v>67.257127041239926</v>
      </c>
      <c r="AH127" s="205">
        <f>RANK(AG127, AG$127:AG$141)</f>
        <v>9</v>
      </c>
      <c r="AI127" s="529">
        <f>AVERAGE(AG127:AG141)</f>
        <v>76.174064861869724</v>
      </c>
      <c r="AJ127" s="207">
        <v>26</v>
      </c>
      <c r="AK127" s="207">
        <v>1748.9328474752733</v>
      </c>
      <c r="AL127" s="208">
        <f t="shared" ref="AL127:AL137" si="154">AK127/AJ127</f>
        <v>67.266647979818202</v>
      </c>
      <c r="AM127" s="205">
        <f>RANK(AL127, AL$127:AL$141)</f>
        <v>9</v>
      </c>
      <c r="AN127" s="529">
        <f>AVERAGE(AL127:AL141)</f>
        <v>76.244073884513227</v>
      </c>
      <c r="AO127" s="207">
        <v>26</v>
      </c>
      <c r="AP127" s="207">
        <v>1750.3448275862067</v>
      </c>
      <c r="AQ127" s="208">
        <f t="shared" ref="AQ127:AQ137" si="155">AP127/AO127</f>
        <v>67.320954907161791</v>
      </c>
      <c r="AR127" s="205">
        <f>RANK(AQ127, AQ$127:AQ$141)</f>
        <v>8</v>
      </c>
      <c r="AS127" s="529">
        <f>AVERAGE(AQ127:AQ141)</f>
        <v>76.087290937567715</v>
      </c>
      <c r="AT127" s="207">
        <v>26</v>
      </c>
      <c r="AU127" s="207">
        <v>1753.3992094861658</v>
      </c>
      <c r="AV127" s="208">
        <f t="shared" ref="AV127:AV137" si="156">AU127/AT127</f>
        <v>67.438431134083302</v>
      </c>
      <c r="AW127" s="205">
        <f>RANK(AV127, AV$127:AV$141)</f>
        <v>8</v>
      </c>
      <c r="AX127" s="529">
        <f>AVERAGE(AV127:AV141)</f>
        <v>76.179090804450539</v>
      </c>
    </row>
    <row r="128" spans="2:50" ht="14.25" hidden="1" customHeight="1" outlineLevel="1">
      <c r="B128" s="494"/>
      <c r="C128" s="203">
        <v>2</v>
      </c>
      <c r="D128" s="206" t="s">
        <v>409</v>
      </c>
      <c r="E128" s="203">
        <v>26</v>
      </c>
      <c r="F128" s="203">
        <v>2000</v>
      </c>
      <c r="G128" s="208">
        <f t="shared" si="149"/>
        <v>76.92307692307692</v>
      </c>
      <c r="H128" s="529"/>
      <c r="I128" s="209">
        <f t="shared" ref="I128:K137" si="157">AVERAGE(P128,U128,Z128,AE128,AJ128,AO128,AT128)</f>
        <v>26</v>
      </c>
      <c r="J128" s="209">
        <f t="shared" si="157"/>
        <v>1721.1790112716681</v>
      </c>
      <c r="K128" s="210">
        <f t="shared" si="157"/>
        <v>66.199192741217999</v>
      </c>
      <c r="L128" s="530"/>
      <c r="M128" s="209">
        <f>RANK(K128, K$127:$K$141)</f>
        <v>10</v>
      </c>
      <c r="N128" s="494"/>
      <c r="O128" s="494"/>
      <c r="P128" s="207">
        <v>26</v>
      </c>
      <c r="Q128" s="207">
        <v>1717.6672384219555</v>
      </c>
      <c r="R128" s="208">
        <f t="shared" si="150"/>
        <v>66.064124554690594</v>
      </c>
      <c r="S128" s="205">
        <f t="shared" ref="S128:S137" si="158">RANK(R128, R$127:R$141)</f>
        <v>10</v>
      </c>
      <c r="T128" s="529"/>
      <c r="U128" s="207">
        <v>26</v>
      </c>
      <c r="V128" s="207">
        <v>1720.5333333333333</v>
      </c>
      <c r="W128" s="208">
        <f t="shared" si="151"/>
        <v>66.174358974358967</v>
      </c>
      <c r="X128" s="205">
        <f t="shared" ref="X128:X137" si="159">RANK(W128, W$127:W$141)</f>
        <v>10</v>
      </c>
      <c r="Y128" s="529"/>
      <c r="Z128" s="207">
        <v>26</v>
      </c>
      <c r="AA128" s="207">
        <v>1721.1249182472204</v>
      </c>
      <c r="AB128" s="208">
        <f t="shared" si="152"/>
        <v>66.197112240277704</v>
      </c>
      <c r="AC128" s="205">
        <f t="shared" ref="AC128:AC137" si="160">RANK(AB128, AB$127:AB$141)</f>
        <v>10</v>
      </c>
      <c r="AD128" s="529"/>
      <c r="AE128" s="207">
        <v>26</v>
      </c>
      <c r="AF128" s="207">
        <v>1721.3695395513553</v>
      </c>
      <c r="AG128" s="208">
        <f t="shared" si="153"/>
        <v>66.206520751975205</v>
      </c>
      <c r="AH128" s="205">
        <f t="shared" ref="AH128:AH137" si="161">RANK(AG128, AG$127:AG$141)</f>
        <v>10</v>
      </c>
      <c r="AI128" s="529"/>
      <c r="AJ128" s="207">
        <v>26</v>
      </c>
      <c r="AK128" s="207">
        <v>1721.84786384161</v>
      </c>
      <c r="AL128" s="208">
        <f t="shared" si="154"/>
        <v>66.22491784006192</v>
      </c>
      <c r="AM128" s="205">
        <f t="shared" ref="AM128:AM137" si="162">RANK(AL128, AL$127:AL$141)</f>
        <v>10</v>
      </c>
      <c r="AN128" s="529"/>
      <c r="AO128" s="207">
        <v>26</v>
      </c>
      <c r="AP128" s="207">
        <v>1722.0452640402332</v>
      </c>
      <c r="AQ128" s="208">
        <f t="shared" si="155"/>
        <v>66.232510155393584</v>
      </c>
      <c r="AR128" s="205">
        <f t="shared" ref="AR128:AR137" si="163">RANK(AQ128, AQ$127:AQ$141)</f>
        <v>9</v>
      </c>
      <c r="AS128" s="529"/>
      <c r="AT128" s="207">
        <v>26</v>
      </c>
      <c r="AU128" s="207">
        <v>1723.664921465969</v>
      </c>
      <c r="AV128" s="208">
        <f t="shared" si="156"/>
        <v>66.294804671768034</v>
      </c>
      <c r="AW128" s="205">
        <f t="shared" ref="AW128:AW137" si="164">RANK(AV128, AV$127:AV$141)</f>
        <v>9</v>
      </c>
      <c r="AX128" s="529"/>
    </row>
    <row r="129" spans="2:50" ht="14.25" hidden="1" customHeight="1" outlineLevel="1">
      <c r="B129" s="494"/>
      <c r="C129" s="203">
        <v>3</v>
      </c>
      <c r="D129" s="206" t="s">
        <v>528</v>
      </c>
      <c r="E129" s="203">
        <v>25</v>
      </c>
      <c r="F129" s="203">
        <v>2000</v>
      </c>
      <c r="G129" s="208">
        <f t="shared" si="149"/>
        <v>80</v>
      </c>
      <c r="H129" s="529"/>
      <c r="I129" s="209">
        <f t="shared" si="157"/>
        <v>25</v>
      </c>
      <c r="J129" s="209">
        <f t="shared" si="157"/>
        <v>1720.8097340602078</v>
      </c>
      <c r="K129" s="210">
        <f t="shared" si="157"/>
        <v>68.832389362408307</v>
      </c>
      <c r="L129" s="530"/>
      <c r="M129" s="209">
        <f>RANK(K129, K$127:$K$141)</f>
        <v>8</v>
      </c>
      <c r="N129" s="494"/>
      <c r="O129" s="494"/>
      <c r="P129" s="207">
        <v>25</v>
      </c>
      <c r="Q129" s="207">
        <v>1717.8631051752895</v>
      </c>
      <c r="R129" s="208">
        <f t="shared" si="150"/>
        <v>68.714524207011578</v>
      </c>
      <c r="S129" s="205">
        <f>RANK(R129, R$127:R$141)</f>
        <v>8</v>
      </c>
      <c r="T129" s="529"/>
      <c r="U129" s="207">
        <v>25</v>
      </c>
      <c r="V129" s="207">
        <v>1720.8625035004209</v>
      </c>
      <c r="W129" s="208">
        <f t="shared" si="151"/>
        <v>68.834500140016829</v>
      </c>
      <c r="X129" s="205">
        <f t="shared" si="159"/>
        <v>8</v>
      </c>
      <c r="Y129" s="529"/>
      <c r="Z129" s="207">
        <v>25</v>
      </c>
      <c r="AA129" s="207">
        <v>1720.8791208791188</v>
      </c>
      <c r="AB129" s="208">
        <f t="shared" si="152"/>
        <v>68.835164835164747</v>
      </c>
      <c r="AC129" s="205">
        <f t="shared" si="160"/>
        <v>8</v>
      </c>
      <c r="AD129" s="529"/>
      <c r="AE129" s="207">
        <v>25</v>
      </c>
      <c r="AF129" s="207">
        <v>1720.6557377049198</v>
      </c>
      <c r="AG129" s="208">
        <f t="shared" si="153"/>
        <v>68.826229508196789</v>
      </c>
      <c r="AH129" s="205">
        <f t="shared" si="161"/>
        <v>8</v>
      </c>
      <c r="AI129" s="529"/>
      <c r="AJ129" s="207">
        <v>25</v>
      </c>
      <c r="AK129" s="207">
        <v>1721.0476491006609</v>
      </c>
      <c r="AL129" s="208">
        <f t="shared" si="154"/>
        <v>68.841905964026438</v>
      </c>
      <c r="AM129" s="205">
        <f t="shared" si="162"/>
        <v>8</v>
      </c>
      <c r="AN129" s="529"/>
      <c r="AO129" s="207">
        <v>25</v>
      </c>
      <c r="AP129" s="207">
        <v>1721.2669683257884</v>
      </c>
      <c r="AQ129" s="208">
        <f t="shared" si="155"/>
        <v>68.850678733031543</v>
      </c>
      <c r="AR129" s="205">
        <f t="shared" si="163"/>
        <v>7</v>
      </c>
      <c r="AS129" s="529"/>
      <c r="AT129" s="207">
        <v>25</v>
      </c>
      <c r="AU129" s="207">
        <v>1723.0930537352556</v>
      </c>
      <c r="AV129" s="208">
        <f t="shared" si="156"/>
        <v>68.923722149410224</v>
      </c>
      <c r="AW129" s="205">
        <f t="shared" si="164"/>
        <v>7</v>
      </c>
      <c r="AX129" s="529"/>
    </row>
    <row r="130" spans="2:50" ht="14.25" hidden="1" customHeight="1" outlineLevel="1">
      <c r="B130" s="494"/>
      <c r="C130" s="203">
        <v>4</v>
      </c>
      <c r="D130" s="206" t="s">
        <v>583</v>
      </c>
      <c r="E130" s="203">
        <v>22</v>
      </c>
      <c r="F130" s="203">
        <v>2000</v>
      </c>
      <c r="G130" s="208">
        <f t="shared" si="149"/>
        <v>90.909090909090907</v>
      </c>
      <c r="H130" s="529"/>
      <c r="I130" s="209">
        <f t="shared" si="157"/>
        <v>22</v>
      </c>
      <c r="J130" s="209">
        <f t="shared" si="157"/>
        <v>1733.0426965028037</v>
      </c>
      <c r="K130" s="210">
        <f t="shared" si="157"/>
        <v>78.774668022854712</v>
      </c>
      <c r="L130" s="530"/>
      <c r="M130" s="209">
        <f>RANK(K130, K$127:$K$141)</f>
        <v>3</v>
      </c>
      <c r="N130" s="494"/>
      <c r="O130" s="494"/>
      <c r="P130" s="207">
        <v>22</v>
      </c>
      <c r="Q130" s="207">
        <v>1729.5505041873184</v>
      </c>
      <c r="R130" s="208">
        <f t="shared" si="150"/>
        <v>78.615932008514477</v>
      </c>
      <c r="S130" s="205">
        <f t="shared" si="158"/>
        <v>3</v>
      </c>
      <c r="T130" s="529"/>
      <c r="U130" s="207">
        <v>22</v>
      </c>
      <c r="V130" s="207">
        <v>1732.6027397260268</v>
      </c>
      <c r="W130" s="208">
        <f t="shared" si="151"/>
        <v>78.754669987546677</v>
      </c>
      <c r="X130" s="205">
        <f t="shared" si="159"/>
        <v>3</v>
      </c>
      <c r="Y130" s="529"/>
      <c r="Z130" s="207">
        <v>22</v>
      </c>
      <c r="AA130" s="207">
        <v>1732.6241134751783</v>
      </c>
      <c r="AB130" s="208">
        <f t="shared" si="152"/>
        <v>78.755641521599017</v>
      </c>
      <c r="AC130" s="205">
        <f t="shared" si="160"/>
        <v>3</v>
      </c>
      <c r="AD130" s="529"/>
      <c r="AE130" s="207">
        <v>22</v>
      </c>
      <c r="AF130" s="207">
        <v>1732.8262419776554</v>
      </c>
      <c r="AG130" s="208">
        <f t="shared" si="153"/>
        <v>78.764829180802522</v>
      </c>
      <c r="AH130" s="205">
        <f t="shared" si="161"/>
        <v>3</v>
      </c>
      <c r="AI130" s="529"/>
      <c r="AJ130" s="207">
        <v>22</v>
      </c>
      <c r="AK130" s="207">
        <v>1733.3920704845812</v>
      </c>
      <c r="AL130" s="208">
        <f t="shared" si="154"/>
        <v>78.790548658390051</v>
      </c>
      <c r="AM130" s="205">
        <f t="shared" si="162"/>
        <v>3</v>
      </c>
      <c r="AN130" s="529"/>
      <c r="AO130" s="207">
        <v>22</v>
      </c>
      <c r="AP130" s="207">
        <v>1733.7983512999363</v>
      </c>
      <c r="AQ130" s="208">
        <f t="shared" si="155"/>
        <v>78.809015968178926</v>
      </c>
      <c r="AR130" s="205">
        <f t="shared" si="163"/>
        <v>3</v>
      </c>
      <c r="AS130" s="529"/>
      <c r="AT130" s="207">
        <v>22</v>
      </c>
      <c r="AU130" s="207">
        <v>1736.50485436893</v>
      </c>
      <c r="AV130" s="208">
        <f t="shared" si="156"/>
        <v>78.932038834951356</v>
      </c>
      <c r="AW130" s="205">
        <f t="shared" si="164"/>
        <v>3</v>
      </c>
      <c r="AX130" s="529"/>
    </row>
    <row r="131" spans="2:50" ht="14.25" hidden="1" customHeight="1" outlineLevel="1">
      <c r="B131" s="494"/>
      <c r="C131" s="203">
        <v>5</v>
      </c>
      <c r="D131" s="206" t="s">
        <v>529</v>
      </c>
      <c r="E131" s="203">
        <v>26</v>
      </c>
      <c r="F131" s="203">
        <v>2000</v>
      </c>
      <c r="G131" s="208">
        <f t="shared" si="149"/>
        <v>76.92307692307692</v>
      </c>
      <c r="H131" s="529"/>
      <c r="I131" s="209">
        <f t="shared" si="157"/>
        <v>26</v>
      </c>
      <c r="J131" s="209">
        <f t="shared" si="157"/>
        <v>1715.1272013097919</v>
      </c>
      <c r="K131" s="210">
        <f t="shared" si="157"/>
        <v>65.966430819607382</v>
      </c>
      <c r="L131" s="530"/>
      <c r="M131" s="209">
        <f>RANK(K131, K$127:$K$141)</f>
        <v>11</v>
      </c>
      <c r="N131" s="494"/>
      <c r="O131" s="494"/>
      <c r="P131" s="207">
        <v>26</v>
      </c>
      <c r="Q131" s="207">
        <v>1713.0841121495337</v>
      </c>
      <c r="R131" s="208">
        <f t="shared" si="150"/>
        <v>65.887850467289752</v>
      </c>
      <c r="S131" s="205">
        <f t="shared" si="158"/>
        <v>11</v>
      </c>
      <c r="T131" s="529"/>
      <c r="U131" s="207">
        <v>26</v>
      </c>
      <c r="V131" s="207">
        <v>1713.7190082644609</v>
      </c>
      <c r="W131" s="208">
        <f t="shared" si="151"/>
        <v>65.912269548633105</v>
      </c>
      <c r="X131" s="205">
        <f t="shared" si="159"/>
        <v>11</v>
      </c>
      <c r="Y131" s="529"/>
      <c r="Z131" s="207">
        <v>26</v>
      </c>
      <c r="AA131" s="207">
        <v>1714.2857142857149</v>
      </c>
      <c r="AB131" s="208">
        <f t="shared" si="152"/>
        <v>65.934065934065956</v>
      </c>
      <c r="AC131" s="205">
        <f t="shared" si="160"/>
        <v>11</v>
      </c>
      <c r="AD131" s="529"/>
      <c r="AE131" s="207">
        <v>26</v>
      </c>
      <c r="AF131" s="207">
        <v>1714.6316851664974</v>
      </c>
      <c r="AG131" s="208">
        <f t="shared" si="153"/>
        <v>65.947372506403752</v>
      </c>
      <c r="AH131" s="205">
        <f t="shared" si="161"/>
        <v>11</v>
      </c>
      <c r="AI131" s="529"/>
      <c r="AJ131" s="207">
        <v>26</v>
      </c>
      <c r="AK131" s="207">
        <v>1714.927468413664</v>
      </c>
      <c r="AL131" s="208">
        <f t="shared" si="154"/>
        <v>65.958748785140926</v>
      </c>
      <c r="AM131" s="205">
        <f t="shared" si="162"/>
        <v>11</v>
      </c>
      <c r="AN131" s="529"/>
      <c r="AO131" s="207">
        <v>26</v>
      </c>
      <c r="AP131" s="207">
        <v>1715.0384193194291</v>
      </c>
      <c r="AQ131" s="208">
        <f t="shared" si="155"/>
        <v>65.963016127670343</v>
      </c>
      <c r="AR131" s="205">
        <f t="shared" si="163"/>
        <v>10</v>
      </c>
      <c r="AS131" s="529"/>
      <c r="AT131" s="207">
        <v>26</v>
      </c>
      <c r="AU131" s="207">
        <v>1720.2040015692437</v>
      </c>
      <c r="AV131" s="208">
        <f t="shared" si="156"/>
        <v>66.161692368047838</v>
      </c>
      <c r="AW131" s="205">
        <f t="shared" si="164"/>
        <v>10</v>
      </c>
      <c r="AX131" s="529"/>
    </row>
    <row r="132" spans="2:50" ht="14.25" hidden="1" customHeight="1" outlineLevel="1">
      <c r="B132" s="494"/>
      <c r="C132" s="203">
        <v>6</v>
      </c>
      <c r="D132" s="206" t="s">
        <v>373</v>
      </c>
      <c r="E132" s="203">
        <v>23</v>
      </c>
      <c r="F132" s="203">
        <v>2000</v>
      </c>
      <c r="G132" s="208">
        <f t="shared" si="149"/>
        <v>86.956521739130437</v>
      </c>
      <c r="H132" s="529"/>
      <c r="I132" s="209">
        <f t="shared" si="157"/>
        <v>23</v>
      </c>
      <c r="J132" s="209">
        <f t="shared" si="157"/>
        <v>1729.38707027741</v>
      </c>
      <c r="K132" s="210">
        <f t="shared" si="157"/>
        <v>75.190742185974372</v>
      </c>
      <c r="L132" s="530"/>
      <c r="M132" s="209">
        <f>RANK(K132, K$127:$K$141)</f>
        <v>5</v>
      </c>
      <c r="N132" s="494"/>
      <c r="O132" s="494"/>
      <c r="P132" s="207">
        <v>23</v>
      </c>
      <c r="Q132" s="207">
        <v>1727.1210579857554</v>
      </c>
      <c r="R132" s="208">
        <f t="shared" si="150"/>
        <v>75.092219912424156</v>
      </c>
      <c r="S132" s="205">
        <f>RANK(R132, R$127:R$141)</f>
        <v>5</v>
      </c>
      <c r="T132" s="529"/>
      <c r="U132" s="207">
        <v>23</v>
      </c>
      <c r="V132" s="207">
        <v>1727.7075812274372</v>
      </c>
      <c r="W132" s="208">
        <f t="shared" si="151"/>
        <v>75.117720922932051</v>
      </c>
      <c r="X132" s="205">
        <f>RANK(W132, W$127:W$141)</f>
        <v>5</v>
      </c>
      <c r="Y132" s="529"/>
      <c r="Z132" s="207">
        <v>23</v>
      </c>
      <c r="AA132" s="207">
        <v>1727.8149100257083</v>
      </c>
      <c r="AB132" s="208">
        <f t="shared" si="152"/>
        <v>75.122387392422098</v>
      </c>
      <c r="AC132" s="205">
        <f>RANK(AB132, AB$127:AB$141)</f>
        <v>5</v>
      </c>
      <c r="AD132" s="529"/>
      <c r="AE132" s="207">
        <v>23</v>
      </c>
      <c r="AF132" s="207">
        <v>1727.7337559429491</v>
      </c>
      <c r="AG132" s="208">
        <f t="shared" si="153"/>
        <v>75.118858954041258</v>
      </c>
      <c r="AH132" s="205">
        <f>RANK(AG132, AG$127:AG$141)</f>
        <v>6</v>
      </c>
      <c r="AI132" s="529"/>
      <c r="AJ132" s="207">
        <v>23</v>
      </c>
      <c r="AK132" s="207">
        <v>1731.1648351648369</v>
      </c>
      <c r="AL132" s="208">
        <f t="shared" si="154"/>
        <v>75.268036311514649</v>
      </c>
      <c r="AM132" s="205">
        <f>RANK(AL132, AL$127:AL$141)</f>
        <v>6</v>
      </c>
      <c r="AN132" s="529"/>
      <c r="AO132" s="207">
        <v>23</v>
      </c>
      <c r="AP132" s="207">
        <v>1731.6284317412562</v>
      </c>
      <c r="AQ132" s="208">
        <f t="shared" si="155"/>
        <v>75.288192684402446</v>
      </c>
      <c r="AR132" s="205">
        <f>RANK(AQ132, AQ$127:AQ$141)</f>
        <v>4</v>
      </c>
      <c r="AS132" s="529"/>
      <c r="AT132" s="207">
        <v>23</v>
      </c>
      <c r="AU132" s="207">
        <v>1732.538919853929</v>
      </c>
      <c r="AV132" s="208">
        <f t="shared" si="156"/>
        <v>75.327779124083875</v>
      </c>
      <c r="AW132" s="205">
        <f>RANK(AV132, AV$127:AV$141)</f>
        <v>4</v>
      </c>
      <c r="AX132" s="529"/>
    </row>
    <row r="133" spans="2:50" ht="14.25" hidden="1" customHeight="1" outlineLevel="1">
      <c r="B133" s="494"/>
      <c r="C133" s="203">
        <v>7</v>
      </c>
      <c r="D133" s="206" t="s">
        <v>411</v>
      </c>
      <c r="E133" s="203">
        <v>23</v>
      </c>
      <c r="F133" s="203">
        <v>2000</v>
      </c>
      <c r="G133" s="208">
        <f t="shared" si="149"/>
        <v>86.956521739130437</v>
      </c>
      <c r="H133" s="529"/>
      <c r="I133" s="209">
        <f t="shared" si="157"/>
        <v>23</v>
      </c>
      <c r="J133" s="209">
        <f t="shared" si="157"/>
        <v>1724.9290972241381</v>
      </c>
      <c r="K133" s="210">
        <f t="shared" si="157"/>
        <v>74.996917270614702</v>
      </c>
      <c r="L133" s="530"/>
      <c r="M133" s="209">
        <f>RANK(K133, K$127:$K$141)</f>
        <v>7</v>
      </c>
      <c r="N133" s="494"/>
      <c r="O133" s="494"/>
      <c r="P133" s="207">
        <v>23</v>
      </c>
      <c r="Q133" s="207">
        <v>1723.1942789034565</v>
      </c>
      <c r="R133" s="208">
        <f t="shared" si="150"/>
        <v>74.9214903871068</v>
      </c>
      <c r="S133" s="205">
        <f t="shared" si="158"/>
        <v>7</v>
      </c>
      <c r="T133" s="529"/>
      <c r="U133" s="207">
        <v>23</v>
      </c>
      <c r="V133" s="207">
        <v>1723.7032905744559</v>
      </c>
      <c r="W133" s="208">
        <f t="shared" si="151"/>
        <v>74.943621329324174</v>
      </c>
      <c r="X133" s="205">
        <f t="shared" si="159"/>
        <v>7</v>
      </c>
      <c r="Y133" s="529"/>
      <c r="Z133" s="207">
        <v>23</v>
      </c>
      <c r="AA133" s="207">
        <v>1723.8805970149283</v>
      </c>
      <c r="AB133" s="208">
        <f t="shared" si="152"/>
        <v>74.951330304996887</v>
      </c>
      <c r="AC133" s="205">
        <f t="shared" si="160"/>
        <v>7</v>
      </c>
      <c r="AD133" s="529"/>
      <c r="AE133" s="207">
        <v>23</v>
      </c>
      <c r="AF133" s="207">
        <v>1724.0667678300485</v>
      </c>
      <c r="AG133" s="208">
        <f t="shared" si="153"/>
        <v>74.959424688262985</v>
      </c>
      <c r="AH133" s="205">
        <f t="shared" si="161"/>
        <v>7</v>
      </c>
      <c r="AI133" s="529"/>
      <c r="AJ133" s="207">
        <v>23</v>
      </c>
      <c r="AK133" s="207">
        <v>1724.668572913962</v>
      </c>
      <c r="AL133" s="208">
        <f t="shared" si="154"/>
        <v>74.985590126693992</v>
      </c>
      <c r="AM133" s="205">
        <f t="shared" si="162"/>
        <v>7</v>
      </c>
      <c r="AN133" s="529"/>
      <c r="AO133" s="207">
        <v>23</v>
      </c>
      <c r="AP133" s="207">
        <v>1726.0049965932315</v>
      </c>
      <c r="AQ133" s="208">
        <f t="shared" si="155"/>
        <v>75.043695504053545</v>
      </c>
      <c r="AR133" s="205">
        <f t="shared" si="163"/>
        <v>6</v>
      </c>
      <c r="AS133" s="529"/>
      <c r="AT133" s="207">
        <v>23</v>
      </c>
      <c r="AU133" s="207">
        <v>1728.9851767388832</v>
      </c>
      <c r="AV133" s="208">
        <f t="shared" si="156"/>
        <v>75.173268553864489</v>
      </c>
      <c r="AW133" s="205">
        <f t="shared" si="164"/>
        <v>6</v>
      </c>
      <c r="AX133" s="529"/>
    </row>
    <row r="134" spans="2:50" ht="14.25" hidden="1" customHeight="1" outlineLevel="1">
      <c r="B134" s="494"/>
      <c r="C134" s="203">
        <v>8</v>
      </c>
      <c r="D134" s="206" t="s">
        <v>379</v>
      </c>
      <c r="E134" s="203">
        <v>23</v>
      </c>
      <c r="F134" s="203">
        <v>2000</v>
      </c>
      <c r="G134" s="208">
        <f t="shared" si="149"/>
        <v>86.956521739130437</v>
      </c>
      <c r="H134" s="529"/>
      <c r="I134" s="209">
        <f t="shared" si="157"/>
        <v>23</v>
      </c>
      <c r="J134" s="209">
        <f t="shared" si="157"/>
        <v>1729.2693842919493</v>
      </c>
      <c r="K134" s="210">
        <f t="shared" si="157"/>
        <v>75.185625403997818</v>
      </c>
      <c r="L134" s="530"/>
      <c r="M134" s="209">
        <f>RANK(K134, K$127:$K$141)</f>
        <v>6</v>
      </c>
      <c r="N134" s="494"/>
      <c r="O134" s="494"/>
      <c r="P134" s="207">
        <v>23</v>
      </c>
      <c r="Q134" s="207">
        <v>1726.7441860465115</v>
      </c>
      <c r="R134" s="208">
        <f t="shared" si="150"/>
        <v>75.075834175935285</v>
      </c>
      <c r="S134" s="205">
        <f t="shared" si="158"/>
        <v>6</v>
      </c>
      <c r="T134" s="529"/>
      <c r="U134" s="207">
        <v>23</v>
      </c>
      <c r="V134" s="207">
        <v>1727.3507943323307</v>
      </c>
      <c r="W134" s="208">
        <f t="shared" si="151"/>
        <v>75.102208449231767</v>
      </c>
      <c r="X134" s="205">
        <f t="shared" si="159"/>
        <v>6</v>
      </c>
      <c r="Y134" s="529"/>
      <c r="Z134" s="207">
        <v>23</v>
      </c>
      <c r="AA134" s="207">
        <v>1727.6312419974392</v>
      </c>
      <c r="AB134" s="208">
        <f t="shared" si="152"/>
        <v>75.114401825975619</v>
      </c>
      <c r="AC134" s="205">
        <f t="shared" si="160"/>
        <v>6</v>
      </c>
      <c r="AD134" s="529"/>
      <c r="AE134" s="207">
        <v>23</v>
      </c>
      <c r="AF134" s="207">
        <v>1727.8918377566358</v>
      </c>
      <c r="AG134" s="208">
        <f t="shared" si="153"/>
        <v>75.125732076375471</v>
      </c>
      <c r="AH134" s="205">
        <f t="shared" si="161"/>
        <v>5</v>
      </c>
      <c r="AI134" s="529"/>
      <c r="AJ134" s="207">
        <v>23</v>
      </c>
      <c r="AK134" s="207">
        <v>1731.2499999999995</v>
      </c>
      <c r="AL134" s="208">
        <f t="shared" si="154"/>
        <v>75.271739130434767</v>
      </c>
      <c r="AM134" s="205">
        <f t="shared" si="162"/>
        <v>5</v>
      </c>
      <c r="AN134" s="529"/>
      <c r="AO134" s="207">
        <v>23</v>
      </c>
      <c r="AP134" s="207">
        <v>1731.6033364226118</v>
      </c>
      <c r="AQ134" s="208">
        <f t="shared" si="155"/>
        <v>75.28710158359182</v>
      </c>
      <c r="AR134" s="205">
        <f t="shared" si="163"/>
        <v>5</v>
      </c>
      <c r="AS134" s="529"/>
      <c r="AT134" s="207">
        <v>23</v>
      </c>
      <c r="AU134" s="207">
        <v>1732.4142934881186</v>
      </c>
      <c r="AV134" s="208">
        <f t="shared" si="156"/>
        <v>75.322360586439942</v>
      </c>
      <c r="AW134" s="205">
        <f t="shared" si="164"/>
        <v>5</v>
      </c>
      <c r="AX134" s="529"/>
    </row>
    <row r="135" spans="2:50" ht="14.25" hidden="1" customHeight="1" outlineLevel="1">
      <c r="B135" s="494"/>
      <c r="C135" s="203">
        <v>9</v>
      </c>
      <c r="D135" s="206" t="s">
        <v>380</v>
      </c>
      <c r="E135" s="203">
        <v>17</v>
      </c>
      <c r="F135" s="203">
        <v>2000</v>
      </c>
      <c r="G135" s="208">
        <f t="shared" si="149"/>
        <v>117.64705882352941</v>
      </c>
      <c r="H135" s="529"/>
      <c r="I135" s="209">
        <f t="shared" si="157"/>
        <v>17</v>
      </c>
      <c r="J135" s="209">
        <f t="shared" si="157"/>
        <v>1722.8220616203821</v>
      </c>
      <c r="K135" s="210">
        <f t="shared" si="157"/>
        <v>101.34247421296367</v>
      </c>
      <c r="L135" s="530"/>
      <c r="M135" s="209">
        <f>RANK(K135, K$127:$K$141)</f>
        <v>1</v>
      </c>
      <c r="N135" s="494"/>
      <c r="O135" s="494"/>
      <c r="P135" s="207">
        <v>17</v>
      </c>
      <c r="Q135" s="207">
        <v>1720.1274822260364</v>
      </c>
      <c r="R135" s="208">
        <f t="shared" si="150"/>
        <v>101.18396954270803</v>
      </c>
      <c r="S135" s="205">
        <f t="shared" si="158"/>
        <v>1</v>
      </c>
      <c r="T135" s="529"/>
      <c r="U135" s="207">
        <v>17</v>
      </c>
      <c r="V135" s="207">
        <v>1720.6779661016963</v>
      </c>
      <c r="W135" s="208">
        <f t="shared" si="151"/>
        <v>101.2163509471586</v>
      </c>
      <c r="X135" s="205">
        <f t="shared" si="159"/>
        <v>1</v>
      </c>
      <c r="Y135" s="529"/>
      <c r="Z135" s="207">
        <v>17</v>
      </c>
      <c r="AA135" s="207">
        <v>1720.8990271720904</v>
      </c>
      <c r="AB135" s="208">
        <f t="shared" si="152"/>
        <v>101.22935453953473</v>
      </c>
      <c r="AC135" s="205">
        <f t="shared" si="160"/>
        <v>1</v>
      </c>
      <c r="AD135" s="529"/>
      <c r="AE135" s="207">
        <v>17</v>
      </c>
      <c r="AF135" s="207">
        <v>1720.9535759096595</v>
      </c>
      <c r="AG135" s="208">
        <f t="shared" si="153"/>
        <v>101.2325632888035</v>
      </c>
      <c r="AH135" s="205">
        <f t="shared" si="161"/>
        <v>1</v>
      </c>
      <c r="AI135" s="529"/>
      <c r="AJ135" s="207">
        <v>17</v>
      </c>
      <c r="AK135" s="207">
        <v>1724.3544303797482</v>
      </c>
      <c r="AL135" s="208">
        <f t="shared" si="154"/>
        <v>101.4326135517499</v>
      </c>
      <c r="AM135" s="205">
        <f t="shared" si="162"/>
        <v>1</v>
      </c>
      <c r="AN135" s="529"/>
      <c r="AO135" s="207">
        <v>17</v>
      </c>
      <c r="AP135" s="207">
        <v>1725.6338028169034</v>
      </c>
      <c r="AQ135" s="208">
        <f t="shared" si="155"/>
        <v>101.50787075393549</v>
      </c>
      <c r="AR135" s="205">
        <f t="shared" si="163"/>
        <v>1</v>
      </c>
      <c r="AS135" s="529"/>
      <c r="AT135" s="207">
        <v>17</v>
      </c>
      <c r="AU135" s="207">
        <v>1727.1081467365409</v>
      </c>
      <c r="AV135" s="208">
        <f t="shared" si="156"/>
        <v>101.59459686685534</v>
      </c>
      <c r="AW135" s="205">
        <f t="shared" si="164"/>
        <v>1</v>
      </c>
      <c r="AX135" s="529"/>
    </row>
    <row r="136" spans="2:50" ht="14.25" hidden="1" customHeight="1" outlineLevel="1">
      <c r="B136" s="494"/>
      <c r="C136" s="203">
        <v>10</v>
      </c>
      <c r="D136" s="206" t="s">
        <v>412</v>
      </c>
      <c r="E136" s="203">
        <v>22</v>
      </c>
      <c r="F136" s="203">
        <v>2000</v>
      </c>
      <c r="G136" s="208">
        <f t="shared" si="149"/>
        <v>90.909090909090907</v>
      </c>
      <c r="H136" s="529"/>
      <c r="I136" s="209">
        <f t="shared" si="157"/>
        <v>22</v>
      </c>
      <c r="J136" s="209">
        <f t="shared" si="157"/>
        <v>1716.1896740846016</v>
      </c>
      <c r="K136" s="210">
        <f t="shared" si="157"/>
        <v>78.008621549300074</v>
      </c>
      <c r="L136" s="530"/>
      <c r="M136" s="209">
        <f>RANK(K136, K$127:$K$141)</f>
        <v>4</v>
      </c>
      <c r="N136" s="494"/>
      <c r="O136" s="494"/>
      <c r="P136" s="207">
        <v>22</v>
      </c>
      <c r="Q136" s="207">
        <v>1715.5795148247989</v>
      </c>
      <c r="R136" s="208">
        <f t="shared" si="150"/>
        <v>77.980887037490859</v>
      </c>
      <c r="S136" s="205">
        <f t="shared" si="158"/>
        <v>4</v>
      </c>
      <c r="T136" s="529"/>
      <c r="U136" s="207">
        <v>22</v>
      </c>
      <c r="V136" s="207">
        <v>1716.1455009572517</v>
      </c>
      <c r="W136" s="208">
        <f t="shared" si="151"/>
        <v>78.006613679875073</v>
      </c>
      <c r="X136" s="205">
        <f t="shared" si="159"/>
        <v>4</v>
      </c>
      <c r="Y136" s="529"/>
      <c r="Z136" s="207">
        <v>22</v>
      </c>
      <c r="AA136" s="207">
        <v>1715.9830268741077</v>
      </c>
      <c r="AB136" s="208">
        <f t="shared" si="152"/>
        <v>77.999228494277631</v>
      </c>
      <c r="AC136" s="205">
        <f t="shared" si="160"/>
        <v>4</v>
      </c>
      <c r="AD136" s="529"/>
      <c r="AE136" s="207">
        <v>22</v>
      </c>
      <c r="AF136" s="207">
        <v>1715.4983922829581</v>
      </c>
      <c r="AG136" s="208">
        <f t="shared" si="153"/>
        <v>77.977199649225369</v>
      </c>
      <c r="AH136" s="205">
        <f t="shared" si="161"/>
        <v>4</v>
      </c>
      <c r="AI136" s="529"/>
      <c r="AJ136" s="207">
        <v>22</v>
      </c>
      <c r="AK136" s="207">
        <v>1717.7419354838903</v>
      </c>
      <c r="AL136" s="208">
        <f t="shared" si="154"/>
        <v>78.079178885631379</v>
      </c>
      <c r="AM136" s="205">
        <f t="shared" si="162"/>
        <v>4</v>
      </c>
      <c r="AN136" s="529"/>
      <c r="AO136" s="207"/>
      <c r="AP136" s="207"/>
      <c r="AQ136" s="208"/>
      <c r="AR136" s="205"/>
      <c r="AS136" s="529"/>
      <c r="AT136" s="207"/>
      <c r="AU136" s="207"/>
      <c r="AV136" s="208"/>
      <c r="AW136" s="205"/>
      <c r="AX136" s="529"/>
    </row>
    <row r="137" spans="2:50" ht="14.25" hidden="1" customHeight="1" outlineLevel="1">
      <c r="B137" s="494"/>
      <c r="C137" s="203">
        <v>11</v>
      </c>
      <c r="D137" s="206" t="s">
        <v>618</v>
      </c>
      <c r="E137" s="203">
        <v>20</v>
      </c>
      <c r="F137" s="203">
        <v>2000</v>
      </c>
      <c r="G137" s="208">
        <f t="shared" si="149"/>
        <v>100</v>
      </c>
      <c r="H137" s="529"/>
      <c r="I137" s="209">
        <f t="shared" si="157"/>
        <v>20</v>
      </c>
      <c r="J137" s="209">
        <f t="shared" si="157"/>
        <v>1730.3349089659569</v>
      </c>
      <c r="K137" s="210">
        <f t="shared" si="157"/>
        <v>86.516745448297868</v>
      </c>
      <c r="L137" s="530"/>
      <c r="M137" s="209">
        <f>RANK(K137, K$127:$K$141)</f>
        <v>2</v>
      </c>
      <c r="N137" s="494"/>
      <c r="O137" s="494"/>
      <c r="P137" s="207">
        <v>20</v>
      </c>
      <c r="Q137" s="207">
        <v>1727.4618134546636</v>
      </c>
      <c r="R137" s="208">
        <f t="shared" si="150"/>
        <v>86.373090672733184</v>
      </c>
      <c r="S137" s="205">
        <f t="shared" si="158"/>
        <v>2</v>
      </c>
      <c r="T137" s="529"/>
      <c r="U137" s="207">
        <v>20</v>
      </c>
      <c r="V137" s="207">
        <v>1729.7066252185734</v>
      </c>
      <c r="W137" s="208">
        <f t="shared" si="151"/>
        <v>86.485331260928675</v>
      </c>
      <c r="X137" s="205">
        <f t="shared" si="159"/>
        <v>2</v>
      </c>
      <c r="Y137" s="529"/>
      <c r="Z137" s="207">
        <v>20</v>
      </c>
      <c r="AA137" s="207">
        <v>1730.0593631948188</v>
      </c>
      <c r="AB137" s="208">
        <f t="shared" si="152"/>
        <v>86.502968159740945</v>
      </c>
      <c r="AC137" s="205">
        <f t="shared" si="160"/>
        <v>2</v>
      </c>
      <c r="AD137" s="529"/>
      <c r="AE137" s="207">
        <v>20</v>
      </c>
      <c r="AF137" s="207">
        <v>1729.9771167048052</v>
      </c>
      <c r="AG137" s="208">
        <f t="shared" si="153"/>
        <v>86.498855835240263</v>
      </c>
      <c r="AH137" s="205">
        <f t="shared" si="161"/>
        <v>2</v>
      </c>
      <c r="AI137" s="529"/>
      <c r="AJ137" s="207">
        <v>20</v>
      </c>
      <c r="AK137" s="207">
        <v>1731.2977099236646</v>
      </c>
      <c r="AL137" s="208">
        <f t="shared" si="154"/>
        <v>86.564885496183223</v>
      </c>
      <c r="AM137" s="205">
        <f t="shared" si="162"/>
        <v>2</v>
      </c>
      <c r="AN137" s="529"/>
      <c r="AO137" s="207">
        <v>20</v>
      </c>
      <c r="AP137" s="207">
        <v>1731.3974591651538</v>
      </c>
      <c r="AQ137" s="208">
        <f t="shared" si="155"/>
        <v>86.56987295825769</v>
      </c>
      <c r="AR137" s="205">
        <f t="shared" si="163"/>
        <v>2</v>
      </c>
      <c r="AS137" s="529"/>
      <c r="AT137" s="207">
        <v>20</v>
      </c>
      <c r="AU137" s="207">
        <v>1732.4442751000195</v>
      </c>
      <c r="AV137" s="208">
        <f t="shared" si="156"/>
        <v>86.622213755000971</v>
      </c>
      <c r="AW137" s="205">
        <f t="shared" si="164"/>
        <v>2</v>
      </c>
      <c r="AX137" s="529"/>
    </row>
    <row r="138" spans="2:50" ht="14.25" hidden="1" customHeight="1" outlineLevel="1">
      <c r="B138" s="494"/>
      <c r="C138" s="203">
        <v>12</v>
      </c>
      <c r="D138" s="206"/>
      <c r="E138" s="203"/>
      <c r="F138" s="203"/>
      <c r="G138" s="208"/>
      <c r="H138" s="529"/>
      <c r="I138" s="209"/>
      <c r="J138" s="209"/>
      <c r="K138" s="210"/>
      <c r="L138" s="530"/>
      <c r="M138" s="209"/>
      <c r="N138" s="494"/>
      <c r="O138" s="494"/>
      <c r="P138" s="203"/>
      <c r="Q138" s="203"/>
      <c r="R138" s="208"/>
      <c r="S138" s="205"/>
      <c r="T138" s="529"/>
      <c r="U138" s="203"/>
      <c r="V138" s="203"/>
      <c r="W138" s="208"/>
      <c r="X138" s="205"/>
      <c r="Y138" s="529"/>
      <c r="Z138" s="203"/>
      <c r="AA138" s="203"/>
      <c r="AB138" s="208"/>
      <c r="AC138" s="205"/>
      <c r="AD138" s="529"/>
      <c r="AE138" s="203"/>
      <c r="AF138" s="203"/>
      <c r="AG138" s="208"/>
      <c r="AH138" s="205"/>
      <c r="AI138" s="529"/>
      <c r="AJ138" s="203"/>
      <c r="AK138" s="203"/>
      <c r="AL138" s="208"/>
      <c r="AM138" s="205"/>
      <c r="AN138" s="529"/>
      <c r="AO138" s="203"/>
      <c r="AP138" s="203"/>
      <c r="AQ138" s="208"/>
      <c r="AR138" s="205"/>
      <c r="AS138" s="529"/>
      <c r="AT138" s="203"/>
      <c r="AU138" s="203"/>
      <c r="AV138" s="208"/>
      <c r="AW138" s="205"/>
      <c r="AX138" s="529"/>
    </row>
    <row r="139" spans="2:50" ht="14.25" hidden="1" customHeight="1" outlineLevel="1">
      <c r="B139" s="494"/>
      <c r="C139" s="203">
        <v>13</v>
      </c>
      <c r="D139" s="206"/>
      <c r="E139" s="203"/>
      <c r="F139" s="203"/>
      <c r="G139" s="208"/>
      <c r="H139" s="529"/>
      <c r="I139" s="209"/>
      <c r="J139" s="209"/>
      <c r="K139" s="210"/>
      <c r="L139" s="530"/>
      <c r="M139" s="209"/>
      <c r="N139" s="494"/>
      <c r="O139" s="494"/>
      <c r="P139" s="203"/>
      <c r="Q139" s="203"/>
      <c r="R139" s="208"/>
      <c r="S139" s="205"/>
      <c r="T139" s="529"/>
      <c r="U139" s="203"/>
      <c r="V139" s="203"/>
      <c r="W139" s="208"/>
      <c r="X139" s="205"/>
      <c r="Y139" s="529"/>
      <c r="Z139" s="203"/>
      <c r="AA139" s="203"/>
      <c r="AB139" s="208"/>
      <c r="AC139" s="205"/>
      <c r="AD139" s="529"/>
      <c r="AE139" s="203"/>
      <c r="AF139" s="203"/>
      <c r="AG139" s="208"/>
      <c r="AH139" s="205"/>
      <c r="AI139" s="529"/>
      <c r="AJ139" s="203"/>
      <c r="AK139" s="203"/>
      <c r="AL139" s="208"/>
      <c r="AM139" s="205"/>
      <c r="AN139" s="529"/>
      <c r="AO139" s="203"/>
      <c r="AP139" s="203"/>
      <c r="AQ139" s="208"/>
      <c r="AR139" s="205"/>
      <c r="AS139" s="529"/>
      <c r="AT139" s="203"/>
      <c r="AU139" s="203"/>
      <c r="AV139" s="208"/>
      <c r="AW139" s="205"/>
      <c r="AX139" s="529"/>
    </row>
    <row r="140" spans="2:50" ht="14.25" hidden="1" customHeight="1" outlineLevel="1">
      <c r="B140" s="494"/>
      <c r="C140" s="203">
        <v>14</v>
      </c>
      <c r="D140" s="206"/>
      <c r="E140" s="203"/>
      <c r="F140" s="203"/>
      <c r="G140" s="208"/>
      <c r="H140" s="529"/>
      <c r="I140" s="209"/>
      <c r="J140" s="209"/>
      <c r="K140" s="210"/>
      <c r="L140" s="530"/>
      <c r="M140" s="209"/>
      <c r="N140" s="494"/>
      <c r="O140" s="494"/>
      <c r="P140" s="203"/>
      <c r="Q140" s="203"/>
      <c r="R140" s="208"/>
      <c r="S140" s="205"/>
      <c r="T140" s="529"/>
      <c r="U140" s="203"/>
      <c r="V140" s="203"/>
      <c r="W140" s="208"/>
      <c r="X140" s="205"/>
      <c r="Y140" s="529"/>
      <c r="Z140" s="203"/>
      <c r="AA140" s="203"/>
      <c r="AB140" s="208"/>
      <c r="AC140" s="205"/>
      <c r="AD140" s="529"/>
      <c r="AE140" s="203"/>
      <c r="AF140" s="203"/>
      <c r="AG140" s="208"/>
      <c r="AH140" s="205"/>
      <c r="AI140" s="529"/>
      <c r="AJ140" s="203"/>
      <c r="AK140" s="203"/>
      <c r="AL140" s="208"/>
      <c r="AM140" s="205"/>
      <c r="AN140" s="529"/>
      <c r="AO140" s="203"/>
      <c r="AP140" s="203"/>
      <c r="AQ140" s="208"/>
      <c r="AR140" s="205"/>
      <c r="AS140" s="529"/>
      <c r="AT140" s="203"/>
      <c r="AU140" s="203"/>
      <c r="AV140" s="208"/>
      <c r="AW140" s="205"/>
      <c r="AX140" s="529"/>
    </row>
    <row r="141" spans="2:50" ht="14.25" hidden="1" customHeight="1" outlineLevel="1">
      <c r="B141" s="494"/>
      <c r="C141" s="203">
        <v>15</v>
      </c>
      <c r="D141" s="206"/>
      <c r="E141" s="203"/>
      <c r="F141" s="203"/>
      <c r="G141" s="208"/>
      <c r="H141" s="529"/>
      <c r="I141" s="209"/>
      <c r="J141" s="209"/>
      <c r="K141" s="210"/>
      <c r="L141" s="530"/>
      <c r="M141" s="209"/>
      <c r="N141" s="494"/>
      <c r="O141" s="494"/>
      <c r="P141" s="203"/>
      <c r="Q141" s="207"/>
      <c r="R141" s="208"/>
      <c r="S141" s="205"/>
      <c r="T141" s="529"/>
      <c r="U141" s="203"/>
      <c r="V141" s="203"/>
      <c r="W141" s="208"/>
      <c r="X141" s="205"/>
      <c r="Y141" s="529"/>
      <c r="Z141" s="203"/>
      <c r="AA141" s="203"/>
      <c r="AB141" s="208"/>
      <c r="AC141" s="205"/>
      <c r="AD141" s="529"/>
      <c r="AE141" s="203"/>
      <c r="AF141" s="203"/>
      <c r="AG141" s="208"/>
      <c r="AH141" s="205"/>
      <c r="AI141" s="529"/>
      <c r="AJ141" s="203"/>
      <c r="AK141" s="203"/>
      <c r="AL141" s="208"/>
      <c r="AM141" s="205"/>
      <c r="AN141" s="529"/>
      <c r="AO141" s="203"/>
      <c r="AP141" s="203"/>
      <c r="AQ141" s="208"/>
      <c r="AR141" s="205"/>
      <c r="AS141" s="529"/>
      <c r="AT141" s="203"/>
      <c r="AU141" s="203"/>
      <c r="AV141" s="208"/>
      <c r="AW141" s="205"/>
      <c r="AX141" s="529"/>
    </row>
    <row r="142" spans="2:50" ht="14.25" hidden="1" customHeight="1" outlineLevel="1" collapsed="1">
      <c r="B142" s="532" t="s">
        <v>627</v>
      </c>
      <c r="C142" s="532"/>
      <c r="D142" s="532"/>
      <c r="E142" s="532"/>
      <c r="F142" s="532"/>
      <c r="G142" s="532"/>
      <c r="H142" s="532"/>
      <c r="I142" s="532"/>
      <c r="J142" s="532"/>
      <c r="K142" s="532"/>
      <c r="L142" s="532"/>
      <c r="M142" s="533"/>
      <c r="N142" s="575" t="s">
        <v>445</v>
      </c>
      <c r="O142" s="575" t="s">
        <v>105</v>
      </c>
      <c r="P142" s="587">
        <f>AT122+1</f>
        <v>45916</v>
      </c>
      <c r="Q142" s="588"/>
      <c r="R142" s="588"/>
      <c r="S142" s="588"/>
      <c r="T142" s="588"/>
      <c r="U142" s="589">
        <f>P142+1</f>
        <v>45917</v>
      </c>
      <c r="V142" s="590"/>
      <c r="W142" s="590"/>
      <c r="X142" s="590"/>
      <c r="Y142" s="590"/>
      <c r="Z142" s="587">
        <f t="shared" ref="Z142" si="165">U142+1</f>
        <v>45918</v>
      </c>
      <c r="AA142" s="588"/>
      <c r="AB142" s="588"/>
      <c r="AC142" s="588"/>
      <c r="AD142" s="588"/>
      <c r="AE142" s="589">
        <f t="shared" ref="AE142" si="166">Z142+1</f>
        <v>45919</v>
      </c>
      <c r="AF142" s="590"/>
      <c r="AG142" s="590"/>
      <c r="AH142" s="590"/>
      <c r="AI142" s="590"/>
      <c r="AJ142" s="591">
        <f t="shared" ref="AJ142" si="167">AE142+1</f>
        <v>45920</v>
      </c>
      <c r="AK142" s="592"/>
      <c r="AL142" s="592"/>
      <c r="AM142" s="592"/>
      <c r="AN142" s="593"/>
      <c r="AO142" s="589">
        <f t="shared" ref="AO142" si="168">AJ142+1</f>
        <v>45921</v>
      </c>
      <c r="AP142" s="590"/>
      <c r="AQ142" s="590"/>
      <c r="AR142" s="590"/>
      <c r="AS142" s="590"/>
      <c r="AT142" s="591">
        <f t="shared" ref="AT142" si="169">AO142+1</f>
        <v>45922</v>
      </c>
      <c r="AU142" s="592"/>
      <c r="AV142" s="592"/>
      <c r="AW142" s="592"/>
      <c r="AX142" s="593"/>
    </row>
    <row r="143" spans="2:50" ht="14.25" hidden="1" customHeight="1" outlineLevel="1">
      <c r="B143" s="534"/>
      <c r="C143" s="534"/>
      <c r="D143" s="534"/>
      <c r="E143" s="534"/>
      <c r="F143" s="534"/>
      <c r="G143" s="534"/>
      <c r="H143" s="534"/>
      <c r="I143" s="534"/>
      <c r="J143" s="534"/>
      <c r="K143" s="534"/>
      <c r="L143" s="534"/>
      <c r="M143" s="535"/>
      <c r="N143" s="577"/>
      <c r="O143" s="577"/>
      <c r="P143" s="594">
        <f>P142</f>
        <v>45916</v>
      </c>
      <c r="Q143" s="594"/>
      <c r="R143" s="594"/>
      <c r="S143" s="594"/>
      <c r="T143" s="594"/>
      <c r="U143" s="595">
        <f>U142</f>
        <v>45917</v>
      </c>
      <c r="V143" s="595"/>
      <c r="W143" s="595"/>
      <c r="X143" s="595"/>
      <c r="Y143" s="595"/>
      <c r="Z143" s="594">
        <f t="shared" ref="Z143" si="170">Z142</f>
        <v>45918</v>
      </c>
      <c r="AA143" s="594"/>
      <c r="AB143" s="594"/>
      <c r="AC143" s="594"/>
      <c r="AD143" s="594"/>
      <c r="AE143" s="595">
        <f t="shared" ref="AE143" si="171">AE142</f>
        <v>45919</v>
      </c>
      <c r="AF143" s="595"/>
      <c r="AG143" s="595"/>
      <c r="AH143" s="595"/>
      <c r="AI143" s="595"/>
      <c r="AJ143" s="596">
        <f t="shared" ref="AJ143" si="172">AJ142</f>
        <v>45920</v>
      </c>
      <c r="AK143" s="597"/>
      <c r="AL143" s="597"/>
      <c r="AM143" s="597"/>
      <c r="AN143" s="598"/>
      <c r="AO143" s="595">
        <f t="shared" ref="AO143" si="173">AO142</f>
        <v>45921</v>
      </c>
      <c r="AP143" s="595"/>
      <c r="AQ143" s="595"/>
      <c r="AR143" s="595"/>
      <c r="AS143" s="595"/>
      <c r="AT143" s="596">
        <f t="shared" ref="AT143" si="174">AT142</f>
        <v>45922</v>
      </c>
      <c r="AU143" s="597"/>
      <c r="AV143" s="597"/>
      <c r="AW143" s="597"/>
      <c r="AX143" s="598"/>
    </row>
    <row r="144" spans="2:50" ht="14.25" hidden="1" customHeight="1" outlineLevel="1">
      <c r="B144" s="494" t="s">
        <v>165</v>
      </c>
      <c r="C144" s="494" t="s">
        <v>160</v>
      </c>
      <c r="D144" s="494"/>
      <c r="E144" s="494" t="s">
        <v>161</v>
      </c>
      <c r="F144" s="494"/>
      <c r="G144" s="494"/>
      <c r="H144" s="494" t="s">
        <v>166</v>
      </c>
      <c r="I144" s="527" t="s">
        <v>446</v>
      </c>
      <c r="J144" s="527"/>
      <c r="K144" s="527"/>
      <c r="L144" s="527" t="s">
        <v>166</v>
      </c>
      <c r="M144" s="527" t="s">
        <v>168</v>
      </c>
      <c r="N144" s="494"/>
      <c r="O144" s="494" t="s">
        <v>167</v>
      </c>
      <c r="P144" s="494" t="s">
        <v>163</v>
      </c>
      <c r="Q144" s="494"/>
      <c r="R144" s="494"/>
      <c r="S144" s="494"/>
      <c r="T144" s="494" t="s">
        <v>166</v>
      </c>
      <c r="U144" s="494" t="s">
        <v>163</v>
      </c>
      <c r="V144" s="494"/>
      <c r="W144" s="494"/>
      <c r="X144" s="494"/>
      <c r="Y144" s="494" t="s">
        <v>166</v>
      </c>
      <c r="Z144" s="494" t="s">
        <v>163</v>
      </c>
      <c r="AA144" s="494"/>
      <c r="AB144" s="494"/>
      <c r="AC144" s="494"/>
      <c r="AD144" s="494" t="s">
        <v>166</v>
      </c>
      <c r="AE144" s="494" t="s">
        <v>163</v>
      </c>
      <c r="AF144" s="494"/>
      <c r="AG144" s="494"/>
      <c r="AH144" s="494"/>
      <c r="AI144" s="494" t="s">
        <v>166</v>
      </c>
      <c r="AJ144" s="494" t="s">
        <v>163</v>
      </c>
      <c r="AK144" s="494"/>
      <c r="AL144" s="494"/>
      <c r="AM144" s="494"/>
      <c r="AN144" s="494" t="s">
        <v>166</v>
      </c>
      <c r="AO144" s="494" t="s">
        <v>163</v>
      </c>
      <c r="AP144" s="494"/>
      <c r="AQ144" s="494"/>
      <c r="AR144" s="494"/>
      <c r="AS144" s="494" t="s">
        <v>166</v>
      </c>
      <c r="AT144" s="494" t="s">
        <v>163</v>
      </c>
      <c r="AU144" s="494"/>
      <c r="AV144" s="494"/>
      <c r="AW144" s="494"/>
      <c r="AX144" s="494" t="s">
        <v>166</v>
      </c>
    </row>
    <row r="145" spans="2:50" ht="14.25" hidden="1" customHeight="1" outlineLevel="1">
      <c r="B145" s="494"/>
      <c r="C145" s="494"/>
      <c r="D145" s="494"/>
      <c r="E145" s="494" t="s">
        <v>447</v>
      </c>
      <c r="F145" s="494"/>
      <c r="G145" s="494"/>
      <c r="H145" s="494"/>
      <c r="I145" s="527" t="s">
        <v>447</v>
      </c>
      <c r="J145" s="527"/>
      <c r="K145" s="527"/>
      <c r="L145" s="527"/>
      <c r="M145" s="527"/>
      <c r="N145" s="494"/>
      <c r="O145" s="494"/>
      <c r="P145" s="494" t="s">
        <v>448</v>
      </c>
      <c r="Q145" s="494"/>
      <c r="R145" s="494"/>
      <c r="S145" s="494"/>
      <c r="T145" s="494"/>
      <c r="U145" s="494" t="s">
        <v>448</v>
      </c>
      <c r="V145" s="494"/>
      <c r="W145" s="494"/>
      <c r="X145" s="494"/>
      <c r="Y145" s="494"/>
      <c r="Z145" s="494" t="s">
        <v>448</v>
      </c>
      <c r="AA145" s="494"/>
      <c r="AB145" s="494"/>
      <c r="AC145" s="494"/>
      <c r="AD145" s="494"/>
      <c r="AE145" s="494" t="s">
        <v>448</v>
      </c>
      <c r="AF145" s="494"/>
      <c r="AG145" s="494"/>
      <c r="AH145" s="494"/>
      <c r="AI145" s="494"/>
      <c r="AJ145" s="494" t="s">
        <v>448</v>
      </c>
      <c r="AK145" s="494"/>
      <c r="AL145" s="494"/>
      <c r="AM145" s="494"/>
      <c r="AN145" s="494"/>
      <c r="AO145" s="494" t="s">
        <v>448</v>
      </c>
      <c r="AP145" s="494"/>
      <c r="AQ145" s="494"/>
      <c r="AR145" s="494"/>
      <c r="AS145" s="494"/>
      <c r="AT145" s="494" t="s">
        <v>448</v>
      </c>
      <c r="AU145" s="494"/>
      <c r="AV145" s="494"/>
      <c r="AW145" s="494"/>
      <c r="AX145" s="494"/>
    </row>
    <row r="146" spans="2:50" ht="14.25" hidden="1" customHeight="1" outlineLevel="1">
      <c r="B146" s="494"/>
      <c r="C146" s="494"/>
      <c r="D146" s="494"/>
      <c r="E146" s="203" t="s">
        <v>162</v>
      </c>
      <c r="F146" s="203" t="s">
        <v>449</v>
      </c>
      <c r="G146" s="203" t="s">
        <v>164</v>
      </c>
      <c r="H146" s="494"/>
      <c r="I146" s="204" t="s">
        <v>162</v>
      </c>
      <c r="J146" s="204" t="s">
        <v>449</v>
      </c>
      <c r="K146" s="204" t="s">
        <v>164</v>
      </c>
      <c r="L146" s="527"/>
      <c r="M146" s="527"/>
      <c r="N146" s="494"/>
      <c r="O146" s="494"/>
      <c r="P146" s="203" t="s">
        <v>162</v>
      </c>
      <c r="Q146" s="203" t="s">
        <v>449</v>
      </c>
      <c r="R146" s="203" t="s">
        <v>164</v>
      </c>
      <c r="S146" s="205" t="s">
        <v>168</v>
      </c>
      <c r="T146" s="494"/>
      <c r="U146" s="203" t="s">
        <v>162</v>
      </c>
      <c r="V146" s="203" t="s">
        <v>449</v>
      </c>
      <c r="W146" s="203" t="s">
        <v>164</v>
      </c>
      <c r="X146" s="205" t="s">
        <v>168</v>
      </c>
      <c r="Y146" s="494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494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494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494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494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494"/>
    </row>
    <row r="147" spans="2:50" ht="14.25" hidden="1" customHeight="1" outlineLevel="1">
      <c r="B147" s="494" t="s">
        <v>408</v>
      </c>
      <c r="C147" s="203">
        <v>1</v>
      </c>
      <c r="D147" s="206" t="s">
        <v>375</v>
      </c>
      <c r="E147" s="203">
        <v>26</v>
      </c>
      <c r="F147" s="203">
        <v>2000</v>
      </c>
      <c r="G147" s="208">
        <f t="shared" ref="G147:G157" si="175">F147/E147</f>
        <v>76.92307692307692</v>
      </c>
      <c r="H147" s="529">
        <f>AVERAGE(F147:F161)</f>
        <v>2000</v>
      </c>
      <c r="I147" s="209">
        <f>AVERAGE(P147,U147,Z147,AE147,AJ147,AO147,AT147)</f>
        <v>26</v>
      </c>
      <c r="J147" s="209">
        <f>AVERAGE(Q147,V147,AA147,AF147,AK147,AP147,AU147)</f>
        <v>1756.2546586357532</v>
      </c>
      <c r="K147" s="210">
        <f>AVERAGE(R147,W147,AB147,AG147,AL147,AQ147,AV147)</f>
        <v>67.548256101375131</v>
      </c>
      <c r="L147" s="530">
        <f>IFERROR(AVERAGE(K147:K161),"-")</f>
        <v>77.078467473163428</v>
      </c>
      <c r="M147" s="209">
        <f>RANK(K147, K$147:$K$161)</f>
        <v>9</v>
      </c>
      <c r="N147" s="494"/>
      <c r="O147" s="494"/>
      <c r="P147" s="207">
        <v>26</v>
      </c>
      <c r="Q147" s="207">
        <v>1755.4009997826558</v>
      </c>
      <c r="R147" s="208">
        <f t="shared" ref="R147:R157" si="176">Q147/P147</f>
        <v>67.515423068563692</v>
      </c>
      <c r="S147" s="205">
        <f>RANK(R147, R$147:R$161)</f>
        <v>9</v>
      </c>
      <c r="T147" s="529">
        <f>AVERAGE(R147:R161)</f>
        <v>76.72405993725026</v>
      </c>
      <c r="U147" s="207">
        <v>26</v>
      </c>
      <c r="V147" s="207">
        <v>1755.5555555555559</v>
      </c>
      <c r="W147" s="208">
        <f t="shared" ref="W147:W157" si="177">V147/U147</f>
        <v>67.521367521367537</v>
      </c>
      <c r="X147" s="205">
        <f>RANK(W147, W$147:W$161)</f>
        <v>9</v>
      </c>
      <c r="Y147" s="529">
        <f>AVERAGE(W147:W161)</f>
        <v>76.902003380543064</v>
      </c>
      <c r="Z147" s="207">
        <v>26</v>
      </c>
      <c r="AA147" s="207">
        <v>1755.7319453480795</v>
      </c>
      <c r="AB147" s="208">
        <f t="shared" ref="AB147:AB157" si="178">AA147/Z147</f>
        <v>67.528151744156901</v>
      </c>
      <c r="AC147" s="205">
        <f>RANK(AB147, AB$147:AB$161)</f>
        <v>9</v>
      </c>
      <c r="AD147" s="529">
        <f>AVERAGE(AB147:AB161)</f>
        <v>77.021253246357801</v>
      </c>
      <c r="AE147" s="207">
        <v>26</v>
      </c>
      <c r="AF147" s="207">
        <v>1756.2566037735846</v>
      </c>
      <c r="AG147" s="208">
        <f t="shared" ref="AG147:AG157" si="179">AF147/AE147</f>
        <v>67.548330914368634</v>
      </c>
      <c r="AH147" s="205">
        <f>RANK(AG147, AG$147:AG$161)</f>
        <v>9</v>
      </c>
      <c r="AI147" s="529">
        <f>AVERAGE(AG147:AG161)</f>
        <v>77.1957189712722</v>
      </c>
      <c r="AJ147" s="207">
        <v>26</v>
      </c>
      <c r="AK147" s="207">
        <v>1756.4722617354191</v>
      </c>
      <c r="AL147" s="208">
        <f t="shared" ref="AL147:AL157" si="180">AK147/AJ147</f>
        <v>67.556625451362279</v>
      </c>
      <c r="AM147" s="205">
        <f>RANK(AL147, AL$147:AL$161)</f>
        <v>9</v>
      </c>
      <c r="AN147" s="529">
        <f>AVERAGE(AL147:AL161)</f>
        <v>77.223162028300294</v>
      </c>
      <c r="AO147" s="207">
        <v>26</v>
      </c>
      <c r="AP147" s="207">
        <v>1757.1332284879797</v>
      </c>
      <c r="AQ147" s="208">
        <f t="shared" ref="AQ147:AQ157" si="181">AP147/AO147</f>
        <v>67.58204724953768</v>
      </c>
      <c r="AR147" s="205">
        <f>RANK(AQ147, AQ$147:AQ$161)</f>
        <v>9</v>
      </c>
      <c r="AS147" s="529">
        <f>AVERAGE(AQ147:AQ161)</f>
        <v>77.237263694592869</v>
      </c>
      <c r="AT147" s="207">
        <v>26</v>
      </c>
      <c r="AU147" s="207">
        <v>1757.2320157669988</v>
      </c>
      <c r="AV147" s="208">
        <f t="shared" ref="AV147:AV157" si="182">AU147/AT147</f>
        <v>67.585846760269177</v>
      </c>
      <c r="AW147" s="205">
        <f>RANK(AV147, AV$147:AV$161)</f>
        <v>9</v>
      </c>
      <c r="AX147" s="529">
        <f>AVERAGE(AV147:AV161)</f>
        <v>77.245811053827609</v>
      </c>
    </row>
    <row r="148" spans="2:50" ht="14.25" hidden="1" customHeight="1" outlineLevel="1">
      <c r="B148" s="494"/>
      <c r="C148" s="203">
        <v>2</v>
      </c>
      <c r="D148" s="206" t="s">
        <v>409</v>
      </c>
      <c r="E148" s="203">
        <v>26</v>
      </c>
      <c r="F148" s="203">
        <v>2000</v>
      </c>
      <c r="G148" s="208">
        <f t="shared" si="175"/>
        <v>76.92307692307692</v>
      </c>
      <c r="H148" s="529"/>
      <c r="I148" s="209">
        <f t="shared" ref="I148:K157" si="183">AVERAGE(P148,U148,Z148,AE148,AJ148,AO148,AT148)</f>
        <v>26</v>
      </c>
      <c r="J148" s="209">
        <f t="shared" si="183"/>
        <v>1727.9391069055905</v>
      </c>
      <c r="K148" s="210">
        <f t="shared" si="183"/>
        <v>66.459196419445774</v>
      </c>
      <c r="L148" s="530"/>
      <c r="M148" s="209">
        <f>RANK(K148, K$147:$K$161)</f>
        <v>10</v>
      </c>
      <c r="N148" s="494"/>
      <c r="O148" s="494"/>
      <c r="P148" s="207">
        <v>26</v>
      </c>
      <c r="Q148" s="207">
        <v>1723.7892171794094</v>
      </c>
      <c r="R148" s="208">
        <f t="shared" si="176"/>
        <v>66.299585276131126</v>
      </c>
      <c r="S148" s="205">
        <f t="shared" ref="S148:S157" si="184">RANK(R148, R$147:R$161)</f>
        <v>10</v>
      </c>
      <c r="T148" s="529"/>
      <c r="U148" s="207">
        <v>26</v>
      </c>
      <c r="V148" s="207">
        <v>1728.2821685173089</v>
      </c>
      <c r="W148" s="208">
        <f t="shared" si="177"/>
        <v>66.472391096819578</v>
      </c>
      <c r="X148" s="205">
        <f t="shared" ref="X148:X149" si="185">RANK(W148, W$147:W$161)</f>
        <v>10</v>
      </c>
      <c r="Y148" s="529"/>
      <c r="Z148" s="207">
        <v>26</v>
      </c>
      <c r="AA148" s="207">
        <v>1728.5152057245086</v>
      </c>
      <c r="AB148" s="208">
        <f t="shared" si="178"/>
        <v>66.481354066327256</v>
      </c>
      <c r="AC148" s="205">
        <f t="shared" ref="AC148:AC149" si="186">RANK(AB148, AB$147:AB$161)</f>
        <v>10</v>
      </c>
      <c r="AD148" s="529"/>
      <c r="AE148" s="207">
        <v>26</v>
      </c>
      <c r="AF148" s="207">
        <v>1728.4090909090924</v>
      </c>
      <c r="AG148" s="208">
        <f t="shared" si="179"/>
        <v>66.477272727272776</v>
      </c>
      <c r="AH148" s="205">
        <f t="shared" ref="AH148:AH149" si="187">RANK(AG148, AG$147:AG$161)</f>
        <v>10</v>
      </c>
      <c r="AI148" s="529"/>
      <c r="AJ148" s="207">
        <v>26</v>
      </c>
      <c r="AK148" s="207">
        <v>1728.6585365853653</v>
      </c>
      <c r="AL148" s="208">
        <f t="shared" si="180"/>
        <v>66.486866791744816</v>
      </c>
      <c r="AM148" s="205">
        <f t="shared" ref="AM148:AM149" si="188">RANK(AL148, AL$147:AL$161)</f>
        <v>10</v>
      </c>
      <c r="AN148" s="529"/>
      <c r="AO148" s="207">
        <v>26</v>
      </c>
      <c r="AP148" s="207">
        <v>1728.7180991493108</v>
      </c>
      <c r="AQ148" s="208">
        <f t="shared" si="181"/>
        <v>66.489157659588869</v>
      </c>
      <c r="AR148" s="205">
        <f t="shared" ref="AR148:AR149" si="189">RANK(AQ148, AQ$147:AQ$161)</f>
        <v>10</v>
      </c>
      <c r="AS148" s="529"/>
      <c r="AT148" s="207">
        <v>26</v>
      </c>
      <c r="AU148" s="207">
        <v>1729.2014302741356</v>
      </c>
      <c r="AV148" s="208">
        <f t="shared" si="182"/>
        <v>66.507747318235985</v>
      </c>
      <c r="AW148" s="205">
        <f t="shared" ref="AW148:AW149" si="190">RANK(AV148, AV$147:AV$161)</f>
        <v>10</v>
      </c>
      <c r="AX148" s="529"/>
    </row>
    <row r="149" spans="2:50" ht="14.25" hidden="1" customHeight="1" outlineLevel="1">
      <c r="B149" s="494"/>
      <c r="C149" s="203">
        <v>3</v>
      </c>
      <c r="D149" s="206" t="s">
        <v>528</v>
      </c>
      <c r="E149" s="203">
        <v>25</v>
      </c>
      <c r="F149" s="203">
        <v>2000</v>
      </c>
      <c r="G149" s="208">
        <f t="shared" si="175"/>
        <v>80</v>
      </c>
      <c r="H149" s="529"/>
      <c r="I149" s="209">
        <f t="shared" si="183"/>
        <v>25</v>
      </c>
      <c r="J149" s="209">
        <f t="shared" si="183"/>
        <v>1727.5725803539663</v>
      </c>
      <c r="K149" s="210">
        <f t="shared" si="183"/>
        <v>69.10290321415863</v>
      </c>
      <c r="L149" s="530"/>
      <c r="M149" s="209">
        <f>RANK(K149, K$147:$K$161)</f>
        <v>8</v>
      </c>
      <c r="N149" s="494"/>
      <c r="O149" s="494"/>
      <c r="P149" s="207">
        <v>25</v>
      </c>
      <c r="Q149" s="207">
        <v>1723.5975066785377</v>
      </c>
      <c r="R149" s="208">
        <f t="shared" si="176"/>
        <v>68.943900267141501</v>
      </c>
      <c r="S149" s="205">
        <f t="shared" si="184"/>
        <v>8</v>
      </c>
      <c r="T149" s="529"/>
      <c r="U149" s="207">
        <v>25</v>
      </c>
      <c r="V149" s="207">
        <v>1727.4936061381056</v>
      </c>
      <c r="W149" s="208">
        <f t="shared" si="177"/>
        <v>69.099744245524221</v>
      </c>
      <c r="X149" s="205">
        <f t="shared" si="185"/>
        <v>8</v>
      </c>
      <c r="Y149" s="529"/>
      <c r="Z149" s="207">
        <v>25</v>
      </c>
      <c r="AA149" s="207">
        <v>1727.4820143884854</v>
      </c>
      <c r="AB149" s="208">
        <f t="shared" si="178"/>
        <v>69.09928057553941</v>
      </c>
      <c r="AC149" s="205">
        <f t="shared" si="186"/>
        <v>8</v>
      </c>
      <c r="AD149" s="529"/>
      <c r="AE149" s="207">
        <v>25</v>
      </c>
      <c r="AF149" s="207">
        <v>1728.0000000000032</v>
      </c>
      <c r="AG149" s="208">
        <f t="shared" si="179"/>
        <v>69.120000000000132</v>
      </c>
      <c r="AH149" s="205">
        <f t="shared" si="187"/>
        <v>8</v>
      </c>
      <c r="AI149" s="529"/>
      <c r="AJ149" s="207">
        <v>25</v>
      </c>
      <c r="AK149" s="207">
        <v>1728.5819250551003</v>
      </c>
      <c r="AL149" s="208">
        <f t="shared" si="180"/>
        <v>69.143277002204016</v>
      </c>
      <c r="AM149" s="205">
        <f t="shared" si="188"/>
        <v>8</v>
      </c>
      <c r="AN149" s="529"/>
      <c r="AO149" s="207">
        <v>25</v>
      </c>
      <c r="AP149" s="207">
        <v>1728.6762547695903</v>
      </c>
      <c r="AQ149" s="208">
        <f t="shared" si="181"/>
        <v>69.147050190783617</v>
      </c>
      <c r="AR149" s="205">
        <f t="shared" si="189"/>
        <v>8</v>
      </c>
      <c r="AS149" s="529"/>
      <c r="AT149" s="207">
        <v>25</v>
      </c>
      <c r="AU149" s="207">
        <v>1729.1767554479393</v>
      </c>
      <c r="AV149" s="208">
        <f t="shared" si="182"/>
        <v>69.167070217917569</v>
      </c>
      <c r="AW149" s="205">
        <f t="shared" si="190"/>
        <v>8</v>
      </c>
      <c r="AX149" s="529"/>
    </row>
    <row r="150" spans="2:50" ht="14.25" hidden="1" customHeight="1" outlineLevel="1">
      <c r="B150" s="494"/>
      <c r="C150" s="203">
        <v>4</v>
      </c>
      <c r="D150" s="206" t="s">
        <v>583</v>
      </c>
      <c r="E150" s="203">
        <v>22</v>
      </c>
      <c r="F150" s="203">
        <v>2000</v>
      </c>
      <c r="G150" s="208">
        <f t="shared" si="175"/>
        <v>90.909090909090907</v>
      </c>
      <c r="H150" s="529"/>
      <c r="I150" s="209">
        <f t="shared" si="183"/>
        <v>22</v>
      </c>
      <c r="J150" s="209">
        <f t="shared" si="183"/>
        <v>1739.4989229341211</v>
      </c>
      <c r="K150" s="210">
        <f t="shared" si="183"/>
        <v>79.068132860641882</v>
      </c>
      <c r="L150" s="530"/>
      <c r="M150" s="209">
        <f>RANK(K150, K$147:$K$161)</f>
        <v>4</v>
      </c>
      <c r="N150" s="494"/>
      <c r="O150" s="494"/>
      <c r="P150" s="207">
        <v>22</v>
      </c>
      <c r="Q150" s="207">
        <v>1737.9533213644522</v>
      </c>
      <c r="R150" s="208">
        <f t="shared" si="176"/>
        <v>78.997878243838741</v>
      </c>
      <c r="S150" s="205">
        <f>RANK(R150, R$147:R$161)</f>
        <v>4</v>
      </c>
      <c r="T150" s="529"/>
      <c r="U150" s="207">
        <v>22</v>
      </c>
      <c r="V150" s="207">
        <v>1739.0769230769233</v>
      </c>
      <c r="W150" s="208">
        <f t="shared" si="177"/>
        <v>79.048951048951054</v>
      </c>
      <c r="X150" s="205">
        <f>RANK(W150, W$147:W$161)</f>
        <v>4</v>
      </c>
      <c r="Y150" s="529"/>
      <c r="Z150" s="207">
        <v>22</v>
      </c>
      <c r="AA150" s="207">
        <v>1739.0792516291785</v>
      </c>
      <c r="AB150" s="208">
        <f t="shared" si="178"/>
        <v>79.049056892235384</v>
      </c>
      <c r="AC150" s="205">
        <f>RANK(AB150, AB$147:AB$161)</f>
        <v>4</v>
      </c>
      <c r="AD150" s="529"/>
      <c r="AE150" s="207">
        <v>22</v>
      </c>
      <c r="AF150" s="207">
        <v>1739.9842478340754</v>
      </c>
      <c r="AG150" s="208">
        <f t="shared" si="179"/>
        <v>79.090193083367069</v>
      </c>
      <c r="AH150" s="205">
        <f>RANK(AG150, AG$147:AG$161)</f>
        <v>4</v>
      </c>
      <c r="AI150" s="529"/>
      <c r="AJ150" s="207">
        <v>22</v>
      </c>
      <c r="AK150" s="207">
        <v>1740.0868306801713</v>
      </c>
      <c r="AL150" s="208">
        <f t="shared" si="180"/>
        <v>79.09485594000779</v>
      </c>
      <c r="AM150" s="205">
        <f>RANK(AL150, AL$147:AL$161)</f>
        <v>4</v>
      </c>
      <c r="AN150" s="529"/>
      <c r="AO150" s="207">
        <v>22</v>
      </c>
      <c r="AP150" s="207">
        <v>1740.1501608866643</v>
      </c>
      <c r="AQ150" s="208">
        <f t="shared" si="181"/>
        <v>79.097734585757465</v>
      </c>
      <c r="AR150" s="205">
        <f>RANK(AQ150, AQ$147:AQ$161)</f>
        <v>4</v>
      </c>
      <c r="AS150" s="529"/>
      <c r="AT150" s="207">
        <v>22</v>
      </c>
      <c r="AU150" s="207">
        <v>1740.1617250673849</v>
      </c>
      <c r="AV150" s="208">
        <f t="shared" si="182"/>
        <v>79.098260230335669</v>
      </c>
      <c r="AW150" s="205">
        <f>RANK(AV150, AV$147:AV$161)</f>
        <v>4</v>
      </c>
      <c r="AX150" s="529"/>
    </row>
    <row r="151" spans="2:50" ht="14.25" hidden="1" customHeight="1" outlineLevel="1">
      <c r="B151" s="494"/>
      <c r="C151" s="203">
        <v>5</v>
      </c>
      <c r="D151" s="206" t="s">
        <v>529</v>
      </c>
      <c r="E151" s="203">
        <v>26</v>
      </c>
      <c r="F151" s="203">
        <v>2000</v>
      </c>
      <c r="G151" s="208">
        <f t="shared" si="175"/>
        <v>76.92307692307692</v>
      </c>
      <c r="H151" s="529"/>
      <c r="I151" s="209">
        <f t="shared" si="183"/>
        <v>26</v>
      </c>
      <c r="J151" s="209">
        <f t="shared" si="183"/>
        <v>1721.0240381394729</v>
      </c>
      <c r="K151" s="210">
        <f t="shared" si="183"/>
        <v>66.193232236133568</v>
      </c>
      <c r="L151" s="530"/>
      <c r="M151" s="209">
        <f>RANK(K151, K$147:$K$161)</f>
        <v>11</v>
      </c>
      <c r="N151" s="494"/>
      <c r="O151" s="494"/>
      <c r="P151" s="207">
        <v>26</v>
      </c>
      <c r="Q151" s="207">
        <v>1720.8351843625067</v>
      </c>
      <c r="R151" s="208">
        <f t="shared" si="176"/>
        <v>66.185968629327178</v>
      </c>
      <c r="S151" s="205">
        <f t="shared" si="184"/>
        <v>11</v>
      </c>
      <c r="T151" s="529"/>
      <c r="U151" s="207">
        <v>26</v>
      </c>
      <c r="V151" s="207">
        <v>1723.9923224568156</v>
      </c>
      <c r="W151" s="208">
        <f t="shared" si="177"/>
        <v>66.307397017569826</v>
      </c>
      <c r="X151" s="205">
        <f t="shared" ref="X151:X157" si="191">RANK(W151, W$147:W$161)</f>
        <v>11</v>
      </c>
      <c r="Y151" s="529"/>
      <c r="Z151" s="207">
        <v>26</v>
      </c>
      <c r="AA151" s="207">
        <v>1724.1447694595931</v>
      </c>
      <c r="AB151" s="208">
        <f t="shared" si="178"/>
        <v>66.313260363830508</v>
      </c>
      <c r="AC151" s="205">
        <f t="shared" ref="AC151:AC157" si="192">RANK(AB151, AB$147:AB$161)</f>
        <v>11</v>
      </c>
      <c r="AD151" s="529"/>
      <c r="AE151" s="207">
        <v>26</v>
      </c>
      <c r="AF151" s="207">
        <v>1724.7232472324724</v>
      </c>
      <c r="AG151" s="208">
        <f t="shared" si="179"/>
        <v>66.335509508941243</v>
      </c>
      <c r="AH151" s="205">
        <f t="shared" ref="AH151:AH157" si="193">RANK(AG151, AG$147:AG$161)</f>
        <v>11</v>
      </c>
      <c r="AI151" s="529"/>
      <c r="AJ151" s="207">
        <v>26</v>
      </c>
      <c r="AK151" s="207">
        <v>1717.4486030574583</v>
      </c>
      <c r="AL151" s="208">
        <f t="shared" si="180"/>
        <v>66.055715502209935</v>
      </c>
      <c r="AM151" s="205">
        <f t="shared" ref="AM151:AM157" si="194">RANK(AL151, AL$147:AL$161)</f>
        <v>11</v>
      </c>
      <c r="AN151" s="529"/>
      <c r="AO151" s="207">
        <v>26</v>
      </c>
      <c r="AP151" s="207">
        <v>1718.0385288966716</v>
      </c>
      <c r="AQ151" s="208">
        <f t="shared" si="181"/>
        <v>66.078404957564288</v>
      </c>
      <c r="AR151" s="205">
        <f t="shared" ref="AR151:AR157" si="195">RANK(AQ151, AQ$147:AQ$161)</f>
        <v>11</v>
      </c>
      <c r="AS151" s="529"/>
      <c r="AT151" s="207">
        <v>26</v>
      </c>
      <c r="AU151" s="207">
        <v>1717.9856115107914</v>
      </c>
      <c r="AV151" s="208">
        <f t="shared" si="182"/>
        <v>66.076369673491982</v>
      </c>
      <c r="AW151" s="205">
        <f t="shared" ref="AW151:AW157" si="196">RANK(AV151, AV$147:AV$161)</f>
        <v>11</v>
      </c>
      <c r="AX151" s="529"/>
    </row>
    <row r="152" spans="2:50" ht="14.25" hidden="1" customHeight="1" outlineLevel="1">
      <c r="B152" s="494"/>
      <c r="C152" s="203">
        <v>6</v>
      </c>
      <c r="D152" s="206" t="s">
        <v>645</v>
      </c>
      <c r="E152" s="203">
        <v>20</v>
      </c>
      <c r="F152" s="203">
        <v>2000</v>
      </c>
      <c r="G152" s="208">
        <f t="shared" si="175"/>
        <v>100</v>
      </c>
      <c r="H152" s="529"/>
      <c r="I152" s="209">
        <f t="shared" si="183"/>
        <v>20</v>
      </c>
      <c r="J152" s="209">
        <f t="shared" si="183"/>
        <v>1697.9852947256024</v>
      </c>
      <c r="K152" s="210">
        <f t="shared" si="183"/>
        <v>84.899264736280116</v>
      </c>
      <c r="L152" s="530"/>
      <c r="M152" s="209">
        <f>RANK(K152, K$147:$K$161)</f>
        <v>3</v>
      </c>
      <c r="N152" s="494"/>
      <c r="O152" s="494"/>
      <c r="P152" s="207">
        <v>20</v>
      </c>
      <c r="Q152" s="207">
        <v>1635.0769230769229</v>
      </c>
      <c r="R152" s="208">
        <f t="shared" si="176"/>
        <v>81.753846153846141</v>
      </c>
      <c r="S152" s="205">
        <f t="shared" si="184"/>
        <v>3</v>
      </c>
      <c r="T152" s="529"/>
      <c r="U152" s="207">
        <v>20</v>
      </c>
      <c r="V152" s="207">
        <v>1659.9592668024441</v>
      </c>
      <c r="W152" s="208">
        <f t="shared" si="177"/>
        <v>82.997963340122197</v>
      </c>
      <c r="X152" s="205">
        <f t="shared" si="191"/>
        <v>3</v>
      </c>
      <c r="Y152" s="529"/>
      <c r="Z152" s="207">
        <v>20</v>
      </c>
      <c r="AA152" s="207">
        <v>1683.7500000000014</v>
      </c>
      <c r="AB152" s="208">
        <f t="shared" si="178"/>
        <v>84.187500000000071</v>
      </c>
      <c r="AC152" s="205">
        <f t="shared" si="192"/>
        <v>3</v>
      </c>
      <c r="AD152" s="529"/>
      <c r="AE152" s="207">
        <v>20</v>
      </c>
      <c r="AF152" s="207">
        <v>1719.3749999999995</v>
      </c>
      <c r="AG152" s="208">
        <f t="shared" si="179"/>
        <v>85.968749999999972</v>
      </c>
      <c r="AH152" s="205">
        <f t="shared" si="193"/>
        <v>3</v>
      </c>
      <c r="AI152" s="529"/>
      <c r="AJ152" s="207">
        <v>20</v>
      </c>
      <c r="AK152" s="207">
        <v>1728.9529662018413</v>
      </c>
      <c r="AL152" s="208">
        <f t="shared" si="180"/>
        <v>86.447648310092063</v>
      </c>
      <c r="AM152" s="205">
        <f t="shared" si="194"/>
        <v>3</v>
      </c>
      <c r="AN152" s="529"/>
      <c r="AO152" s="207">
        <v>20</v>
      </c>
      <c r="AP152" s="207">
        <v>1729.574726609964</v>
      </c>
      <c r="AQ152" s="208">
        <f t="shared" si="181"/>
        <v>86.478736330498208</v>
      </c>
      <c r="AR152" s="205">
        <f t="shared" si="195"/>
        <v>3</v>
      </c>
      <c r="AS152" s="529"/>
      <c r="AT152" s="207">
        <v>20</v>
      </c>
      <c r="AU152" s="207">
        <v>1729.2081803880428</v>
      </c>
      <c r="AV152" s="208">
        <f t="shared" si="182"/>
        <v>86.460409019402135</v>
      </c>
      <c r="AW152" s="205">
        <f t="shared" si="196"/>
        <v>3</v>
      </c>
      <c r="AX152" s="529"/>
    </row>
    <row r="153" spans="2:50" ht="14.25" hidden="1" customHeight="1" outlineLevel="1">
      <c r="B153" s="494"/>
      <c r="C153" s="203">
        <v>7</v>
      </c>
      <c r="D153" s="206" t="s">
        <v>373</v>
      </c>
      <c r="E153" s="203">
        <v>23</v>
      </c>
      <c r="F153" s="203">
        <v>2000</v>
      </c>
      <c r="G153" s="208">
        <f t="shared" si="175"/>
        <v>86.956521739130437</v>
      </c>
      <c r="H153" s="529"/>
      <c r="I153" s="209">
        <f t="shared" si="183"/>
        <v>23</v>
      </c>
      <c r="J153" s="209">
        <f t="shared" si="183"/>
        <v>1734.2133660226355</v>
      </c>
      <c r="K153" s="210">
        <f t="shared" si="183"/>
        <v>75.400581131418932</v>
      </c>
      <c r="L153" s="530"/>
      <c r="M153" s="209">
        <f>RANK(K153, K$147:$K$161)</f>
        <v>6</v>
      </c>
      <c r="N153" s="494"/>
      <c r="O153" s="494"/>
      <c r="P153" s="207">
        <v>23</v>
      </c>
      <c r="Q153" s="207">
        <v>1733.3073322932942</v>
      </c>
      <c r="R153" s="208">
        <f t="shared" si="176"/>
        <v>75.361188360578012</v>
      </c>
      <c r="S153" s="205">
        <f t="shared" si="184"/>
        <v>6</v>
      </c>
      <c r="T153" s="529"/>
      <c r="U153" s="207">
        <v>23</v>
      </c>
      <c r="V153" s="207">
        <v>1733.5704757670076</v>
      </c>
      <c r="W153" s="208">
        <f t="shared" si="177"/>
        <v>75.372629381174235</v>
      </c>
      <c r="X153" s="205">
        <f t="shared" si="191"/>
        <v>6</v>
      </c>
      <c r="Y153" s="529"/>
      <c r="Z153" s="207">
        <v>23</v>
      </c>
      <c r="AA153" s="207">
        <v>1733.9901477832534</v>
      </c>
      <c r="AB153" s="208">
        <f t="shared" si="178"/>
        <v>75.390875990576234</v>
      </c>
      <c r="AC153" s="205">
        <f t="shared" si="192"/>
        <v>6</v>
      </c>
      <c r="AD153" s="529"/>
      <c r="AE153" s="207">
        <v>23</v>
      </c>
      <c r="AF153" s="207">
        <v>1734.3065693430642</v>
      </c>
      <c r="AG153" s="208">
        <f t="shared" si="179"/>
        <v>75.404633449698437</v>
      </c>
      <c r="AH153" s="205">
        <f t="shared" si="193"/>
        <v>6</v>
      </c>
      <c r="AI153" s="529"/>
      <c r="AJ153" s="207">
        <v>23</v>
      </c>
      <c r="AK153" s="207">
        <v>1734.5002303086158</v>
      </c>
      <c r="AL153" s="208">
        <f t="shared" si="180"/>
        <v>75.413053491678951</v>
      </c>
      <c r="AM153" s="205">
        <f t="shared" si="194"/>
        <v>6</v>
      </c>
      <c r="AN153" s="529"/>
      <c r="AO153" s="207">
        <v>23</v>
      </c>
      <c r="AP153" s="207">
        <v>1734.8384585441806</v>
      </c>
      <c r="AQ153" s="208">
        <f t="shared" si="181"/>
        <v>75.427759067138282</v>
      </c>
      <c r="AR153" s="205">
        <f t="shared" si="195"/>
        <v>6</v>
      </c>
      <c r="AS153" s="529"/>
      <c r="AT153" s="207">
        <v>23</v>
      </c>
      <c r="AU153" s="207">
        <v>1734.980348119034</v>
      </c>
      <c r="AV153" s="208">
        <f t="shared" si="182"/>
        <v>75.43392817908844</v>
      </c>
      <c r="AW153" s="205">
        <f t="shared" si="196"/>
        <v>6</v>
      </c>
      <c r="AX153" s="529"/>
    </row>
    <row r="154" spans="2:50" ht="14.25" hidden="1" customHeight="1" outlineLevel="1">
      <c r="B154" s="494"/>
      <c r="C154" s="203">
        <v>8</v>
      </c>
      <c r="D154" s="206" t="s">
        <v>411</v>
      </c>
      <c r="E154" s="203">
        <v>23</v>
      </c>
      <c r="F154" s="203">
        <v>2000</v>
      </c>
      <c r="G154" s="208">
        <f t="shared" si="175"/>
        <v>86.956521739130437</v>
      </c>
      <c r="H154" s="529"/>
      <c r="I154" s="209">
        <f t="shared" si="183"/>
        <v>23</v>
      </c>
      <c r="J154" s="209">
        <f t="shared" si="183"/>
        <v>1730.7496672692171</v>
      </c>
      <c r="K154" s="210">
        <f t="shared" si="183"/>
        <v>75.249985533444189</v>
      </c>
      <c r="L154" s="530"/>
      <c r="M154" s="209">
        <f>RANK(K154, K$147:$K$161)</f>
        <v>7</v>
      </c>
      <c r="N154" s="494"/>
      <c r="O154" s="494"/>
      <c r="P154" s="207">
        <v>23</v>
      </c>
      <c r="Q154" s="207">
        <v>1730.0844390832333</v>
      </c>
      <c r="R154" s="208">
        <f t="shared" si="176"/>
        <v>75.221062568836231</v>
      </c>
      <c r="S154" s="205">
        <f t="shared" si="184"/>
        <v>7</v>
      </c>
      <c r="T154" s="529"/>
      <c r="U154" s="207">
        <v>23</v>
      </c>
      <c r="V154" s="207">
        <v>1730.4300489929267</v>
      </c>
      <c r="W154" s="208">
        <f t="shared" si="177"/>
        <v>75.236089086648988</v>
      </c>
      <c r="X154" s="205">
        <f t="shared" si="191"/>
        <v>7</v>
      </c>
      <c r="Y154" s="529"/>
      <c r="Z154" s="207">
        <v>23</v>
      </c>
      <c r="AA154" s="207">
        <v>1730.594184576486</v>
      </c>
      <c r="AB154" s="208">
        <f t="shared" si="178"/>
        <v>75.243225416368958</v>
      </c>
      <c r="AC154" s="205">
        <f t="shared" si="192"/>
        <v>7</v>
      </c>
      <c r="AD154" s="529"/>
      <c r="AE154" s="207">
        <v>23</v>
      </c>
      <c r="AF154" s="207">
        <v>1730.6803594351727</v>
      </c>
      <c r="AG154" s="208">
        <f t="shared" si="179"/>
        <v>75.246972149355329</v>
      </c>
      <c r="AH154" s="205">
        <f t="shared" si="193"/>
        <v>7</v>
      </c>
      <c r="AI154" s="529"/>
      <c r="AJ154" s="207">
        <v>23</v>
      </c>
      <c r="AK154" s="207">
        <v>1730.8283518360365</v>
      </c>
      <c r="AL154" s="208">
        <f t="shared" si="180"/>
        <v>75.253406601566809</v>
      </c>
      <c r="AM154" s="205">
        <f t="shared" si="194"/>
        <v>7</v>
      </c>
      <c r="AN154" s="529"/>
      <c r="AO154" s="207">
        <v>23</v>
      </c>
      <c r="AP154" s="207">
        <v>1731.1571254567618</v>
      </c>
      <c r="AQ154" s="208">
        <f t="shared" si="181"/>
        <v>75.267701106815736</v>
      </c>
      <c r="AR154" s="205">
        <f t="shared" si="195"/>
        <v>7</v>
      </c>
      <c r="AS154" s="529"/>
      <c r="AT154" s="207">
        <v>23</v>
      </c>
      <c r="AU154" s="207">
        <v>1731.4731615039007</v>
      </c>
      <c r="AV154" s="208">
        <f t="shared" si="182"/>
        <v>75.281441804517414</v>
      </c>
      <c r="AW154" s="205">
        <f t="shared" si="196"/>
        <v>7</v>
      </c>
      <c r="AX154" s="529"/>
    </row>
    <row r="155" spans="2:50" ht="14.25" hidden="1" customHeight="1" outlineLevel="1">
      <c r="B155" s="494"/>
      <c r="C155" s="203">
        <v>9</v>
      </c>
      <c r="D155" s="206" t="s">
        <v>379</v>
      </c>
      <c r="E155" s="203">
        <v>23</v>
      </c>
      <c r="F155" s="203">
        <v>2000</v>
      </c>
      <c r="G155" s="208">
        <f t="shared" si="175"/>
        <v>86.956521739130437</v>
      </c>
      <c r="H155" s="529"/>
      <c r="I155" s="209">
        <f t="shared" si="183"/>
        <v>23</v>
      </c>
      <c r="J155" s="209">
        <f t="shared" si="183"/>
        <v>1734.7192933654114</v>
      </c>
      <c r="K155" s="210">
        <f t="shared" si="183"/>
        <v>75.422577972409186</v>
      </c>
      <c r="L155" s="530"/>
      <c r="M155" s="209">
        <f>RANK(K155, K$147:$K$161)</f>
        <v>5</v>
      </c>
      <c r="N155" s="494"/>
      <c r="O155" s="494"/>
      <c r="P155" s="207">
        <v>23</v>
      </c>
      <c r="Q155" s="207">
        <v>1733.4393638170995</v>
      </c>
      <c r="R155" s="208">
        <f t="shared" si="176"/>
        <v>75.366928861613019</v>
      </c>
      <c r="S155" s="205">
        <f t="shared" si="184"/>
        <v>5</v>
      </c>
      <c r="T155" s="529"/>
      <c r="U155" s="207">
        <v>23</v>
      </c>
      <c r="V155" s="207">
        <v>1733.7637185280835</v>
      </c>
      <c r="W155" s="208">
        <f t="shared" si="177"/>
        <v>75.381031240351462</v>
      </c>
      <c r="X155" s="205">
        <f t="shared" si="191"/>
        <v>5</v>
      </c>
      <c r="Y155" s="529"/>
      <c r="Z155" s="207">
        <v>23</v>
      </c>
      <c r="AA155" s="207">
        <v>1734.3750000000018</v>
      </c>
      <c r="AB155" s="208">
        <f t="shared" si="178"/>
        <v>75.407608695652257</v>
      </c>
      <c r="AC155" s="205">
        <f t="shared" si="192"/>
        <v>5</v>
      </c>
      <c r="AD155" s="529"/>
      <c r="AE155" s="207">
        <v>23</v>
      </c>
      <c r="AF155" s="207">
        <v>1734.8001073249245</v>
      </c>
      <c r="AG155" s="208">
        <f t="shared" si="179"/>
        <v>75.42609162282281</v>
      </c>
      <c r="AH155" s="205">
        <f t="shared" si="193"/>
        <v>5</v>
      </c>
      <c r="AI155" s="529"/>
      <c r="AJ155" s="207">
        <v>23</v>
      </c>
      <c r="AK155" s="207">
        <v>1735.0684931506835</v>
      </c>
      <c r="AL155" s="208">
        <f t="shared" si="180"/>
        <v>75.437760571768848</v>
      </c>
      <c r="AM155" s="205">
        <f t="shared" si="194"/>
        <v>5</v>
      </c>
      <c r="AN155" s="529"/>
      <c r="AO155" s="207">
        <v>23</v>
      </c>
      <c r="AP155" s="207">
        <v>1735.7017372633229</v>
      </c>
      <c r="AQ155" s="208">
        <f t="shared" si="181"/>
        <v>75.465292924492303</v>
      </c>
      <c r="AR155" s="205">
        <f t="shared" si="195"/>
        <v>5</v>
      </c>
      <c r="AS155" s="529"/>
      <c r="AT155" s="207">
        <v>23</v>
      </c>
      <c r="AU155" s="207">
        <v>1735.8866334737636</v>
      </c>
      <c r="AV155" s="208">
        <f t="shared" si="182"/>
        <v>75.473331890163635</v>
      </c>
      <c r="AW155" s="205">
        <f t="shared" si="196"/>
        <v>5</v>
      </c>
      <c r="AX155" s="529"/>
    </row>
    <row r="156" spans="2:50" ht="14.25" hidden="1" customHeight="1" outlineLevel="1">
      <c r="B156" s="494"/>
      <c r="C156" s="203">
        <v>10</v>
      </c>
      <c r="D156" s="206" t="s">
        <v>380</v>
      </c>
      <c r="E156" s="203">
        <v>17</v>
      </c>
      <c r="F156" s="203">
        <v>2000</v>
      </c>
      <c r="G156" s="208">
        <f t="shared" si="175"/>
        <v>117.64705882352941</v>
      </c>
      <c r="H156" s="529"/>
      <c r="I156" s="209">
        <f t="shared" si="183"/>
        <v>17</v>
      </c>
      <c r="J156" s="209">
        <f t="shared" si="183"/>
        <v>1730.6966252862333</v>
      </c>
      <c r="K156" s="210">
        <f t="shared" si="183"/>
        <v>101.80568384036667</v>
      </c>
      <c r="L156" s="530"/>
      <c r="M156" s="209">
        <f>RANK(K156, K$147:$K$161)</f>
        <v>1</v>
      </c>
      <c r="N156" s="494"/>
      <c r="O156" s="494"/>
      <c r="P156" s="207">
        <v>17</v>
      </c>
      <c r="Q156" s="207">
        <v>1728.1865284974124</v>
      </c>
      <c r="R156" s="208">
        <f t="shared" si="176"/>
        <v>101.65803108808308</v>
      </c>
      <c r="S156" s="205">
        <f t="shared" si="184"/>
        <v>1</v>
      </c>
      <c r="T156" s="529"/>
      <c r="U156" s="207">
        <v>17</v>
      </c>
      <c r="V156" s="207">
        <v>1730.6704707560639</v>
      </c>
      <c r="W156" s="208">
        <f t="shared" si="177"/>
        <v>101.80414533859199</v>
      </c>
      <c r="X156" s="205">
        <f t="shared" si="191"/>
        <v>1</v>
      </c>
      <c r="Y156" s="529"/>
      <c r="Z156" s="207">
        <v>17</v>
      </c>
      <c r="AA156" s="207">
        <v>1730.9398099260804</v>
      </c>
      <c r="AB156" s="208">
        <f t="shared" si="178"/>
        <v>101.81998881918121</v>
      </c>
      <c r="AC156" s="205">
        <f t="shared" si="192"/>
        <v>1</v>
      </c>
      <c r="AD156" s="529"/>
      <c r="AE156" s="207">
        <v>17</v>
      </c>
      <c r="AF156" s="207">
        <v>1730.9623430962301</v>
      </c>
      <c r="AG156" s="208">
        <f t="shared" si="179"/>
        <v>101.82131429977824</v>
      </c>
      <c r="AH156" s="205">
        <f t="shared" si="193"/>
        <v>1</v>
      </c>
      <c r="AI156" s="529"/>
      <c r="AJ156" s="207">
        <v>17</v>
      </c>
      <c r="AK156" s="207">
        <v>1731.1475409836082</v>
      </c>
      <c r="AL156" s="208">
        <f t="shared" si="180"/>
        <v>101.83220829315343</v>
      </c>
      <c r="AM156" s="205">
        <f t="shared" si="194"/>
        <v>1</v>
      </c>
      <c r="AN156" s="529"/>
      <c r="AO156" s="207">
        <v>17</v>
      </c>
      <c r="AP156" s="207">
        <v>1731.1724487211952</v>
      </c>
      <c r="AQ156" s="208">
        <f t="shared" si="181"/>
        <v>101.83367345418796</v>
      </c>
      <c r="AR156" s="205">
        <f t="shared" si="195"/>
        <v>1</v>
      </c>
      <c r="AS156" s="529"/>
      <c r="AT156" s="207">
        <v>17</v>
      </c>
      <c r="AU156" s="207">
        <v>1731.797235023043</v>
      </c>
      <c r="AV156" s="208">
        <f t="shared" si="182"/>
        <v>101.87042558959077</v>
      </c>
      <c r="AW156" s="205">
        <f t="shared" si="196"/>
        <v>1</v>
      </c>
      <c r="AX156" s="529"/>
    </row>
    <row r="157" spans="2:50" ht="14.25" hidden="1" customHeight="1" outlineLevel="1">
      <c r="B157" s="494"/>
      <c r="C157" s="203">
        <v>11</v>
      </c>
      <c r="D157" s="206" t="s">
        <v>618</v>
      </c>
      <c r="E157" s="203">
        <v>20</v>
      </c>
      <c r="F157" s="203">
        <v>2000</v>
      </c>
      <c r="G157" s="208">
        <f t="shared" si="175"/>
        <v>100</v>
      </c>
      <c r="H157" s="529"/>
      <c r="I157" s="209">
        <f t="shared" si="183"/>
        <v>20</v>
      </c>
      <c r="J157" s="209">
        <f t="shared" si="183"/>
        <v>1734.2665631824746</v>
      </c>
      <c r="K157" s="210">
        <f t="shared" si="183"/>
        <v>86.713328159123733</v>
      </c>
      <c r="L157" s="530"/>
      <c r="M157" s="209">
        <f>RANK(K157, K$147:$K$161)</f>
        <v>2</v>
      </c>
      <c r="N157" s="494"/>
      <c r="O157" s="494"/>
      <c r="P157" s="207">
        <v>20</v>
      </c>
      <c r="Q157" s="207">
        <v>1733.2169358358819</v>
      </c>
      <c r="R157" s="208">
        <f t="shared" si="176"/>
        <v>86.6608467917941</v>
      </c>
      <c r="S157" s="205">
        <f t="shared" si="184"/>
        <v>2</v>
      </c>
      <c r="T157" s="529"/>
      <c r="U157" s="207">
        <v>20</v>
      </c>
      <c r="V157" s="207">
        <v>1733.6065573770509</v>
      </c>
      <c r="W157" s="208">
        <f t="shared" si="177"/>
        <v>86.680327868852544</v>
      </c>
      <c r="X157" s="205">
        <f t="shared" si="191"/>
        <v>2</v>
      </c>
      <c r="Y157" s="529"/>
      <c r="Z157" s="207">
        <v>20</v>
      </c>
      <c r="AA157" s="207">
        <v>1734.2696629213515</v>
      </c>
      <c r="AB157" s="208">
        <f t="shared" si="178"/>
        <v>86.713483146067574</v>
      </c>
      <c r="AC157" s="205">
        <f t="shared" si="192"/>
        <v>2</v>
      </c>
      <c r="AD157" s="529"/>
      <c r="AE157" s="207">
        <v>20</v>
      </c>
      <c r="AF157" s="207">
        <v>1734.2768185677899</v>
      </c>
      <c r="AG157" s="208">
        <f t="shared" si="179"/>
        <v>86.713840928389487</v>
      </c>
      <c r="AH157" s="205">
        <f t="shared" si="193"/>
        <v>2</v>
      </c>
      <c r="AI157" s="529"/>
      <c r="AJ157" s="207">
        <v>20</v>
      </c>
      <c r="AK157" s="207">
        <v>1734.6672871102862</v>
      </c>
      <c r="AL157" s="208">
        <f t="shared" si="180"/>
        <v>86.733364355514311</v>
      </c>
      <c r="AM157" s="205">
        <f t="shared" si="194"/>
        <v>2</v>
      </c>
      <c r="AN157" s="529"/>
      <c r="AO157" s="207">
        <v>20</v>
      </c>
      <c r="AP157" s="207">
        <v>1734.8468622831449</v>
      </c>
      <c r="AQ157" s="208">
        <f t="shared" si="181"/>
        <v>86.742343114157251</v>
      </c>
      <c r="AR157" s="205">
        <f t="shared" si="195"/>
        <v>2</v>
      </c>
      <c r="AS157" s="529"/>
      <c r="AT157" s="207">
        <v>20</v>
      </c>
      <c r="AU157" s="207">
        <v>1734.9818181818175</v>
      </c>
      <c r="AV157" s="208">
        <f t="shared" si="182"/>
        <v>86.749090909090881</v>
      </c>
      <c r="AW157" s="205">
        <f t="shared" si="196"/>
        <v>2</v>
      </c>
      <c r="AX157" s="529"/>
    </row>
    <row r="158" spans="2:50" ht="14.25" hidden="1" customHeight="1" outlineLevel="1">
      <c r="B158" s="494"/>
      <c r="C158" s="203">
        <v>12</v>
      </c>
      <c r="D158" s="206"/>
      <c r="E158" s="203"/>
      <c r="F158" s="203"/>
      <c r="G158" s="208"/>
      <c r="H158" s="529"/>
      <c r="I158" s="209"/>
      <c r="J158" s="209"/>
      <c r="K158" s="210"/>
      <c r="L158" s="530"/>
      <c r="M158" s="209"/>
      <c r="N158" s="494"/>
      <c r="O158" s="494"/>
      <c r="P158" s="203"/>
      <c r="Q158" s="203"/>
      <c r="R158" s="208"/>
      <c r="S158" s="205"/>
      <c r="T158" s="529"/>
      <c r="U158" s="203"/>
      <c r="V158" s="203"/>
      <c r="W158" s="208"/>
      <c r="X158" s="205"/>
      <c r="Y158" s="529"/>
      <c r="Z158" s="203"/>
      <c r="AA158" s="203"/>
      <c r="AB158" s="208"/>
      <c r="AC158" s="205"/>
      <c r="AD158" s="529"/>
      <c r="AE158" s="203"/>
      <c r="AF158" s="203"/>
      <c r="AG158" s="208"/>
      <c r="AH158" s="205"/>
      <c r="AI158" s="529"/>
      <c r="AJ158" s="203"/>
      <c r="AK158" s="203"/>
      <c r="AL158" s="208"/>
      <c r="AM158" s="205"/>
      <c r="AN158" s="529"/>
      <c r="AO158" s="203"/>
      <c r="AP158" s="203"/>
      <c r="AQ158" s="208"/>
      <c r="AR158" s="205"/>
      <c r="AS158" s="529"/>
      <c r="AT158" s="203"/>
      <c r="AU158" s="203"/>
      <c r="AV158" s="208"/>
      <c r="AW158" s="205"/>
      <c r="AX158" s="529"/>
    </row>
    <row r="159" spans="2:50" ht="14.25" hidden="1" customHeight="1" outlineLevel="1">
      <c r="B159" s="494"/>
      <c r="C159" s="203">
        <v>13</v>
      </c>
      <c r="D159" s="206"/>
      <c r="E159" s="203"/>
      <c r="F159" s="203"/>
      <c r="G159" s="208"/>
      <c r="H159" s="529"/>
      <c r="I159" s="209"/>
      <c r="J159" s="209"/>
      <c r="K159" s="210"/>
      <c r="L159" s="530"/>
      <c r="M159" s="209"/>
      <c r="N159" s="494"/>
      <c r="O159" s="494"/>
      <c r="P159" s="203"/>
      <c r="Q159" s="203"/>
      <c r="R159" s="208"/>
      <c r="S159" s="205"/>
      <c r="T159" s="529"/>
      <c r="U159" s="203"/>
      <c r="V159" s="203"/>
      <c r="W159" s="208"/>
      <c r="X159" s="205"/>
      <c r="Y159" s="529"/>
      <c r="Z159" s="203"/>
      <c r="AA159" s="203"/>
      <c r="AB159" s="208"/>
      <c r="AC159" s="205"/>
      <c r="AD159" s="529"/>
      <c r="AE159" s="203"/>
      <c r="AF159" s="203"/>
      <c r="AG159" s="208"/>
      <c r="AH159" s="205"/>
      <c r="AI159" s="529"/>
      <c r="AJ159" s="203"/>
      <c r="AK159" s="203"/>
      <c r="AL159" s="208"/>
      <c r="AM159" s="205"/>
      <c r="AN159" s="529"/>
      <c r="AO159" s="203"/>
      <c r="AP159" s="203"/>
      <c r="AQ159" s="208"/>
      <c r="AR159" s="205"/>
      <c r="AS159" s="529"/>
      <c r="AT159" s="203"/>
      <c r="AU159" s="203"/>
      <c r="AV159" s="208"/>
      <c r="AW159" s="205"/>
      <c r="AX159" s="529"/>
    </row>
    <row r="160" spans="2:50" ht="14.25" hidden="1" customHeight="1" outlineLevel="1">
      <c r="B160" s="494"/>
      <c r="C160" s="203">
        <v>14</v>
      </c>
      <c r="D160" s="206"/>
      <c r="E160" s="203"/>
      <c r="F160" s="203"/>
      <c r="G160" s="208"/>
      <c r="H160" s="529"/>
      <c r="I160" s="209"/>
      <c r="J160" s="209"/>
      <c r="K160" s="210"/>
      <c r="L160" s="530"/>
      <c r="M160" s="209"/>
      <c r="N160" s="494"/>
      <c r="O160" s="494"/>
      <c r="P160" s="203"/>
      <c r="Q160" s="203"/>
      <c r="R160" s="208"/>
      <c r="S160" s="205"/>
      <c r="T160" s="529"/>
      <c r="U160" s="203"/>
      <c r="V160" s="203"/>
      <c r="W160" s="208"/>
      <c r="X160" s="205"/>
      <c r="Y160" s="529"/>
      <c r="Z160" s="203"/>
      <c r="AA160" s="203"/>
      <c r="AB160" s="208"/>
      <c r="AC160" s="205"/>
      <c r="AD160" s="529"/>
      <c r="AE160" s="203"/>
      <c r="AF160" s="203"/>
      <c r="AG160" s="208"/>
      <c r="AH160" s="205"/>
      <c r="AI160" s="529"/>
      <c r="AJ160" s="203"/>
      <c r="AK160" s="203"/>
      <c r="AL160" s="208"/>
      <c r="AM160" s="205"/>
      <c r="AN160" s="529"/>
      <c r="AO160" s="203"/>
      <c r="AP160" s="203"/>
      <c r="AQ160" s="208"/>
      <c r="AR160" s="205"/>
      <c r="AS160" s="529"/>
      <c r="AT160" s="203"/>
      <c r="AU160" s="203"/>
      <c r="AV160" s="208"/>
      <c r="AW160" s="205"/>
      <c r="AX160" s="529"/>
    </row>
    <row r="161" spans="2:50" ht="14.25" hidden="1" customHeight="1" outlineLevel="1">
      <c r="B161" s="494"/>
      <c r="C161" s="203">
        <v>15</v>
      </c>
      <c r="D161" s="206"/>
      <c r="E161" s="203"/>
      <c r="F161" s="203"/>
      <c r="G161" s="208"/>
      <c r="H161" s="529"/>
      <c r="I161" s="209"/>
      <c r="J161" s="209"/>
      <c r="K161" s="210"/>
      <c r="L161" s="530"/>
      <c r="M161" s="209"/>
      <c r="N161" s="494"/>
      <c r="O161" s="494"/>
      <c r="P161" s="203"/>
      <c r="Q161" s="207"/>
      <c r="R161" s="208"/>
      <c r="S161" s="205"/>
      <c r="T161" s="529"/>
      <c r="U161" s="203"/>
      <c r="V161" s="207"/>
      <c r="W161" s="208"/>
      <c r="X161" s="205"/>
      <c r="Y161" s="529"/>
      <c r="Z161" s="203"/>
      <c r="AA161" s="207"/>
      <c r="AB161" s="208"/>
      <c r="AC161" s="205"/>
      <c r="AD161" s="529"/>
      <c r="AE161" s="203"/>
      <c r="AF161" s="207"/>
      <c r="AG161" s="208"/>
      <c r="AH161" s="205"/>
      <c r="AI161" s="529"/>
      <c r="AJ161" s="203"/>
      <c r="AK161" s="207"/>
      <c r="AL161" s="208"/>
      <c r="AM161" s="205"/>
      <c r="AN161" s="529"/>
      <c r="AO161" s="203"/>
      <c r="AP161" s="207"/>
      <c r="AQ161" s="208"/>
      <c r="AR161" s="205"/>
      <c r="AS161" s="529"/>
      <c r="AT161" s="203"/>
      <c r="AU161" s="207"/>
      <c r="AV161" s="208"/>
      <c r="AW161" s="205"/>
      <c r="AX161" s="529"/>
    </row>
    <row r="162" spans="2:50" ht="14.25" hidden="1" customHeight="1" outlineLevel="1" collapsed="1">
      <c r="B162" s="532" t="s">
        <v>628</v>
      </c>
      <c r="C162" s="532"/>
      <c r="D162" s="532"/>
      <c r="E162" s="532"/>
      <c r="F162" s="532"/>
      <c r="G162" s="532"/>
      <c r="H162" s="532"/>
      <c r="I162" s="532"/>
      <c r="J162" s="532"/>
      <c r="K162" s="532"/>
      <c r="L162" s="532"/>
      <c r="M162" s="533"/>
      <c r="N162" s="575" t="s">
        <v>445</v>
      </c>
      <c r="O162" s="575" t="s">
        <v>105</v>
      </c>
      <c r="P162" s="587">
        <f>AT142+1</f>
        <v>45923</v>
      </c>
      <c r="Q162" s="588"/>
      <c r="R162" s="588"/>
      <c r="S162" s="588"/>
      <c r="T162" s="588"/>
      <c r="U162" s="589">
        <f>P162+1</f>
        <v>45924</v>
      </c>
      <c r="V162" s="590"/>
      <c r="W162" s="590"/>
      <c r="X162" s="590"/>
      <c r="Y162" s="590"/>
      <c r="Z162" s="587">
        <f t="shared" ref="Z162" si="197">U162+1</f>
        <v>45925</v>
      </c>
      <c r="AA162" s="588"/>
      <c r="AB162" s="588"/>
      <c r="AC162" s="588"/>
      <c r="AD162" s="588"/>
      <c r="AE162" s="589">
        <f t="shared" ref="AE162" si="198">Z162+1</f>
        <v>45926</v>
      </c>
      <c r="AF162" s="590"/>
      <c r="AG162" s="590"/>
      <c r="AH162" s="590"/>
      <c r="AI162" s="590"/>
      <c r="AJ162" s="591">
        <f t="shared" ref="AJ162" si="199">AE162+1</f>
        <v>45927</v>
      </c>
      <c r="AK162" s="592"/>
      <c r="AL162" s="592"/>
      <c r="AM162" s="592"/>
      <c r="AN162" s="593"/>
      <c r="AO162" s="589">
        <f t="shared" ref="AO162" si="200">AJ162+1</f>
        <v>45928</v>
      </c>
      <c r="AP162" s="590"/>
      <c r="AQ162" s="590"/>
      <c r="AR162" s="590"/>
      <c r="AS162" s="590"/>
      <c r="AT162" s="591">
        <f t="shared" ref="AT162" si="201">AO162+1</f>
        <v>45929</v>
      </c>
      <c r="AU162" s="592"/>
      <c r="AV162" s="592"/>
      <c r="AW162" s="592"/>
      <c r="AX162" s="593"/>
    </row>
    <row r="163" spans="2:50" ht="14.25" hidden="1" customHeight="1" outlineLevel="1">
      <c r="B163" s="534"/>
      <c r="C163" s="534"/>
      <c r="D163" s="534"/>
      <c r="E163" s="534"/>
      <c r="F163" s="534"/>
      <c r="G163" s="534"/>
      <c r="H163" s="534"/>
      <c r="I163" s="534"/>
      <c r="J163" s="534"/>
      <c r="K163" s="534"/>
      <c r="L163" s="534"/>
      <c r="M163" s="535"/>
      <c r="N163" s="577"/>
      <c r="O163" s="577"/>
      <c r="P163" s="594">
        <f>P162</f>
        <v>45923</v>
      </c>
      <c r="Q163" s="594"/>
      <c r="R163" s="594"/>
      <c r="S163" s="594"/>
      <c r="T163" s="594"/>
      <c r="U163" s="595">
        <f>U162</f>
        <v>45924</v>
      </c>
      <c r="V163" s="595"/>
      <c r="W163" s="595"/>
      <c r="X163" s="595"/>
      <c r="Y163" s="595"/>
      <c r="Z163" s="594">
        <f t="shared" ref="Z163" si="202">Z162</f>
        <v>45925</v>
      </c>
      <c r="AA163" s="594"/>
      <c r="AB163" s="594"/>
      <c r="AC163" s="594"/>
      <c r="AD163" s="594"/>
      <c r="AE163" s="595">
        <f t="shared" ref="AE163" si="203">AE162</f>
        <v>45926</v>
      </c>
      <c r="AF163" s="595"/>
      <c r="AG163" s="595"/>
      <c r="AH163" s="595"/>
      <c r="AI163" s="595"/>
      <c r="AJ163" s="596">
        <f t="shared" ref="AJ163" si="204">AJ162</f>
        <v>45927</v>
      </c>
      <c r="AK163" s="597"/>
      <c r="AL163" s="597"/>
      <c r="AM163" s="597"/>
      <c r="AN163" s="598"/>
      <c r="AO163" s="595">
        <f t="shared" ref="AO163" si="205">AO162</f>
        <v>45928</v>
      </c>
      <c r="AP163" s="595"/>
      <c r="AQ163" s="595"/>
      <c r="AR163" s="595"/>
      <c r="AS163" s="595"/>
      <c r="AT163" s="596">
        <f t="shared" ref="AT163" si="206">AT162</f>
        <v>45929</v>
      </c>
      <c r="AU163" s="597"/>
      <c r="AV163" s="597"/>
      <c r="AW163" s="597"/>
      <c r="AX163" s="598"/>
    </row>
    <row r="164" spans="2:50" ht="14.25" hidden="1" customHeight="1" outlineLevel="1">
      <c r="B164" s="494" t="s">
        <v>165</v>
      </c>
      <c r="C164" s="494" t="s">
        <v>160</v>
      </c>
      <c r="D164" s="494"/>
      <c r="E164" s="494" t="s">
        <v>161</v>
      </c>
      <c r="F164" s="494"/>
      <c r="G164" s="494"/>
      <c r="H164" s="494" t="s">
        <v>166</v>
      </c>
      <c r="I164" s="527" t="s">
        <v>446</v>
      </c>
      <c r="J164" s="527"/>
      <c r="K164" s="527"/>
      <c r="L164" s="527" t="s">
        <v>166</v>
      </c>
      <c r="M164" s="527" t="s">
        <v>168</v>
      </c>
      <c r="N164" s="494"/>
      <c r="O164" s="494" t="s">
        <v>167</v>
      </c>
      <c r="P164" s="494" t="s">
        <v>163</v>
      </c>
      <c r="Q164" s="494"/>
      <c r="R164" s="494"/>
      <c r="S164" s="494"/>
      <c r="T164" s="494" t="s">
        <v>166</v>
      </c>
      <c r="U164" s="494" t="s">
        <v>163</v>
      </c>
      <c r="V164" s="494"/>
      <c r="W164" s="494"/>
      <c r="X164" s="494"/>
      <c r="Y164" s="494" t="s">
        <v>166</v>
      </c>
      <c r="Z164" s="494" t="s">
        <v>163</v>
      </c>
      <c r="AA164" s="494"/>
      <c r="AB164" s="494"/>
      <c r="AC164" s="494"/>
      <c r="AD164" s="494" t="s">
        <v>166</v>
      </c>
      <c r="AE164" s="494" t="s">
        <v>163</v>
      </c>
      <c r="AF164" s="494"/>
      <c r="AG164" s="494"/>
      <c r="AH164" s="494"/>
      <c r="AI164" s="494" t="s">
        <v>166</v>
      </c>
      <c r="AJ164" s="494" t="s">
        <v>163</v>
      </c>
      <c r="AK164" s="494"/>
      <c r="AL164" s="494"/>
      <c r="AM164" s="494"/>
      <c r="AN164" s="494" t="s">
        <v>166</v>
      </c>
      <c r="AO164" s="494" t="s">
        <v>163</v>
      </c>
      <c r="AP164" s="494"/>
      <c r="AQ164" s="494"/>
      <c r="AR164" s="494"/>
      <c r="AS164" s="494" t="s">
        <v>166</v>
      </c>
      <c r="AT164" s="494" t="s">
        <v>163</v>
      </c>
      <c r="AU164" s="494"/>
      <c r="AV164" s="494"/>
      <c r="AW164" s="494"/>
      <c r="AX164" s="494" t="s">
        <v>166</v>
      </c>
    </row>
    <row r="165" spans="2:50" ht="14.25" hidden="1" customHeight="1" outlineLevel="1">
      <c r="B165" s="494"/>
      <c r="C165" s="494"/>
      <c r="D165" s="494"/>
      <c r="E165" s="494" t="s">
        <v>447</v>
      </c>
      <c r="F165" s="494"/>
      <c r="G165" s="494"/>
      <c r="H165" s="494"/>
      <c r="I165" s="527" t="s">
        <v>447</v>
      </c>
      <c r="J165" s="527"/>
      <c r="K165" s="527"/>
      <c r="L165" s="527"/>
      <c r="M165" s="527"/>
      <c r="N165" s="494"/>
      <c r="O165" s="494"/>
      <c r="P165" s="494" t="s">
        <v>448</v>
      </c>
      <c r="Q165" s="494"/>
      <c r="R165" s="494"/>
      <c r="S165" s="494"/>
      <c r="T165" s="494"/>
      <c r="U165" s="494" t="s">
        <v>448</v>
      </c>
      <c r="V165" s="494"/>
      <c r="W165" s="494"/>
      <c r="X165" s="494"/>
      <c r="Y165" s="494"/>
      <c r="Z165" s="494" t="s">
        <v>448</v>
      </c>
      <c r="AA165" s="494"/>
      <c r="AB165" s="494"/>
      <c r="AC165" s="494"/>
      <c r="AD165" s="494"/>
      <c r="AE165" s="494" t="s">
        <v>448</v>
      </c>
      <c r="AF165" s="494"/>
      <c r="AG165" s="494"/>
      <c r="AH165" s="494"/>
      <c r="AI165" s="494"/>
      <c r="AJ165" s="494" t="s">
        <v>448</v>
      </c>
      <c r="AK165" s="494"/>
      <c r="AL165" s="494"/>
      <c r="AM165" s="494"/>
      <c r="AN165" s="494"/>
      <c r="AO165" s="494" t="s">
        <v>448</v>
      </c>
      <c r="AP165" s="494"/>
      <c r="AQ165" s="494"/>
      <c r="AR165" s="494"/>
      <c r="AS165" s="494"/>
      <c r="AT165" s="494" t="s">
        <v>448</v>
      </c>
      <c r="AU165" s="494"/>
      <c r="AV165" s="494"/>
      <c r="AW165" s="494"/>
      <c r="AX165" s="494"/>
    </row>
    <row r="166" spans="2:50" ht="14.25" hidden="1" customHeight="1" outlineLevel="1">
      <c r="B166" s="494"/>
      <c r="C166" s="494"/>
      <c r="D166" s="494"/>
      <c r="E166" s="203" t="s">
        <v>162</v>
      </c>
      <c r="F166" s="203" t="s">
        <v>449</v>
      </c>
      <c r="G166" s="203" t="s">
        <v>164</v>
      </c>
      <c r="H166" s="494"/>
      <c r="I166" s="204" t="s">
        <v>162</v>
      </c>
      <c r="J166" s="204" t="s">
        <v>449</v>
      </c>
      <c r="K166" s="204" t="s">
        <v>164</v>
      </c>
      <c r="L166" s="527"/>
      <c r="M166" s="527"/>
      <c r="N166" s="494"/>
      <c r="O166" s="494"/>
      <c r="P166" s="203" t="s">
        <v>162</v>
      </c>
      <c r="Q166" s="203" t="s">
        <v>449</v>
      </c>
      <c r="R166" s="203" t="s">
        <v>164</v>
      </c>
      <c r="S166" s="205" t="s">
        <v>168</v>
      </c>
      <c r="T166" s="494"/>
      <c r="U166" s="203" t="s">
        <v>162</v>
      </c>
      <c r="V166" s="203" t="s">
        <v>449</v>
      </c>
      <c r="W166" s="203" t="s">
        <v>164</v>
      </c>
      <c r="X166" s="205" t="s">
        <v>168</v>
      </c>
      <c r="Y166" s="494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494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494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494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494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494"/>
    </row>
    <row r="167" spans="2:50" ht="14.25" hidden="1" customHeight="1" outlineLevel="1">
      <c r="B167" s="494" t="s">
        <v>408</v>
      </c>
      <c r="C167" s="203">
        <v>1</v>
      </c>
      <c r="D167" s="206" t="s">
        <v>375</v>
      </c>
      <c r="E167" s="203">
        <v>26</v>
      </c>
      <c r="F167" s="203">
        <v>2000</v>
      </c>
      <c r="G167" s="208">
        <f t="shared" ref="G167:G177" si="207">F167/E167</f>
        <v>76.92307692307692</v>
      </c>
      <c r="H167" s="529">
        <f>AVERAGE(F167:F181)</f>
        <v>2000</v>
      </c>
      <c r="I167" s="209">
        <f>AVERAGE(P167,U167,Z167,AE167,AJ167,AO167,AT167)</f>
        <v>26</v>
      </c>
      <c r="J167" s="209">
        <f>AVERAGE(Q167,V167,AA167,AF167,AK167,AP167,AU167)</f>
        <v>1761.4188250228206</v>
      </c>
      <c r="K167" s="210">
        <f>AVERAGE(R167,W167,AB167,AG167,AL167,AQ167,AV167)</f>
        <v>67.746877885493106</v>
      </c>
      <c r="L167" s="530">
        <f>IFERROR(AVERAGE(K167:K181),"-")</f>
        <v>77.381293653569827</v>
      </c>
      <c r="M167" s="209">
        <f>RANK(K167, K$167:$K$181)</f>
        <v>9</v>
      </c>
      <c r="N167" s="494"/>
      <c r="O167" s="494"/>
      <c r="P167" s="207">
        <v>26</v>
      </c>
      <c r="Q167" s="207">
        <v>1759.0324354040679</v>
      </c>
      <c r="R167" s="208">
        <f t="shared" ref="R167:R177" si="208">Q167/P167</f>
        <v>67.655093669387227</v>
      </c>
      <c r="S167" s="205">
        <f>RANK(R167, R$167:R$181)</f>
        <v>9</v>
      </c>
      <c r="T167" s="529">
        <f>AVERAGE(R167:R181)</f>
        <v>77.255157718481911</v>
      </c>
      <c r="U167" s="207">
        <v>26</v>
      </c>
      <c r="V167" s="207">
        <v>1759.4135288237253</v>
      </c>
      <c r="W167" s="208">
        <f t="shared" ref="W167:W177" si="209">V167/U167</f>
        <v>67.669751108604814</v>
      </c>
      <c r="X167" s="205">
        <f>RANK(W167, W$167:W$181)</f>
        <v>9</v>
      </c>
      <c r="Y167" s="529">
        <f>AVERAGE(W167:W181)</f>
        <v>77.291505090747421</v>
      </c>
      <c r="Z167" s="207">
        <v>26</v>
      </c>
      <c r="AA167" s="207">
        <v>1759.8945855294676</v>
      </c>
      <c r="AB167" s="208">
        <f t="shared" ref="AB167:AB177" si="210">AA167/Z167</f>
        <v>67.688253289594911</v>
      </c>
      <c r="AC167" s="205">
        <f>RANK(AB167, AB$167:AB$181)</f>
        <v>9</v>
      </c>
      <c r="AD167" s="529">
        <f>AVERAGE(AB167:AB181)</f>
        <v>77.296052049080302</v>
      </c>
      <c r="AE167" s="207">
        <v>26</v>
      </c>
      <c r="AF167" s="207">
        <v>1760.0223494901527</v>
      </c>
      <c r="AG167" s="208">
        <f t="shared" ref="AG167:AG177" si="211">AF167/AE167</f>
        <v>67.69316728808279</v>
      </c>
      <c r="AH167" s="205">
        <f>RANK(AG167, AG$167:AG$181)</f>
        <v>9</v>
      </c>
      <c r="AI167" s="529">
        <f>AVERAGE(AG167:AG181)</f>
        <v>77.321310343891412</v>
      </c>
      <c r="AJ167" s="207">
        <v>26</v>
      </c>
      <c r="AK167" s="207">
        <v>1760.04495644844</v>
      </c>
      <c r="AL167" s="208">
        <f t="shared" ref="AL167:AL177" si="212">AK167/AJ167</f>
        <v>67.694036786478463</v>
      </c>
      <c r="AM167" s="205">
        <f>RANK(AL167, AL$167:AL$181)</f>
        <v>9</v>
      </c>
      <c r="AN167" s="529">
        <f>AVERAGE(AL167:AL181)</f>
        <v>77.372454459861729</v>
      </c>
      <c r="AO167" s="207">
        <v>26</v>
      </c>
      <c r="AP167" s="207">
        <v>1765.7142857142846</v>
      </c>
      <c r="AQ167" s="208">
        <f t="shared" ref="AQ167:AQ177" si="213">AP167/AO167</f>
        <v>67.91208791208787</v>
      </c>
      <c r="AR167" s="205">
        <f>RANK(AQ167, AQ$167:AQ$181)</f>
        <v>9</v>
      </c>
      <c r="AS167" s="529">
        <f>AVERAGE(AQ167:AQ181)</f>
        <v>77.52194629416735</v>
      </c>
      <c r="AT167" s="207">
        <v>26</v>
      </c>
      <c r="AU167" s="207">
        <v>1765.8096337496058</v>
      </c>
      <c r="AV167" s="208">
        <f t="shared" ref="AV167:AV177" si="214">AU167/AT167</f>
        <v>67.915755144215609</v>
      </c>
      <c r="AW167" s="205">
        <f>RANK(AV167, AV$167:AV$181)</f>
        <v>9</v>
      </c>
      <c r="AX167" s="529">
        <f>AVERAGE(AV167:AV181)</f>
        <v>77.610629618758495</v>
      </c>
    </row>
    <row r="168" spans="2:50" ht="14.25" hidden="1" customHeight="1" outlineLevel="1">
      <c r="B168" s="494"/>
      <c r="C168" s="203">
        <v>2</v>
      </c>
      <c r="D168" s="206" t="s">
        <v>409</v>
      </c>
      <c r="E168" s="203">
        <v>26</v>
      </c>
      <c r="F168" s="203">
        <v>2000</v>
      </c>
      <c r="G168" s="208">
        <f t="shared" si="207"/>
        <v>76.92307692307692</v>
      </c>
      <c r="H168" s="529"/>
      <c r="I168" s="209">
        <f t="shared" ref="I168:K177" si="215">AVERAGE(P168,U168,Z168,AE168,AJ168,AO168,AT168)</f>
        <v>26</v>
      </c>
      <c r="J168" s="209">
        <f t="shared" si="215"/>
        <v>1731.1071178736111</v>
      </c>
      <c r="K168" s="210">
        <f t="shared" si="215"/>
        <v>66.581042995138887</v>
      </c>
      <c r="L168" s="530"/>
      <c r="M168" s="209">
        <f>RANK(K168, K$167:$K$181)</f>
        <v>10</v>
      </c>
      <c r="N168" s="494"/>
      <c r="O168" s="494"/>
      <c r="P168" s="207">
        <v>26</v>
      </c>
      <c r="Q168" s="207">
        <v>1729.5250320924283</v>
      </c>
      <c r="R168" s="208">
        <f t="shared" si="208"/>
        <v>66.520193542016472</v>
      </c>
      <c r="S168" s="205">
        <f t="shared" ref="S168:S177" si="216">RANK(R168, R$167:R$181)</f>
        <v>10</v>
      </c>
      <c r="T168" s="529"/>
      <c r="U168" s="207">
        <v>26</v>
      </c>
      <c r="V168" s="207">
        <v>1730.4721030042908</v>
      </c>
      <c r="W168" s="208">
        <f t="shared" si="209"/>
        <v>66.556619346318882</v>
      </c>
      <c r="X168" s="205">
        <f t="shared" ref="X168:X177" si="217">RANK(W168, W$167:W$181)</f>
        <v>10</v>
      </c>
      <c r="Y168" s="529"/>
      <c r="Z168" s="207">
        <v>26</v>
      </c>
      <c r="AA168" s="207">
        <v>1730.6984667802387</v>
      </c>
      <c r="AB168" s="208">
        <f t="shared" si="210"/>
        <v>66.565325645393798</v>
      </c>
      <c r="AC168" s="205">
        <f t="shared" ref="AC168:AC177" si="218">RANK(AB168, AB$167:AB$181)</f>
        <v>10</v>
      </c>
      <c r="AD168" s="529"/>
      <c r="AE168" s="207">
        <v>26</v>
      </c>
      <c r="AF168" s="207">
        <v>1730.5555555555541</v>
      </c>
      <c r="AG168" s="208">
        <f t="shared" si="211"/>
        <v>66.559829059828999</v>
      </c>
      <c r="AH168" s="205">
        <f t="shared" ref="AH168:AH177" si="219">RANK(AG168, AG$167:AG$181)</f>
        <v>10</v>
      </c>
      <c r="AI168" s="529"/>
      <c r="AJ168" s="207">
        <v>26</v>
      </c>
      <c r="AK168" s="207">
        <v>1731.9930675909861</v>
      </c>
      <c r="AL168" s="208">
        <f t="shared" si="212"/>
        <v>66.615117984268693</v>
      </c>
      <c r="AM168" s="205">
        <f t="shared" ref="AM168:AM177" si="220">RANK(AL168, AL$167:AL$181)</f>
        <v>10</v>
      </c>
      <c r="AN168" s="529"/>
      <c r="AO168" s="207">
        <v>26</v>
      </c>
      <c r="AP168" s="207">
        <v>1732.0388349514544</v>
      </c>
      <c r="AQ168" s="208">
        <f t="shared" si="213"/>
        <v>66.616878267363631</v>
      </c>
      <c r="AR168" s="205">
        <f t="shared" ref="AR168:AR177" si="221">RANK(AQ168, AQ$167:AQ$181)</f>
        <v>10</v>
      </c>
      <c r="AS168" s="529"/>
      <c r="AT168" s="207">
        <v>26</v>
      </c>
      <c r="AU168" s="207">
        <v>1732.4667651403256</v>
      </c>
      <c r="AV168" s="208">
        <f t="shared" si="214"/>
        <v>66.633337120781761</v>
      </c>
      <c r="AW168" s="205">
        <f t="shared" ref="AW168:AW177" si="222">RANK(AV168, AV$167:AV$181)</f>
        <v>10</v>
      </c>
      <c r="AX168" s="529"/>
    </row>
    <row r="169" spans="2:50" ht="14.25" hidden="1" customHeight="1" outlineLevel="1">
      <c r="B169" s="494"/>
      <c r="C169" s="203">
        <v>3</v>
      </c>
      <c r="D169" s="206" t="s">
        <v>528</v>
      </c>
      <c r="E169" s="203">
        <v>25</v>
      </c>
      <c r="F169" s="203">
        <v>2000</v>
      </c>
      <c r="G169" s="208">
        <f t="shared" si="207"/>
        <v>80</v>
      </c>
      <c r="H169" s="529"/>
      <c r="I169" s="209">
        <f t="shared" si="215"/>
        <v>25</v>
      </c>
      <c r="J169" s="209">
        <f t="shared" si="215"/>
        <v>1730.1594418579136</v>
      </c>
      <c r="K169" s="210">
        <f t="shared" si="215"/>
        <v>69.206377674316556</v>
      </c>
      <c r="L169" s="530"/>
      <c r="M169" s="209">
        <f>RANK(K169, K$167:$K$181)</f>
        <v>8</v>
      </c>
      <c r="N169" s="494"/>
      <c r="O169" s="494"/>
      <c r="P169" s="207">
        <v>25</v>
      </c>
      <c r="Q169" s="207">
        <v>1729.1723202170942</v>
      </c>
      <c r="R169" s="208">
        <f t="shared" si="208"/>
        <v>69.16689280868377</v>
      </c>
      <c r="S169" s="205">
        <f t="shared" si="216"/>
        <v>8</v>
      </c>
      <c r="T169" s="529"/>
      <c r="U169" s="207">
        <v>25</v>
      </c>
      <c r="V169" s="207">
        <v>1729.4117647058811</v>
      </c>
      <c r="W169" s="208">
        <f t="shared" si="209"/>
        <v>69.176470588235247</v>
      </c>
      <c r="X169" s="205">
        <f t="shared" si="217"/>
        <v>8</v>
      </c>
      <c r="Y169" s="529"/>
      <c r="Z169" s="207">
        <v>25</v>
      </c>
      <c r="AA169" s="207">
        <v>1729.8013245033064</v>
      </c>
      <c r="AB169" s="208">
        <f t="shared" si="210"/>
        <v>69.19205298013226</v>
      </c>
      <c r="AC169" s="205">
        <f t="shared" si="218"/>
        <v>8</v>
      </c>
      <c r="AD169" s="529"/>
      <c r="AE169" s="207">
        <v>25</v>
      </c>
      <c r="AF169" s="207">
        <v>1729.6989422294532</v>
      </c>
      <c r="AG169" s="208">
        <f t="shared" si="211"/>
        <v>69.187957689178134</v>
      </c>
      <c r="AH169" s="205">
        <f t="shared" si="219"/>
        <v>8</v>
      </c>
      <c r="AI169" s="529"/>
      <c r="AJ169" s="207">
        <v>25</v>
      </c>
      <c r="AK169" s="207">
        <v>1731.1703360370755</v>
      </c>
      <c r="AL169" s="208">
        <f t="shared" si="212"/>
        <v>69.246813441483013</v>
      </c>
      <c r="AM169" s="205">
        <f t="shared" si="220"/>
        <v>8</v>
      </c>
      <c r="AN169" s="529"/>
      <c r="AO169" s="207">
        <v>25</v>
      </c>
      <c r="AP169" s="207">
        <v>1730.8224442736289</v>
      </c>
      <c r="AQ169" s="208">
        <f t="shared" si="213"/>
        <v>69.232897770945158</v>
      </c>
      <c r="AR169" s="205">
        <f t="shared" si="221"/>
        <v>8</v>
      </c>
      <c r="AS169" s="529"/>
      <c r="AT169" s="207">
        <v>25</v>
      </c>
      <c r="AU169" s="207">
        <v>1731.0389610389584</v>
      </c>
      <c r="AV169" s="208">
        <f t="shared" si="214"/>
        <v>69.24155844155834</v>
      </c>
      <c r="AW169" s="205">
        <f t="shared" si="222"/>
        <v>8</v>
      </c>
      <c r="AX169" s="529"/>
    </row>
    <row r="170" spans="2:50" ht="14.25" hidden="1" customHeight="1" outlineLevel="1">
      <c r="B170" s="494"/>
      <c r="C170" s="203">
        <v>4</v>
      </c>
      <c r="D170" s="206" t="s">
        <v>583</v>
      </c>
      <c r="E170" s="203">
        <v>22</v>
      </c>
      <c r="F170" s="203">
        <v>2000</v>
      </c>
      <c r="G170" s="208">
        <f t="shared" si="207"/>
        <v>90.909090909090907</v>
      </c>
      <c r="H170" s="529"/>
      <c r="I170" s="209">
        <f t="shared" si="215"/>
        <v>22</v>
      </c>
      <c r="J170" s="209">
        <f t="shared" si="215"/>
        <v>1742.8878958861603</v>
      </c>
      <c r="K170" s="210">
        <f t="shared" si="215"/>
        <v>79.222177085734572</v>
      </c>
      <c r="L170" s="530"/>
      <c r="M170" s="209">
        <f>RANK(K170, K$167:$K$181)</f>
        <v>4</v>
      </c>
      <c r="N170" s="494"/>
      <c r="O170" s="494"/>
      <c r="P170" s="207">
        <v>22</v>
      </c>
      <c r="Q170" s="207">
        <v>1735.0945318421805</v>
      </c>
      <c r="R170" s="208">
        <f t="shared" si="208"/>
        <v>78.86793326555366</v>
      </c>
      <c r="S170" s="205">
        <f t="shared" si="216"/>
        <v>4</v>
      </c>
      <c r="T170" s="529"/>
      <c r="U170" s="207">
        <v>22</v>
      </c>
      <c r="V170" s="207">
        <v>1740.4363636363644</v>
      </c>
      <c r="W170" s="208">
        <f t="shared" si="209"/>
        <v>79.11074380165293</v>
      </c>
      <c r="X170" s="205">
        <f t="shared" si="217"/>
        <v>4</v>
      </c>
      <c r="Y170" s="529"/>
      <c r="Z170" s="207">
        <v>22</v>
      </c>
      <c r="AA170" s="207">
        <v>1740.5660377358495</v>
      </c>
      <c r="AB170" s="208">
        <f t="shared" si="210"/>
        <v>79.116638078902255</v>
      </c>
      <c r="AC170" s="205">
        <f t="shared" si="218"/>
        <v>4</v>
      </c>
      <c r="AD170" s="529"/>
      <c r="AE170" s="207">
        <v>22</v>
      </c>
      <c r="AF170" s="207">
        <v>1741.0909090909101</v>
      </c>
      <c r="AG170" s="208">
        <f t="shared" si="211"/>
        <v>79.140495867768649</v>
      </c>
      <c r="AH170" s="205">
        <f t="shared" si="219"/>
        <v>4</v>
      </c>
      <c r="AI170" s="529"/>
      <c r="AJ170" s="207">
        <v>22</v>
      </c>
      <c r="AK170" s="207">
        <v>1745.2369077306746</v>
      </c>
      <c r="AL170" s="208">
        <f t="shared" si="212"/>
        <v>79.328950351394298</v>
      </c>
      <c r="AM170" s="205">
        <f t="shared" si="220"/>
        <v>4</v>
      </c>
      <c r="AN170" s="529"/>
      <c r="AO170" s="207">
        <v>22</v>
      </c>
      <c r="AP170" s="207">
        <v>1745.4545454545448</v>
      </c>
      <c r="AQ170" s="208">
        <f t="shared" si="213"/>
        <v>79.338842975206589</v>
      </c>
      <c r="AR170" s="205">
        <f t="shared" si="221"/>
        <v>4</v>
      </c>
      <c r="AS170" s="529"/>
      <c r="AT170" s="207">
        <v>22</v>
      </c>
      <c r="AU170" s="207">
        <v>1752.3359757125995</v>
      </c>
      <c r="AV170" s="208">
        <f t="shared" si="214"/>
        <v>79.651635259663621</v>
      </c>
      <c r="AW170" s="205">
        <f t="shared" si="222"/>
        <v>4</v>
      </c>
      <c r="AX170" s="529"/>
    </row>
    <row r="171" spans="2:50" ht="14.25" hidden="1" customHeight="1" outlineLevel="1">
      <c r="B171" s="494"/>
      <c r="C171" s="203">
        <v>5</v>
      </c>
      <c r="D171" s="206" t="s">
        <v>529</v>
      </c>
      <c r="E171" s="203">
        <v>26</v>
      </c>
      <c r="F171" s="203">
        <v>2000</v>
      </c>
      <c r="G171" s="208">
        <f t="shared" si="207"/>
        <v>76.92307692307692</v>
      </c>
      <c r="H171" s="529"/>
      <c r="I171" s="209">
        <f t="shared" si="215"/>
        <v>26</v>
      </c>
      <c r="J171" s="209">
        <f t="shared" si="215"/>
        <v>1720.2269685933352</v>
      </c>
      <c r="K171" s="210">
        <f t="shared" si="215"/>
        <v>66.16257571512827</v>
      </c>
      <c r="L171" s="530"/>
      <c r="M171" s="209">
        <f>RANK(K171, K$167:$K$181)</f>
        <v>11</v>
      </c>
      <c r="N171" s="494"/>
      <c r="O171" s="494"/>
      <c r="P171" s="207">
        <v>26</v>
      </c>
      <c r="Q171" s="207">
        <v>1722.0404234841176</v>
      </c>
      <c r="R171" s="208">
        <f t="shared" si="208"/>
        <v>66.23232398015837</v>
      </c>
      <c r="S171" s="205">
        <f t="shared" si="216"/>
        <v>11</v>
      </c>
      <c r="T171" s="529"/>
      <c r="U171" s="207">
        <v>26</v>
      </c>
      <c r="V171" s="207">
        <v>1722.4798864174154</v>
      </c>
      <c r="W171" s="208">
        <f t="shared" si="209"/>
        <v>66.249226400669826</v>
      </c>
      <c r="X171" s="205">
        <f t="shared" si="217"/>
        <v>11</v>
      </c>
      <c r="Y171" s="529"/>
      <c r="Z171" s="207">
        <v>26</v>
      </c>
      <c r="AA171" s="207">
        <v>1718.5929648241197</v>
      </c>
      <c r="AB171" s="208">
        <f t="shared" si="210"/>
        <v>66.0997294163123</v>
      </c>
      <c r="AC171" s="205">
        <f t="shared" si="218"/>
        <v>11</v>
      </c>
      <c r="AD171" s="529"/>
      <c r="AE171" s="207">
        <v>26</v>
      </c>
      <c r="AF171" s="207">
        <v>1718.7804878048776</v>
      </c>
      <c r="AG171" s="208">
        <f t="shared" si="211"/>
        <v>66.106941838649135</v>
      </c>
      <c r="AH171" s="205">
        <f t="shared" si="219"/>
        <v>11</v>
      </c>
      <c r="AI171" s="529"/>
      <c r="AJ171" s="207">
        <v>26</v>
      </c>
      <c r="AK171" s="207">
        <v>1719.0893169877415</v>
      </c>
      <c r="AL171" s="208">
        <f t="shared" si="212"/>
        <v>66.118819884143903</v>
      </c>
      <c r="AM171" s="205">
        <f t="shared" si="220"/>
        <v>11</v>
      </c>
      <c r="AN171" s="529"/>
      <c r="AO171" s="207">
        <v>26</v>
      </c>
      <c r="AP171" s="207">
        <v>1718.5100286532975</v>
      </c>
      <c r="AQ171" s="208">
        <f t="shared" si="213"/>
        <v>66.096539563588365</v>
      </c>
      <c r="AR171" s="205">
        <f t="shared" si="221"/>
        <v>11</v>
      </c>
      <c r="AS171" s="529"/>
      <c r="AT171" s="207">
        <v>26</v>
      </c>
      <c r="AU171" s="207">
        <v>1722.0956719817759</v>
      </c>
      <c r="AV171" s="208">
        <f t="shared" si="214"/>
        <v>66.234448922376004</v>
      </c>
      <c r="AW171" s="205">
        <f t="shared" si="222"/>
        <v>11</v>
      </c>
      <c r="AX171" s="529"/>
    </row>
    <row r="172" spans="2:50" ht="14.25" hidden="1" customHeight="1" outlineLevel="1">
      <c r="B172" s="494"/>
      <c r="C172" s="203">
        <v>6</v>
      </c>
      <c r="D172" s="206" t="s">
        <v>645</v>
      </c>
      <c r="E172" s="203">
        <v>20</v>
      </c>
      <c r="F172" s="203">
        <v>2000</v>
      </c>
      <c r="G172" s="208">
        <f t="shared" si="207"/>
        <v>100</v>
      </c>
      <c r="H172" s="529"/>
      <c r="I172" s="209">
        <f t="shared" si="215"/>
        <v>20</v>
      </c>
      <c r="J172" s="209">
        <f t="shared" si="215"/>
        <v>1732.6690372458636</v>
      </c>
      <c r="K172" s="210">
        <f t="shared" si="215"/>
        <v>86.633451862293185</v>
      </c>
      <c r="L172" s="530"/>
      <c r="M172" s="209">
        <f>RANK(K172, K$167:$K$181)</f>
        <v>3</v>
      </c>
      <c r="N172" s="494"/>
      <c r="O172" s="494"/>
      <c r="P172" s="207">
        <v>20</v>
      </c>
      <c r="Q172" s="207">
        <v>1731.7647058823516</v>
      </c>
      <c r="R172" s="208">
        <f t="shared" si="208"/>
        <v>86.588235294117581</v>
      </c>
      <c r="S172" s="205">
        <f t="shared" si="216"/>
        <v>3</v>
      </c>
      <c r="T172" s="529"/>
      <c r="U172" s="207">
        <v>20</v>
      </c>
      <c r="V172" s="207">
        <v>1731.8670076726369</v>
      </c>
      <c r="W172" s="208">
        <f t="shared" si="209"/>
        <v>86.593350383631844</v>
      </c>
      <c r="X172" s="205">
        <f t="shared" si="217"/>
        <v>3</v>
      </c>
      <c r="Y172" s="529"/>
      <c r="Z172" s="207">
        <v>20</v>
      </c>
      <c r="AA172" s="207">
        <v>1732.0341047503023</v>
      </c>
      <c r="AB172" s="208">
        <f t="shared" si="210"/>
        <v>86.60170523751512</v>
      </c>
      <c r="AC172" s="205">
        <f t="shared" si="218"/>
        <v>3</v>
      </c>
      <c r="AD172" s="529"/>
      <c r="AE172" s="207">
        <v>20</v>
      </c>
      <c r="AF172" s="207">
        <v>1732.9880220135956</v>
      </c>
      <c r="AG172" s="208">
        <f t="shared" si="211"/>
        <v>86.649401100679782</v>
      </c>
      <c r="AH172" s="205">
        <f t="shared" si="219"/>
        <v>3</v>
      </c>
      <c r="AI172" s="529"/>
      <c r="AJ172" s="207">
        <v>20</v>
      </c>
      <c r="AK172" s="207">
        <v>1733.1532748143095</v>
      </c>
      <c r="AL172" s="208">
        <f t="shared" si="212"/>
        <v>86.657663740715478</v>
      </c>
      <c r="AM172" s="205">
        <f t="shared" si="220"/>
        <v>3</v>
      </c>
      <c r="AN172" s="529"/>
      <c r="AO172" s="207">
        <v>20</v>
      </c>
      <c r="AP172" s="207">
        <v>1733.3333333333342</v>
      </c>
      <c r="AQ172" s="208">
        <f t="shared" si="213"/>
        <v>86.666666666666714</v>
      </c>
      <c r="AR172" s="205">
        <f t="shared" si="221"/>
        <v>3</v>
      </c>
      <c r="AS172" s="529"/>
      <c r="AT172" s="207">
        <v>20</v>
      </c>
      <c r="AU172" s="207">
        <v>1733.5428122545159</v>
      </c>
      <c r="AV172" s="208">
        <f t="shared" si="214"/>
        <v>86.677140612725793</v>
      </c>
      <c r="AW172" s="205">
        <f t="shared" si="222"/>
        <v>3</v>
      </c>
      <c r="AX172" s="529"/>
    </row>
    <row r="173" spans="2:50" ht="14.25" hidden="1" customHeight="1" outlineLevel="1">
      <c r="B173" s="494"/>
      <c r="C173" s="203">
        <v>7</v>
      </c>
      <c r="D173" s="206" t="s">
        <v>373</v>
      </c>
      <c r="E173" s="203">
        <v>23</v>
      </c>
      <c r="F173" s="203">
        <v>2000</v>
      </c>
      <c r="G173" s="208">
        <f t="shared" si="207"/>
        <v>86.956521739130437</v>
      </c>
      <c r="H173" s="529"/>
      <c r="I173" s="209">
        <f t="shared" si="215"/>
        <v>23</v>
      </c>
      <c r="J173" s="209">
        <f t="shared" si="215"/>
        <v>1741.470809910845</v>
      </c>
      <c r="K173" s="210">
        <f t="shared" si="215"/>
        <v>75.716122170036755</v>
      </c>
      <c r="L173" s="530"/>
      <c r="M173" s="209">
        <f>RANK(K173, K$167:$K$181)</f>
        <v>5</v>
      </c>
      <c r="N173" s="494"/>
      <c r="O173" s="494"/>
      <c r="P173" s="207">
        <v>23</v>
      </c>
      <c r="Q173" s="207">
        <v>1735.4786150712853</v>
      </c>
      <c r="R173" s="208">
        <f t="shared" si="208"/>
        <v>75.455591959621103</v>
      </c>
      <c r="S173" s="205">
        <f t="shared" si="216"/>
        <v>6</v>
      </c>
      <c r="T173" s="529"/>
      <c r="U173" s="207">
        <v>23</v>
      </c>
      <c r="V173" s="207">
        <v>1736.1152936115291</v>
      </c>
      <c r="W173" s="208">
        <f t="shared" si="209"/>
        <v>75.483273635283879</v>
      </c>
      <c r="X173" s="205">
        <f t="shared" si="217"/>
        <v>6</v>
      </c>
      <c r="Y173" s="529"/>
      <c r="Z173" s="207">
        <v>23</v>
      </c>
      <c r="AA173" s="207">
        <v>1736.7123287671218</v>
      </c>
      <c r="AB173" s="208">
        <f t="shared" si="210"/>
        <v>75.509231685527041</v>
      </c>
      <c r="AC173" s="205">
        <f t="shared" si="218"/>
        <v>6</v>
      </c>
      <c r="AD173" s="529"/>
      <c r="AE173" s="207">
        <v>23</v>
      </c>
      <c r="AF173" s="207">
        <v>1736.7385192127467</v>
      </c>
      <c r="AG173" s="208">
        <f t="shared" si="211"/>
        <v>75.510370400554208</v>
      </c>
      <c r="AH173" s="205">
        <f t="shared" si="219"/>
        <v>6</v>
      </c>
      <c r="AI173" s="529"/>
      <c r="AJ173" s="207">
        <v>23</v>
      </c>
      <c r="AK173" s="207">
        <v>1737.7533985213463</v>
      </c>
      <c r="AL173" s="208">
        <f t="shared" si="212"/>
        <v>75.554495587884617</v>
      </c>
      <c r="AM173" s="205">
        <f t="shared" si="220"/>
        <v>6</v>
      </c>
      <c r="AN173" s="529"/>
      <c r="AO173" s="207">
        <v>23</v>
      </c>
      <c r="AP173" s="207">
        <v>1751.899791231735</v>
      </c>
      <c r="AQ173" s="208">
        <f t="shared" si="213"/>
        <v>76.16955614051021</v>
      </c>
      <c r="AR173" s="205">
        <f t="shared" si="221"/>
        <v>5</v>
      </c>
      <c r="AS173" s="529"/>
      <c r="AT173" s="207">
        <v>23</v>
      </c>
      <c r="AU173" s="207">
        <v>1755.597722960151</v>
      </c>
      <c r="AV173" s="208">
        <f t="shared" si="214"/>
        <v>76.330335780876126</v>
      </c>
      <c r="AW173" s="205">
        <f t="shared" si="222"/>
        <v>5</v>
      </c>
      <c r="AX173" s="529"/>
    </row>
    <row r="174" spans="2:50" ht="14.25" hidden="1" customHeight="1" outlineLevel="1">
      <c r="B174" s="494"/>
      <c r="C174" s="203">
        <v>8</v>
      </c>
      <c r="D174" s="206" t="s">
        <v>411</v>
      </c>
      <c r="E174" s="203">
        <v>23</v>
      </c>
      <c r="F174" s="203">
        <v>2000</v>
      </c>
      <c r="G174" s="208">
        <f t="shared" si="207"/>
        <v>86.956521739130437</v>
      </c>
      <c r="H174" s="529"/>
      <c r="I174" s="209">
        <f t="shared" si="215"/>
        <v>23</v>
      </c>
      <c r="J174" s="209">
        <f t="shared" si="215"/>
        <v>1735.3227417163728</v>
      </c>
      <c r="K174" s="210">
        <f t="shared" si="215"/>
        <v>75.4488148572336</v>
      </c>
      <c r="L174" s="530"/>
      <c r="M174" s="209">
        <f>RANK(K174, K$167:$K$181)</f>
        <v>7</v>
      </c>
      <c r="N174" s="494"/>
      <c r="O174" s="494"/>
      <c r="P174" s="207">
        <v>23</v>
      </c>
      <c r="Q174" s="207">
        <v>1732.0588235294097</v>
      </c>
      <c r="R174" s="208">
        <f t="shared" si="208"/>
        <v>75.306905370843893</v>
      </c>
      <c r="S174" s="205">
        <f t="shared" si="216"/>
        <v>7</v>
      </c>
      <c r="T174" s="529"/>
      <c r="U174" s="207">
        <v>23</v>
      </c>
      <c r="V174" s="207">
        <v>1732.2407170294496</v>
      </c>
      <c r="W174" s="208">
        <f t="shared" si="209"/>
        <v>75.314813783889107</v>
      </c>
      <c r="X174" s="205">
        <f t="shared" si="217"/>
        <v>7</v>
      </c>
      <c r="Y174" s="529"/>
      <c r="Z174" s="207">
        <v>23</v>
      </c>
      <c r="AA174" s="207">
        <v>1732.8579264947884</v>
      </c>
      <c r="AB174" s="208">
        <f t="shared" si="210"/>
        <v>75.341648978034286</v>
      </c>
      <c r="AC174" s="205">
        <f t="shared" si="218"/>
        <v>7</v>
      </c>
      <c r="AD174" s="529"/>
      <c r="AE174" s="207">
        <v>23</v>
      </c>
      <c r="AF174" s="207">
        <v>1734.6709943936285</v>
      </c>
      <c r="AG174" s="208">
        <f t="shared" si="211"/>
        <v>75.420478017114277</v>
      </c>
      <c r="AH174" s="205">
        <f t="shared" si="219"/>
        <v>7</v>
      </c>
      <c r="AI174" s="529"/>
      <c r="AJ174" s="207">
        <v>23</v>
      </c>
      <c r="AK174" s="207">
        <v>1735.6047700170341</v>
      </c>
      <c r="AL174" s="208">
        <f t="shared" si="212"/>
        <v>75.46107695726235</v>
      </c>
      <c r="AM174" s="205">
        <f t="shared" si="220"/>
        <v>7</v>
      </c>
      <c r="AN174" s="529"/>
      <c r="AO174" s="207">
        <v>23</v>
      </c>
      <c r="AP174" s="207">
        <v>1737.2950819672162</v>
      </c>
      <c r="AQ174" s="208">
        <f t="shared" si="213"/>
        <v>75.53456878118331</v>
      </c>
      <c r="AR174" s="205">
        <f t="shared" si="221"/>
        <v>7</v>
      </c>
      <c r="AS174" s="529"/>
      <c r="AT174" s="207">
        <v>23</v>
      </c>
      <c r="AU174" s="207">
        <v>1742.5308785830825</v>
      </c>
      <c r="AV174" s="208">
        <f t="shared" si="214"/>
        <v>75.762212112307935</v>
      </c>
      <c r="AW174" s="205">
        <f t="shared" si="222"/>
        <v>7</v>
      </c>
      <c r="AX174" s="529"/>
    </row>
    <row r="175" spans="2:50" ht="14.25" hidden="1" customHeight="1" outlineLevel="1">
      <c r="B175" s="494"/>
      <c r="C175" s="203">
        <v>9</v>
      </c>
      <c r="D175" s="206" t="s">
        <v>379</v>
      </c>
      <c r="E175" s="203">
        <v>23</v>
      </c>
      <c r="F175" s="203">
        <v>2000</v>
      </c>
      <c r="G175" s="208">
        <f t="shared" si="207"/>
        <v>86.956521739130437</v>
      </c>
      <c r="H175" s="529"/>
      <c r="I175" s="209">
        <f t="shared" si="215"/>
        <v>23</v>
      </c>
      <c r="J175" s="209">
        <f t="shared" si="215"/>
        <v>1741.4080414182686</v>
      </c>
      <c r="K175" s="210">
        <f t="shared" si="215"/>
        <v>75.713393105142103</v>
      </c>
      <c r="L175" s="530"/>
      <c r="M175" s="209">
        <f>RANK(K175, K$167:$K$181)</f>
        <v>6</v>
      </c>
      <c r="N175" s="494"/>
      <c r="O175" s="494"/>
      <c r="P175" s="207">
        <v>23</v>
      </c>
      <c r="Q175" s="207">
        <v>1736.546504680342</v>
      </c>
      <c r="R175" s="208">
        <f t="shared" si="208"/>
        <v>75.502021942623557</v>
      </c>
      <c r="S175" s="205">
        <f t="shared" si="216"/>
        <v>5</v>
      </c>
      <c r="T175" s="529"/>
      <c r="U175" s="207">
        <v>23</v>
      </c>
      <c r="V175" s="207">
        <v>1736.882129277566</v>
      </c>
      <c r="W175" s="208">
        <f t="shared" si="209"/>
        <v>75.516614316415911</v>
      </c>
      <c r="X175" s="205">
        <f>RANK(W175, W$167:W$181)</f>
        <v>5</v>
      </c>
      <c r="Y175" s="529"/>
      <c r="Z175" s="207">
        <v>23</v>
      </c>
      <c r="AA175" s="207">
        <v>1737.4801362088558</v>
      </c>
      <c r="AB175" s="208">
        <f t="shared" si="210"/>
        <v>75.542614617776337</v>
      </c>
      <c r="AC175" s="205">
        <f t="shared" si="218"/>
        <v>5</v>
      </c>
      <c r="AD175" s="529"/>
      <c r="AE175" s="207">
        <v>23</v>
      </c>
      <c r="AF175" s="207">
        <v>1737.6955903271705</v>
      </c>
      <c r="AG175" s="208">
        <f t="shared" si="211"/>
        <v>75.551982188137842</v>
      </c>
      <c r="AH175" s="205">
        <f t="shared" si="219"/>
        <v>5</v>
      </c>
      <c r="AI175" s="529"/>
      <c r="AJ175" s="207">
        <v>23</v>
      </c>
      <c r="AK175" s="207">
        <v>1738.7288740776003</v>
      </c>
      <c r="AL175" s="208">
        <f t="shared" si="212"/>
        <v>75.59690756859132</v>
      </c>
      <c r="AM175" s="205">
        <f t="shared" si="220"/>
        <v>5</v>
      </c>
      <c r="AN175" s="529"/>
      <c r="AO175" s="207">
        <v>23</v>
      </c>
      <c r="AP175" s="207">
        <v>1751.1902297660924</v>
      </c>
      <c r="AQ175" s="208">
        <f t="shared" si="213"/>
        <v>76.138705642004012</v>
      </c>
      <c r="AR175" s="205">
        <f t="shared" si="221"/>
        <v>6</v>
      </c>
      <c r="AS175" s="529"/>
      <c r="AT175" s="207">
        <v>23</v>
      </c>
      <c r="AU175" s="207">
        <v>1751.3328255902518</v>
      </c>
      <c r="AV175" s="208">
        <f t="shared" si="214"/>
        <v>76.144905460445727</v>
      </c>
      <c r="AW175" s="205">
        <f t="shared" si="222"/>
        <v>6</v>
      </c>
      <c r="AX175" s="529"/>
    </row>
    <row r="176" spans="2:50" ht="14.25" hidden="1" customHeight="1" outlineLevel="1">
      <c r="B176" s="494"/>
      <c r="C176" s="203">
        <v>10</v>
      </c>
      <c r="D176" s="206" t="s">
        <v>380</v>
      </c>
      <c r="E176" s="203">
        <v>17</v>
      </c>
      <c r="F176" s="203">
        <v>2000</v>
      </c>
      <c r="G176" s="208">
        <f t="shared" si="207"/>
        <v>117.64705882352941</v>
      </c>
      <c r="H176" s="529"/>
      <c r="I176" s="209">
        <f t="shared" si="215"/>
        <v>17</v>
      </c>
      <c r="J176" s="209">
        <f t="shared" si="215"/>
        <v>1734.2542242951727</v>
      </c>
      <c r="K176" s="210">
        <f t="shared" si="215"/>
        <v>102.01495437030427</v>
      </c>
      <c r="L176" s="530"/>
      <c r="M176" s="209">
        <f>RANK(K176, K$167:$K$181)</f>
        <v>1</v>
      </c>
      <c r="N176" s="494"/>
      <c r="O176" s="494"/>
      <c r="P176" s="207">
        <v>17</v>
      </c>
      <c r="Q176" s="207">
        <v>1732.5676784249358</v>
      </c>
      <c r="R176" s="208">
        <f t="shared" si="208"/>
        <v>101.9157457897021</v>
      </c>
      <c r="S176" s="205">
        <f t="shared" si="216"/>
        <v>1</v>
      </c>
      <c r="T176" s="529"/>
      <c r="U176" s="207">
        <v>17</v>
      </c>
      <c r="V176" s="207">
        <v>1732.6315789473697</v>
      </c>
      <c r="W176" s="208">
        <f t="shared" si="209"/>
        <v>101.91950464396292</v>
      </c>
      <c r="X176" s="205">
        <f t="shared" si="217"/>
        <v>1</v>
      </c>
      <c r="Y176" s="529"/>
      <c r="Z176" s="207">
        <v>17</v>
      </c>
      <c r="AA176" s="207">
        <v>1733.0390920554837</v>
      </c>
      <c r="AB176" s="208">
        <f t="shared" si="210"/>
        <v>101.94347600326375</v>
      </c>
      <c r="AC176" s="205">
        <f t="shared" si="218"/>
        <v>1</v>
      </c>
      <c r="AD176" s="529"/>
      <c r="AE176" s="207">
        <v>17</v>
      </c>
      <c r="AF176" s="207">
        <v>1734.2307692307702</v>
      </c>
      <c r="AG176" s="208">
        <f t="shared" si="211"/>
        <v>102.01357466063354</v>
      </c>
      <c r="AH176" s="205">
        <f t="shared" si="219"/>
        <v>1</v>
      </c>
      <c r="AI176" s="529"/>
      <c r="AJ176" s="207">
        <v>17</v>
      </c>
      <c r="AK176" s="207">
        <v>1735.1863550221087</v>
      </c>
      <c r="AL176" s="208">
        <f t="shared" si="212"/>
        <v>102.06978558953581</v>
      </c>
      <c r="AM176" s="205">
        <f t="shared" si="220"/>
        <v>1</v>
      </c>
      <c r="AN176" s="529"/>
      <c r="AO176" s="207">
        <v>17</v>
      </c>
      <c r="AP176" s="207">
        <v>1736.0240963855401</v>
      </c>
      <c r="AQ176" s="208">
        <f t="shared" si="213"/>
        <v>102.11906449326706</v>
      </c>
      <c r="AR176" s="205">
        <f t="shared" si="221"/>
        <v>1</v>
      </c>
      <c r="AS176" s="529"/>
      <c r="AT176" s="207">
        <v>17</v>
      </c>
      <c r="AU176" s="207">
        <v>1736.1000000000006</v>
      </c>
      <c r="AV176" s="208">
        <f t="shared" si="214"/>
        <v>102.12352941176474</v>
      </c>
      <c r="AW176" s="205">
        <f t="shared" si="222"/>
        <v>1</v>
      </c>
      <c r="AX176" s="529"/>
    </row>
    <row r="177" spans="2:50" ht="14.25" hidden="1" customHeight="1" outlineLevel="1">
      <c r="B177" s="494"/>
      <c r="C177" s="203">
        <v>11</v>
      </c>
      <c r="D177" s="206" t="s">
        <v>618</v>
      </c>
      <c r="E177" s="203">
        <v>20</v>
      </c>
      <c r="F177" s="203">
        <v>2000</v>
      </c>
      <c r="G177" s="208">
        <f t="shared" si="207"/>
        <v>100</v>
      </c>
      <c r="H177" s="529"/>
      <c r="I177" s="209">
        <f t="shared" si="215"/>
        <v>20</v>
      </c>
      <c r="J177" s="209">
        <f t="shared" si="215"/>
        <v>1734.9688493689318</v>
      </c>
      <c r="K177" s="210">
        <f t="shared" si="215"/>
        <v>86.748442468446584</v>
      </c>
      <c r="L177" s="530"/>
      <c r="M177" s="209">
        <f>RANK(K177, K$167:$K$181)</f>
        <v>2</v>
      </c>
      <c r="N177" s="494"/>
      <c r="O177" s="494"/>
      <c r="P177" s="207">
        <v>20</v>
      </c>
      <c r="Q177" s="207">
        <v>1731.9159456118682</v>
      </c>
      <c r="R177" s="208">
        <f t="shared" si="208"/>
        <v>86.595797280593416</v>
      </c>
      <c r="S177" s="205">
        <f t="shared" si="216"/>
        <v>2</v>
      </c>
      <c r="T177" s="529"/>
      <c r="U177" s="207">
        <v>20</v>
      </c>
      <c r="V177" s="207">
        <v>1732.3237597911238</v>
      </c>
      <c r="W177" s="208">
        <f t="shared" si="209"/>
        <v>86.616187989556195</v>
      </c>
      <c r="X177" s="205">
        <f t="shared" si="217"/>
        <v>2</v>
      </c>
      <c r="Y177" s="529"/>
      <c r="Z177" s="207">
        <v>20</v>
      </c>
      <c r="AA177" s="207">
        <v>1733.1179321486279</v>
      </c>
      <c r="AB177" s="208">
        <f t="shared" si="210"/>
        <v>86.655896607431401</v>
      </c>
      <c r="AC177" s="205">
        <f t="shared" si="218"/>
        <v>2</v>
      </c>
      <c r="AD177" s="529"/>
      <c r="AE177" s="207">
        <v>20</v>
      </c>
      <c r="AF177" s="207">
        <v>1734.0043134435657</v>
      </c>
      <c r="AG177" s="208">
        <f t="shared" si="211"/>
        <v>86.700215672178288</v>
      </c>
      <c r="AH177" s="205">
        <f t="shared" si="219"/>
        <v>2</v>
      </c>
      <c r="AI177" s="529"/>
      <c r="AJ177" s="207">
        <v>20</v>
      </c>
      <c r="AK177" s="207">
        <v>1735.0666233344195</v>
      </c>
      <c r="AL177" s="208">
        <f t="shared" si="212"/>
        <v>86.753331166720983</v>
      </c>
      <c r="AM177" s="205">
        <f t="shared" si="220"/>
        <v>2</v>
      </c>
      <c r="AN177" s="529"/>
      <c r="AO177" s="207">
        <v>20</v>
      </c>
      <c r="AP177" s="207">
        <v>1738.3120204603606</v>
      </c>
      <c r="AQ177" s="208">
        <f t="shared" si="213"/>
        <v>86.915601023018027</v>
      </c>
      <c r="AR177" s="205">
        <f t="shared" si="221"/>
        <v>2</v>
      </c>
      <c r="AS177" s="529"/>
      <c r="AT177" s="207">
        <v>20</v>
      </c>
      <c r="AU177" s="207">
        <v>1740.0413507925573</v>
      </c>
      <c r="AV177" s="208">
        <f t="shared" si="214"/>
        <v>87.002067539627859</v>
      </c>
      <c r="AW177" s="205">
        <f t="shared" si="222"/>
        <v>2</v>
      </c>
      <c r="AX177" s="529"/>
    </row>
    <row r="178" spans="2:50" ht="14.25" hidden="1" customHeight="1" outlineLevel="1">
      <c r="B178" s="494"/>
      <c r="C178" s="203">
        <v>12</v>
      </c>
      <c r="D178" s="206"/>
      <c r="E178" s="203"/>
      <c r="F178" s="203"/>
      <c r="G178" s="208"/>
      <c r="H178" s="529"/>
      <c r="I178" s="209"/>
      <c r="J178" s="209"/>
      <c r="K178" s="210"/>
      <c r="L178" s="530"/>
      <c r="M178" s="209"/>
      <c r="N178" s="494"/>
      <c r="O178" s="494"/>
      <c r="P178" s="203"/>
      <c r="Q178" s="203"/>
      <c r="R178" s="208"/>
      <c r="S178" s="205"/>
      <c r="T178" s="529"/>
      <c r="U178" s="203"/>
      <c r="V178" s="203"/>
      <c r="W178" s="208"/>
      <c r="X178" s="205"/>
      <c r="Y178" s="529"/>
      <c r="Z178" s="203"/>
      <c r="AA178" s="203"/>
      <c r="AB178" s="208"/>
      <c r="AC178" s="205"/>
      <c r="AD178" s="529"/>
      <c r="AE178" s="203"/>
      <c r="AF178" s="203"/>
      <c r="AG178" s="208"/>
      <c r="AH178" s="205"/>
      <c r="AI178" s="529"/>
      <c r="AJ178" s="203"/>
      <c r="AK178" s="203"/>
      <c r="AL178" s="208"/>
      <c r="AM178" s="205"/>
      <c r="AN178" s="529"/>
      <c r="AO178" s="203"/>
      <c r="AP178" s="203"/>
      <c r="AQ178" s="208"/>
      <c r="AR178" s="205"/>
      <c r="AS178" s="529"/>
      <c r="AT178" s="203"/>
      <c r="AU178" s="203"/>
      <c r="AV178" s="208"/>
      <c r="AW178" s="205"/>
      <c r="AX178" s="529"/>
    </row>
    <row r="179" spans="2:50" ht="14.25" hidden="1" customHeight="1" outlineLevel="1">
      <c r="B179" s="494"/>
      <c r="C179" s="203">
        <v>13</v>
      </c>
      <c r="D179" s="206"/>
      <c r="E179" s="203"/>
      <c r="F179" s="203"/>
      <c r="G179" s="208"/>
      <c r="H179" s="529"/>
      <c r="I179" s="209"/>
      <c r="J179" s="209"/>
      <c r="K179" s="210"/>
      <c r="L179" s="530"/>
      <c r="M179" s="209"/>
      <c r="N179" s="494"/>
      <c r="O179" s="494"/>
      <c r="P179" s="203"/>
      <c r="Q179" s="203"/>
      <c r="R179" s="208"/>
      <c r="S179" s="205"/>
      <c r="T179" s="529"/>
      <c r="U179" s="203"/>
      <c r="V179" s="203"/>
      <c r="W179" s="208"/>
      <c r="X179" s="205"/>
      <c r="Y179" s="529"/>
      <c r="Z179" s="203"/>
      <c r="AA179" s="203"/>
      <c r="AB179" s="208"/>
      <c r="AC179" s="205"/>
      <c r="AD179" s="529"/>
      <c r="AE179" s="203"/>
      <c r="AF179" s="203"/>
      <c r="AG179" s="208"/>
      <c r="AH179" s="205"/>
      <c r="AI179" s="529"/>
      <c r="AJ179" s="203"/>
      <c r="AK179" s="203"/>
      <c r="AL179" s="208"/>
      <c r="AM179" s="205"/>
      <c r="AN179" s="529"/>
      <c r="AO179" s="203"/>
      <c r="AP179" s="203"/>
      <c r="AQ179" s="208"/>
      <c r="AR179" s="205"/>
      <c r="AS179" s="529"/>
      <c r="AT179" s="203"/>
      <c r="AU179" s="203"/>
      <c r="AV179" s="208"/>
      <c r="AW179" s="205"/>
      <c r="AX179" s="529"/>
    </row>
    <row r="180" spans="2:50" ht="14.25" hidden="1" customHeight="1" outlineLevel="1">
      <c r="B180" s="494"/>
      <c r="C180" s="203">
        <v>14</v>
      </c>
      <c r="D180" s="206"/>
      <c r="E180" s="203"/>
      <c r="F180" s="203"/>
      <c r="G180" s="208"/>
      <c r="H180" s="529"/>
      <c r="I180" s="209"/>
      <c r="J180" s="209"/>
      <c r="K180" s="210"/>
      <c r="L180" s="530"/>
      <c r="M180" s="209"/>
      <c r="N180" s="494"/>
      <c r="O180" s="494"/>
      <c r="P180" s="203"/>
      <c r="Q180" s="203"/>
      <c r="R180" s="208"/>
      <c r="S180" s="205"/>
      <c r="T180" s="529"/>
      <c r="U180" s="203"/>
      <c r="V180" s="203"/>
      <c r="W180" s="208"/>
      <c r="X180" s="205"/>
      <c r="Y180" s="529"/>
      <c r="Z180" s="203"/>
      <c r="AA180" s="203"/>
      <c r="AB180" s="208"/>
      <c r="AC180" s="205"/>
      <c r="AD180" s="529"/>
      <c r="AE180" s="203"/>
      <c r="AF180" s="203"/>
      <c r="AG180" s="208"/>
      <c r="AH180" s="205"/>
      <c r="AI180" s="529"/>
      <c r="AJ180" s="203"/>
      <c r="AK180" s="203"/>
      <c r="AL180" s="208"/>
      <c r="AM180" s="205"/>
      <c r="AN180" s="529"/>
      <c r="AO180" s="203"/>
      <c r="AP180" s="203"/>
      <c r="AQ180" s="208"/>
      <c r="AR180" s="205"/>
      <c r="AS180" s="529"/>
      <c r="AT180" s="203"/>
      <c r="AU180" s="203"/>
      <c r="AV180" s="208"/>
      <c r="AW180" s="205"/>
      <c r="AX180" s="529"/>
    </row>
    <row r="181" spans="2:50" ht="14.25" hidden="1" customHeight="1" outlineLevel="1">
      <c r="B181" s="494"/>
      <c r="C181" s="203">
        <v>15</v>
      </c>
      <c r="D181" s="206"/>
      <c r="E181" s="203"/>
      <c r="F181" s="203"/>
      <c r="G181" s="208"/>
      <c r="H181" s="529"/>
      <c r="I181" s="209"/>
      <c r="J181" s="209"/>
      <c r="K181" s="210"/>
      <c r="L181" s="530"/>
      <c r="M181" s="209"/>
      <c r="N181" s="494"/>
      <c r="O181" s="494"/>
      <c r="P181" s="203"/>
      <c r="Q181" s="207"/>
      <c r="R181" s="208"/>
      <c r="S181" s="205"/>
      <c r="T181" s="529"/>
      <c r="U181" s="203"/>
      <c r="V181" s="207"/>
      <c r="W181" s="208"/>
      <c r="X181" s="205"/>
      <c r="Y181" s="529"/>
      <c r="Z181" s="203"/>
      <c r="AA181" s="207"/>
      <c r="AB181" s="208"/>
      <c r="AC181" s="205"/>
      <c r="AD181" s="529"/>
      <c r="AE181" s="203"/>
      <c r="AF181" s="207"/>
      <c r="AG181" s="208"/>
      <c r="AH181" s="205"/>
      <c r="AI181" s="529"/>
      <c r="AJ181" s="203"/>
      <c r="AK181" s="207"/>
      <c r="AL181" s="208"/>
      <c r="AM181" s="205"/>
      <c r="AN181" s="529"/>
      <c r="AO181" s="203"/>
      <c r="AP181" s="207"/>
      <c r="AQ181" s="208"/>
      <c r="AR181" s="205"/>
      <c r="AS181" s="529"/>
      <c r="AT181" s="203"/>
      <c r="AU181" s="207"/>
      <c r="AV181" s="208"/>
      <c r="AW181" s="205"/>
      <c r="AX181" s="529"/>
    </row>
    <row r="182" spans="2:50" ht="14.25" hidden="1" customHeight="1" outlineLevel="1" collapsed="1">
      <c r="B182" s="532" t="s">
        <v>629</v>
      </c>
      <c r="C182" s="532"/>
      <c r="D182" s="532"/>
      <c r="E182" s="532"/>
      <c r="F182" s="532"/>
      <c r="G182" s="532"/>
      <c r="H182" s="532"/>
      <c r="I182" s="532"/>
      <c r="J182" s="532"/>
      <c r="K182" s="532"/>
      <c r="L182" s="532"/>
      <c r="M182" s="533"/>
      <c r="N182" s="575" t="s">
        <v>445</v>
      </c>
      <c r="O182" s="575" t="s">
        <v>105</v>
      </c>
      <c r="P182" s="587">
        <f>AT162+1</f>
        <v>45930</v>
      </c>
      <c r="Q182" s="588"/>
      <c r="R182" s="588"/>
      <c r="S182" s="588"/>
      <c r="T182" s="588"/>
      <c r="U182" s="589">
        <f>P182+1</f>
        <v>45931</v>
      </c>
      <c r="V182" s="590"/>
      <c r="W182" s="590"/>
      <c r="X182" s="590"/>
      <c r="Y182" s="590"/>
      <c r="Z182" s="587">
        <f t="shared" ref="Z182" si="223">U182+1</f>
        <v>45932</v>
      </c>
      <c r="AA182" s="588"/>
      <c r="AB182" s="588"/>
      <c r="AC182" s="588"/>
      <c r="AD182" s="588"/>
      <c r="AE182" s="589">
        <f t="shared" ref="AE182" si="224">Z182+1</f>
        <v>45933</v>
      </c>
      <c r="AF182" s="590"/>
      <c r="AG182" s="590"/>
      <c r="AH182" s="590"/>
      <c r="AI182" s="590"/>
      <c r="AJ182" s="591">
        <f t="shared" ref="AJ182" si="225">AE182+1</f>
        <v>45934</v>
      </c>
      <c r="AK182" s="592"/>
      <c r="AL182" s="592"/>
      <c r="AM182" s="592"/>
      <c r="AN182" s="593"/>
      <c r="AO182" s="589">
        <f t="shared" ref="AO182" si="226">AJ182+1</f>
        <v>45935</v>
      </c>
      <c r="AP182" s="590"/>
      <c r="AQ182" s="590"/>
      <c r="AR182" s="590"/>
      <c r="AS182" s="590"/>
      <c r="AT182" s="591">
        <f t="shared" ref="AT182" si="227">AO182+1</f>
        <v>45936</v>
      </c>
      <c r="AU182" s="592"/>
      <c r="AV182" s="592"/>
      <c r="AW182" s="592"/>
      <c r="AX182" s="593"/>
    </row>
    <row r="183" spans="2:50" ht="14.25" hidden="1" customHeight="1" outlineLevel="1">
      <c r="B183" s="534"/>
      <c r="C183" s="534"/>
      <c r="D183" s="534"/>
      <c r="E183" s="534"/>
      <c r="F183" s="534"/>
      <c r="G183" s="534"/>
      <c r="H183" s="534"/>
      <c r="I183" s="534"/>
      <c r="J183" s="534"/>
      <c r="K183" s="534"/>
      <c r="L183" s="534"/>
      <c r="M183" s="535"/>
      <c r="N183" s="577"/>
      <c r="O183" s="577"/>
      <c r="P183" s="594">
        <f>P182</f>
        <v>45930</v>
      </c>
      <c r="Q183" s="594"/>
      <c r="R183" s="594"/>
      <c r="S183" s="594"/>
      <c r="T183" s="594"/>
      <c r="U183" s="595">
        <f>U182</f>
        <v>45931</v>
      </c>
      <c r="V183" s="595"/>
      <c r="W183" s="595"/>
      <c r="X183" s="595"/>
      <c r="Y183" s="595"/>
      <c r="Z183" s="594">
        <f t="shared" ref="Z183" si="228">Z182</f>
        <v>45932</v>
      </c>
      <c r="AA183" s="594"/>
      <c r="AB183" s="594"/>
      <c r="AC183" s="594"/>
      <c r="AD183" s="594"/>
      <c r="AE183" s="595">
        <f t="shared" ref="AE183" si="229">AE182</f>
        <v>45933</v>
      </c>
      <c r="AF183" s="595"/>
      <c r="AG183" s="595"/>
      <c r="AH183" s="595"/>
      <c r="AI183" s="595"/>
      <c r="AJ183" s="596">
        <f t="shared" ref="AJ183" si="230">AJ182</f>
        <v>45934</v>
      </c>
      <c r="AK183" s="597"/>
      <c r="AL183" s="597"/>
      <c r="AM183" s="597"/>
      <c r="AN183" s="598"/>
      <c r="AO183" s="595">
        <f t="shared" ref="AO183" si="231">AO182</f>
        <v>45935</v>
      </c>
      <c r="AP183" s="595"/>
      <c r="AQ183" s="595"/>
      <c r="AR183" s="595"/>
      <c r="AS183" s="595"/>
      <c r="AT183" s="596">
        <f t="shared" ref="AT183" si="232">AT182</f>
        <v>45936</v>
      </c>
      <c r="AU183" s="597"/>
      <c r="AV183" s="597"/>
      <c r="AW183" s="597"/>
      <c r="AX183" s="598"/>
    </row>
    <row r="184" spans="2:50" ht="14.25" hidden="1" customHeight="1" outlineLevel="1">
      <c r="B184" s="494" t="s">
        <v>165</v>
      </c>
      <c r="C184" s="494" t="s">
        <v>160</v>
      </c>
      <c r="D184" s="494"/>
      <c r="E184" s="494" t="s">
        <v>161</v>
      </c>
      <c r="F184" s="494"/>
      <c r="G184" s="494"/>
      <c r="H184" s="494" t="s">
        <v>166</v>
      </c>
      <c r="I184" s="527" t="s">
        <v>446</v>
      </c>
      <c r="J184" s="527"/>
      <c r="K184" s="527"/>
      <c r="L184" s="527" t="s">
        <v>166</v>
      </c>
      <c r="M184" s="527" t="s">
        <v>168</v>
      </c>
      <c r="N184" s="494"/>
      <c r="O184" s="494" t="s">
        <v>167</v>
      </c>
      <c r="P184" s="494" t="s">
        <v>163</v>
      </c>
      <c r="Q184" s="494"/>
      <c r="R184" s="494"/>
      <c r="S184" s="494"/>
      <c r="T184" s="494" t="s">
        <v>166</v>
      </c>
      <c r="U184" s="494" t="s">
        <v>163</v>
      </c>
      <c r="V184" s="494"/>
      <c r="W184" s="494"/>
      <c r="X184" s="494"/>
      <c r="Y184" s="494" t="s">
        <v>166</v>
      </c>
      <c r="Z184" s="494" t="s">
        <v>163</v>
      </c>
      <c r="AA184" s="494"/>
      <c r="AB184" s="494"/>
      <c r="AC184" s="494"/>
      <c r="AD184" s="494" t="s">
        <v>166</v>
      </c>
      <c r="AE184" s="494" t="s">
        <v>163</v>
      </c>
      <c r="AF184" s="494"/>
      <c r="AG184" s="494"/>
      <c r="AH184" s="494"/>
      <c r="AI184" s="494" t="s">
        <v>166</v>
      </c>
      <c r="AJ184" s="494" t="s">
        <v>163</v>
      </c>
      <c r="AK184" s="494"/>
      <c r="AL184" s="494"/>
      <c r="AM184" s="494"/>
      <c r="AN184" s="494" t="s">
        <v>166</v>
      </c>
      <c r="AO184" s="494" t="s">
        <v>163</v>
      </c>
      <c r="AP184" s="494"/>
      <c r="AQ184" s="494"/>
      <c r="AR184" s="494"/>
      <c r="AS184" s="494" t="s">
        <v>166</v>
      </c>
      <c r="AT184" s="494" t="s">
        <v>163</v>
      </c>
      <c r="AU184" s="494"/>
      <c r="AV184" s="494"/>
      <c r="AW184" s="494"/>
      <c r="AX184" s="494" t="s">
        <v>166</v>
      </c>
    </row>
    <row r="185" spans="2:50" ht="14.25" hidden="1" customHeight="1" outlineLevel="1">
      <c r="B185" s="494"/>
      <c r="C185" s="494"/>
      <c r="D185" s="494"/>
      <c r="E185" s="494" t="s">
        <v>447</v>
      </c>
      <c r="F185" s="494"/>
      <c r="G185" s="494"/>
      <c r="H185" s="494"/>
      <c r="I185" s="527" t="s">
        <v>447</v>
      </c>
      <c r="J185" s="527"/>
      <c r="K185" s="527"/>
      <c r="L185" s="527"/>
      <c r="M185" s="527"/>
      <c r="N185" s="494"/>
      <c r="O185" s="494"/>
      <c r="P185" s="494" t="s">
        <v>448</v>
      </c>
      <c r="Q185" s="494"/>
      <c r="R185" s="494"/>
      <c r="S185" s="494"/>
      <c r="T185" s="494"/>
      <c r="U185" s="494" t="s">
        <v>448</v>
      </c>
      <c r="V185" s="494"/>
      <c r="W185" s="494"/>
      <c r="X185" s="494"/>
      <c r="Y185" s="494"/>
      <c r="Z185" s="494" t="s">
        <v>448</v>
      </c>
      <c r="AA185" s="494"/>
      <c r="AB185" s="494"/>
      <c r="AC185" s="494"/>
      <c r="AD185" s="494"/>
      <c r="AE185" s="494" t="s">
        <v>448</v>
      </c>
      <c r="AF185" s="494"/>
      <c r="AG185" s="494"/>
      <c r="AH185" s="494"/>
      <c r="AI185" s="494"/>
      <c r="AJ185" s="494" t="s">
        <v>448</v>
      </c>
      <c r="AK185" s="494"/>
      <c r="AL185" s="494"/>
      <c r="AM185" s="494"/>
      <c r="AN185" s="494"/>
      <c r="AO185" s="494" t="s">
        <v>448</v>
      </c>
      <c r="AP185" s="494"/>
      <c r="AQ185" s="494"/>
      <c r="AR185" s="494"/>
      <c r="AS185" s="494"/>
      <c r="AT185" s="494" t="s">
        <v>448</v>
      </c>
      <c r="AU185" s="494"/>
      <c r="AV185" s="494"/>
      <c r="AW185" s="494"/>
      <c r="AX185" s="494"/>
    </row>
    <row r="186" spans="2:50" ht="14.25" hidden="1" customHeight="1" outlineLevel="1">
      <c r="B186" s="494"/>
      <c r="C186" s="494"/>
      <c r="D186" s="494"/>
      <c r="E186" s="203" t="s">
        <v>162</v>
      </c>
      <c r="F186" s="203" t="s">
        <v>449</v>
      </c>
      <c r="G186" s="203" t="s">
        <v>164</v>
      </c>
      <c r="H186" s="494"/>
      <c r="I186" s="204" t="s">
        <v>162</v>
      </c>
      <c r="J186" s="204" t="s">
        <v>449</v>
      </c>
      <c r="K186" s="204" t="s">
        <v>164</v>
      </c>
      <c r="L186" s="527"/>
      <c r="M186" s="527"/>
      <c r="N186" s="494"/>
      <c r="O186" s="494"/>
      <c r="P186" s="203" t="s">
        <v>162</v>
      </c>
      <c r="Q186" s="203" t="s">
        <v>449</v>
      </c>
      <c r="R186" s="203" t="s">
        <v>164</v>
      </c>
      <c r="S186" s="205" t="s">
        <v>168</v>
      </c>
      <c r="T186" s="494"/>
      <c r="U186" s="203" t="s">
        <v>162</v>
      </c>
      <c r="V186" s="203" t="s">
        <v>449</v>
      </c>
      <c r="W186" s="203" t="s">
        <v>164</v>
      </c>
      <c r="X186" s="205" t="s">
        <v>168</v>
      </c>
      <c r="Y186" s="494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494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494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494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494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494"/>
    </row>
    <row r="187" spans="2:50" ht="14.25" hidden="1" customHeight="1" outlineLevel="1">
      <c r="B187" s="494" t="s">
        <v>408</v>
      </c>
      <c r="C187" s="203">
        <v>1</v>
      </c>
      <c r="D187" s="206" t="s">
        <v>375</v>
      </c>
      <c r="E187" s="203">
        <v>26</v>
      </c>
      <c r="F187" s="203">
        <v>2000</v>
      </c>
      <c r="G187" s="208">
        <f t="shared" ref="G187:G198" si="233">F187/E187</f>
        <v>76.92307692307692</v>
      </c>
      <c r="H187" s="529">
        <f>AVERAGE(G187:G201)</f>
        <v>89.258669719027765</v>
      </c>
      <c r="I187" s="209">
        <f>AVERAGE(P187,U187,Z187,AE187,AJ187,AO187,AT187)</f>
        <v>26</v>
      </c>
      <c r="J187" s="209">
        <f>AVERAGE(Q187,V187,AA187,AF187,AK187,AP187,AU187)</f>
        <v>1766.9459867559403</v>
      </c>
      <c r="K187" s="210">
        <f>AVERAGE(R187,W187,AB187,AG187,AL187,AQ187,AV187)</f>
        <v>67.959461029074632</v>
      </c>
      <c r="L187" s="530">
        <f>IFERROR(AVERAGE(K187:K201),"-")</f>
        <v>77.405062360637586</v>
      </c>
      <c r="M187" s="209">
        <f>RANK(K187, K$187:$K$201)</f>
        <v>10</v>
      </c>
      <c r="N187" s="494"/>
      <c r="O187" s="494"/>
      <c r="P187" s="207">
        <v>26</v>
      </c>
      <c r="Q187" s="207">
        <v>1765.9541130386126</v>
      </c>
      <c r="R187" s="208">
        <f t="shared" ref="R187:R197" si="234">Q187/P187</f>
        <v>67.921312039946642</v>
      </c>
      <c r="S187" s="205">
        <f>RANK(R187, R$187:R$201)</f>
        <v>9</v>
      </c>
      <c r="T187" s="529">
        <f>AVERAGE(R187:R201)</f>
        <v>77.678021669010604</v>
      </c>
      <c r="U187" s="207">
        <v>26</v>
      </c>
      <c r="V187" s="207">
        <v>1766.6154754873003</v>
      </c>
      <c r="W187" s="208">
        <f t="shared" ref="W187:W197" si="235">V187/U187</f>
        <v>67.94674905720386</v>
      </c>
      <c r="X187" s="205">
        <f>RANK(W187, W$187:W$201)</f>
        <v>9</v>
      </c>
      <c r="Y187" s="529">
        <f>AVERAGE(W187:W201)</f>
        <v>77.693898498000038</v>
      </c>
      <c r="Z187" s="207">
        <v>26</v>
      </c>
      <c r="AA187" s="207">
        <v>1766.8571428571422</v>
      </c>
      <c r="AB187" s="208">
        <f t="shared" ref="AB187:AB197" si="236">AA187/Z187</f>
        <v>67.956043956043928</v>
      </c>
      <c r="AC187" s="205">
        <f>RANK(AB187, AB$187:AB$201)</f>
        <v>9</v>
      </c>
      <c r="AD187" s="529">
        <f>AVERAGE(AB187:AB201)</f>
        <v>77.709792821713734</v>
      </c>
      <c r="AE187" s="207">
        <v>26</v>
      </c>
      <c r="AF187" s="207">
        <v>1766.9047257255734</v>
      </c>
      <c r="AG187" s="208">
        <f t="shared" ref="AG187:AG197" si="237">AF187/AE187</f>
        <v>67.957874066368205</v>
      </c>
      <c r="AH187" s="205">
        <f>RANK(AG187, AG$187:AG$201)</f>
        <v>9</v>
      </c>
      <c r="AI187" s="529">
        <f>AVERAGE(AG187:AG201)</f>
        <v>77.782641817960553</v>
      </c>
      <c r="AJ187" s="207">
        <v>26</v>
      </c>
      <c r="AK187" s="207">
        <v>1767.120743034056</v>
      </c>
      <c r="AL187" s="208">
        <f t="shared" ref="AL187:AL197" si="238">AK187/AJ187</f>
        <v>67.966182424386773</v>
      </c>
      <c r="AM187" s="205">
        <f>RANK(AL187, AL$187:AL$201)</f>
        <v>9</v>
      </c>
      <c r="AN187" s="529">
        <f>AVERAGE(AL187:AL201)</f>
        <v>77.868034914199185</v>
      </c>
      <c r="AO187" s="207">
        <v>26</v>
      </c>
      <c r="AP187" s="207">
        <v>1767.2812867791288</v>
      </c>
      <c r="AQ187" s="208">
        <f t="shared" ref="AQ187:AQ197" si="239">AP187/AO187</f>
        <v>67.972357183812647</v>
      </c>
      <c r="AR187" s="205">
        <f>RANK(AQ187, AQ$187:AQ$201)</f>
        <v>9</v>
      </c>
      <c r="AS187" s="529">
        <f>AVERAGE(AQ187:AQ201)</f>
        <v>77.957877538227009</v>
      </c>
      <c r="AT187" s="207">
        <v>26</v>
      </c>
      <c r="AU187" s="207">
        <v>1767.8884203697694</v>
      </c>
      <c r="AV187" s="208">
        <f t="shared" ref="AV187:AV198" si="240">AU187/AT187</f>
        <v>67.995708475760367</v>
      </c>
      <c r="AW187" s="205">
        <f>RANK(AV187, AV$187:AV$201)</f>
        <v>10</v>
      </c>
      <c r="AX187" s="529">
        <f>AVERAGE(AV187:AV201)</f>
        <v>77.669424424424818</v>
      </c>
    </row>
    <row r="188" spans="2:50" ht="14.25" hidden="1" customHeight="1" outlineLevel="1">
      <c r="B188" s="494"/>
      <c r="C188" s="203">
        <v>2</v>
      </c>
      <c r="D188" s="206" t="s">
        <v>409</v>
      </c>
      <c r="E188" s="203">
        <v>26</v>
      </c>
      <c r="F188" s="203">
        <v>2000</v>
      </c>
      <c r="G188" s="208">
        <f t="shared" si="233"/>
        <v>76.92307692307692</v>
      </c>
      <c r="H188" s="529"/>
      <c r="I188" s="209">
        <f t="shared" ref="I188:K198" si="241">AVERAGE(P188,U188,Z188,AE188,AJ188,AO188,AT188)</f>
        <v>26</v>
      </c>
      <c r="J188" s="209">
        <f t="shared" si="241"/>
        <v>1737.7804813639073</v>
      </c>
      <c r="K188" s="210">
        <f t="shared" si="241"/>
        <v>66.837710821688759</v>
      </c>
      <c r="L188" s="530"/>
      <c r="M188" s="209">
        <f>RANK(K188, K$187:$K$201)</f>
        <v>11</v>
      </c>
      <c r="N188" s="494"/>
      <c r="O188" s="494"/>
      <c r="P188" s="207">
        <v>26</v>
      </c>
      <c r="Q188" s="207">
        <v>1732.9121920404282</v>
      </c>
      <c r="R188" s="208">
        <f t="shared" si="234"/>
        <v>66.650468924631852</v>
      </c>
      <c r="S188" s="205">
        <f t="shared" ref="S188:S197" si="242">RANK(R188, R$187:R$201)</f>
        <v>10</v>
      </c>
      <c r="T188" s="529"/>
      <c r="U188" s="207">
        <v>26</v>
      </c>
      <c r="V188" s="207">
        <v>1733.1121433311189</v>
      </c>
      <c r="W188" s="208">
        <f t="shared" si="235"/>
        <v>66.658159358889193</v>
      </c>
      <c r="X188" s="205">
        <f t="shared" ref="X188:X197" si="243">RANK(W188, W$187:W$201)</f>
        <v>10</v>
      </c>
      <c r="Y188" s="529"/>
      <c r="Z188" s="207">
        <v>26</v>
      </c>
      <c r="AA188" s="207">
        <v>1733.7146943153366</v>
      </c>
      <c r="AB188" s="208">
        <f t="shared" si="236"/>
        <v>66.681334396743722</v>
      </c>
      <c r="AC188" s="205">
        <f t="shared" ref="AC188:AC197" si="244">RANK(AB188, AB$187:AB$201)</f>
        <v>10</v>
      </c>
      <c r="AD188" s="529"/>
      <c r="AE188" s="207">
        <v>26</v>
      </c>
      <c r="AF188" s="207">
        <v>1735.4085603112862</v>
      </c>
      <c r="AG188" s="208">
        <f t="shared" si="237"/>
        <v>66.74648308889563</v>
      </c>
      <c r="AH188" s="205">
        <f t="shared" ref="AH188:AH197" si="245">RANK(AG188, AG$187:AG$201)</f>
        <v>10</v>
      </c>
      <c r="AI188" s="529"/>
      <c r="AJ188" s="207">
        <v>26</v>
      </c>
      <c r="AK188" s="207">
        <v>1741.5384615384608</v>
      </c>
      <c r="AL188" s="208">
        <f t="shared" si="238"/>
        <v>66.98224852071003</v>
      </c>
      <c r="AM188" s="205">
        <f t="shared" ref="AM188:AM197" si="246">RANK(AL188, AL$187:AL$201)</f>
        <v>10</v>
      </c>
      <c r="AN188" s="529"/>
      <c r="AO188" s="207">
        <v>26</v>
      </c>
      <c r="AP188" s="207">
        <v>1742.1658072193557</v>
      </c>
      <c r="AQ188" s="208">
        <f t="shared" si="239"/>
        <v>67.006377200744453</v>
      </c>
      <c r="AR188" s="205">
        <f t="shared" ref="AR188:AR197" si="247">RANK(AQ188, AQ$187:AQ$201)</f>
        <v>10</v>
      </c>
      <c r="AS188" s="529"/>
      <c r="AT188" s="207">
        <v>26</v>
      </c>
      <c r="AU188" s="207">
        <v>1745.6115107913668</v>
      </c>
      <c r="AV188" s="208">
        <f t="shared" si="240"/>
        <v>67.13890426120642</v>
      </c>
      <c r="AW188" s="205">
        <f t="shared" ref="AW188:AW198" si="248">RANK(AV188, AV$187:AV$201)</f>
        <v>12</v>
      </c>
      <c r="AX188" s="529"/>
    </row>
    <row r="189" spans="2:50" ht="14.25" hidden="1" customHeight="1" outlineLevel="1">
      <c r="B189" s="494"/>
      <c r="C189" s="203">
        <v>3</v>
      </c>
      <c r="D189" s="206" t="s">
        <v>528</v>
      </c>
      <c r="E189" s="203">
        <v>25</v>
      </c>
      <c r="F189" s="203">
        <v>2000</v>
      </c>
      <c r="G189" s="208">
        <f t="shared" si="233"/>
        <v>80</v>
      </c>
      <c r="H189" s="529"/>
      <c r="I189" s="209">
        <f t="shared" si="241"/>
        <v>25</v>
      </c>
      <c r="J189" s="209">
        <f t="shared" si="241"/>
        <v>1738.9521571269975</v>
      </c>
      <c r="K189" s="210">
        <f t="shared" si="241"/>
        <v>69.558086285079895</v>
      </c>
      <c r="L189" s="530"/>
      <c r="M189" s="209">
        <f>RANK(K189, K$187:$K$201)</f>
        <v>9</v>
      </c>
      <c r="N189" s="494"/>
      <c r="O189" s="494"/>
      <c r="P189" s="207">
        <v>25</v>
      </c>
      <c r="Q189" s="207">
        <v>1731.4225795176517</v>
      </c>
      <c r="R189" s="208">
        <f t="shared" si="234"/>
        <v>69.256903180706061</v>
      </c>
      <c r="S189" s="205">
        <f t="shared" si="242"/>
        <v>8</v>
      </c>
      <c r="T189" s="529"/>
      <c r="U189" s="207">
        <v>25</v>
      </c>
      <c r="V189" s="207">
        <v>1731.8084345961404</v>
      </c>
      <c r="W189" s="208">
        <f t="shared" si="235"/>
        <v>69.27233738384561</v>
      </c>
      <c r="X189" s="205">
        <f>RANK(W189, W$187:W$201)</f>
        <v>8</v>
      </c>
      <c r="Y189" s="529"/>
      <c r="Z189" s="207">
        <v>25</v>
      </c>
      <c r="AA189" s="207">
        <v>1731.8840579710047</v>
      </c>
      <c r="AB189" s="208">
        <f t="shared" si="236"/>
        <v>69.275362318840195</v>
      </c>
      <c r="AC189" s="205">
        <f t="shared" si="244"/>
        <v>8</v>
      </c>
      <c r="AD189" s="529"/>
      <c r="AE189" s="207">
        <v>25</v>
      </c>
      <c r="AF189" s="207">
        <v>1736.0040060090103</v>
      </c>
      <c r="AG189" s="208">
        <f t="shared" si="237"/>
        <v>69.440160240360413</v>
      </c>
      <c r="AH189" s="205">
        <f t="shared" si="245"/>
        <v>8</v>
      </c>
      <c r="AI189" s="529"/>
      <c r="AJ189" s="207">
        <v>25</v>
      </c>
      <c r="AK189" s="207">
        <v>1745.6250000000018</v>
      </c>
      <c r="AL189" s="208">
        <f t="shared" si="238"/>
        <v>69.825000000000074</v>
      </c>
      <c r="AM189" s="205">
        <f t="shared" si="246"/>
        <v>8</v>
      </c>
      <c r="AN189" s="529"/>
      <c r="AO189" s="207">
        <v>25</v>
      </c>
      <c r="AP189" s="207">
        <v>1746.2151394422319</v>
      </c>
      <c r="AQ189" s="208">
        <f t="shared" si="239"/>
        <v>69.848605577689284</v>
      </c>
      <c r="AR189" s="205">
        <f t="shared" si="247"/>
        <v>8</v>
      </c>
      <c r="AS189" s="529"/>
      <c r="AT189" s="207">
        <v>25</v>
      </c>
      <c r="AU189" s="207">
        <v>1749.7058823529403</v>
      </c>
      <c r="AV189" s="208">
        <f t="shared" si="240"/>
        <v>69.988235294117615</v>
      </c>
      <c r="AW189" s="205">
        <f t="shared" si="248"/>
        <v>9</v>
      </c>
      <c r="AX189" s="529"/>
    </row>
    <row r="190" spans="2:50" ht="14.25" hidden="1" customHeight="1" outlineLevel="1">
      <c r="B190" s="494"/>
      <c r="C190" s="203">
        <v>4</v>
      </c>
      <c r="D190" s="206" t="s">
        <v>583</v>
      </c>
      <c r="E190" s="203">
        <v>22</v>
      </c>
      <c r="F190" s="203">
        <v>2000</v>
      </c>
      <c r="G190" s="208">
        <f t="shared" si="233"/>
        <v>90.909090909090907</v>
      </c>
      <c r="H190" s="529"/>
      <c r="I190" s="209">
        <f t="shared" si="241"/>
        <v>22</v>
      </c>
      <c r="J190" s="209">
        <f t="shared" si="241"/>
        <v>1757.9914822044818</v>
      </c>
      <c r="K190" s="210">
        <f t="shared" si="241"/>
        <v>79.908703736567375</v>
      </c>
      <c r="L190" s="530"/>
      <c r="M190" s="209">
        <f>RANK(K190, K$187:$K$201)</f>
        <v>4</v>
      </c>
      <c r="N190" s="494"/>
      <c r="O190" s="494"/>
      <c r="P190" s="207">
        <v>22</v>
      </c>
      <c r="Q190" s="207">
        <v>1757.1351835273051</v>
      </c>
      <c r="R190" s="208">
        <f t="shared" si="234"/>
        <v>79.869781069422956</v>
      </c>
      <c r="S190" s="205">
        <f t="shared" si="242"/>
        <v>4</v>
      </c>
      <c r="T190" s="529"/>
      <c r="U190" s="207">
        <v>22</v>
      </c>
      <c r="V190" s="207">
        <v>1757.3720397249742</v>
      </c>
      <c r="W190" s="208">
        <f t="shared" si="235"/>
        <v>79.880547260226095</v>
      </c>
      <c r="X190" s="205">
        <f t="shared" si="243"/>
        <v>4</v>
      </c>
      <c r="Y190" s="529"/>
      <c r="Z190" s="207">
        <v>22</v>
      </c>
      <c r="AA190" s="207">
        <v>1757.6383154417827</v>
      </c>
      <c r="AB190" s="208">
        <f t="shared" si="236"/>
        <v>79.892650701899214</v>
      </c>
      <c r="AC190" s="205">
        <f t="shared" si="244"/>
        <v>4</v>
      </c>
      <c r="AD190" s="529"/>
      <c r="AE190" s="207">
        <v>22</v>
      </c>
      <c r="AF190" s="207">
        <v>1758.0273385151429</v>
      </c>
      <c r="AG190" s="208">
        <f t="shared" si="237"/>
        <v>79.910333568870129</v>
      </c>
      <c r="AH190" s="205">
        <f t="shared" si="245"/>
        <v>4</v>
      </c>
      <c r="AI190" s="529"/>
      <c r="AJ190" s="207">
        <v>22</v>
      </c>
      <c r="AK190" s="207">
        <v>1758.3673469387713</v>
      </c>
      <c r="AL190" s="208">
        <f t="shared" si="238"/>
        <v>79.925788497216885</v>
      </c>
      <c r="AM190" s="205">
        <f t="shared" si="246"/>
        <v>4</v>
      </c>
      <c r="AN190" s="529"/>
      <c r="AO190" s="207">
        <v>22</v>
      </c>
      <c r="AP190" s="207">
        <v>1758.3742116327892</v>
      </c>
      <c r="AQ190" s="208">
        <f t="shared" si="239"/>
        <v>79.926100528763143</v>
      </c>
      <c r="AR190" s="205">
        <f t="shared" si="247"/>
        <v>4</v>
      </c>
      <c r="AS190" s="529"/>
      <c r="AT190" s="207">
        <v>22</v>
      </c>
      <c r="AU190" s="207">
        <v>1759.0259396506092</v>
      </c>
      <c r="AV190" s="208">
        <f t="shared" si="240"/>
        <v>79.955724529573146</v>
      </c>
      <c r="AW190" s="205">
        <f t="shared" si="248"/>
        <v>4</v>
      </c>
      <c r="AX190" s="529"/>
    </row>
    <row r="191" spans="2:50" ht="14.25" hidden="1" customHeight="1" outlineLevel="1">
      <c r="B191" s="494"/>
      <c r="C191" s="203">
        <v>5</v>
      </c>
      <c r="D191" s="206" t="s">
        <v>529</v>
      </c>
      <c r="E191" s="203">
        <v>26</v>
      </c>
      <c r="F191" s="203">
        <v>2000</v>
      </c>
      <c r="G191" s="208">
        <f t="shared" si="233"/>
        <v>76.92307692307692</v>
      </c>
      <c r="H191" s="529"/>
      <c r="I191" s="209">
        <f t="shared" si="241"/>
        <v>26</v>
      </c>
      <c r="J191" s="209">
        <f t="shared" si="241"/>
        <v>1731.9798932682013</v>
      </c>
      <c r="K191" s="210">
        <f t="shared" si="241"/>
        <v>66.614611279546224</v>
      </c>
      <c r="L191" s="530"/>
      <c r="M191" s="209">
        <f>RANK(K191, K$187:$K$201)</f>
        <v>12</v>
      </c>
      <c r="N191" s="494"/>
      <c r="O191" s="494"/>
      <c r="P191" s="207">
        <v>26</v>
      </c>
      <c r="Q191" s="207">
        <v>1722.522522522522</v>
      </c>
      <c r="R191" s="208">
        <f t="shared" si="234"/>
        <v>66.250866250866224</v>
      </c>
      <c r="S191" s="205">
        <f t="shared" si="242"/>
        <v>11</v>
      </c>
      <c r="T191" s="529"/>
      <c r="U191" s="207">
        <v>26</v>
      </c>
      <c r="V191" s="207">
        <v>1723.4042553191491</v>
      </c>
      <c r="W191" s="208">
        <f t="shared" si="235"/>
        <v>66.284779050736503</v>
      </c>
      <c r="X191" s="205">
        <f t="shared" si="243"/>
        <v>11</v>
      </c>
      <c r="Y191" s="529"/>
      <c r="Z191" s="207">
        <v>26</v>
      </c>
      <c r="AA191" s="207">
        <v>1724.0901213171605</v>
      </c>
      <c r="AB191" s="208">
        <f t="shared" si="236"/>
        <v>66.311158512198489</v>
      </c>
      <c r="AC191" s="205">
        <f t="shared" si="244"/>
        <v>11</v>
      </c>
      <c r="AD191" s="529"/>
      <c r="AE191" s="207">
        <v>26</v>
      </c>
      <c r="AF191" s="207">
        <v>1732.0279720279702</v>
      </c>
      <c r="AG191" s="208">
        <f t="shared" si="237"/>
        <v>66.616460462614242</v>
      </c>
      <c r="AH191" s="205">
        <f t="shared" si="245"/>
        <v>11</v>
      </c>
      <c r="AI191" s="529"/>
      <c r="AJ191" s="207">
        <v>26</v>
      </c>
      <c r="AK191" s="207">
        <v>1734.9095966620296</v>
      </c>
      <c r="AL191" s="208">
        <f t="shared" si="238"/>
        <v>66.727292179308833</v>
      </c>
      <c r="AM191" s="205">
        <f t="shared" si="246"/>
        <v>11</v>
      </c>
      <c r="AN191" s="529"/>
      <c r="AO191" s="207">
        <v>26</v>
      </c>
      <c r="AP191" s="207">
        <v>1739.9574166075258</v>
      </c>
      <c r="AQ191" s="208">
        <f t="shared" si="239"/>
        <v>66.921439100289462</v>
      </c>
      <c r="AR191" s="205">
        <f t="shared" si="247"/>
        <v>11</v>
      </c>
      <c r="AS191" s="529"/>
      <c r="AT191" s="207">
        <v>26</v>
      </c>
      <c r="AU191" s="207">
        <v>1746.9473684210536</v>
      </c>
      <c r="AV191" s="208">
        <f t="shared" si="240"/>
        <v>67.190283400809761</v>
      </c>
      <c r="AW191" s="205">
        <f t="shared" si="248"/>
        <v>11</v>
      </c>
      <c r="AX191" s="529"/>
    </row>
    <row r="192" spans="2:50" ht="14.25" hidden="1" customHeight="1" outlineLevel="1">
      <c r="B192" s="494"/>
      <c r="C192" s="203">
        <v>6</v>
      </c>
      <c r="D192" s="206" t="s">
        <v>645</v>
      </c>
      <c r="E192" s="203">
        <v>20</v>
      </c>
      <c r="F192" s="203">
        <v>2000</v>
      </c>
      <c r="G192" s="208">
        <f t="shared" si="233"/>
        <v>100</v>
      </c>
      <c r="H192" s="529"/>
      <c r="I192" s="209">
        <f t="shared" si="241"/>
        <v>20</v>
      </c>
      <c r="J192" s="209">
        <f t="shared" si="241"/>
        <v>1740.5954364756421</v>
      </c>
      <c r="K192" s="210">
        <f t="shared" si="241"/>
        <v>87.029771823782099</v>
      </c>
      <c r="L192" s="530"/>
      <c r="M192" s="209">
        <f>RANK(K192, K$187:$K$201)</f>
        <v>3</v>
      </c>
      <c r="N192" s="494"/>
      <c r="O192" s="494"/>
      <c r="P192" s="207">
        <v>20</v>
      </c>
      <c r="Q192" s="207">
        <v>1737.7659574468066</v>
      </c>
      <c r="R192" s="208">
        <f t="shared" si="234"/>
        <v>86.888297872340331</v>
      </c>
      <c r="S192" s="205">
        <f t="shared" si="242"/>
        <v>3</v>
      </c>
      <c r="T192" s="529"/>
      <c r="U192" s="207">
        <v>20</v>
      </c>
      <c r="V192" s="207">
        <v>1737.9310344827595</v>
      </c>
      <c r="W192" s="208">
        <f t="shared" si="235"/>
        <v>86.896551724137979</v>
      </c>
      <c r="X192" s="205">
        <f t="shared" si="243"/>
        <v>3</v>
      </c>
      <c r="Y192" s="529"/>
      <c r="Z192" s="207">
        <v>20</v>
      </c>
      <c r="AA192" s="207">
        <v>1738.496583143504</v>
      </c>
      <c r="AB192" s="208">
        <f t="shared" si="236"/>
        <v>86.924829157175196</v>
      </c>
      <c r="AC192" s="205">
        <f t="shared" si="244"/>
        <v>3</v>
      </c>
      <c r="AD192" s="529"/>
      <c r="AE192" s="207">
        <v>20</v>
      </c>
      <c r="AF192" s="207">
        <v>1739.7209302325591</v>
      </c>
      <c r="AG192" s="208">
        <f t="shared" si="237"/>
        <v>86.986046511627961</v>
      </c>
      <c r="AH192" s="205">
        <f t="shared" si="245"/>
        <v>3</v>
      </c>
      <c r="AI192" s="529"/>
      <c r="AJ192" s="207">
        <v>20</v>
      </c>
      <c r="AK192" s="207">
        <v>1739.7524071526782</v>
      </c>
      <c r="AL192" s="208">
        <f t="shared" si="238"/>
        <v>86.987620357633915</v>
      </c>
      <c r="AM192" s="205">
        <f t="shared" si="246"/>
        <v>3</v>
      </c>
      <c r="AN192" s="529"/>
      <c r="AO192" s="207">
        <v>20</v>
      </c>
      <c r="AP192" s="207">
        <v>1743.9344262295085</v>
      </c>
      <c r="AQ192" s="208">
        <f t="shared" si="239"/>
        <v>87.196721311475429</v>
      </c>
      <c r="AR192" s="205">
        <f t="shared" si="247"/>
        <v>3</v>
      </c>
      <c r="AS192" s="529"/>
      <c r="AT192" s="207">
        <v>20</v>
      </c>
      <c r="AU192" s="207">
        <v>1746.5667166416781</v>
      </c>
      <c r="AV192" s="208">
        <f t="shared" si="240"/>
        <v>87.328335832083908</v>
      </c>
      <c r="AW192" s="205">
        <f t="shared" si="248"/>
        <v>3</v>
      </c>
      <c r="AX192" s="529"/>
    </row>
    <row r="193" spans="2:50" ht="14.25" hidden="1" customHeight="1" outlineLevel="1">
      <c r="B193" s="494"/>
      <c r="C193" s="203">
        <v>7</v>
      </c>
      <c r="D193" s="206" t="s">
        <v>373</v>
      </c>
      <c r="E193" s="203">
        <v>23</v>
      </c>
      <c r="F193" s="203">
        <v>2000</v>
      </c>
      <c r="G193" s="208">
        <f t="shared" si="233"/>
        <v>86.956521739130437</v>
      </c>
      <c r="H193" s="529"/>
      <c r="I193" s="209">
        <f t="shared" si="241"/>
        <v>23</v>
      </c>
      <c r="J193" s="209">
        <f t="shared" si="241"/>
        <v>1757.0160321874375</v>
      </c>
      <c r="K193" s="210">
        <f t="shared" si="241"/>
        <v>76.392001399453804</v>
      </c>
      <c r="L193" s="530"/>
      <c r="M193" s="209">
        <f>RANK(K193, K$187:$K$201)</f>
        <v>5</v>
      </c>
      <c r="N193" s="494"/>
      <c r="O193" s="494"/>
      <c r="P193" s="207">
        <v>23</v>
      </c>
      <c r="Q193" s="207">
        <v>1755.8958652373667</v>
      </c>
      <c r="R193" s="208">
        <f t="shared" si="234"/>
        <v>76.343298488581155</v>
      </c>
      <c r="S193" s="205">
        <f t="shared" si="242"/>
        <v>5</v>
      </c>
      <c r="T193" s="529"/>
      <c r="U193" s="207">
        <v>23</v>
      </c>
      <c r="V193" s="207">
        <v>1756.1158574703079</v>
      </c>
      <c r="W193" s="208">
        <f t="shared" si="235"/>
        <v>76.352863368274257</v>
      </c>
      <c r="X193" s="205">
        <f t="shared" si="243"/>
        <v>5</v>
      </c>
      <c r="Y193" s="529"/>
      <c r="Z193" s="207">
        <v>23</v>
      </c>
      <c r="AA193" s="207">
        <v>1756.3953488372083</v>
      </c>
      <c r="AB193" s="208">
        <f t="shared" si="236"/>
        <v>76.36501516683515</v>
      </c>
      <c r="AC193" s="205">
        <f t="shared" si="244"/>
        <v>5</v>
      </c>
      <c r="AD193" s="529"/>
      <c r="AE193" s="207">
        <v>23</v>
      </c>
      <c r="AF193" s="207">
        <v>1756.839237057223</v>
      </c>
      <c r="AG193" s="208">
        <f t="shared" si="237"/>
        <v>76.384314654661878</v>
      </c>
      <c r="AH193" s="205">
        <f t="shared" si="245"/>
        <v>5</v>
      </c>
      <c r="AI193" s="529"/>
      <c r="AJ193" s="207">
        <v>23</v>
      </c>
      <c r="AK193" s="207">
        <v>1757.4018126888229</v>
      </c>
      <c r="AL193" s="208">
        <f t="shared" si="238"/>
        <v>76.408774464731437</v>
      </c>
      <c r="AM193" s="205">
        <f t="shared" si="246"/>
        <v>5</v>
      </c>
      <c r="AN193" s="529"/>
      <c r="AO193" s="207">
        <v>23</v>
      </c>
      <c r="AP193" s="207">
        <v>1758.0080753701227</v>
      </c>
      <c r="AQ193" s="208">
        <f t="shared" si="239"/>
        <v>76.43513371174447</v>
      </c>
      <c r="AR193" s="205">
        <f t="shared" si="247"/>
        <v>5</v>
      </c>
      <c r="AS193" s="529"/>
      <c r="AT193" s="207">
        <v>23</v>
      </c>
      <c r="AU193" s="207">
        <v>1758.4560286510127</v>
      </c>
      <c r="AV193" s="208">
        <f t="shared" si="240"/>
        <v>76.45460994134838</v>
      </c>
      <c r="AW193" s="205">
        <f t="shared" si="248"/>
        <v>5</v>
      </c>
      <c r="AX193" s="529"/>
    </row>
    <row r="194" spans="2:50" ht="14.25" hidden="1" customHeight="1" outlineLevel="1">
      <c r="B194" s="494"/>
      <c r="C194" s="203">
        <v>8</v>
      </c>
      <c r="D194" s="206" t="s">
        <v>411</v>
      </c>
      <c r="E194" s="203">
        <v>23</v>
      </c>
      <c r="F194" s="203">
        <v>2000</v>
      </c>
      <c r="G194" s="208">
        <f t="shared" si="233"/>
        <v>86.956521739130437</v>
      </c>
      <c r="H194" s="529"/>
      <c r="I194" s="209">
        <f t="shared" si="241"/>
        <v>23</v>
      </c>
      <c r="J194" s="209">
        <f t="shared" si="241"/>
        <v>1745.2290153630395</v>
      </c>
      <c r="K194" s="210">
        <f t="shared" si="241"/>
        <v>75.879522407088672</v>
      </c>
      <c r="L194" s="530"/>
      <c r="M194" s="209">
        <f>RANK(K194, K$187:$K$201)</f>
        <v>7</v>
      </c>
      <c r="N194" s="494"/>
      <c r="O194" s="494"/>
      <c r="P194" s="207">
        <v>23</v>
      </c>
      <c r="Q194" s="207">
        <v>1742.6586826347332</v>
      </c>
      <c r="R194" s="208">
        <f t="shared" si="234"/>
        <v>75.767768810205794</v>
      </c>
      <c r="S194" s="205">
        <f t="shared" si="242"/>
        <v>7</v>
      </c>
      <c r="T194" s="529"/>
      <c r="U194" s="207">
        <v>23</v>
      </c>
      <c r="V194" s="207">
        <v>1742.9560585885463</v>
      </c>
      <c r="W194" s="208">
        <f t="shared" si="235"/>
        <v>75.780698199502012</v>
      </c>
      <c r="X194" s="205">
        <f t="shared" si="243"/>
        <v>7</v>
      </c>
      <c r="Y194" s="529"/>
      <c r="Z194" s="207">
        <v>23</v>
      </c>
      <c r="AA194" s="207">
        <v>1743.1236834185952</v>
      </c>
      <c r="AB194" s="208">
        <f t="shared" si="236"/>
        <v>75.787986235591092</v>
      </c>
      <c r="AC194" s="205">
        <f t="shared" si="244"/>
        <v>7</v>
      </c>
      <c r="AD194" s="529"/>
      <c r="AE194" s="207">
        <v>23</v>
      </c>
      <c r="AF194" s="207">
        <v>1743.1578947368409</v>
      </c>
      <c r="AG194" s="208">
        <f t="shared" si="237"/>
        <v>75.789473684210478</v>
      </c>
      <c r="AH194" s="205">
        <f t="shared" si="245"/>
        <v>7</v>
      </c>
      <c r="AI194" s="529"/>
      <c r="AJ194" s="207">
        <v>23</v>
      </c>
      <c r="AK194" s="207">
        <v>1744.0993788819922</v>
      </c>
      <c r="AL194" s="208">
        <f t="shared" si="238"/>
        <v>75.830407777477916</v>
      </c>
      <c r="AM194" s="205">
        <f t="shared" si="246"/>
        <v>7</v>
      </c>
      <c r="AN194" s="529"/>
      <c r="AO194" s="207">
        <v>23</v>
      </c>
      <c r="AP194" s="207">
        <v>1746.425591098747</v>
      </c>
      <c r="AQ194" s="208">
        <f t="shared" si="239"/>
        <v>75.931547439075956</v>
      </c>
      <c r="AR194" s="205">
        <f t="shared" si="247"/>
        <v>7</v>
      </c>
      <c r="AS194" s="529"/>
      <c r="AT194" s="207">
        <v>23</v>
      </c>
      <c r="AU194" s="207">
        <v>1754.1818181818207</v>
      </c>
      <c r="AV194" s="208">
        <f t="shared" si="240"/>
        <v>76.268774703557426</v>
      </c>
      <c r="AW194" s="205">
        <f t="shared" si="248"/>
        <v>7</v>
      </c>
      <c r="AX194" s="529"/>
    </row>
    <row r="195" spans="2:50" ht="14.25" hidden="1" customHeight="1" outlineLevel="1">
      <c r="B195" s="494"/>
      <c r="C195" s="203">
        <v>9</v>
      </c>
      <c r="D195" s="206" t="s">
        <v>379</v>
      </c>
      <c r="E195" s="203">
        <v>23</v>
      </c>
      <c r="F195" s="203">
        <v>2000</v>
      </c>
      <c r="G195" s="208">
        <f t="shared" si="233"/>
        <v>86.956521739130437</v>
      </c>
      <c r="H195" s="529"/>
      <c r="I195" s="209">
        <f t="shared" si="241"/>
        <v>23</v>
      </c>
      <c r="J195" s="209">
        <f t="shared" si="241"/>
        <v>1753.7656269401382</v>
      </c>
      <c r="K195" s="210">
        <f t="shared" si="241"/>
        <v>76.250679432179936</v>
      </c>
      <c r="L195" s="530"/>
      <c r="M195" s="209">
        <f>RANK(K195, K$187:$K$201)</f>
        <v>6</v>
      </c>
      <c r="N195" s="494"/>
      <c r="O195" s="494"/>
      <c r="P195" s="207">
        <v>23</v>
      </c>
      <c r="Q195" s="207">
        <v>1751.7378351539201</v>
      </c>
      <c r="R195" s="208">
        <f t="shared" si="234"/>
        <v>76.162514571909568</v>
      </c>
      <c r="S195" s="205">
        <f t="shared" si="242"/>
        <v>6</v>
      </c>
      <c r="T195" s="529"/>
      <c r="U195" s="207">
        <v>23</v>
      </c>
      <c r="V195" s="207">
        <v>1752.1235521235524</v>
      </c>
      <c r="W195" s="208">
        <f t="shared" si="235"/>
        <v>76.179284874937053</v>
      </c>
      <c r="X195" s="205">
        <f t="shared" si="243"/>
        <v>6</v>
      </c>
      <c r="Y195" s="529"/>
      <c r="Z195" s="207">
        <v>23</v>
      </c>
      <c r="AA195" s="207">
        <v>1752.6658624849222</v>
      </c>
      <c r="AB195" s="208">
        <f t="shared" si="236"/>
        <v>76.202863586300964</v>
      </c>
      <c r="AC195" s="205">
        <f t="shared" si="244"/>
        <v>6</v>
      </c>
      <c r="AD195" s="529"/>
      <c r="AE195" s="207">
        <v>23</v>
      </c>
      <c r="AF195" s="207">
        <v>1753.8461538461524</v>
      </c>
      <c r="AG195" s="208">
        <f t="shared" si="237"/>
        <v>76.254180602006628</v>
      </c>
      <c r="AH195" s="205">
        <f t="shared" si="245"/>
        <v>6</v>
      </c>
      <c r="AI195" s="529"/>
      <c r="AJ195" s="207">
        <v>23</v>
      </c>
      <c r="AK195" s="207">
        <v>1754.8419468138472</v>
      </c>
      <c r="AL195" s="208">
        <f t="shared" si="238"/>
        <v>76.297475948428144</v>
      </c>
      <c r="AM195" s="205">
        <f t="shared" si="246"/>
        <v>6</v>
      </c>
      <c r="AN195" s="529"/>
      <c r="AO195" s="207">
        <v>23</v>
      </c>
      <c r="AP195" s="207">
        <v>1755.5256064690043</v>
      </c>
      <c r="AQ195" s="208">
        <f t="shared" si="239"/>
        <v>76.327200281261057</v>
      </c>
      <c r="AR195" s="205">
        <f t="shared" si="247"/>
        <v>6</v>
      </c>
      <c r="AS195" s="529"/>
      <c r="AT195" s="207">
        <v>23</v>
      </c>
      <c r="AU195" s="207">
        <v>1755.6184316895706</v>
      </c>
      <c r="AV195" s="208">
        <f t="shared" si="240"/>
        <v>76.331236160416111</v>
      </c>
      <c r="AW195" s="205">
        <f t="shared" si="248"/>
        <v>6</v>
      </c>
      <c r="AX195" s="529"/>
    </row>
    <row r="196" spans="2:50" ht="14.25" hidden="1" customHeight="1" outlineLevel="1">
      <c r="B196" s="494"/>
      <c r="C196" s="203">
        <v>10</v>
      </c>
      <c r="D196" s="206" t="s">
        <v>380</v>
      </c>
      <c r="E196" s="203">
        <v>17</v>
      </c>
      <c r="F196" s="203">
        <v>2000</v>
      </c>
      <c r="G196" s="208">
        <f t="shared" si="233"/>
        <v>117.64705882352941</v>
      </c>
      <c r="H196" s="529"/>
      <c r="I196" s="209">
        <f t="shared" si="241"/>
        <v>17</v>
      </c>
      <c r="J196" s="209">
        <f t="shared" si="241"/>
        <v>1742.6240894029802</v>
      </c>
      <c r="K196" s="210">
        <f t="shared" si="241"/>
        <v>102.50729937664589</v>
      </c>
      <c r="L196" s="530"/>
      <c r="M196" s="209">
        <f>RANK(K196, K$187:$K$201)</f>
        <v>1</v>
      </c>
      <c r="N196" s="494"/>
      <c r="O196" s="494"/>
      <c r="P196" s="207">
        <v>17</v>
      </c>
      <c r="Q196" s="207">
        <v>1739.6542692509142</v>
      </c>
      <c r="R196" s="208">
        <f t="shared" si="234"/>
        <v>102.33260407358318</v>
      </c>
      <c r="S196" s="205">
        <f t="shared" si="242"/>
        <v>1</v>
      </c>
      <c r="T196" s="529"/>
      <c r="U196" s="207">
        <v>17</v>
      </c>
      <c r="V196" s="207">
        <v>1739.7533763946017</v>
      </c>
      <c r="W196" s="208">
        <f t="shared" si="235"/>
        <v>102.3384339055648</v>
      </c>
      <c r="X196" s="205">
        <f t="shared" si="243"/>
        <v>1</v>
      </c>
      <c r="Y196" s="529"/>
      <c r="Z196" s="207">
        <v>17</v>
      </c>
      <c r="AA196" s="207">
        <v>1740.0815217391266</v>
      </c>
      <c r="AB196" s="208">
        <f t="shared" si="236"/>
        <v>102.35773657288981</v>
      </c>
      <c r="AC196" s="205">
        <f t="shared" si="244"/>
        <v>1</v>
      </c>
      <c r="AD196" s="529"/>
      <c r="AE196" s="207">
        <v>17</v>
      </c>
      <c r="AF196" s="207">
        <v>1740.2316602316612</v>
      </c>
      <c r="AG196" s="208">
        <f t="shared" si="237"/>
        <v>102.36656824892124</v>
      </c>
      <c r="AH196" s="205">
        <f t="shared" si="245"/>
        <v>1</v>
      </c>
      <c r="AI196" s="529"/>
      <c r="AJ196" s="207">
        <v>17</v>
      </c>
      <c r="AK196" s="207">
        <v>1741.2191582002888</v>
      </c>
      <c r="AL196" s="208">
        <f t="shared" si="238"/>
        <v>102.42465636472286</v>
      </c>
      <c r="AM196" s="205">
        <f t="shared" si="246"/>
        <v>1</v>
      </c>
      <c r="AN196" s="529"/>
      <c r="AO196" s="207">
        <v>17</v>
      </c>
      <c r="AP196" s="207">
        <v>1745.6716417910441</v>
      </c>
      <c r="AQ196" s="208">
        <f t="shared" si="239"/>
        <v>102.68656716417907</v>
      </c>
      <c r="AR196" s="205">
        <f t="shared" si="247"/>
        <v>1</v>
      </c>
      <c r="AS196" s="529"/>
      <c r="AT196" s="207">
        <v>17</v>
      </c>
      <c r="AU196" s="207">
        <v>1751.7569982132254</v>
      </c>
      <c r="AV196" s="208">
        <f t="shared" si="240"/>
        <v>103.04452930666032</v>
      </c>
      <c r="AW196" s="205">
        <f t="shared" si="248"/>
        <v>1</v>
      </c>
      <c r="AX196" s="529"/>
    </row>
    <row r="197" spans="2:50" ht="14.25" hidden="1" customHeight="1" outlineLevel="1">
      <c r="B197" s="494"/>
      <c r="C197" s="203">
        <v>11</v>
      </c>
      <c r="D197" s="206" t="s">
        <v>618</v>
      </c>
      <c r="E197" s="203">
        <v>20</v>
      </c>
      <c r="F197" s="203">
        <v>2000</v>
      </c>
      <c r="G197" s="208">
        <f t="shared" si="233"/>
        <v>100</v>
      </c>
      <c r="H197" s="529"/>
      <c r="I197" s="209">
        <f t="shared" si="241"/>
        <v>20</v>
      </c>
      <c r="J197" s="209">
        <f t="shared" si="241"/>
        <v>1743.793996896751</v>
      </c>
      <c r="K197" s="210">
        <f t="shared" si="241"/>
        <v>87.18969984483752</v>
      </c>
      <c r="L197" s="530"/>
      <c r="M197" s="209">
        <f>RANK(K197, K$187:$K$201)</f>
        <v>2</v>
      </c>
      <c r="N197" s="494"/>
      <c r="O197" s="494"/>
      <c r="P197" s="207">
        <v>20</v>
      </c>
      <c r="Q197" s="207">
        <v>1740.2884615384569</v>
      </c>
      <c r="R197" s="208">
        <f t="shared" si="234"/>
        <v>87.014423076922839</v>
      </c>
      <c r="S197" s="205">
        <f t="shared" si="242"/>
        <v>2</v>
      </c>
      <c r="T197" s="529"/>
      <c r="U197" s="207">
        <v>20</v>
      </c>
      <c r="V197" s="207">
        <v>1740.8495858936622</v>
      </c>
      <c r="W197" s="208">
        <f t="shared" si="235"/>
        <v>87.042479294683105</v>
      </c>
      <c r="X197" s="205">
        <f t="shared" si="243"/>
        <v>2</v>
      </c>
      <c r="Y197" s="529"/>
      <c r="Z197" s="207">
        <v>20</v>
      </c>
      <c r="AA197" s="207">
        <v>1741.054808686664</v>
      </c>
      <c r="AB197" s="208">
        <f t="shared" si="236"/>
        <v>87.052740434333202</v>
      </c>
      <c r="AC197" s="205">
        <f t="shared" si="244"/>
        <v>2</v>
      </c>
      <c r="AD197" s="529"/>
      <c r="AE197" s="207">
        <v>20</v>
      </c>
      <c r="AF197" s="207">
        <v>1743.1432973805856</v>
      </c>
      <c r="AG197" s="208">
        <f t="shared" si="237"/>
        <v>87.157164869029288</v>
      </c>
      <c r="AH197" s="205">
        <f t="shared" si="245"/>
        <v>2</v>
      </c>
      <c r="AI197" s="529"/>
      <c r="AJ197" s="207">
        <v>20</v>
      </c>
      <c r="AK197" s="207">
        <v>1743.4587504314834</v>
      </c>
      <c r="AL197" s="208">
        <f t="shared" si="238"/>
        <v>87.17293752157417</v>
      </c>
      <c r="AM197" s="205">
        <f t="shared" si="246"/>
        <v>2</v>
      </c>
      <c r="AN197" s="529"/>
      <c r="AO197" s="207">
        <v>20</v>
      </c>
      <c r="AP197" s="207">
        <v>1745.6920684292395</v>
      </c>
      <c r="AQ197" s="208">
        <f t="shared" si="239"/>
        <v>87.284603421461981</v>
      </c>
      <c r="AR197" s="205">
        <f t="shared" si="247"/>
        <v>2</v>
      </c>
      <c r="AS197" s="529"/>
      <c r="AT197" s="207">
        <v>20</v>
      </c>
      <c r="AU197" s="207">
        <v>1752.0710059171627</v>
      </c>
      <c r="AV197" s="208">
        <f t="shared" si="240"/>
        <v>87.603550295858128</v>
      </c>
      <c r="AW197" s="205">
        <f t="shared" si="248"/>
        <v>2</v>
      </c>
      <c r="AX197" s="529"/>
    </row>
    <row r="198" spans="2:50" ht="14.25" hidden="1" customHeight="1" outlineLevel="1">
      <c r="B198" s="494"/>
      <c r="C198" s="203">
        <v>12</v>
      </c>
      <c r="D198" s="206" t="s">
        <v>671</v>
      </c>
      <c r="E198" s="203">
        <v>22</v>
      </c>
      <c r="F198" s="203">
        <v>2000</v>
      </c>
      <c r="G198" s="208">
        <f t="shared" si="233"/>
        <v>90.909090909090907</v>
      </c>
      <c r="H198" s="529"/>
      <c r="I198" s="209">
        <f t="shared" si="241"/>
        <v>23</v>
      </c>
      <c r="J198" s="209">
        <f t="shared" si="241"/>
        <v>1672.8636205092441</v>
      </c>
      <c r="K198" s="210">
        <f t="shared" si="241"/>
        <v>72.733200891706261</v>
      </c>
      <c r="L198" s="530"/>
      <c r="M198" s="209">
        <f>RANK(K198, K$187:$K$201)</f>
        <v>8</v>
      </c>
      <c r="N198" s="494"/>
      <c r="O198" s="494"/>
      <c r="P198" s="207"/>
      <c r="Q198" s="207"/>
      <c r="R198" s="208"/>
      <c r="S198" s="205"/>
      <c r="T198" s="529"/>
      <c r="U198" s="207"/>
      <c r="V198" s="207"/>
      <c r="W198" s="208"/>
      <c r="X198" s="205"/>
      <c r="Y198" s="529"/>
      <c r="Z198" s="207"/>
      <c r="AA198" s="207"/>
      <c r="AB198" s="208"/>
      <c r="AC198" s="205"/>
      <c r="AD198" s="529"/>
      <c r="AE198" s="207"/>
      <c r="AF198" s="207"/>
      <c r="AG198" s="208"/>
      <c r="AH198" s="205"/>
      <c r="AI198" s="529"/>
      <c r="AJ198" s="207"/>
      <c r="AK198" s="207"/>
      <c r="AL198" s="208"/>
      <c r="AM198" s="205"/>
      <c r="AN198" s="529"/>
      <c r="AO198" s="207"/>
      <c r="AP198" s="207"/>
      <c r="AQ198" s="208"/>
      <c r="AR198" s="205"/>
      <c r="AS198" s="529"/>
      <c r="AT198" s="207">
        <v>23</v>
      </c>
      <c r="AU198" s="207">
        <v>1672.8636205092441</v>
      </c>
      <c r="AV198" s="208">
        <f t="shared" si="240"/>
        <v>72.733200891706261</v>
      </c>
      <c r="AW198" s="205">
        <f t="shared" si="248"/>
        <v>8</v>
      </c>
      <c r="AX198" s="529"/>
    </row>
    <row r="199" spans="2:50" ht="14.25" hidden="1" customHeight="1" outlineLevel="1">
      <c r="B199" s="494"/>
      <c r="C199" s="203">
        <v>13</v>
      </c>
      <c r="D199" s="206"/>
      <c r="E199" s="203"/>
      <c r="F199" s="203"/>
      <c r="G199" s="208"/>
      <c r="H199" s="529"/>
      <c r="I199" s="209"/>
      <c r="J199" s="209"/>
      <c r="K199" s="210"/>
      <c r="L199" s="530"/>
      <c r="M199" s="209"/>
      <c r="N199" s="494"/>
      <c r="O199" s="494"/>
      <c r="P199" s="207"/>
      <c r="Q199" s="207"/>
      <c r="R199" s="208"/>
      <c r="S199" s="205"/>
      <c r="T199" s="529"/>
      <c r="U199" s="207"/>
      <c r="V199" s="207"/>
      <c r="W199" s="208"/>
      <c r="X199" s="205"/>
      <c r="Y199" s="529"/>
      <c r="Z199" s="207"/>
      <c r="AA199" s="207"/>
      <c r="AB199" s="208"/>
      <c r="AC199" s="205"/>
      <c r="AD199" s="529"/>
      <c r="AE199" s="207"/>
      <c r="AF199" s="207"/>
      <c r="AG199" s="208"/>
      <c r="AH199" s="205"/>
      <c r="AI199" s="529"/>
      <c r="AJ199" s="207"/>
      <c r="AK199" s="207"/>
      <c r="AL199" s="208"/>
      <c r="AM199" s="205"/>
      <c r="AN199" s="529"/>
      <c r="AO199" s="207"/>
      <c r="AP199" s="207"/>
      <c r="AQ199" s="208"/>
      <c r="AR199" s="205"/>
      <c r="AS199" s="529"/>
      <c r="AT199" s="207"/>
      <c r="AU199" s="207"/>
      <c r="AV199" s="208"/>
      <c r="AW199" s="205"/>
      <c r="AX199" s="529"/>
    </row>
    <row r="200" spans="2:50" ht="14.25" hidden="1" customHeight="1" outlineLevel="1">
      <c r="B200" s="494"/>
      <c r="C200" s="203">
        <v>14</v>
      </c>
      <c r="D200" s="206"/>
      <c r="E200" s="203"/>
      <c r="F200" s="203"/>
      <c r="G200" s="208"/>
      <c r="H200" s="529"/>
      <c r="I200" s="209"/>
      <c r="J200" s="209"/>
      <c r="K200" s="210"/>
      <c r="L200" s="530"/>
      <c r="M200" s="209"/>
      <c r="N200" s="494"/>
      <c r="O200" s="494"/>
      <c r="P200" s="203"/>
      <c r="Q200" s="203"/>
      <c r="R200" s="208"/>
      <c r="S200" s="205"/>
      <c r="T200" s="529"/>
      <c r="U200" s="203"/>
      <c r="V200" s="203"/>
      <c r="W200" s="208"/>
      <c r="X200" s="205"/>
      <c r="Y200" s="529"/>
      <c r="Z200" s="203"/>
      <c r="AA200" s="203"/>
      <c r="AB200" s="208"/>
      <c r="AC200" s="205"/>
      <c r="AD200" s="529"/>
      <c r="AE200" s="203"/>
      <c r="AF200" s="203"/>
      <c r="AG200" s="208"/>
      <c r="AH200" s="205"/>
      <c r="AI200" s="529"/>
      <c r="AJ200" s="203"/>
      <c r="AK200" s="203"/>
      <c r="AL200" s="208"/>
      <c r="AM200" s="205"/>
      <c r="AN200" s="529"/>
      <c r="AO200" s="203"/>
      <c r="AP200" s="203"/>
      <c r="AQ200" s="208"/>
      <c r="AR200" s="205"/>
      <c r="AS200" s="529"/>
      <c r="AT200" s="203"/>
      <c r="AU200" s="203"/>
      <c r="AV200" s="208"/>
      <c r="AW200" s="205"/>
      <c r="AX200" s="529"/>
    </row>
    <row r="201" spans="2:50" ht="14.25" hidden="1" customHeight="1" outlineLevel="1">
      <c r="B201" s="494"/>
      <c r="C201" s="203">
        <v>15</v>
      </c>
      <c r="D201" s="206"/>
      <c r="E201" s="203"/>
      <c r="F201" s="203"/>
      <c r="G201" s="208"/>
      <c r="H201" s="529"/>
      <c r="I201" s="209"/>
      <c r="J201" s="209"/>
      <c r="K201" s="210"/>
      <c r="L201" s="530"/>
      <c r="M201" s="209"/>
      <c r="N201" s="494"/>
      <c r="O201" s="494"/>
      <c r="P201" s="203"/>
      <c r="Q201" s="207"/>
      <c r="R201" s="208"/>
      <c r="S201" s="205"/>
      <c r="T201" s="529"/>
      <c r="U201" s="203"/>
      <c r="V201" s="207"/>
      <c r="W201" s="208"/>
      <c r="X201" s="205"/>
      <c r="Y201" s="529"/>
      <c r="Z201" s="203"/>
      <c r="AA201" s="207"/>
      <c r="AB201" s="208"/>
      <c r="AC201" s="205"/>
      <c r="AD201" s="529"/>
      <c r="AE201" s="203"/>
      <c r="AF201" s="207"/>
      <c r="AG201" s="208"/>
      <c r="AH201" s="205"/>
      <c r="AI201" s="529"/>
      <c r="AJ201" s="203"/>
      <c r="AK201" s="207"/>
      <c r="AL201" s="208"/>
      <c r="AM201" s="205"/>
      <c r="AN201" s="529"/>
      <c r="AO201" s="203"/>
      <c r="AP201" s="207"/>
      <c r="AQ201" s="208"/>
      <c r="AR201" s="205"/>
      <c r="AS201" s="529"/>
      <c r="AT201" s="203"/>
      <c r="AU201" s="207"/>
      <c r="AV201" s="208"/>
      <c r="AW201" s="205"/>
      <c r="AX201" s="529"/>
    </row>
    <row r="202" spans="2:50" ht="14.25" hidden="1" customHeight="1" outlineLevel="1" collapsed="1">
      <c r="B202" s="531" t="s">
        <v>695</v>
      </c>
      <c r="C202" s="532"/>
      <c r="D202" s="532"/>
      <c r="E202" s="532"/>
      <c r="F202" s="532"/>
      <c r="G202" s="532"/>
      <c r="H202" s="532"/>
      <c r="I202" s="532"/>
      <c r="J202" s="532"/>
      <c r="K202" s="532"/>
      <c r="L202" s="532"/>
      <c r="M202" s="533"/>
      <c r="N202" s="575" t="s">
        <v>445</v>
      </c>
      <c r="O202" s="575" t="s">
        <v>105</v>
      </c>
      <c r="P202" s="587">
        <f>AT182+1</f>
        <v>45937</v>
      </c>
      <c r="Q202" s="588"/>
      <c r="R202" s="588"/>
      <c r="S202" s="588"/>
      <c r="T202" s="588"/>
      <c r="U202" s="589">
        <f>P202+1</f>
        <v>45938</v>
      </c>
      <c r="V202" s="590"/>
      <c r="W202" s="590"/>
      <c r="X202" s="590"/>
      <c r="Y202" s="590"/>
      <c r="Z202" s="587">
        <f t="shared" ref="Z202" si="249">U202+1</f>
        <v>45939</v>
      </c>
      <c r="AA202" s="588"/>
      <c r="AB202" s="588"/>
      <c r="AC202" s="588"/>
      <c r="AD202" s="588"/>
      <c r="AE202" s="589">
        <f t="shared" ref="AE202" si="250">Z202+1</f>
        <v>45940</v>
      </c>
      <c r="AF202" s="590"/>
      <c r="AG202" s="590"/>
      <c r="AH202" s="590"/>
      <c r="AI202" s="590"/>
      <c r="AJ202" s="591">
        <f t="shared" ref="AJ202" si="251">AE202+1</f>
        <v>45941</v>
      </c>
      <c r="AK202" s="592"/>
      <c r="AL202" s="592"/>
      <c r="AM202" s="592"/>
      <c r="AN202" s="593"/>
      <c r="AO202" s="589">
        <f t="shared" ref="AO202" si="252">AJ202+1</f>
        <v>45942</v>
      </c>
      <c r="AP202" s="590"/>
      <c r="AQ202" s="590"/>
      <c r="AR202" s="590"/>
      <c r="AS202" s="590"/>
      <c r="AT202" s="591">
        <f t="shared" ref="AT202" si="253">AO202+1</f>
        <v>45943</v>
      </c>
      <c r="AU202" s="592"/>
      <c r="AV202" s="592"/>
      <c r="AW202" s="592"/>
      <c r="AX202" s="593"/>
    </row>
    <row r="203" spans="2:50" ht="14.25" hidden="1" customHeight="1" outlineLevel="1">
      <c r="B203" s="534"/>
      <c r="C203" s="534"/>
      <c r="D203" s="534"/>
      <c r="E203" s="534"/>
      <c r="F203" s="534"/>
      <c r="G203" s="534"/>
      <c r="H203" s="534"/>
      <c r="I203" s="534"/>
      <c r="J203" s="534"/>
      <c r="K203" s="534"/>
      <c r="L203" s="534"/>
      <c r="M203" s="535"/>
      <c r="N203" s="577"/>
      <c r="O203" s="577"/>
      <c r="P203" s="594">
        <f>P202</f>
        <v>45937</v>
      </c>
      <c r="Q203" s="594"/>
      <c r="R203" s="594"/>
      <c r="S203" s="594"/>
      <c r="T203" s="594"/>
      <c r="U203" s="595">
        <f>U202</f>
        <v>45938</v>
      </c>
      <c r="V203" s="595"/>
      <c r="W203" s="595"/>
      <c r="X203" s="595"/>
      <c r="Y203" s="595"/>
      <c r="Z203" s="594">
        <f t="shared" ref="Z203" si="254">Z202</f>
        <v>45939</v>
      </c>
      <c r="AA203" s="594"/>
      <c r="AB203" s="594"/>
      <c r="AC203" s="594"/>
      <c r="AD203" s="594"/>
      <c r="AE203" s="595">
        <f t="shared" ref="AE203" si="255">AE202</f>
        <v>45940</v>
      </c>
      <c r="AF203" s="595"/>
      <c r="AG203" s="595"/>
      <c r="AH203" s="595"/>
      <c r="AI203" s="595"/>
      <c r="AJ203" s="596">
        <f t="shared" ref="AJ203" si="256">AJ202</f>
        <v>45941</v>
      </c>
      <c r="AK203" s="597"/>
      <c r="AL203" s="597"/>
      <c r="AM203" s="597"/>
      <c r="AN203" s="598"/>
      <c r="AO203" s="595">
        <f t="shared" ref="AO203" si="257">AO202</f>
        <v>45942</v>
      </c>
      <c r="AP203" s="595"/>
      <c r="AQ203" s="595"/>
      <c r="AR203" s="595"/>
      <c r="AS203" s="595"/>
      <c r="AT203" s="596">
        <f t="shared" ref="AT203" si="258">AT202</f>
        <v>45943</v>
      </c>
      <c r="AU203" s="597"/>
      <c r="AV203" s="597"/>
      <c r="AW203" s="597"/>
      <c r="AX203" s="598"/>
    </row>
    <row r="204" spans="2:50" ht="14.25" hidden="1" customHeight="1" outlineLevel="1">
      <c r="B204" s="494" t="s">
        <v>165</v>
      </c>
      <c r="C204" s="494" t="s">
        <v>160</v>
      </c>
      <c r="D204" s="494"/>
      <c r="E204" s="494" t="s">
        <v>161</v>
      </c>
      <c r="F204" s="494"/>
      <c r="G204" s="494"/>
      <c r="H204" s="494" t="s">
        <v>166</v>
      </c>
      <c r="I204" s="527" t="s">
        <v>446</v>
      </c>
      <c r="J204" s="527"/>
      <c r="K204" s="527"/>
      <c r="L204" s="527" t="s">
        <v>166</v>
      </c>
      <c r="M204" s="527" t="s">
        <v>168</v>
      </c>
      <c r="N204" s="494"/>
      <c r="O204" s="494" t="s">
        <v>167</v>
      </c>
      <c r="P204" s="494" t="s">
        <v>163</v>
      </c>
      <c r="Q204" s="494"/>
      <c r="R204" s="494"/>
      <c r="S204" s="494"/>
      <c r="T204" s="494" t="s">
        <v>166</v>
      </c>
      <c r="U204" s="494" t="s">
        <v>163</v>
      </c>
      <c r="V204" s="494"/>
      <c r="W204" s="494"/>
      <c r="X204" s="494"/>
      <c r="Y204" s="494" t="s">
        <v>166</v>
      </c>
      <c r="Z204" s="494" t="s">
        <v>163</v>
      </c>
      <c r="AA204" s="494"/>
      <c r="AB204" s="494"/>
      <c r="AC204" s="494"/>
      <c r="AD204" s="494" t="s">
        <v>166</v>
      </c>
      <c r="AE204" s="494" t="s">
        <v>163</v>
      </c>
      <c r="AF204" s="494"/>
      <c r="AG204" s="494"/>
      <c r="AH204" s="494"/>
      <c r="AI204" s="494" t="s">
        <v>166</v>
      </c>
      <c r="AJ204" s="494" t="s">
        <v>163</v>
      </c>
      <c r="AK204" s="494"/>
      <c r="AL204" s="494"/>
      <c r="AM204" s="494"/>
      <c r="AN204" s="494" t="s">
        <v>166</v>
      </c>
      <c r="AO204" s="494" t="s">
        <v>163</v>
      </c>
      <c r="AP204" s="494"/>
      <c r="AQ204" s="494"/>
      <c r="AR204" s="494"/>
      <c r="AS204" s="494" t="s">
        <v>166</v>
      </c>
      <c r="AT204" s="494" t="s">
        <v>163</v>
      </c>
      <c r="AU204" s="494"/>
      <c r="AV204" s="494"/>
      <c r="AW204" s="494"/>
      <c r="AX204" s="494" t="s">
        <v>166</v>
      </c>
    </row>
    <row r="205" spans="2:50" ht="14.25" hidden="1" customHeight="1" outlineLevel="1">
      <c r="B205" s="494"/>
      <c r="C205" s="494"/>
      <c r="D205" s="494"/>
      <c r="E205" s="494" t="s">
        <v>447</v>
      </c>
      <c r="F205" s="494"/>
      <c r="G205" s="494"/>
      <c r="H205" s="494"/>
      <c r="I205" s="527" t="s">
        <v>447</v>
      </c>
      <c r="J205" s="527"/>
      <c r="K205" s="527"/>
      <c r="L205" s="527"/>
      <c r="M205" s="527"/>
      <c r="N205" s="494"/>
      <c r="O205" s="494"/>
      <c r="P205" s="494" t="s">
        <v>448</v>
      </c>
      <c r="Q205" s="494"/>
      <c r="R205" s="494"/>
      <c r="S205" s="494"/>
      <c r="T205" s="494"/>
      <c r="U205" s="494" t="s">
        <v>448</v>
      </c>
      <c r="V205" s="494"/>
      <c r="W205" s="494"/>
      <c r="X205" s="494"/>
      <c r="Y205" s="494"/>
      <c r="Z205" s="494" t="s">
        <v>448</v>
      </c>
      <c r="AA205" s="494"/>
      <c r="AB205" s="494"/>
      <c r="AC205" s="494"/>
      <c r="AD205" s="494"/>
      <c r="AE205" s="494" t="s">
        <v>448</v>
      </c>
      <c r="AF205" s="494"/>
      <c r="AG205" s="494"/>
      <c r="AH205" s="494"/>
      <c r="AI205" s="494"/>
      <c r="AJ205" s="494" t="s">
        <v>448</v>
      </c>
      <c r="AK205" s="494"/>
      <c r="AL205" s="494"/>
      <c r="AM205" s="494"/>
      <c r="AN205" s="494"/>
      <c r="AO205" s="494" t="s">
        <v>448</v>
      </c>
      <c r="AP205" s="494"/>
      <c r="AQ205" s="494"/>
      <c r="AR205" s="494"/>
      <c r="AS205" s="494"/>
      <c r="AT205" s="494" t="s">
        <v>448</v>
      </c>
      <c r="AU205" s="494"/>
      <c r="AV205" s="494"/>
      <c r="AW205" s="494"/>
      <c r="AX205" s="494"/>
    </row>
    <row r="206" spans="2:50" ht="14.25" hidden="1" customHeight="1" outlineLevel="1">
      <c r="B206" s="494"/>
      <c r="C206" s="494"/>
      <c r="D206" s="494"/>
      <c r="E206" s="203" t="s">
        <v>162</v>
      </c>
      <c r="F206" s="203" t="s">
        <v>449</v>
      </c>
      <c r="G206" s="203" t="s">
        <v>164</v>
      </c>
      <c r="H206" s="494"/>
      <c r="I206" s="204" t="s">
        <v>162</v>
      </c>
      <c r="J206" s="204" t="s">
        <v>449</v>
      </c>
      <c r="K206" s="204" t="s">
        <v>164</v>
      </c>
      <c r="L206" s="527"/>
      <c r="M206" s="527"/>
      <c r="N206" s="494"/>
      <c r="O206" s="494"/>
      <c r="P206" s="203" t="s">
        <v>162</v>
      </c>
      <c r="Q206" s="203" t="s">
        <v>449</v>
      </c>
      <c r="R206" s="203" t="s">
        <v>164</v>
      </c>
      <c r="S206" s="205" t="s">
        <v>168</v>
      </c>
      <c r="T206" s="494"/>
      <c r="U206" s="203" t="s">
        <v>162</v>
      </c>
      <c r="V206" s="203" t="s">
        <v>449</v>
      </c>
      <c r="W206" s="203" t="s">
        <v>164</v>
      </c>
      <c r="X206" s="205" t="s">
        <v>168</v>
      </c>
      <c r="Y206" s="494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494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494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494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494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494"/>
    </row>
    <row r="207" spans="2:50" ht="14.25" hidden="1" customHeight="1" outlineLevel="1">
      <c r="B207" s="494" t="s">
        <v>408</v>
      </c>
      <c r="C207" s="203">
        <v>1</v>
      </c>
      <c r="D207" s="206" t="s">
        <v>375</v>
      </c>
      <c r="E207" s="203">
        <v>26</v>
      </c>
      <c r="F207" s="203">
        <v>2000</v>
      </c>
      <c r="G207" s="208">
        <f t="shared" ref="G207:G218" si="259">F207/E207</f>
        <v>76.92307692307692</v>
      </c>
      <c r="H207" s="529">
        <f>AVERAGE(G207:G221)</f>
        <v>89.258669719027765</v>
      </c>
      <c r="I207" s="209">
        <f>AVERAGE(P207,U207,Z207,AE207,AJ207,AO207,AT207)</f>
        <v>26</v>
      </c>
      <c r="J207" s="209">
        <f>AVERAGE(Q207,V207,AA207,AF207,AK207,AP207,AU207)</f>
        <v>1771.4875938476303</v>
      </c>
      <c r="K207" s="210">
        <f>AVERAGE(R207,W207,AB207,AG207,AL207,AQ207,AV207)</f>
        <v>68.134138224908853</v>
      </c>
      <c r="L207" s="530">
        <f>IFERROR(AVERAGE(K207:K221),"-")</f>
        <v>78.332030467781976</v>
      </c>
      <c r="M207" s="209">
        <f>RANK(K207, K$207:$K$221)</f>
        <v>10</v>
      </c>
      <c r="N207" s="494"/>
      <c r="O207" s="494"/>
      <c r="P207" s="207">
        <v>26</v>
      </c>
      <c r="Q207" s="207">
        <v>1770.2996969356827</v>
      </c>
      <c r="R207" s="208">
        <f t="shared" ref="R207:R218" si="260">Q207/P207</f>
        <v>68.088449882141646</v>
      </c>
      <c r="S207" s="205">
        <f>RANK(R207, R$207:R$221)</f>
        <v>10</v>
      </c>
      <c r="T207" s="529">
        <f>AVERAGE(R207:R221)</f>
        <v>77.744464453500299</v>
      </c>
      <c r="U207" s="207">
        <v>26</v>
      </c>
      <c r="V207" s="207">
        <v>1771.0638297872345</v>
      </c>
      <c r="W207" s="208">
        <f t="shared" ref="W207:W218" si="261">V207/U207</f>
        <v>68.117839607201319</v>
      </c>
      <c r="X207" s="205">
        <f>RANK(W207, W$207:W$221)</f>
        <v>10</v>
      </c>
      <c r="Y207" s="529">
        <f>AVERAGE(W207:W221)</f>
        <v>77.793930981377699</v>
      </c>
      <c r="Z207" s="207">
        <v>26</v>
      </c>
      <c r="AA207" s="207">
        <v>1771.4679531357685</v>
      </c>
      <c r="AB207" s="208">
        <f t="shared" ref="AB207:AB218" si="262">AA207/Z207</f>
        <v>68.133382812914178</v>
      </c>
      <c r="AC207" s="205">
        <f>RANK(AB207, AB$207:AB$221)</f>
        <v>10</v>
      </c>
      <c r="AD207" s="529">
        <f>AVERAGE(AB207:AB221)</f>
        <v>77.921480196794889</v>
      </c>
      <c r="AE207" s="207">
        <v>26</v>
      </c>
      <c r="AF207" s="207">
        <v>1771.5405065062262</v>
      </c>
      <c r="AG207" s="208">
        <f t="shared" ref="AG207:AG218" si="263">AF207/AE207</f>
        <v>68.136173327162538</v>
      </c>
      <c r="AH207" s="205">
        <f>RANK(AG207, AG$207:AG$221)</f>
        <v>9</v>
      </c>
      <c r="AI207" s="529">
        <f>AVERAGE(AG207:AG221)</f>
        <v>79.065431084778155</v>
      </c>
      <c r="AJ207" s="207">
        <v>26</v>
      </c>
      <c r="AK207" s="207">
        <v>1771.7782026768648</v>
      </c>
      <c r="AL207" s="208">
        <f t="shared" ref="AL207:AL218" si="264">AK207/AJ207</f>
        <v>68.145315487571722</v>
      </c>
      <c r="AM207" s="205">
        <f>RANK(AL207, AL$207:AL$221)</f>
        <v>9</v>
      </c>
      <c r="AN207" s="529">
        <f>AVERAGE(AL207:AL221)</f>
        <v>79.475493613488027</v>
      </c>
      <c r="AO207" s="207">
        <v>26</v>
      </c>
      <c r="AP207" s="207">
        <v>1772.149215769394</v>
      </c>
      <c r="AQ207" s="208">
        <f t="shared" ref="AQ207:AQ218" si="265">AP207/AO207</f>
        <v>68.159585221899775</v>
      </c>
      <c r="AR207" s="205">
        <f>RANK(AQ207, AQ$207:AQ$221)</f>
        <v>9</v>
      </c>
      <c r="AS207" s="529">
        <f>AVERAGE(AQ207:AQ221)</f>
        <v>79.708761787643525</v>
      </c>
      <c r="AT207" s="207">
        <v>26</v>
      </c>
      <c r="AU207" s="207">
        <v>1772.1137521222406</v>
      </c>
      <c r="AV207" s="208">
        <f t="shared" ref="AV207:AV218" si="266">AU207/AT207</f>
        <v>68.158221235470791</v>
      </c>
      <c r="AW207" s="205">
        <f>RANK(AV207, AV$207:AV$221)</f>
        <v>9</v>
      </c>
      <c r="AX207" s="529">
        <f>AVERAGE(AV207:AV221)</f>
        <v>79.726323713612928</v>
      </c>
    </row>
    <row r="208" spans="2:50" ht="14.25" hidden="1" customHeight="1" outlineLevel="1">
      <c r="B208" s="494"/>
      <c r="C208" s="203">
        <v>2</v>
      </c>
      <c r="D208" s="206" t="s">
        <v>409</v>
      </c>
      <c r="E208" s="203">
        <v>26</v>
      </c>
      <c r="F208" s="203">
        <v>2000</v>
      </c>
      <c r="G208" s="208">
        <f t="shared" si="259"/>
        <v>76.92307692307692</v>
      </c>
      <c r="H208" s="529"/>
      <c r="I208" s="209">
        <f t="shared" ref="I208:K218" si="267">AVERAGE(P208,U208,Z208,AE208,AJ208,AO208,AT208)</f>
        <v>26</v>
      </c>
      <c r="J208" s="209">
        <f t="shared" si="267"/>
        <v>1751.0677420434731</v>
      </c>
      <c r="K208" s="210">
        <f t="shared" si="267"/>
        <v>67.348759309364368</v>
      </c>
      <c r="L208" s="530"/>
      <c r="M208" s="209">
        <f>RANK(K208, K$207:$K$221)</f>
        <v>12</v>
      </c>
      <c r="N208" s="494"/>
      <c r="O208" s="494"/>
      <c r="P208" s="207">
        <v>26</v>
      </c>
      <c r="Q208" s="207">
        <v>1746.3050847457584</v>
      </c>
      <c r="R208" s="208">
        <f t="shared" si="260"/>
        <v>67.165580182529169</v>
      </c>
      <c r="S208" s="205">
        <f t="shared" ref="S208:S218" si="268">RANK(R208, R$207:R$221)</f>
        <v>12</v>
      </c>
      <c r="T208" s="529"/>
      <c r="U208" s="207">
        <v>26</v>
      </c>
      <c r="V208" s="207">
        <v>1747.7231982789481</v>
      </c>
      <c r="W208" s="208">
        <f t="shared" si="261"/>
        <v>67.22012301072877</v>
      </c>
      <c r="X208" s="205">
        <f t="shared" ref="X208:X218" si="269">RANK(W208, W$207:W$221)</f>
        <v>12</v>
      </c>
      <c r="Y208" s="529"/>
      <c r="Z208" s="207">
        <v>26</v>
      </c>
      <c r="AA208" s="207">
        <v>1751.5151515151499</v>
      </c>
      <c r="AB208" s="208">
        <f t="shared" si="262"/>
        <v>67.365967365967308</v>
      </c>
      <c r="AC208" s="205">
        <f t="shared" ref="AC208:AC218" si="270">RANK(AB208, AB$207:AB$221)</f>
        <v>12</v>
      </c>
      <c r="AD208" s="529"/>
      <c r="AE208" s="207">
        <v>26</v>
      </c>
      <c r="AF208" s="207">
        <v>1751.9474835886172</v>
      </c>
      <c r="AG208" s="208">
        <f t="shared" si="263"/>
        <v>67.382595522639122</v>
      </c>
      <c r="AH208" s="205">
        <f t="shared" ref="AH208:AH218" si="271">RANK(AG208, AG$207:AG$221)</f>
        <v>11</v>
      </c>
      <c r="AI208" s="529"/>
      <c r="AJ208" s="207">
        <v>26</v>
      </c>
      <c r="AK208" s="207">
        <v>1752.1418020679471</v>
      </c>
      <c r="AL208" s="208">
        <f t="shared" si="264"/>
        <v>67.390069310305662</v>
      </c>
      <c r="AM208" s="205">
        <f t="shared" ref="AM208:AM218" si="272">RANK(AL208, AL$207:AL$221)</f>
        <v>11</v>
      </c>
      <c r="AN208" s="529"/>
      <c r="AO208" s="207">
        <v>26</v>
      </c>
      <c r="AP208" s="207">
        <v>1753.7916789613453</v>
      </c>
      <c r="AQ208" s="208">
        <f t="shared" si="265"/>
        <v>67.453526113897894</v>
      </c>
      <c r="AR208" s="205">
        <f t="shared" ref="AR208:AR218" si="273">RANK(AQ208, AQ$207:AQ$221)</f>
        <v>11</v>
      </c>
      <c r="AS208" s="529"/>
      <c r="AT208" s="207">
        <v>26</v>
      </c>
      <c r="AU208" s="207">
        <v>1754.0497951465486</v>
      </c>
      <c r="AV208" s="208">
        <f t="shared" si="266"/>
        <v>67.463453659482639</v>
      </c>
      <c r="AW208" s="205">
        <f t="shared" ref="AW208:AW218" si="274">RANK(AV208, AV$207:AV$221)</f>
        <v>11</v>
      </c>
      <c r="AX208" s="529"/>
    </row>
    <row r="209" spans="2:50" ht="14.25" hidden="1" customHeight="1" outlineLevel="1">
      <c r="B209" s="494"/>
      <c r="C209" s="203">
        <v>3</v>
      </c>
      <c r="D209" s="206" t="s">
        <v>528</v>
      </c>
      <c r="E209" s="203">
        <v>25</v>
      </c>
      <c r="F209" s="203">
        <v>2000</v>
      </c>
      <c r="G209" s="208">
        <f t="shared" si="259"/>
        <v>80</v>
      </c>
      <c r="H209" s="529"/>
      <c r="I209" s="209">
        <f t="shared" si="267"/>
        <v>25</v>
      </c>
      <c r="J209" s="209">
        <f t="shared" si="267"/>
        <v>1753.9746219928902</v>
      </c>
      <c r="K209" s="210">
        <f t="shared" si="267"/>
        <v>70.158984879715604</v>
      </c>
      <c r="L209" s="530"/>
      <c r="M209" s="209">
        <f>RANK(K209, K$207:$K$221)</f>
        <v>9</v>
      </c>
      <c r="N209" s="494"/>
      <c r="O209" s="494"/>
      <c r="P209" s="207">
        <v>25</v>
      </c>
      <c r="Q209" s="207">
        <v>1752.1875000000007</v>
      </c>
      <c r="R209" s="208">
        <f t="shared" si="260"/>
        <v>70.087500000000034</v>
      </c>
      <c r="S209" s="205">
        <f t="shared" si="268"/>
        <v>9</v>
      </c>
      <c r="T209" s="529"/>
      <c r="U209" s="207">
        <v>25</v>
      </c>
      <c r="V209" s="207">
        <v>1752.9206625980767</v>
      </c>
      <c r="W209" s="208">
        <f t="shared" si="261"/>
        <v>70.116826503923065</v>
      </c>
      <c r="X209" s="205">
        <f t="shared" si="269"/>
        <v>9</v>
      </c>
      <c r="Y209" s="529"/>
      <c r="Z209" s="207">
        <v>25</v>
      </c>
      <c r="AA209" s="207">
        <v>1756.815703380593</v>
      </c>
      <c r="AB209" s="208">
        <f t="shared" si="262"/>
        <v>70.272628135223727</v>
      </c>
      <c r="AC209" s="205">
        <f t="shared" si="270"/>
        <v>9</v>
      </c>
      <c r="AD209" s="529"/>
      <c r="AE209" s="207"/>
      <c r="AF209" s="207"/>
      <c r="AG209" s="208"/>
      <c r="AH209" s="205"/>
      <c r="AI209" s="529"/>
      <c r="AJ209" s="207"/>
      <c r="AK209" s="207"/>
      <c r="AL209" s="208"/>
      <c r="AM209" s="205"/>
      <c r="AN209" s="529"/>
      <c r="AO209" s="207"/>
      <c r="AP209" s="207"/>
      <c r="AQ209" s="208"/>
      <c r="AR209" s="205"/>
      <c r="AS209" s="529"/>
      <c r="AT209" s="207"/>
      <c r="AU209" s="207"/>
      <c r="AV209" s="208"/>
      <c r="AW209" s="205"/>
      <c r="AX209" s="529"/>
    </row>
    <row r="210" spans="2:50" ht="14.25" hidden="1" customHeight="1" outlineLevel="1">
      <c r="B210" s="494"/>
      <c r="C210" s="203">
        <v>4</v>
      </c>
      <c r="D210" s="206" t="s">
        <v>583</v>
      </c>
      <c r="E210" s="203">
        <v>22</v>
      </c>
      <c r="F210" s="203">
        <v>2000</v>
      </c>
      <c r="G210" s="208">
        <f t="shared" si="259"/>
        <v>90.909090909090907</v>
      </c>
      <c r="H210" s="529"/>
      <c r="I210" s="209">
        <f t="shared" si="267"/>
        <v>22</v>
      </c>
      <c r="J210" s="209">
        <f t="shared" si="267"/>
        <v>1762.9892963523482</v>
      </c>
      <c r="K210" s="210">
        <f t="shared" si="267"/>
        <v>80.135877106924909</v>
      </c>
      <c r="L210" s="530"/>
      <c r="M210" s="209">
        <f>RANK(K210, K$207:$K$221)</f>
        <v>4</v>
      </c>
      <c r="N210" s="494"/>
      <c r="O210" s="494"/>
      <c r="P210" s="207">
        <v>22</v>
      </c>
      <c r="Q210" s="207">
        <v>1761.0447761194009</v>
      </c>
      <c r="R210" s="208">
        <f t="shared" si="260"/>
        <v>80.047489823609126</v>
      </c>
      <c r="S210" s="205">
        <f t="shared" si="268"/>
        <v>4</v>
      </c>
      <c r="T210" s="529"/>
      <c r="U210" s="207">
        <v>22</v>
      </c>
      <c r="V210" s="207">
        <v>1762.6245847176058</v>
      </c>
      <c r="W210" s="208">
        <f t="shared" si="261"/>
        <v>80.11929930534572</v>
      </c>
      <c r="X210" s="205">
        <f t="shared" si="269"/>
        <v>4</v>
      </c>
      <c r="Y210" s="529"/>
      <c r="Z210" s="207">
        <v>22</v>
      </c>
      <c r="AA210" s="207">
        <v>1762.9411764705883</v>
      </c>
      <c r="AB210" s="208">
        <f t="shared" si="262"/>
        <v>80.133689839572199</v>
      </c>
      <c r="AC210" s="205">
        <f t="shared" si="270"/>
        <v>4</v>
      </c>
      <c r="AD210" s="529"/>
      <c r="AE210" s="207">
        <v>22</v>
      </c>
      <c r="AF210" s="207">
        <v>1763.2472324723258</v>
      </c>
      <c r="AG210" s="208">
        <f t="shared" si="263"/>
        <v>80.147601476014813</v>
      </c>
      <c r="AH210" s="205">
        <f t="shared" si="271"/>
        <v>4</v>
      </c>
      <c r="AI210" s="529"/>
      <c r="AJ210" s="207">
        <v>22</v>
      </c>
      <c r="AK210" s="207">
        <v>1763.549488054605</v>
      </c>
      <c r="AL210" s="208">
        <f t="shared" si="264"/>
        <v>80.161340366118409</v>
      </c>
      <c r="AM210" s="205">
        <f t="shared" si="272"/>
        <v>5</v>
      </c>
      <c r="AN210" s="529"/>
      <c r="AO210" s="207">
        <v>22</v>
      </c>
      <c r="AP210" s="207">
        <v>1763.64238410596</v>
      </c>
      <c r="AQ210" s="208">
        <f t="shared" si="265"/>
        <v>80.165562913907266</v>
      </c>
      <c r="AR210" s="205">
        <f t="shared" si="273"/>
        <v>5</v>
      </c>
      <c r="AS210" s="529"/>
      <c r="AT210" s="207">
        <v>22</v>
      </c>
      <c r="AU210" s="207">
        <v>1763.8754325259513</v>
      </c>
      <c r="AV210" s="208">
        <f t="shared" si="266"/>
        <v>80.17615602390687</v>
      </c>
      <c r="AW210" s="205">
        <f t="shared" si="274"/>
        <v>5</v>
      </c>
      <c r="AX210" s="529"/>
    </row>
    <row r="211" spans="2:50" ht="14.25" hidden="1" customHeight="1" outlineLevel="1">
      <c r="B211" s="494"/>
      <c r="C211" s="203">
        <v>5</v>
      </c>
      <c r="D211" s="206" t="s">
        <v>529</v>
      </c>
      <c r="E211" s="203">
        <v>26</v>
      </c>
      <c r="F211" s="203">
        <v>2000</v>
      </c>
      <c r="G211" s="208">
        <f t="shared" si="259"/>
        <v>76.92307692307692</v>
      </c>
      <c r="H211" s="529"/>
      <c r="I211" s="209">
        <f t="shared" si="267"/>
        <v>26</v>
      </c>
      <c r="J211" s="209">
        <f t="shared" si="267"/>
        <v>1752.8465649738948</v>
      </c>
      <c r="K211" s="210">
        <f t="shared" si="267"/>
        <v>67.417175575919018</v>
      </c>
      <c r="L211" s="530"/>
      <c r="M211" s="209">
        <f>RANK(K211, K$207:$K$221)</f>
        <v>11</v>
      </c>
      <c r="N211" s="494"/>
      <c r="O211" s="494"/>
      <c r="P211" s="207">
        <v>26</v>
      </c>
      <c r="Q211" s="207">
        <v>1748.5148514851476</v>
      </c>
      <c r="R211" s="208">
        <f t="shared" si="260"/>
        <v>67.250571210967209</v>
      </c>
      <c r="S211" s="205">
        <f t="shared" si="268"/>
        <v>11</v>
      </c>
      <c r="T211" s="529"/>
      <c r="U211" s="207">
        <v>26</v>
      </c>
      <c r="V211" s="207">
        <v>1749.7326203208515</v>
      </c>
      <c r="W211" s="208">
        <f t="shared" si="261"/>
        <v>67.297408473878903</v>
      </c>
      <c r="X211" s="205">
        <f t="shared" si="269"/>
        <v>11</v>
      </c>
      <c r="Y211" s="529"/>
      <c r="Z211" s="207">
        <v>26</v>
      </c>
      <c r="AA211" s="207">
        <v>1753.7022603273545</v>
      </c>
      <c r="AB211" s="208">
        <f t="shared" si="262"/>
        <v>67.450086935667485</v>
      </c>
      <c r="AC211" s="205">
        <f t="shared" si="270"/>
        <v>11</v>
      </c>
      <c r="AD211" s="529"/>
      <c r="AE211" s="207">
        <v>26</v>
      </c>
      <c r="AF211" s="207">
        <v>1754.0603248259852</v>
      </c>
      <c r="AG211" s="208">
        <f t="shared" si="263"/>
        <v>67.463858647153273</v>
      </c>
      <c r="AH211" s="205">
        <f t="shared" si="271"/>
        <v>10</v>
      </c>
      <c r="AI211" s="529"/>
      <c r="AJ211" s="207">
        <v>26</v>
      </c>
      <c r="AK211" s="207">
        <v>1754.4879898862152</v>
      </c>
      <c r="AL211" s="208">
        <f t="shared" si="264"/>
        <v>67.480307303315968</v>
      </c>
      <c r="AM211" s="205">
        <f t="shared" si="272"/>
        <v>10</v>
      </c>
      <c r="AN211" s="529"/>
      <c r="AO211" s="207">
        <v>26</v>
      </c>
      <c r="AP211" s="207">
        <v>1754.6995377503874</v>
      </c>
      <c r="AQ211" s="208">
        <f t="shared" si="265"/>
        <v>67.488443759630286</v>
      </c>
      <c r="AR211" s="205">
        <f t="shared" si="273"/>
        <v>10</v>
      </c>
      <c r="AS211" s="529"/>
      <c r="AT211" s="207">
        <v>26</v>
      </c>
      <c r="AU211" s="207">
        <v>1754.7283702213217</v>
      </c>
      <c r="AV211" s="208">
        <f t="shared" si="266"/>
        <v>67.48955270082007</v>
      </c>
      <c r="AW211" s="205">
        <f t="shared" si="274"/>
        <v>10</v>
      </c>
      <c r="AX211" s="529"/>
    </row>
    <row r="212" spans="2:50" ht="14.25" hidden="1" customHeight="1" outlineLevel="1">
      <c r="B212" s="494"/>
      <c r="C212" s="203">
        <v>6</v>
      </c>
      <c r="D212" s="206" t="s">
        <v>645</v>
      </c>
      <c r="E212" s="203">
        <v>20</v>
      </c>
      <c r="F212" s="203">
        <v>2000</v>
      </c>
      <c r="G212" s="208">
        <f t="shared" si="259"/>
        <v>100</v>
      </c>
      <c r="H212" s="529"/>
      <c r="I212" s="209">
        <f t="shared" si="267"/>
        <v>20</v>
      </c>
      <c r="J212" s="209">
        <f t="shared" si="267"/>
        <v>1756.7169718662474</v>
      </c>
      <c r="K212" s="210">
        <f t="shared" si="267"/>
        <v>87.835848593312363</v>
      </c>
      <c r="L212" s="530"/>
      <c r="M212" s="209">
        <f>RANK(K212, K$207:$K$221)</f>
        <v>3</v>
      </c>
      <c r="N212" s="494"/>
      <c r="O212" s="494"/>
      <c r="P212" s="207">
        <v>20</v>
      </c>
      <c r="Q212" s="207">
        <v>1752.0819112627983</v>
      </c>
      <c r="R212" s="208">
        <f t="shared" si="260"/>
        <v>87.604095563139907</v>
      </c>
      <c r="S212" s="205">
        <f t="shared" si="268"/>
        <v>3</v>
      </c>
      <c r="T212" s="529"/>
      <c r="U212" s="207">
        <v>20</v>
      </c>
      <c r="V212" s="207">
        <v>1753.0179445350761</v>
      </c>
      <c r="W212" s="208">
        <f t="shared" si="261"/>
        <v>87.650897226753813</v>
      </c>
      <c r="X212" s="205">
        <f t="shared" si="269"/>
        <v>3</v>
      </c>
      <c r="Y212" s="529"/>
      <c r="Z212" s="207">
        <v>20</v>
      </c>
      <c r="AA212" s="207">
        <v>1757.2815533980563</v>
      </c>
      <c r="AB212" s="208">
        <f t="shared" si="262"/>
        <v>87.864077669902812</v>
      </c>
      <c r="AC212" s="205">
        <f t="shared" si="270"/>
        <v>3</v>
      </c>
      <c r="AD212" s="529"/>
      <c r="AE212" s="207">
        <v>20</v>
      </c>
      <c r="AF212" s="207">
        <v>1757.3964497041416</v>
      </c>
      <c r="AG212" s="208">
        <f t="shared" si="263"/>
        <v>87.869822485207081</v>
      </c>
      <c r="AH212" s="205">
        <f t="shared" si="271"/>
        <v>3</v>
      </c>
      <c r="AI212" s="529"/>
      <c r="AJ212" s="207">
        <v>20</v>
      </c>
      <c r="AK212" s="207">
        <v>1757.9136690647413</v>
      </c>
      <c r="AL212" s="208">
        <f t="shared" si="264"/>
        <v>87.895683453237069</v>
      </c>
      <c r="AM212" s="205">
        <f t="shared" si="272"/>
        <v>3</v>
      </c>
      <c r="AN212" s="529"/>
      <c r="AO212" s="207">
        <v>20</v>
      </c>
      <c r="AP212" s="207">
        <v>1759.6208530805711</v>
      </c>
      <c r="AQ212" s="208">
        <f t="shared" si="265"/>
        <v>87.981042654028556</v>
      </c>
      <c r="AR212" s="205">
        <f t="shared" si="273"/>
        <v>3</v>
      </c>
      <c r="AS212" s="529"/>
      <c r="AT212" s="207">
        <v>20</v>
      </c>
      <c r="AU212" s="207">
        <v>1759.7064220183452</v>
      </c>
      <c r="AV212" s="208">
        <f t="shared" si="266"/>
        <v>87.985321100917261</v>
      </c>
      <c r="AW212" s="205">
        <f t="shared" si="274"/>
        <v>3</v>
      </c>
      <c r="AX212" s="529"/>
    </row>
    <row r="213" spans="2:50" ht="14.25" hidden="1" customHeight="1" outlineLevel="1">
      <c r="B213" s="494"/>
      <c r="C213" s="203">
        <v>7</v>
      </c>
      <c r="D213" s="206" t="s">
        <v>373</v>
      </c>
      <c r="E213" s="203">
        <v>23</v>
      </c>
      <c r="F213" s="203">
        <v>2000</v>
      </c>
      <c r="G213" s="208">
        <f t="shared" si="259"/>
        <v>86.956521739130437</v>
      </c>
      <c r="H213" s="529"/>
      <c r="I213" s="209">
        <f t="shared" si="267"/>
        <v>23</v>
      </c>
      <c r="J213" s="209">
        <f t="shared" si="267"/>
        <v>1761.1652466961493</v>
      </c>
      <c r="K213" s="210">
        <f t="shared" si="267"/>
        <v>76.572402030267355</v>
      </c>
      <c r="L213" s="530"/>
      <c r="M213" s="209">
        <f>RANK(K213, K$207:$K$221)</f>
        <v>7</v>
      </c>
      <c r="N213" s="494"/>
      <c r="O213" s="494"/>
      <c r="P213" s="207">
        <v>23</v>
      </c>
      <c r="Q213" s="207">
        <v>1759.0733590733594</v>
      </c>
      <c r="R213" s="208">
        <f t="shared" si="260"/>
        <v>76.481450394493891</v>
      </c>
      <c r="S213" s="205">
        <f t="shared" si="268"/>
        <v>5</v>
      </c>
      <c r="T213" s="529"/>
      <c r="U213" s="207">
        <v>23</v>
      </c>
      <c r="V213" s="207">
        <v>1760.0996264009957</v>
      </c>
      <c r="W213" s="208">
        <f t="shared" si="261"/>
        <v>76.526070713086767</v>
      </c>
      <c r="X213" s="205">
        <f t="shared" si="269"/>
        <v>5</v>
      </c>
      <c r="Y213" s="529"/>
      <c r="Z213" s="207">
        <v>23</v>
      </c>
      <c r="AA213" s="207">
        <v>1760.9261939218543</v>
      </c>
      <c r="AB213" s="208">
        <f t="shared" si="262"/>
        <v>76.562008431384967</v>
      </c>
      <c r="AC213" s="205">
        <f t="shared" si="270"/>
        <v>5</v>
      </c>
      <c r="AD213" s="529"/>
      <c r="AE213" s="207">
        <v>23</v>
      </c>
      <c r="AF213" s="207">
        <v>1761.4795244385732</v>
      </c>
      <c r="AG213" s="208">
        <f t="shared" si="263"/>
        <v>76.586066279937967</v>
      </c>
      <c r="AH213" s="205">
        <f t="shared" si="271"/>
        <v>8</v>
      </c>
      <c r="AI213" s="529"/>
      <c r="AJ213" s="207">
        <v>23</v>
      </c>
      <c r="AK213" s="207">
        <v>1761.84331797235</v>
      </c>
      <c r="AL213" s="208">
        <f t="shared" si="264"/>
        <v>76.601883390102174</v>
      </c>
      <c r="AM213" s="205">
        <f t="shared" si="272"/>
        <v>8</v>
      </c>
      <c r="AN213" s="529"/>
      <c r="AO213" s="207">
        <v>23</v>
      </c>
      <c r="AP213" s="207">
        <v>1762.1982335623138</v>
      </c>
      <c r="AQ213" s="208">
        <f t="shared" si="265"/>
        <v>76.617314502709291</v>
      </c>
      <c r="AR213" s="205">
        <f t="shared" si="273"/>
        <v>7</v>
      </c>
      <c r="AS213" s="529"/>
      <c r="AT213" s="207">
        <v>23</v>
      </c>
      <c r="AU213" s="207">
        <v>1762.536471503598</v>
      </c>
      <c r="AV213" s="208">
        <f t="shared" si="266"/>
        <v>76.632020500156429</v>
      </c>
      <c r="AW213" s="205">
        <f t="shared" si="274"/>
        <v>7</v>
      </c>
      <c r="AX213" s="529"/>
    </row>
    <row r="214" spans="2:50" ht="14.25" hidden="1" customHeight="1" outlineLevel="1">
      <c r="B214" s="494"/>
      <c r="C214" s="203">
        <v>8</v>
      </c>
      <c r="D214" s="206" t="s">
        <v>411</v>
      </c>
      <c r="E214" s="203">
        <v>23</v>
      </c>
      <c r="F214" s="203">
        <v>2000</v>
      </c>
      <c r="G214" s="208">
        <f t="shared" si="259"/>
        <v>86.956521739130437</v>
      </c>
      <c r="H214" s="529"/>
      <c r="I214" s="209">
        <f t="shared" si="267"/>
        <v>23</v>
      </c>
      <c r="J214" s="209">
        <f t="shared" si="267"/>
        <v>1759.4485802508673</v>
      </c>
      <c r="K214" s="210">
        <f t="shared" si="267"/>
        <v>76.497764358733349</v>
      </c>
      <c r="L214" s="530"/>
      <c r="M214" s="209">
        <f>RANK(K214, K$207:$K$221)</f>
        <v>8</v>
      </c>
      <c r="N214" s="494"/>
      <c r="O214" s="494"/>
      <c r="P214" s="207">
        <v>23</v>
      </c>
      <c r="Q214" s="207">
        <v>1754.2773722627776</v>
      </c>
      <c r="R214" s="208">
        <f t="shared" si="260"/>
        <v>76.272929228816423</v>
      </c>
      <c r="S214" s="205">
        <f t="shared" si="268"/>
        <v>7</v>
      </c>
      <c r="T214" s="529"/>
      <c r="U214" s="207">
        <v>23</v>
      </c>
      <c r="V214" s="207">
        <v>1754.8589341692755</v>
      </c>
      <c r="W214" s="208">
        <f t="shared" si="261"/>
        <v>76.298214529098928</v>
      </c>
      <c r="X214" s="205">
        <f t="shared" si="269"/>
        <v>7</v>
      </c>
      <c r="Y214" s="529"/>
      <c r="Z214" s="207">
        <v>23</v>
      </c>
      <c r="AA214" s="207">
        <v>1758.7583148558751</v>
      </c>
      <c r="AB214" s="208">
        <f t="shared" si="262"/>
        <v>76.46775281982066</v>
      </c>
      <c r="AC214" s="205">
        <f t="shared" si="270"/>
        <v>7</v>
      </c>
      <c r="AD214" s="529"/>
      <c r="AE214" s="207">
        <v>23</v>
      </c>
      <c r="AF214" s="207">
        <v>1761.7537942664419</v>
      </c>
      <c r="AG214" s="208">
        <f t="shared" si="263"/>
        <v>76.597991055062693</v>
      </c>
      <c r="AH214" s="205">
        <f t="shared" si="271"/>
        <v>7</v>
      </c>
      <c r="AI214" s="529"/>
      <c r="AJ214" s="207">
        <v>23</v>
      </c>
      <c r="AK214" s="207">
        <v>1761.8798955613618</v>
      </c>
      <c r="AL214" s="208">
        <f t="shared" si="264"/>
        <v>76.603473720059213</v>
      </c>
      <c r="AM214" s="205">
        <f t="shared" si="272"/>
        <v>7</v>
      </c>
      <c r="AN214" s="529"/>
      <c r="AO214" s="207">
        <v>23</v>
      </c>
      <c r="AP214" s="207">
        <v>1762.1676373765511</v>
      </c>
      <c r="AQ214" s="208">
        <f t="shared" si="265"/>
        <v>76.615984233763086</v>
      </c>
      <c r="AR214" s="205">
        <f t="shared" si="273"/>
        <v>8</v>
      </c>
      <c r="AS214" s="529"/>
      <c r="AT214" s="207">
        <v>23</v>
      </c>
      <c r="AU214" s="207">
        <v>1762.4441132637871</v>
      </c>
      <c r="AV214" s="208">
        <f t="shared" si="266"/>
        <v>76.628004924512481</v>
      </c>
      <c r="AW214" s="205">
        <f t="shared" si="274"/>
        <v>8</v>
      </c>
      <c r="AX214" s="529"/>
    </row>
    <row r="215" spans="2:50" ht="14.25" hidden="1" customHeight="1" outlineLevel="1">
      <c r="B215" s="494"/>
      <c r="C215" s="203">
        <v>9</v>
      </c>
      <c r="D215" s="206" t="s">
        <v>379</v>
      </c>
      <c r="E215" s="203">
        <v>23</v>
      </c>
      <c r="F215" s="203">
        <v>2000</v>
      </c>
      <c r="G215" s="208">
        <f t="shared" si="259"/>
        <v>86.956521739130437</v>
      </c>
      <c r="H215" s="529"/>
      <c r="I215" s="209">
        <f t="shared" si="267"/>
        <v>23</v>
      </c>
      <c r="J215" s="209">
        <f t="shared" si="267"/>
        <v>1761.882198840445</v>
      </c>
      <c r="K215" s="210">
        <f t="shared" si="267"/>
        <v>76.603573862628039</v>
      </c>
      <c r="L215" s="530"/>
      <c r="M215" s="209">
        <f>RANK(K215, K$207:$K$221)</f>
        <v>6</v>
      </c>
      <c r="N215" s="494"/>
      <c r="O215" s="494"/>
      <c r="P215" s="207">
        <v>23</v>
      </c>
      <c r="Q215" s="207">
        <v>1756.7685589519651</v>
      </c>
      <c r="R215" s="208">
        <f t="shared" si="260"/>
        <v>76.381241693563695</v>
      </c>
      <c r="S215" s="205">
        <f t="shared" si="268"/>
        <v>6</v>
      </c>
      <c r="T215" s="529"/>
      <c r="U215" s="207">
        <v>23</v>
      </c>
      <c r="V215" s="207">
        <v>1757.8125000000018</v>
      </c>
      <c r="W215" s="208">
        <f t="shared" si="261"/>
        <v>76.426630434782695</v>
      </c>
      <c r="X215" s="205">
        <f t="shared" si="269"/>
        <v>6</v>
      </c>
      <c r="Y215" s="529"/>
      <c r="Z215" s="207">
        <v>23</v>
      </c>
      <c r="AA215" s="207">
        <v>1759.6595744680831</v>
      </c>
      <c r="AB215" s="208">
        <f t="shared" si="262"/>
        <v>76.506938020351441</v>
      </c>
      <c r="AC215" s="205">
        <f t="shared" si="270"/>
        <v>6</v>
      </c>
      <c r="AD215" s="529"/>
      <c r="AE215" s="207">
        <v>23</v>
      </c>
      <c r="AF215" s="207">
        <v>1763.9050131926103</v>
      </c>
      <c r="AG215" s="208">
        <f t="shared" si="263"/>
        <v>76.691522312722185</v>
      </c>
      <c r="AH215" s="205">
        <f t="shared" si="271"/>
        <v>6</v>
      </c>
      <c r="AI215" s="529"/>
      <c r="AJ215" s="207">
        <v>23</v>
      </c>
      <c r="AK215" s="207">
        <v>1764.6895915070418</v>
      </c>
      <c r="AL215" s="208">
        <f t="shared" si="264"/>
        <v>76.725634413349638</v>
      </c>
      <c r="AM215" s="205">
        <f t="shared" si="272"/>
        <v>6</v>
      </c>
      <c r="AN215" s="529"/>
      <c r="AO215" s="207">
        <v>23</v>
      </c>
      <c r="AP215" s="207">
        <v>1764.9832973079172</v>
      </c>
      <c r="AQ215" s="208">
        <f t="shared" si="265"/>
        <v>76.738404230779011</v>
      </c>
      <c r="AR215" s="205">
        <f t="shared" si="273"/>
        <v>6</v>
      </c>
      <c r="AS215" s="529"/>
      <c r="AT215" s="207">
        <v>23</v>
      </c>
      <c r="AU215" s="207">
        <v>1765.3568564554946</v>
      </c>
      <c r="AV215" s="208">
        <f t="shared" si="266"/>
        <v>76.754645932847595</v>
      </c>
      <c r="AW215" s="205">
        <f t="shared" si="274"/>
        <v>6</v>
      </c>
      <c r="AX215" s="529"/>
    </row>
    <row r="216" spans="2:50" ht="14.25" hidden="1" customHeight="1" outlineLevel="1">
      <c r="B216" s="494"/>
      <c r="C216" s="203">
        <v>10</v>
      </c>
      <c r="D216" s="206" t="s">
        <v>380</v>
      </c>
      <c r="E216" s="203">
        <v>17</v>
      </c>
      <c r="F216" s="203">
        <v>2000</v>
      </c>
      <c r="G216" s="208">
        <f t="shared" si="259"/>
        <v>117.64705882352941</v>
      </c>
      <c r="H216" s="529"/>
      <c r="I216" s="209">
        <f t="shared" si="267"/>
        <v>17</v>
      </c>
      <c r="J216" s="209">
        <f t="shared" si="267"/>
        <v>1758.1498158880925</v>
      </c>
      <c r="K216" s="210">
        <f t="shared" si="267"/>
        <v>103.4205774051819</v>
      </c>
      <c r="L216" s="530"/>
      <c r="M216" s="209">
        <f>RANK(K216, K$207:$K$221)</f>
        <v>1</v>
      </c>
      <c r="N216" s="494"/>
      <c r="O216" s="494"/>
      <c r="P216" s="207">
        <v>17</v>
      </c>
      <c r="Q216" s="207">
        <v>1752.7528809218973</v>
      </c>
      <c r="R216" s="208">
        <f t="shared" si="260"/>
        <v>103.10311064246454</v>
      </c>
      <c r="S216" s="205">
        <f t="shared" si="268"/>
        <v>1</v>
      </c>
      <c r="T216" s="529"/>
      <c r="U216" s="207">
        <v>17</v>
      </c>
      <c r="V216" s="207">
        <v>1753.7022603273545</v>
      </c>
      <c r="W216" s="208">
        <f t="shared" si="261"/>
        <v>103.15895648984439</v>
      </c>
      <c r="X216" s="205">
        <f t="shared" si="269"/>
        <v>1</v>
      </c>
      <c r="Y216" s="529"/>
      <c r="Z216" s="207">
        <v>17</v>
      </c>
      <c r="AA216" s="207">
        <v>1757.9831932773116</v>
      </c>
      <c r="AB216" s="208">
        <f t="shared" si="262"/>
        <v>103.41077607513597</v>
      </c>
      <c r="AC216" s="205">
        <f t="shared" si="270"/>
        <v>1</v>
      </c>
      <c r="AD216" s="529"/>
      <c r="AE216" s="207">
        <v>17</v>
      </c>
      <c r="AF216" s="207">
        <v>1758.4158415841619</v>
      </c>
      <c r="AG216" s="208">
        <f t="shared" si="263"/>
        <v>103.43622597553893</v>
      </c>
      <c r="AH216" s="205">
        <f t="shared" si="271"/>
        <v>1</v>
      </c>
      <c r="AI216" s="529"/>
      <c r="AJ216" s="207">
        <v>17</v>
      </c>
      <c r="AK216" s="207">
        <v>1761.302931596093</v>
      </c>
      <c r="AL216" s="208">
        <f t="shared" si="264"/>
        <v>103.60605479977018</v>
      </c>
      <c r="AM216" s="205">
        <f t="shared" si="272"/>
        <v>1</v>
      </c>
      <c r="AN216" s="529"/>
      <c r="AO216" s="207">
        <v>17</v>
      </c>
      <c r="AP216" s="207">
        <v>1761.368909512757</v>
      </c>
      <c r="AQ216" s="208">
        <f t="shared" si="265"/>
        <v>103.60993585369158</v>
      </c>
      <c r="AR216" s="205">
        <f t="shared" si="273"/>
        <v>1</v>
      </c>
      <c r="AS216" s="529"/>
      <c r="AT216" s="207">
        <v>17</v>
      </c>
      <c r="AU216" s="207">
        <v>1761.5226939970703</v>
      </c>
      <c r="AV216" s="208">
        <f t="shared" si="266"/>
        <v>103.61898199982767</v>
      </c>
      <c r="AW216" s="205">
        <f t="shared" si="274"/>
        <v>1</v>
      </c>
      <c r="AX216" s="529"/>
    </row>
    <row r="217" spans="2:50" ht="14.25" hidden="1" customHeight="1" outlineLevel="1">
      <c r="B217" s="494"/>
      <c r="C217" s="203">
        <v>11</v>
      </c>
      <c r="D217" s="206" t="s">
        <v>618</v>
      </c>
      <c r="E217" s="203">
        <v>20</v>
      </c>
      <c r="F217" s="203">
        <v>2000</v>
      </c>
      <c r="G217" s="208">
        <f t="shared" si="259"/>
        <v>100</v>
      </c>
      <c r="H217" s="529"/>
      <c r="I217" s="209">
        <f t="shared" si="267"/>
        <v>20</v>
      </c>
      <c r="J217" s="209">
        <f t="shared" si="267"/>
        <v>1758.2269372361241</v>
      </c>
      <c r="K217" s="210">
        <f t="shared" si="267"/>
        <v>87.911346861806209</v>
      </c>
      <c r="L217" s="530"/>
      <c r="M217" s="209">
        <f>RANK(K217, K$207:$K$221)</f>
        <v>2</v>
      </c>
      <c r="N217" s="494"/>
      <c r="O217" s="494"/>
      <c r="P217" s="207">
        <v>20</v>
      </c>
      <c r="Q217" s="207">
        <v>1752.5153374233157</v>
      </c>
      <c r="R217" s="208">
        <f t="shared" si="260"/>
        <v>87.62576687116578</v>
      </c>
      <c r="S217" s="205">
        <f t="shared" si="268"/>
        <v>2</v>
      </c>
      <c r="T217" s="529"/>
      <c r="U217" s="207">
        <v>20</v>
      </c>
      <c r="V217" s="207">
        <v>1753.601213040178</v>
      </c>
      <c r="W217" s="208">
        <f t="shared" si="261"/>
        <v>87.680060652008905</v>
      </c>
      <c r="X217" s="205">
        <f t="shared" si="269"/>
        <v>2</v>
      </c>
      <c r="Y217" s="529"/>
      <c r="Z217" s="207">
        <v>20</v>
      </c>
      <c r="AA217" s="207">
        <v>1757.3535985695144</v>
      </c>
      <c r="AB217" s="208">
        <f t="shared" si="262"/>
        <v>87.867679928475724</v>
      </c>
      <c r="AC217" s="205">
        <f t="shared" si="270"/>
        <v>2</v>
      </c>
      <c r="AD217" s="529"/>
      <c r="AE217" s="207">
        <v>20</v>
      </c>
      <c r="AF217" s="207">
        <v>1757.894736842105</v>
      </c>
      <c r="AG217" s="208">
        <f t="shared" si="263"/>
        <v>87.894736842105246</v>
      </c>
      <c r="AH217" s="205">
        <f t="shared" si="271"/>
        <v>2</v>
      </c>
      <c r="AI217" s="529"/>
      <c r="AJ217" s="207">
        <v>20</v>
      </c>
      <c r="AK217" s="207">
        <v>1761.6774193548376</v>
      </c>
      <c r="AL217" s="208">
        <f t="shared" si="264"/>
        <v>88.083870967741888</v>
      </c>
      <c r="AM217" s="205">
        <f t="shared" si="272"/>
        <v>2</v>
      </c>
      <c r="AN217" s="529"/>
      <c r="AO217" s="207">
        <v>20</v>
      </c>
      <c r="AP217" s="207">
        <v>1762.2662889518374</v>
      </c>
      <c r="AQ217" s="208">
        <f t="shared" si="265"/>
        <v>88.113314447591875</v>
      </c>
      <c r="AR217" s="205">
        <f t="shared" si="273"/>
        <v>2</v>
      </c>
      <c r="AS217" s="529"/>
      <c r="AT217" s="207">
        <v>20</v>
      </c>
      <c r="AU217" s="207">
        <v>1762.2799664710799</v>
      </c>
      <c r="AV217" s="208">
        <f t="shared" si="266"/>
        <v>88.113998323554</v>
      </c>
      <c r="AW217" s="205">
        <f t="shared" si="274"/>
        <v>2</v>
      </c>
      <c r="AX217" s="529"/>
    </row>
    <row r="218" spans="2:50" ht="14.25" hidden="1" customHeight="1" outlineLevel="1">
      <c r="B218" s="494"/>
      <c r="C218" s="203">
        <v>12</v>
      </c>
      <c r="D218" s="206" t="s">
        <v>671</v>
      </c>
      <c r="E218" s="203">
        <v>22</v>
      </c>
      <c r="F218" s="203">
        <v>2000</v>
      </c>
      <c r="G218" s="208">
        <f t="shared" si="259"/>
        <v>90.909090909090907</v>
      </c>
      <c r="H218" s="529"/>
      <c r="I218" s="209">
        <f t="shared" si="267"/>
        <v>22</v>
      </c>
      <c r="J218" s="209">
        <f t="shared" si="267"/>
        <v>1710.4832886715208</v>
      </c>
      <c r="K218" s="210">
        <f t="shared" si="267"/>
        <v>77.947917404621776</v>
      </c>
      <c r="L218" s="530"/>
      <c r="M218" s="209">
        <f>RANK(K218, K$207:$K$221)</f>
        <v>5</v>
      </c>
      <c r="N218" s="494"/>
      <c r="O218" s="494"/>
      <c r="P218" s="207">
        <v>23</v>
      </c>
      <c r="Q218" s="207">
        <v>1674.9839228295818</v>
      </c>
      <c r="R218" s="208">
        <f t="shared" si="260"/>
        <v>72.825387949112255</v>
      </c>
      <c r="S218" s="205">
        <f t="shared" si="268"/>
        <v>8</v>
      </c>
      <c r="T218" s="529"/>
      <c r="U218" s="207">
        <v>23</v>
      </c>
      <c r="V218" s="207">
        <v>1677.0414310872179</v>
      </c>
      <c r="W218" s="208">
        <f t="shared" si="261"/>
        <v>72.914844829879044</v>
      </c>
      <c r="X218" s="205">
        <f t="shared" si="269"/>
        <v>8</v>
      </c>
      <c r="Y218" s="529"/>
      <c r="Z218" s="207">
        <v>23</v>
      </c>
      <c r="AA218" s="207">
        <v>1679.5238095238112</v>
      </c>
      <c r="AB218" s="208">
        <f t="shared" si="262"/>
        <v>73.022774327122221</v>
      </c>
      <c r="AC218" s="205">
        <f t="shared" si="270"/>
        <v>8</v>
      </c>
      <c r="AD218" s="529"/>
      <c r="AE218" s="207">
        <v>22</v>
      </c>
      <c r="AF218" s="207">
        <v>1705.2892561983488</v>
      </c>
      <c r="AG218" s="208">
        <f t="shared" si="263"/>
        <v>77.51314800901585</v>
      </c>
      <c r="AH218" s="205">
        <f t="shared" si="271"/>
        <v>5</v>
      </c>
      <c r="AI218" s="529"/>
      <c r="AJ218" s="207">
        <v>21</v>
      </c>
      <c r="AK218" s="207">
        <v>1712.2727272727273</v>
      </c>
      <c r="AL218" s="208">
        <f t="shared" si="264"/>
        <v>81.53679653679653</v>
      </c>
      <c r="AM218" s="205">
        <f t="shared" si="272"/>
        <v>4</v>
      </c>
      <c r="AN218" s="529"/>
      <c r="AO218" s="207">
        <v>21</v>
      </c>
      <c r="AP218" s="207">
        <v>1760.9185803757832</v>
      </c>
      <c r="AQ218" s="208">
        <f t="shared" si="265"/>
        <v>83.853265732180148</v>
      </c>
      <c r="AR218" s="205">
        <f t="shared" si="273"/>
        <v>4</v>
      </c>
      <c r="AS218" s="529"/>
      <c r="AT218" s="207">
        <v>21</v>
      </c>
      <c r="AU218" s="207">
        <v>1763.3532934131749</v>
      </c>
      <c r="AV218" s="208">
        <f t="shared" si="266"/>
        <v>83.96920444824643</v>
      </c>
      <c r="AW218" s="205">
        <f t="shared" si="274"/>
        <v>4</v>
      </c>
      <c r="AX218" s="529"/>
    </row>
    <row r="219" spans="2:50" ht="14.25" hidden="1" customHeight="1" outlineLevel="1">
      <c r="B219" s="494"/>
      <c r="C219" s="203">
        <v>13</v>
      </c>
      <c r="D219" s="206"/>
      <c r="E219" s="203"/>
      <c r="F219" s="203"/>
      <c r="G219" s="208"/>
      <c r="H219" s="529"/>
      <c r="I219" s="209"/>
      <c r="J219" s="209"/>
      <c r="K219" s="210"/>
      <c r="L219" s="530"/>
      <c r="M219" s="209"/>
      <c r="N219" s="494"/>
      <c r="O219" s="494"/>
      <c r="P219" s="203"/>
      <c r="Q219" s="203"/>
      <c r="R219" s="208"/>
      <c r="S219" s="205"/>
      <c r="T219" s="529"/>
      <c r="U219" s="203"/>
      <c r="V219" s="203"/>
      <c r="W219" s="208"/>
      <c r="X219" s="205"/>
      <c r="Y219" s="529"/>
      <c r="Z219" s="203"/>
      <c r="AA219" s="203"/>
      <c r="AB219" s="208"/>
      <c r="AC219" s="205"/>
      <c r="AD219" s="529"/>
      <c r="AE219" s="203"/>
      <c r="AF219" s="203"/>
      <c r="AG219" s="208"/>
      <c r="AH219" s="205"/>
      <c r="AI219" s="529"/>
      <c r="AJ219" s="203"/>
      <c r="AK219" s="203"/>
      <c r="AL219" s="208"/>
      <c r="AM219" s="205"/>
      <c r="AN219" s="529"/>
      <c r="AO219" s="203"/>
      <c r="AP219" s="203"/>
      <c r="AQ219" s="208"/>
      <c r="AR219" s="205"/>
      <c r="AS219" s="529"/>
      <c r="AT219" s="203"/>
      <c r="AU219" s="203"/>
      <c r="AV219" s="208"/>
      <c r="AW219" s="205"/>
      <c r="AX219" s="529"/>
    </row>
    <row r="220" spans="2:50" ht="14.25" hidden="1" customHeight="1" outlineLevel="1">
      <c r="B220" s="494"/>
      <c r="C220" s="203">
        <v>14</v>
      </c>
      <c r="D220" s="206"/>
      <c r="E220" s="203"/>
      <c r="F220" s="203"/>
      <c r="G220" s="208"/>
      <c r="H220" s="529"/>
      <c r="I220" s="209"/>
      <c r="J220" s="209"/>
      <c r="K220" s="210"/>
      <c r="L220" s="530"/>
      <c r="M220" s="209"/>
      <c r="N220" s="494"/>
      <c r="O220" s="494"/>
      <c r="P220" s="203"/>
      <c r="Q220" s="203"/>
      <c r="R220" s="208"/>
      <c r="S220" s="205"/>
      <c r="T220" s="529"/>
      <c r="U220" s="203"/>
      <c r="V220" s="203"/>
      <c r="W220" s="208"/>
      <c r="X220" s="205"/>
      <c r="Y220" s="529"/>
      <c r="Z220" s="203"/>
      <c r="AA220" s="203"/>
      <c r="AB220" s="208"/>
      <c r="AC220" s="205"/>
      <c r="AD220" s="529"/>
      <c r="AE220" s="203"/>
      <c r="AF220" s="203"/>
      <c r="AG220" s="208"/>
      <c r="AH220" s="205"/>
      <c r="AI220" s="529"/>
      <c r="AJ220" s="203"/>
      <c r="AK220" s="203"/>
      <c r="AL220" s="208"/>
      <c r="AM220" s="205"/>
      <c r="AN220" s="529"/>
      <c r="AO220" s="203"/>
      <c r="AP220" s="203"/>
      <c r="AQ220" s="208"/>
      <c r="AR220" s="205"/>
      <c r="AS220" s="529"/>
      <c r="AT220" s="203"/>
      <c r="AU220" s="203"/>
      <c r="AV220" s="208"/>
      <c r="AW220" s="205"/>
      <c r="AX220" s="529"/>
    </row>
    <row r="221" spans="2:50" ht="14.25" hidden="1" customHeight="1" outlineLevel="1">
      <c r="B221" s="494"/>
      <c r="C221" s="203">
        <v>15</v>
      </c>
      <c r="D221" s="206"/>
      <c r="E221" s="203"/>
      <c r="F221" s="203"/>
      <c r="G221" s="208"/>
      <c r="H221" s="529"/>
      <c r="I221" s="209"/>
      <c r="J221" s="209"/>
      <c r="K221" s="210"/>
      <c r="L221" s="530"/>
      <c r="M221" s="209"/>
      <c r="N221" s="494"/>
      <c r="O221" s="494"/>
      <c r="P221" s="203"/>
      <c r="Q221" s="207"/>
      <c r="R221" s="208"/>
      <c r="S221" s="205"/>
      <c r="T221" s="529"/>
      <c r="U221" s="203"/>
      <c r="V221" s="207"/>
      <c r="W221" s="208"/>
      <c r="X221" s="205"/>
      <c r="Y221" s="529"/>
      <c r="Z221" s="203"/>
      <c r="AA221" s="207"/>
      <c r="AB221" s="208"/>
      <c r="AC221" s="205"/>
      <c r="AD221" s="529"/>
      <c r="AE221" s="203"/>
      <c r="AF221" s="207"/>
      <c r="AG221" s="208"/>
      <c r="AH221" s="205"/>
      <c r="AI221" s="529"/>
      <c r="AJ221" s="203"/>
      <c r="AK221" s="207"/>
      <c r="AL221" s="208"/>
      <c r="AM221" s="205"/>
      <c r="AN221" s="529"/>
      <c r="AO221" s="203"/>
      <c r="AP221" s="207"/>
      <c r="AQ221" s="208"/>
      <c r="AR221" s="205"/>
      <c r="AS221" s="529"/>
      <c r="AT221" s="203"/>
      <c r="AU221" s="207"/>
      <c r="AV221" s="208"/>
      <c r="AW221" s="205"/>
      <c r="AX221" s="529"/>
    </row>
    <row r="222" spans="2:50" ht="14.25" hidden="1" customHeight="1" outlineLevel="1" collapsed="1">
      <c r="B222" s="531" t="s">
        <v>696</v>
      </c>
      <c r="C222" s="532"/>
      <c r="D222" s="532"/>
      <c r="E222" s="532"/>
      <c r="F222" s="532"/>
      <c r="G222" s="532"/>
      <c r="H222" s="532"/>
      <c r="I222" s="532"/>
      <c r="J222" s="532"/>
      <c r="K222" s="532"/>
      <c r="L222" s="532"/>
      <c r="M222" s="533"/>
      <c r="N222" s="575" t="s">
        <v>445</v>
      </c>
      <c r="O222" s="575" t="s">
        <v>105</v>
      </c>
      <c r="P222" s="587">
        <f>AT202+1</f>
        <v>45944</v>
      </c>
      <c r="Q222" s="588"/>
      <c r="R222" s="588"/>
      <c r="S222" s="588"/>
      <c r="T222" s="588"/>
      <c r="U222" s="589">
        <f>P222+1</f>
        <v>45945</v>
      </c>
      <c r="V222" s="590"/>
      <c r="W222" s="590"/>
      <c r="X222" s="590"/>
      <c r="Y222" s="590"/>
      <c r="Z222" s="587">
        <f t="shared" ref="Z222" si="275">U222+1</f>
        <v>45946</v>
      </c>
      <c r="AA222" s="588"/>
      <c r="AB222" s="588"/>
      <c r="AC222" s="588"/>
      <c r="AD222" s="588"/>
      <c r="AE222" s="589">
        <f t="shared" ref="AE222" si="276">Z222+1</f>
        <v>45947</v>
      </c>
      <c r="AF222" s="590"/>
      <c r="AG222" s="590"/>
      <c r="AH222" s="590"/>
      <c r="AI222" s="590"/>
      <c r="AJ222" s="591">
        <f t="shared" ref="AJ222" si="277">AE222+1</f>
        <v>45948</v>
      </c>
      <c r="AK222" s="592"/>
      <c r="AL222" s="592"/>
      <c r="AM222" s="592"/>
      <c r="AN222" s="593"/>
      <c r="AO222" s="589">
        <f t="shared" ref="AO222" si="278">AJ222+1</f>
        <v>45949</v>
      </c>
      <c r="AP222" s="590"/>
      <c r="AQ222" s="590"/>
      <c r="AR222" s="590"/>
      <c r="AS222" s="590"/>
      <c r="AT222" s="591">
        <f t="shared" ref="AT222" si="279">AO222+1</f>
        <v>45950</v>
      </c>
      <c r="AU222" s="592"/>
      <c r="AV222" s="592"/>
      <c r="AW222" s="592"/>
      <c r="AX222" s="593"/>
    </row>
    <row r="223" spans="2:50" ht="14.25" hidden="1" customHeight="1" outlineLevel="1">
      <c r="B223" s="534"/>
      <c r="C223" s="534"/>
      <c r="D223" s="534"/>
      <c r="E223" s="534"/>
      <c r="F223" s="534"/>
      <c r="G223" s="534"/>
      <c r="H223" s="534"/>
      <c r="I223" s="534"/>
      <c r="J223" s="534"/>
      <c r="K223" s="534"/>
      <c r="L223" s="534"/>
      <c r="M223" s="535"/>
      <c r="N223" s="577"/>
      <c r="O223" s="577"/>
      <c r="P223" s="594">
        <f>P222</f>
        <v>45944</v>
      </c>
      <c r="Q223" s="594"/>
      <c r="R223" s="594"/>
      <c r="S223" s="594"/>
      <c r="T223" s="594"/>
      <c r="U223" s="595">
        <f>U222</f>
        <v>45945</v>
      </c>
      <c r="V223" s="595"/>
      <c r="W223" s="595"/>
      <c r="X223" s="595"/>
      <c r="Y223" s="595"/>
      <c r="Z223" s="594">
        <f t="shared" ref="Z223" si="280">Z222</f>
        <v>45946</v>
      </c>
      <c r="AA223" s="594"/>
      <c r="AB223" s="594"/>
      <c r="AC223" s="594"/>
      <c r="AD223" s="594"/>
      <c r="AE223" s="595">
        <f t="shared" ref="AE223" si="281">AE222</f>
        <v>45947</v>
      </c>
      <c r="AF223" s="595"/>
      <c r="AG223" s="595"/>
      <c r="AH223" s="595"/>
      <c r="AI223" s="595"/>
      <c r="AJ223" s="596">
        <f t="shared" ref="AJ223" si="282">AJ222</f>
        <v>45948</v>
      </c>
      <c r="AK223" s="597"/>
      <c r="AL223" s="597"/>
      <c r="AM223" s="597"/>
      <c r="AN223" s="598"/>
      <c r="AO223" s="595">
        <f t="shared" ref="AO223" si="283">AO222</f>
        <v>45949</v>
      </c>
      <c r="AP223" s="595"/>
      <c r="AQ223" s="595"/>
      <c r="AR223" s="595"/>
      <c r="AS223" s="595"/>
      <c r="AT223" s="596">
        <f t="shared" ref="AT223" si="284">AT222</f>
        <v>45950</v>
      </c>
      <c r="AU223" s="597"/>
      <c r="AV223" s="597"/>
      <c r="AW223" s="597"/>
      <c r="AX223" s="598"/>
    </row>
    <row r="224" spans="2:50" ht="14.25" hidden="1" customHeight="1" outlineLevel="1">
      <c r="B224" s="494" t="s">
        <v>165</v>
      </c>
      <c r="C224" s="494" t="s">
        <v>160</v>
      </c>
      <c r="D224" s="494"/>
      <c r="E224" s="494" t="s">
        <v>161</v>
      </c>
      <c r="F224" s="494"/>
      <c r="G224" s="494"/>
      <c r="H224" s="494" t="s">
        <v>166</v>
      </c>
      <c r="I224" s="527" t="s">
        <v>446</v>
      </c>
      <c r="J224" s="527"/>
      <c r="K224" s="527"/>
      <c r="L224" s="527" t="s">
        <v>166</v>
      </c>
      <c r="M224" s="527" t="s">
        <v>168</v>
      </c>
      <c r="N224" s="494"/>
      <c r="O224" s="494" t="s">
        <v>167</v>
      </c>
      <c r="P224" s="494" t="s">
        <v>163</v>
      </c>
      <c r="Q224" s="494"/>
      <c r="R224" s="494"/>
      <c r="S224" s="494"/>
      <c r="T224" s="494" t="s">
        <v>166</v>
      </c>
      <c r="U224" s="494" t="s">
        <v>163</v>
      </c>
      <c r="V224" s="494"/>
      <c r="W224" s="494"/>
      <c r="X224" s="494"/>
      <c r="Y224" s="494" t="s">
        <v>166</v>
      </c>
      <c r="Z224" s="494" t="s">
        <v>163</v>
      </c>
      <c r="AA224" s="494"/>
      <c r="AB224" s="494"/>
      <c r="AC224" s="494"/>
      <c r="AD224" s="494" t="s">
        <v>166</v>
      </c>
      <c r="AE224" s="494" t="s">
        <v>163</v>
      </c>
      <c r="AF224" s="494"/>
      <c r="AG224" s="494"/>
      <c r="AH224" s="494"/>
      <c r="AI224" s="494" t="s">
        <v>166</v>
      </c>
      <c r="AJ224" s="494" t="s">
        <v>163</v>
      </c>
      <c r="AK224" s="494"/>
      <c r="AL224" s="494"/>
      <c r="AM224" s="494"/>
      <c r="AN224" s="494" t="s">
        <v>166</v>
      </c>
      <c r="AO224" s="494" t="s">
        <v>163</v>
      </c>
      <c r="AP224" s="494"/>
      <c r="AQ224" s="494"/>
      <c r="AR224" s="494"/>
      <c r="AS224" s="494" t="s">
        <v>166</v>
      </c>
      <c r="AT224" s="494" t="s">
        <v>163</v>
      </c>
      <c r="AU224" s="494"/>
      <c r="AV224" s="494"/>
      <c r="AW224" s="494"/>
      <c r="AX224" s="494" t="s">
        <v>166</v>
      </c>
    </row>
    <row r="225" spans="2:50" ht="14.25" hidden="1" customHeight="1" outlineLevel="1">
      <c r="B225" s="494"/>
      <c r="C225" s="494"/>
      <c r="D225" s="494"/>
      <c r="E225" s="494" t="s">
        <v>447</v>
      </c>
      <c r="F225" s="494"/>
      <c r="G225" s="494"/>
      <c r="H225" s="494"/>
      <c r="I225" s="527" t="s">
        <v>447</v>
      </c>
      <c r="J225" s="527"/>
      <c r="K225" s="527"/>
      <c r="L225" s="527"/>
      <c r="M225" s="527"/>
      <c r="N225" s="494"/>
      <c r="O225" s="494"/>
      <c r="P225" s="494" t="s">
        <v>448</v>
      </c>
      <c r="Q225" s="494"/>
      <c r="R225" s="494"/>
      <c r="S225" s="494"/>
      <c r="T225" s="494"/>
      <c r="U225" s="494" t="s">
        <v>448</v>
      </c>
      <c r="V225" s="494"/>
      <c r="W225" s="494"/>
      <c r="X225" s="494"/>
      <c r="Y225" s="494"/>
      <c r="Z225" s="494" t="s">
        <v>448</v>
      </c>
      <c r="AA225" s="494"/>
      <c r="AB225" s="494"/>
      <c r="AC225" s="494"/>
      <c r="AD225" s="494"/>
      <c r="AE225" s="494" t="s">
        <v>448</v>
      </c>
      <c r="AF225" s="494"/>
      <c r="AG225" s="494"/>
      <c r="AH225" s="494"/>
      <c r="AI225" s="494"/>
      <c r="AJ225" s="494" t="s">
        <v>448</v>
      </c>
      <c r="AK225" s="494"/>
      <c r="AL225" s="494"/>
      <c r="AM225" s="494"/>
      <c r="AN225" s="494"/>
      <c r="AO225" s="494" t="s">
        <v>448</v>
      </c>
      <c r="AP225" s="494"/>
      <c r="AQ225" s="494"/>
      <c r="AR225" s="494"/>
      <c r="AS225" s="494"/>
      <c r="AT225" s="494" t="s">
        <v>448</v>
      </c>
      <c r="AU225" s="494"/>
      <c r="AV225" s="494"/>
      <c r="AW225" s="494"/>
      <c r="AX225" s="494"/>
    </row>
    <row r="226" spans="2:50" ht="14.25" hidden="1" customHeight="1" outlineLevel="1">
      <c r="B226" s="494"/>
      <c r="C226" s="494"/>
      <c r="D226" s="494"/>
      <c r="E226" s="203" t="s">
        <v>162</v>
      </c>
      <c r="F226" s="203" t="s">
        <v>449</v>
      </c>
      <c r="G226" s="203" t="s">
        <v>164</v>
      </c>
      <c r="H226" s="494"/>
      <c r="I226" s="204" t="s">
        <v>162</v>
      </c>
      <c r="J226" s="204" t="s">
        <v>449</v>
      </c>
      <c r="K226" s="204" t="s">
        <v>164</v>
      </c>
      <c r="L226" s="527"/>
      <c r="M226" s="527"/>
      <c r="N226" s="494"/>
      <c r="O226" s="494"/>
      <c r="P226" s="203" t="s">
        <v>162</v>
      </c>
      <c r="Q226" s="203" t="s">
        <v>449</v>
      </c>
      <c r="R226" s="203" t="s">
        <v>164</v>
      </c>
      <c r="S226" s="205" t="s">
        <v>168</v>
      </c>
      <c r="T226" s="494"/>
      <c r="U226" s="203" t="s">
        <v>162</v>
      </c>
      <c r="V226" s="203" t="s">
        <v>449</v>
      </c>
      <c r="W226" s="203" t="s">
        <v>164</v>
      </c>
      <c r="X226" s="205" t="s">
        <v>168</v>
      </c>
      <c r="Y226" s="494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494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494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494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494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494"/>
    </row>
    <row r="227" spans="2:50" ht="14.25" hidden="1" customHeight="1" outlineLevel="1">
      <c r="B227" s="494" t="s">
        <v>408</v>
      </c>
      <c r="C227" s="203">
        <v>1</v>
      </c>
      <c r="D227" s="206" t="s">
        <v>375</v>
      </c>
      <c r="E227" s="203">
        <v>25</v>
      </c>
      <c r="F227" s="203">
        <v>2000</v>
      </c>
      <c r="G227" s="208">
        <f t="shared" ref="G227:G237" si="285">F227/E227</f>
        <v>80</v>
      </c>
      <c r="H227" s="529">
        <f>AVERAGE(G227:G241)</f>
        <v>91.053353373743988</v>
      </c>
      <c r="I227" s="209">
        <f>AVERAGE(P227,U227,Z227,AE227,AJ227,AO227,AT227)</f>
        <v>25</v>
      </c>
      <c r="J227" s="209">
        <f>AVERAGE(Q227,V227,AA227,AF227,AK227,AP227,AU227)</f>
        <v>1772.382821184847</v>
      </c>
      <c r="K227" s="210">
        <f>AVERAGE(R227,W227,AB227,AG227,AL227,AQ227,AV227)</f>
        <v>70.895312847393882</v>
      </c>
      <c r="L227" s="530">
        <f>IFERROR(AVERAGE(K227:K241),"-")</f>
        <v>80.279378024315236</v>
      </c>
      <c r="M227" s="209">
        <f>RANK(K227, K$227:$K$241)</f>
        <v>9</v>
      </c>
      <c r="N227" s="494"/>
      <c r="O227" s="494"/>
      <c r="P227" s="207">
        <v>25</v>
      </c>
      <c r="Q227" s="207">
        <v>1772.3076923076924</v>
      </c>
      <c r="R227" s="208">
        <f t="shared" ref="R227:R237" si="286">Q227/P227</f>
        <v>70.892307692307696</v>
      </c>
      <c r="S227" s="205">
        <f>RANK(R227, R$227:R$241)</f>
        <v>9</v>
      </c>
      <c r="T227" s="529">
        <f>AVERAGE(R227:R241)</f>
        <v>80.227165792402303</v>
      </c>
      <c r="U227" s="207">
        <v>25</v>
      </c>
      <c r="V227" s="207">
        <v>1772.3675675675665</v>
      </c>
      <c r="W227" s="208">
        <f t="shared" ref="W227:W237" si="287">V227/U227</f>
        <v>70.894702702702659</v>
      </c>
      <c r="X227" s="205">
        <f>RANK(W227, W$227:W$241)</f>
        <v>9</v>
      </c>
      <c r="Y227" s="529">
        <f>AVERAGE(W227:W241)</f>
        <v>80.241289747329176</v>
      </c>
      <c r="Z227" s="207">
        <v>25</v>
      </c>
      <c r="AA227" s="207">
        <v>1772.314097374812</v>
      </c>
      <c r="AB227" s="208">
        <f t="shared" ref="AB227:AB237" si="288">AA227/Z227</f>
        <v>70.892563894992477</v>
      </c>
      <c r="AC227" s="205">
        <f>RANK(AB227, AB$227:AB$241)</f>
        <v>9</v>
      </c>
      <c r="AD227" s="529">
        <f>AVERAGE(AB227:AB241)</f>
        <v>80.255498053947846</v>
      </c>
      <c r="AE227" s="207">
        <v>25</v>
      </c>
      <c r="AF227" s="207">
        <v>1772.452778160761</v>
      </c>
      <c r="AG227" s="208">
        <f t="shared" ref="AG227:AG237" si="289">AF227/AE227</f>
        <v>70.898111126430436</v>
      </c>
      <c r="AH227" s="205">
        <f>RANK(AG227, AG$227:AG$241)</f>
        <v>9</v>
      </c>
      <c r="AI227" s="529">
        <f>AVERAGE(AG227:AG241)</f>
        <v>80.295296000568612</v>
      </c>
      <c r="AJ227" s="207">
        <v>25</v>
      </c>
      <c r="AK227" s="207">
        <v>1772.5965604736398</v>
      </c>
      <c r="AL227" s="208">
        <f t="shared" ref="AL227:AL237" si="290">AK227/AJ227</f>
        <v>70.903862418945593</v>
      </c>
      <c r="AM227" s="205">
        <f>RANK(AL227, AL$227:AL$241)</f>
        <v>9</v>
      </c>
      <c r="AN227" s="529">
        <f>AVERAGE(AL227:AL241)</f>
        <v>80.3077697314652</v>
      </c>
      <c r="AO227" s="207">
        <v>25</v>
      </c>
      <c r="AP227" s="207">
        <v>1772.3684210526317</v>
      </c>
      <c r="AQ227" s="208">
        <f t="shared" ref="AQ227:AQ237" si="291">AP227/AO227</f>
        <v>70.89473684210526</v>
      </c>
      <c r="AR227" s="205">
        <f>RANK(AQ227, AQ$227:AQ$241)</f>
        <v>9</v>
      </c>
      <c r="AS227" s="529">
        <f>AVERAGE(AQ227:AQ241)</f>
        <v>80.31409686374792</v>
      </c>
      <c r="AT227" s="207">
        <v>25</v>
      </c>
      <c r="AU227" s="207">
        <v>1772.272631356826</v>
      </c>
      <c r="AV227" s="208">
        <f t="shared" ref="AV227:AV237" si="292">AU227/AT227</f>
        <v>70.890905254273036</v>
      </c>
      <c r="AW227" s="205">
        <f>RANK(AV227, AV$227:AV$241)</f>
        <v>9</v>
      </c>
      <c r="AX227" s="529">
        <f>AVERAGE(AV227:AV241)</f>
        <v>80.314529980745547</v>
      </c>
    </row>
    <row r="228" spans="2:50" ht="14.25" hidden="1" customHeight="1" outlineLevel="1">
      <c r="B228" s="494"/>
      <c r="C228" s="203">
        <v>2</v>
      </c>
      <c r="D228" s="206" t="s">
        <v>409</v>
      </c>
      <c r="E228" s="203">
        <v>25</v>
      </c>
      <c r="F228" s="203">
        <v>2000</v>
      </c>
      <c r="G228" s="208">
        <f t="shared" si="285"/>
        <v>80</v>
      </c>
      <c r="H228" s="529"/>
      <c r="I228" s="209">
        <f t="shared" ref="I228:K237" si="293">AVERAGE(P228,U228,Z228,AE228,AJ228,AO228,AT228)</f>
        <v>25</v>
      </c>
      <c r="J228" s="209">
        <f t="shared" si="293"/>
        <v>1757.755514451512</v>
      </c>
      <c r="K228" s="210">
        <f t="shared" si="293"/>
        <v>70.310220578060466</v>
      </c>
      <c r="L228" s="530"/>
      <c r="M228" s="209">
        <f>RANK(K228, K$227:$K$241)</f>
        <v>10</v>
      </c>
      <c r="N228" s="494"/>
      <c r="O228" s="494"/>
      <c r="P228" s="207">
        <v>25</v>
      </c>
      <c r="Q228" s="207">
        <v>1754.2474916387982</v>
      </c>
      <c r="R228" s="208">
        <f t="shared" si="286"/>
        <v>70.169899665551924</v>
      </c>
      <c r="S228" s="205">
        <f t="shared" ref="S228:S237" si="294">RANK(R228, R$227:R$241)</f>
        <v>10</v>
      </c>
      <c r="T228" s="529"/>
      <c r="U228" s="207">
        <v>25</v>
      </c>
      <c r="V228" s="207">
        <v>1754.7454431175324</v>
      </c>
      <c r="W228" s="208">
        <f t="shared" si="287"/>
        <v>70.1898177247013</v>
      </c>
      <c r="X228" s="205">
        <f t="shared" ref="X228:X237" si="295">RANK(W228, W$227:W$241)</f>
        <v>10</v>
      </c>
      <c r="Y228" s="529"/>
      <c r="Z228" s="207">
        <v>25</v>
      </c>
      <c r="AA228" s="207">
        <v>1754.6938775510182</v>
      </c>
      <c r="AB228" s="208">
        <f t="shared" si="288"/>
        <v>70.187755102040725</v>
      </c>
      <c r="AC228" s="205">
        <f t="shared" ref="AC228:AC237" si="296">RANK(AB228, AB$227:AB$241)</f>
        <v>10</v>
      </c>
      <c r="AD228" s="529"/>
      <c r="AE228" s="207">
        <v>25</v>
      </c>
      <c r="AF228" s="207">
        <v>1759.9364069952314</v>
      </c>
      <c r="AG228" s="208">
        <f t="shared" si="289"/>
        <v>70.397456279809262</v>
      </c>
      <c r="AH228" s="205">
        <f t="shared" ref="AH228:AH237" si="297">RANK(AG228, AG$227:AG$241)</f>
        <v>10</v>
      </c>
      <c r="AI228" s="529"/>
      <c r="AJ228" s="207">
        <v>25</v>
      </c>
      <c r="AK228" s="207">
        <v>1760.1862630966239</v>
      </c>
      <c r="AL228" s="208">
        <f t="shared" si="290"/>
        <v>70.407450523864952</v>
      </c>
      <c r="AM228" s="205">
        <f t="shared" ref="AM228:AM237" si="298">RANK(AL228, AL$227:AL$241)</f>
        <v>10</v>
      </c>
      <c r="AN228" s="529"/>
      <c r="AO228" s="207">
        <v>25</v>
      </c>
      <c r="AP228" s="207">
        <v>1760.3335318642032</v>
      </c>
      <c r="AQ228" s="208">
        <f t="shared" si="291"/>
        <v>70.413341274568126</v>
      </c>
      <c r="AR228" s="205">
        <f t="shared" ref="AR228:AR237" si="299">RANK(AQ228, AQ$227:AQ$241)</f>
        <v>10</v>
      </c>
      <c r="AS228" s="529"/>
      <c r="AT228" s="207">
        <v>25</v>
      </c>
      <c r="AU228" s="207">
        <v>1760.1455868971757</v>
      </c>
      <c r="AV228" s="208">
        <f t="shared" si="292"/>
        <v>70.405823475887033</v>
      </c>
      <c r="AW228" s="205">
        <f t="shared" ref="AW228:AW237" si="300">RANK(AV228, AV$227:AV$241)</f>
        <v>10</v>
      </c>
      <c r="AX228" s="529"/>
    </row>
    <row r="229" spans="2:50" ht="14.25" hidden="1" customHeight="1" outlineLevel="1">
      <c r="B229" s="494"/>
      <c r="C229" s="203">
        <v>3</v>
      </c>
      <c r="D229" s="206" t="s">
        <v>583</v>
      </c>
      <c r="E229" s="203">
        <v>22</v>
      </c>
      <c r="F229" s="203">
        <v>2000</v>
      </c>
      <c r="G229" s="208">
        <f t="shared" si="285"/>
        <v>90.909090909090907</v>
      </c>
      <c r="H229" s="529"/>
      <c r="I229" s="209">
        <f t="shared" si="293"/>
        <v>22</v>
      </c>
      <c r="J229" s="209">
        <f t="shared" si="293"/>
        <v>1764.7833678970569</v>
      </c>
      <c r="K229" s="210">
        <f t="shared" si="293"/>
        <v>80.217425813502601</v>
      </c>
      <c r="L229" s="530"/>
      <c r="M229" s="209">
        <f>RANK(K229, K$227:$K$241)</f>
        <v>5</v>
      </c>
      <c r="N229" s="494"/>
      <c r="O229" s="494"/>
      <c r="P229" s="207">
        <v>22</v>
      </c>
      <c r="Q229" s="207">
        <v>1764.0063705538832</v>
      </c>
      <c r="R229" s="208">
        <f t="shared" si="286"/>
        <v>80.182107752449241</v>
      </c>
      <c r="S229" s="205">
        <f>RANK(R229, R$227:R$241)</f>
        <v>5</v>
      </c>
      <c r="T229" s="529"/>
      <c r="U229" s="207">
        <v>22</v>
      </c>
      <c r="V229" s="207">
        <v>1764.2384105960259</v>
      </c>
      <c r="W229" s="208">
        <f t="shared" si="287"/>
        <v>80.192655027092087</v>
      </c>
      <c r="X229" s="205">
        <f t="shared" si="295"/>
        <v>5</v>
      </c>
      <c r="Y229" s="529"/>
      <c r="Z229" s="207">
        <v>22</v>
      </c>
      <c r="AA229" s="207">
        <v>1764.352870574111</v>
      </c>
      <c r="AB229" s="208">
        <f t="shared" si="288"/>
        <v>80.19785775336868</v>
      </c>
      <c r="AC229" s="205">
        <f t="shared" si="296"/>
        <v>5</v>
      </c>
      <c r="AD229" s="529"/>
      <c r="AE229" s="207">
        <v>22</v>
      </c>
      <c r="AF229" s="207">
        <v>1764.4764337125589</v>
      </c>
      <c r="AG229" s="208">
        <f t="shared" si="289"/>
        <v>80.203474259661775</v>
      </c>
      <c r="AH229" s="205">
        <f t="shared" si="297"/>
        <v>5</v>
      </c>
      <c r="AI229" s="529"/>
      <c r="AJ229" s="207">
        <v>22</v>
      </c>
      <c r="AK229" s="207">
        <v>1765.5237644833303</v>
      </c>
      <c r="AL229" s="208">
        <f t="shared" si="290"/>
        <v>80.251080203787737</v>
      </c>
      <c r="AM229" s="205">
        <f t="shared" si="298"/>
        <v>5</v>
      </c>
      <c r="AN229" s="529"/>
      <c r="AO229" s="207">
        <v>22</v>
      </c>
      <c r="AP229" s="207">
        <v>1765.4375531011053</v>
      </c>
      <c r="AQ229" s="208">
        <f t="shared" si="291"/>
        <v>80.247161504595695</v>
      </c>
      <c r="AR229" s="205">
        <f t="shared" si="299"/>
        <v>5</v>
      </c>
      <c r="AS229" s="529"/>
      <c r="AT229" s="207">
        <v>22</v>
      </c>
      <c r="AU229" s="207">
        <v>1765.4481722583857</v>
      </c>
      <c r="AV229" s="208">
        <f t="shared" si="292"/>
        <v>80.247644193562991</v>
      </c>
      <c r="AW229" s="205">
        <f t="shared" si="300"/>
        <v>5</v>
      </c>
      <c r="AX229" s="529"/>
    </row>
    <row r="230" spans="2:50" ht="14.25" hidden="1" customHeight="1" outlineLevel="1">
      <c r="B230" s="494"/>
      <c r="C230" s="203">
        <v>4</v>
      </c>
      <c r="D230" s="206" t="s">
        <v>529</v>
      </c>
      <c r="E230" s="203">
        <v>26</v>
      </c>
      <c r="F230" s="203">
        <v>2000</v>
      </c>
      <c r="G230" s="208">
        <f t="shared" si="285"/>
        <v>76.92307692307692</v>
      </c>
      <c r="H230" s="529"/>
      <c r="I230" s="209">
        <f t="shared" si="293"/>
        <v>26</v>
      </c>
      <c r="J230" s="209">
        <f t="shared" si="293"/>
        <v>1757.559682500319</v>
      </c>
      <c r="K230" s="210">
        <f t="shared" si="293"/>
        <v>67.598449326935338</v>
      </c>
      <c r="L230" s="530"/>
      <c r="M230" s="209">
        <f>RANK(K230, K$227:$K$241)</f>
        <v>11</v>
      </c>
      <c r="N230" s="494"/>
      <c r="O230" s="494"/>
      <c r="P230" s="207">
        <v>26</v>
      </c>
      <c r="Q230" s="207">
        <v>1754.6694648478515</v>
      </c>
      <c r="R230" s="208">
        <f t="shared" si="286"/>
        <v>67.487287109532744</v>
      </c>
      <c r="S230" s="205">
        <f t="shared" si="294"/>
        <v>11</v>
      </c>
      <c r="T230" s="529"/>
      <c r="U230" s="207">
        <v>26</v>
      </c>
      <c r="V230" s="207">
        <v>1754.8688046647203</v>
      </c>
      <c r="W230" s="208">
        <f t="shared" si="287"/>
        <v>67.494954025566159</v>
      </c>
      <c r="X230" s="205">
        <f t="shared" si="295"/>
        <v>11</v>
      </c>
      <c r="Y230" s="529"/>
      <c r="Z230" s="207">
        <v>26</v>
      </c>
      <c r="AA230" s="207">
        <v>1755.7819053325411</v>
      </c>
      <c r="AB230" s="208">
        <f t="shared" si="288"/>
        <v>67.530073282020808</v>
      </c>
      <c r="AC230" s="205">
        <f t="shared" si="296"/>
        <v>11</v>
      </c>
      <c r="AD230" s="529"/>
      <c r="AE230" s="207">
        <v>26</v>
      </c>
      <c r="AF230" s="207">
        <v>1759.2644978783628</v>
      </c>
      <c r="AG230" s="208">
        <f t="shared" si="289"/>
        <v>67.6640191491678</v>
      </c>
      <c r="AH230" s="205">
        <f t="shared" si="297"/>
        <v>11</v>
      </c>
      <c r="AI230" s="529"/>
      <c r="AJ230" s="207">
        <v>26</v>
      </c>
      <c r="AK230" s="207">
        <v>1759.4936708860798</v>
      </c>
      <c r="AL230" s="208">
        <f t="shared" si="290"/>
        <v>67.672833495618448</v>
      </c>
      <c r="AM230" s="205">
        <f t="shared" si="298"/>
        <v>11</v>
      </c>
      <c r="AN230" s="529"/>
      <c r="AO230" s="207">
        <v>26</v>
      </c>
      <c r="AP230" s="207">
        <v>1759.5721925133678</v>
      </c>
      <c r="AQ230" s="208">
        <f t="shared" si="291"/>
        <v>67.675853558206455</v>
      </c>
      <c r="AR230" s="205">
        <f t="shared" si="299"/>
        <v>11</v>
      </c>
      <c r="AS230" s="529"/>
      <c r="AT230" s="207">
        <v>26</v>
      </c>
      <c r="AU230" s="207">
        <v>1759.2672413793098</v>
      </c>
      <c r="AV230" s="208">
        <f t="shared" si="292"/>
        <v>67.664124668434994</v>
      </c>
      <c r="AW230" s="205">
        <f t="shared" si="300"/>
        <v>11</v>
      </c>
      <c r="AX230" s="529"/>
    </row>
    <row r="231" spans="2:50" ht="14.25" hidden="1" customHeight="1" outlineLevel="1">
      <c r="B231" s="494"/>
      <c r="C231" s="203">
        <v>5</v>
      </c>
      <c r="D231" s="206" t="s">
        <v>645</v>
      </c>
      <c r="E231" s="203">
        <v>20</v>
      </c>
      <c r="F231" s="203">
        <v>2000</v>
      </c>
      <c r="G231" s="208">
        <f t="shared" si="285"/>
        <v>100</v>
      </c>
      <c r="H231" s="529"/>
      <c r="I231" s="209">
        <f t="shared" si="293"/>
        <v>20</v>
      </c>
      <c r="J231" s="209">
        <f t="shared" si="293"/>
        <v>1761.0277179338907</v>
      </c>
      <c r="K231" s="210">
        <f t="shared" si="293"/>
        <v>88.051385896694555</v>
      </c>
      <c r="L231" s="530"/>
      <c r="M231" s="209">
        <f>RANK(K231, K$227:$K$241)</f>
        <v>3</v>
      </c>
      <c r="N231" s="494"/>
      <c r="O231" s="494"/>
      <c r="P231" s="207">
        <v>20</v>
      </c>
      <c r="Q231" s="207">
        <v>1759.4760540319282</v>
      </c>
      <c r="R231" s="208">
        <f t="shared" si="286"/>
        <v>87.973802701596412</v>
      </c>
      <c r="S231" s="205">
        <f t="shared" si="294"/>
        <v>3</v>
      </c>
      <c r="T231" s="529"/>
      <c r="U231" s="207">
        <v>20</v>
      </c>
      <c r="V231" s="207">
        <v>1760.1769911504425</v>
      </c>
      <c r="W231" s="208">
        <f t="shared" si="287"/>
        <v>88.008849557522126</v>
      </c>
      <c r="X231" s="205">
        <f t="shared" si="295"/>
        <v>3</v>
      </c>
      <c r="Y231" s="529"/>
      <c r="Z231" s="207">
        <v>20</v>
      </c>
      <c r="AA231" s="207">
        <v>1760.6694560669491</v>
      </c>
      <c r="AB231" s="208">
        <f t="shared" si="288"/>
        <v>88.033472803347451</v>
      </c>
      <c r="AC231" s="205">
        <f t="shared" si="296"/>
        <v>3</v>
      </c>
      <c r="AD231" s="529"/>
      <c r="AE231" s="207">
        <v>20</v>
      </c>
      <c r="AF231" s="207">
        <v>1761.0317825886632</v>
      </c>
      <c r="AG231" s="208">
        <f t="shared" si="289"/>
        <v>88.051589129433154</v>
      </c>
      <c r="AH231" s="205">
        <f t="shared" si="297"/>
        <v>3</v>
      </c>
      <c r="AI231" s="529"/>
      <c r="AJ231" s="207">
        <v>20</v>
      </c>
      <c r="AK231" s="207">
        <v>1761.5241635687717</v>
      </c>
      <c r="AL231" s="208">
        <f t="shared" si="290"/>
        <v>88.076208178438577</v>
      </c>
      <c r="AM231" s="205">
        <f t="shared" si="298"/>
        <v>3</v>
      </c>
      <c r="AN231" s="529"/>
      <c r="AO231" s="207">
        <v>20</v>
      </c>
      <c r="AP231" s="207">
        <v>1762.0893007582185</v>
      </c>
      <c r="AQ231" s="208">
        <f t="shared" si="291"/>
        <v>88.104465037910927</v>
      </c>
      <c r="AR231" s="205">
        <f t="shared" si="299"/>
        <v>3</v>
      </c>
      <c r="AS231" s="529"/>
      <c r="AT231" s="207">
        <v>20</v>
      </c>
      <c r="AU231" s="207">
        <v>1762.2262773722623</v>
      </c>
      <c r="AV231" s="208">
        <f t="shared" si="292"/>
        <v>88.111313868613109</v>
      </c>
      <c r="AW231" s="205">
        <f t="shared" si="300"/>
        <v>3</v>
      </c>
      <c r="AX231" s="529"/>
    </row>
    <row r="232" spans="2:50" ht="14.25" hidden="1" customHeight="1" outlineLevel="1">
      <c r="B232" s="494"/>
      <c r="C232" s="203">
        <v>6</v>
      </c>
      <c r="D232" s="206" t="s">
        <v>373</v>
      </c>
      <c r="E232" s="203">
        <v>23</v>
      </c>
      <c r="F232" s="203">
        <v>2000</v>
      </c>
      <c r="G232" s="208">
        <f t="shared" si="285"/>
        <v>86.956521739130437</v>
      </c>
      <c r="H232" s="529"/>
      <c r="I232" s="209">
        <f t="shared" si="293"/>
        <v>23</v>
      </c>
      <c r="J232" s="209">
        <f t="shared" si="293"/>
        <v>1763.4847078838118</v>
      </c>
      <c r="K232" s="210">
        <f t="shared" si="293"/>
        <v>76.673248168861392</v>
      </c>
      <c r="L232" s="530"/>
      <c r="M232" s="209">
        <f>RANK(K232, K$227:$K$241)</f>
        <v>8</v>
      </c>
      <c r="N232" s="494"/>
      <c r="O232" s="494"/>
      <c r="P232" s="207">
        <v>23</v>
      </c>
      <c r="Q232" s="207">
        <v>1762.8172339169764</v>
      </c>
      <c r="R232" s="208">
        <f t="shared" si="286"/>
        <v>76.644227561607664</v>
      </c>
      <c r="S232" s="205">
        <f t="shared" si="294"/>
        <v>7</v>
      </c>
      <c r="T232" s="529"/>
      <c r="U232" s="207">
        <v>23</v>
      </c>
      <c r="V232" s="207">
        <v>1763.2499999999993</v>
      </c>
      <c r="W232" s="208">
        <f t="shared" si="287"/>
        <v>76.663043478260846</v>
      </c>
      <c r="X232" s="205">
        <f t="shared" si="295"/>
        <v>7</v>
      </c>
      <c r="Y232" s="529"/>
      <c r="Z232" s="207">
        <v>23</v>
      </c>
      <c r="AA232" s="207">
        <v>1763.342036553526</v>
      </c>
      <c r="AB232" s="208">
        <f t="shared" si="288"/>
        <v>76.667045067544606</v>
      </c>
      <c r="AC232" s="205">
        <f t="shared" si="296"/>
        <v>8</v>
      </c>
      <c r="AD232" s="529"/>
      <c r="AE232" s="207">
        <v>23</v>
      </c>
      <c r="AF232" s="207">
        <v>1763.6111880365588</v>
      </c>
      <c r="AG232" s="208">
        <f t="shared" si="289"/>
        <v>76.678747305937335</v>
      </c>
      <c r="AH232" s="205">
        <f t="shared" si="297"/>
        <v>8</v>
      </c>
      <c r="AI232" s="529"/>
      <c r="AJ232" s="207">
        <v>23</v>
      </c>
      <c r="AK232" s="207">
        <v>1763.6236933797902</v>
      </c>
      <c r="AL232" s="208">
        <f t="shared" si="290"/>
        <v>76.679291016512622</v>
      </c>
      <c r="AM232" s="205">
        <f t="shared" si="298"/>
        <v>8</v>
      </c>
      <c r="AN232" s="529"/>
      <c r="AO232" s="207">
        <v>23</v>
      </c>
      <c r="AP232" s="207">
        <v>1763.8243902439051</v>
      </c>
      <c r="AQ232" s="208">
        <f t="shared" si="291"/>
        <v>76.688016967126302</v>
      </c>
      <c r="AR232" s="205">
        <f t="shared" si="299"/>
        <v>8</v>
      </c>
      <c r="AS232" s="529"/>
      <c r="AT232" s="207">
        <v>23</v>
      </c>
      <c r="AU232" s="207">
        <v>1763.9244130559264</v>
      </c>
      <c r="AV232" s="208">
        <f t="shared" si="292"/>
        <v>76.69236578504028</v>
      </c>
      <c r="AW232" s="205">
        <f>RANK(AV232, AV$227:AV$241)</f>
        <v>7</v>
      </c>
      <c r="AX232" s="529"/>
    </row>
    <row r="233" spans="2:50" ht="14.25" hidden="1" customHeight="1" outlineLevel="1">
      <c r="B233" s="494"/>
      <c r="C233" s="203">
        <v>7</v>
      </c>
      <c r="D233" s="206" t="s">
        <v>411</v>
      </c>
      <c r="E233" s="203">
        <v>23</v>
      </c>
      <c r="F233" s="203">
        <v>2000</v>
      </c>
      <c r="G233" s="208">
        <f t="shared" si="285"/>
        <v>86.956521739130437</v>
      </c>
      <c r="H233" s="529"/>
      <c r="I233" s="209">
        <f t="shared" si="293"/>
        <v>23</v>
      </c>
      <c r="J233" s="209">
        <f t="shared" si="293"/>
        <v>1763.5509823680979</v>
      </c>
      <c r="K233" s="210">
        <f t="shared" si="293"/>
        <v>76.676129668178163</v>
      </c>
      <c r="L233" s="530"/>
      <c r="M233" s="209">
        <f>RANK(K233, K$227:$K$241)</f>
        <v>7</v>
      </c>
      <c r="N233" s="494"/>
      <c r="O233" s="494"/>
      <c r="P233" s="207">
        <v>23</v>
      </c>
      <c r="Q233" s="207">
        <v>1762.7218934911236</v>
      </c>
      <c r="R233" s="208">
        <f t="shared" si="286"/>
        <v>76.64008232570103</v>
      </c>
      <c r="S233" s="205">
        <f t="shared" si="294"/>
        <v>8</v>
      </c>
      <c r="T233" s="529"/>
      <c r="U233" s="207">
        <v>23</v>
      </c>
      <c r="V233" s="207">
        <v>1763.1872509960144</v>
      </c>
      <c r="W233" s="208">
        <f t="shared" si="287"/>
        <v>76.660315260696279</v>
      </c>
      <c r="X233" s="205">
        <f t="shared" si="295"/>
        <v>8</v>
      </c>
      <c r="Y233" s="529"/>
      <c r="Z233" s="207">
        <v>23</v>
      </c>
      <c r="AA233" s="207">
        <v>1763.6118598382748</v>
      </c>
      <c r="AB233" s="208">
        <f t="shared" si="288"/>
        <v>76.678776514707593</v>
      </c>
      <c r="AC233" s="205">
        <f t="shared" si="296"/>
        <v>7</v>
      </c>
      <c r="AD233" s="529"/>
      <c r="AE233" s="207">
        <v>23</v>
      </c>
      <c r="AF233" s="207">
        <v>1763.8095238095227</v>
      </c>
      <c r="AG233" s="208">
        <f t="shared" si="289"/>
        <v>76.687370600414027</v>
      </c>
      <c r="AH233" s="205">
        <f t="shared" si="297"/>
        <v>7</v>
      </c>
      <c r="AI233" s="529"/>
      <c r="AJ233" s="207">
        <v>23</v>
      </c>
      <c r="AK233" s="207">
        <v>1763.8083973979906</v>
      </c>
      <c r="AL233" s="208">
        <f t="shared" si="290"/>
        <v>76.687321625999587</v>
      </c>
      <c r="AM233" s="205">
        <f t="shared" si="298"/>
        <v>7</v>
      </c>
      <c r="AN233" s="529"/>
      <c r="AO233" s="207">
        <v>23</v>
      </c>
      <c r="AP233" s="207">
        <v>1763.8443935926771</v>
      </c>
      <c r="AQ233" s="208">
        <f t="shared" si="291"/>
        <v>76.688886677942477</v>
      </c>
      <c r="AR233" s="205">
        <f t="shared" si="299"/>
        <v>7</v>
      </c>
      <c r="AS233" s="529"/>
      <c r="AT233" s="207">
        <v>23</v>
      </c>
      <c r="AU233" s="207">
        <v>1763.8735574510818</v>
      </c>
      <c r="AV233" s="208">
        <f t="shared" si="292"/>
        <v>76.690154671786161</v>
      </c>
      <c r="AW233" s="205">
        <f t="shared" si="300"/>
        <v>8</v>
      </c>
      <c r="AX233" s="529"/>
    </row>
    <row r="234" spans="2:50" ht="14.25" hidden="1" customHeight="1" outlineLevel="1">
      <c r="B234" s="494"/>
      <c r="C234" s="203">
        <v>8</v>
      </c>
      <c r="D234" s="206" t="s">
        <v>379</v>
      </c>
      <c r="E234" s="203">
        <v>23</v>
      </c>
      <c r="F234" s="203">
        <v>2000</v>
      </c>
      <c r="G234" s="208">
        <f t="shared" si="285"/>
        <v>86.956521739130437</v>
      </c>
      <c r="H234" s="529"/>
      <c r="I234" s="209">
        <f t="shared" si="293"/>
        <v>23</v>
      </c>
      <c r="J234" s="209">
        <f t="shared" si="293"/>
        <v>1766.0617341181278</v>
      </c>
      <c r="K234" s="210">
        <f t="shared" si="293"/>
        <v>76.78529278774468</v>
      </c>
      <c r="L234" s="530"/>
      <c r="M234" s="209">
        <f>RANK(K234, K$227:$K$241)</f>
        <v>6</v>
      </c>
      <c r="N234" s="494"/>
      <c r="O234" s="494"/>
      <c r="P234" s="207">
        <v>23</v>
      </c>
      <c r="Q234" s="207">
        <v>1765.51724137931</v>
      </c>
      <c r="R234" s="208">
        <f t="shared" si="286"/>
        <v>76.761619190404787</v>
      </c>
      <c r="S234" s="205">
        <f t="shared" si="294"/>
        <v>6</v>
      </c>
      <c r="T234" s="529"/>
      <c r="U234" s="207">
        <v>23</v>
      </c>
      <c r="V234" s="207">
        <v>1765.841584158416</v>
      </c>
      <c r="W234" s="208">
        <f t="shared" si="287"/>
        <v>76.775721050365917</v>
      </c>
      <c r="X234" s="205">
        <f t="shared" si="295"/>
        <v>6</v>
      </c>
      <c r="Y234" s="529"/>
      <c r="Z234" s="207">
        <v>23</v>
      </c>
      <c r="AA234" s="207">
        <v>1765.8461538461556</v>
      </c>
      <c r="AB234" s="208">
        <f t="shared" si="288"/>
        <v>76.775919732441551</v>
      </c>
      <c r="AC234" s="205">
        <f t="shared" si="296"/>
        <v>6</v>
      </c>
      <c r="AD234" s="529"/>
      <c r="AE234" s="207">
        <v>23</v>
      </c>
      <c r="AF234" s="207">
        <v>1765.925925925924</v>
      </c>
      <c r="AG234" s="208">
        <f t="shared" si="289"/>
        <v>76.779388083735824</v>
      </c>
      <c r="AH234" s="205">
        <f t="shared" si="297"/>
        <v>6</v>
      </c>
      <c r="AI234" s="529"/>
      <c r="AJ234" s="207">
        <v>23</v>
      </c>
      <c r="AK234" s="207">
        <v>1766.3470757430518</v>
      </c>
      <c r="AL234" s="208">
        <f t="shared" si="290"/>
        <v>76.797698945350078</v>
      </c>
      <c r="AM234" s="205">
        <f t="shared" si="298"/>
        <v>6</v>
      </c>
      <c r="AN234" s="529"/>
      <c r="AO234" s="207">
        <v>23</v>
      </c>
      <c r="AP234" s="207">
        <v>1766.4245042214827</v>
      </c>
      <c r="AQ234" s="208">
        <f t="shared" si="291"/>
        <v>76.801065400934036</v>
      </c>
      <c r="AR234" s="205">
        <f t="shared" si="299"/>
        <v>6</v>
      </c>
      <c r="AS234" s="529"/>
      <c r="AT234" s="207">
        <v>23</v>
      </c>
      <c r="AU234" s="207">
        <v>1766.5296535525536</v>
      </c>
      <c r="AV234" s="208">
        <f t="shared" si="292"/>
        <v>76.805637110980584</v>
      </c>
      <c r="AW234" s="205">
        <f t="shared" si="300"/>
        <v>6</v>
      </c>
      <c r="AX234" s="529"/>
    </row>
    <row r="235" spans="2:50" ht="14.25" hidden="1" customHeight="1" outlineLevel="1">
      <c r="B235" s="494"/>
      <c r="C235" s="203">
        <v>9</v>
      </c>
      <c r="D235" s="206" t="s">
        <v>380</v>
      </c>
      <c r="E235" s="203">
        <v>17</v>
      </c>
      <c r="F235" s="203">
        <v>2000</v>
      </c>
      <c r="G235" s="208">
        <f t="shared" si="285"/>
        <v>117.64705882352941</v>
      </c>
      <c r="H235" s="529"/>
      <c r="I235" s="209">
        <f t="shared" si="293"/>
        <v>17</v>
      </c>
      <c r="J235" s="209">
        <f t="shared" si="293"/>
        <v>1762.4235072243687</v>
      </c>
      <c r="K235" s="210">
        <f t="shared" si="293"/>
        <v>103.67197101319819</v>
      </c>
      <c r="L235" s="530"/>
      <c r="M235" s="209">
        <f>RANK(K235, K$227:$K$241)</f>
        <v>1</v>
      </c>
      <c r="N235" s="494"/>
      <c r="O235" s="494"/>
      <c r="P235" s="207">
        <v>17</v>
      </c>
      <c r="Q235" s="207">
        <v>1762.0079863091867</v>
      </c>
      <c r="R235" s="208">
        <f t="shared" si="286"/>
        <v>103.64752860642274</v>
      </c>
      <c r="S235" s="205">
        <f t="shared" si="294"/>
        <v>1</v>
      </c>
      <c r="T235" s="529"/>
      <c r="U235" s="207">
        <v>17</v>
      </c>
      <c r="V235" s="207">
        <v>1762.0994812328347</v>
      </c>
      <c r="W235" s="208">
        <f t="shared" si="287"/>
        <v>103.65291066075498</v>
      </c>
      <c r="X235" s="205">
        <f t="shared" si="295"/>
        <v>1</v>
      </c>
      <c r="Y235" s="529"/>
      <c r="Z235" s="207">
        <v>17</v>
      </c>
      <c r="AA235" s="207">
        <v>1762.2281571919114</v>
      </c>
      <c r="AB235" s="208">
        <f t="shared" si="288"/>
        <v>103.66047983481832</v>
      </c>
      <c r="AC235" s="205">
        <f t="shared" si="296"/>
        <v>1</v>
      </c>
      <c r="AD235" s="529"/>
      <c r="AE235" s="207">
        <v>17</v>
      </c>
      <c r="AF235" s="207">
        <v>1762.3255813953485</v>
      </c>
      <c r="AG235" s="208">
        <f t="shared" si="289"/>
        <v>103.66621067031463</v>
      </c>
      <c r="AH235" s="205">
        <f t="shared" si="297"/>
        <v>1</v>
      </c>
      <c r="AI235" s="529"/>
      <c r="AJ235" s="207">
        <v>17</v>
      </c>
      <c r="AK235" s="207">
        <v>1762.4755700325695</v>
      </c>
      <c r="AL235" s="208">
        <f t="shared" si="290"/>
        <v>103.67503353132761</v>
      </c>
      <c r="AM235" s="205">
        <f t="shared" si="298"/>
        <v>1</v>
      </c>
      <c r="AN235" s="529"/>
      <c r="AO235" s="207">
        <v>17</v>
      </c>
      <c r="AP235" s="207">
        <v>1762.8865979381446</v>
      </c>
      <c r="AQ235" s="208">
        <f t="shared" si="291"/>
        <v>103.69921164342027</v>
      </c>
      <c r="AR235" s="205">
        <f t="shared" si="299"/>
        <v>1</v>
      </c>
      <c r="AS235" s="529"/>
      <c r="AT235" s="207">
        <v>17</v>
      </c>
      <c r="AU235" s="207">
        <v>1762.9411764705878</v>
      </c>
      <c r="AV235" s="208">
        <f t="shared" si="292"/>
        <v>103.7024221453287</v>
      </c>
      <c r="AW235" s="205">
        <f t="shared" si="300"/>
        <v>1</v>
      </c>
      <c r="AX235" s="529"/>
    </row>
    <row r="236" spans="2:50" ht="14.25" hidden="1" customHeight="1" outlineLevel="1">
      <c r="B236" s="494"/>
      <c r="C236" s="203">
        <v>10</v>
      </c>
      <c r="D236" s="206" t="s">
        <v>618</v>
      </c>
      <c r="E236" s="203">
        <v>20</v>
      </c>
      <c r="F236" s="203">
        <v>2000</v>
      </c>
      <c r="G236" s="208">
        <f t="shared" si="285"/>
        <v>100</v>
      </c>
      <c r="H236" s="529"/>
      <c r="I236" s="209">
        <f t="shared" si="293"/>
        <v>20</v>
      </c>
      <c r="J236" s="209">
        <f t="shared" si="293"/>
        <v>1763.2573444591794</v>
      </c>
      <c r="K236" s="210">
        <f t="shared" si="293"/>
        <v>88.162867222958965</v>
      </c>
      <c r="L236" s="530"/>
      <c r="M236" s="209">
        <f>RANK(K236, K$227:$K$241)</f>
        <v>2</v>
      </c>
      <c r="N236" s="494"/>
      <c r="O236" s="494"/>
      <c r="P236" s="207">
        <v>20</v>
      </c>
      <c r="Q236" s="207">
        <v>1762.5106990014278</v>
      </c>
      <c r="R236" s="208">
        <f t="shared" si="286"/>
        <v>88.125534950071398</v>
      </c>
      <c r="S236" s="205">
        <f t="shared" si="294"/>
        <v>2</v>
      </c>
      <c r="T236" s="529"/>
      <c r="U236" s="207">
        <v>20</v>
      </c>
      <c r="V236" s="207">
        <v>1762.6971852768324</v>
      </c>
      <c r="W236" s="208">
        <f t="shared" si="287"/>
        <v>88.134859263841619</v>
      </c>
      <c r="X236" s="205">
        <f t="shared" si="295"/>
        <v>2</v>
      </c>
      <c r="Y236" s="529"/>
      <c r="Z236" s="207">
        <v>20</v>
      </c>
      <c r="AA236" s="207">
        <v>1762.907455976022</v>
      </c>
      <c r="AB236" s="208">
        <f t="shared" si="288"/>
        <v>88.145372798801105</v>
      </c>
      <c r="AC236" s="205">
        <f t="shared" si="296"/>
        <v>2</v>
      </c>
      <c r="AD236" s="529"/>
      <c r="AE236" s="207">
        <v>20</v>
      </c>
      <c r="AF236" s="207">
        <v>1763.4622749904238</v>
      </c>
      <c r="AG236" s="208">
        <f t="shared" si="289"/>
        <v>88.173113749521193</v>
      </c>
      <c r="AH236" s="205">
        <f t="shared" si="297"/>
        <v>2</v>
      </c>
      <c r="AI236" s="529"/>
      <c r="AJ236" s="207">
        <v>20</v>
      </c>
      <c r="AK236" s="207">
        <v>1763.6490250696411</v>
      </c>
      <c r="AL236" s="208">
        <f t="shared" si="290"/>
        <v>88.182451253482057</v>
      </c>
      <c r="AM236" s="205">
        <f t="shared" si="298"/>
        <v>2</v>
      </c>
      <c r="AN236" s="529"/>
      <c r="AO236" s="207">
        <v>20</v>
      </c>
      <c r="AP236" s="207">
        <v>1763.7583892617463</v>
      </c>
      <c r="AQ236" s="208">
        <f t="shared" si="291"/>
        <v>88.187919463087312</v>
      </c>
      <c r="AR236" s="205">
        <f t="shared" si="299"/>
        <v>2</v>
      </c>
      <c r="AS236" s="529"/>
      <c r="AT236" s="207">
        <v>20</v>
      </c>
      <c r="AU236" s="207">
        <v>1763.8163816381621</v>
      </c>
      <c r="AV236" s="208">
        <f t="shared" si="292"/>
        <v>88.190819081908103</v>
      </c>
      <c r="AW236" s="205">
        <f t="shared" si="300"/>
        <v>2</v>
      </c>
      <c r="AX236" s="529"/>
    </row>
    <row r="237" spans="2:50" ht="14.25" hidden="1" customHeight="1" outlineLevel="1">
      <c r="B237" s="494"/>
      <c r="C237" s="203">
        <v>11</v>
      </c>
      <c r="D237" s="206" t="s">
        <v>671</v>
      </c>
      <c r="E237" s="203">
        <v>21</v>
      </c>
      <c r="F237" s="203">
        <v>2000</v>
      </c>
      <c r="G237" s="208">
        <f t="shared" si="285"/>
        <v>95.238095238095241</v>
      </c>
      <c r="H237" s="529"/>
      <c r="I237" s="209">
        <f t="shared" si="293"/>
        <v>21</v>
      </c>
      <c r="J237" s="209">
        <f t="shared" si="293"/>
        <v>1764.6479538227256</v>
      </c>
      <c r="K237" s="210">
        <f t="shared" si="293"/>
        <v>84.030854943939318</v>
      </c>
      <c r="L237" s="530"/>
      <c r="M237" s="209">
        <f>RANK(K237, K$227:$K$241)</f>
        <v>4</v>
      </c>
      <c r="N237" s="494"/>
      <c r="O237" s="494"/>
      <c r="P237" s="207">
        <v>21</v>
      </c>
      <c r="Q237" s="207">
        <v>1763.4629493763769</v>
      </c>
      <c r="R237" s="208">
        <f t="shared" si="286"/>
        <v>83.974426160779856</v>
      </c>
      <c r="S237" s="205">
        <f t="shared" si="294"/>
        <v>4</v>
      </c>
      <c r="T237" s="529"/>
      <c r="U237" s="207">
        <v>21</v>
      </c>
      <c r="V237" s="207">
        <v>1763.7135278514597</v>
      </c>
      <c r="W237" s="208">
        <f t="shared" si="287"/>
        <v>83.986358469117135</v>
      </c>
      <c r="X237" s="205">
        <f t="shared" si="295"/>
        <v>4</v>
      </c>
      <c r="Y237" s="529"/>
      <c r="Z237" s="207">
        <v>21</v>
      </c>
      <c r="AA237" s="207">
        <v>1764.8643979962008</v>
      </c>
      <c r="AB237" s="208">
        <f t="shared" si="288"/>
        <v>84.041161809342896</v>
      </c>
      <c r="AC237" s="205">
        <f t="shared" si="296"/>
        <v>4</v>
      </c>
      <c r="AD237" s="529"/>
      <c r="AE237" s="207">
        <v>21</v>
      </c>
      <c r="AF237" s="207">
        <v>1765.0242886884118</v>
      </c>
      <c r="AG237" s="208">
        <f t="shared" si="289"/>
        <v>84.048775651829132</v>
      </c>
      <c r="AH237" s="205">
        <f t="shared" si="297"/>
        <v>4</v>
      </c>
      <c r="AI237" s="529"/>
      <c r="AJ237" s="207">
        <v>21</v>
      </c>
      <c r="AK237" s="207">
        <v>1765.0969529085876</v>
      </c>
      <c r="AL237" s="208">
        <f t="shared" si="290"/>
        <v>84.052235852789892</v>
      </c>
      <c r="AM237" s="205">
        <f t="shared" si="298"/>
        <v>4</v>
      </c>
      <c r="AN237" s="529"/>
      <c r="AO237" s="207">
        <v>21</v>
      </c>
      <c r="AP237" s="207">
        <v>1765.1425497579355</v>
      </c>
      <c r="AQ237" s="208">
        <f t="shared" si="291"/>
        <v>84.054407131330265</v>
      </c>
      <c r="AR237" s="205">
        <f t="shared" si="299"/>
        <v>4</v>
      </c>
      <c r="AS237" s="529"/>
      <c r="AT237" s="207">
        <v>21</v>
      </c>
      <c r="AU237" s="207">
        <v>1765.2310101801079</v>
      </c>
      <c r="AV237" s="208">
        <f t="shared" si="292"/>
        <v>84.058619532386089</v>
      </c>
      <c r="AW237" s="205">
        <f t="shared" si="300"/>
        <v>4</v>
      </c>
      <c r="AX237" s="529"/>
    </row>
    <row r="238" spans="2:50" ht="14.25" hidden="1" customHeight="1" outlineLevel="1">
      <c r="B238" s="494"/>
      <c r="C238" s="203">
        <v>12</v>
      </c>
      <c r="D238" s="206"/>
      <c r="E238" s="203"/>
      <c r="F238" s="203"/>
      <c r="G238" s="208"/>
      <c r="H238" s="529"/>
      <c r="I238" s="209"/>
      <c r="J238" s="209"/>
      <c r="K238" s="210"/>
      <c r="L238" s="530"/>
      <c r="M238" s="209"/>
      <c r="N238" s="494"/>
      <c r="O238" s="494"/>
      <c r="P238" s="203"/>
      <c r="Q238" s="203"/>
      <c r="R238" s="208"/>
      <c r="S238" s="205"/>
      <c r="T238" s="529"/>
      <c r="U238" s="203"/>
      <c r="V238" s="203"/>
      <c r="W238" s="208"/>
      <c r="X238" s="205"/>
      <c r="Y238" s="529"/>
      <c r="Z238" s="203"/>
      <c r="AA238" s="203"/>
      <c r="AB238" s="208"/>
      <c r="AC238" s="205"/>
      <c r="AD238" s="529"/>
      <c r="AE238" s="203"/>
      <c r="AF238" s="203"/>
      <c r="AG238" s="208"/>
      <c r="AH238" s="205"/>
      <c r="AI238" s="529"/>
      <c r="AJ238" s="203"/>
      <c r="AK238" s="203"/>
      <c r="AL238" s="208"/>
      <c r="AM238" s="205"/>
      <c r="AN238" s="529"/>
      <c r="AO238" s="203"/>
      <c r="AP238" s="203"/>
      <c r="AQ238" s="208"/>
      <c r="AR238" s="205"/>
      <c r="AS238" s="529"/>
      <c r="AT238" s="203"/>
      <c r="AU238" s="203"/>
      <c r="AV238" s="208"/>
      <c r="AW238" s="205"/>
      <c r="AX238" s="529"/>
    </row>
    <row r="239" spans="2:50" ht="14.25" hidden="1" customHeight="1" outlineLevel="1">
      <c r="B239" s="494"/>
      <c r="C239" s="203">
        <v>13</v>
      </c>
      <c r="D239" s="206"/>
      <c r="E239" s="203"/>
      <c r="F239" s="203"/>
      <c r="G239" s="208"/>
      <c r="H239" s="529"/>
      <c r="I239" s="209"/>
      <c r="J239" s="209"/>
      <c r="K239" s="210"/>
      <c r="L239" s="530"/>
      <c r="M239" s="209"/>
      <c r="N239" s="494"/>
      <c r="O239" s="494"/>
      <c r="P239" s="203"/>
      <c r="Q239" s="203"/>
      <c r="R239" s="208"/>
      <c r="S239" s="205"/>
      <c r="T239" s="529"/>
      <c r="U239" s="203"/>
      <c r="V239" s="203"/>
      <c r="W239" s="208"/>
      <c r="X239" s="205"/>
      <c r="Y239" s="529"/>
      <c r="Z239" s="203"/>
      <c r="AA239" s="203"/>
      <c r="AB239" s="208"/>
      <c r="AC239" s="205"/>
      <c r="AD239" s="529"/>
      <c r="AE239" s="203"/>
      <c r="AF239" s="203"/>
      <c r="AG239" s="208"/>
      <c r="AH239" s="205"/>
      <c r="AI239" s="529"/>
      <c r="AJ239" s="203"/>
      <c r="AK239" s="203"/>
      <c r="AL239" s="208"/>
      <c r="AM239" s="205"/>
      <c r="AN239" s="529"/>
      <c r="AO239" s="203"/>
      <c r="AP239" s="203"/>
      <c r="AQ239" s="208"/>
      <c r="AR239" s="205"/>
      <c r="AS239" s="529"/>
      <c r="AT239" s="203"/>
      <c r="AU239" s="203"/>
      <c r="AV239" s="208"/>
      <c r="AW239" s="205"/>
      <c r="AX239" s="529"/>
    </row>
    <row r="240" spans="2:50" ht="14.25" hidden="1" customHeight="1" outlineLevel="1">
      <c r="B240" s="494"/>
      <c r="C240" s="203">
        <v>14</v>
      </c>
      <c r="D240" s="206"/>
      <c r="E240" s="203"/>
      <c r="F240" s="203"/>
      <c r="G240" s="208"/>
      <c r="H240" s="529"/>
      <c r="I240" s="209"/>
      <c r="J240" s="209"/>
      <c r="K240" s="210"/>
      <c r="L240" s="530"/>
      <c r="M240" s="209"/>
      <c r="N240" s="494"/>
      <c r="O240" s="494"/>
      <c r="P240" s="203"/>
      <c r="Q240" s="203"/>
      <c r="R240" s="208"/>
      <c r="S240" s="205"/>
      <c r="T240" s="529"/>
      <c r="U240" s="203"/>
      <c r="V240" s="203"/>
      <c r="W240" s="208"/>
      <c r="X240" s="205"/>
      <c r="Y240" s="529"/>
      <c r="Z240" s="203"/>
      <c r="AA240" s="203"/>
      <c r="AB240" s="208"/>
      <c r="AC240" s="205"/>
      <c r="AD240" s="529"/>
      <c r="AE240" s="203"/>
      <c r="AF240" s="203"/>
      <c r="AG240" s="208"/>
      <c r="AH240" s="205"/>
      <c r="AI240" s="529"/>
      <c r="AJ240" s="203"/>
      <c r="AK240" s="203"/>
      <c r="AL240" s="208"/>
      <c r="AM240" s="205"/>
      <c r="AN240" s="529"/>
      <c r="AO240" s="203"/>
      <c r="AP240" s="203"/>
      <c r="AQ240" s="208"/>
      <c r="AR240" s="205"/>
      <c r="AS240" s="529"/>
      <c r="AT240" s="203"/>
      <c r="AU240" s="203"/>
      <c r="AV240" s="208"/>
      <c r="AW240" s="205"/>
      <c r="AX240" s="529"/>
    </row>
    <row r="241" spans="2:50" ht="14.25" hidden="1" customHeight="1" outlineLevel="1">
      <c r="B241" s="494"/>
      <c r="C241" s="203">
        <v>15</v>
      </c>
      <c r="D241" s="206"/>
      <c r="E241" s="203"/>
      <c r="F241" s="203"/>
      <c r="G241" s="208"/>
      <c r="H241" s="529"/>
      <c r="I241" s="209"/>
      <c r="J241" s="209"/>
      <c r="K241" s="210"/>
      <c r="L241" s="530"/>
      <c r="M241" s="209"/>
      <c r="N241" s="494"/>
      <c r="O241" s="494"/>
      <c r="P241" s="203"/>
      <c r="Q241" s="207"/>
      <c r="R241" s="208"/>
      <c r="S241" s="205"/>
      <c r="T241" s="529"/>
      <c r="U241" s="203"/>
      <c r="V241" s="207"/>
      <c r="W241" s="208"/>
      <c r="X241" s="205"/>
      <c r="Y241" s="529"/>
      <c r="Z241" s="203"/>
      <c r="AA241" s="207"/>
      <c r="AB241" s="208"/>
      <c r="AC241" s="205"/>
      <c r="AD241" s="529"/>
      <c r="AE241" s="203"/>
      <c r="AF241" s="207"/>
      <c r="AG241" s="208"/>
      <c r="AH241" s="205"/>
      <c r="AI241" s="529"/>
      <c r="AJ241" s="203"/>
      <c r="AK241" s="207"/>
      <c r="AL241" s="208"/>
      <c r="AM241" s="205"/>
      <c r="AN241" s="529"/>
      <c r="AO241" s="203"/>
      <c r="AP241" s="207"/>
      <c r="AQ241" s="208"/>
      <c r="AR241" s="205"/>
      <c r="AS241" s="529"/>
      <c r="AT241" s="203"/>
      <c r="AU241" s="207"/>
      <c r="AV241" s="208"/>
      <c r="AW241" s="205"/>
      <c r="AX241" s="529"/>
    </row>
    <row r="242" spans="2:50" ht="14.25" hidden="1" customHeight="1" outlineLevel="1" collapsed="1">
      <c r="B242" s="531" t="s">
        <v>697</v>
      </c>
      <c r="C242" s="532"/>
      <c r="D242" s="532"/>
      <c r="E242" s="532"/>
      <c r="F242" s="532"/>
      <c r="G242" s="532"/>
      <c r="H242" s="532"/>
      <c r="I242" s="532"/>
      <c r="J242" s="532"/>
      <c r="K242" s="532"/>
      <c r="L242" s="532"/>
      <c r="M242" s="533"/>
      <c r="N242" s="575" t="s">
        <v>445</v>
      </c>
      <c r="O242" s="575" t="s">
        <v>105</v>
      </c>
      <c r="P242" s="587">
        <f>AT222+1</f>
        <v>45951</v>
      </c>
      <c r="Q242" s="588"/>
      <c r="R242" s="588"/>
      <c r="S242" s="588"/>
      <c r="T242" s="588"/>
      <c r="U242" s="589">
        <f>P242+1</f>
        <v>45952</v>
      </c>
      <c r="V242" s="590"/>
      <c r="W242" s="590"/>
      <c r="X242" s="590"/>
      <c r="Y242" s="590"/>
      <c r="Z242" s="587">
        <f t="shared" ref="Z242" si="301">U242+1</f>
        <v>45953</v>
      </c>
      <c r="AA242" s="588"/>
      <c r="AB242" s="588"/>
      <c r="AC242" s="588"/>
      <c r="AD242" s="588"/>
      <c r="AE242" s="589">
        <f t="shared" ref="AE242" si="302">Z242+1</f>
        <v>45954</v>
      </c>
      <c r="AF242" s="590"/>
      <c r="AG242" s="590"/>
      <c r="AH242" s="590"/>
      <c r="AI242" s="590"/>
      <c r="AJ242" s="591">
        <f t="shared" ref="AJ242" si="303">AE242+1</f>
        <v>45955</v>
      </c>
      <c r="AK242" s="592"/>
      <c r="AL242" s="592"/>
      <c r="AM242" s="592"/>
      <c r="AN242" s="593"/>
      <c r="AO242" s="589">
        <f t="shared" ref="AO242" si="304">AJ242+1</f>
        <v>45956</v>
      </c>
      <c r="AP242" s="590"/>
      <c r="AQ242" s="590"/>
      <c r="AR242" s="590"/>
      <c r="AS242" s="590"/>
      <c r="AT242" s="591">
        <f t="shared" ref="AT242" si="305">AO242+1</f>
        <v>45957</v>
      </c>
      <c r="AU242" s="592"/>
      <c r="AV242" s="592"/>
      <c r="AW242" s="592"/>
      <c r="AX242" s="593"/>
    </row>
    <row r="243" spans="2:50" ht="14.25" hidden="1" customHeight="1" outlineLevel="1">
      <c r="B243" s="534"/>
      <c r="C243" s="534"/>
      <c r="D243" s="534"/>
      <c r="E243" s="534"/>
      <c r="F243" s="534"/>
      <c r="G243" s="534"/>
      <c r="H243" s="534"/>
      <c r="I243" s="534"/>
      <c r="J243" s="534"/>
      <c r="K243" s="534"/>
      <c r="L243" s="534"/>
      <c r="M243" s="535"/>
      <c r="N243" s="577"/>
      <c r="O243" s="577"/>
      <c r="P243" s="594">
        <f>P242</f>
        <v>45951</v>
      </c>
      <c r="Q243" s="594"/>
      <c r="R243" s="594"/>
      <c r="S243" s="594"/>
      <c r="T243" s="594"/>
      <c r="U243" s="595">
        <f>U242</f>
        <v>45952</v>
      </c>
      <c r="V243" s="595"/>
      <c r="W243" s="595"/>
      <c r="X243" s="595"/>
      <c r="Y243" s="595"/>
      <c r="Z243" s="594">
        <f t="shared" ref="Z243" si="306">Z242</f>
        <v>45953</v>
      </c>
      <c r="AA243" s="594"/>
      <c r="AB243" s="594"/>
      <c r="AC243" s="594"/>
      <c r="AD243" s="594"/>
      <c r="AE243" s="595">
        <f t="shared" ref="AE243" si="307">AE242</f>
        <v>45954</v>
      </c>
      <c r="AF243" s="595"/>
      <c r="AG243" s="595"/>
      <c r="AH243" s="595"/>
      <c r="AI243" s="595"/>
      <c r="AJ243" s="596">
        <f t="shared" ref="AJ243" si="308">AJ242</f>
        <v>45955</v>
      </c>
      <c r="AK243" s="597"/>
      <c r="AL243" s="597"/>
      <c r="AM243" s="597"/>
      <c r="AN243" s="598"/>
      <c r="AO243" s="595">
        <f t="shared" ref="AO243" si="309">AO242</f>
        <v>45956</v>
      </c>
      <c r="AP243" s="595"/>
      <c r="AQ243" s="595"/>
      <c r="AR243" s="595"/>
      <c r="AS243" s="595"/>
      <c r="AT243" s="596">
        <f t="shared" ref="AT243" si="310">AT242</f>
        <v>45957</v>
      </c>
      <c r="AU243" s="597"/>
      <c r="AV243" s="597"/>
      <c r="AW243" s="597"/>
      <c r="AX243" s="598"/>
    </row>
    <row r="244" spans="2:50" ht="14.25" hidden="1" customHeight="1" outlineLevel="1">
      <c r="B244" s="494" t="s">
        <v>165</v>
      </c>
      <c r="C244" s="494" t="s">
        <v>160</v>
      </c>
      <c r="D244" s="494"/>
      <c r="E244" s="494" t="s">
        <v>161</v>
      </c>
      <c r="F244" s="494"/>
      <c r="G244" s="494"/>
      <c r="H244" s="494" t="s">
        <v>166</v>
      </c>
      <c r="I244" s="527" t="s">
        <v>446</v>
      </c>
      <c r="J244" s="527"/>
      <c r="K244" s="527"/>
      <c r="L244" s="527" t="s">
        <v>166</v>
      </c>
      <c r="M244" s="527" t="s">
        <v>168</v>
      </c>
      <c r="N244" s="494"/>
      <c r="O244" s="494" t="s">
        <v>167</v>
      </c>
      <c r="P244" s="494" t="s">
        <v>163</v>
      </c>
      <c r="Q244" s="494"/>
      <c r="R244" s="494"/>
      <c r="S244" s="494"/>
      <c r="T244" s="494" t="s">
        <v>166</v>
      </c>
      <c r="U244" s="494" t="s">
        <v>163</v>
      </c>
      <c r="V244" s="494"/>
      <c r="W244" s="494"/>
      <c r="X244" s="494"/>
      <c r="Y244" s="494" t="s">
        <v>166</v>
      </c>
      <c r="Z244" s="494" t="s">
        <v>163</v>
      </c>
      <c r="AA244" s="494"/>
      <c r="AB244" s="494"/>
      <c r="AC244" s="494"/>
      <c r="AD244" s="494" t="s">
        <v>166</v>
      </c>
      <c r="AE244" s="494" t="s">
        <v>163</v>
      </c>
      <c r="AF244" s="494"/>
      <c r="AG244" s="494"/>
      <c r="AH244" s="494"/>
      <c r="AI244" s="494" t="s">
        <v>166</v>
      </c>
      <c r="AJ244" s="494" t="s">
        <v>163</v>
      </c>
      <c r="AK244" s="494"/>
      <c r="AL244" s="494"/>
      <c r="AM244" s="494"/>
      <c r="AN244" s="494" t="s">
        <v>166</v>
      </c>
      <c r="AO244" s="494" t="s">
        <v>163</v>
      </c>
      <c r="AP244" s="494"/>
      <c r="AQ244" s="494"/>
      <c r="AR244" s="494"/>
      <c r="AS244" s="494" t="s">
        <v>166</v>
      </c>
      <c r="AT244" s="494" t="s">
        <v>163</v>
      </c>
      <c r="AU244" s="494"/>
      <c r="AV244" s="494"/>
      <c r="AW244" s="494"/>
      <c r="AX244" s="494" t="s">
        <v>166</v>
      </c>
    </row>
    <row r="245" spans="2:50" ht="14.25" hidden="1" customHeight="1" outlineLevel="1">
      <c r="B245" s="494"/>
      <c r="C245" s="494"/>
      <c r="D245" s="494"/>
      <c r="E245" s="494" t="s">
        <v>447</v>
      </c>
      <c r="F245" s="494"/>
      <c r="G245" s="494"/>
      <c r="H245" s="494"/>
      <c r="I245" s="527" t="s">
        <v>447</v>
      </c>
      <c r="J245" s="527"/>
      <c r="K245" s="527"/>
      <c r="L245" s="527"/>
      <c r="M245" s="527"/>
      <c r="N245" s="494"/>
      <c r="O245" s="494"/>
      <c r="P245" s="494" t="s">
        <v>448</v>
      </c>
      <c r="Q245" s="494"/>
      <c r="R245" s="494"/>
      <c r="S245" s="494"/>
      <c r="T245" s="494"/>
      <c r="U245" s="494" t="s">
        <v>448</v>
      </c>
      <c r="V245" s="494"/>
      <c r="W245" s="494"/>
      <c r="X245" s="494"/>
      <c r="Y245" s="494"/>
      <c r="Z245" s="494" t="s">
        <v>448</v>
      </c>
      <c r="AA245" s="494"/>
      <c r="AB245" s="494"/>
      <c r="AC245" s="494"/>
      <c r="AD245" s="494"/>
      <c r="AE245" s="494" t="s">
        <v>448</v>
      </c>
      <c r="AF245" s="494"/>
      <c r="AG245" s="494"/>
      <c r="AH245" s="494"/>
      <c r="AI245" s="494"/>
      <c r="AJ245" s="494" t="s">
        <v>448</v>
      </c>
      <c r="AK245" s="494"/>
      <c r="AL245" s="494"/>
      <c r="AM245" s="494"/>
      <c r="AN245" s="494"/>
      <c r="AO245" s="494" t="s">
        <v>448</v>
      </c>
      <c r="AP245" s="494"/>
      <c r="AQ245" s="494"/>
      <c r="AR245" s="494"/>
      <c r="AS245" s="494"/>
      <c r="AT245" s="494" t="s">
        <v>448</v>
      </c>
      <c r="AU245" s="494"/>
      <c r="AV245" s="494"/>
      <c r="AW245" s="494"/>
      <c r="AX245" s="494"/>
    </row>
    <row r="246" spans="2:50" ht="14.25" hidden="1" customHeight="1" outlineLevel="1">
      <c r="B246" s="494"/>
      <c r="C246" s="494"/>
      <c r="D246" s="494"/>
      <c r="E246" s="203" t="s">
        <v>162</v>
      </c>
      <c r="F246" s="203" t="s">
        <v>449</v>
      </c>
      <c r="G246" s="203" t="s">
        <v>164</v>
      </c>
      <c r="H246" s="494"/>
      <c r="I246" s="204" t="s">
        <v>162</v>
      </c>
      <c r="J246" s="204" t="s">
        <v>449</v>
      </c>
      <c r="K246" s="204" t="s">
        <v>164</v>
      </c>
      <c r="L246" s="527"/>
      <c r="M246" s="527"/>
      <c r="N246" s="494"/>
      <c r="O246" s="494"/>
      <c r="P246" s="203" t="s">
        <v>162</v>
      </c>
      <c r="Q246" s="203" t="s">
        <v>449</v>
      </c>
      <c r="R246" s="203" t="s">
        <v>164</v>
      </c>
      <c r="S246" s="205" t="s">
        <v>168</v>
      </c>
      <c r="T246" s="494"/>
      <c r="U246" s="203" t="s">
        <v>162</v>
      </c>
      <c r="V246" s="203" t="s">
        <v>449</v>
      </c>
      <c r="W246" s="203" t="s">
        <v>164</v>
      </c>
      <c r="X246" s="205" t="s">
        <v>168</v>
      </c>
      <c r="Y246" s="494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494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494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494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494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494"/>
    </row>
    <row r="247" spans="2:50" ht="14.25" hidden="1" customHeight="1" outlineLevel="1">
      <c r="B247" s="494" t="s">
        <v>408</v>
      </c>
      <c r="C247" s="203">
        <v>1</v>
      </c>
      <c r="D247" s="206" t="s">
        <v>375</v>
      </c>
      <c r="E247" s="203">
        <v>25</v>
      </c>
      <c r="F247" s="203">
        <v>2000</v>
      </c>
      <c r="G247" s="208">
        <f t="shared" ref="G247:G257" si="311">F247/E247</f>
        <v>80</v>
      </c>
      <c r="H247" s="529">
        <f>AVERAGE(G247:G261)</f>
        <v>91.053353373743988</v>
      </c>
      <c r="I247" s="209">
        <f>AVERAGE(P247,U247,Z247,AE247,AJ247,AO247,AT247)</f>
        <v>25</v>
      </c>
      <c r="J247" s="209">
        <f>AVERAGE(Q247,V247,AA247,AF247,AK247,AP247,AU247)</f>
        <v>1772.7870465955637</v>
      </c>
      <c r="K247" s="210">
        <f>AVERAGE(R247,W247,AB247,AG247,AL247,AQ247,AV247)</f>
        <v>70.911481863822544</v>
      </c>
      <c r="L247" s="530">
        <f>IFERROR(AVERAGE(K247:K261),"-")</f>
        <v>80.334513459828358</v>
      </c>
      <c r="M247" s="209">
        <f>RANK(K247, K$247:$K$261)</f>
        <v>9</v>
      </c>
      <c r="N247" s="494"/>
      <c r="O247" s="494"/>
      <c r="P247" s="207">
        <v>25</v>
      </c>
      <c r="Q247" s="207">
        <v>1772.7244226146934</v>
      </c>
      <c r="R247" s="208">
        <f t="shared" ref="R247:R257" si="312">Q247/P247</f>
        <v>70.908976904587732</v>
      </c>
      <c r="S247" s="205">
        <f>RANK(R247, R$247:R$261)</f>
        <v>9</v>
      </c>
      <c r="T247" s="529">
        <f>AVERAGE(R247:R261)</f>
        <v>80.321498704271107</v>
      </c>
      <c r="U247" s="207">
        <v>25</v>
      </c>
      <c r="V247" s="207">
        <v>1772.6371447455381</v>
      </c>
      <c r="W247" s="208">
        <f t="shared" ref="W247:W257" si="313">V247/U247</f>
        <v>70.905485789821526</v>
      </c>
      <c r="X247" s="205">
        <f>RANK(W247, W$247:W$261)</f>
        <v>9</v>
      </c>
      <c r="Y247" s="529">
        <f>AVERAGE(W247:W261)</f>
        <v>80.326886303319895</v>
      </c>
      <c r="Z247" s="207">
        <v>25</v>
      </c>
      <c r="AA247" s="207">
        <v>1772.7482678983833</v>
      </c>
      <c r="AB247" s="208">
        <f t="shared" ref="AB247:AB257" si="314">AA247/Z247</f>
        <v>70.909930715935332</v>
      </c>
      <c r="AC247" s="205">
        <f>RANK(AB247, AB$247:AB$261)</f>
        <v>9</v>
      </c>
      <c r="AD247" s="529">
        <f>AVERAGE(AB247:AB261)</f>
        <v>80.329504575402908</v>
      </c>
      <c r="AE247" s="207">
        <v>25</v>
      </c>
      <c r="AF247" s="207">
        <v>1772.6903278244374</v>
      </c>
      <c r="AG247" s="208">
        <f t="shared" ref="AG247:AG257" si="315">AF247/AE247</f>
        <v>70.907613112977501</v>
      </c>
      <c r="AH247" s="205">
        <f>RANK(AG247, AG$247:AG$261)</f>
        <v>9</v>
      </c>
      <c r="AI247" s="529">
        <f>AVERAGE(AG247:AG261)</f>
        <v>80.333476099114066</v>
      </c>
      <c r="AJ247" s="207">
        <v>25</v>
      </c>
      <c r="AK247" s="207">
        <v>1772.5959661678594</v>
      </c>
      <c r="AL247" s="208">
        <f t="shared" ref="AL247:AL257" si="316">AK247/AJ247</f>
        <v>70.903838646714377</v>
      </c>
      <c r="AM247" s="205">
        <f>RANK(AL247, AL$247:AL$261)</f>
        <v>9</v>
      </c>
      <c r="AN247" s="529">
        <f>AVERAGE(AL247:AL261)</f>
        <v>80.337245546099311</v>
      </c>
      <c r="AO247" s="207">
        <v>25</v>
      </c>
      <c r="AP247" s="207">
        <v>1773.0247731674992</v>
      </c>
      <c r="AQ247" s="208">
        <f t="shared" ref="AQ247:AQ257" si="317">AP247/AO247</f>
        <v>70.920990926699972</v>
      </c>
      <c r="AR247" s="205">
        <f>RANK(AQ247, AQ$247:AQ$261)</f>
        <v>9</v>
      </c>
      <c r="AS247" s="529">
        <f>AVERAGE(AQ247:AQ261)</f>
        <v>80.341147316082441</v>
      </c>
      <c r="AT247" s="207">
        <v>25</v>
      </c>
      <c r="AU247" s="207">
        <v>1773.088423750534</v>
      </c>
      <c r="AV247" s="208">
        <f t="shared" ref="AV247:AV257" si="318">AU247/AT247</f>
        <v>70.923536950021358</v>
      </c>
      <c r="AW247" s="205">
        <f>RANK(AV247, AV$247:AV$261)</f>
        <v>9</v>
      </c>
      <c r="AX247" s="529">
        <f>AVERAGE(AV247:AV261)</f>
        <v>80.351835674508706</v>
      </c>
    </row>
    <row r="248" spans="2:50" ht="14.25" hidden="1" customHeight="1" outlineLevel="1">
      <c r="B248" s="494"/>
      <c r="C248" s="203">
        <v>2</v>
      </c>
      <c r="D248" s="206" t="s">
        <v>409</v>
      </c>
      <c r="E248" s="203">
        <v>25</v>
      </c>
      <c r="F248" s="203">
        <v>2000</v>
      </c>
      <c r="G248" s="208">
        <f t="shared" si="311"/>
        <v>80</v>
      </c>
      <c r="H248" s="529"/>
      <c r="I248" s="209">
        <f t="shared" ref="I248:K257" si="319">AVERAGE(P248,U248,Z248,AE248,AJ248,AO248,AT248)</f>
        <v>25</v>
      </c>
      <c r="J248" s="209">
        <f t="shared" si="319"/>
        <v>1760.4982877192826</v>
      </c>
      <c r="K248" s="210">
        <f t="shared" si="319"/>
        <v>70.419931508771285</v>
      </c>
      <c r="L248" s="530"/>
      <c r="M248" s="209">
        <f>RANK(K248, K$247:$K$261)</f>
        <v>10</v>
      </c>
      <c r="N248" s="494"/>
      <c r="O248" s="494"/>
      <c r="P248" s="207">
        <v>25</v>
      </c>
      <c r="Q248" s="207">
        <v>1760.3619909502261</v>
      </c>
      <c r="R248" s="208">
        <f t="shared" si="312"/>
        <v>70.414479638009041</v>
      </c>
      <c r="S248" s="205">
        <f t="shared" ref="S248:S257" si="320">RANK(R248, R$247:R$261)</f>
        <v>10</v>
      </c>
      <c r="T248" s="529"/>
      <c r="U248" s="207">
        <v>25</v>
      </c>
      <c r="V248" s="207">
        <v>1760.3773584905671</v>
      </c>
      <c r="W248" s="208">
        <f t="shared" si="313"/>
        <v>70.415094339622684</v>
      </c>
      <c r="X248" s="205">
        <f t="shared" ref="X248:X257" si="321">RANK(W248, W$247:W$261)</f>
        <v>10</v>
      </c>
      <c r="Y248" s="529"/>
      <c r="Z248" s="207">
        <v>25</v>
      </c>
      <c r="AA248" s="207">
        <v>1760.5740181268882</v>
      </c>
      <c r="AB248" s="208">
        <f t="shared" si="314"/>
        <v>70.422960725075527</v>
      </c>
      <c r="AC248" s="205">
        <f t="shared" ref="AC248:AC257" si="322">RANK(AB248, AB$247:AB$261)</f>
        <v>10</v>
      </c>
      <c r="AD248" s="529"/>
      <c r="AE248" s="207">
        <v>25</v>
      </c>
      <c r="AF248" s="207">
        <v>1760.5105704028708</v>
      </c>
      <c r="AG248" s="208">
        <f t="shared" si="315"/>
        <v>70.420422816114836</v>
      </c>
      <c r="AH248" s="205">
        <f t="shared" ref="AH248:AH257" si="323">RANK(AG248, AG$247:AG$261)</f>
        <v>10</v>
      </c>
      <c r="AI248" s="529"/>
      <c r="AJ248" s="207">
        <v>25</v>
      </c>
      <c r="AK248" s="207">
        <v>1760.4685212298691</v>
      </c>
      <c r="AL248" s="208">
        <f t="shared" si="316"/>
        <v>70.418740849194762</v>
      </c>
      <c r="AM248" s="205">
        <f t="shared" ref="AM248:AM257" si="324">RANK(AL248, AL$247:AL$261)</f>
        <v>10</v>
      </c>
      <c r="AN248" s="529"/>
      <c r="AO248" s="207">
        <v>25</v>
      </c>
      <c r="AP248" s="207">
        <v>1760.5015673981191</v>
      </c>
      <c r="AQ248" s="208">
        <f t="shared" si="317"/>
        <v>70.420062695924756</v>
      </c>
      <c r="AR248" s="205">
        <f t="shared" ref="AR248:AR257" si="325">RANK(AQ248, AQ$247:AQ$261)</f>
        <v>10</v>
      </c>
      <c r="AS248" s="529"/>
      <c r="AT248" s="207">
        <v>25</v>
      </c>
      <c r="AU248" s="207">
        <v>1760.6939874364361</v>
      </c>
      <c r="AV248" s="208">
        <f t="shared" si="318"/>
        <v>70.427759497457444</v>
      </c>
      <c r="AW248" s="205">
        <f t="shared" ref="AW248:AW257" si="326">RANK(AV248, AV$247:AV$261)</f>
        <v>10</v>
      </c>
      <c r="AX248" s="529"/>
    </row>
    <row r="249" spans="2:50" ht="14.25" hidden="1" customHeight="1" outlineLevel="1">
      <c r="B249" s="494"/>
      <c r="C249" s="203">
        <v>3</v>
      </c>
      <c r="D249" s="206" t="s">
        <v>583</v>
      </c>
      <c r="E249" s="203">
        <v>22</v>
      </c>
      <c r="F249" s="203">
        <v>2000</v>
      </c>
      <c r="G249" s="208">
        <f t="shared" si="311"/>
        <v>90.909090909090907</v>
      </c>
      <c r="H249" s="529"/>
      <c r="I249" s="209">
        <f t="shared" si="319"/>
        <v>22</v>
      </c>
      <c r="J249" s="209">
        <f t="shared" si="319"/>
        <v>1765.8817611792076</v>
      </c>
      <c r="K249" s="210">
        <f t="shared" si="319"/>
        <v>80.267352780873082</v>
      </c>
      <c r="L249" s="530"/>
      <c r="M249" s="209">
        <f>RANK(K249, K$247:$K$261)</f>
        <v>5</v>
      </c>
      <c r="N249" s="494"/>
      <c r="O249" s="494"/>
      <c r="P249" s="207">
        <v>22</v>
      </c>
      <c r="Q249" s="207">
        <v>1765.6207366984995</v>
      </c>
      <c r="R249" s="208">
        <f t="shared" si="312"/>
        <v>80.255488031749977</v>
      </c>
      <c r="S249" s="205">
        <f t="shared" si="320"/>
        <v>5</v>
      </c>
      <c r="T249" s="529"/>
      <c r="U249" s="207">
        <v>22</v>
      </c>
      <c r="V249" s="207">
        <v>1765.6800435808968</v>
      </c>
      <c r="W249" s="208">
        <f t="shared" si="313"/>
        <v>80.258183799131672</v>
      </c>
      <c r="X249" s="205">
        <f t="shared" si="321"/>
        <v>5</v>
      </c>
      <c r="Y249" s="529"/>
      <c r="Z249" s="207">
        <v>22</v>
      </c>
      <c r="AA249" s="207">
        <v>1765.7680250783683</v>
      </c>
      <c r="AB249" s="208">
        <f t="shared" si="314"/>
        <v>80.262182958107644</v>
      </c>
      <c r="AC249" s="205">
        <f t="shared" si="322"/>
        <v>5</v>
      </c>
      <c r="AD249" s="529"/>
      <c r="AE249" s="207">
        <v>22</v>
      </c>
      <c r="AF249" s="207">
        <v>1765.967940813809</v>
      </c>
      <c r="AG249" s="208">
        <f t="shared" si="315"/>
        <v>80.271270036991325</v>
      </c>
      <c r="AH249" s="205">
        <f t="shared" si="323"/>
        <v>5</v>
      </c>
      <c r="AI249" s="529"/>
      <c r="AJ249" s="207">
        <v>22</v>
      </c>
      <c r="AK249" s="207">
        <v>1765.9954328420185</v>
      </c>
      <c r="AL249" s="208">
        <f t="shared" si="316"/>
        <v>80.272519674637209</v>
      </c>
      <c r="AM249" s="205">
        <f t="shared" si="324"/>
        <v>5</v>
      </c>
      <c r="AN249" s="529"/>
      <c r="AO249" s="207">
        <v>22</v>
      </c>
      <c r="AP249" s="207">
        <v>1765.9480862296521</v>
      </c>
      <c r="AQ249" s="208">
        <f t="shared" si="317"/>
        <v>80.270367555893273</v>
      </c>
      <c r="AR249" s="205">
        <f t="shared" si="325"/>
        <v>5</v>
      </c>
      <c r="AS249" s="529"/>
      <c r="AT249" s="207">
        <v>22</v>
      </c>
      <c r="AU249" s="207">
        <v>1766.192063011209</v>
      </c>
      <c r="AV249" s="208">
        <f t="shared" si="318"/>
        <v>80.281457409600407</v>
      </c>
      <c r="AW249" s="205">
        <f t="shared" si="326"/>
        <v>5</v>
      </c>
      <c r="AX249" s="529"/>
    </row>
    <row r="250" spans="2:50" ht="14.25" hidden="1" customHeight="1" outlineLevel="1">
      <c r="B250" s="494"/>
      <c r="C250" s="203">
        <v>4</v>
      </c>
      <c r="D250" s="206" t="s">
        <v>529</v>
      </c>
      <c r="E250" s="203">
        <v>26</v>
      </c>
      <c r="F250" s="203">
        <v>2000</v>
      </c>
      <c r="G250" s="208">
        <f t="shared" si="311"/>
        <v>76.92307692307692</v>
      </c>
      <c r="H250" s="529"/>
      <c r="I250" s="209">
        <f t="shared" si="319"/>
        <v>26</v>
      </c>
      <c r="J250" s="209">
        <f t="shared" si="319"/>
        <v>1759.9645482752553</v>
      </c>
      <c r="K250" s="210">
        <f t="shared" si="319"/>
        <v>67.690944164432921</v>
      </c>
      <c r="L250" s="530"/>
      <c r="M250" s="209">
        <f>RANK(K250, K$247:$K$261)</f>
        <v>11</v>
      </c>
      <c r="N250" s="494"/>
      <c r="O250" s="494"/>
      <c r="P250" s="207">
        <v>26</v>
      </c>
      <c r="Q250" s="207">
        <v>1759.2490336830449</v>
      </c>
      <c r="R250" s="208">
        <f t="shared" si="312"/>
        <v>67.663424372424799</v>
      </c>
      <c r="S250" s="205">
        <f t="shared" si="320"/>
        <v>11</v>
      </c>
      <c r="T250" s="529"/>
      <c r="U250" s="207">
        <v>26</v>
      </c>
      <c r="V250" s="207">
        <v>1760.3165630299538</v>
      </c>
      <c r="W250" s="208">
        <f t="shared" si="313"/>
        <v>67.704483193459765</v>
      </c>
      <c r="X250" s="205">
        <f t="shared" si="321"/>
        <v>11</v>
      </c>
      <c r="Y250" s="529"/>
      <c r="Z250" s="207">
        <v>26</v>
      </c>
      <c r="AA250" s="207">
        <v>1760.3411513859285</v>
      </c>
      <c r="AB250" s="208">
        <f t="shared" si="314"/>
        <v>67.705428899458781</v>
      </c>
      <c r="AC250" s="205">
        <f t="shared" si="322"/>
        <v>11</v>
      </c>
      <c r="AD250" s="529"/>
      <c r="AE250" s="207">
        <v>26</v>
      </c>
      <c r="AF250" s="207">
        <v>1759.5662277304386</v>
      </c>
      <c r="AG250" s="208">
        <f t="shared" si="315"/>
        <v>67.675624143478416</v>
      </c>
      <c r="AH250" s="205">
        <f t="shared" si="323"/>
        <v>11</v>
      </c>
      <c r="AI250" s="529"/>
      <c r="AJ250" s="207">
        <v>26</v>
      </c>
      <c r="AK250" s="207">
        <v>1759.5092024539888</v>
      </c>
      <c r="AL250" s="208">
        <f t="shared" si="316"/>
        <v>67.673430863614954</v>
      </c>
      <c r="AM250" s="205">
        <f t="shared" si="324"/>
        <v>11</v>
      </c>
      <c r="AN250" s="529"/>
      <c r="AO250" s="207">
        <v>26</v>
      </c>
      <c r="AP250" s="207">
        <v>1760.1296596434345</v>
      </c>
      <c r="AQ250" s="208">
        <f t="shared" si="317"/>
        <v>67.697294601670563</v>
      </c>
      <c r="AR250" s="205">
        <f t="shared" si="325"/>
        <v>11</v>
      </c>
      <c r="AS250" s="529"/>
      <c r="AT250" s="207">
        <v>26</v>
      </c>
      <c r="AU250" s="207">
        <v>1760.6399999999996</v>
      </c>
      <c r="AV250" s="208">
        <f t="shared" si="318"/>
        <v>67.716923076923067</v>
      </c>
      <c r="AW250" s="205">
        <f t="shared" si="326"/>
        <v>11</v>
      </c>
      <c r="AX250" s="529"/>
    </row>
    <row r="251" spans="2:50" ht="14.25" hidden="1" customHeight="1" outlineLevel="1">
      <c r="B251" s="494"/>
      <c r="C251" s="203">
        <v>5</v>
      </c>
      <c r="D251" s="206" t="s">
        <v>645</v>
      </c>
      <c r="E251" s="203">
        <v>20</v>
      </c>
      <c r="F251" s="203">
        <v>2000</v>
      </c>
      <c r="G251" s="208">
        <f t="shared" si="311"/>
        <v>100</v>
      </c>
      <c r="H251" s="529"/>
      <c r="I251" s="209">
        <f t="shared" si="319"/>
        <v>20</v>
      </c>
      <c r="J251" s="209">
        <f t="shared" si="319"/>
        <v>1762.6981570091964</v>
      </c>
      <c r="K251" s="210">
        <f t="shared" si="319"/>
        <v>88.134907850459825</v>
      </c>
      <c r="L251" s="530"/>
      <c r="M251" s="209">
        <f>RANK(K251, K$247:$K$261)</f>
        <v>3</v>
      </c>
      <c r="N251" s="494"/>
      <c r="O251" s="494"/>
      <c r="P251" s="207">
        <v>20</v>
      </c>
      <c r="Q251" s="207">
        <v>1762.3130608175429</v>
      </c>
      <c r="R251" s="208">
        <f t="shared" si="312"/>
        <v>88.115653040877149</v>
      </c>
      <c r="S251" s="205">
        <f t="shared" si="320"/>
        <v>3</v>
      </c>
      <c r="T251" s="529"/>
      <c r="U251" s="207">
        <v>20</v>
      </c>
      <c r="V251" s="207">
        <v>1762.5190452006075</v>
      </c>
      <c r="W251" s="208">
        <f t="shared" si="313"/>
        <v>88.125952260030374</v>
      </c>
      <c r="X251" s="205">
        <f t="shared" si="321"/>
        <v>3</v>
      </c>
      <c r="Y251" s="529"/>
      <c r="Z251" s="207">
        <v>20</v>
      </c>
      <c r="AA251" s="207">
        <v>1762.3036649214596</v>
      </c>
      <c r="AB251" s="208">
        <f t="shared" si="314"/>
        <v>88.115183246072974</v>
      </c>
      <c r="AC251" s="205">
        <f t="shared" si="322"/>
        <v>3</v>
      </c>
      <c r="AD251" s="529"/>
      <c r="AE251" s="207">
        <v>20</v>
      </c>
      <c r="AF251" s="207">
        <v>1762.4999999999939</v>
      </c>
      <c r="AG251" s="208">
        <f t="shared" si="315"/>
        <v>88.124999999999687</v>
      </c>
      <c r="AH251" s="205">
        <f t="shared" si="323"/>
        <v>3</v>
      </c>
      <c r="AI251" s="529"/>
      <c r="AJ251" s="207">
        <v>20</v>
      </c>
      <c r="AK251" s="207">
        <v>1762.801377726744</v>
      </c>
      <c r="AL251" s="208">
        <f t="shared" si="316"/>
        <v>88.140068886337204</v>
      </c>
      <c r="AM251" s="205">
        <f t="shared" si="324"/>
        <v>3</v>
      </c>
      <c r="AN251" s="529"/>
      <c r="AO251" s="207">
        <v>20</v>
      </c>
      <c r="AP251" s="207">
        <v>1762.9364368845104</v>
      </c>
      <c r="AQ251" s="208">
        <f t="shared" si="317"/>
        <v>88.146821844225514</v>
      </c>
      <c r="AR251" s="205">
        <f t="shared" si="325"/>
        <v>3</v>
      </c>
      <c r="AS251" s="529"/>
      <c r="AT251" s="207">
        <v>20</v>
      </c>
      <c r="AU251" s="207">
        <v>1763.513513513517</v>
      </c>
      <c r="AV251" s="208">
        <f t="shared" si="318"/>
        <v>88.175675675675848</v>
      </c>
      <c r="AW251" s="205">
        <f t="shared" si="326"/>
        <v>3</v>
      </c>
      <c r="AX251" s="529"/>
    </row>
    <row r="252" spans="2:50" ht="14.25" hidden="1" customHeight="1" outlineLevel="1">
      <c r="B252" s="494"/>
      <c r="C252" s="203">
        <v>6</v>
      </c>
      <c r="D252" s="206" t="s">
        <v>373</v>
      </c>
      <c r="E252" s="203">
        <v>23</v>
      </c>
      <c r="F252" s="203">
        <v>2000</v>
      </c>
      <c r="G252" s="208">
        <f t="shared" si="311"/>
        <v>86.956521739130437</v>
      </c>
      <c r="H252" s="529"/>
      <c r="I252" s="209">
        <f t="shared" si="319"/>
        <v>23</v>
      </c>
      <c r="J252" s="209">
        <f t="shared" si="319"/>
        <v>1764.4591764199868</v>
      </c>
      <c r="K252" s="210">
        <f t="shared" si="319"/>
        <v>76.71561636608638</v>
      </c>
      <c r="L252" s="530"/>
      <c r="M252" s="209">
        <f>RANK(K252, K$247:$K$261)</f>
        <v>8</v>
      </c>
      <c r="N252" s="494"/>
      <c r="O252" s="494"/>
      <c r="P252" s="207">
        <v>23</v>
      </c>
      <c r="Q252" s="207">
        <v>1764.1006523765141</v>
      </c>
      <c r="R252" s="208">
        <f t="shared" si="312"/>
        <v>76.700028364196257</v>
      </c>
      <c r="S252" s="205">
        <f t="shared" si="320"/>
        <v>8</v>
      </c>
      <c r="T252" s="529"/>
      <c r="U252" s="207">
        <v>23</v>
      </c>
      <c r="V252" s="207">
        <v>1764.1196013289032</v>
      </c>
      <c r="W252" s="208">
        <f t="shared" si="313"/>
        <v>76.700852231691442</v>
      </c>
      <c r="X252" s="205">
        <f t="shared" si="321"/>
        <v>8</v>
      </c>
      <c r="Y252" s="529"/>
      <c r="Z252" s="207">
        <v>23</v>
      </c>
      <c r="AA252" s="207">
        <v>1764.282418089525</v>
      </c>
      <c r="AB252" s="208">
        <f t="shared" si="314"/>
        <v>76.707931221283701</v>
      </c>
      <c r="AC252" s="205">
        <f t="shared" si="322"/>
        <v>8</v>
      </c>
      <c r="AD252" s="529"/>
      <c r="AE252" s="207">
        <v>23</v>
      </c>
      <c r="AF252" s="207">
        <v>1764.5686512758227</v>
      </c>
      <c r="AG252" s="208">
        <f t="shared" si="315"/>
        <v>76.720376142427071</v>
      </c>
      <c r="AH252" s="205">
        <f t="shared" si="323"/>
        <v>8</v>
      </c>
      <c r="AI252" s="529"/>
      <c r="AJ252" s="207">
        <v>23</v>
      </c>
      <c r="AK252" s="207">
        <v>1764.7204456364786</v>
      </c>
      <c r="AL252" s="208">
        <f t="shared" si="316"/>
        <v>76.726975897238205</v>
      </c>
      <c r="AM252" s="205">
        <f t="shared" si="324"/>
        <v>8</v>
      </c>
      <c r="AN252" s="529"/>
      <c r="AO252" s="207">
        <v>23</v>
      </c>
      <c r="AP252" s="207">
        <v>1764.7442872687707</v>
      </c>
      <c r="AQ252" s="208">
        <f t="shared" si="317"/>
        <v>76.728012489946551</v>
      </c>
      <c r="AR252" s="205">
        <f t="shared" si="325"/>
        <v>8</v>
      </c>
      <c r="AS252" s="529"/>
      <c r="AT252" s="207">
        <v>23</v>
      </c>
      <c r="AU252" s="207">
        <v>1764.6781789638922</v>
      </c>
      <c r="AV252" s="208">
        <f t="shared" si="318"/>
        <v>76.725138215821403</v>
      </c>
      <c r="AW252" s="205">
        <f t="shared" si="326"/>
        <v>8</v>
      </c>
      <c r="AX252" s="529"/>
    </row>
    <row r="253" spans="2:50" ht="14.25" hidden="1" customHeight="1" outlineLevel="1">
      <c r="B253" s="494"/>
      <c r="C253" s="203">
        <v>7</v>
      </c>
      <c r="D253" s="206" t="s">
        <v>411</v>
      </c>
      <c r="E253" s="203">
        <v>23</v>
      </c>
      <c r="F253" s="203">
        <v>2000</v>
      </c>
      <c r="G253" s="208">
        <f t="shared" si="311"/>
        <v>86.956521739130437</v>
      </c>
      <c r="H253" s="529"/>
      <c r="I253" s="209">
        <f t="shared" si="319"/>
        <v>23</v>
      </c>
      <c r="J253" s="209">
        <f t="shared" si="319"/>
        <v>1764.6272053580226</v>
      </c>
      <c r="K253" s="210">
        <f t="shared" si="319"/>
        <v>76.722921972087946</v>
      </c>
      <c r="L253" s="530"/>
      <c r="M253" s="209">
        <f>RANK(K253, K$247:$K$261)</f>
        <v>7</v>
      </c>
      <c r="N253" s="494"/>
      <c r="O253" s="494"/>
      <c r="P253" s="207">
        <v>23</v>
      </c>
      <c r="Q253" s="207">
        <v>1764.2982676374581</v>
      </c>
      <c r="R253" s="208">
        <f t="shared" si="312"/>
        <v>76.708620332063404</v>
      </c>
      <c r="S253" s="205">
        <f t="shared" si="320"/>
        <v>7</v>
      </c>
      <c r="T253" s="529"/>
      <c r="U253" s="207">
        <v>23</v>
      </c>
      <c r="V253" s="207">
        <v>1764.3805909460584</v>
      </c>
      <c r="W253" s="208">
        <f t="shared" si="313"/>
        <v>76.712199606350367</v>
      </c>
      <c r="X253" s="205">
        <f t="shared" si="321"/>
        <v>7</v>
      </c>
      <c r="Y253" s="529"/>
      <c r="Z253" s="207">
        <v>23</v>
      </c>
      <c r="AA253" s="207">
        <v>1764.2994241842669</v>
      </c>
      <c r="AB253" s="208">
        <f t="shared" si="314"/>
        <v>76.708670616707252</v>
      </c>
      <c r="AC253" s="205">
        <f t="shared" si="322"/>
        <v>7</v>
      </c>
      <c r="AD253" s="529"/>
      <c r="AE253" s="207">
        <v>23</v>
      </c>
      <c r="AF253" s="207">
        <v>1764.5990922844164</v>
      </c>
      <c r="AG253" s="208">
        <f t="shared" si="315"/>
        <v>76.721699664539841</v>
      </c>
      <c r="AH253" s="205">
        <f t="shared" si="323"/>
        <v>7</v>
      </c>
      <c r="AI253" s="529"/>
      <c r="AJ253" s="207">
        <v>23</v>
      </c>
      <c r="AK253" s="207">
        <v>1764.8894668400521</v>
      </c>
      <c r="AL253" s="208">
        <f t="shared" si="316"/>
        <v>76.734324645219658</v>
      </c>
      <c r="AM253" s="205">
        <f t="shared" si="324"/>
        <v>7</v>
      </c>
      <c r="AN253" s="529"/>
      <c r="AO253" s="207">
        <v>23</v>
      </c>
      <c r="AP253" s="207">
        <v>1764.8021828103695</v>
      </c>
      <c r="AQ253" s="208">
        <f t="shared" si="317"/>
        <v>76.730529687407369</v>
      </c>
      <c r="AR253" s="205">
        <f t="shared" si="325"/>
        <v>7</v>
      </c>
      <c r="AS253" s="529"/>
      <c r="AT253" s="207">
        <v>23</v>
      </c>
      <c r="AU253" s="207">
        <v>1765.1214128035344</v>
      </c>
      <c r="AV253" s="208">
        <f t="shared" si="318"/>
        <v>76.744409252327586</v>
      </c>
      <c r="AW253" s="205">
        <f t="shared" si="326"/>
        <v>7</v>
      </c>
      <c r="AX253" s="529"/>
    </row>
    <row r="254" spans="2:50" ht="14.25" hidden="1" customHeight="1" outlineLevel="1">
      <c r="B254" s="494"/>
      <c r="C254" s="203">
        <v>8</v>
      </c>
      <c r="D254" s="206" t="s">
        <v>379</v>
      </c>
      <c r="E254" s="203">
        <v>23</v>
      </c>
      <c r="F254" s="203">
        <v>2000</v>
      </c>
      <c r="G254" s="208">
        <f t="shared" si="311"/>
        <v>86.956521739130437</v>
      </c>
      <c r="H254" s="529"/>
      <c r="I254" s="209">
        <f t="shared" si="319"/>
        <v>23</v>
      </c>
      <c r="J254" s="209">
        <f t="shared" si="319"/>
        <v>1767.0203941376592</v>
      </c>
      <c r="K254" s="210">
        <f t="shared" si="319"/>
        <v>76.826973658159105</v>
      </c>
      <c r="L254" s="530"/>
      <c r="M254" s="209">
        <f>RANK(K254, K$247:$K$261)</f>
        <v>6</v>
      </c>
      <c r="N254" s="494"/>
      <c r="O254" s="494"/>
      <c r="P254" s="207">
        <v>23</v>
      </c>
      <c r="Q254" s="207">
        <v>1766.6140489344898</v>
      </c>
      <c r="R254" s="208">
        <f t="shared" si="312"/>
        <v>76.809306475412598</v>
      </c>
      <c r="S254" s="205">
        <f t="shared" si="320"/>
        <v>6</v>
      </c>
      <c r="T254" s="529"/>
      <c r="U254" s="207">
        <v>23</v>
      </c>
      <c r="V254" s="207">
        <v>1766.621438263229</v>
      </c>
      <c r="W254" s="208">
        <f t="shared" si="313"/>
        <v>76.809627750575174</v>
      </c>
      <c r="X254" s="205">
        <f t="shared" si="321"/>
        <v>6</v>
      </c>
      <c r="Y254" s="529"/>
      <c r="Z254" s="207">
        <v>23</v>
      </c>
      <c r="AA254" s="207">
        <v>1766.6991236611505</v>
      </c>
      <c r="AB254" s="208">
        <f t="shared" si="314"/>
        <v>76.813005376571752</v>
      </c>
      <c r="AC254" s="205">
        <f t="shared" si="322"/>
        <v>6</v>
      </c>
      <c r="AD254" s="529"/>
      <c r="AE254" s="207">
        <v>23</v>
      </c>
      <c r="AF254" s="207">
        <v>1766.9642857142826</v>
      </c>
      <c r="AG254" s="208">
        <f t="shared" si="315"/>
        <v>76.824534161490547</v>
      </c>
      <c r="AH254" s="205">
        <f t="shared" si="323"/>
        <v>6</v>
      </c>
      <c r="AI254" s="529"/>
      <c r="AJ254" s="207">
        <v>23</v>
      </c>
      <c r="AK254" s="207">
        <v>1767.2591980157085</v>
      </c>
      <c r="AL254" s="208">
        <f t="shared" si="316"/>
        <v>76.837356435465594</v>
      </c>
      <c r="AM254" s="205">
        <f t="shared" si="324"/>
        <v>6</v>
      </c>
      <c r="AN254" s="529"/>
      <c r="AO254" s="207">
        <v>23</v>
      </c>
      <c r="AP254" s="207">
        <v>1767.3575129533688</v>
      </c>
      <c r="AQ254" s="208">
        <f t="shared" si="317"/>
        <v>76.841630997972558</v>
      </c>
      <c r="AR254" s="205">
        <f t="shared" si="325"/>
        <v>6</v>
      </c>
      <c r="AS254" s="529"/>
      <c r="AT254" s="207">
        <v>23</v>
      </c>
      <c r="AU254" s="207">
        <v>1767.6271514213868</v>
      </c>
      <c r="AV254" s="208">
        <f t="shared" si="318"/>
        <v>76.85335440962551</v>
      </c>
      <c r="AW254" s="205">
        <f t="shared" si="326"/>
        <v>6</v>
      </c>
      <c r="AX254" s="529"/>
    </row>
    <row r="255" spans="2:50" ht="14.25" hidden="1" customHeight="1" outlineLevel="1">
      <c r="B255" s="494"/>
      <c r="C255" s="203">
        <v>9</v>
      </c>
      <c r="D255" s="206" t="s">
        <v>380</v>
      </c>
      <c r="E255" s="203">
        <v>17</v>
      </c>
      <c r="F255" s="203">
        <v>2000</v>
      </c>
      <c r="G255" s="208">
        <f t="shared" si="311"/>
        <v>117.64705882352941</v>
      </c>
      <c r="H255" s="529"/>
      <c r="I255" s="209">
        <f t="shared" si="319"/>
        <v>17</v>
      </c>
      <c r="J255" s="209">
        <f t="shared" si="319"/>
        <v>1762.7862674029498</v>
      </c>
      <c r="K255" s="210">
        <f t="shared" si="319"/>
        <v>103.69330984723236</v>
      </c>
      <c r="L255" s="530"/>
      <c r="M255" s="209">
        <f>RANK(K255, K$247:$K$261)</f>
        <v>1</v>
      </c>
      <c r="N255" s="494"/>
      <c r="O255" s="494"/>
      <c r="P255" s="207">
        <v>17</v>
      </c>
      <c r="Q255" s="207">
        <v>1762.9629629629605</v>
      </c>
      <c r="R255" s="208">
        <f t="shared" si="312"/>
        <v>103.70370370370357</v>
      </c>
      <c r="S255" s="205">
        <f t="shared" si="320"/>
        <v>1</v>
      </c>
      <c r="T255" s="529"/>
      <c r="U255" s="207">
        <v>17</v>
      </c>
      <c r="V255" s="207">
        <v>1762.5866050808309</v>
      </c>
      <c r="W255" s="208">
        <f t="shared" si="313"/>
        <v>103.68156500475476</v>
      </c>
      <c r="X255" s="205">
        <f t="shared" si="321"/>
        <v>1</v>
      </c>
      <c r="Y255" s="529"/>
      <c r="Z255" s="207">
        <v>17</v>
      </c>
      <c r="AA255" s="207">
        <v>1762.42325010233</v>
      </c>
      <c r="AB255" s="208">
        <f t="shared" si="314"/>
        <v>103.67195588837235</v>
      </c>
      <c r="AC255" s="205">
        <f t="shared" si="322"/>
        <v>1</v>
      </c>
      <c r="AD255" s="529"/>
      <c r="AE255" s="207">
        <v>17</v>
      </c>
      <c r="AF255" s="207">
        <v>1762.7586206896517</v>
      </c>
      <c r="AG255" s="208">
        <f t="shared" si="315"/>
        <v>103.69168356997952</v>
      </c>
      <c r="AH255" s="205">
        <f t="shared" si="323"/>
        <v>1</v>
      </c>
      <c r="AI255" s="529"/>
      <c r="AJ255" s="207">
        <v>17</v>
      </c>
      <c r="AK255" s="207">
        <v>1762.8640776699028</v>
      </c>
      <c r="AL255" s="208">
        <f t="shared" si="316"/>
        <v>103.69788692175899</v>
      </c>
      <c r="AM255" s="205">
        <f t="shared" si="324"/>
        <v>1</v>
      </c>
      <c r="AN255" s="529"/>
      <c r="AO255" s="207">
        <v>17</v>
      </c>
      <c r="AP255" s="207">
        <v>1762.9018961253078</v>
      </c>
      <c r="AQ255" s="208">
        <f t="shared" si="317"/>
        <v>103.70011153678281</v>
      </c>
      <c r="AR255" s="205">
        <f t="shared" si="325"/>
        <v>1</v>
      </c>
      <c r="AS255" s="529"/>
      <c r="AT255" s="207">
        <v>17</v>
      </c>
      <c r="AU255" s="207">
        <v>1763.0064591896644</v>
      </c>
      <c r="AV255" s="208">
        <f t="shared" si="318"/>
        <v>103.70626230527438</v>
      </c>
      <c r="AW255" s="205">
        <f t="shared" si="326"/>
        <v>1</v>
      </c>
      <c r="AX255" s="529"/>
    </row>
    <row r="256" spans="2:50" ht="14.25" hidden="1" customHeight="1" outlineLevel="1">
      <c r="B256" s="494"/>
      <c r="C256" s="203">
        <v>10</v>
      </c>
      <c r="D256" s="206" t="s">
        <v>618</v>
      </c>
      <c r="E256" s="203">
        <v>20</v>
      </c>
      <c r="F256" s="203">
        <v>2000</v>
      </c>
      <c r="G256" s="208">
        <f t="shared" si="311"/>
        <v>100</v>
      </c>
      <c r="H256" s="529"/>
      <c r="I256" s="209">
        <f t="shared" si="319"/>
        <v>20</v>
      </c>
      <c r="J256" s="209">
        <f t="shared" si="319"/>
        <v>1764.5448846778415</v>
      </c>
      <c r="K256" s="210">
        <f t="shared" si="319"/>
        <v>88.227244233892065</v>
      </c>
      <c r="L256" s="530"/>
      <c r="M256" s="209">
        <f>RANK(K256, K$247:$K$261)</f>
        <v>2</v>
      </c>
      <c r="N256" s="494"/>
      <c r="O256" s="494"/>
      <c r="P256" s="207">
        <v>20</v>
      </c>
      <c r="Q256" s="207">
        <v>1763.9427662957078</v>
      </c>
      <c r="R256" s="208">
        <f t="shared" si="312"/>
        <v>88.197138314785391</v>
      </c>
      <c r="S256" s="205">
        <f t="shared" si="320"/>
        <v>2</v>
      </c>
      <c r="T256" s="529"/>
      <c r="U256" s="207">
        <v>20</v>
      </c>
      <c r="V256" s="207">
        <v>1764.3059490085004</v>
      </c>
      <c r="W256" s="208">
        <f t="shared" si="313"/>
        <v>88.215297450425027</v>
      </c>
      <c r="X256" s="205">
        <f t="shared" si="321"/>
        <v>2</v>
      </c>
      <c r="Y256" s="529"/>
      <c r="Z256" s="207">
        <v>20</v>
      </c>
      <c r="AA256" s="207">
        <v>1764.7622852576876</v>
      </c>
      <c r="AB256" s="208">
        <f t="shared" si="314"/>
        <v>88.23811426288438</v>
      </c>
      <c r="AC256" s="205">
        <f t="shared" si="322"/>
        <v>2</v>
      </c>
      <c r="AD256" s="529"/>
      <c r="AE256" s="207">
        <v>20</v>
      </c>
      <c r="AF256" s="207">
        <v>1764.8877438351146</v>
      </c>
      <c r="AG256" s="208">
        <f t="shared" si="315"/>
        <v>88.244387191755735</v>
      </c>
      <c r="AH256" s="205">
        <f t="shared" si="323"/>
        <v>2</v>
      </c>
      <c r="AI256" s="529"/>
      <c r="AJ256" s="207">
        <v>20</v>
      </c>
      <c r="AK256" s="207">
        <v>1764.7058823529437</v>
      </c>
      <c r="AL256" s="208">
        <f t="shared" si="316"/>
        <v>88.235294117647186</v>
      </c>
      <c r="AM256" s="205">
        <f t="shared" si="324"/>
        <v>2</v>
      </c>
      <c r="AN256" s="529"/>
      <c r="AO256" s="207">
        <v>20</v>
      </c>
      <c r="AP256" s="207">
        <v>1764.5469893078209</v>
      </c>
      <c r="AQ256" s="208">
        <f t="shared" si="317"/>
        <v>88.227349465391043</v>
      </c>
      <c r="AR256" s="205">
        <f t="shared" si="325"/>
        <v>2</v>
      </c>
      <c r="AS256" s="529"/>
      <c r="AT256" s="207">
        <v>20</v>
      </c>
      <c r="AU256" s="207">
        <v>1764.6625766871143</v>
      </c>
      <c r="AV256" s="208">
        <f t="shared" si="318"/>
        <v>88.233128834355711</v>
      </c>
      <c r="AW256" s="205">
        <f t="shared" si="326"/>
        <v>2</v>
      </c>
      <c r="AX256" s="529"/>
    </row>
    <row r="257" spans="2:50" ht="14.25" hidden="1" customHeight="1" outlineLevel="1">
      <c r="B257" s="494"/>
      <c r="C257" s="203">
        <v>11</v>
      </c>
      <c r="D257" s="206" t="s">
        <v>671</v>
      </c>
      <c r="E257" s="203">
        <v>21</v>
      </c>
      <c r="F257" s="203">
        <v>2000</v>
      </c>
      <c r="G257" s="208">
        <f t="shared" si="311"/>
        <v>95.238095238095241</v>
      </c>
      <c r="H257" s="529"/>
      <c r="I257" s="209">
        <f t="shared" si="319"/>
        <v>21</v>
      </c>
      <c r="J257" s="209">
        <f t="shared" si="319"/>
        <v>1765.4482400581805</v>
      </c>
      <c r="K257" s="210">
        <f t="shared" si="319"/>
        <v>84.068963812294314</v>
      </c>
      <c r="L257" s="530"/>
      <c r="M257" s="209">
        <f>RANK(K257, K$247:$K$261)</f>
        <v>4</v>
      </c>
      <c r="N257" s="494"/>
      <c r="O257" s="494"/>
      <c r="P257" s="207">
        <v>21</v>
      </c>
      <c r="Q257" s="207">
        <v>1765.2529979526175</v>
      </c>
      <c r="R257" s="208">
        <f t="shared" si="312"/>
        <v>84.059666569172265</v>
      </c>
      <c r="S257" s="205">
        <f t="shared" si="320"/>
        <v>4</v>
      </c>
      <c r="T257" s="529"/>
      <c r="U257" s="207">
        <v>21</v>
      </c>
      <c r="V257" s="207">
        <v>1765.4071661237772</v>
      </c>
      <c r="W257" s="208">
        <f t="shared" si="313"/>
        <v>84.067007910656059</v>
      </c>
      <c r="X257" s="205">
        <f t="shared" si="321"/>
        <v>4</v>
      </c>
      <c r="Y257" s="529"/>
      <c r="Z257" s="207">
        <v>21</v>
      </c>
      <c r="AA257" s="207">
        <v>1765.4529147982048</v>
      </c>
      <c r="AB257" s="208">
        <f t="shared" si="314"/>
        <v>84.069186418962133</v>
      </c>
      <c r="AC257" s="205">
        <f t="shared" si="322"/>
        <v>4</v>
      </c>
      <c r="AD257" s="529"/>
      <c r="AE257" s="207">
        <v>21</v>
      </c>
      <c r="AF257" s="207">
        <v>1765.3781512605033</v>
      </c>
      <c r="AG257" s="208">
        <f t="shared" si="315"/>
        <v>84.065626250500159</v>
      </c>
      <c r="AH257" s="205">
        <f t="shared" si="323"/>
        <v>4</v>
      </c>
      <c r="AI257" s="529"/>
      <c r="AJ257" s="207">
        <v>21</v>
      </c>
      <c r="AK257" s="207">
        <v>1765.454545454546</v>
      </c>
      <c r="AL257" s="208">
        <f t="shared" si="316"/>
        <v>84.069264069264094</v>
      </c>
      <c r="AM257" s="205">
        <f t="shared" si="324"/>
        <v>4</v>
      </c>
      <c r="AN257" s="529"/>
      <c r="AO257" s="207">
        <v>21</v>
      </c>
      <c r="AP257" s="207">
        <v>1765.4584221748389</v>
      </c>
      <c r="AQ257" s="208">
        <f t="shared" si="317"/>
        <v>84.06944867499233</v>
      </c>
      <c r="AR257" s="205">
        <f t="shared" si="325"/>
        <v>4</v>
      </c>
      <c r="AS257" s="529"/>
      <c r="AT257" s="207">
        <v>21</v>
      </c>
      <c r="AU257" s="207">
        <v>1765.7334826427766</v>
      </c>
      <c r="AV257" s="208">
        <f t="shared" si="318"/>
        <v>84.08254679251317</v>
      </c>
      <c r="AW257" s="205">
        <f t="shared" si="326"/>
        <v>4</v>
      </c>
      <c r="AX257" s="529"/>
    </row>
    <row r="258" spans="2:50" ht="14.25" hidden="1" customHeight="1" outlineLevel="1">
      <c r="B258" s="494"/>
      <c r="C258" s="203">
        <v>12</v>
      </c>
      <c r="D258" s="206"/>
      <c r="E258" s="203"/>
      <c r="F258" s="203"/>
      <c r="G258" s="208"/>
      <c r="H258" s="529"/>
      <c r="I258" s="209"/>
      <c r="J258" s="209"/>
      <c r="K258" s="210"/>
      <c r="L258" s="530"/>
      <c r="M258" s="209"/>
      <c r="N258" s="494"/>
      <c r="O258" s="494"/>
      <c r="P258" s="207"/>
      <c r="Q258" s="207"/>
      <c r="R258" s="208"/>
      <c r="S258" s="205"/>
      <c r="T258" s="529"/>
      <c r="U258" s="207"/>
      <c r="V258" s="207"/>
      <c r="W258" s="208"/>
      <c r="X258" s="205"/>
      <c r="Y258" s="529"/>
      <c r="Z258" s="207"/>
      <c r="AA258" s="207"/>
      <c r="AB258" s="208"/>
      <c r="AC258" s="205"/>
      <c r="AD258" s="529"/>
      <c r="AE258" s="207"/>
      <c r="AF258" s="207"/>
      <c r="AG258" s="208"/>
      <c r="AH258" s="205"/>
      <c r="AI258" s="529"/>
      <c r="AJ258" s="207"/>
      <c r="AK258" s="207"/>
      <c r="AL258" s="208"/>
      <c r="AM258" s="205"/>
      <c r="AN258" s="529"/>
      <c r="AO258" s="207"/>
      <c r="AP258" s="207"/>
      <c r="AQ258" s="208"/>
      <c r="AR258" s="205"/>
      <c r="AS258" s="529"/>
      <c r="AT258" s="207"/>
      <c r="AU258" s="207"/>
      <c r="AV258" s="208"/>
      <c r="AW258" s="205"/>
      <c r="AX258" s="529"/>
    </row>
    <row r="259" spans="2:50" ht="14.25" hidden="1" customHeight="1" outlineLevel="1">
      <c r="B259" s="494"/>
      <c r="C259" s="203">
        <v>13</v>
      </c>
      <c r="D259" s="206"/>
      <c r="E259" s="203"/>
      <c r="F259" s="203"/>
      <c r="G259" s="208"/>
      <c r="H259" s="529"/>
      <c r="I259" s="209"/>
      <c r="J259" s="209"/>
      <c r="K259" s="210"/>
      <c r="L259" s="530"/>
      <c r="M259" s="209"/>
      <c r="N259" s="494"/>
      <c r="O259" s="494"/>
      <c r="P259" s="207"/>
      <c r="Q259" s="207"/>
      <c r="R259" s="208"/>
      <c r="S259" s="205"/>
      <c r="T259" s="529"/>
      <c r="U259" s="207"/>
      <c r="V259" s="207"/>
      <c r="W259" s="208"/>
      <c r="X259" s="205"/>
      <c r="Y259" s="529"/>
      <c r="Z259" s="207"/>
      <c r="AA259" s="207"/>
      <c r="AB259" s="208"/>
      <c r="AC259" s="205"/>
      <c r="AD259" s="529"/>
      <c r="AE259" s="207"/>
      <c r="AF259" s="207"/>
      <c r="AG259" s="208"/>
      <c r="AH259" s="205"/>
      <c r="AI259" s="529"/>
      <c r="AJ259" s="207"/>
      <c r="AK259" s="207"/>
      <c r="AL259" s="208"/>
      <c r="AM259" s="205"/>
      <c r="AN259" s="529"/>
      <c r="AO259" s="207"/>
      <c r="AP259" s="207"/>
      <c r="AQ259" s="208"/>
      <c r="AR259" s="205"/>
      <c r="AS259" s="529"/>
      <c r="AT259" s="207"/>
      <c r="AU259" s="207"/>
      <c r="AV259" s="208"/>
      <c r="AW259" s="205"/>
      <c r="AX259" s="529"/>
    </row>
    <row r="260" spans="2:50" ht="14.25" hidden="1" customHeight="1" outlineLevel="1">
      <c r="B260" s="494"/>
      <c r="C260" s="203">
        <v>14</v>
      </c>
      <c r="D260" s="206"/>
      <c r="E260" s="203"/>
      <c r="F260" s="203"/>
      <c r="G260" s="208"/>
      <c r="H260" s="529"/>
      <c r="I260" s="209"/>
      <c r="J260" s="209"/>
      <c r="K260" s="210"/>
      <c r="L260" s="530"/>
      <c r="M260" s="209"/>
      <c r="N260" s="494"/>
      <c r="O260" s="494"/>
      <c r="P260" s="207"/>
      <c r="Q260" s="207"/>
      <c r="R260" s="208"/>
      <c r="S260" s="205"/>
      <c r="T260" s="529"/>
      <c r="U260" s="207"/>
      <c r="V260" s="207"/>
      <c r="W260" s="208"/>
      <c r="X260" s="205"/>
      <c r="Y260" s="529"/>
      <c r="Z260" s="207"/>
      <c r="AA260" s="207"/>
      <c r="AB260" s="208"/>
      <c r="AC260" s="205"/>
      <c r="AD260" s="529"/>
      <c r="AE260" s="207"/>
      <c r="AF260" s="207"/>
      <c r="AG260" s="208"/>
      <c r="AH260" s="205"/>
      <c r="AI260" s="529"/>
      <c r="AJ260" s="207"/>
      <c r="AK260" s="207"/>
      <c r="AL260" s="208"/>
      <c r="AM260" s="205"/>
      <c r="AN260" s="529"/>
      <c r="AO260" s="207"/>
      <c r="AP260" s="207"/>
      <c r="AQ260" s="208"/>
      <c r="AR260" s="205"/>
      <c r="AS260" s="529"/>
      <c r="AT260" s="207"/>
      <c r="AU260" s="207"/>
      <c r="AV260" s="208"/>
      <c r="AW260" s="205"/>
      <c r="AX260" s="529"/>
    </row>
    <row r="261" spans="2:50" ht="14.25" hidden="1" customHeight="1" outlineLevel="1">
      <c r="B261" s="494"/>
      <c r="C261" s="203">
        <v>15</v>
      </c>
      <c r="D261" s="206"/>
      <c r="E261" s="203"/>
      <c r="F261" s="203"/>
      <c r="G261" s="208"/>
      <c r="H261" s="529"/>
      <c r="I261" s="209"/>
      <c r="J261" s="209"/>
      <c r="K261" s="210"/>
      <c r="L261" s="530"/>
      <c r="M261" s="209"/>
      <c r="N261" s="494"/>
      <c r="O261" s="494"/>
      <c r="P261" s="207"/>
      <c r="Q261" s="207"/>
      <c r="R261" s="208"/>
      <c r="S261" s="205"/>
      <c r="T261" s="529"/>
      <c r="U261" s="207"/>
      <c r="V261" s="207"/>
      <c r="W261" s="208"/>
      <c r="X261" s="205"/>
      <c r="Y261" s="529"/>
      <c r="Z261" s="207"/>
      <c r="AA261" s="207"/>
      <c r="AB261" s="208"/>
      <c r="AC261" s="205"/>
      <c r="AD261" s="529"/>
      <c r="AE261" s="207"/>
      <c r="AF261" s="207"/>
      <c r="AG261" s="208"/>
      <c r="AH261" s="205"/>
      <c r="AI261" s="529"/>
      <c r="AJ261" s="207"/>
      <c r="AK261" s="207"/>
      <c r="AL261" s="208"/>
      <c r="AM261" s="205"/>
      <c r="AN261" s="529"/>
      <c r="AO261" s="207"/>
      <c r="AP261" s="207"/>
      <c r="AQ261" s="208"/>
      <c r="AR261" s="205"/>
      <c r="AS261" s="529"/>
      <c r="AT261" s="207"/>
      <c r="AU261" s="207"/>
      <c r="AV261" s="208"/>
      <c r="AW261" s="205"/>
      <c r="AX261" s="529"/>
    </row>
    <row r="262" spans="2:50" ht="14.25" customHeight="1" collapsed="1">
      <c r="B262" s="531" t="s">
        <v>698</v>
      </c>
      <c r="C262" s="532"/>
      <c r="D262" s="532"/>
      <c r="E262" s="532"/>
      <c r="F262" s="532"/>
      <c r="G262" s="532"/>
      <c r="H262" s="532"/>
      <c r="I262" s="532"/>
      <c r="J262" s="532"/>
      <c r="K262" s="532"/>
      <c r="L262" s="532"/>
      <c r="M262" s="533"/>
      <c r="N262" s="575" t="s">
        <v>445</v>
      </c>
      <c r="O262" s="575" t="s">
        <v>105</v>
      </c>
      <c r="P262" s="587">
        <f>AT242+1</f>
        <v>45958</v>
      </c>
      <c r="Q262" s="588"/>
      <c r="R262" s="588"/>
      <c r="S262" s="588"/>
      <c r="T262" s="588"/>
      <c r="U262" s="589">
        <f>P262+1</f>
        <v>45959</v>
      </c>
      <c r="V262" s="590"/>
      <c r="W262" s="590"/>
      <c r="X262" s="590"/>
      <c r="Y262" s="590"/>
      <c r="Z262" s="587">
        <f t="shared" ref="Z262" si="327">U262+1</f>
        <v>45960</v>
      </c>
      <c r="AA262" s="588"/>
      <c r="AB262" s="588"/>
      <c r="AC262" s="588"/>
      <c r="AD262" s="588"/>
      <c r="AE262" s="589">
        <f t="shared" ref="AE262" si="328">Z262+1</f>
        <v>45961</v>
      </c>
      <c r="AF262" s="590"/>
      <c r="AG262" s="590"/>
      <c r="AH262" s="590"/>
      <c r="AI262" s="590"/>
      <c r="AJ262" s="591">
        <f t="shared" ref="AJ262" si="329">AE262+1</f>
        <v>45962</v>
      </c>
      <c r="AK262" s="592"/>
      <c r="AL262" s="592"/>
      <c r="AM262" s="592"/>
      <c r="AN262" s="593"/>
      <c r="AO262" s="589">
        <f t="shared" ref="AO262" si="330">AJ262+1</f>
        <v>45963</v>
      </c>
      <c r="AP262" s="590"/>
      <c r="AQ262" s="590"/>
      <c r="AR262" s="590"/>
      <c r="AS262" s="590"/>
      <c r="AT262" s="591">
        <f t="shared" ref="AT262" si="331">AO262+1</f>
        <v>45964</v>
      </c>
      <c r="AU262" s="592"/>
      <c r="AV262" s="592"/>
      <c r="AW262" s="592"/>
      <c r="AX262" s="593"/>
    </row>
    <row r="263" spans="2:50" ht="14.25" customHeight="1">
      <c r="B263" s="534"/>
      <c r="C263" s="534"/>
      <c r="D263" s="534"/>
      <c r="E263" s="534"/>
      <c r="F263" s="534"/>
      <c r="G263" s="534"/>
      <c r="H263" s="534"/>
      <c r="I263" s="534"/>
      <c r="J263" s="534"/>
      <c r="K263" s="534"/>
      <c r="L263" s="534"/>
      <c r="M263" s="535"/>
      <c r="N263" s="577"/>
      <c r="O263" s="577"/>
      <c r="P263" s="594">
        <f>P262</f>
        <v>45958</v>
      </c>
      <c r="Q263" s="594"/>
      <c r="R263" s="594"/>
      <c r="S263" s="594"/>
      <c r="T263" s="594"/>
      <c r="U263" s="595">
        <f>U262</f>
        <v>45959</v>
      </c>
      <c r="V263" s="595"/>
      <c r="W263" s="595"/>
      <c r="X263" s="595"/>
      <c r="Y263" s="595"/>
      <c r="Z263" s="594">
        <f t="shared" ref="Z263" si="332">Z262</f>
        <v>45960</v>
      </c>
      <c r="AA263" s="594"/>
      <c r="AB263" s="594"/>
      <c r="AC263" s="594"/>
      <c r="AD263" s="594"/>
      <c r="AE263" s="595">
        <f t="shared" ref="AE263" si="333">AE262</f>
        <v>45961</v>
      </c>
      <c r="AF263" s="595"/>
      <c r="AG263" s="595"/>
      <c r="AH263" s="595"/>
      <c r="AI263" s="595"/>
      <c r="AJ263" s="596">
        <f t="shared" ref="AJ263" si="334">AJ262</f>
        <v>45962</v>
      </c>
      <c r="AK263" s="597"/>
      <c r="AL263" s="597"/>
      <c r="AM263" s="597"/>
      <c r="AN263" s="598"/>
      <c r="AO263" s="595">
        <f t="shared" ref="AO263" si="335">AO262</f>
        <v>45963</v>
      </c>
      <c r="AP263" s="595"/>
      <c r="AQ263" s="595"/>
      <c r="AR263" s="595"/>
      <c r="AS263" s="595"/>
      <c r="AT263" s="596">
        <f t="shared" ref="AT263" si="336">AT262</f>
        <v>45964</v>
      </c>
      <c r="AU263" s="597"/>
      <c r="AV263" s="597"/>
      <c r="AW263" s="597"/>
      <c r="AX263" s="598"/>
    </row>
    <row r="264" spans="2:50" ht="14.25" customHeight="1">
      <c r="B264" s="494" t="s">
        <v>165</v>
      </c>
      <c r="C264" s="494" t="s">
        <v>160</v>
      </c>
      <c r="D264" s="494"/>
      <c r="E264" s="494" t="s">
        <v>161</v>
      </c>
      <c r="F264" s="494"/>
      <c r="G264" s="494"/>
      <c r="H264" s="494" t="s">
        <v>166</v>
      </c>
      <c r="I264" s="527" t="s">
        <v>446</v>
      </c>
      <c r="J264" s="527"/>
      <c r="K264" s="527"/>
      <c r="L264" s="527" t="s">
        <v>166</v>
      </c>
      <c r="M264" s="527" t="s">
        <v>168</v>
      </c>
      <c r="N264" s="494"/>
      <c r="O264" s="494" t="s">
        <v>167</v>
      </c>
      <c r="P264" s="494" t="s">
        <v>163</v>
      </c>
      <c r="Q264" s="494"/>
      <c r="R264" s="494"/>
      <c r="S264" s="494"/>
      <c r="T264" s="494" t="s">
        <v>166</v>
      </c>
      <c r="U264" s="494" t="s">
        <v>163</v>
      </c>
      <c r="V264" s="494"/>
      <c r="W264" s="494"/>
      <c r="X264" s="494"/>
      <c r="Y264" s="494" t="s">
        <v>166</v>
      </c>
      <c r="Z264" s="494" t="s">
        <v>163</v>
      </c>
      <c r="AA264" s="494"/>
      <c r="AB264" s="494"/>
      <c r="AC264" s="494"/>
      <c r="AD264" s="494" t="s">
        <v>166</v>
      </c>
      <c r="AE264" s="494" t="s">
        <v>163</v>
      </c>
      <c r="AF264" s="494"/>
      <c r="AG264" s="494"/>
      <c r="AH264" s="494"/>
      <c r="AI264" s="494" t="s">
        <v>166</v>
      </c>
      <c r="AJ264" s="494" t="s">
        <v>163</v>
      </c>
      <c r="AK264" s="494"/>
      <c r="AL264" s="494"/>
      <c r="AM264" s="494"/>
      <c r="AN264" s="494" t="s">
        <v>166</v>
      </c>
      <c r="AO264" s="494" t="s">
        <v>163</v>
      </c>
      <c r="AP264" s="494"/>
      <c r="AQ264" s="494"/>
      <c r="AR264" s="494"/>
      <c r="AS264" s="494" t="s">
        <v>166</v>
      </c>
      <c r="AT264" s="494" t="s">
        <v>163</v>
      </c>
      <c r="AU264" s="494"/>
      <c r="AV264" s="494"/>
      <c r="AW264" s="494"/>
      <c r="AX264" s="494" t="s">
        <v>166</v>
      </c>
    </row>
    <row r="265" spans="2:50" ht="14.25" customHeight="1">
      <c r="B265" s="494"/>
      <c r="C265" s="494"/>
      <c r="D265" s="494"/>
      <c r="E265" s="494" t="s">
        <v>447</v>
      </c>
      <c r="F265" s="494"/>
      <c r="G265" s="494"/>
      <c r="H265" s="494"/>
      <c r="I265" s="527" t="s">
        <v>447</v>
      </c>
      <c r="J265" s="527"/>
      <c r="K265" s="527"/>
      <c r="L265" s="527"/>
      <c r="M265" s="527"/>
      <c r="N265" s="494"/>
      <c r="O265" s="494"/>
      <c r="P265" s="494" t="s">
        <v>448</v>
      </c>
      <c r="Q265" s="494"/>
      <c r="R265" s="494"/>
      <c r="S265" s="494"/>
      <c r="T265" s="494"/>
      <c r="U265" s="494" t="s">
        <v>448</v>
      </c>
      <c r="V265" s="494"/>
      <c r="W265" s="494"/>
      <c r="X265" s="494"/>
      <c r="Y265" s="494"/>
      <c r="Z265" s="494" t="s">
        <v>448</v>
      </c>
      <c r="AA265" s="494"/>
      <c r="AB265" s="494"/>
      <c r="AC265" s="494"/>
      <c r="AD265" s="494"/>
      <c r="AE265" s="494" t="s">
        <v>448</v>
      </c>
      <c r="AF265" s="494"/>
      <c r="AG265" s="494"/>
      <c r="AH265" s="494"/>
      <c r="AI265" s="494"/>
      <c r="AJ265" s="494" t="s">
        <v>448</v>
      </c>
      <c r="AK265" s="494"/>
      <c r="AL265" s="494"/>
      <c r="AM265" s="494"/>
      <c r="AN265" s="494"/>
      <c r="AO265" s="494" t="s">
        <v>448</v>
      </c>
      <c r="AP265" s="494"/>
      <c r="AQ265" s="494"/>
      <c r="AR265" s="494"/>
      <c r="AS265" s="494"/>
      <c r="AT265" s="494" t="s">
        <v>448</v>
      </c>
      <c r="AU265" s="494"/>
      <c r="AV265" s="494"/>
      <c r="AW265" s="494"/>
      <c r="AX265" s="494"/>
    </row>
    <row r="266" spans="2:50" ht="14.25" customHeight="1">
      <c r="B266" s="494"/>
      <c r="C266" s="494"/>
      <c r="D266" s="494"/>
      <c r="E266" s="203" t="s">
        <v>162</v>
      </c>
      <c r="F266" s="203" t="s">
        <v>449</v>
      </c>
      <c r="G266" s="203" t="s">
        <v>164</v>
      </c>
      <c r="H266" s="494"/>
      <c r="I266" s="204" t="s">
        <v>162</v>
      </c>
      <c r="J266" s="204" t="s">
        <v>449</v>
      </c>
      <c r="K266" s="204" t="s">
        <v>164</v>
      </c>
      <c r="L266" s="527"/>
      <c r="M266" s="527"/>
      <c r="N266" s="494"/>
      <c r="O266" s="494"/>
      <c r="P266" s="203" t="s">
        <v>162</v>
      </c>
      <c r="Q266" s="203" t="s">
        <v>449</v>
      </c>
      <c r="R266" s="203" t="s">
        <v>164</v>
      </c>
      <c r="S266" s="205" t="s">
        <v>168</v>
      </c>
      <c r="T266" s="494"/>
      <c r="U266" s="203" t="s">
        <v>162</v>
      </c>
      <c r="V266" s="203" t="s">
        <v>449</v>
      </c>
      <c r="W266" s="203" t="s">
        <v>164</v>
      </c>
      <c r="X266" s="205" t="s">
        <v>168</v>
      </c>
      <c r="Y266" s="494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494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494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494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494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494"/>
    </row>
    <row r="267" spans="2:50" ht="14.25" customHeight="1">
      <c r="B267" s="494" t="s">
        <v>408</v>
      </c>
      <c r="C267" s="203">
        <v>1</v>
      </c>
      <c r="D267" s="206" t="s">
        <v>375</v>
      </c>
      <c r="E267" s="203">
        <v>25</v>
      </c>
      <c r="F267" s="203">
        <v>2000</v>
      </c>
      <c r="G267" s="208">
        <f t="shared" ref="G267:G277" si="337">F267/E267</f>
        <v>80</v>
      </c>
      <c r="H267" s="529">
        <f>AVERAGE(G267:G281)</f>
        <v>91.053353373743988</v>
      </c>
      <c r="I267" s="209">
        <f>AVERAGE(P267,U267,Z267,AE267,AJ267,AO267,AT267)</f>
        <v>25</v>
      </c>
      <c r="J267" s="209">
        <f>AVERAGE(Q267,V267,AA267,AF267,AK267,AP267,AU267)</f>
        <v>1773.2082756022241</v>
      </c>
      <c r="K267" s="210">
        <f>AVERAGE(R267,W267,AB267,AG267,AL267,AQ267,AV267)</f>
        <v>70.928331024088962</v>
      </c>
      <c r="L267" s="530">
        <f>IFERROR(AVERAGE(K267:K281),"-")</f>
        <v>80.367813074518921</v>
      </c>
      <c r="M267" s="209">
        <f>RANK(K267, K$267:$K$281)</f>
        <v>9</v>
      </c>
      <c r="N267" s="494"/>
      <c r="O267" s="494"/>
      <c r="P267" s="207">
        <v>25</v>
      </c>
      <c r="Q267" s="207">
        <v>1773.1108930323851</v>
      </c>
      <c r="R267" s="208">
        <f t="shared" ref="R267:R277" si="338">Q267/P267</f>
        <v>70.92443572129541</v>
      </c>
      <c r="S267" s="205">
        <f>RANK(R267, R$267:R$281)</f>
        <v>9</v>
      </c>
      <c r="T267" s="529">
        <f>AVERAGE(R267:R281)</f>
        <v>80.353442940348685</v>
      </c>
      <c r="U267" s="207">
        <v>25</v>
      </c>
      <c r="V267" s="207">
        <v>1773.1182795698924</v>
      </c>
      <c r="W267" s="208">
        <f t="shared" ref="W267:W277" si="339">V267/U267</f>
        <v>70.924731182795696</v>
      </c>
      <c r="X267" s="205">
        <f>RANK(W267, W$267:W$281)</f>
        <v>9</v>
      </c>
      <c r="Y267" s="529">
        <f>AVERAGE(W267:W281)</f>
        <v>80.360025392622873</v>
      </c>
      <c r="Z267" s="207">
        <v>25</v>
      </c>
      <c r="AA267" s="207">
        <v>1773.1865284974092</v>
      </c>
      <c r="AB267" s="208">
        <f t="shared" ref="AB267:AB277" si="340">AA267/Z267</f>
        <v>70.927461139896366</v>
      </c>
      <c r="AC267" s="205">
        <f>RANK(AB267, AB$267:AB$281)</f>
        <v>9</v>
      </c>
      <c r="AD267" s="529">
        <f>AVERAGE(AB267:AB281)</f>
        <v>81.630131370993553</v>
      </c>
      <c r="AE267" s="207">
        <v>25</v>
      </c>
      <c r="AF267" s="207">
        <v>1773.205741626794</v>
      </c>
      <c r="AG267" s="208">
        <f t="shared" ref="AG267:AG277" si="341">AF267/AE267</f>
        <v>70.928229665071754</v>
      </c>
      <c r="AH267" s="205">
        <f>RANK(AG267, AG$267:AG$281)</f>
        <v>9</v>
      </c>
      <c r="AI267" s="529">
        <f>AVERAGE(AG267:AG281)</f>
        <v>81.634830630421007</v>
      </c>
      <c r="AJ267" s="207">
        <v>25</v>
      </c>
      <c r="AK267" s="207">
        <v>1773.2812499999995</v>
      </c>
      <c r="AL267" s="208">
        <f t="shared" ref="AL267:AL277" si="342">AK267/AJ267</f>
        <v>70.931249999999977</v>
      </c>
      <c r="AM267" s="205">
        <f>RANK(AL267, AL$267:AL$281)</f>
        <v>9</v>
      </c>
      <c r="AN267" s="529">
        <f>AVERAGE(AL267:AL281)</f>
        <v>81.64025398873909</v>
      </c>
      <c r="AO267" s="207">
        <v>25</v>
      </c>
      <c r="AP267" s="207">
        <v>1773.2896511851998</v>
      </c>
      <c r="AQ267" s="208">
        <f t="shared" ref="AQ267:AQ277" si="343">AP267/AO267</f>
        <v>70.93158604740799</v>
      </c>
      <c r="AR267" s="205">
        <f>RANK(AQ267, AQ$267:AQ$281)</f>
        <v>9</v>
      </c>
      <c r="AS267" s="529">
        <f>AVERAGE(AQ267:AQ281)</f>
        <v>81.641938074728131</v>
      </c>
      <c r="AT267" s="207">
        <v>25</v>
      </c>
      <c r="AU267" s="207">
        <v>1773.2655853038891</v>
      </c>
      <c r="AV267" s="208">
        <f t="shared" ref="AV267:AV277" si="344">AU267/AT267</f>
        <v>70.930623412155569</v>
      </c>
      <c r="AW267" s="205">
        <f>RANK(AV267, AV$267:AV$281)</f>
        <v>9</v>
      </c>
      <c r="AX267" s="529">
        <f>AVERAGE(AV267:AV281)</f>
        <v>81.640574192024559</v>
      </c>
    </row>
    <row r="268" spans="2:50" ht="14.25" customHeight="1">
      <c r="B268" s="494"/>
      <c r="C268" s="203">
        <v>2</v>
      </c>
      <c r="D268" s="206" t="s">
        <v>409</v>
      </c>
      <c r="E268" s="203">
        <v>25</v>
      </c>
      <c r="F268" s="203">
        <v>2000</v>
      </c>
      <c r="G268" s="208">
        <f t="shared" si="337"/>
        <v>80</v>
      </c>
      <c r="H268" s="529"/>
      <c r="I268" s="209">
        <f t="shared" ref="I268:K277" si="345">AVERAGE(P268,U268,Z268,AE268,AJ268,AO268,AT268)</f>
        <v>25</v>
      </c>
      <c r="J268" s="209">
        <f t="shared" si="345"/>
        <v>1760.2037401990567</v>
      </c>
      <c r="K268" s="210">
        <f t="shared" si="345"/>
        <v>70.408149607962272</v>
      </c>
      <c r="L268" s="530"/>
      <c r="M268" s="209">
        <f>RANK(K268, K$267:$K$281)</f>
        <v>10</v>
      </c>
      <c r="N268" s="494"/>
      <c r="O268" s="494"/>
      <c r="P268" s="207">
        <v>25</v>
      </c>
      <c r="Q268" s="207">
        <v>1760.6339144215544</v>
      </c>
      <c r="R268" s="208">
        <f t="shared" si="338"/>
        <v>70.425356576862171</v>
      </c>
      <c r="S268" s="205">
        <f t="shared" ref="S268:S277" si="346">RANK(R268, R$267:R$281)</f>
        <v>10</v>
      </c>
      <c r="T268" s="529"/>
      <c r="U268" s="207">
        <v>25</v>
      </c>
      <c r="V268" s="207">
        <v>1760.4332589996795</v>
      </c>
      <c r="W268" s="208">
        <f t="shared" si="339"/>
        <v>70.417330359987176</v>
      </c>
      <c r="X268" s="205">
        <f t="shared" ref="X268:X277" si="347">RANK(W268, W$267:W$281)</f>
        <v>10</v>
      </c>
      <c r="Y268" s="529"/>
      <c r="Z268" s="207">
        <v>25</v>
      </c>
      <c r="AA268" s="207">
        <v>1760.1659751037337</v>
      </c>
      <c r="AB268" s="208">
        <f t="shared" si="340"/>
        <v>70.406639004149341</v>
      </c>
      <c r="AC268" s="205">
        <f t="shared" ref="AC268:AC277" si="348">RANK(AB268, AB$267:AB$281)</f>
        <v>10</v>
      </c>
      <c r="AD268" s="529"/>
      <c r="AE268" s="207">
        <v>25</v>
      </c>
      <c r="AF268" s="207">
        <v>1760.1288763592443</v>
      </c>
      <c r="AG268" s="208">
        <f t="shared" si="341"/>
        <v>70.405155054369772</v>
      </c>
      <c r="AH268" s="205">
        <f t="shared" ref="AH268:AH277" si="349">RANK(AG268, AG$267:AG$281)</f>
        <v>10</v>
      </c>
      <c r="AI268" s="529"/>
      <c r="AJ268" s="207">
        <v>25</v>
      </c>
      <c r="AK268" s="207">
        <v>1760.0633914421501</v>
      </c>
      <c r="AL268" s="208">
        <f t="shared" si="342"/>
        <v>70.402535657686002</v>
      </c>
      <c r="AM268" s="205">
        <f t="shared" ref="AM268:AM277" si="350">RANK(AL268, AL$267:AL$281)</f>
        <v>10</v>
      </c>
      <c r="AN268" s="529"/>
      <c r="AO268" s="207">
        <v>25</v>
      </c>
      <c r="AP268" s="207">
        <v>1760.074976569821</v>
      </c>
      <c r="AQ268" s="208">
        <f t="shared" si="343"/>
        <v>70.402999062792844</v>
      </c>
      <c r="AR268" s="205">
        <f t="shared" ref="AR268:AR277" si="351">RANK(AQ268, AQ$267:AQ$281)</f>
        <v>10</v>
      </c>
      <c r="AS268" s="529"/>
      <c r="AT268" s="207">
        <v>25</v>
      </c>
      <c r="AU268" s="207">
        <v>1759.925788497216</v>
      </c>
      <c r="AV268" s="208">
        <f t="shared" si="344"/>
        <v>70.397031539888644</v>
      </c>
      <c r="AW268" s="205">
        <f t="shared" ref="AW268:AW277" si="352">RANK(AV268, AV$267:AV$281)</f>
        <v>10</v>
      </c>
      <c r="AX268" s="529"/>
    </row>
    <row r="269" spans="2:50" ht="14.25" customHeight="1">
      <c r="B269" s="494"/>
      <c r="C269" s="203">
        <v>3</v>
      </c>
      <c r="D269" s="206" t="s">
        <v>583</v>
      </c>
      <c r="E269" s="203">
        <v>22</v>
      </c>
      <c r="F269" s="203">
        <v>2000</v>
      </c>
      <c r="G269" s="208">
        <f t="shared" si="337"/>
        <v>90.909090909090907</v>
      </c>
      <c r="H269" s="529"/>
      <c r="I269" s="209">
        <f t="shared" si="345"/>
        <v>22</v>
      </c>
      <c r="J269" s="209">
        <f t="shared" si="345"/>
        <v>1766.2564081852563</v>
      </c>
      <c r="K269" s="210">
        <f t="shared" si="345"/>
        <v>80.284382190238929</v>
      </c>
      <c r="L269" s="530"/>
      <c r="M269" s="209">
        <f>RANK(K269, K$267:$K$281)</f>
        <v>5</v>
      </c>
      <c r="N269" s="494"/>
      <c r="O269" s="494"/>
      <c r="P269" s="207">
        <v>22</v>
      </c>
      <c r="Q269" s="207">
        <v>1766.1697990926762</v>
      </c>
      <c r="R269" s="208">
        <f t="shared" si="338"/>
        <v>80.280445413303468</v>
      </c>
      <c r="S269" s="205">
        <f t="shared" si="346"/>
        <v>5</v>
      </c>
      <c r="T269" s="529"/>
      <c r="U269" s="207">
        <v>22</v>
      </c>
      <c r="V269" s="207">
        <v>1765.9581589958168</v>
      </c>
      <c r="W269" s="208">
        <f t="shared" si="339"/>
        <v>80.270825408900762</v>
      </c>
      <c r="X269" s="205">
        <f t="shared" si="347"/>
        <v>5</v>
      </c>
      <c r="Y269" s="529"/>
      <c r="Z269" s="207">
        <v>22</v>
      </c>
      <c r="AA269" s="207">
        <v>1765.9416445623324</v>
      </c>
      <c r="AB269" s="208">
        <f t="shared" si="340"/>
        <v>80.270074752833295</v>
      </c>
      <c r="AC269" s="205">
        <f t="shared" si="348"/>
        <v>5</v>
      </c>
      <c r="AD269" s="529"/>
      <c r="AE269" s="207">
        <v>22</v>
      </c>
      <c r="AF269" s="207">
        <v>1766.2349263063854</v>
      </c>
      <c r="AG269" s="208">
        <f t="shared" si="341"/>
        <v>80.283405741199331</v>
      </c>
      <c r="AH269" s="205">
        <f t="shared" si="349"/>
        <v>5</v>
      </c>
      <c r="AI269" s="529"/>
      <c r="AJ269" s="207">
        <v>22</v>
      </c>
      <c r="AK269" s="207">
        <v>1766.5182080167676</v>
      </c>
      <c r="AL269" s="208">
        <f t="shared" si="342"/>
        <v>80.296282182580342</v>
      </c>
      <c r="AM269" s="205">
        <f t="shared" si="350"/>
        <v>5</v>
      </c>
      <c r="AN269" s="529"/>
      <c r="AO269" s="207">
        <v>22</v>
      </c>
      <c r="AP269" s="207">
        <v>1766.4827586206891</v>
      </c>
      <c r="AQ269" s="208">
        <f t="shared" si="343"/>
        <v>80.294670846394965</v>
      </c>
      <c r="AR269" s="205">
        <f t="shared" si="351"/>
        <v>5</v>
      </c>
      <c r="AS269" s="529"/>
      <c r="AT269" s="207">
        <v>22</v>
      </c>
      <c r="AU269" s="207">
        <v>1766.4893617021271</v>
      </c>
      <c r="AV269" s="208">
        <f t="shared" si="344"/>
        <v>80.294970986460328</v>
      </c>
      <c r="AW269" s="205">
        <f t="shared" si="352"/>
        <v>5</v>
      </c>
      <c r="AX269" s="529"/>
    </row>
    <row r="270" spans="2:50" ht="14.25" customHeight="1">
      <c r="B270" s="494"/>
      <c r="C270" s="203">
        <v>4</v>
      </c>
      <c r="D270" s="206" t="s">
        <v>529</v>
      </c>
      <c r="E270" s="203">
        <v>26</v>
      </c>
      <c r="F270" s="203">
        <v>2000</v>
      </c>
      <c r="G270" s="208">
        <f t="shared" si="337"/>
        <v>76.92307692307692</v>
      </c>
      <c r="H270" s="529"/>
      <c r="I270" s="209">
        <f t="shared" si="345"/>
        <v>26</v>
      </c>
      <c r="J270" s="209">
        <f t="shared" si="345"/>
        <v>1760.7000970322747</v>
      </c>
      <c r="K270" s="210">
        <f t="shared" si="345"/>
        <v>67.719234501241331</v>
      </c>
      <c r="L270" s="530"/>
      <c r="M270" s="209">
        <f>RANK(K270, K$267:$K$281)</f>
        <v>11</v>
      </c>
      <c r="N270" s="494"/>
      <c r="O270" s="494"/>
      <c r="P270" s="207">
        <v>26</v>
      </c>
      <c r="Q270" s="207">
        <v>1760.5536332179906</v>
      </c>
      <c r="R270" s="208">
        <f t="shared" si="338"/>
        <v>67.713601277615027</v>
      </c>
      <c r="S270" s="205">
        <f t="shared" si="346"/>
        <v>11</v>
      </c>
      <c r="T270" s="529"/>
      <c r="U270" s="207">
        <v>26</v>
      </c>
      <c r="V270" s="207">
        <v>1760.8465608465585</v>
      </c>
      <c r="W270" s="208">
        <f t="shared" si="339"/>
        <v>67.724867724867636</v>
      </c>
      <c r="X270" s="205">
        <f t="shared" si="347"/>
        <v>11</v>
      </c>
      <c r="Y270" s="529"/>
      <c r="Z270" s="207"/>
      <c r="AA270" s="207"/>
      <c r="AB270" s="208"/>
      <c r="AC270" s="205"/>
      <c r="AD270" s="529"/>
      <c r="AE270" s="207"/>
      <c r="AF270" s="207"/>
      <c r="AG270" s="208"/>
      <c r="AH270" s="205"/>
      <c r="AI270" s="529"/>
      <c r="AJ270" s="207"/>
      <c r="AK270" s="207"/>
      <c r="AL270" s="208"/>
      <c r="AM270" s="205"/>
      <c r="AN270" s="529"/>
      <c r="AO270" s="207"/>
      <c r="AP270" s="207"/>
      <c r="AQ270" s="208"/>
      <c r="AR270" s="205"/>
      <c r="AS270" s="529"/>
      <c r="AT270" s="207"/>
      <c r="AU270" s="207"/>
      <c r="AV270" s="208"/>
      <c r="AW270" s="205"/>
      <c r="AX270" s="529"/>
    </row>
    <row r="271" spans="2:50" ht="14.25" customHeight="1">
      <c r="B271" s="494"/>
      <c r="C271" s="203">
        <v>5</v>
      </c>
      <c r="D271" s="206" t="s">
        <v>645</v>
      </c>
      <c r="E271" s="203">
        <v>20</v>
      </c>
      <c r="F271" s="203">
        <v>2000</v>
      </c>
      <c r="G271" s="208">
        <f t="shared" si="337"/>
        <v>100</v>
      </c>
      <c r="H271" s="529"/>
      <c r="I271" s="209">
        <f t="shared" si="345"/>
        <v>20</v>
      </c>
      <c r="J271" s="209">
        <f t="shared" si="345"/>
        <v>1763.5159914521823</v>
      </c>
      <c r="K271" s="210">
        <f t="shared" si="345"/>
        <v>88.175799572609122</v>
      </c>
      <c r="L271" s="530"/>
      <c r="M271" s="209">
        <f>RANK(K271, K$267:$K$281)</f>
        <v>3</v>
      </c>
      <c r="N271" s="494"/>
      <c r="O271" s="494"/>
      <c r="P271" s="207">
        <v>20</v>
      </c>
      <c r="Q271" s="207">
        <v>1763.3047210300426</v>
      </c>
      <c r="R271" s="208">
        <f t="shared" si="338"/>
        <v>88.165236051502134</v>
      </c>
      <c r="S271" s="205">
        <f t="shared" si="346"/>
        <v>3</v>
      </c>
      <c r="T271" s="529"/>
      <c r="U271" s="207">
        <v>20</v>
      </c>
      <c r="V271" s="207">
        <v>1762.8555493586164</v>
      </c>
      <c r="W271" s="208">
        <f t="shared" si="339"/>
        <v>88.142777467930813</v>
      </c>
      <c r="X271" s="205">
        <f t="shared" si="347"/>
        <v>3</v>
      </c>
      <c r="Y271" s="529"/>
      <c r="Z271" s="207">
        <v>20</v>
      </c>
      <c r="AA271" s="207">
        <v>1763.3069082672741</v>
      </c>
      <c r="AB271" s="208">
        <f t="shared" si="340"/>
        <v>88.16534541336371</v>
      </c>
      <c r="AC271" s="205">
        <f t="shared" si="348"/>
        <v>3</v>
      </c>
      <c r="AD271" s="529"/>
      <c r="AE271" s="207">
        <v>20</v>
      </c>
      <c r="AF271" s="207">
        <v>1763.7897469175866</v>
      </c>
      <c r="AG271" s="208">
        <f t="shared" si="341"/>
        <v>88.189487345879328</v>
      </c>
      <c r="AH271" s="205">
        <f t="shared" si="349"/>
        <v>3</v>
      </c>
      <c r="AI271" s="529"/>
      <c r="AJ271" s="207">
        <v>20</v>
      </c>
      <c r="AK271" s="207">
        <v>1763.6007827788651</v>
      </c>
      <c r="AL271" s="208">
        <f t="shared" si="342"/>
        <v>88.180039138943258</v>
      </c>
      <c r="AM271" s="205">
        <f t="shared" si="350"/>
        <v>3</v>
      </c>
      <c r="AN271" s="529"/>
      <c r="AO271" s="207">
        <v>20</v>
      </c>
      <c r="AP271" s="207">
        <v>1764.0845070422508</v>
      </c>
      <c r="AQ271" s="208">
        <f t="shared" si="343"/>
        <v>88.204225352112545</v>
      </c>
      <c r="AR271" s="205">
        <f t="shared" si="351"/>
        <v>3</v>
      </c>
      <c r="AS271" s="529"/>
      <c r="AT271" s="207">
        <v>20</v>
      </c>
      <c r="AU271" s="207">
        <v>1763.6697247706406</v>
      </c>
      <c r="AV271" s="208">
        <f t="shared" si="344"/>
        <v>88.183486238532026</v>
      </c>
      <c r="AW271" s="205">
        <f t="shared" si="352"/>
        <v>3</v>
      </c>
      <c r="AX271" s="529"/>
    </row>
    <row r="272" spans="2:50" ht="14.25" customHeight="1">
      <c r="B272" s="494"/>
      <c r="C272" s="203">
        <v>6</v>
      </c>
      <c r="D272" s="206" t="s">
        <v>373</v>
      </c>
      <c r="E272" s="203">
        <v>23</v>
      </c>
      <c r="F272" s="203">
        <v>2000</v>
      </c>
      <c r="G272" s="208">
        <f t="shared" si="337"/>
        <v>86.956521739130437</v>
      </c>
      <c r="H272" s="529"/>
      <c r="I272" s="209">
        <f t="shared" si="345"/>
        <v>23</v>
      </c>
      <c r="J272" s="209">
        <f t="shared" si="345"/>
        <v>1765.2096105886544</v>
      </c>
      <c r="K272" s="210">
        <f t="shared" si="345"/>
        <v>76.74824393863716</v>
      </c>
      <c r="L272" s="530"/>
      <c r="M272" s="209">
        <f>RANK(K272, K$267:$K$281)</f>
        <v>8</v>
      </c>
      <c r="N272" s="494"/>
      <c r="O272" s="494"/>
      <c r="P272" s="207">
        <v>23</v>
      </c>
      <c r="Q272" s="207">
        <v>1764.9281637472934</v>
      </c>
      <c r="R272" s="208">
        <f t="shared" si="338"/>
        <v>76.736007119447535</v>
      </c>
      <c r="S272" s="205">
        <f t="shared" si="346"/>
        <v>8</v>
      </c>
      <c r="T272" s="529"/>
      <c r="U272" s="207">
        <v>23</v>
      </c>
      <c r="V272" s="207">
        <v>1765.1457823280675</v>
      </c>
      <c r="W272" s="208">
        <f t="shared" si="339"/>
        <v>76.745468796872501</v>
      </c>
      <c r="X272" s="205">
        <f t="shared" si="347"/>
        <v>8</v>
      </c>
      <c r="Y272" s="529"/>
      <c r="Z272" s="207">
        <v>23</v>
      </c>
      <c r="AA272" s="207">
        <v>1765.347593582891</v>
      </c>
      <c r="AB272" s="208">
        <f t="shared" si="340"/>
        <v>76.754243199256138</v>
      </c>
      <c r="AC272" s="205">
        <f t="shared" si="348"/>
        <v>8</v>
      </c>
      <c r="AD272" s="529"/>
      <c r="AE272" s="207">
        <v>23</v>
      </c>
      <c r="AF272" s="207">
        <v>1765.3104925053553</v>
      </c>
      <c r="AG272" s="208">
        <f t="shared" si="341"/>
        <v>76.7526301089285</v>
      </c>
      <c r="AH272" s="205">
        <f t="shared" si="349"/>
        <v>8</v>
      </c>
      <c r="AI272" s="529"/>
      <c r="AJ272" s="207">
        <v>23</v>
      </c>
      <c r="AK272" s="207">
        <v>1765.2844744455163</v>
      </c>
      <c r="AL272" s="208">
        <f t="shared" si="342"/>
        <v>76.751498888935487</v>
      </c>
      <c r="AM272" s="205">
        <f t="shared" si="350"/>
        <v>8</v>
      </c>
      <c r="AN272" s="529"/>
      <c r="AO272" s="207">
        <v>23</v>
      </c>
      <c r="AP272" s="207">
        <v>1765.1943822511723</v>
      </c>
      <c r="AQ272" s="208">
        <f t="shared" si="343"/>
        <v>76.747581837007488</v>
      </c>
      <c r="AR272" s="205">
        <f t="shared" si="351"/>
        <v>8</v>
      </c>
      <c r="AS272" s="529"/>
      <c r="AT272" s="207">
        <v>23</v>
      </c>
      <c r="AU272" s="207">
        <v>1765.256385260285</v>
      </c>
      <c r="AV272" s="208">
        <f t="shared" si="344"/>
        <v>76.750277620012398</v>
      </c>
      <c r="AW272" s="205">
        <f t="shared" si="352"/>
        <v>8</v>
      </c>
      <c r="AX272" s="529"/>
    </row>
    <row r="273" spans="2:50" ht="14.25" customHeight="1">
      <c r="B273" s="494"/>
      <c r="C273" s="203">
        <v>7</v>
      </c>
      <c r="D273" s="206" t="s">
        <v>411</v>
      </c>
      <c r="E273" s="203">
        <v>23</v>
      </c>
      <c r="F273" s="203">
        <v>2000</v>
      </c>
      <c r="G273" s="208">
        <f t="shared" si="337"/>
        <v>86.956521739130437</v>
      </c>
      <c r="H273" s="529"/>
      <c r="I273" s="209">
        <f t="shared" si="345"/>
        <v>23</v>
      </c>
      <c r="J273" s="209">
        <f t="shared" si="345"/>
        <v>1765.6231762892462</v>
      </c>
      <c r="K273" s="210">
        <f t="shared" si="345"/>
        <v>76.766225056054182</v>
      </c>
      <c r="L273" s="530"/>
      <c r="M273" s="209">
        <f>RANK(K273, K$267:$K$281)</f>
        <v>7</v>
      </c>
      <c r="N273" s="494"/>
      <c r="O273" s="494"/>
      <c r="P273" s="207">
        <v>23</v>
      </c>
      <c r="Q273" s="207">
        <v>1765.3485952133228</v>
      </c>
      <c r="R273" s="208">
        <f t="shared" si="338"/>
        <v>76.754286748405335</v>
      </c>
      <c r="S273" s="205">
        <f t="shared" si="346"/>
        <v>7</v>
      </c>
      <c r="T273" s="529"/>
      <c r="U273" s="207">
        <v>23</v>
      </c>
      <c r="V273" s="207">
        <v>1765.5016910935733</v>
      </c>
      <c r="W273" s="208">
        <f t="shared" si="339"/>
        <v>76.760943091024927</v>
      </c>
      <c r="X273" s="205">
        <f t="shared" si="347"/>
        <v>7</v>
      </c>
      <c r="Y273" s="529"/>
      <c r="Z273" s="207">
        <v>23</v>
      </c>
      <c r="AA273" s="207">
        <v>1765.508281909712</v>
      </c>
      <c r="AB273" s="208">
        <f t="shared" si="340"/>
        <v>76.761229648248346</v>
      </c>
      <c r="AC273" s="205">
        <f t="shared" si="348"/>
        <v>7</v>
      </c>
      <c r="AD273" s="529"/>
      <c r="AE273" s="207">
        <v>23</v>
      </c>
      <c r="AF273" s="207">
        <v>1765.5412460842317</v>
      </c>
      <c r="AG273" s="208">
        <f t="shared" si="341"/>
        <v>76.76266287322747</v>
      </c>
      <c r="AH273" s="205">
        <f t="shared" si="349"/>
        <v>7</v>
      </c>
      <c r="AI273" s="529"/>
      <c r="AJ273" s="207">
        <v>23</v>
      </c>
      <c r="AK273" s="207">
        <v>1765.8688218837422</v>
      </c>
      <c r="AL273" s="208">
        <f t="shared" si="342"/>
        <v>76.776905299293134</v>
      </c>
      <c r="AM273" s="205">
        <f t="shared" si="350"/>
        <v>7</v>
      </c>
      <c r="AN273" s="529"/>
      <c r="AO273" s="207">
        <v>23</v>
      </c>
      <c r="AP273" s="207">
        <v>1765.8141301595342</v>
      </c>
      <c r="AQ273" s="208">
        <f t="shared" si="343"/>
        <v>76.774527398240622</v>
      </c>
      <c r="AR273" s="205">
        <f t="shared" si="351"/>
        <v>7</v>
      </c>
      <c r="AS273" s="529"/>
      <c r="AT273" s="207">
        <v>23</v>
      </c>
      <c r="AU273" s="207">
        <v>1765.779467680607</v>
      </c>
      <c r="AV273" s="208">
        <f t="shared" si="344"/>
        <v>76.773020333939442</v>
      </c>
      <c r="AW273" s="205">
        <f t="shared" si="352"/>
        <v>7</v>
      </c>
      <c r="AX273" s="529"/>
    </row>
    <row r="274" spans="2:50" ht="14.25" customHeight="1">
      <c r="B274" s="494"/>
      <c r="C274" s="203">
        <v>8</v>
      </c>
      <c r="D274" s="206" t="s">
        <v>379</v>
      </c>
      <c r="E274" s="203">
        <v>23</v>
      </c>
      <c r="F274" s="203">
        <v>2000</v>
      </c>
      <c r="G274" s="208">
        <f t="shared" si="337"/>
        <v>86.956521739130437</v>
      </c>
      <c r="H274" s="529"/>
      <c r="I274" s="209">
        <f t="shared" si="345"/>
        <v>23</v>
      </c>
      <c r="J274" s="209">
        <f t="shared" si="345"/>
        <v>1768.0420435849555</v>
      </c>
      <c r="K274" s="210">
        <f t="shared" si="345"/>
        <v>76.871393199345903</v>
      </c>
      <c r="L274" s="530"/>
      <c r="M274" s="209">
        <f>RANK(K274, K$267:$K$281)</f>
        <v>6</v>
      </c>
      <c r="N274" s="494"/>
      <c r="O274" s="494"/>
      <c r="P274" s="207">
        <v>23</v>
      </c>
      <c r="Q274" s="207">
        <v>1767.9689097975047</v>
      </c>
      <c r="R274" s="208">
        <f t="shared" si="338"/>
        <v>76.86821346945672</v>
      </c>
      <c r="S274" s="205">
        <f t="shared" si="346"/>
        <v>6</v>
      </c>
      <c r="T274" s="529"/>
      <c r="U274" s="207">
        <v>23</v>
      </c>
      <c r="V274" s="207">
        <v>1767.9207920792076</v>
      </c>
      <c r="W274" s="208">
        <f t="shared" si="339"/>
        <v>76.866121394748149</v>
      </c>
      <c r="X274" s="205">
        <f t="shared" si="347"/>
        <v>6</v>
      </c>
      <c r="Y274" s="529"/>
      <c r="Z274" s="207">
        <v>23</v>
      </c>
      <c r="AA274" s="207">
        <v>1767.9581151832465</v>
      </c>
      <c r="AB274" s="208">
        <f t="shared" si="340"/>
        <v>76.867744138402017</v>
      </c>
      <c r="AC274" s="205">
        <f t="shared" si="348"/>
        <v>6</v>
      </c>
      <c r="AD274" s="529"/>
      <c r="AE274" s="207">
        <v>23</v>
      </c>
      <c r="AF274" s="207">
        <v>1767.9976683182733</v>
      </c>
      <c r="AG274" s="208">
        <f t="shared" si="341"/>
        <v>76.869463839924933</v>
      </c>
      <c r="AH274" s="205">
        <f t="shared" si="349"/>
        <v>6</v>
      </c>
      <c r="AI274" s="529"/>
      <c r="AJ274" s="207">
        <v>23</v>
      </c>
      <c r="AK274" s="207">
        <v>1768.0970149253749</v>
      </c>
      <c r="AL274" s="208">
        <f t="shared" si="342"/>
        <v>76.873783257624993</v>
      </c>
      <c r="AM274" s="205">
        <f t="shared" si="350"/>
        <v>6</v>
      </c>
      <c r="AN274" s="529"/>
      <c r="AO274" s="207">
        <v>23</v>
      </c>
      <c r="AP274" s="207">
        <v>1768.1513117754725</v>
      </c>
      <c r="AQ274" s="208">
        <f t="shared" si="343"/>
        <v>76.876143990237935</v>
      </c>
      <c r="AR274" s="205">
        <f t="shared" si="351"/>
        <v>6</v>
      </c>
      <c r="AS274" s="529"/>
      <c r="AT274" s="207">
        <v>23</v>
      </c>
      <c r="AU274" s="207">
        <v>1768.2004930156099</v>
      </c>
      <c r="AV274" s="208">
        <f t="shared" si="344"/>
        <v>76.878282305026516</v>
      </c>
      <c r="AW274" s="205">
        <f t="shared" si="352"/>
        <v>6</v>
      </c>
      <c r="AX274" s="529"/>
    </row>
    <row r="275" spans="2:50" ht="14.25" customHeight="1">
      <c r="B275" s="494"/>
      <c r="C275" s="203">
        <v>9</v>
      </c>
      <c r="D275" s="206" t="s">
        <v>380</v>
      </c>
      <c r="E275" s="203">
        <v>17</v>
      </c>
      <c r="F275" s="203">
        <v>2000</v>
      </c>
      <c r="G275" s="208">
        <f t="shared" si="337"/>
        <v>117.64705882352941</v>
      </c>
      <c r="H275" s="529"/>
      <c r="I275" s="209">
        <f t="shared" si="345"/>
        <v>17</v>
      </c>
      <c r="J275" s="209">
        <f t="shared" si="345"/>
        <v>1764.3110152803504</v>
      </c>
      <c r="K275" s="210">
        <f t="shared" si="345"/>
        <v>103.78300089884411</v>
      </c>
      <c r="L275" s="530"/>
      <c r="M275" s="209">
        <f>RANK(K275, K$267:$K$281)</f>
        <v>1</v>
      </c>
      <c r="N275" s="494"/>
      <c r="O275" s="494"/>
      <c r="P275" s="207">
        <v>17</v>
      </c>
      <c r="Q275" s="207">
        <v>1763.0211480362559</v>
      </c>
      <c r="R275" s="208">
        <f t="shared" si="338"/>
        <v>103.70712635507388</v>
      </c>
      <c r="S275" s="205">
        <f t="shared" si="346"/>
        <v>1</v>
      </c>
      <c r="T275" s="529"/>
      <c r="U275" s="207">
        <v>17</v>
      </c>
      <c r="V275" s="207">
        <v>1764.23038059953</v>
      </c>
      <c r="W275" s="208">
        <f t="shared" si="339"/>
        <v>103.77825768232529</v>
      </c>
      <c r="X275" s="205">
        <f t="shared" si="347"/>
        <v>1</v>
      </c>
      <c r="Y275" s="529"/>
      <c r="Z275" s="207">
        <v>17</v>
      </c>
      <c r="AA275" s="207">
        <v>1764.5640819606274</v>
      </c>
      <c r="AB275" s="208">
        <f t="shared" si="340"/>
        <v>103.79788717415455</v>
      </c>
      <c r="AC275" s="205">
        <f t="shared" si="348"/>
        <v>1</v>
      </c>
      <c r="AD275" s="529"/>
      <c r="AE275" s="207">
        <v>17</v>
      </c>
      <c r="AF275" s="207">
        <v>1764.5824223874074</v>
      </c>
      <c r="AG275" s="208">
        <f t="shared" si="341"/>
        <v>103.79896602278868</v>
      </c>
      <c r="AH275" s="205">
        <f t="shared" si="349"/>
        <v>1</v>
      </c>
      <c r="AI275" s="529"/>
      <c r="AJ275" s="207">
        <v>17</v>
      </c>
      <c r="AK275" s="207">
        <v>1764.6554801856482</v>
      </c>
      <c r="AL275" s="208">
        <f t="shared" si="342"/>
        <v>103.80326354033225</v>
      </c>
      <c r="AM275" s="205">
        <f t="shared" si="350"/>
        <v>1</v>
      </c>
      <c r="AN275" s="529"/>
      <c r="AO275" s="207">
        <v>17</v>
      </c>
      <c r="AP275" s="207">
        <v>1764.4848105230205</v>
      </c>
      <c r="AQ275" s="208">
        <f t="shared" si="343"/>
        <v>103.79322414841297</v>
      </c>
      <c r="AR275" s="205">
        <f t="shared" si="351"/>
        <v>1</v>
      </c>
      <c r="AS275" s="529"/>
      <c r="AT275" s="207">
        <v>17</v>
      </c>
      <c r="AU275" s="207">
        <v>1764.6387832699597</v>
      </c>
      <c r="AV275" s="208">
        <f t="shared" si="344"/>
        <v>103.80228136882116</v>
      </c>
      <c r="AW275" s="205">
        <f t="shared" si="352"/>
        <v>1</v>
      </c>
      <c r="AX275" s="529"/>
    </row>
    <row r="276" spans="2:50" ht="14.25" customHeight="1">
      <c r="B276" s="494"/>
      <c r="C276" s="203">
        <v>10</v>
      </c>
      <c r="D276" s="206" t="s">
        <v>618</v>
      </c>
      <c r="E276" s="203">
        <v>20</v>
      </c>
      <c r="F276" s="203">
        <v>2000</v>
      </c>
      <c r="G276" s="208">
        <f t="shared" si="337"/>
        <v>100</v>
      </c>
      <c r="H276" s="529"/>
      <c r="I276" s="209">
        <f t="shared" si="345"/>
        <v>20</v>
      </c>
      <c r="J276" s="209">
        <f t="shared" si="345"/>
        <v>1765.2883819164438</v>
      </c>
      <c r="K276" s="210">
        <f t="shared" si="345"/>
        <v>88.264419095822205</v>
      </c>
      <c r="L276" s="530"/>
      <c r="M276" s="209">
        <f>RANK(K276, K$267:$K$281)</f>
        <v>2</v>
      </c>
      <c r="N276" s="494"/>
      <c r="O276" s="494"/>
      <c r="P276" s="207">
        <v>20</v>
      </c>
      <c r="Q276" s="207">
        <v>1764.616360177552</v>
      </c>
      <c r="R276" s="208">
        <f t="shared" si="338"/>
        <v>88.230818008877606</v>
      </c>
      <c r="S276" s="205">
        <f t="shared" si="346"/>
        <v>2</v>
      </c>
      <c r="T276" s="529"/>
      <c r="U276" s="207">
        <v>20</v>
      </c>
      <c r="V276" s="207">
        <v>1764.8843930635874</v>
      </c>
      <c r="W276" s="208">
        <f t="shared" si="339"/>
        <v>88.244219653179371</v>
      </c>
      <c r="X276" s="205">
        <f t="shared" si="347"/>
        <v>2</v>
      </c>
      <c r="Y276" s="529"/>
      <c r="Z276" s="207">
        <v>20</v>
      </c>
      <c r="AA276" s="207">
        <v>1765.15151515151</v>
      </c>
      <c r="AB276" s="208">
        <f t="shared" si="340"/>
        <v>88.257575757575495</v>
      </c>
      <c r="AC276" s="205">
        <f t="shared" si="348"/>
        <v>2</v>
      </c>
      <c r="AD276" s="529"/>
      <c r="AE276" s="207">
        <v>20</v>
      </c>
      <c r="AF276" s="207">
        <v>1765.1708522025529</v>
      </c>
      <c r="AG276" s="208">
        <f t="shared" si="341"/>
        <v>88.258542610127648</v>
      </c>
      <c r="AH276" s="205">
        <f t="shared" si="349"/>
        <v>2</v>
      </c>
      <c r="AI276" s="529"/>
      <c r="AJ276" s="207">
        <v>20</v>
      </c>
      <c r="AK276" s="207">
        <v>1765.6942823803975</v>
      </c>
      <c r="AL276" s="208">
        <f t="shared" si="342"/>
        <v>88.284714119019867</v>
      </c>
      <c r="AM276" s="205">
        <f t="shared" si="350"/>
        <v>2</v>
      </c>
      <c r="AN276" s="529"/>
      <c r="AO276" s="207">
        <v>20</v>
      </c>
      <c r="AP276" s="207">
        <v>1765.7929226736599</v>
      </c>
      <c r="AQ276" s="208">
        <f t="shared" si="343"/>
        <v>88.289646133682993</v>
      </c>
      <c r="AR276" s="205">
        <f t="shared" si="351"/>
        <v>2</v>
      </c>
      <c r="AS276" s="529"/>
      <c r="AT276" s="207">
        <v>20</v>
      </c>
      <c r="AU276" s="207">
        <v>1765.7083477658487</v>
      </c>
      <c r="AV276" s="208">
        <f t="shared" si="344"/>
        <v>88.28541738829243</v>
      </c>
      <c r="AW276" s="205">
        <f t="shared" si="352"/>
        <v>2</v>
      </c>
      <c r="AX276" s="529"/>
    </row>
    <row r="277" spans="2:50" ht="14.25" customHeight="1">
      <c r="B277" s="494"/>
      <c r="C277" s="203">
        <v>11</v>
      </c>
      <c r="D277" s="206" t="s">
        <v>671</v>
      </c>
      <c r="E277" s="203">
        <v>21</v>
      </c>
      <c r="F277" s="203">
        <v>2000</v>
      </c>
      <c r="G277" s="208">
        <f t="shared" si="337"/>
        <v>95.238095238095241</v>
      </c>
      <c r="H277" s="529"/>
      <c r="I277" s="209">
        <f t="shared" si="345"/>
        <v>21</v>
      </c>
      <c r="J277" s="209">
        <f t="shared" si="345"/>
        <v>1766.0320594321454</v>
      </c>
      <c r="K277" s="210">
        <f t="shared" si="345"/>
        <v>84.096764734864038</v>
      </c>
      <c r="L277" s="530"/>
      <c r="M277" s="209">
        <f>RANK(K277, K$267:$K$281)</f>
        <v>4</v>
      </c>
      <c r="N277" s="494"/>
      <c r="O277" s="494"/>
      <c r="P277" s="207">
        <v>21</v>
      </c>
      <c r="Q277" s="207">
        <v>1765.7292576419215</v>
      </c>
      <c r="R277" s="208">
        <f t="shared" si="338"/>
        <v>84.082345601996266</v>
      </c>
      <c r="S277" s="205">
        <f t="shared" si="346"/>
        <v>4</v>
      </c>
      <c r="T277" s="529"/>
      <c r="U277" s="207">
        <v>21</v>
      </c>
      <c r="V277" s="207">
        <v>1765.779467680607</v>
      </c>
      <c r="W277" s="208">
        <f t="shared" si="339"/>
        <v>84.084736556219383</v>
      </c>
      <c r="X277" s="205">
        <f t="shared" si="347"/>
        <v>4</v>
      </c>
      <c r="Y277" s="529"/>
      <c r="Z277" s="207">
        <v>21</v>
      </c>
      <c r="AA277" s="207">
        <v>1765.9553831231831</v>
      </c>
      <c r="AB277" s="208">
        <f t="shared" si="340"/>
        <v>84.093113482056339</v>
      </c>
      <c r="AC277" s="205">
        <f t="shared" si="348"/>
        <v>4</v>
      </c>
      <c r="AD277" s="529"/>
      <c r="AE277" s="207">
        <v>21</v>
      </c>
      <c r="AF277" s="207">
        <v>1766.0950238965456</v>
      </c>
      <c r="AG277" s="208">
        <f t="shared" si="341"/>
        <v>84.099763042692643</v>
      </c>
      <c r="AH277" s="205">
        <f t="shared" si="349"/>
        <v>4</v>
      </c>
      <c r="AI277" s="529"/>
      <c r="AJ277" s="207">
        <v>21</v>
      </c>
      <c r="AK277" s="207">
        <v>1766.1476238624864</v>
      </c>
      <c r="AL277" s="208">
        <f t="shared" si="342"/>
        <v>84.102267802975547</v>
      </c>
      <c r="AM277" s="205">
        <f t="shared" si="350"/>
        <v>4</v>
      </c>
      <c r="AN277" s="529"/>
      <c r="AO277" s="207">
        <v>21</v>
      </c>
      <c r="AP277" s="207">
        <v>1766.2002945508107</v>
      </c>
      <c r="AQ277" s="208">
        <f t="shared" si="343"/>
        <v>84.104775930990982</v>
      </c>
      <c r="AR277" s="205">
        <f t="shared" si="351"/>
        <v>4</v>
      </c>
      <c r="AS277" s="529"/>
      <c r="AT277" s="207">
        <v>21</v>
      </c>
      <c r="AU277" s="207">
        <v>1766.3173652694618</v>
      </c>
      <c r="AV277" s="208">
        <f t="shared" si="344"/>
        <v>84.110350727117222</v>
      </c>
      <c r="AW277" s="205">
        <f t="shared" si="352"/>
        <v>4</v>
      </c>
      <c r="AX277" s="529"/>
    </row>
    <row r="278" spans="2:50" ht="14.25" customHeight="1">
      <c r="B278" s="494"/>
      <c r="C278" s="203">
        <v>12</v>
      </c>
      <c r="D278" s="206"/>
      <c r="E278" s="203"/>
      <c r="F278" s="203"/>
      <c r="G278" s="208"/>
      <c r="H278" s="529"/>
      <c r="I278" s="209"/>
      <c r="J278" s="209"/>
      <c r="K278" s="210"/>
      <c r="L278" s="530"/>
      <c r="M278" s="209"/>
      <c r="N278" s="494"/>
      <c r="O278" s="494"/>
      <c r="P278" s="203"/>
      <c r="Q278" s="203"/>
      <c r="R278" s="208"/>
      <c r="S278" s="205"/>
      <c r="T278" s="529"/>
      <c r="U278" s="203"/>
      <c r="V278" s="203"/>
      <c r="W278" s="208"/>
      <c r="X278" s="205"/>
      <c r="Y278" s="529"/>
      <c r="Z278" s="203"/>
      <c r="AA278" s="203"/>
      <c r="AB278" s="208"/>
      <c r="AC278" s="205"/>
      <c r="AD278" s="529"/>
      <c r="AE278" s="203"/>
      <c r="AF278" s="203"/>
      <c r="AG278" s="208"/>
      <c r="AH278" s="205"/>
      <c r="AI278" s="529"/>
      <c r="AJ278" s="203"/>
      <c r="AK278" s="203"/>
      <c r="AL278" s="208"/>
      <c r="AM278" s="205"/>
      <c r="AN278" s="529"/>
      <c r="AO278" s="203"/>
      <c r="AP278" s="203"/>
      <c r="AQ278" s="208"/>
      <c r="AR278" s="205"/>
      <c r="AS278" s="529"/>
      <c r="AT278" s="203"/>
      <c r="AU278" s="203"/>
      <c r="AV278" s="208"/>
      <c r="AW278" s="205"/>
      <c r="AX278" s="529"/>
    </row>
    <row r="279" spans="2:50" ht="14.25" customHeight="1">
      <c r="B279" s="494"/>
      <c r="C279" s="203">
        <v>13</v>
      </c>
      <c r="D279" s="206"/>
      <c r="E279" s="203"/>
      <c r="F279" s="203"/>
      <c r="G279" s="208"/>
      <c r="H279" s="529"/>
      <c r="I279" s="209"/>
      <c r="J279" s="209"/>
      <c r="K279" s="210"/>
      <c r="L279" s="530"/>
      <c r="M279" s="209"/>
      <c r="N279" s="494"/>
      <c r="O279" s="494"/>
      <c r="P279" s="203"/>
      <c r="Q279" s="203"/>
      <c r="R279" s="208"/>
      <c r="S279" s="205"/>
      <c r="T279" s="529"/>
      <c r="U279" s="203"/>
      <c r="V279" s="203"/>
      <c r="W279" s="208"/>
      <c r="X279" s="205"/>
      <c r="Y279" s="529"/>
      <c r="Z279" s="203"/>
      <c r="AA279" s="203"/>
      <c r="AB279" s="208"/>
      <c r="AC279" s="205"/>
      <c r="AD279" s="529"/>
      <c r="AE279" s="203"/>
      <c r="AF279" s="203"/>
      <c r="AG279" s="208"/>
      <c r="AH279" s="205"/>
      <c r="AI279" s="529"/>
      <c r="AJ279" s="203"/>
      <c r="AK279" s="203"/>
      <c r="AL279" s="208"/>
      <c r="AM279" s="205"/>
      <c r="AN279" s="529"/>
      <c r="AO279" s="203"/>
      <c r="AP279" s="203"/>
      <c r="AQ279" s="208"/>
      <c r="AR279" s="205"/>
      <c r="AS279" s="529"/>
      <c r="AT279" s="203"/>
      <c r="AU279" s="203"/>
      <c r="AV279" s="208"/>
      <c r="AW279" s="205"/>
      <c r="AX279" s="529"/>
    </row>
    <row r="280" spans="2:50" ht="14.25" customHeight="1">
      <c r="B280" s="494"/>
      <c r="C280" s="203">
        <v>14</v>
      </c>
      <c r="D280" s="206"/>
      <c r="E280" s="203"/>
      <c r="F280" s="203"/>
      <c r="G280" s="208"/>
      <c r="H280" s="529"/>
      <c r="I280" s="209"/>
      <c r="J280" s="209"/>
      <c r="K280" s="210"/>
      <c r="L280" s="530"/>
      <c r="M280" s="209"/>
      <c r="N280" s="494"/>
      <c r="O280" s="494"/>
      <c r="P280" s="203"/>
      <c r="Q280" s="203"/>
      <c r="R280" s="208"/>
      <c r="S280" s="205"/>
      <c r="T280" s="529"/>
      <c r="U280" s="203"/>
      <c r="V280" s="203"/>
      <c r="W280" s="208"/>
      <c r="X280" s="205"/>
      <c r="Y280" s="529"/>
      <c r="Z280" s="203"/>
      <c r="AA280" s="203"/>
      <c r="AB280" s="208"/>
      <c r="AC280" s="205"/>
      <c r="AD280" s="529"/>
      <c r="AE280" s="203"/>
      <c r="AF280" s="203"/>
      <c r="AG280" s="208"/>
      <c r="AH280" s="205"/>
      <c r="AI280" s="529"/>
      <c r="AJ280" s="203"/>
      <c r="AK280" s="203"/>
      <c r="AL280" s="208"/>
      <c r="AM280" s="205"/>
      <c r="AN280" s="529"/>
      <c r="AO280" s="203"/>
      <c r="AP280" s="203"/>
      <c r="AQ280" s="208"/>
      <c r="AR280" s="205"/>
      <c r="AS280" s="529"/>
      <c r="AT280" s="203"/>
      <c r="AU280" s="203"/>
      <c r="AV280" s="208"/>
      <c r="AW280" s="205"/>
      <c r="AX280" s="529"/>
    </row>
    <row r="281" spans="2:50" ht="14.25" customHeight="1">
      <c r="B281" s="494"/>
      <c r="C281" s="203">
        <v>15</v>
      </c>
      <c r="D281" s="206"/>
      <c r="E281" s="203"/>
      <c r="F281" s="203"/>
      <c r="G281" s="208"/>
      <c r="H281" s="529"/>
      <c r="I281" s="209"/>
      <c r="J281" s="209"/>
      <c r="K281" s="210"/>
      <c r="L281" s="530"/>
      <c r="M281" s="209"/>
      <c r="N281" s="494"/>
      <c r="O281" s="494"/>
      <c r="P281" s="203"/>
      <c r="Q281" s="207"/>
      <c r="R281" s="208"/>
      <c r="S281" s="205"/>
      <c r="T281" s="529"/>
      <c r="U281" s="203"/>
      <c r="V281" s="207"/>
      <c r="W281" s="208"/>
      <c r="X281" s="205"/>
      <c r="Y281" s="529"/>
      <c r="Z281" s="203"/>
      <c r="AA281" s="207"/>
      <c r="AB281" s="208"/>
      <c r="AC281" s="205"/>
      <c r="AD281" s="529"/>
      <c r="AE281" s="203"/>
      <c r="AF281" s="207"/>
      <c r="AG281" s="208"/>
      <c r="AH281" s="205"/>
      <c r="AI281" s="529"/>
      <c r="AJ281" s="203"/>
      <c r="AK281" s="207"/>
      <c r="AL281" s="208"/>
      <c r="AM281" s="205"/>
      <c r="AN281" s="529"/>
      <c r="AO281" s="203"/>
      <c r="AP281" s="207"/>
      <c r="AQ281" s="208"/>
      <c r="AR281" s="205"/>
      <c r="AS281" s="529"/>
      <c r="AT281" s="203"/>
      <c r="AU281" s="207"/>
      <c r="AV281" s="208"/>
      <c r="AW281" s="205"/>
      <c r="AX281" s="529"/>
    </row>
    <row r="282" spans="2:50" ht="14.25" customHeight="1" collapsed="1">
      <c r="B282" s="531" t="s">
        <v>762</v>
      </c>
      <c r="C282" s="532"/>
      <c r="D282" s="532"/>
      <c r="E282" s="532"/>
      <c r="F282" s="532"/>
      <c r="G282" s="532"/>
      <c r="H282" s="532"/>
      <c r="I282" s="532"/>
      <c r="J282" s="532"/>
      <c r="K282" s="532"/>
      <c r="L282" s="532"/>
      <c r="M282" s="533"/>
      <c r="N282" s="575" t="s">
        <v>445</v>
      </c>
      <c r="O282" s="575" t="s">
        <v>105</v>
      </c>
      <c r="P282" s="587">
        <f>AT262+1</f>
        <v>45965</v>
      </c>
      <c r="Q282" s="588"/>
      <c r="R282" s="588"/>
      <c r="S282" s="588"/>
      <c r="T282" s="588"/>
      <c r="U282" s="589">
        <f>P282+1</f>
        <v>45966</v>
      </c>
      <c r="V282" s="590"/>
      <c r="W282" s="590"/>
      <c r="X282" s="590"/>
      <c r="Y282" s="590"/>
      <c r="Z282" s="587">
        <f t="shared" ref="Z282" si="353">U282+1</f>
        <v>45967</v>
      </c>
      <c r="AA282" s="588"/>
      <c r="AB282" s="588"/>
      <c r="AC282" s="588"/>
      <c r="AD282" s="588"/>
      <c r="AE282" s="589">
        <f t="shared" ref="AE282" si="354">Z282+1</f>
        <v>45968</v>
      </c>
      <c r="AF282" s="590"/>
      <c r="AG282" s="590"/>
      <c r="AH282" s="590"/>
      <c r="AI282" s="590"/>
      <c r="AJ282" s="591">
        <f t="shared" ref="AJ282" si="355">AE282+1</f>
        <v>45969</v>
      </c>
      <c r="AK282" s="592"/>
      <c r="AL282" s="592"/>
      <c r="AM282" s="592"/>
      <c r="AN282" s="593"/>
      <c r="AO282" s="589">
        <f t="shared" ref="AO282" si="356">AJ282+1</f>
        <v>45970</v>
      </c>
      <c r="AP282" s="590"/>
      <c r="AQ282" s="590"/>
      <c r="AR282" s="590"/>
      <c r="AS282" s="590"/>
      <c r="AT282" s="591">
        <f t="shared" ref="AT282" si="357">AO282+1</f>
        <v>45971</v>
      </c>
      <c r="AU282" s="592"/>
      <c r="AV282" s="592"/>
      <c r="AW282" s="592"/>
      <c r="AX282" s="593"/>
    </row>
    <row r="283" spans="2:50" ht="14.25" customHeight="1">
      <c r="B283" s="534"/>
      <c r="C283" s="534"/>
      <c r="D283" s="534"/>
      <c r="E283" s="534"/>
      <c r="F283" s="534"/>
      <c r="G283" s="534"/>
      <c r="H283" s="534"/>
      <c r="I283" s="534"/>
      <c r="J283" s="534"/>
      <c r="K283" s="534"/>
      <c r="L283" s="534"/>
      <c r="M283" s="535"/>
      <c r="N283" s="577"/>
      <c r="O283" s="577"/>
      <c r="P283" s="594">
        <f>P282</f>
        <v>45965</v>
      </c>
      <c r="Q283" s="594"/>
      <c r="R283" s="594"/>
      <c r="S283" s="594"/>
      <c r="T283" s="594"/>
      <c r="U283" s="595">
        <f>U282</f>
        <v>45966</v>
      </c>
      <c r="V283" s="595"/>
      <c r="W283" s="595"/>
      <c r="X283" s="595"/>
      <c r="Y283" s="595"/>
      <c r="Z283" s="594">
        <f t="shared" ref="Z283" si="358">Z282</f>
        <v>45967</v>
      </c>
      <c r="AA283" s="594"/>
      <c r="AB283" s="594"/>
      <c r="AC283" s="594"/>
      <c r="AD283" s="594"/>
      <c r="AE283" s="595">
        <f t="shared" ref="AE283" si="359">AE282</f>
        <v>45968</v>
      </c>
      <c r="AF283" s="595"/>
      <c r="AG283" s="595"/>
      <c r="AH283" s="595"/>
      <c r="AI283" s="595"/>
      <c r="AJ283" s="596">
        <f t="shared" ref="AJ283" si="360">AJ282</f>
        <v>45969</v>
      </c>
      <c r="AK283" s="597"/>
      <c r="AL283" s="597"/>
      <c r="AM283" s="597"/>
      <c r="AN283" s="598"/>
      <c r="AO283" s="595">
        <f t="shared" ref="AO283" si="361">AO282</f>
        <v>45970</v>
      </c>
      <c r="AP283" s="595"/>
      <c r="AQ283" s="595"/>
      <c r="AR283" s="595"/>
      <c r="AS283" s="595"/>
      <c r="AT283" s="596">
        <f t="shared" ref="AT283" si="362">AT282</f>
        <v>45971</v>
      </c>
      <c r="AU283" s="597"/>
      <c r="AV283" s="597"/>
      <c r="AW283" s="597"/>
      <c r="AX283" s="598"/>
    </row>
    <row r="284" spans="2:50" ht="14.25" customHeight="1">
      <c r="B284" s="494" t="s">
        <v>165</v>
      </c>
      <c r="C284" s="494" t="s">
        <v>160</v>
      </c>
      <c r="D284" s="494"/>
      <c r="E284" s="494" t="s">
        <v>161</v>
      </c>
      <c r="F284" s="494"/>
      <c r="G284" s="494"/>
      <c r="H284" s="494" t="s">
        <v>166</v>
      </c>
      <c r="I284" s="527" t="s">
        <v>446</v>
      </c>
      <c r="J284" s="527"/>
      <c r="K284" s="527"/>
      <c r="L284" s="527" t="s">
        <v>166</v>
      </c>
      <c r="M284" s="527" t="s">
        <v>168</v>
      </c>
      <c r="N284" s="494"/>
      <c r="O284" s="494" t="s">
        <v>167</v>
      </c>
      <c r="P284" s="494" t="s">
        <v>163</v>
      </c>
      <c r="Q284" s="494"/>
      <c r="R284" s="494"/>
      <c r="S284" s="494"/>
      <c r="T284" s="494" t="s">
        <v>166</v>
      </c>
      <c r="U284" s="494" t="s">
        <v>163</v>
      </c>
      <c r="V284" s="494"/>
      <c r="W284" s="494"/>
      <c r="X284" s="494"/>
      <c r="Y284" s="494" t="s">
        <v>166</v>
      </c>
      <c r="Z284" s="494" t="s">
        <v>163</v>
      </c>
      <c r="AA284" s="494"/>
      <c r="AB284" s="494"/>
      <c r="AC284" s="494"/>
      <c r="AD284" s="494" t="s">
        <v>166</v>
      </c>
      <c r="AE284" s="494" t="s">
        <v>163</v>
      </c>
      <c r="AF284" s="494"/>
      <c r="AG284" s="494"/>
      <c r="AH284" s="494"/>
      <c r="AI284" s="494" t="s">
        <v>166</v>
      </c>
      <c r="AJ284" s="494" t="s">
        <v>163</v>
      </c>
      <c r="AK284" s="494"/>
      <c r="AL284" s="494"/>
      <c r="AM284" s="494"/>
      <c r="AN284" s="494" t="s">
        <v>166</v>
      </c>
      <c r="AO284" s="494" t="s">
        <v>163</v>
      </c>
      <c r="AP284" s="494"/>
      <c r="AQ284" s="494"/>
      <c r="AR284" s="494"/>
      <c r="AS284" s="494" t="s">
        <v>166</v>
      </c>
      <c r="AT284" s="494" t="s">
        <v>163</v>
      </c>
      <c r="AU284" s="494"/>
      <c r="AV284" s="494"/>
      <c r="AW284" s="494"/>
      <c r="AX284" s="494" t="s">
        <v>166</v>
      </c>
    </row>
    <row r="285" spans="2:50" ht="14.25" customHeight="1">
      <c r="B285" s="494"/>
      <c r="C285" s="494"/>
      <c r="D285" s="494"/>
      <c r="E285" s="494" t="s">
        <v>447</v>
      </c>
      <c r="F285" s="494"/>
      <c r="G285" s="494"/>
      <c r="H285" s="494"/>
      <c r="I285" s="527" t="s">
        <v>447</v>
      </c>
      <c r="J285" s="527"/>
      <c r="K285" s="527"/>
      <c r="L285" s="527"/>
      <c r="M285" s="527"/>
      <c r="N285" s="494"/>
      <c r="O285" s="494"/>
      <c r="P285" s="494" t="s">
        <v>448</v>
      </c>
      <c r="Q285" s="494"/>
      <c r="R285" s="494"/>
      <c r="S285" s="494"/>
      <c r="T285" s="494"/>
      <c r="U285" s="494" t="s">
        <v>448</v>
      </c>
      <c r="V285" s="494"/>
      <c r="W285" s="494"/>
      <c r="X285" s="494"/>
      <c r="Y285" s="494"/>
      <c r="Z285" s="494" t="s">
        <v>448</v>
      </c>
      <c r="AA285" s="494"/>
      <c r="AB285" s="494"/>
      <c r="AC285" s="494"/>
      <c r="AD285" s="494"/>
      <c r="AE285" s="494" t="s">
        <v>448</v>
      </c>
      <c r="AF285" s="494"/>
      <c r="AG285" s="494"/>
      <c r="AH285" s="494"/>
      <c r="AI285" s="494"/>
      <c r="AJ285" s="494" t="s">
        <v>448</v>
      </c>
      <c r="AK285" s="494"/>
      <c r="AL285" s="494"/>
      <c r="AM285" s="494"/>
      <c r="AN285" s="494"/>
      <c r="AO285" s="494" t="s">
        <v>448</v>
      </c>
      <c r="AP285" s="494"/>
      <c r="AQ285" s="494"/>
      <c r="AR285" s="494"/>
      <c r="AS285" s="494"/>
      <c r="AT285" s="494" t="s">
        <v>448</v>
      </c>
      <c r="AU285" s="494"/>
      <c r="AV285" s="494"/>
      <c r="AW285" s="494"/>
      <c r="AX285" s="494"/>
    </row>
    <row r="286" spans="2:50" ht="14.25" customHeight="1">
      <c r="B286" s="494"/>
      <c r="C286" s="494"/>
      <c r="D286" s="494"/>
      <c r="E286" s="203" t="s">
        <v>162</v>
      </c>
      <c r="F286" s="203" t="s">
        <v>449</v>
      </c>
      <c r="G286" s="203" t="s">
        <v>164</v>
      </c>
      <c r="H286" s="494"/>
      <c r="I286" s="204" t="s">
        <v>162</v>
      </c>
      <c r="J286" s="204" t="s">
        <v>449</v>
      </c>
      <c r="K286" s="204" t="s">
        <v>164</v>
      </c>
      <c r="L286" s="527"/>
      <c r="M286" s="527"/>
      <c r="N286" s="494"/>
      <c r="O286" s="494"/>
      <c r="P286" s="203" t="s">
        <v>162</v>
      </c>
      <c r="Q286" s="203" t="s">
        <v>449</v>
      </c>
      <c r="R286" s="203" t="s">
        <v>164</v>
      </c>
      <c r="S286" s="205" t="s">
        <v>168</v>
      </c>
      <c r="T286" s="494"/>
      <c r="U286" s="203" t="s">
        <v>162</v>
      </c>
      <c r="V286" s="203" t="s">
        <v>449</v>
      </c>
      <c r="W286" s="203" t="s">
        <v>164</v>
      </c>
      <c r="X286" s="205" t="s">
        <v>168</v>
      </c>
      <c r="Y286" s="494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494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494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494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494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494"/>
    </row>
    <row r="287" spans="2:50" ht="14.25" customHeight="1">
      <c r="B287" s="494" t="s">
        <v>408</v>
      </c>
      <c r="C287" s="203">
        <v>1</v>
      </c>
      <c r="D287" s="206" t="s">
        <v>375</v>
      </c>
      <c r="E287" s="203">
        <v>25</v>
      </c>
      <c r="F287" s="203">
        <v>2000</v>
      </c>
      <c r="G287" s="208">
        <f t="shared" ref="G287:G296" si="363">F287/E287</f>
        <v>80</v>
      </c>
      <c r="H287" s="529">
        <f>AVERAGE(G287:G301)</f>
        <v>92.466381018810694</v>
      </c>
      <c r="I287" s="209">
        <f>AVERAGE(P287,U287,Z287,AE287,AJ287,AO287,AT287)</f>
        <v>25</v>
      </c>
      <c r="J287" s="209">
        <f>AVERAGE(Q287,V287,AA287,AF287,AK287,AP287,AU287)</f>
        <v>1773.7729787644093</v>
      </c>
      <c r="K287" s="210">
        <f>AVERAGE(R287,W287,AB287,AG287,AL287,AQ287,AV287)</f>
        <v>70.950919150576368</v>
      </c>
      <c r="L287" s="530">
        <f>IFERROR(AVERAGE(K287:K301),"-")</f>
        <v>81.657961513425633</v>
      </c>
      <c r="M287" s="209">
        <f>RANK(K287, K$287:$K$301)</f>
        <v>9</v>
      </c>
      <c r="N287" s="494"/>
      <c r="O287" s="494"/>
      <c r="P287" s="207">
        <v>25</v>
      </c>
      <c r="Q287" s="207">
        <v>1773.3437256430236</v>
      </c>
      <c r="R287" s="208">
        <f t="shared" ref="R287:R296" si="364">Q287/P287</f>
        <v>70.933749025720942</v>
      </c>
      <c r="S287" s="205">
        <f>RANK(R287, R$287:R$301)</f>
        <v>9</v>
      </c>
      <c r="T287" s="529">
        <f>AVERAGE(R287:R301)</f>
        <v>81.641611423978105</v>
      </c>
      <c r="U287" s="207">
        <v>25</v>
      </c>
      <c r="V287" s="207">
        <v>1773.7587929452543</v>
      </c>
      <c r="W287" s="208">
        <f t="shared" ref="W287:W296" si="365">V287/U287</f>
        <v>70.950351717810179</v>
      </c>
      <c r="X287" s="205">
        <f>RANK(W287, W$287:W$301)</f>
        <v>9</v>
      </c>
      <c r="Y287" s="529">
        <f>AVERAGE(W287:W301)</f>
        <v>81.639258832495599</v>
      </c>
      <c r="Z287" s="207">
        <v>25</v>
      </c>
      <c r="AA287" s="207">
        <v>1773.8015756442776</v>
      </c>
      <c r="AB287" s="208">
        <f t="shared" ref="AB287:AB296" si="366">AA287/Z287</f>
        <v>70.95206302577111</v>
      </c>
      <c r="AC287" s="205">
        <f>RANK(AB287, AB$287:AB$301)</f>
        <v>9</v>
      </c>
      <c r="AD287" s="529">
        <f>AVERAGE(AB287:AB301)</f>
        <v>81.641609460261748</v>
      </c>
      <c r="AE287" s="207">
        <v>25</v>
      </c>
      <c r="AF287" s="207">
        <v>1773.8208508903097</v>
      </c>
      <c r="AG287" s="208">
        <f t="shared" ref="AG287:AG295" si="367">AF287/AE287</f>
        <v>70.952834035612383</v>
      </c>
      <c r="AH287" s="205">
        <f>RANK(AG287, AG$287:AG$301)</f>
        <v>8</v>
      </c>
      <c r="AI287" s="529">
        <f>AVERAGE(AG287:AG301)</f>
        <v>81.385463505972723</v>
      </c>
      <c r="AJ287" s="207">
        <v>25</v>
      </c>
      <c r="AK287" s="207">
        <v>1773.8547486033524</v>
      </c>
      <c r="AL287" s="208">
        <f t="shared" ref="AL287:AL295" si="368">AK287/AJ287</f>
        <v>70.9541899441341</v>
      </c>
      <c r="AM287" s="205">
        <f>RANK(AL287, AL$287:AL$301)</f>
        <v>8</v>
      </c>
      <c r="AN287" s="529">
        <f>AVERAGE(AL287:AL301)</f>
        <v>81.394971498141246</v>
      </c>
      <c r="AO287" s="207">
        <v>25</v>
      </c>
      <c r="AP287" s="207">
        <v>1773.8539198516535</v>
      </c>
      <c r="AQ287" s="208">
        <f t="shared" ref="AQ287:AQ295" si="369">AP287/AO287</f>
        <v>70.954156794066137</v>
      </c>
      <c r="AR287" s="205">
        <f>RANK(AQ287, AQ$287:AQ$301)</f>
        <v>8</v>
      </c>
      <c r="AS287" s="529">
        <f>AVERAGE(AQ287:AQ301)</f>
        <v>81.402476438196246</v>
      </c>
      <c r="AT287" s="207">
        <v>25</v>
      </c>
      <c r="AU287" s="207">
        <v>1773.977237772993</v>
      </c>
      <c r="AV287" s="208">
        <f t="shared" ref="AV287:AV296" si="370">AU287/AT287</f>
        <v>70.959089510919725</v>
      </c>
      <c r="AW287" s="205">
        <f>RANK(AV287, AV$287:AV$301)</f>
        <v>9</v>
      </c>
      <c r="AX287" s="529">
        <f>AVERAGE(AV287:AV301)</f>
        <v>81.677851274969697</v>
      </c>
    </row>
    <row r="288" spans="2:50" ht="14.25" customHeight="1">
      <c r="B288" s="494"/>
      <c r="C288" s="203">
        <v>2</v>
      </c>
      <c r="D288" s="206" t="s">
        <v>409</v>
      </c>
      <c r="E288" s="203">
        <v>25</v>
      </c>
      <c r="F288" s="203">
        <v>2000</v>
      </c>
      <c r="G288" s="208">
        <f t="shared" si="363"/>
        <v>80</v>
      </c>
      <c r="H288" s="529"/>
      <c r="I288" s="209">
        <f t="shared" ref="I288:K296" si="371">AVERAGE(P288,U288,Z288,AE288,AJ288,AO288,AT288)</f>
        <v>25</v>
      </c>
      <c r="J288" s="209">
        <f t="shared" si="371"/>
        <v>1762.2682597513606</v>
      </c>
      <c r="K288" s="210">
        <f t="shared" si="371"/>
        <v>70.490730390054409</v>
      </c>
      <c r="L288" s="530"/>
      <c r="M288" s="209">
        <f>RANK(K288, K$287:$K$301)</f>
        <v>10</v>
      </c>
      <c r="N288" s="494"/>
      <c r="O288" s="494"/>
      <c r="P288" s="207">
        <v>25</v>
      </c>
      <c r="Q288" s="207">
        <v>1759.8935816428325</v>
      </c>
      <c r="R288" s="208">
        <f t="shared" si="364"/>
        <v>70.395743265713293</v>
      </c>
      <c r="S288" s="205">
        <f t="shared" ref="S288:S296" si="372">RANK(R288, R$287:R$301)</f>
        <v>10</v>
      </c>
      <c r="T288" s="529"/>
      <c r="U288" s="207">
        <v>25</v>
      </c>
      <c r="V288" s="207">
        <v>1759.8133955348242</v>
      </c>
      <c r="W288" s="208">
        <f t="shared" si="365"/>
        <v>70.392535821392968</v>
      </c>
      <c r="X288" s="205">
        <f t="shared" ref="X288:X296" si="373">RANK(W288, W$287:W$301)</f>
        <v>10</v>
      </c>
      <c r="Y288" s="529"/>
      <c r="Z288" s="207">
        <v>25</v>
      </c>
      <c r="AA288" s="207">
        <v>1759.8584070796467</v>
      </c>
      <c r="AB288" s="208">
        <f t="shared" si="366"/>
        <v>70.394336283185865</v>
      </c>
      <c r="AC288" s="205">
        <f t="shared" ref="AC288:AC296" si="374">RANK(AB288, AB$287:AB$301)</f>
        <v>10</v>
      </c>
      <c r="AD288" s="529"/>
      <c r="AE288" s="207">
        <v>25</v>
      </c>
      <c r="AF288" s="207">
        <v>1763.4990059642137</v>
      </c>
      <c r="AG288" s="208">
        <f t="shared" si="367"/>
        <v>70.53996023856854</v>
      </c>
      <c r="AH288" s="205">
        <f t="shared" ref="AH288:AH295" si="375">RANK(AG288, AG$287:AG$301)</f>
        <v>9</v>
      </c>
      <c r="AI288" s="529"/>
      <c r="AJ288" s="207">
        <v>25</v>
      </c>
      <c r="AK288" s="207">
        <v>1763.986904328847</v>
      </c>
      <c r="AL288" s="208">
        <f t="shared" si="368"/>
        <v>70.559476173153882</v>
      </c>
      <c r="AM288" s="205">
        <f t="shared" ref="AM288:AM295" si="376">RANK(AL288, AL$287:AL$301)</f>
        <v>9</v>
      </c>
      <c r="AN288" s="529"/>
      <c r="AO288" s="207">
        <v>25</v>
      </c>
      <c r="AP288" s="207">
        <v>1764.3564356435652</v>
      </c>
      <c r="AQ288" s="208">
        <f t="shared" si="369"/>
        <v>70.574257425742601</v>
      </c>
      <c r="AR288" s="205">
        <f t="shared" ref="AR288:AR295" si="377">RANK(AQ288, AQ$287:AQ$301)</f>
        <v>9</v>
      </c>
      <c r="AS288" s="529"/>
      <c r="AT288" s="207">
        <v>25</v>
      </c>
      <c r="AU288" s="207">
        <v>1764.4700880655937</v>
      </c>
      <c r="AV288" s="208">
        <f t="shared" si="370"/>
        <v>70.578803522623744</v>
      </c>
      <c r="AW288" s="205">
        <f t="shared" ref="AW288:AW296" si="378">RANK(AV288, AV$287:AV$301)</f>
        <v>10</v>
      </c>
      <c r="AX288" s="529"/>
    </row>
    <row r="289" spans="2:50" ht="14.25" customHeight="1">
      <c r="B289" s="494"/>
      <c r="C289" s="203">
        <v>3</v>
      </c>
      <c r="D289" s="206" t="s">
        <v>583</v>
      </c>
      <c r="E289" s="203">
        <v>22</v>
      </c>
      <c r="F289" s="203">
        <v>2000</v>
      </c>
      <c r="G289" s="208">
        <f t="shared" si="363"/>
        <v>90.909090909090907</v>
      </c>
      <c r="H289" s="529"/>
      <c r="I289" s="209">
        <f t="shared" si="371"/>
        <v>22</v>
      </c>
      <c r="J289" s="209">
        <f t="shared" si="371"/>
        <v>1766.5236822860168</v>
      </c>
      <c r="K289" s="210">
        <f t="shared" si="371"/>
        <v>80.296531013000759</v>
      </c>
      <c r="L289" s="530"/>
      <c r="M289" s="209">
        <f>RANK(K289, K$287:$K$301)</f>
        <v>5</v>
      </c>
      <c r="N289" s="494"/>
      <c r="O289" s="494"/>
      <c r="P289" s="207">
        <v>22</v>
      </c>
      <c r="Q289" s="207">
        <v>1766.408450704226</v>
      </c>
      <c r="R289" s="208">
        <f t="shared" si="364"/>
        <v>80.291293213828453</v>
      </c>
      <c r="S289" s="205">
        <f t="shared" si="372"/>
        <v>5</v>
      </c>
      <c r="T289" s="529"/>
      <c r="U289" s="207">
        <v>22</v>
      </c>
      <c r="V289" s="207">
        <v>1766.233766233762</v>
      </c>
      <c r="W289" s="208">
        <f t="shared" si="365"/>
        <v>80.283353010625547</v>
      </c>
      <c r="X289" s="205">
        <f t="shared" si="373"/>
        <v>5</v>
      </c>
      <c r="Y289" s="529"/>
      <c r="Z289" s="207">
        <v>22</v>
      </c>
      <c r="AA289" s="207">
        <v>1766.4912990692019</v>
      </c>
      <c r="AB289" s="208">
        <f t="shared" si="366"/>
        <v>80.295059048600081</v>
      </c>
      <c r="AC289" s="205">
        <f t="shared" si="374"/>
        <v>5</v>
      </c>
      <c r="AD289" s="529"/>
      <c r="AE289" s="207">
        <v>22</v>
      </c>
      <c r="AF289" s="207">
        <v>1766.5212399540765</v>
      </c>
      <c r="AG289" s="208">
        <f t="shared" si="367"/>
        <v>80.296419997912565</v>
      </c>
      <c r="AH289" s="205">
        <f t="shared" si="375"/>
        <v>4</v>
      </c>
      <c r="AI289" s="529"/>
      <c r="AJ289" s="207">
        <v>22</v>
      </c>
      <c r="AK289" s="207">
        <v>1766.5190434012372</v>
      </c>
      <c r="AL289" s="208">
        <f t="shared" si="368"/>
        <v>80.296320154601688</v>
      </c>
      <c r="AM289" s="205">
        <f t="shared" si="376"/>
        <v>4</v>
      </c>
      <c r="AN289" s="529"/>
      <c r="AO289" s="207">
        <v>22</v>
      </c>
      <c r="AP289" s="207">
        <v>1766.6886979510896</v>
      </c>
      <c r="AQ289" s="208">
        <f t="shared" si="369"/>
        <v>80.304031725049526</v>
      </c>
      <c r="AR289" s="205">
        <f t="shared" si="377"/>
        <v>4</v>
      </c>
      <c r="AS289" s="529"/>
      <c r="AT289" s="207">
        <v>22</v>
      </c>
      <c r="AU289" s="207">
        <v>1766.8032786885246</v>
      </c>
      <c r="AV289" s="208">
        <f t="shared" si="370"/>
        <v>80.309239940387485</v>
      </c>
      <c r="AW289" s="205">
        <f t="shared" si="378"/>
        <v>5</v>
      </c>
      <c r="AX289" s="529"/>
    </row>
    <row r="290" spans="2:50" ht="14.25" customHeight="1">
      <c r="B290" s="494"/>
      <c r="C290" s="203">
        <v>4</v>
      </c>
      <c r="D290" s="206" t="s">
        <v>645</v>
      </c>
      <c r="E290" s="203">
        <v>20</v>
      </c>
      <c r="F290" s="203">
        <v>2000</v>
      </c>
      <c r="G290" s="208">
        <f t="shared" si="363"/>
        <v>100</v>
      </c>
      <c r="H290" s="529"/>
      <c r="I290" s="209">
        <f t="shared" si="371"/>
        <v>20</v>
      </c>
      <c r="J290" s="209">
        <f t="shared" si="371"/>
        <v>1763.4082682272121</v>
      </c>
      <c r="K290" s="210">
        <f t="shared" si="371"/>
        <v>88.170413411360599</v>
      </c>
      <c r="L290" s="530"/>
      <c r="M290" s="209">
        <f>RANK(K290, K$287:$K$301)</f>
        <v>3</v>
      </c>
      <c r="N290" s="494"/>
      <c r="O290" s="494"/>
      <c r="P290" s="207">
        <v>20</v>
      </c>
      <c r="Q290" s="207">
        <v>1763.5532331809318</v>
      </c>
      <c r="R290" s="208">
        <f t="shared" si="364"/>
        <v>88.177661659046592</v>
      </c>
      <c r="S290" s="205">
        <f t="shared" si="372"/>
        <v>3</v>
      </c>
      <c r="T290" s="529"/>
      <c r="U290" s="207">
        <v>20</v>
      </c>
      <c r="V290" s="207">
        <v>1762.7586206896517</v>
      </c>
      <c r="W290" s="208">
        <f t="shared" si="365"/>
        <v>88.137931034482591</v>
      </c>
      <c r="X290" s="205">
        <f t="shared" si="373"/>
        <v>3</v>
      </c>
      <c r="Y290" s="529"/>
      <c r="Z290" s="207">
        <v>20</v>
      </c>
      <c r="AA290" s="207">
        <v>1762.6755852842807</v>
      </c>
      <c r="AB290" s="208">
        <f t="shared" si="366"/>
        <v>88.133779264214041</v>
      </c>
      <c r="AC290" s="205">
        <f t="shared" si="374"/>
        <v>3</v>
      </c>
      <c r="AD290" s="529"/>
      <c r="AE290" s="207">
        <v>20</v>
      </c>
      <c r="AF290" s="207">
        <v>1762.99559471366</v>
      </c>
      <c r="AG290" s="208">
        <f t="shared" si="367"/>
        <v>88.149779735682998</v>
      </c>
      <c r="AH290" s="205">
        <f t="shared" si="375"/>
        <v>3</v>
      </c>
      <c r="AI290" s="529"/>
      <c r="AJ290" s="207">
        <v>20</v>
      </c>
      <c r="AK290" s="207">
        <v>1763.5220125786245</v>
      </c>
      <c r="AL290" s="208">
        <f t="shared" si="368"/>
        <v>88.176100628931223</v>
      </c>
      <c r="AM290" s="205">
        <f t="shared" si="376"/>
        <v>3</v>
      </c>
      <c r="AN290" s="529"/>
      <c r="AO290" s="207">
        <v>20</v>
      </c>
      <c r="AP290" s="207">
        <v>1764.1618497109839</v>
      </c>
      <c r="AQ290" s="208">
        <f t="shared" si="369"/>
        <v>88.208092485549201</v>
      </c>
      <c r="AR290" s="205">
        <f t="shared" si="377"/>
        <v>3</v>
      </c>
      <c r="AS290" s="529"/>
      <c r="AT290" s="207">
        <v>20</v>
      </c>
      <c r="AU290" s="207">
        <v>1764.1909814323506</v>
      </c>
      <c r="AV290" s="208">
        <f t="shared" si="370"/>
        <v>88.209549071617531</v>
      </c>
      <c r="AW290" s="205">
        <f t="shared" si="378"/>
        <v>3</v>
      </c>
      <c r="AX290" s="529"/>
    </row>
    <row r="291" spans="2:50" ht="14.25" customHeight="1">
      <c r="B291" s="494"/>
      <c r="C291" s="203">
        <v>5</v>
      </c>
      <c r="D291" s="206" t="s">
        <v>373</v>
      </c>
      <c r="E291" s="203">
        <v>23</v>
      </c>
      <c r="F291" s="203">
        <v>2000</v>
      </c>
      <c r="G291" s="208">
        <f t="shared" si="363"/>
        <v>86.956521739130437</v>
      </c>
      <c r="H291" s="529"/>
      <c r="I291" s="209">
        <f t="shared" si="371"/>
        <v>23</v>
      </c>
      <c r="J291" s="209">
        <f t="shared" si="371"/>
        <v>1765.7872549571159</v>
      </c>
      <c r="K291" s="210">
        <f t="shared" si="371"/>
        <v>76.773358911178931</v>
      </c>
      <c r="L291" s="530"/>
      <c r="M291" s="209">
        <f>RANK(K291, K$287:$K$301)</f>
        <v>7</v>
      </c>
      <c r="N291" s="494"/>
      <c r="O291" s="494"/>
      <c r="P291" s="207">
        <v>23</v>
      </c>
      <c r="Q291" s="207">
        <v>1765.4834761321913</v>
      </c>
      <c r="R291" s="208">
        <f t="shared" si="364"/>
        <v>76.76015113618223</v>
      </c>
      <c r="S291" s="205">
        <f t="shared" si="372"/>
        <v>8</v>
      </c>
      <c r="T291" s="529"/>
      <c r="U291" s="207">
        <v>23</v>
      </c>
      <c r="V291" s="207">
        <v>1765.5839668279207</v>
      </c>
      <c r="W291" s="208">
        <f t="shared" si="365"/>
        <v>76.76452029686611</v>
      </c>
      <c r="X291" s="205">
        <f t="shared" si="373"/>
        <v>8</v>
      </c>
      <c r="Y291" s="529"/>
      <c r="Z291" s="207">
        <v>23</v>
      </c>
      <c r="AA291" s="207">
        <v>1765.7222480260109</v>
      </c>
      <c r="AB291" s="208">
        <f t="shared" si="366"/>
        <v>76.770532522870042</v>
      </c>
      <c r="AC291" s="205">
        <f t="shared" si="374"/>
        <v>7</v>
      </c>
      <c r="AD291" s="529"/>
      <c r="AE291" s="207">
        <v>23</v>
      </c>
      <c r="AF291" s="207">
        <v>1765.8491439148511</v>
      </c>
      <c r="AG291" s="208">
        <f t="shared" si="367"/>
        <v>76.776049735428302</v>
      </c>
      <c r="AH291" s="205">
        <f t="shared" si="375"/>
        <v>6</v>
      </c>
      <c r="AI291" s="529"/>
      <c r="AJ291" s="207">
        <v>23</v>
      </c>
      <c r="AK291" s="207">
        <v>1766.0089115213245</v>
      </c>
      <c r="AL291" s="208">
        <f t="shared" si="368"/>
        <v>76.782996153101067</v>
      </c>
      <c r="AM291" s="205">
        <f t="shared" si="376"/>
        <v>6</v>
      </c>
      <c r="AN291" s="529"/>
      <c r="AO291" s="207">
        <v>23</v>
      </c>
      <c r="AP291" s="207">
        <v>1765.953947368421</v>
      </c>
      <c r="AQ291" s="208">
        <f t="shared" si="369"/>
        <v>76.780606407322651</v>
      </c>
      <c r="AR291" s="205">
        <f t="shared" si="377"/>
        <v>6</v>
      </c>
      <c r="AS291" s="529"/>
      <c r="AT291" s="207">
        <v>23</v>
      </c>
      <c r="AU291" s="207">
        <v>1765.909090909091</v>
      </c>
      <c r="AV291" s="208">
        <f t="shared" si="370"/>
        <v>76.778656126482218</v>
      </c>
      <c r="AW291" s="205">
        <f t="shared" si="378"/>
        <v>7</v>
      </c>
      <c r="AX291" s="529"/>
    </row>
    <row r="292" spans="2:50" ht="14.25" customHeight="1">
      <c r="B292" s="494"/>
      <c r="C292" s="203">
        <v>6</v>
      </c>
      <c r="D292" s="206" t="s">
        <v>411</v>
      </c>
      <c r="E292" s="203">
        <v>23</v>
      </c>
      <c r="F292" s="203">
        <v>2000</v>
      </c>
      <c r="G292" s="208">
        <f t="shared" si="363"/>
        <v>86.956521739130437</v>
      </c>
      <c r="H292" s="529"/>
      <c r="I292" s="209">
        <f t="shared" si="371"/>
        <v>23</v>
      </c>
      <c r="J292" s="209">
        <f t="shared" si="371"/>
        <v>1765.7648112126792</v>
      </c>
      <c r="K292" s="210">
        <f t="shared" si="371"/>
        <v>76.772383096203455</v>
      </c>
      <c r="L292" s="530"/>
      <c r="M292" s="209">
        <f>RANK(K292, K$287:$K$301)</f>
        <v>8</v>
      </c>
      <c r="N292" s="494"/>
      <c r="O292" s="494"/>
      <c r="P292" s="207">
        <v>23</v>
      </c>
      <c r="Q292" s="207">
        <v>1765.6597774244856</v>
      </c>
      <c r="R292" s="208">
        <f t="shared" si="364"/>
        <v>76.767816409760243</v>
      </c>
      <c r="S292" s="205">
        <f t="shared" si="372"/>
        <v>7</v>
      </c>
      <c r="T292" s="529"/>
      <c r="U292" s="207">
        <v>23</v>
      </c>
      <c r="V292" s="207">
        <v>1765.7550535077262</v>
      </c>
      <c r="W292" s="208">
        <f t="shared" si="365"/>
        <v>76.771958848162015</v>
      </c>
      <c r="X292" s="205">
        <f t="shared" si="373"/>
        <v>7</v>
      </c>
      <c r="Y292" s="529"/>
      <c r="Z292" s="207">
        <v>23</v>
      </c>
      <c r="AA292" s="207">
        <v>1765.6675749318758</v>
      </c>
      <c r="AB292" s="208">
        <f t="shared" si="366"/>
        <v>76.768155431820688</v>
      </c>
      <c r="AC292" s="205">
        <f t="shared" si="374"/>
        <v>8</v>
      </c>
      <c r="AD292" s="529"/>
      <c r="AE292" s="207">
        <v>23</v>
      </c>
      <c r="AF292" s="207">
        <v>1765.8031088082921</v>
      </c>
      <c r="AG292" s="208">
        <f t="shared" si="367"/>
        <v>76.774048209056176</v>
      </c>
      <c r="AH292" s="205">
        <f t="shared" si="375"/>
        <v>7</v>
      </c>
      <c r="AI292" s="529"/>
      <c r="AJ292" s="207">
        <v>23</v>
      </c>
      <c r="AK292" s="207">
        <v>1765.8832448824849</v>
      </c>
      <c r="AL292" s="208">
        <f t="shared" si="368"/>
        <v>76.777532386194991</v>
      </c>
      <c r="AM292" s="205">
        <f t="shared" si="376"/>
        <v>7</v>
      </c>
      <c r="AN292" s="529"/>
      <c r="AO292" s="207">
        <v>23</v>
      </c>
      <c r="AP292" s="207">
        <v>1765.8380112269449</v>
      </c>
      <c r="AQ292" s="208">
        <f t="shared" si="369"/>
        <v>76.775565705519341</v>
      </c>
      <c r="AR292" s="205">
        <f t="shared" si="377"/>
        <v>7</v>
      </c>
      <c r="AS292" s="529"/>
      <c r="AT292" s="207">
        <v>23</v>
      </c>
      <c r="AU292" s="207">
        <v>1765.7469077069452</v>
      </c>
      <c r="AV292" s="208">
        <f t="shared" si="370"/>
        <v>76.771604682910663</v>
      </c>
      <c r="AW292" s="205">
        <f t="shared" si="378"/>
        <v>8</v>
      </c>
      <c r="AX292" s="529"/>
    </row>
    <row r="293" spans="2:50" ht="14.25" customHeight="1">
      <c r="B293" s="494"/>
      <c r="C293" s="203">
        <v>7</v>
      </c>
      <c r="D293" s="206" t="s">
        <v>379</v>
      </c>
      <c r="E293" s="203">
        <v>23</v>
      </c>
      <c r="F293" s="203">
        <v>2000</v>
      </c>
      <c r="G293" s="208">
        <f t="shared" si="363"/>
        <v>86.956521739130437</v>
      </c>
      <c r="H293" s="529"/>
      <c r="I293" s="209">
        <f t="shared" si="371"/>
        <v>23</v>
      </c>
      <c r="J293" s="209">
        <f t="shared" si="371"/>
        <v>1768.3939554674278</v>
      </c>
      <c r="K293" s="210">
        <f t="shared" si="371"/>
        <v>76.886693715975142</v>
      </c>
      <c r="L293" s="530"/>
      <c r="M293" s="209">
        <f>RANK(K293, K$287:$K$301)</f>
        <v>6</v>
      </c>
      <c r="N293" s="494"/>
      <c r="O293" s="494"/>
      <c r="P293" s="207">
        <v>23</v>
      </c>
      <c r="Q293" s="207">
        <v>1768.2110949511737</v>
      </c>
      <c r="R293" s="208">
        <f t="shared" si="364"/>
        <v>76.878743258746681</v>
      </c>
      <c r="S293" s="205">
        <f t="shared" si="372"/>
        <v>6</v>
      </c>
      <c r="T293" s="529"/>
      <c r="U293" s="207">
        <v>23</v>
      </c>
      <c r="V293" s="207">
        <v>1768.3039851714564</v>
      </c>
      <c r="W293" s="208">
        <f t="shared" si="365"/>
        <v>76.88278196397637</v>
      </c>
      <c r="X293" s="205">
        <f t="shared" si="373"/>
        <v>6</v>
      </c>
      <c r="Y293" s="529"/>
      <c r="Z293" s="207">
        <v>23</v>
      </c>
      <c r="AA293" s="207">
        <v>1768.2619647355189</v>
      </c>
      <c r="AB293" s="208">
        <f t="shared" si="366"/>
        <v>76.880954988500818</v>
      </c>
      <c r="AC293" s="205">
        <f t="shared" si="374"/>
        <v>6</v>
      </c>
      <c r="AD293" s="529"/>
      <c r="AE293" s="207">
        <v>23</v>
      </c>
      <c r="AF293" s="207">
        <v>1768.4518013631953</v>
      </c>
      <c r="AG293" s="208">
        <f t="shared" si="367"/>
        <v>76.88920875492154</v>
      </c>
      <c r="AH293" s="205">
        <f t="shared" si="375"/>
        <v>5</v>
      </c>
      <c r="AI293" s="529"/>
      <c r="AJ293" s="207">
        <v>23</v>
      </c>
      <c r="AK293" s="207">
        <v>1768.5916078105533</v>
      </c>
      <c r="AL293" s="208">
        <f t="shared" si="368"/>
        <v>76.895287296111022</v>
      </c>
      <c r="AM293" s="205">
        <f t="shared" si="376"/>
        <v>5</v>
      </c>
      <c r="AN293" s="529"/>
      <c r="AO293" s="207">
        <v>23</v>
      </c>
      <c r="AP293" s="207">
        <v>1768.5785536159622</v>
      </c>
      <c r="AQ293" s="208">
        <f t="shared" si="369"/>
        <v>76.894719722433138</v>
      </c>
      <c r="AR293" s="205">
        <f t="shared" si="377"/>
        <v>5</v>
      </c>
      <c r="AS293" s="529"/>
      <c r="AT293" s="207">
        <v>23</v>
      </c>
      <c r="AU293" s="207">
        <v>1768.3586806241362</v>
      </c>
      <c r="AV293" s="208">
        <f t="shared" si="370"/>
        <v>76.885160027136365</v>
      </c>
      <c r="AW293" s="205">
        <f t="shared" si="378"/>
        <v>6</v>
      </c>
      <c r="AX293" s="529"/>
    </row>
    <row r="294" spans="2:50" ht="14.25" customHeight="1">
      <c r="B294" s="494"/>
      <c r="C294" s="203">
        <v>8</v>
      </c>
      <c r="D294" s="206" t="s">
        <v>380</v>
      </c>
      <c r="E294" s="203">
        <v>17</v>
      </c>
      <c r="F294" s="203">
        <v>2000</v>
      </c>
      <c r="G294" s="208">
        <f t="shared" si="363"/>
        <v>117.64705882352941</v>
      </c>
      <c r="H294" s="529"/>
      <c r="I294" s="209">
        <f t="shared" si="371"/>
        <v>17</v>
      </c>
      <c r="J294" s="209">
        <f t="shared" si="371"/>
        <v>1764.4513685237121</v>
      </c>
      <c r="K294" s="210">
        <f t="shared" si="371"/>
        <v>103.79125697198303</v>
      </c>
      <c r="L294" s="530"/>
      <c r="M294" s="209">
        <f>RANK(K294, K$287:$K$301)</f>
        <v>1</v>
      </c>
      <c r="N294" s="494"/>
      <c r="O294" s="494"/>
      <c r="P294" s="207">
        <v>17</v>
      </c>
      <c r="Q294" s="207">
        <v>1764.5840524680732</v>
      </c>
      <c r="R294" s="208">
        <f t="shared" si="364"/>
        <v>103.79906190988666</v>
      </c>
      <c r="S294" s="205">
        <f t="shared" si="372"/>
        <v>1</v>
      </c>
      <c r="T294" s="529"/>
      <c r="U294" s="207">
        <v>17</v>
      </c>
      <c r="V294" s="207">
        <v>1764.4427879239634</v>
      </c>
      <c r="W294" s="208">
        <f t="shared" si="365"/>
        <v>103.79075223082137</v>
      </c>
      <c r="X294" s="205">
        <f>RANK(W294, W$287:W$301)</f>
        <v>1</v>
      </c>
      <c r="Y294" s="529"/>
      <c r="Z294" s="207">
        <v>17</v>
      </c>
      <c r="AA294" s="207">
        <v>1764.4323905463016</v>
      </c>
      <c r="AB294" s="208">
        <f t="shared" si="366"/>
        <v>103.79014062037068</v>
      </c>
      <c r="AC294" s="205">
        <f t="shared" si="374"/>
        <v>1</v>
      </c>
      <c r="AD294" s="529"/>
      <c r="AE294" s="207">
        <v>17</v>
      </c>
      <c r="AF294" s="207">
        <v>1764.3500180050439</v>
      </c>
      <c r="AG294" s="208">
        <f t="shared" si="367"/>
        <v>103.78529517676729</v>
      </c>
      <c r="AH294" s="205">
        <f t="shared" si="375"/>
        <v>1</v>
      </c>
      <c r="AI294" s="529"/>
      <c r="AJ294" s="207">
        <v>17</v>
      </c>
      <c r="AK294" s="207">
        <v>1764.4402634054566</v>
      </c>
      <c r="AL294" s="208">
        <f t="shared" si="368"/>
        <v>103.79060372973274</v>
      </c>
      <c r="AM294" s="205">
        <f t="shared" si="376"/>
        <v>1</v>
      </c>
      <c r="AN294" s="529"/>
      <c r="AO294" s="207">
        <v>17</v>
      </c>
      <c r="AP294" s="207">
        <v>1764.4656228726994</v>
      </c>
      <c r="AQ294" s="208">
        <f t="shared" si="369"/>
        <v>103.79209546309997</v>
      </c>
      <c r="AR294" s="205">
        <f t="shared" si="377"/>
        <v>1</v>
      </c>
      <c r="AS294" s="529"/>
      <c r="AT294" s="207">
        <v>17</v>
      </c>
      <c r="AU294" s="207">
        <v>1764.4444444444453</v>
      </c>
      <c r="AV294" s="208">
        <f t="shared" si="370"/>
        <v>103.79084967320266</v>
      </c>
      <c r="AW294" s="205">
        <f t="shared" si="378"/>
        <v>1</v>
      </c>
      <c r="AX294" s="529"/>
    </row>
    <row r="295" spans="2:50" ht="14.25" customHeight="1">
      <c r="B295" s="494"/>
      <c r="C295" s="203">
        <v>9</v>
      </c>
      <c r="D295" s="206" t="s">
        <v>618</v>
      </c>
      <c r="E295" s="203">
        <v>20</v>
      </c>
      <c r="F295" s="203">
        <v>2000</v>
      </c>
      <c r="G295" s="208">
        <f t="shared" si="363"/>
        <v>100</v>
      </c>
      <c r="H295" s="529"/>
      <c r="I295" s="209">
        <f t="shared" si="371"/>
        <v>20</v>
      </c>
      <c r="J295" s="209">
        <f t="shared" si="371"/>
        <v>1766.227949198797</v>
      </c>
      <c r="K295" s="210">
        <f t="shared" si="371"/>
        <v>88.311397459939855</v>
      </c>
      <c r="L295" s="530"/>
      <c r="M295" s="209">
        <f>RANK(K295, K$287:$K$301)</f>
        <v>2</v>
      </c>
      <c r="N295" s="494"/>
      <c r="O295" s="494"/>
      <c r="P295" s="207">
        <v>20</v>
      </c>
      <c r="Q295" s="207">
        <v>1765.7608695652195</v>
      </c>
      <c r="R295" s="208">
        <f t="shared" si="364"/>
        <v>88.288043478260974</v>
      </c>
      <c r="S295" s="205">
        <f t="shared" si="372"/>
        <v>2</v>
      </c>
      <c r="T295" s="529"/>
      <c r="U295" s="207">
        <v>20</v>
      </c>
      <c r="V295" s="207">
        <v>1765.6140350877204</v>
      </c>
      <c r="W295" s="208">
        <f t="shared" si="365"/>
        <v>88.280701754386016</v>
      </c>
      <c r="X295" s="205">
        <f t="shared" si="373"/>
        <v>2</v>
      </c>
      <c r="Y295" s="529"/>
      <c r="Z295" s="207">
        <v>20</v>
      </c>
      <c r="AA295" s="207">
        <v>1765.7905378083301</v>
      </c>
      <c r="AB295" s="208">
        <f t="shared" si="366"/>
        <v>88.289526890416511</v>
      </c>
      <c r="AC295" s="205">
        <f t="shared" si="374"/>
        <v>2</v>
      </c>
      <c r="AD295" s="529"/>
      <c r="AE295" s="207">
        <v>20</v>
      </c>
      <c r="AF295" s="207">
        <v>1766.1115133960936</v>
      </c>
      <c r="AG295" s="208">
        <f t="shared" si="367"/>
        <v>88.305575669804682</v>
      </c>
      <c r="AH295" s="205">
        <f t="shared" si="375"/>
        <v>2</v>
      </c>
      <c r="AI295" s="529"/>
      <c r="AJ295" s="207">
        <v>20</v>
      </c>
      <c r="AK295" s="207">
        <v>1766.4447403462073</v>
      </c>
      <c r="AL295" s="208">
        <f t="shared" si="368"/>
        <v>88.322237017310357</v>
      </c>
      <c r="AM295" s="205">
        <f t="shared" si="376"/>
        <v>2</v>
      </c>
      <c r="AN295" s="529"/>
      <c r="AO295" s="207">
        <v>20</v>
      </c>
      <c r="AP295" s="207">
        <v>1766.7752442996741</v>
      </c>
      <c r="AQ295" s="208">
        <f t="shared" si="369"/>
        <v>88.338762214983703</v>
      </c>
      <c r="AR295" s="205">
        <f t="shared" si="377"/>
        <v>2</v>
      </c>
      <c r="AS295" s="529"/>
      <c r="AT295" s="207">
        <v>20</v>
      </c>
      <c r="AU295" s="207">
        <v>1767.0987038883347</v>
      </c>
      <c r="AV295" s="208">
        <f t="shared" si="370"/>
        <v>88.35493519441674</v>
      </c>
      <c r="AW295" s="205">
        <f t="shared" si="378"/>
        <v>2</v>
      </c>
      <c r="AX295" s="529"/>
    </row>
    <row r="296" spans="2:50" ht="14.25" customHeight="1">
      <c r="B296" s="494"/>
      <c r="C296" s="203">
        <v>10</v>
      </c>
      <c r="D296" s="206" t="s">
        <v>671</v>
      </c>
      <c r="E296" s="203">
        <v>21</v>
      </c>
      <c r="F296" s="203">
        <v>2000</v>
      </c>
      <c r="G296" s="208">
        <f t="shared" si="363"/>
        <v>95.238095238095241</v>
      </c>
      <c r="H296" s="529"/>
      <c r="I296" s="209">
        <f t="shared" si="371"/>
        <v>21</v>
      </c>
      <c r="J296" s="209">
        <f t="shared" si="371"/>
        <v>1766.8545512936614</v>
      </c>
      <c r="K296" s="210">
        <f t="shared" si="371"/>
        <v>84.135931013983878</v>
      </c>
      <c r="L296" s="530"/>
      <c r="M296" s="209">
        <f>RANK(K296, K$287:$K$301)</f>
        <v>4</v>
      </c>
      <c r="N296" s="494"/>
      <c r="O296" s="494"/>
      <c r="P296" s="207">
        <v>21</v>
      </c>
      <c r="Q296" s="207">
        <v>1766.6008685353343</v>
      </c>
      <c r="R296" s="208">
        <f t="shared" si="364"/>
        <v>84.123850882634969</v>
      </c>
      <c r="S296" s="205">
        <f t="shared" si="372"/>
        <v>4</v>
      </c>
      <c r="T296" s="529"/>
      <c r="U296" s="207">
        <v>21</v>
      </c>
      <c r="V296" s="207">
        <v>1766.8917345750897</v>
      </c>
      <c r="W296" s="208">
        <f t="shared" si="365"/>
        <v>84.137701646432845</v>
      </c>
      <c r="X296" s="205">
        <f t="shared" si="373"/>
        <v>4</v>
      </c>
      <c r="Y296" s="529"/>
      <c r="Z296" s="207">
        <v>21</v>
      </c>
      <c r="AA296" s="207">
        <v>1766.972477064221</v>
      </c>
      <c r="AB296" s="208">
        <f t="shared" si="366"/>
        <v>84.141546526867671</v>
      </c>
      <c r="AC296" s="205">
        <f t="shared" si="374"/>
        <v>4</v>
      </c>
      <c r="AD296" s="529"/>
      <c r="AE296" s="207"/>
      <c r="AF296" s="207"/>
      <c r="AG296" s="208"/>
      <c r="AH296" s="205"/>
      <c r="AI296" s="529"/>
      <c r="AJ296" s="207"/>
      <c r="AK296" s="207"/>
      <c r="AL296" s="208"/>
      <c r="AM296" s="205"/>
      <c r="AN296" s="529"/>
      <c r="AO296" s="207"/>
      <c r="AP296" s="207"/>
      <c r="AQ296" s="208"/>
      <c r="AR296" s="205"/>
      <c r="AS296" s="529"/>
      <c r="AT296" s="207">
        <v>21</v>
      </c>
      <c r="AU296" s="207">
        <v>1766.9531250000007</v>
      </c>
      <c r="AV296" s="208">
        <f t="shared" si="370"/>
        <v>84.140625000000028</v>
      </c>
      <c r="AW296" s="205">
        <f t="shared" si="378"/>
        <v>4</v>
      </c>
      <c r="AX296" s="529"/>
    </row>
    <row r="297" spans="2:50" ht="14.25" customHeight="1">
      <c r="B297" s="494"/>
      <c r="C297" s="203">
        <v>11</v>
      </c>
      <c r="D297" s="206"/>
      <c r="E297" s="203"/>
      <c r="F297" s="203"/>
      <c r="G297" s="208"/>
      <c r="H297" s="529"/>
      <c r="I297" s="209"/>
      <c r="J297" s="209"/>
      <c r="K297" s="210"/>
      <c r="L297" s="530"/>
      <c r="M297" s="209"/>
      <c r="N297" s="494"/>
      <c r="O297" s="494"/>
      <c r="P297" s="207"/>
      <c r="Q297" s="207"/>
      <c r="R297" s="208"/>
      <c r="S297" s="205"/>
      <c r="T297" s="529"/>
      <c r="U297" s="207"/>
      <c r="V297" s="207"/>
      <c r="W297" s="208"/>
      <c r="X297" s="205"/>
      <c r="Y297" s="529"/>
      <c r="Z297" s="207"/>
      <c r="AA297" s="207"/>
      <c r="AB297" s="208"/>
      <c r="AC297" s="205"/>
      <c r="AD297" s="529"/>
      <c r="AE297" s="207"/>
      <c r="AF297" s="207"/>
      <c r="AG297" s="208"/>
      <c r="AH297" s="205"/>
      <c r="AI297" s="529"/>
      <c r="AJ297" s="207"/>
      <c r="AK297" s="207"/>
      <c r="AL297" s="208"/>
      <c r="AM297" s="205"/>
      <c r="AN297" s="529"/>
      <c r="AO297" s="207"/>
      <c r="AP297" s="207"/>
      <c r="AQ297" s="208"/>
      <c r="AR297" s="205"/>
      <c r="AS297" s="529"/>
      <c r="AT297" s="207"/>
      <c r="AU297" s="207"/>
      <c r="AV297" s="208"/>
      <c r="AW297" s="205"/>
      <c r="AX297" s="529"/>
    </row>
    <row r="298" spans="2:50" ht="14.25" customHeight="1">
      <c r="B298" s="494"/>
      <c r="C298" s="203">
        <v>12</v>
      </c>
      <c r="D298" s="206"/>
      <c r="E298" s="203"/>
      <c r="F298" s="203"/>
      <c r="G298" s="208"/>
      <c r="H298" s="529"/>
      <c r="I298" s="209"/>
      <c r="J298" s="209"/>
      <c r="K298" s="210"/>
      <c r="L298" s="530"/>
      <c r="M298" s="209"/>
      <c r="N298" s="494"/>
      <c r="O298" s="494"/>
      <c r="P298" s="207"/>
      <c r="Q298" s="207"/>
      <c r="R298" s="208"/>
      <c r="S298" s="205"/>
      <c r="T298" s="529"/>
      <c r="U298" s="207"/>
      <c r="V298" s="207"/>
      <c r="W298" s="208"/>
      <c r="X298" s="205"/>
      <c r="Y298" s="529"/>
      <c r="Z298" s="207"/>
      <c r="AA298" s="207"/>
      <c r="AB298" s="208"/>
      <c r="AC298" s="205"/>
      <c r="AD298" s="529"/>
      <c r="AE298" s="207"/>
      <c r="AF298" s="207"/>
      <c r="AG298" s="208"/>
      <c r="AH298" s="205"/>
      <c r="AI298" s="529"/>
      <c r="AJ298" s="207"/>
      <c r="AK298" s="207"/>
      <c r="AL298" s="208"/>
      <c r="AM298" s="205"/>
      <c r="AN298" s="529"/>
      <c r="AO298" s="207"/>
      <c r="AP298" s="207"/>
      <c r="AQ298" s="208"/>
      <c r="AR298" s="205"/>
      <c r="AS298" s="529"/>
      <c r="AT298" s="207"/>
      <c r="AU298" s="207"/>
      <c r="AV298" s="208"/>
      <c r="AW298" s="205"/>
      <c r="AX298" s="529"/>
    </row>
    <row r="299" spans="2:50" ht="14.25" customHeight="1">
      <c r="B299" s="494"/>
      <c r="C299" s="203">
        <v>13</v>
      </c>
      <c r="D299" s="206"/>
      <c r="E299" s="203"/>
      <c r="F299" s="203"/>
      <c r="G299" s="208"/>
      <c r="H299" s="529"/>
      <c r="I299" s="209"/>
      <c r="J299" s="209"/>
      <c r="K299" s="210"/>
      <c r="L299" s="530"/>
      <c r="M299" s="209"/>
      <c r="N299" s="494"/>
      <c r="O299" s="494"/>
      <c r="P299" s="207"/>
      <c r="Q299" s="207"/>
      <c r="R299" s="208"/>
      <c r="S299" s="205"/>
      <c r="T299" s="529"/>
      <c r="U299" s="207"/>
      <c r="V299" s="207"/>
      <c r="W299" s="208"/>
      <c r="X299" s="205"/>
      <c r="Y299" s="529"/>
      <c r="Z299" s="207"/>
      <c r="AA299" s="207"/>
      <c r="AB299" s="208"/>
      <c r="AC299" s="205"/>
      <c r="AD299" s="529"/>
      <c r="AE299" s="207"/>
      <c r="AF299" s="207"/>
      <c r="AG299" s="208"/>
      <c r="AH299" s="205"/>
      <c r="AI299" s="529"/>
      <c r="AJ299" s="207"/>
      <c r="AK299" s="207"/>
      <c r="AL299" s="208"/>
      <c r="AM299" s="205"/>
      <c r="AN299" s="529"/>
      <c r="AO299" s="207"/>
      <c r="AP299" s="207"/>
      <c r="AQ299" s="208"/>
      <c r="AR299" s="205"/>
      <c r="AS299" s="529"/>
      <c r="AT299" s="207"/>
      <c r="AU299" s="207"/>
      <c r="AV299" s="208"/>
      <c r="AW299" s="205"/>
      <c r="AX299" s="529"/>
    </row>
    <row r="300" spans="2:50" ht="14.25" customHeight="1">
      <c r="B300" s="494"/>
      <c r="C300" s="203">
        <v>14</v>
      </c>
      <c r="D300" s="206"/>
      <c r="E300" s="203"/>
      <c r="F300" s="203"/>
      <c r="G300" s="208"/>
      <c r="H300" s="529"/>
      <c r="I300" s="209"/>
      <c r="J300" s="209"/>
      <c r="K300" s="210"/>
      <c r="L300" s="530"/>
      <c r="M300" s="209"/>
      <c r="N300" s="494"/>
      <c r="O300" s="494"/>
      <c r="P300" s="203"/>
      <c r="Q300" s="203"/>
      <c r="R300" s="208"/>
      <c r="S300" s="205"/>
      <c r="T300" s="529"/>
      <c r="U300" s="203"/>
      <c r="V300" s="203"/>
      <c r="W300" s="208"/>
      <c r="X300" s="205"/>
      <c r="Y300" s="529"/>
      <c r="Z300" s="203"/>
      <c r="AA300" s="203"/>
      <c r="AB300" s="208"/>
      <c r="AC300" s="205"/>
      <c r="AD300" s="529"/>
      <c r="AE300" s="203"/>
      <c r="AF300" s="203"/>
      <c r="AG300" s="208"/>
      <c r="AH300" s="205"/>
      <c r="AI300" s="529"/>
      <c r="AJ300" s="203"/>
      <c r="AK300" s="203"/>
      <c r="AL300" s="208"/>
      <c r="AM300" s="205"/>
      <c r="AN300" s="529"/>
      <c r="AO300" s="203"/>
      <c r="AP300" s="203"/>
      <c r="AQ300" s="208"/>
      <c r="AR300" s="205"/>
      <c r="AS300" s="529"/>
      <c r="AT300" s="203"/>
      <c r="AU300" s="203"/>
      <c r="AV300" s="208"/>
      <c r="AW300" s="205"/>
      <c r="AX300" s="529"/>
    </row>
    <row r="301" spans="2:50" ht="14.25" customHeight="1">
      <c r="B301" s="494"/>
      <c r="C301" s="203">
        <v>15</v>
      </c>
      <c r="D301" s="206"/>
      <c r="E301" s="203"/>
      <c r="F301" s="203"/>
      <c r="G301" s="208"/>
      <c r="H301" s="529"/>
      <c r="I301" s="209"/>
      <c r="J301" s="209"/>
      <c r="K301" s="210"/>
      <c r="L301" s="530"/>
      <c r="M301" s="209"/>
      <c r="N301" s="494"/>
      <c r="O301" s="494"/>
      <c r="P301" s="203"/>
      <c r="Q301" s="207"/>
      <c r="R301" s="208"/>
      <c r="S301" s="205"/>
      <c r="T301" s="529"/>
      <c r="U301" s="203"/>
      <c r="V301" s="207"/>
      <c r="W301" s="208"/>
      <c r="X301" s="205"/>
      <c r="Y301" s="529"/>
      <c r="Z301" s="203"/>
      <c r="AA301" s="207"/>
      <c r="AB301" s="208"/>
      <c r="AC301" s="205"/>
      <c r="AD301" s="529"/>
      <c r="AE301" s="203"/>
      <c r="AF301" s="207"/>
      <c r="AG301" s="208"/>
      <c r="AH301" s="205"/>
      <c r="AI301" s="529"/>
      <c r="AJ301" s="203"/>
      <c r="AK301" s="207"/>
      <c r="AL301" s="208"/>
      <c r="AM301" s="205"/>
      <c r="AN301" s="529"/>
      <c r="AO301" s="203"/>
      <c r="AP301" s="207"/>
      <c r="AQ301" s="208"/>
      <c r="AR301" s="205"/>
      <c r="AS301" s="529"/>
      <c r="AT301" s="203"/>
      <c r="AU301" s="207"/>
      <c r="AV301" s="208"/>
      <c r="AW301" s="205"/>
      <c r="AX301" s="529"/>
    </row>
    <row r="302" spans="2:50" ht="14.25" customHeight="1" collapsed="1">
      <c r="B302" s="531" t="s">
        <v>763</v>
      </c>
      <c r="C302" s="532"/>
      <c r="D302" s="532"/>
      <c r="E302" s="532"/>
      <c r="F302" s="532"/>
      <c r="G302" s="532"/>
      <c r="H302" s="532"/>
      <c r="I302" s="532"/>
      <c r="J302" s="532"/>
      <c r="K302" s="532"/>
      <c r="L302" s="532"/>
      <c r="M302" s="533"/>
      <c r="N302" s="575" t="s">
        <v>445</v>
      </c>
      <c r="O302" s="575" t="s">
        <v>105</v>
      </c>
      <c r="P302" s="587">
        <f>AT282+1</f>
        <v>45972</v>
      </c>
      <c r="Q302" s="588"/>
      <c r="R302" s="588"/>
      <c r="S302" s="588"/>
      <c r="T302" s="588"/>
      <c r="U302" s="589">
        <f>P302+1</f>
        <v>45973</v>
      </c>
      <c r="V302" s="590"/>
      <c r="W302" s="590"/>
      <c r="X302" s="590"/>
      <c r="Y302" s="590"/>
      <c r="Z302" s="587">
        <f t="shared" ref="Z302" si="379">U302+1</f>
        <v>45974</v>
      </c>
      <c r="AA302" s="588"/>
      <c r="AB302" s="588"/>
      <c r="AC302" s="588"/>
      <c r="AD302" s="588"/>
      <c r="AE302" s="589">
        <f t="shared" ref="AE302" si="380">Z302+1</f>
        <v>45975</v>
      </c>
      <c r="AF302" s="590"/>
      <c r="AG302" s="590"/>
      <c r="AH302" s="590"/>
      <c r="AI302" s="590"/>
      <c r="AJ302" s="591">
        <f t="shared" ref="AJ302" si="381">AE302+1</f>
        <v>45976</v>
      </c>
      <c r="AK302" s="592"/>
      <c r="AL302" s="592"/>
      <c r="AM302" s="592"/>
      <c r="AN302" s="593"/>
      <c r="AO302" s="589">
        <f t="shared" ref="AO302" si="382">AJ302+1</f>
        <v>45977</v>
      </c>
      <c r="AP302" s="590"/>
      <c r="AQ302" s="590"/>
      <c r="AR302" s="590"/>
      <c r="AS302" s="590"/>
      <c r="AT302" s="591">
        <f t="shared" ref="AT302" si="383">AO302+1</f>
        <v>45978</v>
      </c>
      <c r="AU302" s="592"/>
      <c r="AV302" s="592"/>
      <c r="AW302" s="592"/>
      <c r="AX302" s="593"/>
    </row>
    <row r="303" spans="2:50" ht="14.25" customHeight="1">
      <c r="B303" s="534"/>
      <c r="C303" s="534"/>
      <c r="D303" s="534"/>
      <c r="E303" s="534"/>
      <c r="F303" s="534"/>
      <c r="G303" s="534"/>
      <c r="H303" s="534"/>
      <c r="I303" s="534"/>
      <c r="J303" s="534"/>
      <c r="K303" s="534"/>
      <c r="L303" s="534"/>
      <c r="M303" s="535"/>
      <c r="N303" s="577"/>
      <c r="O303" s="577"/>
      <c r="P303" s="594">
        <f>P302</f>
        <v>45972</v>
      </c>
      <c r="Q303" s="594"/>
      <c r="R303" s="594"/>
      <c r="S303" s="594"/>
      <c r="T303" s="594"/>
      <c r="U303" s="595">
        <f>U302</f>
        <v>45973</v>
      </c>
      <c r="V303" s="595"/>
      <c r="W303" s="595"/>
      <c r="X303" s="595"/>
      <c r="Y303" s="595"/>
      <c r="Z303" s="594">
        <f t="shared" ref="Z303" si="384">Z302</f>
        <v>45974</v>
      </c>
      <c r="AA303" s="594"/>
      <c r="AB303" s="594"/>
      <c r="AC303" s="594"/>
      <c r="AD303" s="594"/>
      <c r="AE303" s="595">
        <f t="shared" ref="AE303" si="385">AE302</f>
        <v>45975</v>
      </c>
      <c r="AF303" s="595"/>
      <c r="AG303" s="595"/>
      <c r="AH303" s="595"/>
      <c r="AI303" s="595"/>
      <c r="AJ303" s="596">
        <f t="shared" ref="AJ303" si="386">AJ302</f>
        <v>45976</v>
      </c>
      <c r="AK303" s="597"/>
      <c r="AL303" s="597"/>
      <c r="AM303" s="597"/>
      <c r="AN303" s="598"/>
      <c r="AO303" s="595">
        <f t="shared" ref="AO303" si="387">AO302</f>
        <v>45977</v>
      </c>
      <c r="AP303" s="595"/>
      <c r="AQ303" s="595"/>
      <c r="AR303" s="595"/>
      <c r="AS303" s="595"/>
      <c r="AT303" s="596">
        <f t="shared" ref="AT303" si="388">AT302</f>
        <v>45978</v>
      </c>
      <c r="AU303" s="597"/>
      <c r="AV303" s="597"/>
      <c r="AW303" s="597"/>
      <c r="AX303" s="598"/>
    </row>
    <row r="304" spans="2:50" ht="14.25" customHeight="1">
      <c r="B304" s="494" t="s">
        <v>165</v>
      </c>
      <c r="C304" s="494" t="s">
        <v>160</v>
      </c>
      <c r="D304" s="494"/>
      <c r="E304" s="494" t="s">
        <v>161</v>
      </c>
      <c r="F304" s="494"/>
      <c r="G304" s="494"/>
      <c r="H304" s="494" t="s">
        <v>166</v>
      </c>
      <c r="I304" s="527" t="s">
        <v>446</v>
      </c>
      <c r="J304" s="527"/>
      <c r="K304" s="527"/>
      <c r="L304" s="527" t="s">
        <v>166</v>
      </c>
      <c r="M304" s="527" t="s">
        <v>168</v>
      </c>
      <c r="N304" s="494"/>
      <c r="O304" s="494" t="s">
        <v>167</v>
      </c>
      <c r="P304" s="494" t="s">
        <v>163</v>
      </c>
      <c r="Q304" s="494"/>
      <c r="R304" s="494"/>
      <c r="S304" s="494"/>
      <c r="T304" s="494" t="s">
        <v>166</v>
      </c>
      <c r="U304" s="494" t="s">
        <v>163</v>
      </c>
      <c r="V304" s="494"/>
      <c r="W304" s="494"/>
      <c r="X304" s="494"/>
      <c r="Y304" s="494" t="s">
        <v>166</v>
      </c>
      <c r="Z304" s="494" t="s">
        <v>163</v>
      </c>
      <c r="AA304" s="494"/>
      <c r="AB304" s="494"/>
      <c r="AC304" s="494"/>
      <c r="AD304" s="494" t="s">
        <v>166</v>
      </c>
      <c r="AE304" s="494" t="s">
        <v>163</v>
      </c>
      <c r="AF304" s="494"/>
      <c r="AG304" s="494"/>
      <c r="AH304" s="494"/>
      <c r="AI304" s="494" t="s">
        <v>166</v>
      </c>
      <c r="AJ304" s="494" t="s">
        <v>163</v>
      </c>
      <c r="AK304" s="494"/>
      <c r="AL304" s="494"/>
      <c r="AM304" s="494"/>
      <c r="AN304" s="494" t="s">
        <v>166</v>
      </c>
      <c r="AO304" s="494" t="s">
        <v>163</v>
      </c>
      <c r="AP304" s="494"/>
      <c r="AQ304" s="494"/>
      <c r="AR304" s="494"/>
      <c r="AS304" s="494" t="s">
        <v>166</v>
      </c>
      <c r="AT304" s="494" t="s">
        <v>163</v>
      </c>
      <c r="AU304" s="494"/>
      <c r="AV304" s="494"/>
      <c r="AW304" s="494"/>
      <c r="AX304" s="494" t="s">
        <v>166</v>
      </c>
    </row>
    <row r="305" spans="2:50" ht="14.25" customHeight="1">
      <c r="B305" s="494"/>
      <c r="C305" s="494"/>
      <c r="D305" s="494"/>
      <c r="E305" s="494" t="s">
        <v>447</v>
      </c>
      <c r="F305" s="494"/>
      <c r="G305" s="494"/>
      <c r="H305" s="494"/>
      <c r="I305" s="527" t="s">
        <v>447</v>
      </c>
      <c r="J305" s="527"/>
      <c r="K305" s="527"/>
      <c r="L305" s="527"/>
      <c r="M305" s="527"/>
      <c r="N305" s="494"/>
      <c r="O305" s="494"/>
      <c r="P305" s="494" t="s">
        <v>448</v>
      </c>
      <c r="Q305" s="494"/>
      <c r="R305" s="494"/>
      <c r="S305" s="494"/>
      <c r="T305" s="494"/>
      <c r="U305" s="494" t="s">
        <v>448</v>
      </c>
      <c r="V305" s="494"/>
      <c r="W305" s="494"/>
      <c r="X305" s="494"/>
      <c r="Y305" s="494"/>
      <c r="Z305" s="494" t="s">
        <v>448</v>
      </c>
      <c r="AA305" s="494"/>
      <c r="AB305" s="494"/>
      <c r="AC305" s="494"/>
      <c r="AD305" s="494"/>
      <c r="AE305" s="494" t="s">
        <v>448</v>
      </c>
      <c r="AF305" s="494"/>
      <c r="AG305" s="494"/>
      <c r="AH305" s="494"/>
      <c r="AI305" s="494"/>
      <c r="AJ305" s="494" t="s">
        <v>448</v>
      </c>
      <c r="AK305" s="494"/>
      <c r="AL305" s="494"/>
      <c r="AM305" s="494"/>
      <c r="AN305" s="494"/>
      <c r="AO305" s="494" t="s">
        <v>448</v>
      </c>
      <c r="AP305" s="494"/>
      <c r="AQ305" s="494"/>
      <c r="AR305" s="494"/>
      <c r="AS305" s="494"/>
      <c r="AT305" s="494" t="s">
        <v>448</v>
      </c>
      <c r="AU305" s="494"/>
      <c r="AV305" s="494"/>
      <c r="AW305" s="494"/>
      <c r="AX305" s="494"/>
    </row>
    <row r="306" spans="2:50" ht="14.25" customHeight="1">
      <c r="B306" s="494"/>
      <c r="C306" s="494"/>
      <c r="D306" s="494"/>
      <c r="E306" s="203" t="s">
        <v>162</v>
      </c>
      <c r="F306" s="203" t="s">
        <v>449</v>
      </c>
      <c r="G306" s="203" t="s">
        <v>164</v>
      </c>
      <c r="H306" s="494"/>
      <c r="I306" s="204" t="s">
        <v>162</v>
      </c>
      <c r="J306" s="204" t="s">
        <v>449</v>
      </c>
      <c r="K306" s="204" t="s">
        <v>164</v>
      </c>
      <c r="L306" s="527"/>
      <c r="M306" s="527"/>
      <c r="N306" s="494"/>
      <c r="O306" s="494"/>
      <c r="P306" s="203" t="s">
        <v>162</v>
      </c>
      <c r="Q306" s="203" t="s">
        <v>449</v>
      </c>
      <c r="R306" s="203" t="s">
        <v>164</v>
      </c>
      <c r="S306" s="205" t="s">
        <v>168</v>
      </c>
      <c r="T306" s="494"/>
      <c r="U306" s="203" t="s">
        <v>162</v>
      </c>
      <c r="V306" s="203" t="s">
        <v>449</v>
      </c>
      <c r="W306" s="203" t="s">
        <v>164</v>
      </c>
      <c r="X306" s="205" t="s">
        <v>168</v>
      </c>
      <c r="Y306" s="494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494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494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494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494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494"/>
    </row>
    <row r="307" spans="2:50" ht="14.25" customHeight="1">
      <c r="B307" s="494" t="s">
        <v>408</v>
      </c>
      <c r="C307" s="203">
        <v>1</v>
      </c>
      <c r="D307" s="206" t="s">
        <v>375</v>
      </c>
      <c r="E307" s="203">
        <v>25</v>
      </c>
      <c r="F307" s="203">
        <v>2000</v>
      </c>
      <c r="G307" s="208">
        <f t="shared" ref="G307:G316" si="389">F307/E307</f>
        <v>80</v>
      </c>
      <c r="H307" s="529">
        <f>AVERAGE(G307:G321)</f>
        <v>92.466381018810694</v>
      </c>
      <c r="I307" s="209">
        <f>AVERAGE(P307,U307,Z307,AE307,AJ307,AO307,AT307)</f>
        <v>25</v>
      </c>
      <c r="J307" s="209">
        <f>AVERAGE(Q307,V307,AA307,AF307,AK307,AP307,AU307)</f>
        <v>1773.9469281363479</v>
      </c>
      <c r="K307" s="210">
        <f>AVERAGE(R307,W307,AB307,AG307,AL307,AQ307,AV307)</f>
        <v>70.957877125453919</v>
      </c>
      <c r="L307" s="530">
        <f>IFERROR(AVERAGE(K307:K321),"-")</f>
        <v>81.719742964833898</v>
      </c>
      <c r="M307" s="209">
        <f>RANK(K307, K$307:$K$321)</f>
        <v>9</v>
      </c>
      <c r="N307" s="494"/>
      <c r="O307" s="494"/>
      <c r="P307" s="207">
        <v>25</v>
      </c>
      <c r="Q307" s="207">
        <v>1773.9740591112056</v>
      </c>
      <c r="R307" s="208">
        <f t="shared" ref="R307:R316" si="390">Q307/P307</f>
        <v>70.958962364448226</v>
      </c>
      <c r="S307" s="205">
        <f>RANK(R307, R$307:R$321)</f>
        <v>9</v>
      </c>
      <c r="T307" s="529">
        <f>AVERAGE(R307:R321)</f>
        <v>81.677273225736045</v>
      </c>
      <c r="U307" s="207">
        <v>25</v>
      </c>
      <c r="V307" s="207">
        <v>1773.9186433401305</v>
      </c>
      <c r="W307" s="208">
        <f t="shared" ref="W307:W316" si="391">V307/U307</f>
        <v>70.956745733605217</v>
      </c>
      <c r="X307" s="205">
        <f>RANK(W307, W$307:W$321)</f>
        <v>9</v>
      </c>
      <c r="Y307" s="529">
        <f>AVERAGE(W307:W321)</f>
        <v>81.676618748500786</v>
      </c>
      <c r="Z307" s="207">
        <v>25</v>
      </c>
      <c r="AA307" s="207">
        <v>1774.0623403168117</v>
      </c>
      <c r="AB307" s="208">
        <f t="shared" ref="AB307:AB316" si="392">AA307/Z307</f>
        <v>70.962493612672475</v>
      </c>
      <c r="AC307" s="205">
        <f>RANK(AB307, AB$307:AB$321)</f>
        <v>9</v>
      </c>
      <c r="AD307" s="529">
        <f>AVERAGE(AB307:AB321)</f>
        <v>81.677047367229704</v>
      </c>
      <c r="AE307" s="207">
        <v>25</v>
      </c>
      <c r="AF307" s="207">
        <v>1774.0121580547111</v>
      </c>
      <c r="AG307" s="208">
        <f t="shared" ref="AG307:AG316" si="393">AF307/AE307</f>
        <v>70.960486322188444</v>
      </c>
      <c r="AH307" s="205">
        <f>RANK(AG307, AG$307:AG$321)</f>
        <v>9</v>
      </c>
      <c r="AI307" s="529">
        <f>AVERAGE(AG307:AG321)</f>
        <v>81.749705482574157</v>
      </c>
      <c r="AJ307" s="207">
        <v>25</v>
      </c>
      <c r="AK307" s="207">
        <v>1773.9062295938359</v>
      </c>
      <c r="AL307" s="208">
        <f t="shared" ref="AL307:AL316" si="394">AK307/AJ307</f>
        <v>70.956249183753428</v>
      </c>
      <c r="AM307" s="205">
        <f>RANK(AL307, AL$307:AL$321)</f>
        <v>9</v>
      </c>
      <c r="AN307" s="529">
        <f>AVERAGE(AL307:AL321)</f>
        <v>81.751267268966984</v>
      </c>
      <c r="AO307" s="207">
        <v>25</v>
      </c>
      <c r="AP307" s="207">
        <v>1773.8684884713925</v>
      </c>
      <c r="AQ307" s="208">
        <f t="shared" ref="AQ307:AQ316" si="395">AP307/AO307</f>
        <v>70.954739538855705</v>
      </c>
      <c r="AR307" s="205">
        <f>RANK(AQ307, AQ$307:AQ$321)</f>
        <v>9</v>
      </c>
      <c r="AS307" s="529">
        <f>AVERAGE(AQ307:AQ321)</f>
        <v>81.751886364087625</v>
      </c>
      <c r="AT307" s="207">
        <v>25</v>
      </c>
      <c r="AU307" s="207">
        <v>1773.8865780663482</v>
      </c>
      <c r="AV307" s="208">
        <f t="shared" ref="AV307:AV316" si="396">AU307/AT307</f>
        <v>70.955463122653924</v>
      </c>
      <c r="AW307" s="205">
        <f>RANK(AV307, AV$307:AV$321)</f>
        <v>9</v>
      </c>
      <c r="AX307" s="529">
        <f>AVERAGE(AV307:AV321)</f>
        <v>81.754402296742029</v>
      </c>
    </row>
    <row r="308" spans="2:50" ht="14.25" customHeight="1">
      <c r="B308" s="494"/>
      <c r="C308" s="203">
        <v>2</v>
      </c>
      <c r="D308" s="206" t="s">
        <v>409</v>
      </c>
      <c r="E308" s="203">
        <v>25</v>
      </c>
      <c r="F308" s="203">
        <v>2000</v>
      </c>
      <c r="G308" s="208">
        <f t="shared" si="389"/>
        <v>80</v>
      </c>
      <c r="H308" s="529"/>
      <c r="I308" s="209">
        <f t="shared" ref="I308:K316" si="397">AVERAGE(P308,U308,Z308,AE308,AJ308,AO308,AT308)</f>
        <v>25</v>
      </c>
      <c r="J308" s="209">
        <f t="shared" si="397"/>
        <v>1766.0257298958313</v>
      </c>
      <c r="K308" s="210">
        <f t="shared" si="397"/>
        <v>70.641029195833269</v>
      </c>
      <c r="L308" s="530"/>
      <c r="M308" s="209">
        <f>RANK(K308, K$307:$K$321)</f>
        <v>10</v>
      </c>
      <c r="N308" s="494"/>
      <c r="O308" s="494"/>
      <c r="P308" s="207">
        <v>25</v>
      </c>
      <c r="Q308" s="207">
        <v>1764.5101663585958</v>
      </c>
      <c r="R308" s="208">
        <f t="shared" si="390"/>
        <v>70.580406654343832</v>
      </c>
      <c r="S308" s="205">
        <f t="shared" ref="S308:S316" si="398">RANK(R308, R$307:R$321)</f>
        <v>10</v>
      </c>
      <c r="T308" s="529"/>
      <c r="U308" s="207">
        <v>25</v>
      </c>
      <c r="V308" s="207">
        <v>1764.529246168283</v>
      </c>
      <c r="W308" s="208">
        <f t="shared" si="391"/>
        <v>70.581169846731314</v>
      </c>
      <c r="X308" s="205">
        <f t="shared" ref="X308:X316" si="399">RANK(W308, W$307:W$321)</f>
        <v>10</v>
      </c>
      <c r="Y308" s="529"/>
      <c r="Z308" s="207">
        <v>25</v>
      </c>
      <c r="AA308" s="207">
        <v>1764.8044692737431</v>
      </c>
      <c r="AB308" s="208">
        <f t="shared" si="392"/>
        <v>70.592178770949715</v>
      </c>
      <c r="AC308" s="205">
        <f t="shared" ref="AC308:AC316" si="400">RANK(AB308, AB$307:AB$321)</f>
        <v>10</v>
      </c>
      <c r="AD308" s="529"/>
      <c r="AE308" s="207">
        <v>25</v>
      </c>
      <c r="AF308" s="207">
        <v>1767.1616461603714</v>
      </c>
      <c r="AG308" s="208">
        <f t="shared" si="393"/>
        <v>70.686465846414862</v>
      </c>
      <c r="AH308" s="205">
        <f t="shared" ref="AH308:AH316" si="401">RANK(AG308, AG$307:AG$321)</f>
        <v>10</v>
      </c>
      <c r="AI308" s="529"/>
      <c r="AJ308" s="207">
        <v>25</v>
      </c>
      <c r="AK308" s="207">
        <v>1767.0061099796321</v>
      </c>
      <c r="AL308" s="208">
        <f t="shared" si="394"/>
        <v>70.680244399185284</v>
      </c>
      <c r="AM308" s="205">
        <f t="shared" ref="AM308:AM316" si="402">RANK(AL308, AL$307:AL$321)</f>
        <v>10</v>
      </c>
      <c r="AN308" s="529"/>
      <c r="AO308" s="207">
        <v>25</v>
      </c>
      <c r="AP308" s="207">
        <v>1767.0697674418602</v>
      </c>
      <c r="AQ308" s="208">
        <f t="shared" si="395"/>
        <v>70.682790697674406</v>
      </c>
      <c r="AR308" s="205">
        <f t="shared" ref="AR308:AR316" si="403">RANK(AQ308, AQ$307:AQ$321)</f>
        <v>10</v>
      </c>
      <c r="AS308" s="529"/>
      <c r="AT308" s="207">
        <v>25</v>
      </c>
      <c r="AU308" s="207">
        <v>1767.0987038883347</v>
      </c>
      <c r="AV308" s="208">
        <f t="shared" si="396"/>
        <v>70.683948155533386</v>
      </c>
      <c r="AW308" s="205">
        <f t="shared" ref="AW308:AW316" si="404">RANK(AV308, AV$307:AV$321)</f>
        <v>10</v>
      </c>
      <c r="AX308" s="529"/>
    </row>
    <row r="309" spans="2:50" ht="14.25" customHeight="1">
      <c r="B309" s="494"/>
      <c r="C309" s="203">
        <v>3</v>
      </c>
      <c r="D309" s="206" t="s">
        <v>583</v>
      </c>
      <c r="E309" s="203">
        <v>22</v>
      </c>
      <c r="F309" s="203">
        <v>2000</v>
      </c>
      <c r="G309" s="208">
        <f t="shared" si="389"/>
        <v>90.909090909090907</v>
      </c>
      <c r="H309" s="529"/>
      <c r="I309" s="209">
        <f t="shared" si="397"/>
        <v>22</v>
      </c>
      <c r="J309" s="209">
        <f t="shared" si="397"/>
        <v>1767.6686284172015</v>
      </c>
      <c r="K309" s="210">
        <f t="shared" si="397"/>
        <v>80.348574018963703</v>
      </c>
      <c r="L309" s="530"/>
      <c r="M309" s="209">
        <f>RANK(K309, K$307:$K$321)</f>
        <v>5</v>
      </c>
      <c r="N309" s="494"/>
      <c r="O309" s="494"/>
      <c r="P309" s="207">
        <v>22</v>
      </c>
      <c r="Q309" s="207">
        <v>1766.6429080541702</v>
      </c>
      <c r="R309" s="208">
        <f t="shared" si="390"/>
        <v>80.301950366098652</v>
      </c>
      <c r="S309" s="205">
        <f t="shared" si="398"/>
        <v>5</v>
      </c>
      <c r="T309" s="529"/>
      <c r="U309" s="207">
        <v>22</v>
      </c>
      <c r="V309" s="207">
        <v>1766.5782493368695</v>
      </c>
      <c r="W309" s="208">
        <f t="shared" si="391"/>
        <v>80.299011333494065</v>
      </c>
      <c r="X309" s="205">
        <f t="shared" si="399"/>
        <v>5</v>
      </c>
      <c r="Y309" s="529"/>
      <c r="Z309" s="207">
        <v>22</v>
      </c>
      <c r="AA309" s="207">
        <v>1766.7692307692309</v>
      </c>
      <c r="AB309" s="208">
        <f t="shared" si="392"/>
        <v>80.307692307692321</v>
      </c>
      <c r="AC309" s="205">
        <f t="shared" si="400"/>
        <v>5</v>
      </c>
      <c r="AD309" s="529"/>
      <c r="AE309" s="207">
        <v>22</v>
      </c>
      <c r="AF309" s="207">
        <v>1768.4513805522208</v>
      </c>
      <c r="AG309" s="208">
        <f t="shared" si="393"/>
        <v>80.38415366146458</v>
      </c>
      <c r="AH309" s="205">
        <f t="shared" si="401"/>
        <v>5</v>
      </c>
      <c r="AI309" s="529"/>
      <c r="AJ309" s="207">
        <v>22</v>
      </c>
      <c r="AK309" s="207">
        <v>1768.3754512635373</v>
      </c>
      <c r="AL309" s="208">
        <f t="shared" si="394"/>
        <v>80.380702330160787</v>
      </c>
      <c r="AM309" s="205">
        <f t="shared" si="402"/>
        <v>5</v>
      </c>
      <c r="AN309" s="529"/>
      <c r="AO309" s="207">
        <v>22</v>
      </c>
      <c r="AP309" s="207">
        <v>1768.4747491923142</v>
      </c>
      <c r="AQ309" s="208">
        <f t="shared" si="395"/>
        <v>80.385215872377913</v>
      </c>
      <c r="AR309" s="205">
        <f t="shared" si="403"/>
        <v>5</v>
      </c>
      <c r="AS309" s="529"/>
      <c r="AT309" s="207">
        <v>22</v>
      </c>
      <c r="AU309" s="207">
        <v>1768.3884297520674</v>
      </c>
      <c r="AV309" s="208">
        <f t="shared" si="396"/>
        <v>80.381292261457602</v>
      </c>
      <c r="AW309" s="205">
        <f t="shared" si="404"/>
        <v>5</v>
      </c>
      <c r="AX309" s="529"/>
    </row>
    <row r="310" spans="2:50" ht="14.25" customHeight="1">
      <c r="B310" s="494"/>
      <c r="C310" s="203">
        <v>4</v>
      </c>
      <c r="D310" s="206" t="s">
        <v>645</v>
      </c>
      <c r="E310" s="203">
        <v>20</v>
      </c>
      <c r="F310" s="203">
        <v>2000</v>
      </c>
      <c r="G310" s="208">
        <f t="shared" si="389"/>
        <v>100</v>
      </c>
      <c r="H310" s="529"/>
      <c r="I310" s="209">
        <f t="shared" si="397"/>
        <v>20</v>
      </c>
      <c r="J310" s="209">
        <f t="shared" si="397"/>
        <v>1764.9029142779673</v>
      </c>
      <c r="K310" s="210">
        <f t="shared" si="397"/>
        <v>88.245145713898381</v>
      </c>
      <c r="L310" s="530"/>
      <c r="M310" s="209">
        <f>RANK(K310, K$307:$K$321)</f>
        <v>3</v>
      </c>
      <c r="N310" s="494"/>
      <c r="O310" s="494"/>
      <c r="P310" s="207">
        <v>20</v>
      </c>
      <c r="Q310" s="207">
        <v>1764.1653905053606</v>
      </c>
      <c r="R310" s="208">
        <f t="shared" si="390"/>
        <v>88.208269525268037</v>
      </c>
      <c r="S310" s="205">
        <f t="shared" si="398"/>
        <v>3</v>
      </c>
      <c r="T310" s="529"/>
      <c r="U310" s="207">
        <v>20</v>
      </c>
      <c r="V310" s="207">
        <v>1764.0513552068412</v>
      </c>
      <c r="W310" s="208">
        <f t="shared" si="391"/>
        <v>88.202567760342063</v>
      </c>
      <c r="X310" s="205">
        <f t="shared" si="399"/>
        <v>3</v>
      </c>
      <c r="Y310" s="529"/>
      <c r="Z310" s="207">
        <v>20</v>
      </c>
      <c r="AA310" s="207">
        <v>1763.7410071942286</v>
      </c>
      <c r="AB310" s="208">
        <f t="shared" si="392"/>
        <v>88.187050359711435</v>
      </c>
      <c r="AC310" s="205">
        <f t="shared" si="400"/>
        <v>3</v>
      </c>
      <c r="AD310" s="529"/>
      <c r="AE310" s="207">
        <v>20</v>
      </c>
      <c r="AF310" s="207">
        <v>1765.9152389540063</v>
      </c>
      <c r="AG310" s="208">
        <f t="shared" si="393"/>
        <v>88.295761947700313</v>
      </c>
      <c r="AH310" s="205">
        <f t="shared" si="401"/>
        <v>3</v>
      </c>
      <c r="AI310" s="529"/>
      <c r="AJ310" s="207">
        <v>20</v>
      </c>
      <c r="AK310" s="207">
        <v>1765.7000828500368</v>
      </c>
      <c r="AL310" s="208">
        <f t="shared" si="394"/>
        <v>88.285004142501833</v>
      </c>
      <c r="AM310" s="205">
        <f t="shared" si="402"/>
        <v>3</v>
      </c>
      <c r="AN310" s="529"/>
      <c r="AO310" s="207">
        <v>20</v>
      </c>
      <c r="AP310" s="207">
        <v>1765.1612903225823</v>
      </c>
      <c r="AQ310" s="208">
        <f t="shared" si="395"/>
        <v>88.25806451612911</v>
      </c>
      <c r="AR310" s="205">
        <f t="shared" si="403"/>
        <v>3</v>
      </c>
      <c r="AS310" s="529"/>
      <c r="AT310" s="207">
        <v>20</v>
      </c>
      <c r="AU310" s="207">
        <v>1765.5860349127167</v>
      </c>
      <c r="AV310" s="208">
        <f t="shared" si="396"/>
        <v>88.279301745635834</v>
      </c>
      <c r="AW310" s="205">
        <f t="shared" si="404"/>
        <v>3</v>
      </c>
      <c r="AX310" s="529"/>
    </row>
    <row r="311" spans="2:50" ht="14.25" customHeight="1">
      <c r="B311" s="494"/>
      <c r="C311" s="203">
        <v>5</v>
      </c>
      <c r="D311" s="206" t="s">
        <v>373</v>
      </c>
      <c r="E311" s="203">
        <v>23</v>
      </c>
      <c r="F311" s="203">
        <v>2000</v>
      </c>
      <c r="G311" s="208">
        <f t="shared" si="389"/>
        <v>86.956521739130437</v>
      </c>
      <c r="H311" s="529"/>
      <c r="I311" s="209">
        <f t="shared" si="397"/>
        <v>23</v>
      </c>
      <c r="J311" s="209">
        <f t="shared" si="397"/>
        <v>1767.0865811072267</v>
      </c>
      <c r="K311" s="210">
        <f t="shared" si="397"/>
        <v>76.82985135248812</v>
      </c>
      <c r="L311" s="530"/>
      <c r="M311" s="209">
        <f>RANK(K311, K$307:$K$321)</f>
        <v>7</v>
      </c>
      <c r="N311" s="494"/>
      <c r="O311" s="494"/>
      <c r="P311" s="207">
        <v>23</v>
      </c>
      <c r="Q311" s="207">
        <v>1766.0128322639764</v>
      </c>
      <c r="R311" s="208">
        <f t="shared" si="390"/>
        <v>76.783166620172892</v>
      </c>
      <c r="S311" s="205">
        <f t="shared" si="398"/>
        <v>7</v>
      </c>
      <c r="T311" s="529"/>
      <c r="U311" s="207">
        <v>23</v>
      </c>
      <c r="V311" s="207">
        <v>1766.1562318278723</v>
      </c>
      <c r="W311" s="208">
        <f t="shared" si="391"/>
        <v>76.789401383820532</v>
      </c>
      <c r="X311" s="205">
        <f t="shared" si="399"/>
        <v>7</v>
      </c>
      <c r="Y311" s="529"/>
      <c r="Z311" s="207">
        <v>23</v>
      </c>
      <c r="AA311" s="207">
        <v>1766.40223985068</v>
      </c>
      <c r="AB311" s="208">
        <f t="shared" si="392"/>
        <v>76.800097384812176</v>
      </c>
      <c r="AC311" s="205">
        <f t="shared" si="400"/>
        <v>7</v>
      </c>
      <c r="AD311" s="529"/>
      <c r="AE311" s="207">
        <v>23</v>
      </c>
      <c r="AF311" s="207">
        <v>1767.5759135357696</v>
      </c>
      <c r="AG311" s="208">
        <f t="shared" si="393"/>
        <v>76.851126675468237</v>
      </c>
      <c r="AH311" s="205">
        <f t="shared" si="401"/>
        <v>8</v>
      </c>
      <c r="AI311" s="529"/>
      <c r="AJ311" s="207">
        <v>23</v>
      </c>
      <c r="AK311" s="207">
        <v>1767.8718535469127</v>
      </c>
      <c r="AL311" s="208">
        <f t="shared" si="394"/>
        <v>76.863993632474461</v>
      </c>
      <c r="AM311" s="205">
        <f t="shared" si="402"/>
        <v>7</v>
      </c>
      <c r="AN311" s="529"/>
      <c r="AO311" s="207">
        <v>23</v>
      </c>
      <c r="AP311" s="207">
        <v>1767.7231025854896</v>
      </c>
      <c r="AQ311" s="208">
        <f t="shared" si="395"/>
        <v>76.857526199369119</v>
      </c>
      <c r="AR311" s="205">
        <f t="shared" si="403"/>
        <v>7</v>
      </c>
      <c r="AS311" s="529"/>
      <c r="AT311" s="207">
        <v>23</v>
      </c>
      <c r="AU311" s="207">
        <v>1767.8638941398879</v>
      </c>
      <c r="AV311" s="208">
        <f t="shared" si="396"/>
        <v>76.863647571299467</v>
      </c>
      <c r="AW311" s="205">
        <f t="shared" si="404"/>
        <v>7</v>
      </c>
      <c r="AX311" s="529"/>
    </row>
    <row r="312" spans="2:50" ht="14.25" customHeight="1">
      <c r="B312" s="494"/>
      <c r="C312" s="203">
        <v>6</v>
      </c>
      <c r="D312" s="206" t="s">
        <v>411</v>
      </c>
      <c r="E312" s="203">
        <v>23</v>
      </c>
      <c r="F312" s="203">
        <v>2000</v>
      </c>
      <c r="G312" s="208">
        <f t="shared" si="389"/>
        <v>86.956521739130437</v>
      </c>
      <c r="H312" s="529"/>
      <c r="I312" s="209">
        <f t="shared" si="397"/>
        <v>23</v>
      </c>
      <c r="J312" s="209">
        <f t="shared" si="397"/>
        <v>1766.9101215541414</v>
      </c>
      <c r="K312" s="210">
        <f t="shared" si="397"/>
        <v>76.82217919800614</v>
      </c>
      <c r="L312" s="530"/>
      <c r="M312" s="209">
        <f>RANK(K312, K$307:$K$321)</f>
        <v>8</v>
      </c>
      <c r="N312" s="494"/>
      <c r="O312" s="494"/>
      <c r="P312" s="207">
        <v>23</v>
      </c>
      <c r="Q312" s="207">
        <v>1765.9252247988634</v>
      </c>
      <c r="R312" s="208">
        <f t="shared" si="390"/>
        <v>76.779357599950586</v>
      </c>
      <c r="S312" s="205">
        <f t="shared" si="398"/>
        <v>8</v>
      </c>
      <c r="T312" s="529"/>
      <c r="U312" s="207">
        <v>23</v>
      </c>
      <c r="V312" s="207">
        <v>1766.0539508235856</v>
      </c>
      <c r="W312" s="208">
        <f t="shared" si="391"/>
        <v>76.784954383634158</v>
      </c>
      <c r="X312" s="205">
        <f t="shared" si="399"/>
        <v>8</v>
      </c>
      <c r="Y312" s="529"/>
      <c r="Z312" s="207">
        <v>23</v>
      </c>
      <c r="AA312" s="207">
        <v>1765.9012629161909</v>
      </c>
      <c r="AB312" s="208">
        <f t="shared" si="392"/>
        <v>76.778315778964824</v>
      </c>
      <c r="AC312" s="205">
        <f t="shared" si="400"/>
        <v>8</v>
      </c>
      <c r="AD312" s="529"/>
      <c r="AE312" s="207">
        <v>23</v>
      </c>
      <c r="AF312" s="207">
        <v>1767.5783855903962</v>
      </c>
      <c r="AG312" s="208">
        <f t="shared" si="393"/>
        <v>76.851234156104184</v>
      </c>
      <c r="AH312" s="205">
        <f t="shared" si="401"/>
        <v>7</v>
      </c>
      <c r="AI312" s="529"/>
      <c r="AJ312" s="207">
        <v>23</v>
      </c>
      <c r="AK312" s="207">
        <v>1767.5675675675634</v>
      </c>
      <c r="AL312" s="208">
        <f t="shared" si="394"/>
        <v>76.850763807285361</v>
      </c>
      <c r="AM312" s="205">
        <f t="shared" si="402"/>
        <v>8</v>
      </c>
      <c r="AN312" s="529"/>
      <c r="AO312" s="207">
        <v>23</v>
      </c>
      <c r="AP312" s="207">
        <v>1767.5847457627126</v>
      </c>
      <c r="AQ312" s="208">
        <f t="shared" si="395"/>
        <v>76.851510685335327</v>
      </c>
      <c r="AR312" s="205">
        <f t="shared" si="403"/>
        <v>8</v>
      </c>
      <c r="AS312" s="529"/>
      <c r="AT312" s="207">
        <v>23</v>
      </c>
      <c r="AU312" s="207">
        <v>1767.7597134196772</v>
      </c>
      <c r="AV312" s="208">
        <f t="shared" si="396"/>
        <v>76.859117974768566</v>
      </c>
      <c r="AW312" s="205">
        <f>RANK(AV312, AV$307:AV$321)</f>
        <v>8</v>
      </c>
      <c r="AX312" s="529"/>
    </row>
    <row r="313" spans="2:50" ht="14.25" customHeight="1">
      <c r="B313" s="494"/>
      <c r="C313" s="203">
        <v>7</v>
      </c>
      <c r="D313" s="206" t="s">
        <v>379</v>
      </c>
      <c r="E313" s="203">
        <v>23</v>
      </c>
      <c r="F313" s="203">
        <v>2000</v>
      </c>
      <c r="G313" s="208">
        <f t="shared" si="389"/>
        <v>86.956521739130437</v>
      </c>
      <c r="H313" s="529"/>
      <c r="I313" s="209">
        <f t="shared" si="397"/>
        <v>23</v>
      </c>
      <c r="J313" s="209">
        <f t="shared" si="397"/>
        <v>1768.6057611826898</v>
      </c>
      <c r="K313" s="210">
        <f t="shared" si="397"/>
        <v>76.895902660116946</v>
      </c>
      <c r="L313" s="530"/>
      <c r="M313" s="209">
        <f>RANK(K313, K$307:$K$321)</f>
        <v>6</v>
      </c>
      <c r="N313" s="494"/>
      <c r="O313" s="494"/>
      <c r="P313" s="207">
        <v>23</v>
      </c>
      <c r="Q313" s="207">
        <v>1768.543689320391</v>
      </c>
      <c r="R313" s="208">
        <f t="shared" si="390"/>
        <v>76.893203883495261</v>
      </c>
      <c r="S313" s="205">
        <f t="shared" si="398"/>
        <v>6</v>
      </c>
      <c r="T313" s="529"/>
      <c r="U313" s="207">
        <v>23</v>
      </c>
      <c r="V313" s="207">
        <v>1768.540745420087</v>
      </c>
      <c r="W313" s="208">
        <f t="shared" si="391"/>
        <v>76.893075887829866</v>
      </c>
      <c r="X313" s="205">
        <f t="shared" si="399"/>
        <v>6</v>
      </c>
      <c r="Y313" s="529"/>
      <c r="Z313" s="207">
        <v>23</v>
      </c>
      <c r="AA313" s="207">
        <v>1768.7500000000011</v>
      </c>
      <c r="AB313" s="208">
        <f t="shared" si="392"/>
        <v>76.902173913043526</v>
      </c>
      <c r="AC313" s="205">
        <f t="shared" si="400"/>
        <v>6</v>
      </c>
      <c r="AD313" s="529"/>
      <c r="AE313" s="207">
        <v>23</v>
      </c>
      <c r="AF313" s="207">
        <v>1768.797399783313</v>
      </c>
      <c r="AG313" s="208">
        <f t="shared" si="393"/>
        <v>76.904234773187525</v>
      </c>
      <c r="AH313" s="205">
        <f t="shared" si="401"/>
        <v>6</v>
      </c>
      <c r="AI313" s="529"/>
      <c r="AJ313" s="207">
        <v>23</v>
      </c>
      <c r="AK313" s="207">
        <v>1768.781378366044</v>
      </c>
      <c r="AL313" s="208">
        <f t="shared" si="394"/>
        <v>76.903538189827998</v>
      </c>
      <c r="AM313" s="205">
        <f t="shared" si="402"/>
        <v>6</v>
      </c>
      <c r="AN313" s="529"/>
      <c r="AO313" s="207">
        <v>23</v>
      </c>
      <c r="AP313" s="207">
        <v>1768.5572568470998</v>
      </c>
      <c r="AQ313" s="208">
        <f t="shared" si="395"/>
        <v>76.893793775960859</v>
      </c>
      <c r="AR313" s="205">
        <f t="shared" si="403"/>
        <v>6</v>
      </c>
      <c r="AS313" s="529"/>
      <c r="AT313" s="207">
        <v>23</v>
      </c>
      <c r="AU313" s="207">
        <v>1768.2698585418923</v>
      </c>
      <c r="AV313" s="208">
        <f t="shared" si="396"/>
        <v>76.881298197473583</v>
      </c>
      <c r="AW313" s="205">
        <f t="shared" si="404"/>
        <v>6</v>
      </c>
      <c r="AX313" s="529"/>
    </row>
    <row r="314" spans="2:50" ht="14.25" customHeight="1">
      <c r="B314" s="494"/>
      <c r="C314" s="203">
        <v>8</v>
      </c>
      <c r="D314" s="206" t="s">
        <v>380</v>
      </c>
      <c r="E314" s="203">
        <v>17</v>
      </c>
      <c r="F314" s="203">
        <v>2000</v>
      </c>
      <c r="G314" s="208">
        <f t="shared" si="389"/>
        <v>117.64705882352941</v>
      </c>
      <c r="H314" s="529"/>
      <c r="I314" s="209">
        <f t="shared" si="397"/>
        <v>17</v>
      </c>
      <c r="J314" s="209">
        <f t="shared" si="397"/>
        <v>1766.9017680288227</v>
      </c>
      <c r="K314" s="210">
        <f t="shared" si="397"/>
        <v>103.93539811934249</v>
      </c>
      <c r="L314" s="530"/>
      <c r="M314" s="209">
        <f>RANK(K314, K$307:$K$321)</f>
        <v>1</v>
      </c>
      <c r="N314" s="494"/>
      <c r="O314" s="494"/>
      <c r="P314" s="207">
        <v>17</v>
      </c>
      <c r="Q314" s="207">
        <v>1764.1952983725132</v>
      </c>
      <c r="R314" s="208">
        <f t="shared" si="390"/>
        <v>103.77619402191254</v>
      </c>
      <c r="S314" s="205">
        <f>RANK(R314, R$307:R$321)</f>
        <v>1</v>
      </c>
      <c r="T314" s="529"/>
      <c r="U314" s="207">
        <v>17</v>
      </c>
      <c r="V314" s="207">
        <v>1763.9519359145518</v>
      </c>
      <c r="W314" s="208">
        <f t="shared" si="391"/>
        <v>103.76187858320893</v>
      </c>
      <c r="X314" s="205">
        <f>RANK(W314, W$307:W$321)</f>
        <v>1</v>
      </c>
      <c r="Y314" s="529"/>
      <c r="Z314" s="207">
        <v>17</v>
      </c>
      <c r="AA314" s="207">
        <v>1763.9133921411365</v>
      </c>
      <c r="AB314" s="208">
        <f t="shared" si="392"/>
        <v>103.75961130241978</v>
      </c>
      <c r="AC314" s="205">
        <f>RANK(AB314, AB$307:AB$321)</f>
        <v>1</v>
      </c>
      <c r="AD314" s="529"/>
      <c r="AE314" s="207">
        <v>17</v>
      </c>
      <c r="AF314" s="207">
        <v>1768.6567164179153</v>
      </c>
      <c r="AG314" s="208">
        <f t="shared" si="393"/>
        <v>104.03863037752443</v>
      </c>
      <c r="AH314" s="205">
        <f>RANK(AG314, AG$307:AG$321)</f>
        <v>1</v>
      </c>
      <c r="AI314" s="529"/>
      <c r="AJ314" s="207">
        <v>17</v>
      </c>
      <c r="AK314" s="207">
        <v>1768.9536220774255</v>
      </c>
      <c r="AL314" s="208">
        <f t="shared" si="394"/>
        <v>104.05609541631915</v>
      </c>
      <c r="AM314" s="205">
        <f>RANK(AL314, AL$307:AL$321)</f>
        <v>1</v>
      </c>
      <c r="AN314" s="529"/>
      <c r="AO314" s="207">
        <v>17</v>
      </c>
      <c r="AP314" s="207">
        <v>1769.2146596858595</v>
      </c>
      <c r="AQ314" s="208">
        <f t="shared" si="395"/>
        <v>104.07145056975644</v>
      </c>
      <c r="AR314" s="205">
        <f>RANK(AQ314, AQ$307:AQ$321)</f>
        <v>1</v>
      </c>
      <c r="AS314" s="529"/>
      <c r="AT314" s="207">
        <v>17</v>
      </c>
      <c r="AU314" s="207">
        <v>1769.4267515923564</v>
      </c>
      <c r="AV314" s="208">
        <f t="shared" si="396"/>
        <v>104.08392656425626</v>
      </c>
      <c r="AW314" s="205">
        <f>RANK(AV314, AV$307:AV$321)</f>
        <v>1</v>
      </c>
      <c r="AX314" s="529"/>
    </row>
    <row r="315" spans="2:50" ht="14.25" customHeight="1">
      <c r="B315" s="494"/>
      <c r="C315" s="203">
        <v>9</v>
      </c>
      <c r="D315" s="206" t="s">
        <v>618</v>
      </c>
      <c r="E315" s="203">
        <v>20</v>
      </c>
      <c r="F315" s="203">
        <v>2000</v>
      </c>
      <c r="G315" s="208">
        <f t="shared" si="389"/>
        <v>100</v>
      </c>
      <c r="H315" s="529"/>
      <c r="I315" s="209">
        <f t="shared" si="397"/>
        <v>20</v>
      </c>
      <c r="J315" s="209">
        <f t="shared" si="397"/>
        <v>1767.3315728579098</v>
      </c>
      <c r="K315" s="210">
        <f t="shared" si="397"/>
        <v>88.366578642895476</v>
      </c>
      <c r="L315" s="530"/>
      <c r="M315" s="209">
        <f>RANK(K315, K$307:$K$321)</f>
        <v>2</v>
      </c>
      <c r="N315" s="494"/>
      <c r="O315" s="494"/>
      <c r="P315" s="207">
        <v>20</v>
      </c>
      <c r="Q315" s="207">
        <v>1767.1423830069712</v>
      </c>
      <c r="R315" s="208">
        <f t="shared" si="390"/>
        <v>88.357119150348552</v>
      </c>
      <c r="S315" s="205">
        <f t="shared" si="398"/>
        <v>2</v>
      </c>
      <c r="T315" s="529"/>
      <c r="U315" s="207">
        <v>20</v>
      </c>
      <c r="V315" s="207">
        <v>1766.9665347247214</v>
      </c>
      <c r="W315" s="208">
        <f t="shared" si="391"/>
        <v>88.348326736236075</v>
      </c>
      <c r="X315" s="205">
        <f t="shared" si="399"/>
        <v>2</v>
      </c>
      <c r="Y315" s="529"/>
      <c r="Z315" s="207">
        <v>20</v>
      </c>
      <c r="AA315" s="207">
        <v>1766.7077681874184</v>
      </c>
      <c r="AB315" s="208">
        <f t="shared" si="392"/>
        <v>88.335388409370921</v>
      </c>
      <c r="AC315" s="205">
        <f t="shared" si="400"/>
        <v>2</v>
      </c>
      <c r="AD315" s="529"/>
      <c r="AE315" s="207">
        <v>20</v>
      </c>
      <c r="AF315" s="207">
        <v>1767.329299913567</v>
      </c>
      <c r="AG315" s="208">
        <f t="shared" si="393"/>
        <v>88.366464995678342</v>
      </c>
      <c r="AH315" s="205">
        <f t="shared" si="401"/>
        <v>2</v>
      </c>
      <c r="AI315" s="529"/>
      <c r="AJ315" s="207">
        <v>20</v>
      </c>
      <c r="AK315" s="207">
        <v>1767.4568099638414</v>
      </c>
      <c r="AL315" s="208">
        <f t="shared" si="394"/>
        <v>88.372840498192062</v>
      </c>
      <c r="AM315" s="205">
        <f t="shared" si="402"/>
        <v>2</v>
      </c>
      <c r="AN315" s="529"/>
      <c r="AO315" s="207">
        <v>20</v>
      </c>
      <c r="AP315" s="207">
        <v>1767.9762787249776</v>
      </c>
      <c r="AQ315" s="208">
        <f t="shared" si="395"/>
        <v>88.398813936248885</v>
      </c>
      <c r="AR315" s="205">
        <f t="shared" si="403"/>
        <v>2</v>
      </c>
      <c r="AS315" s="529"/>
      <c r="AT315" s="207">
        <v>20</v>
      </c>
      <c r="AU315" s="207">
        <v>1767.7419354838714</v>
      </c>
      <c r="AV315" s="208">
        <f t="shared" si="396"/>
        <v>88.387096774193566</v>
      </c>
      <c r="AW315" s="205">
        <f t="shared" si="404"/>
        <v>2</v>
      </c>
      <c r="AX315" s="529"/>
    </row>
    <row r="316" spans="2:50" ht="14.25" customHeight="1">
      <c r="B316" s="494"/>
      <c r="C316" s="203">
        <v>10</v>
      </c>
      <c r="D316" s="206" t="s">
        <v>671</v>
      </c>
      <c r="E316" s="203">
        <v>21</v>
      </c>
      <c r="F316" s="203">
        <v>2000</v>
      </c>
      <c r="G316" s="208">
        <f t="shared" si="389"/>
        <v>95.238095238095241</v>
      </c>
      <c r="H316" s="529"/>
      <c r="I316" s="209">
        <f t="shared" si="397"/>
        <v>21</v>
      </c>
      <c r="J316" s="209">
        <f t="shared" si="397"/>
        <v>1767.2527660481512</v>
      </c>
      <c r="K316" s="210">
        <f t="shared" si="397"/>
        <v>84.154893621340534</v>
      </c>
      <c r="L316" s="530"/>
      <c r="M316" s="209">
        <f>RANK(K316, K$307:$K$321)</f>
        <v>4</v>
      </c>
      <c r="N316" s="494"/>
      <c r="O316" s="494"/>
      <c r="P316" s="207">
        <v>21</v>
      </c>
      <c r="Q316" s="207">
        <v>1766.8161434977576</v>
      </c>
      <c r="R316" s="208">
        <f t="shared" si="390"/>
        <v>84.134102071321792</v>
      </c>
      <c r="S316" s="205">
        <f t="shared" si="398"/>
        <v>4</v>
      </c>
      <c r="T316" s="529"/>
      <c r="U316" s="207">
        <v>21</v>
      </c>
      <c r="V316" s="207">
        <v>1767.1301725582186</v>
      </c>
      <c r="W316" s="208">
        <f t="shared" si="391"/>
        <v>84.149055836105646</v>
      </c>
      <c r="X316" s="205">
        <f t="shared" si="399"/>
        <v>4</v>
      </c>
      <c r="Y316" s="529"/>
      <c r="Z316" s="207">
        <v>21</v>
      </c>
      <c r="AA316" s="207">
        <v>1767.054908485858</v>
      </c>
      <c r="AB316" s="208">
        <f t="shared" si="392"/>
        <v>84.145471832659908</v>
      </c>
      <c r="AC316" s="205">
        <f t="shared" si="400"/>
        <v>4</v>
      </c>
      <c r="AD316" s="529"/>
      <c r="AE316" s="207">
        <v>21</v>
      </c>
      <c r="AF316" s="207">
        <v>1767.3284174702205</v>
      </c>
      <c r="AG316" s="208">
        <f t="shared" si="393"/>
        <v>84.1584960700105</v>
      </c>
      <c r="AH316" s="205">
        <f t="shared" si="401"/>
        <v>4</v>
      </c>
      <c r="AI316" s="529"/>
      <c r="AJ316" s="207">
        <v>21</v>
      </c>
      <c r="AK316" s="207">
        <v>1767.4280628893539</v>
      </c>
      <c r="AL316" s="208">
        <f t="shared" si="394"/>
        <v>84.163241089969233</v>
      </c>
      <c r="AM316" s="205">
        <f t="shared" si="402"/>
        <v>4</v>
      </c>
      <c r="AN316" s="529"/>
      <c r="AO316" s="207">
        <v>21</v>
      </c>
      <c r="AP316" s="207">
        <v>1767.4641148325391</v>
      </c>
      <c r="AQ316" s="208">
        <f t="shared" si="395"/>
        <v>84.16495784916853</v>
      </c>
      <c r="AR316" s="205">
        <f t="shared" si="403"/>
        <v>4</v>
      </c>
      <c r="AS316" s="529"/>
      <c r="AT316" s="207">
        <v>21</v>
      </c>
      <c r="AU316" s="207">
        <v>1767.5475426031107</v>
      </c>
      <c r="AV316" s="208">
        <f t="shared" si="396"/>
        <v>84.16893060014813</v>
      </c>
      <c r="AW316" s="205">
        <f t="shared" si="404"/>
        <v>4</v>
      </c>
      <c r="AX316" s="529"/>
    </row>
    <row r="317" spans="2:50" ht="14.25" customHeight="1">
      <c r="B317" s="494"/>
      <c r="C317" s="203">
        <v>11</v>
      </c>
      <c r="D317" s="206"/>
      <c r="E317" s="203"/>
      <c r="F317" s="203"/>
      <c r="G317" s="208"/>
      <c r="H317" s="529"/>
      <c r="I317" s="209"/>
      <c r="J317" s="209"/>
      <c r="K317" s="210"/>
      <c r="L317" s="530"/>
      <c r="M317" s="209"/>
      <c r="N317" s="494"/>
      <c r="O317" s="494"/>
      <c r="P317" s="207"/>
      <c r="Q317" s="207"/>
      <c r="R317" s="208"/>
      <c r="S317" s="205"/>
      <c r="T317" s="529"/>
      <c r="U317" s="207"/>
      <c r="V317" s="207"/>
      <c r="W317" s="208"/>
      <c r="X317" s="205"/>
      <c r="Y317" s="529"/>
      <c r="Z317" s="207"/>
      <c r="AA317" s="207"/>
      <c r="AB317" s="208"/>
      <c r="AC317" s="205"/>
      <c r="AD317" s="529"/>
      <c r="AE317" s="207"/>
      <c r="AF317" s="207"/>
      <c r="AG317" s="208"/>
      <c r="AH317" s="205"/>
      <c r="AI317" s="529"/>
      <c r="AJ317" s="207"/>
      <c r="AK317" s="207"/>
      <c r="AL317" s="208"/>
      <c r="AM317" s="205"/>
      <c r="AN317" s="529"/>
      <c r="AO317" s="207"/>
      <c r="AP317" s="207"/>
      <c r="AQ317" s="208"/>
      <c r="AR317" s="205"/>
      <c r="AS317" s="529"/>
      <c r="AT317" s="207"/>
      <c r="AU317" s="207"/>
      <c r="AV317" s="208"/>
      <c r="AW317" s="205"/>
      <c r="AX317" s="529"/>
    </row>
    <row r="318" spans="2:50" ht="14.25" customHeight="1">
      <c r="B318" s="494"/>
      <c r="C318" s="203">
        <v>12</v>
      </c>
      <c r="D318" s="206"/>
      <c r="E318" s="203"/>
      <c r="F318" s="203"/>
      <c r="G318" s="208"/>
      <c r="H318" s="529"/>
      <c r="I318" s="209"/>
      <c r="J318" s="209"/>
      <c r="K318" s="210"/>
      <c r="L318" s="530"/>
      <c r="M318" s="209"/>
      <c r="N318" s="494"/>
      <c r="O318" s="494"/>
      <c r="P318" s="203"/>
      <c r="Q318" s="203"/>
      <c r="R318" s="208"/>
      <c r="S318" s="205"/>
      <c r="T318" s="529"/>
      <c r="U318" s="203"/>
      <c r="V318" s="203"/>
      <c r="W318" s="208"/>
      <c r="X318" s="205"/>
      <c r="Y318" s="529"/>
      <c r="Z318" s="203"/>
      <c r="AA318" s="203"/>
      <c r="AB318" s="208"/>
      <c r="AC318" s="205"/>
      <c r="AD318" s="529"/>
      <c r="AE318" s="203"/>
      <c r="AF318" s="203"/>
      <c r="AG318" s="208"/>
      <c r="AH318" s="205"/>
      <c r="AI318" s="529"/>
      <c r="AJ318" s="203"/>
      <c r="AK318" s="203"/>
      <c r="AL318" s="208"/>
      <c r="AM318" s="205"/>
      <c r="AN318" s="529"/>
      <c r="AO318" s="203"/>
      <c r="AP318" s="203"/>
      <c r="AQ318" s="208"/>
      <c r="AR318" s="205"/>
      <c r="AS318" s="529"/>
      <c r="AT318" s="203"/>
      <c r="AU318" s="203"/>
      <c r="AV318" s="208"/>
      <c r="AW318" s="205"/>
      <c r="AX318" s="529"/>
    </row>
    <row r="319" spans="2:50" ht="14.25" customHeight="1">
      <c r="B319" s="494"/>
      <c r="C319" s="203">
        <v>13</v>
      </c>
      <c r="D319" s="206"/>
      <c r="E319" s="203"/>
      <c r="F319" s="203"/>
      <c r="G319" s="208"/>
      <c r="H319" s="529"/>
      <c r="I319" s="209"/>
      <c r="J319" s="209"/>
      <c r="K319" s="210"/>
      <c r="L319" s="530"/>
      <c r="M319" s="209"/>
      <c r="N319" s="494"/>
      <c r="O319" s="494"/>
      <c r="P319" s="203"/>
      <c r="Q319" s="203"/>
      <c r="R319" s="208"/>
      <c r="S319" s="205"/>
      <c r="T319" s="529"/>
      <c r="U319" s="203"/>
      <c r="V319" s="203"/>
      <c r="W319" s="208"/>
      <c r="X319" s="205"/>
      <c r="Y319" s="529"/>
      <c r="Z319" s="203"/>
      <c r="AA319" s="203"/>
      <c r="AB319" s="208"/>
      <c r="AC319" s="205"/>
      <c r="AD319" s="529"/>
      <c r="AE319" s="203"/>
      <c r="AF319" s="203"/>
      <c r="AG319" s="208"/>
      <c r="AH319" s="205"/>
      <c r="AI319" s="529"/>
      <c r="AJ319" s="203"/>
      <c r="AK319" s="203"/>
      <c r="AL319" s="208"/>
      <c r="AM319" s="205"/>
      <c r="AN319" s="529"/>
      <c r="AO319" s="203"/>
      <c r="AP319" s="203"/>
      <c r="AQ319" s="208"/>
      <c r="AR319" s="205"/>
      <c r="AS319" s="529"/>
      <c r="AT319" s="203"/>
      <c r="AU319" s="203"/>
      <c r="AV319" s="208"/>
      <c r="AW319" s="205"/>
      <c r="AX319" s="529"/>
    </row>
    <row r="320" spans="2:50" ht="14.25" customHeight="1">
      <c r="B320" s="494"/>
      <c r="C320" s="203">
        <v>14</v>
      </c>
      <c r="D320" s="206"/>
      <c r="E320" s="203"/>
      <c r="F320" s="203"/>
      <c r="G320" s="208"/>
      <c r="H320" s="529"/>
      <c r="I320" s="209"/>
      <c r="J320" s="209"/>
      <c r="K320" s="210"/>
      <c r="L320" s="530"/>
      <c r="M320" s="209"/>
      <c r="N320" s="494"/>
      <c r="O320" s="494"/>
      <c r="P320" s="203"/>
      <c r="Q320" s="203"/>
      <c r="R320" s="208"/>
      <c r="S320" s="205"/>
      <c r="T320" s="529"/>
      <c r="U320" s="203"/>
      <c r="V320" s="203"/>
      <c r="W320" s="208"/>
      <c r="X320" s="205"/>
      <c r="Y320" s="529"/>
      <c r="Z320" s="203"/>
      <c r="AA320" s="203"/>
      <c r="AB320" s="208"/>
      <c r="AC320" s="205"/>
      <c r="AD320" s="529"/>
      <c r="AE320" s="203"/>
      <c r="AF320" s="203"/>
      <c r="AG320" s="208"/>
      <c r="AH320" s="205"/>
      <c r="AI320" s="529"/>
      <c r="AJ320" s="203"/>
      <c r="AK320" s="203"/>
      <c r="AL320" s="208"/>
      <c r="AM320" s="205"/>
      <c r="AN320" s="529"/>
      <c r="AO320" s="203"/>
      <c r="AP320" s="203"/>
      <c r="AQ320" s="208"/>
      <c r="AR320" s="205"/>
      <c r="AS320" s="529"/>
      <c r="AT320" s="203"/>
      <c r="AU320" s="203"/>
      <c r="AV320" s="208"/>
      <c r="AW320" s="205"/>
      <c r="AX320" s="529"/>
    </row>
    <row r="321" spans="2:50" ht="14.25" customHeight="1">
      <c r="B321" s="494"/>
      <c r="C321" s="203">
        <v>15</v>
      </c>
      <c r="D321" s="206"/>
      <c r="E321" s="203"/>
      <c r="F321" s="203"/>
      <c r="G321" s="208"/>
      <c r="H321" s="529"/>
      <c r="I321" s="209"/>
      <c r="J321" s="209"/>
      <c r="K321" s="210"/>
      <c r="L321" s="530"/>
      <c r="M321" s="209"/>
      <c r="N321" s="494"/>
      <c r="O321" s="494"/>
      <c r="P321" s="203"/>
      <c r="Q321" s="207"/>
      <c r="R321" s="208"/>
      <c r="S321" s="205"/>
      <c r="T321" s="529"/>
      <c r="U321" s="203"/>
      <c r="V321" s="203"/>
      <c r="W321" s="208"/>
      <c r="X321" s="205"/>
      <c r="Y321" s="529"/>
      <c r="Z321" s="203"/>
      <c r="AA321" s="203"/>
      <c r="AB321" s="208"/>
      <c r="AC321" s="205"/>
      <c r="AD321" s="529"/>
      <c r="AE321" s="203"/>
      <c r="AF321" s="203"/>
      <c r="AG321" s="208"/>
      <c r="AH321" s="205"/>
      <c r="AI321" s="529"/>
      <c r="AJ321" s="203"/>
      <c r="AK321" s="203"/>
      <c r="AL321" s="208"/>
      <c r="AM321" s="205"/>
      <c r="AN321" s="529"/>
      <c r="AO321" s="203"/>
      <c r="AP321" s="203"/>
      <c r="AQ321" s="208"/>
      <c r="AR321" s="205"/>
      <c r="AS321" s="529"/>
      <c r="AT321" s="203"/>
      <c r="AU321" s="203"/>
      <c r="AV321" s="208"/>
      <c r="AW321" s="205"/>
      <c r="AX321" s="529"/>
    </row>
    <row r="322" spans="2:50" ht="14.25" customHeight="1" collapsed="1">
      <c r="B322" s="531" t="s">
        <v>807</v>
      </c>
      <c r="C322" s="532"/>
      <c r="D322" s="532"/>
      <c r="E322" s="532"/>
      <c r="F322" s="532"/>
      <c r="G322" s="532"/>
      <c r="H322" s="532"/>
      <c r="I322" s="532"/>
      <c r="J322" s="532"/>
      <c r="K322" s="532"/>
      <c r="L322" s="532"/>
      <c r="M322" s="533"/>
      <c r="N322" s="575" t="s">
        <v>445</v>
      </c>
      <c r="O322" s="575" t="s">
        <v>105</v>
      </c>
      <c r="P322" s="587">
        <f>AT302+1</f>
        <v>45979</v>
      </c>
      <c r="Q322" s="588"/>
      <c r="R322" s="588"/>
      <c r="S322" s="588"/>
      <c r="T322" s="588"/>
      <c r="U322" s="589">
        <f>P322+1</f>
        <v>45980</v>
      </c>
      <c r="V322" s="590"/>
      <c r="W322" s="590"/>
      <c r="X322" s="590"/>
      <c r="Y322" s="590"/>
      <c r="Z322" s="587">
        <f t="shared" ref="Z322" si="405">U322+1</f>
        <v>45981</v>
      </c>
      <c r="AA322" s="588"/>
      <c r="AB322" s="588"/>
      <c r="AC322" s="588"/>
      <c r="AD322" s="588"/>
      <c r="AE322" s="589">
        <f t="shared" ref="AE322" si="406">Z322+1</f>
        <v>45982</v>
      </c>
      <c r="AF322" s="590"/>
      <c r="AG322" s="590"/>
      <c r="AH322" s="590"/>
      <c r="AI322" s="590"/>
      <c r="AJ322" s="591">
        <f t="shared" ref="AJ322" si="407">AE322+1</f>
        <v>45983</v>
      </c>
      <c r="AK322" s="592"/>
      <c r="AL322" s="592"/>
      <c r="AM322" s="592"/>
      <c r="AN322" s="593"/>
      <c r="AO322" s="589">
        <f t="shared" ref="AO322" si="408">AJ322+1</f>
        <v>45984</v>
      </c>
      <c r="AP322" s="590"/>
      <c r="AQ322" s="590"/>
      <c r="AR322" s="590"/>
      <c r="AS322" s="590"/>
      <c r="AT322" s="591">
        <f t="shared" ref="AT322" si="409">AO322+1</f>
        <v>45985</v>
      </c>
      <c r="AU322" s="592"/>
      <c r="AV322" s="592"/>
      <c r="AW322" s="592"/>
      <c r="AX322" s="593"/>
    </row>
    <row r="323" spans="2:50" ht="14.25" customHeight="1">
      <c r="B323" s="534"/>
      <c r="C323" s="534"/>
      <c r="D323" s="534"/>
      <c r="E323" s="534"/>
      <c r="F323" s="534"/>
      <c r="G323" s="534"/>
      <c r="H323" s="534"/>
      <c r="I323" s="534"/>
      <c r="J323" s="534"/>
      <c r="K323" s="534"/>
      <c r="L323" s="534"/>
      <c r="M323" s="535"/>
      <c r="N323" s="577"/>
      <c r="O323" s="577"/>
      <c r="P323" s="594">
        <f>P322</f>
        <v>45979</v>
      </c>
      <c r="Q323" s="594"/>
      <c r="R323" s="594"/>
      <c r="S323" s="594"/>
      <c r="T323" s="594"/>
      <c r="U323" s="595">
        <f>U322</f>
        <v>45980</v>
      </c>
      <c r="V323" s="595"/>
      <c r="W323" s="595"/>
      <c r="X323" s="595"/>
      <c r="Y323" s="595"/>
      <c r="Z323" s="594">
        <f t="shared" ref="Z323" si="410">Z322</f>
        <v>45981</v>
      </c>
      <c r="AA323" s="594"/>
      <c r="AB323" s="594"/>
      <c r="AC323" s="594"/>
      <c r="AD323" s="594"/>
      <c r="AE323" s="595">
        <f t="shared" ref="AE323" si="411">AE322</f>
        <v>45982</v>
      </c>
      <c r="AF323" s="595"/>
      <c r="AG323" s="595"/>
      <c r="AH323" s="595"/>
      <c r="AI323" s="595"/>
      <c r="AJ323" s="596">
        <f t="shared" ref="AJ323" si="412">AJ322</f>
        <v>45983</v>
      </c>
      <c r="AK323" s="597"/>
      <c r="AL323" s="597"/>
      <c r="AM323" s="597"/>
      <c r="AN323" s="598"/>
      <c r="AO323" s="595">
        <f t="shared" ref="AO323" si="413">AO322</f>
        <v>45984</v>
      </c>
      <c r="AP323" s="595"/>
      <c r="AQ323" s="595"/>
      <c r="AR323" s="595"/>
      <c r="AS323" s="595"/>
      <c r="AT323" s="596">
        <f t="shared" ref="AT323" si="414">AT322</f>
        <v>45985</v>
      </c>
      <c r="AU323" s="597"/>
      <c r="AV323" s="597"/>
      <c r="AW323" s="597"/>
      <c r="AX323" s="598"/>
    </row>
    <row r="324" spans="2:50" ht="14.25" customHeight="1">
      <c r="B324" s="494" t="s">
        <v>165</v>
      </c>
      <c r="C324" s="494" t="s">
        <v>160</v>
      </c>
      <c r="D324" s="494"/>
      <c r="E324" s="494" t="s">
        <v>161</v>
      </c>
      <c r="F324" s="494"/>
      <c r="G324" s="494"/>
      <c r="H324" s="494" t="s">
        <v>166</v>
      </c>
      <c r="I324" s="527" t="s">
        <v>446</v>
      </c>
      <c r="J324" s="527"/>
      <c r="K324" s="527"/>
      <c r="L324" s="527" t="s">
        <v>166</v>
      </c>
      <c r="M324" s="527" t="s">
        <v>168</v>
      </c>
      <c r="N324" s="494"/>
      <c r="O324" s="494" t="s">
        <v>167</v>
      </c>
      <c r="P324" s="494" t="s">
        <v>163</v>
      </c>
      <c r="Q324" s="494"/>
      <c r="R324" s="494"/>
      <c r="S324" s="494"/>
      <c r="T324" s="494" t="s">
        <v>166</v>
      </c>
      <c r="U324" s="494" t="s">
        <v>163</v>
      </c>
      <c r="V324" s="494"/>
      <c r="W324" s="494"/>
      <c r="X324" s="494"/>
      <c r="Y324" s="494" t="s">
        <v>166</v>
      </c>
      <c r="Z324" s="494" t="s">
        <v>163</v>
      </c>
      <c r="AA324" s="494"/>
      <c r="AB324" s="494"/>
      <c r="AC324" s="494"/>
      <c r="AD324" s="494" t="s">
        <v>166</v>
      </c>
      <c r="AE324" s="494" t="s">
        <v>163</v>
      </c>
      <c r="AF324" s="494"/>
      <c r="AG324" s="494"/>
      <c r="AH324" s="494"/>
      <c r="AI324" s="494" t="s">
        <v>166</v>
      </c>
      <c r="AJ324" s="494" t="s">
        <v>163</v>
      </c>
      <c r="AK324" s="494"/>
      <c r="AL324" s="494"/>
      <c r="AM324" s="494"/>
      <c r="AN324" s="494" t="s">
        <v>166</v>
      </c>
      <c r="AO324" s="494" t="s">
        <v>163</v>
      </c>
      <c r="AP324" s="494"/>
      <c r="AQ324" s="494"/>
      <c r="AR324" s="494"/>
      <c r="AS324" s="494" t="s">
        <v>166</v>
      </c>
      <c r="AT324" s="494" t="s">
        <v>163</v>
      </c>
      <c r="AU324" s="494"/>
      <c r="AV324" s="494"/>
      <c r="AW324" s="494"/>
      <c r="AX324" s="494" t="s">
        <v>166</v>
      </c>
    </row>
    <row r="325" spans="2:50" ht="14.25" customHeight="1">
      <c r="B325" s="494"/>
      <c r="C325" s="494"/>
      <c r="D325" s="494"/>
      <c r="E325" s="494" t="s">
        <v>447</v>
      </c>
      <c r="F325" s="494"/>
      <c r="G325" s="494"/>
      <c r="H325" s="494"/>
      <c r="I325" s="527" t="s">
        <v>447</v>
      </c>
      <c r="J325" s="527"/>
      <c r="K325" s="527"/>
      <c r="L325" s="527"/>
      <c r="M325" s="527"/>
      <c r="N325" s="494"/>
      <c r="O325" s="494"/>
      <c r="P325" s="494" t="s">
        <v>448</v>
      </c>
      <c r="Q325" s="494"/>
      <c r="R325" s="494"/>
      <c r="S325" s="494"/>
      <c r="T325" s="494"/>
      <c r="U325" s="494" t="s">
        <v>448</v>
      </c>
      <c r="V325" s="494"/>
      <c r="W325" s="494"/>
      <c r="X325" s="494"/>
      <c r="Y325" s="494"/>
      <c r="Z325" s="494" t="s">
        <v>448</v>
      </c>
      <c r="AA325" s="494"/>
      <c r="AB325" s="494"/>
      <c r="AC325" s="494"/>
      <c r="AD325" s="494"/>
      <c r="AE325" s="494" t="s">
        <v>448</v>
      </c>
      <c r="AF325" s="494"/>
      <c r="AG325" s="494"/>
      <c r="AH325" s="494"/>
      <c r="AI325" s="494"/>
      <c r="AJ325" s="494" t="s">
        <v>448</v>
      </c>
      <c r="AK325" s="494"/>
      <c r="AL325" s="494"/>
      <c r="AM325" s="494"/>
      <c r="AN325" s="494"/>
      <c r="AO325" s="494" t="s">
        <v>448</v>
      </c>
      <c r="AP325" s="494"/>
      <c r="AQ325" s="494"/>
      <c r="AR325" s="494"/>
      <c r="AS325" s="494"/>
      <c r="AT325" s="494" t="s">
        <v>448</v>
      </c>
      <c r="AU325" s="494"/>
      <c r="AV325" s="494"/>
      <c r="AW325" s="494"/>
      <c r="AX325" s="494"/>
    </row>
    <row r="326" spans="2:50" ht="14.25" customHeight="1">
      <c r="B326" s="494"/>
      <c r="C326" s="494"/>
      <c r="D326" s="494"/>
      <c r="E326" s="203" t="s">
        <v>162</v>
      </c>
      <c r="F326" s="203" t="s">
        <v>449</v>
      </c>
      <c r="G326" s="203" t="s">
        <v>164</v>
      </c>
      <c r="H326" s="494"/>
      <c r="I326" s="204" t="s">
        <v>162</v>
      </c>
      <c r="J326" s="204" t="s">
        <v>449</v>
      </c>
      <c r="K326" s="204" t="s">
        <v>164</v>
      </c>
      <c r="L326" s="527"/>
      <c r="M326" s="527"/>
      <c r="N326" s="494"/>
      <c r="O326" s="494"/>
      <c r="P326" s="203" t="s">
        <v>162</v>
      </c>
      <c r="Q326" s="203" t="s">
        <v>449</v>
      </c>
      <c r="R326" s="203" t="s">
        <v>164</v>
      </c>
      <c r="S326" s="205" t="s">
        <v>168</v>
      </c>
      <c r="T326" s="494"/>
      <c r="U326" s="203" t="s">
        <v>162</v>
      </c>
      <c r="V326" s="203" t="s">
        <v>449</v>
      </c>
      <c r="W326" s="203" t="s">
        <v>164</v>
      </c>
      <c r="X326" s="205" t="s">
        <v>168</v>
      </c>
      <c r="Y326" s="494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494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494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494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494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494"/>
    </row>
    <row r="327" spans="2:50" ht="14.25" customHeight="1">
      <c r="B327" s="494" t="s">
        <v>408</v>
      </c>
      <c r="C327" s="203">
        <v>1</v>
      </c>
      <c r="D327" s="206" t="s">
        <v>375</v>
      </c>
      <c r="E327" s="203">
        <v>25</v>
      </c>
      <c r="F327" s="203">
        <v>2000</v>
      </c>
      <c r="G327" s="208">
        <f t="shared" ref="G327:G336" si="415">F327/E327</f>
        <v>80</v>
      </c>
      <c r="H327" s="529">
        <f>AVERAGE(G327:G341)</f>
        <v>92.466381018810694</v>
      </c>
      <c r="I327" s="209">
        <f>AVERAGE(P327,U327,Z327,AE327,AJ327,AO327,AT327)</f>
        <v>25</v>
      </c>
      <c r="J327" s="209">
        <f>AVERAGE(Q327,V327,AA327,AF327,AK327,AP327,AU327)</f>
        <v>1773.8387044973247</v>
      </c>
      <c r="K327" s="210">
        <f>AVERAGE(R327,W327,AB327,AG327,AL327,AQ327,AV327)</f>
        <v>70.953548179892991</v>
      </c>
      <c r="L327" s="530">
        <f>IFERROR(AVERAGE(K327:K341),"-")</f>
        <v>81.753518779449351</v>
      </c>
      <c r="M327" s="209">
        <f>RANK(K327, K$327:$K$341)</f>
        <v>9</v>
      </c>
      <c r="N327" s="494"/>
      <c r="O327" s="494"/>
      <c r="P327" s="207">
        <v>25</v>
      </c>
      <c r="Q327" s="207">
        <v>1773.8135848299387</v>
      </c>
      <c r="R327" s="208">
        <f t="shared" ref="R327:R336" si="416">Q327/P327</f>
        <v>70.952543393197544</v>
      </c>
      <c r="S327" s="205">
        <f>RANK(R327, R$327:R$341)</f>
        <v>9</v>
      </c>
      <c r="T327" s="529">
        <f>AVERAGE(R327:R341)</f>
        <v>81.759968947106444</v>
      </c>
      <c r="U327" s="207">
        <v>25</v>
      </c>
      <c r="V327" s="207">
        <v>1773.8703741566139</v>
      </c>
      <c r="W327" s="208">
        <f t="shared" ref="W327:W336" si="417">V327/U327</f>
        <v>70.954814966264564</v>
      </c>
      <c r="X327" s="205">
        <f>RANK(W327, W$327:W$341)</f>
        <v>9</v>
      </c>
      <c r="Y327" s="529">
        <f>AVERAGE(W327:W341)</f>
        <v>81.758887624591779</v>
      </c>
      <c r="Z327" s="207">
        <v>25</v>
      </c>
      <c r="AA327" s="207">
        <v>1773.8394793926248</v>
      </c>
      <c r="AB327" s="208">
        <f t="shared" ref="AB327:AB336" si="418">AA327/Z327</f>
        <v>70.953579175704988</v>
      </c>
      <c r="AC327" s="205">
        <f>RANK(AB327, AB$327:AB$341)</f>
        <v>9</v>
      </c>
      <c r="AD327" s="529">
        <f>AVERAGE(AB327:AB341)</f>
        <v>81.75392361866291</v>
      </c>
      <c r="AE327" s="207">
        <v>25</v>
      </c>
      <c r="AF327" s="207">
        <v>1773.755656108598</v>
      </c>
      <c r="AG327" s="208">
        <f t="shared" ref="AG327:AG336" si="419">AF327/AE327</f>
        <v>70.950226244343924</v>
      </c>
      <c r="AH327" s="205">
        <f>RANK(AG327, AG$327:AG$341)</f>
        <v>9</v>
      </c>
      <c r="AI327" s="529">
        <f>AVERAGE(AG327:AG341)</f>
        <v>81.753639292687211</v>
      </c>
      <c r="AJ327" s="207">
        <v>25</v>
      </c>
      <c r="AK327" s="207">
        <v>1773.783862510923</v>
      </c>
      <c r="AL327" s="208">
        <f t="shared" ref="AL327:AL336" si="420">AK327/AJ327</f>
        <v>70.951354500436921</v>
      </c>
      <c r="AM327" s="205">
        <f>RANK(AL327, AL$327:AL$341)</f>
        <v>9</v>
      </c>
      <c r="AN327" s="529">
        <f>AVERAGE(AL327:AL341)</f>
        <v>81.750323631117197</v>
      </c>
      <c r="AO327" s="207">
        <v>25</v>
      </c>
      <c r="AP327" s="207">
        <v>1773.8551945892002</v>
      </c>
      <c r="AQ327" s="208">
        <f t="shared" ref="AQ327:AQ336" si="421">AP327/AO327</f>
        <v>70.954207783568009</v>
      </c>
      <c r="AR327" s="205">
        <f>RANK(AQ327, AQ$327:AQ$341)</f>
        <v>9</v>
      </c>
      <c r="AS327" s="529">
        <f>AVERAGE(AQ327:AQ341)</f>
        <v>81.747749449478334</v>
      </c>
      <c r="AT327" s="207">
        <v>25</v>
      </c>
      <c r="AU327" s="207">
        <v>1773.9527798933739</v>
      </c>
      <c r="AV327" s="208">
        <f t="shared" ref="AV327:AV336" si="422">AU327/AT327</f>
        <v>70.958111195734958</v>
      </c>
      <c r="AW327" s="205">
        <f>RANK(AV327, AV$327:AV$341)</f>
        <v>9</v>
      </c>
      <c r="AX327" s="529">
        <f>AVERAGE(AV327:AV341)</f>
        <v>81.750138892501482</v>
      </c>
    </row>
    <row r="328" spans="2:50" ht="14.25" customHeight="1">
      <c r="B328" s="494"/>
      <c r="C328" s="203">
        <v>2</v>
      </c>
      <c r="D328" s="206" t="s">
        <v>409</v>
      </c>
      <c r="E328" s="203">
        <v>25</v>
      </c>
      <c r="F328" s="203">
        <v>2000</v>
      </c>
      <c r="G328" s="208">
        <f t="shared" si="415"/>
        <v>80</v>
      </c>
      <c r="H328" s="529"/>
      <c r="I328" s="209">
        <f t="shared" ref="I328:K336" si="423">AVERAGE(P328,U328,Z328,AE328,AJ328,AO328,AT328)</f>
        <v>25</v>
      </c>
      <c r="J328" s="209">
        <f t="shared" si="423"/>
        <v>1766.9649267770603</v>
      </c>
      <c r="K328" s="210">
        <f t="shared" si="423"/>
        <v>70.678597071082422</v>
      </c>
      <c r="L328" s="530"/>
      <c r="M328" s="209">
        <f>RANK(K328, K$327:$K$341)</f>
        <v>10</v>
      </c>
      <c r="N328" s="494"/>
      <c r="O328" s="494"/>
      <c r="P328" s="207">
        <v>25</v>
      </c>
      <c r="Q328" s="207">
        <v>1766.8937329700261</v>
      </c>
      <c r="R328" s="208">
        <f t="shared" si="416"/>
        <v>70.675749318801039</v>
      </c>
      <c r="S328" s="205">
        <f t="shared" ref="S328:S336" si="424">RANK(R328, R$327:R$341)</f>
        <v>10</v>
      </c>
      <c r="T328" s="529"/>
      <c r="U328" s="207">
        <v>25</v>
      </c>
      <c r="V328" s="207">
        <v>1766.8341708542707</v>
      </c>
      <c r="W328" s="208">
        <f t="shared" si="417"/>
        <v>70.673366834170835</v>
      </c>
      <c r="X328" s="205">
        <f t="shared" ref="X328:X336" si="425">RANK(W328, W$327:W$341)</f>
        <v>10</v>
      </c>
      <c r="Y328" s="529"/>
      <c r="Z328" s="207">
        <v>25</v>
      </c>
      <c r="AA328" s="207">
        <v>1766.641957005188</v>
      </c>
      <c r="AB328" s="208">
        <f t="shared" si="418"/>
        <v>70.665678280207516</v>
      </c>
      <c r="AC328" s="205">
        <f t="shared" ref="AC328:AC336" si="426">RANK(AB328, AB$327:AB$341)</f>
        <v>10</v>
      </c>
      <c r="AD328" s="529"/>
      <c r="AE328" s="207">
        <v>25</v>
      </c>
      <c r="AF328" s="207">
        <v>1766.778523489935</v>
      </c>
      <c r="AG328" s="208">
        <f t="shared" si="419"/>
        <v>70.671140939597393</v>
      </c>
      <c r="AH328" s="205">
        <f t="shared" ref="AH328:AH336" si="427">RANK(AG328, AG$327:AG$341)</f>
        <v>10</v>
      </c>
      <c r="AI328" s="529"/>
      <c r="AJ328" s="207">
        <v>25</v>
      </c>
      <c r="AK328" s="207">
        <v>1767.105822354441</v>
      </c>
      <c r="AL328" s="208">
        <f t="shared" si="420"/>
        <v>70.68423289417764</v>
      </c>
      <c r="AM328" s="205">
        <f t="shared" ref="AM328:AM336" si="428">RANK(AL328, AL$327:AL$341)</f>
        <v>10</v>
      </c>
      <c r="AN328" s="529"/>
      <c r="AO328" s="207">
        <v>25</v>
      </c>
      <c r="AP328" s="207">
        <v>1767.1843349088458</v>
      </c>
      <c r="AQ328" s="208">
        <f t="shared" si="421"/>
        <v>70.687373396353834</v>
      </c>
      <c r="AR328" s="205">
        <f t="shared" ref="AR328:AR336" si="429">RANK(AQ328, AQ$327:AQ$341)</f>
        <v>10</v>
      </c>
      <c r="AS328" s="529"/>
      <c r="AT328" s="207">
        <v>25</v>
      </c>
      <c r="AU328" s="207">
        <v>1767.3159458567172</v>
      </c>
      <c r="AV328" s="208">
        <f t="shared" si="422"/>
        <v>70.692637834268695</v>
      </c>
      <c r="AW328" s="205">
        <f t="shared" ref="AW328:AW336" si="430">RANK(AV328, AV$327:AV$341)</f>
        <v>10</v>
      </c>
      <c r="AX328" s="529"/>
    </row>
    <row r="329" spans="2:50" ht="14.25" customHeight="1">
      <c r="B329" s="494"/>
      <c r="C329" s="203">
        <v>3</v>
      </c>
      <c r="D329" s="206" t="s">
        <v>583</v>
      </c>
      <c r="E329" s="203">
        <v>22</v>
      </c>
      <c r="F329" s="203">
        <v>2000</v>
      </c>
      <c r="G329" s="208">
        <f t="shared" si="415"/>
        <v>90.909090909090907</v>
      </c>
      <c r="H329" s="529"/>
      <c r="I329" s="209">
        <f t="shared" si="423"/>
        <v>22</v>
      </c>
      <c r="J329" s="209">
        <f t="shared" si="423"/>
        <v>1768.4747027768512</v>
      </c>
      <c r="K329" s="210">
        <f t="shared" si="423"/>
        <v>80.385213762584144</v>
      </c>
      <c r="L329" s="530"/>
      <c r="M329" s="209">
        <f>RANK(K329, K$327:$K$341)</f>
        <v>5</v>
      </c>
      <c r="N329" s="494"/>
      <c r="O329" s="494"/>
      <c r="P329" s="207">
        <v>22</v>
      </c>
      <c r="Q329" s="207">
        <v>1768.4676378388292</v>
      </c>
      <c r="R329" s="208">
        <f t="shared" si="416"/>
        <v>80.384892629037694</v>
      </c>
      <c r="S329" s="205">
        <f t="shared" si="424"/>
        <v>5</v>
      </c>
      <c r="T329" s="529"/>
      <c r="U329" s="207">
        <v>22</v>
      </c>
      <c r="V329" s="207">
        <v>1768.5033507073717</v>
      </c>
      <c r="W329" s="208">
        <f t="shared" si="417"/>
        <v>80.38651594124417</v>
      </c>
      <c r="X329" s="205">
        <f t="shared" si="425"/>
        <v>5</v>
      </c>
      <c r="Y329" s="529"/>
      <c r="Z329" s="207">
        <v>22</v>
      </c>
      <c r="AA329" s="207">
        <v>1768.4343967885065</v>
      </c>
      <c r="AB329" s="208">
        <f t="shared" si="418"/>
        <v>80.383381672204848</v>
      </c>
      <c r="AC329" s="205">
        <f t="shared" si="426"/>
        <v>5</v>
      </c>
      <c r="AD329" s="529"/>
      <c r="AE329" s="207">
        <v>22</v>
      </c>
      <c r="AF329" s="207">
        <v>1768.3730183606649</v>
      </c>
      <c r="AG329" s="208">
        <f t="shared" si="419"/>
        <v>80.380591743666585</v>
      </c>
      <c r="AH329" s="205">
        <f t="shared" si="427"/>
        <v>5</v>
      </c>
      <c r="AI329" s="529"/>
      <c r="AJ329" s="207">
        <v>22</v>
      </c>
      <c r="AK329" s="207">
        <v>1768.3889030287612</v>
      </c>
      <c r="AL329" s="208">
        <f t="shared" si="420"/>
        <v>80.381313774034595</v>
      </c>
      <c r="AM329" s="205">
        <f t="shared" si="428"/>
        <v>5</v>
      </c>
      <c r="AN329" s="529"/>
      <c r="AO329" s="207">
        <v>22</v>
      </c>
      <c r="AP329" s="207">
        <v>1768.5121731289448</v>
      </c>
      <c r="AQ329" s="208">
        <f t="shared" si="421"/>
        <v>80.38691696040658</v>
      </c>
      <c r="AR329" s="205">
        <f t="shared" si="429"/>
        <v>5</v>
      </c>
      <c r="AS329" s="529"/>
      <c r="AT329" s="207">
        <v>22</v>
      </c>
      <c r="AU329" s="207">
        <v>1768.6434395848785</v>
      </c>
      <c r="AV329" s="208">
        <f t="shared" si="422"/>
        <v>80.392883617494476</v>
      </c>
      <c r="AW329" s="205">
        <f t="shared" si="430"/>
        <v>5</v>
      </c>
      <c r="AX329" s="529"/>
    </row>
    <row r="330" spans="2:50" ht="14.25" customHeight="1">
      <c r="B330" s="494"/>
      <c r="C330" s="203">
        <v>4</v>
      </c>
      <c r="D330" s="206" t="s">
        <v>645</v>
      </c>
      <c r="E330" s="203">
        <v>20</v>
      </c>
      <c r="F330" s="203">
        <v>2000</v>
      </c>
      <c r="G330" s="208">
        <f t="shared" si="415"/>
        <v>100</v>
      </c>
      <c r="H330" s="529"/>
      <c r="I330" s="209">
        <f t="shared" si="423"/>
        <v>20</v>
      </c>
      <c r="J330" s="209">
        <f t="shared" si="423"/>
        <v>1764.911680472087</v>
      </c>
      <c r="K330" s="210">
        <f t="shared" si="423"/>
        <v>88.245584023604366</v>
      </c>
      <c r="L330" s="530"/>
      <c r="M330" s="209">
        <f>RANK(K330, K$327:$K$341)</f>
        <v>3</v>
      </c>
      <c r="N330" s="494"/>
      <c r="O330" s="494"/>
      <c r="P330" s="207">
        <v>20</v>
      </c>
      <c r="Q330" s="207">
        <v>1766.1593554162955</v>
      </c>
      <c r="R330" s="208">
        <f t="shared" si="416"/>
        <v>88.30796777081477</v>
      </c>
      <c r="S330" s="205">
        <f t="shared" si="424"/>
        <v>3</v>
      </c>
      <c r="T330" s="529"/>
      <c r="U330" s="207">
        <v>20</v>
      </c>
      <c r="V330" s="207">
        <v>1765.9765976597694</v>
      </c>
      <c r="W330" s="208">
        <f t="shared" si="417"/>
        <v>88.298829882988471</v>
      </c>
      <c r="X330" s="205">
        <f t="shared" si="425"/>
        <v>3</v>
      </c>
      <c r="Y330" s="529"/>
      <c r="Z330" s="207">
        <v>20</v>
      </c>
      <c r="AA330" s="207">
        <v>1765.4450261780078</v>
      </c>
      <c r="AB330" s="208">
        <f t="shared" si="418"/>
        <v>88.272251308900394</v>
      </c>
      <c r="AC330" s="205">
        <f t="shared" si="426"/>
        <v>3</v>
      </c>
      <c r="AD330" s="529"/>
      <c r="AE330" s="207">
        <v>20</v>
      </c>
      <c r="AF330" s="207">
        <v>1765.0862068965373</v>
      </c>
      <c r="AG330" s="208">
        <f t="shared" si="419"/>
        <v>88.254310344826862</v>
      </c>
      <c r="AH330" s="205">
        <f t="shared" si="427"/>
        <v>3</v>
      </c>
      <c r="AI330" s="529"/>
      <c r="AJ330" s="207">
        <v>20</v>
      </c>
      <c r="AK330" s="207">
        <v>1764.7058823529449</v>
      </c>
      <c r="AL330" s="208">
        <f t="shared" si="420"/>
        <v>88.235294117647243</v>
      </c>
      <c r="AM330" s="205">
        <f t="shared" si="428"/>
        <v>3</v>
      </c>
      <c r="AN330" s="529"/>
      <c r="AO330" s="207">
        <v>20</v>
      </c>
      <c r="AP330" s="207">
        <v>1763.6188642925792</v>
      </c>
      <c r="AQ330" s="208">
        <f t="shared" si="421"/>
        <v>88.180943214628968</v>
      </c>
      <c r="AR330" s="205">
        <f t="shared" si="429"/>
        <v>3</v>
      </c>
      <c r="AS330" s="529"/>
      <c r="AT330" s="207">
        <v>20</v>
      </c>
      <c r="AU330" s="207">
        <v>1763.3898305084763</v>
      </c>
      <c r="AV330" s="208">
        <f t="shared" si="422"/>
        <v>88.169491525423808</v>
      </c>
      <c r="AW330" s="205">
        <f t="shared" si="430"/>
        <v>3</v>
      </c>
      <c r="AX330" s="529"/>
    </row>
    <row r="331" spans="2:50" ht="14.25" customHeight="1">
      <c r="B331" s="494"/>
      <c r="C331" s="203">
        <v>5</v>
      </c>
      <c r="D331" s="206" t="s">
        <v>373</v>
      </c>
      <c r="E331" s="203">
        <v>23</v>
      </c>
      <c r="F331" s="203">
        <v>2000</v>
      </c>
      <c r="G331" s="208">
        <f t="shared" si="415"/>
        <v>86.956521739130437</v>
      </c>
      <c r="H331" s="529"/>
      <c r="I331" s="209">
        <f t="shared" si="423"/>
        <v>23</v>
      </c>
      <c r="J331" s="209">
        <f t="shared" si="423"/>
        <v>1767.9134686273223</v>
      </c>
      <c r="K331" s="210">
        <f t="shared" si="423"/>
        <v>76.865802983796627</v>
      </c>
      <c r="L331" s="530"/>
      <c r="M331" s="209">
        <f>RANK(K331, K$327:$K$341)</f>
        <v>8</v>
      </c>
      <c r="N331" s="494"/>
      <c r="O331" s="494"/>
      <c r="P331" s="207">
        <v>23</v>
      </c>
      <c r="Q331" s="207">
        <v>1767.8844519966037</v>
      </c>
      <c r="R331" s="208">
        <f t="shared" si="416"/>
        <v>76.864541391156678</v>
      </c>
      <c r="S331" s="205">
        <f>RANK(R331, R$327:R$341)</f>
        <v>8</v>
      </c>
      <c r="T331" s="529"/>
      <c r="U331" s="207">
        <v>23</v>
      </c>
      <c r="V331" s="207">
        <v>1767.8496868476022</v>
      </c>
      <c r="W331" s="208">
        <f t="shared" si="417"/>
        <v>76.863029862939229</v>
      </c>
      <c r="X331" s="205">
        <f>RANK(W331, W$327:W$341)</f>
        <v>8</v>
      </c>
      <c r="Y331" s="529"/>
      <c r="Z331" s="207">
        <v>23</v>
      </c>
      <c r="AA331" s="207">
        <v>1767.7063207286808</v>
      </c>
      <c r="AB331" s="208">
        <f t="shared" si="418"/>
        <v>76.856796553420907</v>
      </c>
      <c r="AC331" s="205">
        <f>RANK(AB331, AB$327:AB$341)</f>
        <v>8</v>
      </c>
      <c r="AD331" s="529"/>
      <c r="AE331" s="207">
        <v>23</v>
      </c>
      <c r="AF331" s="207">
        <v>1767.8129298486951</v>
      </c>
      <c r="AG331" s="208">
        <f t="shared" si="419"/>
        <v>76.861431732551964</v>
      </c>
      <c r="AH331" s="205">
        <f>RANK(AG331, AG$327:AG$341)</f>
        <v>8</v>
      </c>
      <c r="AI331" s="529"/>
      <c r="AJ331" s="207">
        <v>23</v>
      </c>
      <c r="AK331" s="207">
        <v>1767.9779503883749</v>
      </c>
      <c r="AL331" s="208">
        <f t="shared" si="420"/>
        <v>76.868606538625002</v>
      </c>
      <c r="AM331" s="205">
        <f>RANK(AL331, AL$327:AL$341)</f>
        <v>8</v>
      </c>
      <c r="AN331" s="529"/>
      <c r="AO331" s="207">
        <v>23</v>
      </c>
      <c r="AP331" s="207">
        <v>1768.1109925293501</v>
      </c>
      <c r="AQ331" s="208">
        <f t="shared" si="421"/>
        <v>76.874390979536969</v>
      </c>
      <c r="AR331" s="205">
        <f>RANK(AQ331, AQ$327:AQ$341)</f>
        <v>8</v>
      </c>
      <c r="AS331" s="529"/>
      <c r="AT331" s="207">
        <v>23</v>
      </c>
      <c r="AU331" s="207">
        <v>1768.0519480519506</v>
      </c>
      <c r="AV331" s="208">
        <f t="shared" si="422"/>
        <v>76.871823828345683</v>
      </c>
      <c r="AW331" s="205">
        <f>RANK(AV331, AV$327:AV$341)</f>
        <v>8</v>
      </c>
      <c r="AX331" s="529"/>
    </row>
    <row r="332" spans="2:50" ht="14.25" customHeight="1">
      <c r="B332" s="494"/>
      <c r="C332" s="203">
        <v>6</v>
      </c>
      <c r="D332" s="206" t="s">
        <v>411</v>
      </c>
      <c r="E332" s="203">
        <v>23</v>
      </c>
      <c r="F332" s="203">
        <v>2000</v>
      </c>
      <c r="G332" s="208">
        <f t="shared" si="415"/>
        <v>86.956521739130437</v>
      </c>
      <c r="H332" s="529"/>
      <c r="I332" s="209">
        <f t="shared" si="423"/>
        <v>23</v>
      </c>
      <c r="J332" s="209">
        <f t="shared" si="423"/>
        <v>1768.2643434783929</v>
      </c>
      <c r="K332" s="210">
        <f t="shared" si="423"/>
        <v>76.881058412104025</v>
      </c>
      <c r="L332" s="530"/>
      <c r="M332" s="209">
        <f>RANK(K332, K$327:$K$341)</f>
        <v>7</v>
      </c>
      <c r="N332" s="494"/>
      <c r="O332" s="494"/>
      <c r="P332" s="207">
        <v>23</v>
      </c>
      <c r="Q332" s="207">
        <v>1767.9956896551716</v>
      </c>
      <c r="R332" s="208">
        <f t="shared" si="416"/>
        <v>76.869377811094424</v>
      </c>
      <c r="S332" s="205">
        <f t="shared" si="424"/>
        <v>7</v>
      </c>
      <c r="T332" s="529"/>
      <c r="U332" s="207">
        <v>23</v>
      </c>
      <c r="V332" s="207">
        <v>1768.0595306239254</v>
      </c>
      <c r="W332" s="208">
        <f t="shared" si="417"/>
        <v>76.872153505388056</v>
      </c>
      <c r="X332" s="205">
        <f t="shared" si="425"/>
        <v>7</v>
      </c>
      <c r="Y332" s="529"/>
      <c r="Z332" s="207">
        <v>23</v>
      </c>
      <c r="AA332" s="207">
        <v>1768.3544303797448</v>
      </c>
      <c r="AB332" s="208">
        <f t="shared" si="418"/>
        <v>76.884975233901955</v>
      </c>
      <c r="AC332" s="205">
        <f t="shared" si="426"/>
        <v>7</v>
      </c>
      <c r="AD332" s="529"/>
      <c r="AE332" s="207">
        <v>23</v>
      </c>
      <c r="AF332" s="207">
        <v>1768.1581685744018</v>
      </c>
      <c r="AG332" s="208">
        <f t="shared" si="419"/>
        <v>76.876442111930515</v>
      </c>
      <c r="AH332" s="205">
        <f t="shared" si="427"/>
        <v>7</v>
      </c>
      <c r="AI332" s="529"/>
      <c r="AJ332" s="207">
        <v>23</v>
      </c>
      <c r="AK332" s="207">
        <v>1768.4404798523515</v>
      </c>
      <c r="AL332" s="208">
        <f t="shared" si="420"/>
        <v>76.888716515319629</v>
      </c>
      <c r="AM332" s="205">
        <f t="shared" si="428"/>
        <v>7</v>
      </c>
      <c r="AN332" s="529"/>
      <c r="AO332" s="207">
        <v>23</v>
      </c>
      <c r="AP332" s="207">
        <v>1768.4210526315776</v>
      </c>
      <c r="AQ332" s="208">
        <f t="shared" si="421"/>
        <v>76.887871853546855</v>
      </c>
      <c r="AR332" s="205">
        <f t="shared" si="429"/>
        <v>7</v>
      </c>
      <c r="AS332" s="529"/>
      <c r="AT332" s="207">
        <v>23</v>
      </c>
      <c r="AU332" s="207">
        <v>1768.4210526315765</v>
      </c>
      <c r="AV332" s="208">
        <f t="shared" si="422"/>
        <v>76.887871853546798</v>
      </c>
      <c r="AW332" s="205">
        <f t="shared" si="430"/>
        <v>7</v>
      </c>
      <c r="AX332" s="529"/>
    </row>
    <row r="333" spans="2:50" ht="14.25" customHeight="1">
      <c r="B333" s="494"/>
      <c r="C333" s="203">
        <v>7</v>
      </c>
      <c r="D333" s="206" t="s">
        <v>379</v>
      </c>
      <c r="E333" s="203">
        <v>23</v>
      </c>
      <c r="F333" s="203">
        <v>2000</v>
      </c>
      <c r="G333" s="208">
        <f t="shared" si="415"/>
        <v>86.956521739130437</v>
      </c>
      <c r="H333" s="529"/>
      <c r="I333" s="209">
        <f t="shared" si="423"/>
        <v>23</v>
      </c>
      <c r="J333" s="209">
        <f t="shared" si="423"/>
        <v>1769.0597196651779</v>
      </c>
      <c r="K333" s="210">
        <f t="shared" si="423"/>
        <v>76.915639985442539</v>
      </c>
      <c r="L333" s="530"/>
      <c r="M333" s="209">
        <f>RANK(K333, K$327:$K$341)</f>
        <v>6</v>
      </c>
      <c r="N333" s="494"/>
      <c r="O333" s="494"/>
      <c r="P333" s="207">
        <v>23</v>
      </c>
      <c r="Q333" s="207">
        <v>1768.9583812370654</v>
      </c>
      <c r="R333" s="208">
        <f t="shared" si="416"/>
        <v>76.911233966828931</v>
      </c>
      <c r="S333" s="205">
        <f t="shared" si="424"/>
        <v>6</v>
      </c>
      <c r="T333" s="529"/>
      <c r="U333" s="207">
        <v>23</v>
      </c>
      <c r="V333" s="207">
        <v>1769.0248565965601</v>
      </c>
      <c r="W333" s="208">
        <f t="shared" si="417"/>
        <v>76.914124199850434</v>
      </c>
      <c r="X333" s="205">
        <f t="shared" si="425"/>
        <v>6</v>
      </c>
      <c r="Y333" s="529"/>
      <c r="Z333" s="207">
        <v>23</v>
      </c>
      <c r="AA333" s="207">
        <v>1768.9476710753288</v>
      </c>
      <c r="AB333" s="208">
        <f t="shared" si="418"/>
        <v>76.910768307622988</v>
      </c>
      <c r="AC333" s="205">
        <f t="shared" si="426"/>
        <v>6</v>
      </c>
      <c r="AD333" s="529"/>
      <c r="AE333" s="207">
        <v>23</v>
      </c>
      <c r="AF333" s="207">
        <v>1768.8836800468798</v>
      </c>
      <c r="AG333" s="208">
        <f t="shared" si="419"/>
        <v>76.907986088994775</v>
      </c>
      <c r="AH333" s="205">
        <f t="shared" si="427"/>
        <v>6</v>
      </c>
      <c r="AI333" s="529"/>
      <c r="AJ333" s="207">
        <v>23</v>
      </c>
      <c r="AK333" s="207">
        <v>1769.1428571428598</v>
      </c>
      <c r="AL333" s="208">
        <f t="shared" si="420"/>
        <v>76.919254658385213</v>
      </c>
      <c r="AM333" s="205">
        <f t="shared" si="428"/>
        <v>6</v>
      </c>
      <c r="AN333" s="529"/>
      <c r="AO333" s="207">
        <v>23</v>
      </c>
      <c r="AP333" s="207">
        <v>1769.0936752879797</v>
      </c>
      <c r="AQ333" s="208">
        <f t="shared" si="421"/>
        <v>76.917116316868686</v>
      </c>
      <c r="AR333" s="205">
        <f t="shared" si="429"/>
        <v>6</v>
      </c>
      <c r="AS333" s="529"/>
      <c r="AT333" s="207">
        <v>23</v>
      </c>
      <c r="AU333" s="207">
        <v>1769.3669162695719</v>
      </c>
      <c r="AV333" s="208">
        <f t="shared" si="422"/>
        <v>76.928996359546602</v>
      </c>
      <c r="AW333" s="205">
        <f t="shared" si="430"/>
        <v>6</v>
      </c>
      <c r="AX333" s="529"/>
    </row>
    <row r="334" spans="2:50" ht="14.25" customHeight="1">
      <c r="B334" s="494"/>
      <c r="C334" s="203">
        <v>8</v>
      </c>
      <c r="D334" s="206" t="s">
        <v>380</v>
      </c>
      <c r="E334" s="203">
        <v>17</v>
      </c>
      <c r="F334" s="203">
        <v>2000</v>
      </c>
      <c r="G334" s="208">
        <f t="shared" si="415"/>
        <v>117.64705882352941</v>
      </c>
      <c r="H334" s="529"/>
      <c r="I334" s="209">
        <f t="shared" si="423"/>
        <v>17</v>
      </c>
      <c r="J334" s="209">
        <f t="shared" si="423"/>
        <v>1768.9216638900527</v>
      </c>
      <c r="K334" s="210">
        <f t="shared" si="423"/>
        <v>104.05421552294429</v>
      </c>
      <c r="L334" s="530"/>
      <c r="M334" s="209">
        <f>RANK(K334, K$327:$K$341)</f>
        <v>1</v>
      </c>
      <c r="N334" s="494"/>
      <c r="O334" s="494"/>
      <c r="P334" s="207">
        <v>17</v>
      </c>
      <c r="Q334" s="207">
        <v>1769.6085955487349</v>
      </c>
      <c r="R334" s="208">
        <f t="shared" si="416"/>
        <v>104.09462326757264</v>
      </c>
      <c r="S334" s="205">
        <f t="shared" si="424"/>
        <v>1</v>
      </c>
      <c r="T334" s="529"/>
      <c r="U334" s="207">
        <v>17</v>
      </c>
      <c r="V334" s="207">
        <v>1769.2115143929907</v>
      </c>
      <c r="W334" s="208">
        <f t="shared" si="417"/>
        <v>104.07126555252887</v>
      </c>
      <c r="X334" s="205">
        <f t="shared" si="425"/>
        <v>1</v>
      </c>
      <c r="Y334" s="529"/>
      <c r="Z334" s="207">
        <v>17</v>
      </c>
      <c r="AA334" s="207">
        <v>1769.059656218403</v>
      </c>
      <c r="AB334" s="208">
        <f t="shared" si="418"/>
        <v>104.06233271872959</v>
      </c>
      <c r="AC334" s="205">
        <f t="shared" si="426"/>
        <v>1</v>
      </c>
      <c r="AD334" s="529"/>
      <c r="AE334" s="207">
        <v>17</v>
      </c>
      <c r="AF334" s="207">
        <v>1768.7861271676315</v>
      </c>
      <c r="AG334" s="208">
        <f t="shared" si="419"/>
        <v>104.04624277456657</v>
      </c>
      <c r="AH334" s="205">
        <f t="shared" si="427"/>
        <v>1</v>
      </c>
      <c r="AI334" s="529"/>
      <c r="AJ334" s="207">
        <v>17</v>
      </c>
      <c r="AK334" s="207">
        <v>1768.5314685314715</v>
      </c>
      <c r="AL334" s="208">
        <f t="shared" si="420"/>
        <v>104.03126285479244</v>
      </c>
      <c r="AM334" s="205">
        <f t="shared" si="428"/>
        <v>1</v>
      </c>
      <c r="AN334" s="529"/>
      <c r="AO334" s="207">
        <v>17</v>
      </c>
      <c r="AP334" s="207">
        <v>1768.4441197954714</v>
      </c>
      <c r="AQ334" s="208">
        <f t="shared" si="421"/>
        <v>104.02612469385126</v>
      </c>
      <c r="AR334" s="205">
        <f t="shared" si="429"/>
        <v>1</v>
      </c>
      <c r="AS334" s="529"/>
      <c r="AT334" s="207">
        <v>17</v>
      </c>
      <c r="AU334" s="207">
        <v>1768.8101655756666</v>
      </c>
      <c r="AV334" s="208">
        <f t="shared" si="422"/>
        <v>104.04765679856862</v>
      </c>
      <c r="AW334" s="205">
        <f t="shared" si="430"/>
        <v>1</v>
      </c>
      <c r="AX334" s="529"/>
    </row>
    <row r="335" spans="2:50" ht="14.25" customHeight="1">
      <c r="B335" s="494"/>
      <c r="C335" s="203">
        <v>9</v>
      </c>
      <c r="D335" s="206" t="s">
        <v>618</v>
      </c>
      <c r="E335" s="203">
        <v>20</v>
      </c>
      <c r="F335" s="203">
        <v>2000</v>
      </c>
      <c r="G335" s="208">
        <f t="shared" si="415"/>
        <v>100</v>
      </c>
      <c r="H335" s="529"/>
      <c r="I335" s="209">
        <f t="shared" si="423"/>
        <v>20</v>
      </c>
      <c r="J335" s="209">
        <f t="shared" si="423"/>
        <v>1768.0877816519424</v>
      </c>
      <c r="K335" s="210">
        <f t="shared" si="423"/>
        <v>88.40438908259712</v>
      </c>
      <c r="L335" s="530"/>
      <c r="M335" s="209">
        <f>RANK(K335, K$327:$K$341)</f>
        <v>2</v>
      </c>
      <c r="N335" s="494"/>
      <c r="O335" s="494"/>
      <c r="P335" s="207">
        <v>20</v>
      </c>
      <c r="Q335" s="207">
        <v>1767.6998368678585</v>
      </c>
      <c r="R335" s="208">
        <f t="shared" si="416"/>
        <v>88.384991843392925</v>
      </c>
      <c r="S335" s="205">
        <f t="shared" si="424"/>
        <v>2</v>
      </c>
      <c r="T335" s="529"/>
      <c r="U335" s="207">
        <v>20</v>
      </c>
      <c r="V335" s="207">
        <v>1768.1209503239736</v>
      </c>
      <c r="W335" s="208">
        <f t="shared" si="417"/>
        <v>88.406047516198683</v>
      </c>
      <c r="X335" s="205">
        <f t="shared" si="425"/>
        <v>2</v>
      </c>
      <c r="Y335" s="529"/>
      <c r="Z335" s="207">
        <v>20</v>
      </c>
      <c r="AA335" s="207">
        <v>1767.9345209436726</v>
      </c>
      <c r="AB335" s="208">
        <f t="shared" si="418"/>
        <v>88.396726047183634</v>
      </c>
      <c r="AC335" s="205">
        <f t="shared" si="426"/>
        <v>2</v>
      </c>
      <c r="AD335" s="529"/>
      <c r="AE335" s="207">
        <v>20</v>
      </c>
      <c r="AF335" s="207">
        <v>1768.4518013631953</v>
      </c>
      <c r="AG335" s="208">
        <f t="shared" si="419"/>
        <v>88.422590068159764</v>
      </c>
      <c r="AH335" s="205">
        <f t="shared" si="427"/>
        <v>2</v>
      </c>
      <c r="AI335" s="529"/>
      <c r="AJ335" s="207">
        <v>20</v>
      </c>
      <c r="AK335" s="207">
        <v>1768.1632653061231</v>
      </c>
      <c r="AL335" s="208">
        <f t="shared" si="420"/>
        <v>88.408163265306158</v>
      </c>
      <c r="AM335" s="205">
        <f t="shared" si="428"/>
        <v>2</v>
      </c>
      <c r="AN335" s="529"/>
      <c r="AO335" s="207">
        <v>20</v>
      </c>
      <c r="AP335" s="207">
        <v>1768.178324365872</v>
      </c>
      <c r="AQ335" s="208">
        <f t="shared" si="421"/>
        <v>88.408916218293598</v>
      </c>
      <c r="AR335" s="205">
        <f t="shared" si="429"/>
        <v>2</v>
      </c>
      <c r="AS335" s="529"/>
      <c r="AT335" s="207">
        <v>20</v>
      </c>
      <c r="AU335" s="207">
        <v>1768.065772392901</v>
      </c>
      <c r="AV335" s="208">
        <f t="shared" si="422"/>
        <v>88.403288619645053</v>
      </c>
      <c r="AW335" s="205">
        <f t="shared" si="430"/>
        <v>2</v>
      </c>
      <c r="AX335" s="529"/>
    </row>
    <row r="336" spans="2:50" ht="14.25" customHeight="1">
      <c r="B336" s="494"/>
      <c r="C336" s="203">
        <v>10</v>
      </c>
      <c r="D336" s="206" t="s">
        <v>671</v>
      </c>
      <c r="E336" s="203">
        <v>21</v>
      </c>
      <c r="F336" s="203">
        <v>2000</v>
      </c>
      <c r="G336" s="208">
        <f t="shared" si="415"/>
        <v>95.238095238095241</v>
      </c>
      <c r="H336" s="529"/>
      <c r="I336" s="209">
        <f t="shared" si="423"/>
        <v>21</v>
      </c>
      <c r="J336" s="209">
        <f t="shared" si="423"/>
        <v>1767.1739141793419</v>
      </c>
      <c r="K336" s="210">
        <f t="shared" si="423"/>
        <v>84.151138770444845</v>
      </c>
      <c r="L336" s="530"/>
      <c r="M336" s="209">
        <f>RANK(K336, K$327:$K$341)</f>
        <v>4</v>
      </c>
      <c r="N336" s="494"/>
      <c r="O336" s="494"/>
      <c r="P336" s="207">
        <v>21</v>
      </c>
      <c r="Q336" s="207">
        <v>1767.2291296625219</v>
      </c>
      <c r="R336" s="208">
        <f t="shared" si="416"/>
        <v>84.153768079167705</v>
      </c>
      <c r="S336" s="205">
        <f t="shared" si="424"/>
        <v>4</v>
      </c>
      <c r="T336" s="529"/>
      <c r="U336" s="207">
        <v>21</v>
      </c>
      <c r="V336" s="207">
        <v>1767.1232876712322</v>
      </c>
      <c r="W336" s="208">
        <f t="shared" si="417"/>
        <v>84.14872798434439</v>
      </c>
      <c r="X336" s="205">
        <f t="shared" si="425"/>
        <v>4</v>
      </c>
      <c r="Y336" s="529"/>
      <c r="Z336" s="207">
        <v>21</v>
      </c>
      <c r="AA336" s="207">
        <v>1767.2076846637965</v>
      </c>
      <c r="AB336" s="208">
        <f t="shared" si="418"/>
        <v>84.152746888752219</v>
      </c>
      <c r="AC336" s="205">
        <f t="shared" si="426"/>
        <v>4</v>
      </c>
      <c r="AD336" s="529"/>
      <c r="AE336" s="207">
        <v>21</v>
      </c>
      <c r="AF336" s="207">
        <v>1767.4740484429105</v>
      </c>
      <c r="AG336" s="208">
        <f t="shared" si="419"/>
        <v>84.165430878233835</v>
      </c>
      <c r="AH336" s="205">
        <f t="shared" si="427"/>
        <v>4</v>
      </c>
      <c r="AI336" s="529"/>
      <c r="AJ336" s="207">
        <v>21</v>
      </c>
      <c r="AK336" s="207">
        <v>1766.8357810413902</v>
      </c>
      <c r="AL336" s="208">
        <f t="shared" si="420"/>
        <v>84.135037192447157</v>
      </c>
      <c r="AM336" s="205">
        <f t="shared" si="428"/>
        <v>4</v>
      </c>
      <c r="AN336" s="529"/>
      <c r="AO336" s="207">
        <v>21</v>
      </c>
      <c r="AP336" s="207">
        <v>1767.2262946322999</v>
      </c>
      <c r="AQ336" s="208">
        <f t="shared" si="421"/>
        <v>84.153633077728571</v>
      </c>
      <c r="AR336" s="205">
        <f t="shared" si="429"/>
        <v>4</v>
      </c>
      <c r="AS336" s="529"/>
      <c r="AT336" s="207">
        <v>21</v>
      </c>
      <c r="AU336" s="207">
        <v>1767.1211731412416</v>
      </c>
      <c r="AV336" s="208">
        <f t="shared" si="422"/>
        <v>84.148627292440068</v>
      </c>
      <c r="AW336" s="205">
        <f t="shared" si="430"/>
        <v>4</v>
      </c>
      <c r="AX336" s="529"/>
    </row>
    <row r="337" spans="2:50" ht="14.25" customHeight="1">
      <c r="B337" s="494"/>
      <c r="C337" s="203">
        <v>11</v>
      </c>
      <c r="D337" s="206"/>
      <c r="E337" s="203"/>
      <c r="F337" s="203"/>
      <c r="G337" s="208"/>
      <c r="H337" s="529"/>
      <c r="I337" s="209"/>
      <c r="J337" s="209"/>
      <c r="K337" s="210"/>
      <c r="L337" s="530"/>
      <c r="M337" s="209"/>
      <c r="N337" s="494"/>
      <c r="O337" s="494"/>
      <c r="P337" s="207"/>
      <c r="Q337" s="207"/>
      <c r="R337" s="208"/>
      <c r="S337" s="205"/>
      <c r="T337" s="529"/>
      <c r="U337" s="207"/>
      <c r="V337" s="207"/>
      <c r="W337" s="208"/>
      <c r="X337" s="205"/>
      <c r="Y337" s="529"/>
      <c r="Z337" s="207"/>
      <c r="AA337" s="207"/>
      <c r="AB337" s="208"/>
      <c r="AC337" s="205"/>
      <c r="AD337" s="529"/>
      <c r="AE337" s="207"/>
      <c r="AF337" s="207"/>
      <c r="AG337" s="208"/>
      <c r="AH337" s="205"/>
      <c r="AI337" s="529"/>
      <c r="AJ337" s="207"/>
      <c r="AK337" s="207"/>
      <c r="AL337" s="208"/>
      <c r="AM337" s="205"/>
      <c r="AN337" s="529"/>
      <c r="AO337" s="207"/>
      <c r="AP337" s="207"/>
      <c r="AQ337" s="208"/>
      <c r="AR337" s="205"/>
      <c r="AS337" s="529"/>
      <c r="AT337" s="207"/>
      <c r="AU337" s="207"/>
      <c r="AV337" s="208"/>
      <c r="AW337" s="205"/>
      <c r="AX337" s="529"/>
    </row>
    <row r="338" spans="2:50" ht="14.25" customHeight="1">
      <c r="B338" s="494"/>
      <c r="C338" s="203">
        <v>12</v>
      </c>
      <c r="D338" s="206"/>
      <c r="E338" s="203"/>
      <c r="F338" s="203"/>
      <c r="G338" s="208"/>
      <c r="H338" s="529"/>
      <c r="I338" s="209"/>
      <c r="J338" s="209"/>
      <c r="K338" s="210"/>
      <c r="L338" s="530"/>
      <c r="M338" s="209"/>
      <c r="N338" s="494"/>
      <c r="O338" s="494"/>
      <c r="P338" s="207"/>
      <c r="Q338" s="207"/>
      <c r="R338" s="208"/>
      <c r="S338" s="205"/>
      <c r="T338" s="529"/>
      <c r="U338" s="207"/>
      <c r="V338" s="207"/>
      <c r="W338" s="208"/>
      <c r="X338" s="205"/>
      <c r="Y338" s="529"/>
      <c r="Z338" s="207"/>
      <c r="AA338" s="207"/>
      <c r="AB338" s="208"/>
      <c r="AC338" s="205"/>
      <c r="AD338" s="529"/>
      <c r="AE338" s="207"/>
      <c r="AF338" s="207"/>
      <c r="AG338" s="208"/>
      <c r="AH338" s="205"/>
      <c r="AI338" s="529"/>
      <c r="AJ338" s="207"/>
      <c r="AK338" s="207"/>
      <c r="AL338" s="208"/>
      <c r="AM338" s="205"/>
      <c r="AN338" s="529"/>
      <c r="AO338" s="207"/>
      <c r="AP338" s="207"/>
      <c r="AQ338" s="208"/>
      <c r="AR338" s="205"/>
      <c r="AS338" s="529"/>
      <c r="AT338" s="207"/>
      <c r="AU338" s="207"/>
      <c r="AV338" s="208"/>
      <c r="AW338" s="205"/>
      <c r="AX338" s="529"/>
    </row>
    <row r="339" spans="2:50" ht="14.25" customHeight="1">
      <c r="B339" s="494"/>
      <c r="C339" s="203">
        <v>13</v>
      </c>
      <c r="D339" s="206"/>
      <c r="E339" s="203"/>
      <c r="F339" s="203"/>
      <c r="G339" s="208"/>
      <c r="H339" s="529"/>
      <c r="I339" s="209"/>
      <c r="J339" s="209"/>
      <c r="K339" s="210"/>
      <c r="L339" s="530"/>
      <c r="M339" s="209"/>
      <c r="N339" s="494"/>
      <c r="O339" s="494"/>
      <c r="P339" s="203"/>
      <c r="Q339" s="203"/>
      <c r="R339" s="208"/>
      <c r="S339" s="205"/>
      <c r="T339" s="529"/>
      <c r="U339" s="203"/>
      <c r="V339" s="203"/>
      <c r="W339" s="208"/>
      <c r="X339" s="205"/>
      <c r="Y339" s="529"/>
      <c r="Z339" s="203"/>
      <c r="AA339" s="203"/>
      <c r="AB339" s="208"/>
      <c r="AC339" s="205"/>
      <c r="AD339" s="529"/>
      <c r="AE339" s="203"/>
      <c r="AF339" s="203"/>
      <c r="AG339" s="208"/>
      <c r="AH339" s="205"/>
      <c r="AI339" s="529"/>
      <c r="AJ339" s="203"/>
      <c r="AK339" s="203"/>
      <c r="AL339" s="208"/>
      <c r="AM339" s="205"/>
      <c r="AN339" s="529"/>
      <c r="AO339" s="203"/>
      <c r="AP339" s="203"/>
      <c r="AQ339" s="208"/>
      <c r="AR339" s="205"/>
      <c r="AS339" s="529"/>
      <c r="AT339" s="203"/>
      <c r="AU339" s="203"/>
      <c r="AV339" s="208"/>
      <c r="AW339" s="205"/>
      <c r="AX339" s="529"/>
    </row>
    <row r="340" spans="2:50" ht="14.25" customHeight="1">
      <c r="B340" s="494"/>
      <c r="C340" s="203">
        <v>14</v>
      </c>
      <c r="D340" s="206"/>
      <c r="E340" s="203"/>
      <c r="F340" s="203"/>
      <c r="G340" s="208"/>
      <c r="H340" s="529"/>
      <c r="I340" s="209"/>
      <c r="J340" s="209"/>
      <c r="K340" s="210"/>
      <c r="L340" s="530"/>
      <c r="M340" s="209"/>
      <c r="N340" s="494"/>
      <c r="O340" s="494"/>
      <c r="P340" s="203"/>
      <c r="Q340" s="203"/>
      <c r="R340" s="208"/>
      <c r="S340" s="205"/>
      <c r="T340" s="529"/>
      <c r="U340" s="203"/>
      <c r="V340" s="203"/>
      <c r="W340" s="208"/>
      <c r="X340" s="205"/>
      <c r="Y340" s="529"/>
      <c r="Z340" s="203"/>
      <c r="AA340" s="203"/>
      <c r="AB340" s="208"/>
      <c r="AC340" s="205"/>
      <c r="AD340" s="529"/>
      <c r="AE340" s="203"/>
      <c r="AF340" s="203"/>
      <c r="AG340" s="208"/>
      <c r="AH340" s="205"/>
      <c r="AI340" s="529"/>
      <c r="AJ340" s="203"/>
      <c r="AK340" s="203"/>
      <c r="AL340" s="208"/>
      <c r="AM340" s="205"/>
      <c r="AN340" s="529"/>
      <c r="AO340" s="203"/>
      <c r="AP340" s="203"/>
      <c r="AQ340" s="208"/>
      <c r="AR340" s="205"/>
      <c r="AS340" s="529"/>
      <c r="AT340" s="203"/>
      <c r="AU340" s="203"/>
      <c r="AV340" s="208"/>
      <c r="AW340" s="205"/>
      <c r="AX340" s="529"/>
    </row>
    <row r="341" spans="2:50" ht="14.25" customHeight="1">
      <c r="B341" s="494"/>
      <c r="C341" s="203">
        <v>15</v>
      </c>
      <c r="D341" s="206"/>
      <c r="E341" s="203"/>
      <c r="F341" s="203"/>
      <c r="G341" s="208"/>
      <c r="H341" s="529"/>
      <c r="I341" s="209"/>
      <c r="J341" s="209"/>
      <c r="K341" s="210"/>
      <c r="L341" s="530"/>
      <c r="M341" s="209"/>
      <c r="N341" s="494"/>
      <c r="O341" s="494"/>
      <c r="P341" s="203"/>
      <c r="Q341" s="207"/>
      <c r="R341" s="208"/>
      <c r="S341" s="205"/>
      <c r="T341" s="529"/>
      <c r="U341" s="203"/>
      <c r="V341" s="207"/>
      <c r="W341" s="208"/>
      <c r="X341" s="205"/>
      <c r="Y341" s="529"/>
      <c r="Z341" s="203"/>
      <c r="AA341" s="207"/>
      <c r="AB341" s="208"/>
      <c r="AC341" s="205"/>
      <c r="AD341" s="529"/>
      <c r="AE341" s="203"/>
      <c r="AF341" s="207"/>
      <c r="AG341" s="208"/>
      <c r="AH341" s="205"/>
      <c r="AI341" s="529"/>
      <c r="AJ341" s="203"/>
      <c r="AK341" s="207"/>
      <c r="AL341" s="208"/>
      <c r="AM341" s="205"/>
      <c r="AN341" s="529"/>
      <c r="AO341" s="203"/>
      <c r="AP341" s="207"/>
      <c r="AQ341" s="208"/>
      <c r="AR341" s="205"/>
      <c r="AS341" s="529"/>
      <c r="AT341" s="203"/>
      <c r="AU341" s="207"/>
      <c r="AV341" s="208"/>
      <c r="AW341" s="205"/>
      <c r="AX341" s="529"/>
    </row>
    <row r="342" spans="2:50" ht="14.25" customHeight="1" collapsed="1">
      <c r="B342" s="531" t="s">
        <v>808</v>
      </c>
      <c r="C342" s="532"/>
      <c r="D342" s="532"/>
      <c r="E342" s="532"/>
      <c r="F342" s="532"/>
      <c r="G342" s="532"/>
      <c r="H342" s="532"/>
      <c r="I342" s="532"/>
      <c r="J342" s="532"/>
      <c r="K342" s="532"/>
      <c r="L342" s="532"/>
      <c r="M342" s="533"/>
      <c r="N342" s="575" t="s">
        <v>445</v>
      </c>
      <c r="O342" s="575" t="s">
        <v>105</v>
      </c>
      <c r="P342" s="587">
        <f>AT322+1</f>
        <v>45986</v>
      </c>
      <c r="Q342" s="588"/>
      <c r="R342" s="588"/>
      <c r="S342" s="588"/>
      <c r="T342" s="588"/>
      <c r="U342" s="589">
        <f>P342+1</f>
        <v>45987</v>
      </c>
      <c r="V342" s="590"/>
      <c r="W342" s="590"/>
      <c r="X342" s="590"/>
      <c r="Y342" s="590"/>
      <c r="Z342" s="587">
        <f t="shared" ref="Z342" si="431">U342+1</f>
        <v>45988</v>
      </c>
      <c r="AA342" s="588"/>
      <c r="AB342" s="588"/>
      <c r="AC342" s="588"/>
      <c r="AD342" s="588"/>
      <c r="AE342" s="589">
        <f t="shared" ref="AE342" si="432">Z342+1</f>
        <v>45989</v>
      </c>
      <c r="AF342" s="590"/>
      <c r="AG342" s="590"/>
      <c r="AH342" s="590"/>
      <c r="AI342" s="590"/>
      <c r="AJ342" s="591">
        <f t="shared" ref="AJ342" si="433">AE342+1</f>
        <v>45990</v>
      </c>
      <c r="AK342" s="592"/>
      <c r="AL342" s="592"/>
      <c r="AM342" s="592"/>
      <c r="AN342" s="593"/>
      <c r="AO342" s="589">
        <f t="shared" ref="AO342" si="434">AJ342+1</f>
        <v>45991</v>
      </c>
      <c r="AP342" s="590"/>
      <c r="AQ342" s="590"/>
      <c r="AR342" s="590"/>
      <c r="AS342" s="590"/>
      <c r="AT342" s="591">
        <f t="shared" ref="AT342" si="435">AO342+1</f>
        <v>45992</v>
      </c>
      <c r="AU342" s="592"/>
      <c r="AV342" s="592"/>
      <c r="AW342" s="592"/>
      <c r="AX342" s="593"/>
    </row>
    <row r="343" spans="2:50" ht="14.25" customHeight="1">
      <c r="B343" s="534"/>
      <c r="C343" s="534"/>
      <c r="D343" s="534"/>
      <c r="E343" s="534"/>
      <c r="F343" s="534"/>
      <c r="G343" s="534"/>
      <c r="H343" s="534"/>
      <c r="I343" s="534"/>
      <c r="J343" s="534"/>
      <c r="K343" s="534"/>
      <c r="L343" s="534"/>
      <c r="M343" s="535"/>
      <c r="N343" s="577"/>
      <c r="O343" s="577"/>
      <c r="P343" s="594">
        <f>P342</f>
        <v>45986</v>
      </c>
      <c r="Q343" s="594"/>
      <c r="R343" s="594"/>
      <c r="S343" s="594"/>
      <c r="T343" s="594"/>
      <c r="U343" s="595">
        <f>U342</f>
        <v>45987</v>
      </c>
      <c r="V343" s="595"/>
      <c r="W343" s="595"/>
      <c r="X343" s="595"/>
      <c r="Y343" s="595"/>
      <c r="Z343" s="594">
        <f t="shared" ref="Z343" si="436">Z342</f>
        <v>45988</v>
      </c>
      <c r="AA343" s="594"/>
      <c r="AB343" s="594"/>
      <c r="AC343" s="594"/>
      <c r="AD343" s="594"/>
      <c r="AE343" s="595">
        <f t="shared" ref="AE343" si="437">AE342</f>
        <v>45989</v>
      </c>
      <c r="AF343" s="595"/>
      <c r="AG343" s="595"/>
      <c r="AH343" s="595"/>
      <c r="AI343" s="595"/>
      <c r="AJ343" s="596">
        <f t="shared" ref="AJ343" si="438">AJ342</f>
        <v>45990</v>
      </c>
      <c r="AK343" s="597"/>
      <c r="AL343" s="597"/>
      <c r="AM343" s="597"/>
      <c r="AN343" s="598"/>
      <c r="AO343" s="595">
        <f t="shared" ref="AO343" si="439">AO342</f>
        <v>45991</v>
      </c>
      <c r="AP343" s="595"/>
      <c r="AQ343" s="595"/>
      <c r="AR343" s="595"/>
      <c r="AS343" s="595"/>
      <c r="AT343" s="596">
        <f t="shared" ref="AT343" si="440">AT342</f>
        <v>45992</v>
      </c>
      <c r="AU343" s="597"/>
      <c r="AV343" s="597"/>
      <c r="AW343" s="597"/>
      <c r="AX343" s="598"/>
    </row>
    <row r="344" spans="2:50" ht="14.25" customHeight="1">
      <c r="B344" s="494" t="s">
        <v>165</v>
      </c>
      <c r="C344" s="494" t="s">
        <v>160</v>
      </c>
      <c r="D344" s="494"/>
      <c r="E344" s="494" t="s">
        <v>161</v>
      </c>
      <c r="F344" s="494"/>
      <c r="G344" s="494"/>
      <c r="H344" s="494" t="s">
        <v>166</v>
      </c>
      <c r="I344" s="527" t="s">
        <v>446</v>
      </c>
      <c r="J344" s="527"/>
      <c r="K344" s="527"/>
      <c r="L344" s="527" t="s">
        <v>166</v>
      </c>
      <c r="M344" s="527" t="s">
        <v>168</v>
      </c>
      <c r="N344" s="494"/>
      <c r="O344" s="494" t="s">
        <v>167</v>
      </c>
      <c r="P344" s="494" t="s">
        <v>163</v>
      </c>
      <c r="Q344" s="494"/>
      <c r="R344" s="494"/>
      <c r="S344" s="494"/>
      <c r="T344" s="494" t="s">
        <v>166</v>
      </c>
      <c r="U344" s="494" t="s">
        <v>163</v>
      </c>
      <c r="V344" s="494"/>
      <c r="W344" s="494"/>
      <c r="X344" s="494"/>
      <c r="Y344" s="494" t="s">
        <v>166</v>
      </c>
      <c r="Z344" s="494" t="s">
        <v>163</v>
      </c>
      <c r="AA344" s="494"/>
      <c r="AB344" s="494"/>
      <c r="AC344" s="494"/>
      <c r="AD344" s="494" t="s">
        <v>166</v>
      </c>
      <c r="AE344" s="494" t="s">
        <v>163</v>
      </c>
      <c r="AF344" s="494"/>
      <c r="AG344" s="494"/>
      <c r="AH344" s="494"/>
      <c r="AI344" s="494" t="s">
        <v>166</v>
      </c>
      <c r="AJ344" s="494" t="s">
        <v>163</v>
      </c>
      <c r="AK344" s="494"/>
      <c r="AL344" s="494"/>
      <c r="AM344" s="494"/>
      <c r="AN344" s="494" t="s">
        <v>166</v>
      </c>
      <c r="AO344" s="494" t="s">
        <v>163</v>
      </c>
      <c r="AP344" s="494"/>
      <c r="AQ344" s="494"/>
      <c r="AR344" s="494"/>
      <c r="AS344" s="494" t="s">
        <v>166</v>
      </c>
      <c r="AT344" s="494" t="s">
        <v>163</v>
      </c>
      <c r="AU344" s="494"/>
      <c r="AV344" s="494"/>
      <c r="AW344" s="494"/>
      <c r="AX344" s="494" t="s">
        <v>166</v>
      </c>
    </row>
    <row r="345" spans="2:50" ht="14.25" customHeight="1">
      <c r="B345" s="494"/>
      <c r="C345" s="494"/>
      <c r="D345" s="494"/>
      <c r="E345" s="494" t="s">
        <v>447</v>
      </c>
      <c r="F345" s="494"/>
      <c r="G345" s="494"/>
      <c r="H345" s="494"/>
      <c r="I345" s="527" t="s">
        <v>447</v>
      </c>
      <c r="J345" s="527"/>
      <c r="K345" s="527"/>
      <c r="L345" s="527"/>
      <c r="M345" s="527"/>
      <c r="N345" s="494"/>
      <c r="O345" s="494"/>
      <c r="P345" s="494" t="s">
        <v>448</v>
      </c>
      <c r="Q345" s="494"/>
      <c r="R345" s="494"/>
      <c r="S345" s="494"/>
      <c r="T345" s="494"/>
      <c r="U345" s="494" t="s">
        <v>448</v>
      </c>
      <c r="V345" s="494"/>
      <c r="W345" s="494"/>
      <c r="X345" s="494"/>
      <c r="Y345" s="494"/>
      <c r="Z345" s="494" t="s">
        <v>448</v>
      </c>
      <c r="AA345" s="494"/>
      <c r="AB345" s="494"/>
      <c r="AC345" s="494"/>
      <c r="AD345" s="494"/>
      <c r="AE345" s="494" t="s">
        <v>448</v>
      </c>
      <c r="AF345" s="494"/>
      <c r="AG345" s="494"/>
      <c r="AH345" s="494"/>
      <c r="AI345" s="494"/>
      <c r="AJ345" s="494" t="s">
        <v>448</v>
      </c>
      <c r="AK345" s="494"/>
      <c r="AL345" s="494"/>
      <c r="AM345" s="494"/>
      <c r="AN345" s="494"/>
      <c r="AO345" s="494" t="s">
        <v>448</v>
      </c>
      <c r="AP345" s="494"/>
      <c r="AQ345" s="494"/>
      <c r="AR345" s="494"/>
      <c r="AS345" s="494"/>
      <c r="AT345" s="494" t="s">
        <v>448</v>
      </c>
      <c r="AU345" s="494"/>
      <c r="AV345" s="494"/>
      <c r="AW345" s="494"/>
      <c r="AX345" s="494"/>
    </row>
    <row r="346" spans="2:50" ht="14.25" customHeight="1">
      <c r="B346" s="494"/>
      <c r="C346" s="494"/>
      <c r="D346" s="494"/>
      <c r="E346" s="203" t="s">
        <v>162</v>
      </c>
      <c r="F346" s="203" t="s">
        <v>449</v>
      </c>
      <c r="G346" s="203" t="s">
        <v>164</v>
      </c>
      <c r="H346" s="494"/>
      <c r="I346" s="204" t="s">
        <v>162</v>
      </c>
      <c r="J346" s="204" t="s">
        <v>449</v>
      </c>
      <c r="K346" s="204" t="s">
        <v>164</v>
      </c>
      <c r="L346" s="527"/>
      <c r="M346" s="527"/>
      <c r="N346" s="494"/>
      <c r="O346" s="494"/>
      <c r="P346" s="203" t="s">
        <v>162</v>
      </c>
      <c r="Q346" s="203" t="s">
        <v>449</v>
      </c>
      <c r="R346" s="203" t="s">
        <v>164</v>
      </c>
      <c r="S346" s="205" t="s">
        <v>168</v>
      </c>
      <c r="T346" s="494"/>
      <c r="U346" s="203" t="s">
        <v>162</v>
      </c>
      <c r="V346" s="203" t="s">
        <v>449</v>
      </c>
      <c r="W346" s="203" t="s">
        <v>164</v>
      </c>
      <c r="X346" s="205" t="s">
        <v>168</v>
      </c>
      <c r="Y346" s="494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494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494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494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494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494"/>
    </row>
    <row r="347" spans="2:50" ht="14.25" customHeight="1">
      <c r="B347" s="494" t="s">
        <v>408</v>
      </c>
      <c r="C347" s="203">
        <v>1</v>
      </c>
      <c r="D347" s="206" t="s">
        <v>375</v>
      </c>
      <c r="E347" s="203">
        <v>25</v>
      </c>
      <c r="F347" s="203">
        <v>2000</v>
      </c>
      <c r="G347" s="208">
        <f t="shared" ref="G347:G356" si="441">F347/E347</f>
        <v>80</v>
      </c>
      <c r="H347" s="529">
        <f>AVERAGE(G347:G361)</f>
        <v>92.466381018810694</v>
      </c>
      <c r="I347" s="209">
        <f>AVERAGE(P347,U347,Z347,AE347,AJ347,AO347,AT347)</f>
        <v>25</v>
      </c>
      <c r="J347" s="209">
        <f>AVERAGE(Q347,V347,AA347,AF347,AK347,AP347,AU347)</f>
        <v>1774.1580670939584</v>
      </c>
      <c r="K347" s="210">
        <f>AVERAGE(R347,W347,AB347,AG347,AL347,AQ347,AV347)</f>
        <v>70.966322683758349</v>
      </c>
      <c r="L347" s="530">
        <f>IFERROR(AVERAGE(K347:K361),"-")</f>
        <v>81.758734846877203</v>
      </c>
      <c r="M347" s="209">
        <f>RANK(K347, K$347:$K$361)</f>
        <v>9</v>
      </c>
      <c r="N347" s="494"/>
      <c r="O347" s="494"/>
      <c r="P347" s="207">
        <v>25</v>
      </c>
      <c r="Q347" s="207">
        <v>1774.0262558316151</v>
      </c>
      <c r="R347" s="208">
        <f t="shared" ref="R347:R356" si="442">Q347/P347</f>
        <v>70.961050233264601</v>
      </c>
      <c r="S347" s="205">
        <f>RANK(R347, R$347:R$361)</f>
        <v>9</v>
      </c>
      <c r="T347" s="529">
        <f>AVERAGE(R347:R361)</f>
        <v>81.753489233884082</v>
      </c>
      <c r="U347" s="207">
        <v>25</v>
      </c>
      <c r="V347" s="207">
        <v>1774.0585774058579</v>
      </c>
      <c r="W347" s="208">
        <f t="shared" ref="W347:W356" si="443">V347/U347</f>
        <v>70.962343096234321</v>
      </c>
      <c r="X347" s="205">
        <f>RANK(W347, W$347:W$361)</f>
        <v>9</v>
      </c>
      <c r="Y347" s="529">
        <f>AVERAGE(W347:W361)</f>
        <v>81.756782019012519</v>
      </c>
      <c r="Z347" s="207">
        <v>25</v>
      </c>
      <c r="AA347" s="207">
        <v>1774.1788443491087</v>
      </c>
      <c r="AB347" s="208">
        <f t="shared" ref="AB347:AB356" si="444">AA347/Z347</f>
        <v>70.967153773964341</v>
      </c>
      <c r="AC347" s="205">
        <f>RANK(AB347, AB$347:AB$361)</f>
        <v>9</v>
      </c>
      <c r="AD347" s="529">
        <f>AVERAGE(AB347:AB361)</f>
        <v>81.757286629044884</v>
      </c>
      <c r="AE347" s="207">
        <v>25</v>
      </c>
      <c r="AF347" s="207">
        <v>1774.2087860179502</v>
      </c>
      <c r="AG347" s="208">
        <f t="shared" ref="AG347:AG356" si="445">AF347/AE347</f>
        <v>70.96835144071801</v>
      </c>
      <c r="AH347" s="205">
        <f>RANK(AG347, AG$347:AG$361)</f>
        <v>9</v>
      </c>
      <c r="AI347" s="529">
        <f>AVERAGE(AG347:AG361)</f>
        <v>81.760248304604758</v>
      </c>
      <c r="AJ347" s="207">
        <v>25</v>
      </c>
      <c r="AK347" s="207">
        <v>1774.2415569547795</v>
      </c>
      <c r="AL347" s="208">
        <f t="shared" ref="AL347:AL356" si="446">AK347/AJ347</f>
        <v>70.96966227819118</v>
      </c>
      <c r="AM347" s="205">
        <f>RANK(AL347, AL$347:AL$361)</f>
        <v>9</v>
      </c>
      <c r="AN347" s="529">
        <f>AVERAGE(AL347:AL361)</f>
        <v>81.76042773681209</v>
      </c>
      <c r="AO347" s="207">
        <v>25</v>
      </c>
      <c r="AP347" s="207">
        <v>1774.1567912488604</v>
      </c>
      <c r="AQ347" s="208">
        <f t="shared" ref="AQ347:AQ356" si="447">AP347/AO347</f>
        <v>70.966271649954422</v>
      </c>
      <c r="AR347" s="205">
        <f>RANK(AQ347, AQ$347:AQ$361)</f>
        <v>9</v>
      </c>
      <c r="AS347" s="529">
        <f>AVERAGE(AQ347:AQ361)</f>
        <v>81.761073254472834</v>
      </c>
      <c r="AT347" s="207">
        <v>25</v>
      </c>
      <c r="AU347" s="207">
        <v>1774.2356578495364</v>
      </c>
      <c r="AV347" s="208">
        <f t="shared" ref="AV347:AV356" si="448">AU347/AT347</f>
        <v>70.969426313981458</v>
      </c>
      <c r="AW347" s="205">
        <f>RANK(AV347, AV$347:AV$361)</f>
        <v>9</v>
      </c>
      <c r="AX347" s="529">
        <f>AVERAGE(AV347:AV361)</f>
        <v>81.761836750309214</v>
      </c>
    </row>
    <row r="348" spans="2:50" ht="14.25" customHeight="1">
      <c r="B348" s="494"/>
      <c r="C348" s="203">
        <v>2</v>
      </c>
      <c r="D348" s="206" t="s">
        <v>409</v>
      </c>
      <c r="E348" s="203">
        <v>25</v>
      </c>
      <c r="F348" s="203">
        <v>2000</v>
      </c>
      <c r="G348" s="208">
        <f t="shared" si="441"/>
        <v>80</v>
      </c>
      <c r="H348" s="529"/>
      <c r="I348" s="209">
        <f t="shared" ref="I348:K356" si="449">AVERAGE(P348,U348,Z348,AE348,AJ348,AO348,AT348)</f>
        <v>25</v>
      </c>
      <c r="J348" s="209">
        <f t="shared" si="449"/>
        <v>1768.078919513038</v>
      </c>
      <c r="K348" s="210">
        <f t="shared" si="449"/>
        <v>70.723156780521521</v>
      </c>
      <c r="L348" s="530"/>
      <c r="M348" s="209">
        <f>RANK(K348, K$347:$K$361)</f>
        <v>10</v>
      </c>
      <c r="N348" s="494"/>
      <c r="O348" s="494"/>
      <c r="P348" s="207">
        <v>25</v>
      </c>
      <c r="Q348" s="207">
        <v>1767.6061120543302</v>
      </c>
      <c r="R348" s="208">
        <f t="shared" si="442"/>
        <v>70.704244482173209</v>
      </c>
      <c r="S348" s="205">
        <f t="shared" ref="S348:S356" si="450">RANK(R348, R$347:R$361)</f>
        <v>10</v>
      </c>
      <c r="T348" s="529"/>
      <c r="U348" s="207">
        <v>25</v>
      </c>
      <c r="V348" s="207">
        <v>1767.6975945017202</v>
      </c>
      <c r="W348" s="208">
        <f t="shared" si="443"/>
        <v>70.707903780068804</v>
      </c>
      <c r="X348" s="205">
        <f t="shared" ref="X348:X356" si="451">RANK(W348, W$347:W$361)</f>
        <v>10</v>
      </c>
      <c r="Y348" s="529"/>
      <c r="Z348" s="207">
        <v>25</v>
      </c>
      <c r="AA348" s="207">
        <v>1767.7261613691933</v>
      </c>
      <c r="AB348" s="208">
        <f t="shared" si="444"/>
        <v>70.70904645476773</v>
      </c>
      <c r="AC348" s="205">
        <f t="shared" ref="AC348:AC356" si="452">RANK(AB348, AB$347:AB$361)</f>
        <v>10</v>
      </c>
      <c r="AD348" s="529"/>
      <c r="AE348" s="207">
        <v>25</v>
      </c>
      <c r="AF348" s="207">
        <v>1768.2041216879304</v>
      </c>
      <c r="AG348" s="208">
        <f t="shared" si="445"/>
        <v>70.728164867517222</v>
      </c>
      <c r="AH348" s="205">
        <f t="shared" ref="AH348:AH356" si="453">RANK(AG348, AG$347:AG$361)</f>
        <v>10</v>
      </c>
      <c r="AI348" s="529"/>
      <c r="AJ348" s="207">
        <v>25</v>
      </c>
      <c r="AK348" s="207">
        <v>1768.3435582822099</v>
      </c>
      <c r="AL348" s="208">
        <f t="shared" si="446"/>
        <v>70.733742331288397</v>
      </c>
      <c r="AM348" s="205">
        <f t="shared" ref="AM348:AM356" si="454">RANK(AL348, AL$347:AL$361)</f>
        <v>10</v>
      </c>
      <c r="AN348" s="529"/>
      <c r="AO348" s="207">
        <v>25</v>
      </c>
      <c r="AP348" s="207">
        <v>1768.5973482205143</v>
      </c>
      <c r="AQ348" s="208">
        <f t="shared" si="447"/>
        <v>70.743893928820569</v>
      </c>
      <c r="AR348" s="205">
        <f t="shared" ref="AR348:AR356" si="455">RANK(AQ348, AQ$347:AQ$361)</f>
        <v>10</v>
      </c>
      <c r="AS348" s="529"/>
      <c r="AT348" s="207">
        <v>25</v>
      </c>
      <c r="AU348" s="207">
        <v>1768.3775404753694</v>
      </c>
      <c r="AV348" s="208">
        <f t="shared" si="448"/>
        <v>70.73510161901477</v>
      </c>
      <c r="AW348" s="205">
        <f t="shared" ref="AW348:AW356" si="456">RANK(AV348, AV$347:AV$361)</f>
        <v>10</v>
      </c>
      <c r="AX348" s="529"/>
    </row>
    <row r="349" spans="2:50" ht="14.25" customHeight="1">
      <c r="B349" s="494"/>
      <c r="C349" s="203">
        <v>3</v>
      </c>
      <c r="D349" s="206" t="s">
        <v>583</v>
      </c>
      <c r="E349" s="203">
        <v>22</v>
      </c>
      <c r="F349" s="203">
        <v>2000</v>
      </c>
      <c r="G349" s="208">
        <f t="shared" si="441"/>
        <v>90.909090909090907</v>
      </c>
      <c r="H349" s="529"/>
      <c r="I349" s="209">
        <f t="shared" si="449"/>
        <v>22</v>
      </c>
      <c r="J349" s="209">
        <f t="shared" si="449"/>
        <v>1768.8149981583094</v>
      </c>
      <c r="K349" s="210">
        <f t="shared" si="449"/>
        <v>80.400681734468591</v>
      </c>
      <c r="L349" s="530"/>
      <c r="M349" s="209">
        <f>RANK(K349, K$347:$K$361)</f>
        <v>5</v>
      </c>
      <c r="N349" s="494"/>
      <c r="O349" s="494"/>
      <c r="P349" s="207">
        <v>22</v>
      </c>
      <c r="Q349" s="207">
        <v>1768.6558403443532</v>
      </c>
      <c r="R349" s="208">
        <f t="shared" si="442"/>
        <v>80.39344728837969</v>
      </c>
      <c r="S349" s="205">
        <f t="shared" si="450"/>
        <v>5</v>
      </c>
      <c r="T349" s="529"/>
      <c r="U349" s="207">
        <v>22</v>
      </c>
      <c r="V349" s="207">
        <v>1768.7903225806449</v>
      </c>
      <c r="W349" s="208">
        <f t="shared" si="443"/>
        <v>80.399560117302045</v>
      </c>
      <c r="X349" s="205">
        <f t="shared" si="451"/>
        <v>5</v>
      </c>
      <c r="Y349" s="529"/>
      <c r="Z349" s="207">
        <v>22</v>
      </c>
      <c r="AA349" s="207">
        <v>1768.6354378818735</v>
      </c>
      <c r="AB349" s="208">
        <f t="shared" si="444"/>
        <v>80.392519903721521</v>
      </c>
      <c r="AC349" s="205">
        <f t="shared" si="452"/>
        <v>5</v>
      </c>
      <c r="AD349" s="529"/>
      <c r="AE349" s="207">
        <v>22</v>
      </c>
      <c r="AF349" s="207">
        <v>1768.7296416938109</v>
      </c>
      <c r="AG349" s="208">
        <f t="shared" si="445"/>
        <v>80.396801895173226</v>
      </c>
      <c r="AH349" s="205">
        <f t="shared" si="453"/>
        <v>5</v>
      </c>
      <c r="AI349" s="529"/>
      <c r="AJ349" s="207">
        <v>22</v>
      </c>
      <c r="AK349" s="207">
        <v>1769.0440060698011</v>
      </c>
      <c r="AL349" s="208">
        <f t="shared" si="446"/>
        <v>80.411091184990951</v>
      </c>
      <c r="AM349" s="205">
        <f t="shared" si="454"/>
        <v>5</v>
      </c>
      <c r="AN349" s="529"/>
      <c r="AO349" s="207">
        <v>22</v>
      </c>
      <c r="AP349" s="207">
        <v>1768.9360895126122</v>
      </c>
      <c r="AQ349" s="208">
        <f t="shared" si="447"/>
        <v>80.40618588693691</v>
      </c>
      <c r="AR349" s="205">
        <f t="shared" si="455"/>
        <v>5</v>
      </c>
      <c r="AS349" s="529"/>
      <c r="AT349" s="207">
        <v>22</v>
      </c>
      <c r="AU349" s="207">
        <v>1768.9136490250705</v>
      </c>
      <c r="AV349" s="208">
        <f t="shared" si="448"/>
        <v>80.405165864775938</v>
      </c>
      <c r="AW349" s="205">
        <f t="shared" si="456"/>
        <v>5</v>
      </c>
      <c r="AX349" s="529"/>
    </row>
    <row r="350" spans="2:50" ht="14.25" customHeight="1">
      <c r="B350" s="494"/>
      <c r="C350" s="203">
        <v>4</v>
      </c>
      <c r="D350" s="206" t="s">
        <v>645</v>
      </c>
      <c r="E350" s="203">
        <v>20</v>
      </c>
      <c r="F350" s="203">
        <v>2000</v>
      </c>
      <c r="G350" s="208">
        <f t="shared" si="441"/>
        <v>100</v>
      </c>
      <c r="H350" s="529"/>
      <c r="I350" s="209">
        <f t="shared" si="449"/>
        <v>20</v>
      </c>
      <c r="J350" s="209">
        <f t="shared" si="449"/>
        <v>1763.1054890636735</v>
      </c>
      <c r="K350" s="210">
        <f t="shared" si="449"/>
        <v>88.155274453183694</v>
      </c>
      <c r="L350" s="530"/>
      <c r="M350" s="209">
        <f>RANK(K350, K$347:$K$361)</f>
        <v>3</v>
      </c>
      <c r="N350" s="494"/>
      <c r="O350" s="494"/>
      <c r="P350" s="207">
        <v>20</v>
      </c>
      <c r="Q350" s="207">
        <v>1763.6556854410171</v>
      </c>
      <c r="R350" s="208">
        <f t="shared" si="442"/>
        <v>88.182784272050853</v>
      </c>
      <c r="S350" s="205">
        <f>RANK(R350, R$347:R$361)</f>
        <v>3</v>
      </c>
      <c r="T350" s="529"/>
      <c r="U350" s="207">
        <v>20</v>
      </c>
      <c r="V350" s="207">
        <v>1764.3564356435677</v>
      </c>
      <c r="W350" s="208">
        <f t="shared" si="443"/>
        <v>88.21782178217839</v>
      </c>
      <c r="X350" s="205">
        <f>RANK(W350, W$347:W$361)</f>
        <v>3</v>
      </c>
      <c r="Y350" s="529"/>
      <c r="Z350" s="207">
        <v>20</v>
      </c>
      <c r="AA350" s="207">
        <v>1763.7583892617379</v>
      </c>
      <c r="AB350" s="208">
        <f t="shared" si="444"/>
        <v>88.187919463086899</v>
      </c>
      <c r="AC350" s="205">
        <f>RANK(AB350, AB$347:AB$361)</f>
        <v>3</v>
      </c>
      <c r="AD350" s="529"/>
      <c r="AE350" s="207">
        <v>20</v>
      </c>
      <c r="AF350" s="207">
        <v>1763.6363636363442</v>
      </c>
      <c r="AG350" s="208">
        <f t="shared" si="445"/>
        <v>88.181818181817206</v>
      </c>
      <c r="AH350" s="205">
        <f>RANK(AG350, AG$347:AG$361)</f>
        <v>3</v>
      </c>
      <c r="AI350" s="529"/>
      <c r="AJ350" s="207">
        <v>20</v>
      </c>
      <c r="AK350" s="207">
        <v>1762.8189550425259</v>
      </c>
      <c r="AL350" s="208">
        <f t="shared" si="446"/>
        <v>88.140947752126294</v>
      </c>
      <c r="AM350" s="205">
        <f>RANK(AL350, AL$347:AL$361)</f>
        <v>3</v>
      </c>
      <c r="AN350" s="529"/>
      <c r="AO350" s="207">
        <v>20</v>
      </c>
      <c r="AP350" s="207">
        <v>1761.8104667609593</v>
      </c>
      <c r="AQ350" s="208">
        <f t="shared" si="447"/>
        <v>88.090523338047973</v>
      </c>
      <c r="AR350" s="205">
        <f>RANK(AQ350, AQ$347:AQ$361)</f>
        <v>3</v>
      </c>
      <c r="AS350" s="529"/>
      <c r="AT350" s="207">
        <v>20</v>
      </c>
      <c r="AU350" s="207">
        <v>1761.7021276595644</v>
      </c>
      <c r="AV350" s="208">
        <f t="shared" si="448"/>
        <v>88.085106382978225</v>
      </c>
      <c r="AW350" s="205">
        <f>RANK(AV350, AV$347:AV$361)</f>
        <v>3</v>
      </c>
      <c r="AX350" s="529"/>
    </row>
    <row r="351" spans="2:50" ht="14.25" customHeight="1">
      <c r="B351" s="494"/>
      <c r="C351" s="203">
        <v>5</v>
      </c>
      <c r="D351" s="206" t="s">
        <v>373</v>
      </c>
      <c r="E351" s="203">
        <v>23</v>
      </c>
      <c r="F351" s="203">
        <v>2000</v>
      </c>
      <c r="G351" s="208">
        <f t="shared" si="441"/>
        <v>86.956521739130437</v>
      </c>
      <c r="H351" s="529"/>
      <c r="I351" s="209">
        <f t="shared" si="449"/>
        <v>23</v>
      </c>
      <c r="J351" s="209">
        <f t="shared" si="449"/>
        <v>1768.160409268427</v>
      </c>
      <c r="K351" s="210">
        <f t="shared" si="449"/>
        <v>76.876539533409868</v>
      </c>
      <c r="L351" s="530"/>
      <c r="M351" s="209">
        <f>RANK(K351, K$347:$K$361)</f>
        <v>8</v>
      </c>
      <c r="N351" s="494"/>
      <c r="O351" s="494"/>
      <c r="P351" s="207">
        <v>23</v>
      </c>
      <c r="Q351" s="207">
        <v>1768.0089988751415</v>
      </c>
      <c r="R351" s="208">
        <f t="shared" si="442"/>
        <v>76.869956472832243</v>
      </c>
      <c r="S351" s="205">
        <f t="shared" si="450"/>
        <v>8</v>
      </c>
      <c r="T351" s="529"/>
      <c r="U351" s="207">
        <v>23</v>
      </c>
      <c r="V351" s="207">
        <v>1767.8485737136773</v>
      </c>
      <c r="W351" s="208">
        <f t="shared" si="443"/>
        <v>76.862981465812055</v>
      </c>
      <c r="X351" s="205">
        <f t="shared" si="451"/>
        <v>8</v>
      </c>
      <c r="Y351" s="529"/>
      <c r="Z351" s="207">
        <v>23</v>
      </c>
      <c r="AA351" s="207">
        <v>1767.8269049858891</v>
      </c>
      <c r="AB351" s="208">
        <f t="shared" si="444"/>
        <v>76.862039347212573</v>
      </c>
      <c r="AC351" s="205">
        <f t="shared" si="452"/>
        <v>8</v>
      </c>
      <c r="AD351" s="529"/>
      <c r="AE351" s="207">
        <v>23</v>
      </c>
      <c r="AF351" s="207">
        <v>1768.2481751824787</v>
      </c>
      <c r="AG351" s="208">
        <f t="shared" si="445"/>
        <v>76.880355442716464</v>
      </c>
      <c r="AH351" s="205">
        <f t="shared" si="453"/>
        <v>8</v>
      </c>
      <c r="AI351" s="529"/>
      <c r="AJ351" s="207">
        <v>23</v>
      </c>
      <c r="AK351" s="207">
        <v>1768.2213438735187</v>
      </c>
      <c r="AL351" s="208">
        <f t="shared" si="446"/>
        <v>76.879188864066023</v>
      </c>
      <c r="AM351" s="205">
        <f t="shared" si="454"/>
        <v>8</v>
      </c>
      <c r="AN351" s="529"/>
      <c r="AO351" s="207">
        <v>23</v>
      </c>
      <c r="AP351" s="207">
        <v>1768.3618467307274</v>
      </c>
      <c r="AQ351" s="208">
        <f t="shared" si="447"/>
        <v>76.885297683944671</v>
      </c>
      <c r="AR351" s="205">
        <f t="shared" si="455"/>
        <v>8</v>
      </c>
      <c r="AS351" s="529"/>
      <c r="AT351" s="207">
        <v>23</v>
      </c>
      <c r="AU351" s="207">
        <v>1768.6070215175566</v>
      </c>
      <c r="AV351" s="208">
        <f t="shared" si="448"/>
        <v>76.895957457285064</v>
      </c>
      <c r="AW351" s="205">
        <f t="shared" si="456"/>
        <v>7</v>
      </c>
      <c r="AX351" s="529"/>
    </row>
    <row r="352" spans="2:50" ht="14.25" customHeight="1">
      <c r="B352" s="494"/>
      <c r="C352" s="203">
        <v>6</v>
      </c>
      <c r="D352" s="206" t="s">
        <v>411</v>
      </c>
      <c r="E352" s="203">
        <v>23</v>
      </c>
      <c r="F352" s="203">
        <v>2000</v>
      </c>
      <c r="G352" s="208">
        <f t="shared" si="441"/>
        <v>86.956521739130437</v>
      </c>
      <c r="H352" s="529"/>
      <c r="I352" s="209">
        <f t="shared" si="449"/>
        <v>23</v>
      </c>
      <c r="J352" s="209">
        <f t="shared" si="449"/>
        <v>1768.3310885666199</v>
      </c>
      <c r="K352" s="210">
        <f t="shared" si="449"/>
        <v>76.883960372461729</v>
      </c>
      <c r="L352" s="530"/>
      <c r="M352" s="209">
        <f>RANK(K352, K$347:$K$361)</f>
        <v>7</v>
      </c>
      <c r="N352" s="494"/>
      <c r="O352" s="494"/>
      <c r="P352" s="207">
        <v>23</v>
      </c>
      <c r="Q352" s="207">
        <v>1768.1870011402516</v>
      </c>
      <c r="R352" s="208">
        <f t="shared" si="442"/>
        <v>76.877695701750071</v>
      </c>
      <c r="S352" s="205">
        <f t="shared" si="450"/>
        <v>7</v>
      </c>
      <c r="T352" s="529"/>
      <c r="U352" s="207">
        <v>23</v>
      </c>
      <c r="V352" s="207">
        <v>1768.1415929203565</v>
      </c>
      <c r="W352" s="208">
        <f t="shared" si="443"/>
        <v>76.875721431319846</v>
      </c>
      <c r="X352" s="205">
        <f t="shared" si="451"/>
        <v>7</v>
      </c>
      <c r="Y352" s="529"/>
      <c r="Z352" s="207">
        <v>23</v>
      </c>
      <c r="AA352" s="207">
        <v>1768.5924777045343</v>
      </c>
      <c r="AB352" s="208">
        <f t="shared" si="444"/>
        <v>76.895325117588442</v>
      </c>
      <c r="AC352" s="205">
        <f t="shared" si="452"/>
        <v>7</v>
      </c>
      <c r="AD352" s="529"/>
      <c r="AE352" s="207">
        <v>23</v>
      </c>
      <c r="AF352" s="207">
        <v>1768.5649202733489</v>
      </c>
      <c r="AG352" s="208">
        <f t="shared" si="445"/>
        <v>76.894126968406468</v>
      </c>
      <c r="AH352" s="205">
        <f t="shared" si="453"/>
        <v>7</v>
      </c>
      <c r="AI352" s="529"/>
      <c r="AJ352" s="207">
        <v>23</v>
      </c>
      <c r="AK352" s="207">
        <v>1768.2901554404136</v>
      </c>
      <c r="AL352" s="208">
        <f t="shared" si="446"/>
        <v>76.882180671322331</v>
      </c>
      <c r="AM352" s="205">
        <f t="shared" si="454"/>
        <v>7</v>
      </c>
      <c r="AN352" s="529"/>
      <c r="AO352" s="207">
        <v>23</v>
      </c>
      <c r="AP352" s="207">
        <v>1768.3664649956756</v>
      </c>
      <c r="AQ352" s="208">
        <f t="shared" si="447"/>
        <v>76.885498478072847</v>
      </c>
      <c r="AR352" s="205">
        <f t="shared" si="455"/>
        <v>7</v>
      </c>
      <c r="AS352" s="529"/>
      <c r="AT352" s="207">
        <v>23</v>
      </c>
      <c r="AU352" s="207">
        <v>1768.1750074917588</v>
      </c>
      <c r="AV352" s="208">
        <f t="shared" si="448"/>
        <v>76.877174238772128</v>
      </c>
      <c r="AW352" s="205">
        <f t="shared" si="456"/>
        <v>8</v>
      </c>
      <c r="AX352" s="529"/>
    </row>
    <row r="353" spans="2:50" ht="14.25" customHeight="1">
      <c r="B353" s="494"/>
      <c r="C353" s="203">
        <v>7</v>
      </c>
      <c r="D353" s="206" t="s">
        <v>379</v>
      </c>
      <c r="E353" s="203">
        <v>23</v>
      </c>
      <c r="F353" s="203">
        <v>2000</v>
      </c>
      <c r="G353" s="208">
        <f t="shared" si="441"/>
        <v>86.956521739130437</v>
      </c>
      <c r="H353" s="529"/>
      <c r="I353" s="209">
        <f t="shared" si="449"/>
        <v>23</v>
      </c>
      <c r="J353" s="209">
        <f t="shared" si="449"/>
        <v>1770.2247815015312</v>
      </c>
      <c r="K353" s="210">
        <f t="shared" si="449"/>
        <v>76.966294847892655</v>
      </c>
      <c r="L353" s="530"/>
      <c r="M353" s="209">
        <f>RANK(K353, K$347:$K$361)</f>
        <v>6</v>
      </c>
      <c r="N353" s="494"/>
      <c r="O353" s="494"/>
      <c r="P353" s="207">
        <v>23</v>
      </c>
      <c r="Q353" s="207">
        <v>1769.4635488308154</v>
      </c>
      <c r="R353" s="208">
        <f t="shared" si="442"/>
        <v>76.93319777525285</v>
      </c>
      <c r="S353" s="205">
        <f t="shared" si="450"/>
        <v>6</v>
      </c>
      <c r="T353" s="529"/>
      <c r="U353" s="207">
        <v>23</v>
      </c>
      <c r="V353" s="207">
        <v>1769.5414847161555</v>
      </c>
      <c r="W353" s="208">
        <f t="shared" si="443"/>
        <v>76.936586292006766</v>
      </c>
      <c r="X353" s="205">
        <f t="shared" si="451"/>
        <v>6</v>
      </c>
      <c r="Y353" s="529"/>
      <c r="Z353" s="207">
        <v>23</v>
      </c>
      <c r="AA353" s="207">
        <v>1770.0282752120647</v>
      </c>
      <c r="AB353" s="208">
        <f t="shared" si="444"/>
        <v>76.957751096176722</v>
      </c>
      <c r="AC353" s="205">
        <f t="shared" si="452"/>
        <v>6</v>
      </c>
      <c r="AD353" s="529"/>
      <c r="AE353" s="207">
        <v>23</v>
      </c>
      <c r="AF353" s="207">
        <v>1770.3045685279203</v>
      </c>
      <c r="AG353" s="208">
        <f t="shared" si="445"/>
        <v>76.969763849040007</v>
      </c>
      <c r="AH353" s="205">
        <f t="shared" si="453"/>
        <v>6</v>
      </c>
      <c r="AI353" s="529"/>
      <c r="AJ353" s="207">
        <v>23</v>
      </c>
      <c r="AK353" s="207">
        <v>1770.5572497920689</v>
      </c>
      <c r="AL353" s="208">
        <f t="shared" si="446"/>
        <v>76.980749990959524</v>
      </c>
      <c r="AM353" s="205">
        <f t="shared" si="454"/>
        <v>6</v>
      </c>
      <c r="AN353" s="529"/>
      <c r="AO353" s="207">
        <v>23</v>
      </c>
      <c r="AP353" s="207">
        <v>1770.7736389684844</v>
      </c>
      <c r="AQ353" s="208">
        <f t="shared" si="447"/>
        <v>76.990158216021058</v>
      </c>
      <c r="AR353" s="205">
        <f t="shared" si="455"/>
        <v>6</v>
      </c>
      <c r="AS353" s="529"/>
      <c r="AT353" s="207">
        <v>23</v>
      </c>
      <c r="AU353" s="207">
        <v>1770.9047044632093</v>
      </c>
      <c r="AV353" s="208">
        <f t="shared" si="448"/>
        <v>76.995856715791703</v>
      </c>
      <c r="AW353" s="205">
        <f t="shared" si="456"/>
        <v>6</v>
      </c>
      <c r="AX353" s="529"/>
    </row>
    <row r="354" spans="2:50" ht="14.25" customHeight="1">
      <c r="B354" s="494"/>
      <c r="C354" s="203">
        <v>8</v>
      </c>
      <c r="D354" s="206" t="s">
        <v>380</v>
      </c>
      <c r="E354" s="203">
        <v>17</v>
      </c>
      <c r="F354" s="203">
        <v>2000</v>
      </c>
      <c r="G354" s="208">
        <f t="shared" si="441"/>
        <v>117.64705882352941</v>
      </c>
      <c r="H354" s="529"/>
      <c r="I354" s="209">
        <f t="shared" si="449"/>
        <v>17</v>
      </c>
      <c r="J354" s="209">
        <f t="shared" si="449"/>
        <v>1769.5934112820837</v>
      </c>
      <c r="K354" s="210">
        <f t="shared" si="449"/>
        <v>104.09373007541669</v>
      </c>
      <c r="L354" s="530"/>
      <c r="M354" s="209">
        <f>RANK(K354, K$347:$K$361)</f>
        <v>1</v>
      </c>
      <c r="N354" s="494"/>
      <c r="O354" s="494"/>
      <c r="P354" s="207">
        <v>17</v>
      </c>
      <c r="Q354" s="207">
        <v>1769.1348402182352</v>
      </c>
      <c r="R354" s="208">
        <f t="shared" si="442"/>
        <v>104.06675530695502</v>
      </c>
      <c r="S354" s="205">
        <f t="shared" si="450"/>
        <v>1</v>
      </c>
      <c r="T354" s="529"/>
      <c r="U354" s="207">
        <v>17</v>
      </c>
      <c r="V354" s="207">
        <v>1769.283276450514</v>
      </c>
      <c r="W354" s="208">
        <f t="shared" si="443"/>
        <v>104.07548685003023</v>
      </c>
      <c r="X354" s="205">
        <f t="shared" si="451"/>
        <v>1</v>
      </c>
      <c r="Y354" s="529"/>
      <c r="Z354" s="207">
        <v>17</v>
      </c>
      <c r="AA354" s="207">
        <v>1769.3181818181815</v>
      </c>
      <c r="AB354" s="208">
        <f t="shared" si="444"/>
        <v>104.07754010695186</v>
      </c>
      <c r="AC354" s="205">
        <f t="shared" si="452"/>
        <v>1</v>
      </c>
      <c r="AD354" s="529"/>
      <c r="AE354" s="207">
        <v>17</v>
      </c>
      <c r="AF354" s="207">
        <v>1769.3530079455224</v>
      </c>
      <c r="AG354" s="208">
        <f t="shared" si="445"/>
        <v>104.0795887026778</v>
      </c>
      <c r="AH354" s="205">
        <f t="shared" si="453"/>
        <v>1</v>
      </c>
      <c r="AI354" s="529"/>
      <c r="AJ354" s="207">
        <v>17</v>
      </c>
      <c r="AK354" s="207">
        <v>1769.8113207547162</v>
      </c>
      <c r="AL354" s="208">
        <f t="shared" si="446"/>
        <v>104.10654827968919</v>
      </c>
      <c r="AM354" s="205">
        <f t="shared" si="454"/>
        <v>1</v>
      </c>
      <c r="AN354" s="529"/>
      <c r="AO354" s="207">
        <v>17</v>
      </c>
      <c r="AP354" s="207">
        <v>1770.212765957451</v>
      </c>
      <c r="AQ354" s="208">
        <f t="shared" si="447"/>
        <v>104.13016270337947</v>
      </c>
      <c r="AR354" s="205">
        <f t="shared" si="455"/>
        <v>1</v>
      </c>
      <c r="AS354" s="529"/>
      <c r="AT354" s="207">
        <v>17</v>
      </c>
      <c r="AU354" s="207">
        <v>1770.0404858299653</v>
      </c>
      <c r="AV354" s="208">
        <f t="shared" si="448"/>
        <v>104.12002857823325</v>
      </c>
      <c r="AW354" s="205">
        <f t="shared" si="456"/>
        <v>1</v>
      </c>
      <c r="AX354" s="529"/>
    </row>
    <row r="355" spans="2:50" ht="14.25" customHeight="1">
      <c r="B355" s="494"/>
      <c r="C355" s="203">
        <v>9</v>
      </c>
      <c r="D355" s="206" t="s">
        <v>618</v>
      </c>
      <c r="E355" s="203">
        <v>20</v>
      </c>
      <c r="F355" s="203">
        <v>2000</v>
      </c>
      <c r="G355" s="208">
        <f t="shared" si="441"/>
        <v>100</v>
      </c>
      <c r="H355" s="529"/>
      <c r="I355" s="209">
        <f t="shared" si="449"/>
        <v>20</v>
      </c>
      <c r="J355" s="209">
        <f t="shared" si="449"/>
        <v>1767.5439041712602</v>
      </c>
      <c r="K355" s="210">
        <f t="shared" si="449"/>
        <v>88.377195208562995</v>
      </c>
      <c r="L355" s="530"/>
      <c r="M355" s="209">
        <f>RANK(K355, K$347:$K$361)</f>
        <v>2</v>
      </c>
      <c r="N355" s="494"/>
      <c r="O355" s="494"/>
      <c r="P355" s="207">
        <v>20</v>
      </c>
      <c r="Q355" s="207">
        <v>1767.8990865593726</v>
      </c>
      <c r="R355" s="208">
        <f t="shared" si="442"/>
        <v>88.394954327968634</v>
      </c>
      <c r="S355" s="205">
        <f t="shared" si="450"/>
        <v>2</v>
      </c>
      <c r="T355" s="529"/>
      <c r="U355" s="207">
        <v>20</v>
      </c>
      <c r="V355" s="207">
        <v>1767.7894736842138</v>
      </c>
      <c r="W355" s="208">
        <f t="shared" si="443"/>
        <v>88.389473684210685</v>
      </c>
      <c r="X355" s="205">
        <f t="shared" si="451"/>
        <v>2</v>
      </c>
      <c r="Y355" s="529"/>
      <c r="Z355" s="207">
        <v>20</v>
      </c>
      <c r="AA355" s="207">
        <v>1767.7033492822975</v>
      </c>
      <c r="AB355" s="208">
        <f t="shared" si="444"/>
        <v>88.385167464114872</v>
      </c>
      <c r="AC355" s="205">
        <f t="shared" si="452"/>
        <v>2</v>
      </c>
      <c r="AD355" s="529"/>
      <c r="AE355" s="207">
        <v>20</v>
      </c>
      <c r="AF355" s="207">
        <v>1767.3874926943354</v>
      </c>
      <c r="AG355" s="208">
        <f t="shared" si="445"/>
        <v>88.369374634716763</v>
      </c>
      <c r="AH355" s="205">
        <f t="shared" si="453"/>
        <v>2</v>
      </c>
      <c r="AI355" s="529"/>
      <c r="AJ355" s="207">
        <v>20</v>
      </c>
      <c r="AK355" s="207">
        <v>1767.237687366169</v>
      </c>
      <c r="AL355" s="208">
        <f t="shared" si="446"/>
        <v>88.361884368308452</v>
      </c>
      <c r="AM355" s="205">
        <f t="shared" si="454"/>
        <v>2</v>
      </c>
      <c r="AN355" s="529"/>
      <c r="AO355" s="207">
        <v>20</v>
      </c>
      <c r="AP355" s="207">
        <v>1767.3306772908304</v>
      </c>
      <c r="AQ355" s="208">
        <f t="shared" si="447"/>
        <v>88.366533864541523</v>
      </c>
      <c r="AR355" s="205">
        <f t="shared" si="455"/>
        <v>2</v>
      </c>
      <c r="AS355" s="529"/>
      <c r="AT355" s="207">
        <v>20</v>
      </c>
      <c r="AU355" s="207">
        <v>1767.4595623216019</v>
      </c>
      <c r="AV355" s="208">
        <f t="shared" si="448"/>
        <v>88.372978116080091</v>
      </c>
      <c r="AW355" s="205">
        <f t="shared" si="456"/>
        <v>2</v>
      </c>
      <c r="AX355" s="529"/>
    </row>
    <row r="356" spans="2:50" ht="14.25" customHeight="1">
      <c r="B356" s="494"/>
      <c r="C356" s="203">
        <v>10</v>
      </c>
      <c r="D356" s="206" t="s">
        <v>671</v>
      </c>
      <c r="E356" s="203">
        <v>21</v>
      </c>
      <c r="F356" s="203">
        <v>2000</v>
      </c>
      <c r="G356" s="208">
        <f t="shared" si="441"/>
        <v>95.238095238095241</v>
      </c>
      <c r="H356" s="529"/>
      <c r="I356" s="209">
        <f t="shared" si="449"/>
        <v>21</v>
      </c>
      <c r="J356" s="209">
        <f t="shared" si="449"/>
        <v>1767.0280483610136</v>
      </c>
      <c r="K356" s="210">
        <f t="shared" si="449"/>
        <v>84.144192779095889</v>
      </c>
      <c r="L356" s="530"/>
      <c r="M356" s="209">
        <f>RANK(K356, K$347:$K$361)</f>
        <v>4</v>
      </c>
      <c r="N356" s="494"/>
      <c r="O356" s="494"/>
      <c r="P356" s="207">
        <v>21</v>
      </c>
      <c r="Q356" s="207">
        <v>1767.1669360424846</v>
      </c>
      <c r="R356" s="208">
        <f t="shared" si="442"/>
        <v>84.150806478213553</v>
      </c>
      <c r="S356" s="205">
        <f t="shared" si="450"/>
        <v>4</v>
      </c>
      <c r="T356" s="529"/>
      <c r="U356" s="207">
        <v>21</v>
      </c>
      <c r="V356" s="207">
        <v>1766.9387755102046</v>
      </c>
      <c r="W356" s="208">
        <f t="shared" si="443"/>
        <v>84.139941690962118</v>
      </c>
      <c r="X356" s="205">
        <f t="shared" si="451"/>
        <v>4</v>
      </c>
      <c r="Y356" s="529"/>
      <c r="Z356" s="207">
        <v>21</v>
      </c>
      <c r="AA356" s="207">
        <v>1766.9064748201454</v>
      </c>
      <c r="AB356" s="208">
        <f t="shared" si="444"/>
        <v>84.13840356286407</v>
      </c>
      <c r="AC356" s="205">
        <f t="shared" si="452"/>
        <v>4</v>
      </c>
      <c r="AD356" s="529"/>
      <c r="AE356" s="207">
        <v>21</v>
      </c>
      <c r="AF356" s="207">
        <v>1766.8168783285532</v>
      </c>
      <c r="AG356" s="208">
        <f t="shared" si="445"/>
        <v>84.134137063264433</v>
      </c>
      <c r="AH356" s="205">
        <f t="shared" si="453"/>
        <v>4</v>
      </c>
      <c r="AI356" s="529"/>
      <c r="AJ356" s="207">
        <v>21</v>
      </c>
      <c r="AK356" s="207">
        <v>1766.9039145907525</v>
      </c>
      <c r="AL356" s="208">
        <f t="shared" si="446"/>
        <v>84.138281647178687</v>
      </c>
      <c r="AM356" s="205">
        <f t="shared" si="454"/>
        <v>4</v>
      </c>
      <c r="AN356" s="529"/>
      <c r="AO356" s="207">
        <v>21</v>
      </c>
      <c r="AP356" s="207">
        <v>1767.0703426951836</v>
      </c>
      <c r="AQ356" s="208">
        <f t="shared" si="447"/>
        <v>84.146206795008737</v>
      </c>
      <c r="AR356" s="205">
        <f t="shared" si="455"/>
        <v>4</v>
      </c>
      <c r="AS356" s="529"/>
      <c r="AT356" s="207">
        <v>21</v>
      </c>
      <c r="AU356" s="207">
        <v>1767.3930165397724</v>
      </c>
      <c r="AV356" s="208">
        <f t="shared" si="448"/>
        <v>84.161572216179636</v>
      </c>
      <c r="AW356" s="205">
        <f t="shared" si="456"/>
        <v>4</v>
      </c>
      <c r="AX356" s="529"/>
    </row>
    <row r="357" spans="2:50" ht="14.25" customHeight="1">
      <c r="B357" s="494"/>
      <c r="C357" s="203">
        <v>11</v>
      </c>
      <c r="D357" s="206"/>
      <c r="E357" s="203"/>
      <c r="F357" s="203"/>
      <c r="G357" s="208"/>
      <c r="H357" s="529"/>
      <c r="I357" s="209"/>
      <c r="J357" s="209"/>
      <c r="K357" s="210"/>
      <c r="L357" s="530"/>
      <c r="M357" s="209"/>
      <c r="N357" s="494"/>
      <c r="O357" s="494"/>
      <c r="P357" s="207"/>
      <c r="Q357" s="207"/>
      <c r="R357" s="208"/>
      <c r="S357" s="205"/>
      <c r="T357" s="529"/>
      <c r="U357" s="207"/>
      <c r="V357" s="207"/>
      <c r="W357" s="208"/>
      <c r="X357" s="205"/>
      <c r="Y357" s="529"/>
      <c r="Z357" s="207"/>
      <c r="AA357" s="207"/>
      <c r="AB357" s="208"/>
      <c r="AC357" s="205"/>
      <c r="AD357" s="529"/>
      <c r="AE357" s="207"/>
      <c r="AF357" s="207"/>
      <c r="AG357" s="208"/>
      <c r="AH357" s="205"/>
      <c r="AI357" s="529"/>
      <c r="AJ357" s="207"/>
      <c r="AK357" s="207"/>
      <c r="AL357" s="208"/>
      <c r="AM357" s="205"/>
      <c r="AN357" s="529"/>
      <c r="AO357" s="207"/>
      <c r="AP357" s="207"/>
      <c r="AQ357" s="208"/>
      <c r="AR357" s="205"/>
      <c r="AS357" s="529"/>
      <c r="AT357" s="207"/>
      <c r="AU357" s="207"/>
      <c r="AV357" s="208"/>
      <c r="AW357" s="205"/>
      <c r="AX357" s="529"/>
    </row>
    <row r="358" spans="2:50" ht="14.25" customHeight="1">
      <c r="B358" s="494"/>
      <c r="C358" s="203">
        <v>12</v>
      </c>
      <c r="D358" s="206"/>
      <c r="E358" s="203"/>
      <c r="F358" s="203"/>
      <c r="G358" s="208"/>
      <c r="H358" s="529"/>
      <c r="I358" s="209"/>
      <c r="J358" s="209"/>
      <c r="K358" s="210"/>
      <c r="L358" s="530"/>
      <c r="M358" s="209"/>
      <c r="N358" s="494"/>
      <c r="O358" s="494"/>
      <c r="P358" s="203"/>
      <c r="Q358" s="203"/>
      <c r="R358" s="208"/>
      <c r="S358" s="205"/>
      <c r="T358" s="529"/>
      <c r="U358" s="203"/>
      <c r="V358" s="203"/>
      <c r="W358" s="208"/>
      <c r="X358" s="205"/>
      <c r="Y358" s="529"/>
      <c r="Z358" s="203"/>
      <c r="AA358" s="203"/>
      <c r="AB358" s="208"/>
      <c r="AC358" s="205"/>
      <c r="AD358" s="529"/>
      <c r="AE358" s="203"/>
      <c r="AF358" s="203"/>
      <c r="AG358" s="208"/>
      <c r="AH358" s="205"/>
      <c r="AI358" s="529"/>
      <c r="AJ358" s="203"/>
      <c r="AK358" s="203"/>
      <c r="AL358" s="208"/>
      <c r="AM358" s="205"/>
      <c r="AN358" s="529"/>
      <c r="AO358" s="203"/>
      <c r="AP358" s="203"/>
      <c r="AQ358" s="208"/>
      <c r="AR358" s="205"/>
      <c r="AS358" s="529"/>
      <c r="AT358" s="203"/>
      <c r="AU358" s="203"/>
      <c r="AV358" s="208"/>
      <c r="AW358" s="205"/>
      <c r="AX358" s="529"/>
    </row>
    <row r="359" spans="2:50" ht="14.25" customHeight="1">
      <c r="B359" s="494"/>
      <c r="C359" s="203">
        <v>13</v>
      </c>
      <c r="D359" s="206"/>
      <c r="E359" s="203"/>
      <c r="F359" s="203"/>
      <c r="G359" s="208"/>
      <c r="H359" s="529"/>
      <c r="I359" s="209"/>
      <c r="J359" s="209"/>
      <c r="K359" s="210"/>
      <c r="L359" s="530"/>
      <c r="M359" s="209"/>
      <c r="N359" s="494"/>
      <c r="O359" s="494"/>
      <c r="P359" s="203"/>
      <c r="Q359" s="203"/>
      <c r="R359" s="208"/>
      <c r="S359" s="205"/>
      <c r="T359" s="529"/>
      <c r="U359" s="203"/>
      <c r="V359" s="203"/>
      <c r="W359" s="208"/>
      <c r="X359" s="205"/>
      <c r="Y359" s="529"/>
      <c r="Z359" s="203"/>
      <c r="AA359" s="203"/>
      <c r="AB359" s="208"/>
      <c r="AC359" s="205"/>
      <c r="AD359" s="529"/>
      <c r="AE359" s="203"/>
      <c r="AF359" s="203"/>
      <c r="AG359" s="208"/>
      <c r="AH359" s="205"/>
      <c r="AI359" s="529"/>
      <c r="AJ359" s="203"/>
      <c r="AK359" s="203"/>
      <c r="AL359" s="208"/>
      <c r="AM359" s="205"/>
      <c r="AN359" s="529"/>
      <c r="AO359" s="203"/>
      <c r="AP359" s="203"/>
      <c r="AQ359" s="208"/>
      <c r="AR359" s="205"/>
      <c r="AS359" s="529"/>
      <c r="AT359" s="203"/>
      <c r="AU359" s="203"/>
      <c r="AV359" s="208"/>
      <c r="AW359" s="205"/>
      <c r="AX359" s="529"/>
    </row>
    <row r="360" spans="2:50" ht="14.25" customHeight="1">
      <c r="B360" s="494"/>
      <c r="C360" s="203">
        <v>14</v>
      </c>
      <c r="D360" s="206"/>
      <c r="E360" s="203"/>
      <c r="F360" s="203"/>
      <c r="G360" s="208"/>
      <c r="H360" s="529"/>
      <c r="I360" s="209"/>
      <c r="J360" s="209"/>
      <c r="K360" s="210"/>
      <c r="L360" s="530"/>
      <c r="M360" s="209"/>
      <c r="N360" s="494"/>
      <c r="O360" s="494"/>
      <c r="P360" s="203"/>
      <c r="Q360" s="203"/>
      <c r="R360" s="208"/>
      <c r="S360" s="205"/>
      <c r="T360" s="529"/>
      <c r="U360" s="203"/>
      <c r="V360" s="203"/>
      <c r="W360" s="208"/>
      <c r="X360" s="205"/>
      <c r="Y360" s="529"/>
      <c r="Z360" s="203"/>
      <c r="AA360" s="203"/>
      <c r="AB360" s="208"/>
      <c r="AC360" s="205"/>
      <c r="AD360" s="529"/>
      <c r="AE360" s="203"/>
      <c r="AF360" s="203"/>
      <c r="AG360" s="208"/>
      <c r="AH360" s="205"/>
      <c r="AI360" s="529"/>
      <c r="AJ360" s="203"/>
      <c r="AK360" s="203"/>
      <c r="AL360" s="208"/>
      <c r="AM360" s="205"/>
      <c r="AN360" s="529"/>
      <c r="AO360" s="203"/>
      <c r="AP360" s="203"/>
      <c r="AQ360" s="208"/>
      <c r="AR360" s="205"/>
      <c r="AS360" s="529"/>
      <c r="AT360" s="203"/>
      <c r="AU360" s="203"/>
      <c r="AV360" s="208"/>
      <c r="AW360" s="205"/>
      <c r="AX360" s="529"/>
    </row>
    <row r="361" spans="2:50" ht="14.25" customHeight="1">
      <c r="B361" s="494"/>
      <c r="C361" s="203">
        <v>15</v>
      </c>
      <c r="D361" s="206"/>
      <c r="E361" s="203"/>
      <c r="F361" s="203"/>
      <c r="G361" s="208"/>
      <c r="H361" s="529"/>
      <c r="I361" s="209"/>
      <c r="J361" s="209"/>
      <c r="K361" s="210"/>
      <c r="L361" s="530"/>
      <c r="M361" s="209"/>
      <c r="N361" s="494"/>
      <c r="O361" s="494"/>
      <c r="P361" s="203"/>
      <c r="Q361" s="207"/>
      <c r="R361" s="208"/>
      <c r="S361" s="205"/>
      <c r="T361" s="529"/>
      <c r="U361" s="203"/>
      <c r="V361" s="207"/>
      <c r="W361" s="208"/>
      <c r="X361" s="205"/>
      <c r="Y361" s="529"/>
      <c r="Z361" s="203"/>
      <c r="AA361" s="207"/>
      <c r="AB361" s="208"/>
      <c r="AC361" s="205"/>
      <c r="AD361" s="529"/>
      <c r="AE361" s="203"/>
      <c r="AF361" s="207"/>
      <c r="AG361" s="208"/>
      <c r="AH361" s="205"/>
      <c r="AI361" s="529"/>
      <c r="AJ361" s="203"/>
      <c r="AK361" s="207"/>
      <c r="AL361" s="208"/>
      <c r="AM361" s="205"/>
      <c r="AN361" s="529"/>
      <c r="AO361" s="203"/>
      <c r="AP361" s="207"/>
      <c r="AQ361" s="208"/>
      <c r="AR361" s="205"/>
      <c r="AS361" s="529"/>
      <c r="AT361" s="203"/>
      <c r="AU361" s="207"/>
      <c r="AV361" s="208"/>
      <c r="AW361" s="205"/>
      <c r="AX361" s="529"/>
    </row>
    <row r="362" spans="2:50" ht="14.25" customHeight="1" collapsed="1">
      <c r="B362" s="531" t="s">
        <v>879</v>
      </c>
      <c r="C362" s="532"/>
      <c r="D362" s="532"/>
      <c r="E362" s="532"/>
      <c r="F362" s="532"/>
      <c r="G362" s="532"/>
      <c r="H362" s="532"/>
      <c r="I362" s="532"/>
      <c r="J362" s="532"/>
      <c r="K362" s="532"/>
      <c r="L362" s="532"/>
      <c r="M362" s="533"/>
      <c r="N362" s="575" t="s">
        <v>445</v>
      </c>
      <c r="O362" s="575" t="s">
        <v>105</v>
      </c>
      <c r="P362" s="587">
        <f>AT342+1</f>
        <v>45993</v>
      </c>
      <c r="Q362" s="588"/>
      <c r="R362" s="588"/>
      <c r="S362" s="588"/>
      <c r="T362" s="588"/>
      <c r="U362" s="589">
        <f>P362+1</f>
        <v>45994</v>
      </c>
      <c r="V362" s="590"/>
      <c r="W362" s="590"/>
      <c r="X362" s="590"/>
      <c r="Y362" s="590"/>
      <c r="Z362" s="587">
        <f t="shared" ref="Z362" si="457">U362+1</f>
        <v>45995</v>
      </c>
      <c r="AA362" s="588"/>
      <c r="AB362" s="588"/>
      <c r="AC362" s="588"/>
      <c r="AD362" s="588"/>
      <c r="AE362" s="589">
        <f t="shared" ref="AE362" si="458">Z362+1</f>
        <v>45996</v>
      </c>
      <c r="AF362" s="590"/>
      <c r="AG362" s="590"/>
      <c r="AH362" s="590"/>
      <c r="AI362" s="590"/>
      <c r="AJ362" s="591">
        <f t="shared" ref="AJ362" si="459">AE362+1</f>
        <v>45997</v>
      </c>
      <c r="AK362" s="592"/>
      <c r="AL362" s="592"/>
      <c r="AM362" s="592"/>
      <c r="AN362" s="593"/>
      <c r="AO362" s="589">
        <f t="shared" ref="AO362" si="460">AJ362+1</f>
        <v>45998</v>
      </c>
      <c r="AP362" s="590"/>
      <c r="AQ362" s="590"/>
      <c r="AR362" s="590"/>
      <c r="AS362" s="590"/>
      <c r="AT362" s="591">
        <f t="shared" ref="AT362" si="461">AO362+1</f>
        <v>45999</v>
      </c>
      <c r="AU362" s="592"/>
      <c r="AV362" s="592"/>
      <c r="AW362" s="592"/>
      <c r="AX362" s="593"/>
    </row>
    <row r="363" spans="2:50" ht="14.25" customHeight="1">
      <c r="B363" s="534"/>
      <c r="C363" s="534"/>
      <c r="D363" s="534"/>
      <c r="E363" s="534"/>
      <c r="F363" s="534"/>
      <c r="G363" s="534"/>
      <c r="H363" s="534"/>
      <c r="I363" s="534"/>
      <c r="J363" s="534"/>
      <c r="K363" s="534"/>
      <c r="L363" s="534"/>
      <c r="M363" s="535"/>
      <c r="N363" s="577"/>
      <c r="O363" s="577"/>
      <c r="P363" s="594">
        <f>P362</f>
        <v>45993</v>
      </c>
      <c r="Q363" s="594"/>
      <c r="R363" s="594"/>
      <c r="S363" s="594"/>
      <c r="T363" s="594"/>
      <c r="U363" s="595">
        <f>U362</f>
        <v>45994</v>
      </c>
      <c r="V363" s="595"/>
      <c r="W363" s="595"/>
      <c r="X363" s="595"/>
      <c r="Y363" s="595"/>
      <c r="Z363" s="594">
        <f t="shared" ref="Z363" si="462">Z362</f>
        <v>45995</v>
      </c>
      <c r="AA363" s="594"/>
      <c r="AB363" s="594"/>
      <c r="AC363" s="594"/>
      <c r="AD363" s="594"/>
      <c r="AE363" s="595">
        <f t="shared" ref="AE363" si="463">AE362</f>
        <v>45996</v>
      </c>
      <c r="AF363" s="595"/>
      <c r="AG363" s="595"/>
      <c r="AH363" s="595"/>
      <c r="AI363" s="595"/>
      <c r="AJ363" s="596">
        <f t="shared" ref="AJ363" si="464">AJ362</f>
        <v>45997</v>
      </c>
      <c r="AK363" s="597"/>
      <c r="AL363" s="597"/>
      <c r="AM363" s="597"/>
      <c r="AN363" s="598"/>
      <c r="AO363" s="595">
        <f t="shared" ref="AO363" si="465">AO362</f>
        <v>45998</v>
      </c>
      <c r="AP363" s="595"/>
      <c r="AQ363" s="595"/>
      <c r="AR363" s="595"/>
      <c r="AS363" s="595"/>
      <c r="AT363" s="596">
        <f t="shared" ref="AT363" si="466">AT362</f>
        <v>45999</v>
      </c>
      <c r="AU363" s="597"/>
      <c r="AV363" s="597"/>
      <c r="AW363" s="597"/>
      <c r="AX363" s="598"/>
    </row>
    <row r="364" spans="2:50" ht="14.25" customHeight="1">
      <c r="B364" s="494" t="s">
        <v>165</v>
      </c>
      <c r="C364" s="494" t="s">
        <v>160</v>
      </c>
      <c r="D364" s="494"/>
      <c r="E364" s="494" t="s">
        <v>161</v>
      </c>
      <c r="F364" s="494"/>
      <c r="G364" s="494"/>
      <c r="H364" s="494" t="s">
        <v>166</v>
      </c>
      <c r="I364" s="527" t="s">
        <v>446</v>
      </c>
      <c r="J364" s="527"/>
      <c r="K364" s="527"/>
      <c r="L364" s="527" t="s">
        <v>166</v>
      </c>
      <c r="M364" s="527" t="s">
        <v>168</v>
      </c>
      <c r="N364" s="494"/>
      <c r="O364" s="494" t="s">
        <v>167</v>
      </c>
      <c r="P364" s="494" t="s">
        <v>163</v>
      </c>
      <c r="Q364" s="494"/>
      <c r="R364" s="494"/>
      <c r="S364" s="494"/>
      <c r="T364" s="494" t="s">
        <v>166</v>
      </c>
      <c r="U364" s="494" t="s">
        <v>163</v>
      </c>
      <c r="V364" s="494"/>
      <c r="W364" s="494"/>
      <c r="X364" s="494"/>
      <c r="Y364" s="494" t="s">
        <v>166</v>
      </c>
      <c r="Z364" s="494" t="s">
        <v>163</v>
      </c>
      <c r="AA364" s="494"/>
      <c r="AB364" s="494"/>
      <c r="AC364" s="494"/>
      <c r="AD364" s="494" t="s">
        <v>166</v>
      </c>
      <c r="AE364" s="494" t="s">
        <v>163</v>
      </c>
      <c r="AF364" s="494"/>
      <c r="AG364" s="494"/>
      <c r="AH364" s="494"/>
      <c r="AI364" s="494" t="s">
        <v>166</v>
      </c>
      <c r="AJ364" s="494" t="s">
        <v>163</v>
      </c>
      <c r="AK364" s="494"/>
      <c r="AL364" s="494"/>
      <c r="AM364" s="494"/>
      <c r="AN364" s="494" t="s">
        <v>166</v>
      </c>
      <c r="AO364" s="494" t="s">
        <v>163</v>
      </c>
      <c r="AP364" s="494"/>
      <c r="AQ364" s="494"/>
      <c r="AR364" s="494"/>
      <c r="AS364" s="494" t="s">
        <v>166</v>
      </c>
      <c r="AT364" s="494" t="s">
        <v>163</v>
      </c>
      <c r="AU364" s="494"/>
      <c r="AV364" s="494"/>
      <c r="AW364" s="494"/>
      <c r="AX364" s="494" t="s">
        <v>166</v>
      </c>
    </row>
    <row r="365" spans="2:50" ht="14.25" customHeight="1">
      <c r="B365" s="494"/>
      <c r="C365" s="494"/>
      <c r="D365" s="494"/>
      <c r="E365" s="494" t="s">
        <v>447</v>
      </c>
      <c r="F365" s="494"/>
      <c r="G365" s="494"/>
      <c r="H365" s="494"/>
      <c r="I365" s="527" t="s">
        <v>447</v>
      </c>
      <c r="J365" s="527"/>
      <c r="K365" s="527"/>
      <c r="L365" s="527"/>
      <c r="M365" s="527"/>
      <c r="N365" s="494"/>
      <c r="O365" s="494"/>
      <c r="P365" s="494" t="s">
        <v>448</v>
      </c>
      <c r="Q365" s="494"/>
      <c r="R365" s="494"/>
      <c r="S365" s="494"/>
      <c r="T365" s="494"/>
      <c r="U365" s="494" t="s">
        <v>448</v>
      </c>
      <c r="V365" s="494"/>
      <c r="W365" s="494"/>
      <c r="X365" s="494"/>
      <c r="Y365" s="494"/>
      <c r="Z365" s="494" t="s">
        <v>448</v>
      </c>
      <c r="AA365" s="494"/>
      <c r="AB365" s="494"/>
      <c r="AC365" s="494"/>
      <c r="AD365" s="494"/>
      <c r="AE365" s="494" t="s">
        <v>448</v>
      </c>
      <c r="AF365" s="494"/>
      <c r="AG365" s="494"/>
      <c r="AH365" s="494"/>
      <c r="AI365" s="494"/>
      <c r="AJ365" s="494" t="s">
        <v>448</v>
      </c>
      <c r="AK365" s="494"/>
      <c r="AL365" s="494"/>
      <c r="AM365" s="494"/>
      <c r="AN365" s="494"/>
      <c r="AO365" s="494" t="s">
        <v>448</v>
      </c>
      <c r="AP365" s="494"/>
      <c r="AQ365" s="494"/>
      <c r="AR365" s="494"/>
      <c r="AS365" s="494"/>
      <c r="AT365" s="494" t="s">
        <v>448</v>
      </c>
      <c r="AU365" s="494"/>
      <c r="AV365" s="494"/>
      <c r="AW365" s="494"/>
      <c r="AX365" s="494"/>
    </row>
    <row r="366" spans="2:50" ht="14.25" customHeight="1">
      <c r="B366" s="494"/>
      <c r="C366" s="494"/>
      <c r="D366" s="494"/>
      <c r="E366" s="203" t="s">
        <v>162</v>
      </c>
      <c r="F366" s="203" t="s">
        <v>449</v>
      </c>
      <c r="G366" s="203" t="s">
        <v>164</v>
      </c>
      <c r="H366" s="494"/>
      <c r="I366" s="204" t="s">
        <v>162</v>
      </c>
      <c r="J366" s="204" t="s">
        <v>449</v>
      </c>
      <c r="K366" s="204" t="s">
        <v>164</v>
      </c>
      <c r="L366" s="527"/>
      <c r="M366" s="527"/>
      <c r="N366" s="494"/>
      <c r="O366" s="494"/>
      <c r="P366" s="203" t="s">
        <v>162</v>
      </c>
      <c r="Q366" s="203" t="s">
        <v>449</v>
      </c>
      <c r="R366" s="203" t="s">
        <v>164</v>
      </c>
      <c r="S366" s="205" t="s">
        <v>168</v>
      </c>
      <c r="T366" s="494"/>
      <c r="U366" s="203" t="s">
        <v>162</v>
      </c>
      <c r="V366" s="203" t="s">
        <v>449</v>
      </c>
      <c r="W366" s="203" t="s">
        <v>164</v>
      </c>
      <c r="X366" s="205" t="s">
        <v>168</v>
      </c>
      <c r="Y366" s="494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494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494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494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494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494"/>
    </row>
    <row r="367" spans="2:50" ht="14.25" customHeight="1">
      <c r="B367" s="494" t="s">
        <v>408</v>
      </c>
      <c r="C367" s="203">
        <v>1</v>
      </c>
      <c r="D367" s="206"/>
      <c r="E367" s="203"/>
      <c r="F367" s="203"/>
      <c r="G367" s="208" t="e">
        <f t="shared" ref="G367:G381" si="467">F367/E367</f>
        <v>#DIV/0!</v>
      </c>
      <c r="H367" s="529" t="e">
        <f>AVERAGE(G367:G381)</f>
        <v>#DIV/0!</v>
      </c>
      <c r="I367" s="209" t="e">
        <f>AVERAGE(P367,U367,Z367,AE367,AJ367,AO367,AT367)</f>
        <v>#DIV/0!</v>
      </c>
      <c r="J367" s="209" t="e">
        <f>AVERAGE(Q367,V367,AA367,AF367,AK367,AP367,AU367)</f>
        <v>#DIV/0!</v>
      </c>
      <c r="K367" s="210" t="e">
        <f>AVERAGE(R367,W367,AB367,AG367,AL367,AQ367,AV367)</f>
        <v>#DIV/0!</v>
      </c>
      <c r="L367" s="530" t="str">
        <f>IFERROR(AVERAGE(K367:K381),"-")</f>
        <v>-</v>
      </c>
      <c r="M367" s="209" t="e">
        <f>RANK(K367, K$367:$K$381)</f>
        <v>#DIV/0!</v>
      </c>
      <c r="N367" s="494"/>
      <c r="O367" s="494"/>
      <c r="P367" s="203"/>
      <c r="Q367" s="203"/>
      <c r="R367" s="208" t="e">
        <f t="shared" ref="R367:R380" si="468">Q367/P367</f>
        <v>#DIV/0!</v>
      </c>
      <c r="S367" s="205" t="e">
        <f>RANK(R367, R$367:R$381)</f>
        <v>#DIV/0!</v>
      </c>
      <c r="T367" s="529" t="e">
        <f>AVERAGE(R367:R381)</f>
        <v>#DIV/0!</v>
      </c>
      <c r="U367" s="203"/>
      <c r="V367" s="203"/>
      <c r="W367" s="208" t="e">
        <f t="shared" ref="W367:W380" si="469">V367/U367</f>
        <v>#DIV/0!</v>
      </c>
      <c r="X367" s="205" t="e">
        <f>RANK(W367, W$367:W$381)</f>
        <v>#DIV/0!</v>
      </c>
      <c r="Y367" s="529" t="e">
        <f>AVERAGE(W367:W381)</f>
        <v>#DIV/0!</v>
      </c>
      <c r="Z367" s="203"/>
      <c r="AA367" s="203"/>
      <c r="AB367" s="208" t="e">
        <f t="shared" ref="AB367:AB380" si="470">AA367/Z367</f>
        <v>#DIV/0!</v>
      </c>
      <c r="AC367" s="205" t="e">
        <f>RANK(AB367, AB$367:AB$381)</f>
        <v>#DIV/0!</v>
      </c>
      <c r="AD367" s="529" t="e">
        <f>AVERAGE(AB367:AB381)</f>
        <v>#DIV/0!</v>
      </c>
      <c r="AE367" s="203"/>
      <c r="AF367" s="203"/>
      <c r="AG367" s="208" t="e">
        <f t="shared" ref="AG367:AG380" si="471">AF367/AE367</f>
        <v>#DIV/0!</v>
      </c>
      <c r="AH367" s="205" t="e">
        <f>RANK(AG367, AG$367:AG$381)</f>
        <v>#DIV/0!</v>
      </c>
      <c r="AI367" s="529" t="e">
        <f>AVERAGE(AG367:AG381)</f>
        <v>#DIV/0!</v>
      </c>
      <c r="AJ367" s="203"/>
      <c r="AK367" s="203"/>
      <c r="AL367" s="208" t="e">
        <f t="shared" ref="AL367:AL380" si="472">AK367/AJ367</f>
        <v>#DIV/0!</v>
      </c>
      <c r="AM367" s="205" t="e">
        <f>RANK(AL367, AL$367:AL$381)</f>
        <v>#DIV/0!</v>
      </c>
      <c r="AN367" s="529" t="e">
        <f>AVERAGE(AL367:AL381)</f>
        <v>#DIV/0!</v>
      </c>
      <c r="AO367" s="203"/>
      <c r="AP367" s="203"/>
      <c r="AQ367" s="208" t="e">
        <f t="shared" ref="AQ367:AQ380" si="473">AP367/AO367</f>
        <v>#DIV/0!</v>
      </c>
      <c r="AR367" s="205" t="e">
        <f>RANK(AQ367, AQ$367:AQ$381)</f>
        <v>#DIV/0!</v>
      </c>
      <c r="AS367" s="529" t="e">
        <f>AVERAGE(AQ367:AQ381)</f>
        <v>#DIV/0!</v>
      </c>
      <c r="AT367" s="203"/>
      <c r="AU367" s="203"/>
      <c r="AV367" s="208" t="e">
        <f t="shared" ref="AV367:AV380" si="474">AU367/AT367</f>
        <v>#DIV/0!</v>
      </c>
      <c r="AW367" s="205" t="e">
        <f>RANK(AV367, AV$367:AV$381)</f>
        <v>#DIV/0!</v>
      </c>
      <c r="AX367" s="529" t="e">
        <f>AVERAGE(AV367:AV381)</f>
        <v>#DIV/0!</v>
      </c>
    </row>
    <row r="368" spans="2:50" ht="14.25" customHeight="1">
      <c r="B368" s="494"/>
      <c r="C368" s="203">
        <v>2</v>
      </c>
      <c r="D368" s="206"/>
      <c r="E368" s="203"/>
      <c r="F368" s="203"/>
      <c r="G368" s="208" t="e">
        <f t="shared" si="467"/>
        <v>#DIV/0!</v>
      </c>
      <c r="H368" s="529"/>
      <c r="I368" s="209" t="e">
        <f t="shared" ref="I368:K381" si="475">AVERAGE(P368,U368,Z368,AE368,AJ368,AO368,AT368)</f>
        <v>#DIV/0!</v>
      </c>
      <c r="J368" s="209" t="e">
        <f t="shared" si="475"/>
        <v>#DIV/0!</v>
      </c>
      <c r="K368" s="210" t="e">
        <f t="shared" si="475"/>
        <v>#DIV/0!</v>
      </c>
      <c r="L368" s="530"/>
      <c r="M368" s="209" t="e">
        <f>RANK(K368, K$367:$K$381)</f>
        <v>#DIV/0!</v>
      </c>
      <c r="N368" s="494"/>
      <c r="O368" s="494"/>
      <c r="P368" s="203"/>
      <c r="Q368" s="203"/>
      <c r="R368" s="208" t="e">
        <f t="shared" si="468"/>
        <v>#DIV/0!</v>
      </c>
      <c r="S368" s="205" t="e">
        <f t="shared" ref="S368:S381" si="476">RANK(R368, R$367:R$381)</f>
        <v>#DIV/0!</v>
      </c>
      <c r="T368" s="529"/>
      <c r="U368" s="203"/>
      <c r="V368" s="203"/>
      <c r="W368" s="208" t="e">
        <f t="shared" si="469"/>
        <v>#DIV/0!</v>
      </c>
      <c r="X368" s="205" t="e">
        <f t="shared" ref="X368:X381" si="477">RANK(W368, W$367:W$381)</f>
        <v>#DIV/0!</v>
      </c>
      <c r="Y368" s="529"/>
      <c r="Z368" s="203"/>
      <c r="AA368" s="203"/>
      <c r="AB368" s="208" t="e">
        <f t="shared" si="470"/>
        <v>#DIV/0!</v>
      </c>
      <c r="AC368" s="205" t="e">
        <f t="shared" ref="AC368:AC381" si="478">RANK(AB368, AB$367:AB$381)</f>
        <v>#DIV/0!</v>
      </c>
      <c r="AD368" s="529"/>
      <c r="AE368" s="203"/>
      <c r="AF368" s="203"/>
      <c r="AG368" s="208" t="e">
        <f t="shared" si="471"/>
        <v>#DIV/0!</v>
      </c>
      <c r="AH368" s="205" t="e">
        <f t="shared" ref="AH368:AH381" si="479">RANK(AG368, AG$367:AG$381)</f>
        <v>#DIV/0!</v>
      </c>
      <c r="AI368" s="529"/>
      <c r="AJ368" s="203"/>
      <c r="AK368" s="203"/>
      <c r="AL368" s="208" t="e">
        <f t="shared" si="472"/>
        <v>#DIV/0!</v>
      </c>
      <c r="AM368" s="205" t="e">
        <f t="shared" ref="AM368:AM381" si="480">RANK(AL368, AL$367:AL$381)</f>
        <v>#DIV/0!</v>
      </c>
      <c r="AN368" s="529"/>
      <c r="AO368" s="203"/>
      <c r="AP368" s="203"/>
      <c r="AQ368" s="208" t="e">
        <f t="shared" si="473"/>
        <v>#DIV/0!</v>
      </c>
      <c r="AR368" s="205" t="e">
        <f t="shared" ref="AR368:AR381" si="481">RANK(AQ368, AQ$367:AQ$381)</f>
        <v>#DIV/0!</v>
      </c>
      <c r="AS368" s="529"/>
      <c r="AT368" s="203"/>
      <c r="AU368" s="203"/>
      <c r="AV368" s="208" t="e">
        <f t="shared" si="474"/>
        <v>#DIV/0!</v>
      </c>
      <c r="AW368" s="205" t="e">
        <f t="shared" ref="AW368:AW381" si="482">RANK(AV368, AV$367:AV$381)</f>
        <v>#DIV/0!</v>
      </c>
      <c r="AX368" s="529"/>
    </row>
    <row r="369" spans="2:50" ht="14.25" customHeight="1">
      <c r="B369" s="494"/>
      <c r="C369" s="203">
        <v>3</v>
      </c>
      <c r="D369" s="206"/>
      <c r="E369" s="203"/>
      <c r="F369" s="203"/>
      <c r="G369" s="208" t="e">
        <f t="shared" si="467"/>
        <v>#DIV/0!</v>
      </c>
      <c r="H369" s="529"/>
      <c r="I369" s="209" t="e">
        <f t="shared" si="475"/>
        <v>#DIV/0!</v>
      </c>
      <c r="J369" s="209" t="e">
        <f t="shared" si="475"/>
        <v>#DIV/0!</v>
      </c>
      <c r="K369" s="210" t="e">
        <f t="shared" si="475"/>
        <v>#DIV/0!</v>
      </c>
      <c r="L369" s="530"/>
      <c r="M369" s="209" t="e">
        <f>RANK(K369, K$367:$K$381)</f>
        <v>#DIV/0!</v>
      </c>
      <c r="N369" s="494"/>
      <c r="O369" s="494"/>
      <c r="P369" s="203"/>
      <c r="Q369" s="203"/>
      <c r="R369" s="208" t="e">
        <f t="shared" si="468"/>
        <v>#DIV/0!</v>
      </c>
      <c r="S369" s="205" t="e">
        <f t="shared" si="476"/>
        <v>#DIV/0!</v>
      </c>
      <c r="T369" s="529"/>
      <c r="U369" s="203"/>
      <c r="V369" s="203"/>
      <c r="W369" s="208" t="e">
        <f t="shared" si="469"/>
        <v>#DIV/0!</v>
      </c>
      <c r="X369" s="205" t="e">
        <f t="shared" si="477"/>
        <v>#DIV/0!</v>
      </c>
      <c r="Y369" s="529"/>
      <c r="Z369" s="203"/>
      <c r="AA369" s="203"/>
      <c r="AB369" s="208" t="e">
        <f t="shared" si="470"/>
        <v>#DIV/0!</v>
      </c>
      <c r="AC369" s="205" t="e">
        <f t="shared" si="478"/>
        <v>#DIV/0!</v>
      </c>
      <c r="AD369" s="529"/>
      <c r="AE369" s="203"/>
      <c r="AF369" s="203"/>
      <c r="AG369" s="208" t="e">
        <f t="shared" si="471"/>
        <v>#DIV/0!</v>
      </c>
      <c r="AH369" s="205" t="e">
        <f t="shared" si="479"/>
        <v>#DIV/0!</v>
      </c>
      <c r="AI369" s="529"/>
      <c r="AJ369" s="203"/>
      <c r="AK369" s="203"/>
      <c r="AL369" s="208" t="e">
        <f t="shared" si="472"/>
        <v>#DIV/0!</v>
      </c>
      <c r="AM369" s="205" t="e">
        <f t="shared" si="480"/>
        <v>#DIV/0!</v>
      </c>
      <c r="AN369" s="529"/>
      <c r="AO369" s="203"/>
      <c r="AP369" s="203"/>
      <c r="AQ369" s="208" t="e">
        <f t="shared" si="473"/>
        <v>#DIV/0!</v>
      </c>
      <c r="AR369" s="205" t="e">
        <f t="shared" si="481"/>
        <v>#DIV/0!</v>
      </c>
      <c r="AS369" s="529"/>
      <c r="AT369" s="203"/>
      <c r="AU369" s="203"/>
      <c r="AV369" s="208" t="e">
        <f t="shared" si="474"/>
        <v>#DIV/0!</v>
      </c>
      <c r="AW369" s="205" t="e">
        <f t="shared" si="482"/>
        <v>#DIV/0!</v>
      </c>
      <c r="AX369" s="529"/>
    </row>
    <row r="370" spans="2:50" ht="14.25" customHeight="1">
      <c r="B370" s="494"/>
      <c r="C370" s="203">
        <v>4</v>
      </c>
      <c r="D370" s="206"/>
      <c r="E370" s="203"/>
      <c r="F370" s="203"/>
      <c r="G370" s="208" t="e">
        <f t="shared" si="467"/>
        <v>#DIV/0!</v>
      </c>
      <c r="H370" s="529"/>
      <c r="I370" s="209" t="e">
        <f t="shared" si="475"/>
        <v>#DIV/0!</v>
      </c>
      <c r="J370" s="209" t="e">
        <f t="shared" si="475"/>
        <v>#DIV/0!</v>
      </c>
      <c r="K370" s="210" t="e">
        <f t="shared" si="475"/>
        <v>#DIV/0!</v>
      </c>
      <c r="L370" s="530"/>
      <c r="M370" s="209" t="e">
        <f>RANK(K370, K$367:$K$381)</f>
        <v>#DIV/0!</v>
      </c>
      <c r="N370" s="494"/>
      <c r="O370" s="494"/>
      <c r="P370" s="203"/>
      <c r="Q370" s="203"/>
      <c r="R370" s="208" t="e">
        <f t="shared" si="468"/>
        <v>#DIV/0!</v>
      </c>
      <c r="S370" s="205" t="e">
        <f t="shared" si="476"/>
        <v>#DIV/0!</v>
      </c>
      <c r="T370" s="529"/>
      <c r="U370" s="203"/>
      <c r="V370" s="203"/>
      <c r="W370" s="208" t="e">
        <f t="shared" si="469"/>
        <v>#DIV/0!</v>
      </c>
      <c r="X370" s="205" t="e">
        <f t="shared" si="477"/>
        <v>#DIV/0!</v>
      </c>
      <c r="Y370" s="529"/>
      <c r="Z370" s="203"/>
      <c r="AA370" s="203"/>
      <c r="AB370" s="208" t="e">
        <f t="shared" si="470"/>
        <v>#DIV/0!</v>
      </c>
      <c r="AC370" s="205" t="e">
        <f t="shared" si="478"/>
        <v>#DIV/0!</v>
      </c>
      <c r="AD370" s="529"/>
      <c r="AE370" s="203"/>
      <c r="AF370" s="203"/>
      <c r="AG370" s="208" t="e">
        <f t="shared" si="471"/>
        <v>#DIV/0!</v>
      </c>
      <c r="AH370" s="205" t="e">
        <f t="shared" si="479"/>
        <v>#DIV/0!</v>
      </c>
      <c r="AI370" s="529"/>
      <c r="AJ370" s="203"/>
      <c r="AK370" s="203"/>
      <c r="AL370" s="208" t="e">
        <f t="shared" si="472"/>
        <v>#DIV/0!</v>
      </c>
      <c r="AM370" s="205" t="e">
        <f t="shared" si="480"/>
        <v>#DIV/0!</v>
      </c>
      <c r="AN370" s="529"/>
      <c r="AO370" s="203"/>
      <c r="AP370" s="203"/>
      <c r="AQ370" s="208" t="e">
        <f t="shared" si="473"/>
        <v>#DIV/0!</v>
      </c>
      <c r="AR370" s="205" t="e">
        <f t="shared" si="481"/>
        <v>#DIV/0!</v>
      </c>
      <c r="AS370" s="529"/>
      <c r="AT370" s="203"/>
      <c r="AU370" s="203"/>
      <c r="AV370" s="208" t="e">
        <f t="shared" si="474"/>
        <v>#DIV/0!</v>
      </c>
      <c r="AW370" s="205" t="e">
        <f t="shared" si="482"/>
        <v>#DIV/0!</v>
      </c>
      <c r="AX370" s="529"/>
    </row>
    <row r="371" spans="2:50" ht="14.25" customHeight="1">
      <c r="B371" s="494"/>
      <c r="C371" s="203">
        <v>5</v>
      </c>
      <c r="D371" s="206"/>
      <c r="E371" s="203"/>
      <c r="F371" s="203"/>
      <c r="G371" s="208" t="e">
        <f t="shared" si="467"/>
        <v>#DIV/0!</v>
      </c>
      <c r="H371" s="529"/>
      <c r="I371" s="209" t="e">
        <f t="shared" si="475"/>
        <v>#DIV/0!</v>
      </c>
      <c r="J371" s="209" t="e">
        <f t="shared" si="475"/>
        <v>#DIV/0!</v>
      </c>
      <c r="K371" s="210" t="e">
        <f t="shared" si="475"/>
        <v>#DIV/0!</v>
      </c>
      <c r="L371" s="530"/>
      <c r="M371" s="209" t="e">
        <f>RANK(K371, K$367:$K$381)</f>
        <v>#DIV/0!</v>
      </c>
      <c r="N371" s="494"/>
      <c r="O371" s="494"/>
      <c r="P371" s="203"/>
      <c r="Q371" s="203"/>
      <c r="R371" s="208" t="e">
        <f t="shared" si="468"/>
        <v>#DIV/0!</v>
      </c>
      <c r="S371" s="205" t="e">
        <f t="shared" si="476"/>
        <v>#DIV/0!</v>
      </c>
      <c r="T371" s="529"/>
      <c r="U371" s="203"/>
      <c r="V371" s="203"/>
      <c r="W371" s="208" t="e">
        <f t="shared" si="469"/>
        <v>#DIV/0!</v>
      </c>
      <c r="X371" s="205" t="e">
        <f t="shared" si="477"/>
        <v>#DIV/0!</v>
      </c>
      <c r="Y371" s="529"/>
      <c r="Z371" s="203"/>
      <c r="AA371" s="203"/>
      <c r="AB371" s="208" t="e">
        <f t="shared" si="470"/>
        <v>#DIV/0!</v>
      </c>
      <c r="AC371" s="205" t="e">
        <f t="shared" si="478"/>
        <v>#DIV/0!</v>
      </c>
      <c r="AD371" s="529"/>
      <c r="AE371" s="203"/>
      <c r="AF371" s="203"/>
      <c r="AG371" s="208" t="e">
        <f t="shared" si="471"/>
        <v>#DIV/0!</v>
      </c>
      <c r="AH371" s="205" t="e">
        <f t="shared" si="479"/>
        <v>#DIV/0!</v>
      </c>
      <c r="AI371" s="529"/>
      <c r="AJ371" s="203"/>
      <c r="AK371" s="203"/>
      <c r="AL371" s="208" t="e">
        <f t="shared" si="472"/>
        <v>#DIV/0!</v>
      </c>
      <c r="AM371" s="205" t="e">
        <f t="shared" si="480"/>
        <v>#DIV/0!</v>
      </c>
      <c r="AN371" s="529"/>
      <c r="AO371" s="203"/>
      <c r="AP371" s="203"/>
      <c r="AQ371" s="208" t="e">
        <f t="shared" si="473"/>
        <v>#DIV/0!</v>
      </c>
      <c r="AR371" s="205" t="e">
        <f t="shared" si="481"/>
        <v>#DIV/0!</v>
      </c>
      <c r="AS371" s="529"/>
      <c r="AT371" s="203"/>
      <c r="AU371" s="203"/>
      <c r="AV371" s="208" t="e">
        <f t="shared" si="474"/>
        <v>#DIV/0!</v>
      </c>
      <c r="AW371" s="205" t="e">
        <f t="shared" si="482"/>
        <v>#DIV/0!</v>
      </c>
      <c r="AX371" s="529"/>
    </row>
    <row r="372" spans="2:50" ht="14.25" customHeight="1">
      <c r="B372" s="494"/>
      <c r="C372" s="203">
        <v>6</v>
      </c>
      <c r="D372" s="206"/>
      <c r="E372" s="203"/>
      <c r="F372" s="203"/>
      <c r="G372" s="208" t="e">
        <f t="shared" si="467"/>
        <v>#DIV/0!</v>
      </c>
      <c r="H372" s="529"/>
      <c r="I372" s="209" t="e">
        <f t="shared" si="475"/>
        <v>#DIV/0!</v>
      </c>
      <c r="J372" s="209" t="e">
        <f t="shared" si="475"/>
        <v>#DIV/0!</v>
      </c>
      <c r="K372" s="210" t="e">
        <f t="shared" si="475"/>
        <v>#DIV/0!</v>
      </c>
      <c r="L372" s="530"/>
      <c r="M372" s="209" t="e">
        <f>RANK(K372, K$367:$K$381)</f>
        <v>#DIV/0!</v>
      </c>
      <c r="N372" s="494"/>
      <c r="O372" s="494"/>
      <c r="P372" s="203"/>
      <c r="Q372" s="203"/>
      <c r="R372" s="208" t="e">
        <f t="shared" si="468"/>
        <v>#DIV/0!</v>
      </c>
      <c r="S372" s="205" t="e">
        <f t="shared" si="476"/>
        <v>#DIV/0!</v>
      </c>
      <c r="T372" s="529"/>
      <c r="U372" s="203"/>
      <c r="V372" s="203"/>
      <c r="W372" s="208" t="e">
        <f t="shared" si="469"/>
        <v>#DIV/0!</v>
      </c>
      <c r="X372" s="205" t="e">
        <f t="shared" si="477"/>
        <v>#DIV/0!</v>
      </c>
      <c r="Y372" s="529"/>
      <c r="Z372" s="203"/>
      <c r="AA372" s="203"/>
      <c r="AB372" s="208" t="e">
        <f t="shared" si="470"/>
        <v>#DIV/0!</v>
      </c>
      <c r="AC372" s="205" t="e">
        <f t="shared" si="478"/>
        <v>#DIV/0!</v>
      </c>
      <c r="AD372" s="529"/>
      <c r="AE372" s="203"/>
      <c r="AF372" s="203"/>
      <c r="AG372" s="208" t="e">
        <f t="shared" si="471"/>
        <v>#DIV/0!</v>
      </c>
      <c r="AH372" s="205" t="e">
        <f t="shared" si="479"/>
        <v>#DIV/0!</v>
      </c>
      <c r="AI372" s="529"/>
      <c r="AJ372" s="203"/>
      <c r="AK372" s="203"/>
      <c r="AL372" s="208" t="e">
        <f t="shared" si="472"/>
        <v>#DIV/0!</v>
      </c>
      <c r="AM372" s="205" t="e">
        <f>RANK(AL372, AL$367:AL$381)</f>
        <v>#DIV/0!</v>
      </c>
      <c r="AN372" s="529"/>
      <c r="AO372" s="203"/>
      <c r="AP372" s="203"/>
      <c r="AQ372" s="208" t="e">
        <f t="shared" si="473"/>
        <v>#DIV/0!</v>
      </c>
      <c r="AR372" s="205" t="e">
        <f t="shared" si="481"/>
        <v>#DIV/0!</v>
      </c>
      <c r="AS372" s="529"/>
      <c r="AT372" s="203"/>
      <c r="AU372" s="203"/>
      <c r="AV372" s="208" t="e">
        <f t="shared" si="474"/>
        <v>#DIV/0!</v>
      </c>
      <c r="AW372" s="205" t="e">
        <f t="shared" si="482"/>
        <v>#DIV/0!</v>
      </c>
      <c r="AX372" s="529"/>
    </row>
    <row r="373" spans="2:50" ht="14.25" customHeight="1">
      <c r="B373" s="494"/>
      <c r="C373" s="203">
        <v>7</v>
      </c>
      <c r="D373" s="206"/>
      <c r="E373" s="203"/>
      <c r="F373" s="203"/>
      <c r="G373" s="208" t="e">
        <f t="shared" si="467"/>
        <v>#DIV/0!</v>
      </c>
      <c r="H373" s="529"/>
      <c r="I373" s="209" t="e">
        <f t="shared" si="475"/>
        <v>#DIV/0!</v>
      </c>
      <c r="J373" s="209" t="e">
        <f t="shared" si="475"/>
        <v>#DIV/0!</v>
      </c>
      <c r="K373" s="210" t="e">
        <f t="shared" si="475"/>
        <v>#DIV/0!</v>
      </c>
      <c r="L373" s="530"/>
      <c r="M373" s="209" t="e">
        <f>RANK(K373, K$367:$K$381)</f>
        <v>#DIV/0!</v>
      </c>
      <c r="N373" s="494"/>
      <c r="O373" s="494"/>
      <c r="P373" s="203"/>
      <c r="Q373" s="203"/>
      <c r="R373" s="208" t="e">
        <f t="shared" si="468"/>
        <v>#DIV/0!</v>
      </c>
      <c r="S373" s="205" t="e">
        <f>RANK(R373, R$367:R$381)</f>
        <v>#DIV/0!</v>
      </c>
      <c r="T373" s="529"/>
      <c r="U373" s="203"/>
      <c r="V373" s="203"/>
      <c r="W373" s="208" t="e">
        <f t="shared" si="469"/>
        <v>#DIV/0!</v>
      </c>
      <c r="X373" s="205" t="e">
        <f>RANK(W373, W$367:W$381)</f>
        <v>#DIV/0!</v>
      </c>
      <c r="Y373" s="529"/>
      <c r="Z373" s="203"/>
      <c r="AA373" s="203"/>
      <c r="AB373" s="208" t="e">
        <f t="shared" si="470"/>
        <v>#DIV/0!</v>
      </c>
      <c r="AC373" s="205" t="e">
        <f>RANK(AB373, AB$367:AB$381)</f>
        <v>#DIV/0!</v>
      </c>
      <c r="AD373" s="529"/>
      <c r="AE373" s="203"/>
      <c r="AF373" s="203"/>
      <c r="AG373" s="208" t="e">
        <f t="shared" si="471"/>
        <v>#DIV/0!</v>
      </c>
      <c r="AH373" s="205" t="e">
        <f>RANK(AG373, AG$367:AG$381)</f>
        <v>#DIV/0!</v>
      </c>
      <c r="AI373" s="529"/>
      <c r="AJ373" s="203"/>
      <c r="AK373" s="203"/>
      <c r="AL373" s="208" t="e">
        <f t="shared" si="472"/>
        <v>#DIV/0!</v>
      </c>
      <c r="AM373" s="205" t="e">
        <f>RANK(AL373, AL$367:AL$381)</f>
        <v>#DIV/0!</v>
      </c>
      <c r="AN373" s="529"/>
      <c r="AO373" s="203"/>
      <c r="AP373" s="203"/>
      <c r="AQ373" s="208" t="e">
        <f t="shared" si="473"/>
        <v>#DIV/0!</v>
      </c>
      <c r="AR373" s="205" t="e">
        <f>RANK(AQ373, AQ$367:AQ$381)</f>
        <v>#DIV/0!</v>
      </c>
      <c r="AS373" s="529"/>
      <c r="AT373" s="203"/>
      <c r="AU373" s="203"/>
      <c r="AV373" s="208" t="e">
        <f t="shared" si="474"/>
        <v>#DIV/0!</v>
      </c>
      <c r="AW373" s="205" t="e">
        <f>RANK(AV373, AV$367:AV$381)</f>
        <v>#DIV/0!</v>
      </c>
      <c r="AX373" s="529"/>
    </row>
    <row r="374" spans="2:50" ht="14.25" customHeight="1">
      <c r="B374" s="494"/>
      <c r="C374" s="203">
        <v>8</v>
      </c>
      <c r="D374" s="206"/>
      <c r="E374" s="203"/>
      <c r="F374" s="203"/>
      <c r="G374" s="208" t="e">
        <f t="shared" si="467"/>
        <v>#DIV/0!</v>
      </c>
      <c r="H374" s="529"/>
      <c r="I374" s="209" t="e">
        <f t="shared" si="475"/>
        <v>#DIV/0!</v>
      </c>
      <c r="J374" s="209" t="e">
        <f t="shared" si="475"/>
        <v>#DIV/0!</v>
      </c>
      <c r="K374" s="210" t="e">
        <f t="shared" si="475"/>
        <v>#DIV/0!</v>
      </c>
      <c r="L374" s="530"/>
      <c r="M374" s="209" t="e">
        <f>RANK(K374, K$367:$K$381)</f>
        <v>#DIV/0!</v>
      </c>
      <c r="N374" s="494"/>
      <c r="O374" s="494"/>
      <c r="P374" s="203"/>
      <c r="Q374" s="203"/>
      <c r="R374" s="208" t="e">
        <f t="shared" si="468"/>
        <v>#DIV/0!</v>
      </c>
      <c r="S374" s="205" t="e">
        <f t="shared" si="476"/>
        <v>#DIV/0!</v>
      </c>
      <c r="T374" s="529"/>
      <c r="U374" s="203"/>
      <c r="V374" s="203"/>
      <c r="W374" s="208" t="e">
        <f t="shared" si="469"/>
        <v>#DIV/0!</v>
      </c>
      <c r="X374" s="205" t="e">
        <f t="shared" si="477"/>
        <v>#DIV/0!</v>
      </c>
      <c r="Y374" s="529"/>
      <c r="Z374" s="203"/>
      <c r="AA374" s="203"/>
      <c r="AB374" s="208" t="e">
        <f t="shared" si="470"/>
        <v>#DIV/0!</v>
      </c>
      <c r="AC374" s="205" t="e">
        <f t="shared" si="478"/>
        <v>#DIV/0!</v>
      </c>
      <c r="AD374" s="529"/>
      <c r="AE374" s="203"/>
      <c r="AF374" s="203"/>
      <c r="AG374" s="208" t="e">
        <f t="shared" si="471"/>
        <v>#DIV/0!</v>
      </c>
      <c r="AH374" s="205" t="e">
        <f t="shared" si="479"/>
        <v>#DIV/0!</v>
      </c>
      <c r="AI374" s="529"/>
      <c r="AJ374" s="203"/>
      <c r="AK374" s="203"/>
      <c r="AL374" s="208" t="e">
        <f t="shared" si="472"/>
        <v>#DIV/0!</v>
      </c>
      <c r="AM374" s="205" t="e">
        <f t="shared" si="480"/>
        <v>#DIV/0!</v>
      </c>
      <c r="AN374" s="529"/>
      <c r="AO374" s="203"/>
      <c r="AP374" s="203"/>
      <c r="AQ374" s="208" t="e">
        <f t="shared" si="473"/>
        <v>#DIV/0!</v>
      </c>
      <c r="AR374" s="205" t="e">
        <f t="shared" si="481"/>
        <v>#DIV/0!</v>
      </c>
      <c r="AS374" s="529"/>
      <c r="AT374" s="203"/>
      <c r="AU374" s="203"/>
      <c r="AV374" s="208" t="e">
        <f t="shared" si="474"/>
        <v>#DIV/0!</v>
      </c>
      <c r="AW374" s="205" t="e">
        <f>RANK(AV374, AV$367:AV$381)</f>
        <v>#DIV/0!</v>
      </c>
      <c r="AX374" s="529"/>
    </row>
    <row r="375" spans="2:50" ht="14.25" customHeight="1">
      <c r="B375" s="494"/>
      <c r="C375" s="203">
        <v>9</v>
      </c>
      <c r="D375" s="206"/>
      <c r="E375" s="203"/>
      <c r="F375" s="203"/>
      <c r="G375" s="208" t="e">
        <f t="shared" si="467"/>
        <v>#DIV/0!</v>
      </c>
      <c r="H375" s="529"/>
      <c r="I375" s="209" t="e">
        <f t="shared" si="475"/>
        <v>#DIV/0!</v>
      </c>
      <c r="J375" s="209" t="e">
        <f t="shared" si="475"/>
        <v>#DIV/0!</v>
      </c>
      <c r="K375" s="210" t="e">
        <f t="shared" si="475"/>
        <v>#DIV/0!</v>
      </c>
      <c r="L375" s="530"/>
      <c r="M375" s="209" t="e">
        <f>RANK(K375, K$367:$K$381)</f>
        <v>#DIV/0!</v>
      </c>
      <c r="N375" s="494"/>
      <c r="O375" s="494"/>
      <c r="P375" s="203"/>
      <c r="Q375" s="203"/>
      <c r="R375" s="208" t="e">
        <f t="shared" si="468"/>
        <v>#DIV/0!</v>
      </c>
      <c r="S375" s="205" t="e">
        <f t="shared" si="476"/>
        <v>#DIV/0!</v>
      </c>
      <c r="T375" s="529"/>
      <c r="U375" s="203"/>
      <c r="V375" s="203"/>
      <c r="W375" s="208" t="e">
        <f t="shared" si="469"/>
        <v>#DIV/0!</v>
      </c>
      <c r="X375" s="205" t="e">
        <f t="shared" si="477"/>
        <v>#DIV/0!</v>
      </c>
      <c r="Y375" s="529"/>
      <c r="Z375" s="203"/>
      <c r="AA375" s="203"/>
      <c r="AB375" s="208" t="e">
        <f t="shared" si="470"/>
        <v>#DIV/0!</v>
      </c>
      <c r="AC375" s="205" t="e">
        <f t="shared" si="478"/>
        <v>#DIV/0!</v>
      </c>
      <c r="AD375" s="529"/>
      <c r="AE375" s="203"/>
      <c r="AF375" s="203"/>
      <c r="AG375" s="208" t="e">
        <f t="shared" si="471"/>
        <v>#DIV/0!</v>
      </c>
      <c r="AH375" s="205" t="e">
        <f t="shared" si="479"/>
        <v>#DIV/0!</v>
      </c>
      <c r="AI375" s="529"/>
      <c r="AJ375" s="203"/>
      <c r="AK375" s="203"/>
      <c r="AL375" s="208" t="e">
        <f t="shared" si="472"/>
        <v>#DIV/0!</v>
      </c>
      <c r="AM375" s="205" t="e">
        <f t="shared" si="480"/>
        <v>#DIV/0!</v>
      </c>
      <c r="AN375" s="529"/>
      <c r="AO375" s="203"/>
      <c r="AP375" s="203"/>
      <c r="AQ375" s="208" t="e">
        <f t="shared" si="473"/>
        <v>#DIV/0!</v>
      </c>
      <c r="AR375" s="205" t="e">
        <f t="shared" si="481"/>
        <v>#DIV/0!</v>
      </c>
      <c r="AS375" s="529"/>
      <c r="AT375" s="203"/>
      <c r="AU375" s="203"/>
      <c r="AV375" s="208" t="e">
        <f t="shared" si="474"/>
        <v>#DIV/0!</v>
      </c>
      <c r="AW375" s="205" t="e">
        <f t="shared" si="482"/>
        <v>#DIV/0!</v>
      </c>
      <c r="AX375" s="529"/>
    </row>
    <row r="376" spans="2:50" ht="14.25" customHeight="1">
      <c r="B376" s="494"/>
      <c r="C376" s="203">
        <v>10</v>
      </c>
      <c r="D376" s="206"/>
      <c r="E376" s="203"/>
      <c r="F376" s="203"/>
      <c r="G376" s="208" t="e">
        <f t="shared" si="467"/>
        <v>#DIV/0!</v>
      </c>
      <c r="H376" s="529"/>
      <c r="I376" s="209" t="e">
        <f t="shared" si="475"/>
        <v>#DIV/0!</v>
      </c>
      <c r="J376" s="209" t="e">
        <f t="shared" si="475"/>
        <v>#DIV/0!</v>
      </c>
      <c r="K376" s="210" t="e">
        <f t="shared" si="475"/>
        <v>#DIV/0!</v>
      </c>
      <c r="L376" s="530"/>
      <c r="M376" s="209" t="e">
        <f>RANK(K376, K$367:$K$381)</f>
        <v>#DIV/0!</v>
      </c>
      <c r="N376" s="494"/>
      <c r="O376" s="494"/>
      <c r="P376" s="203"/>
      <c r="Q376" s="203"/>
      <c r="R376" s="208" t="e">
        <f t="shared" si="468"/>
        <v>#DIV/0!</v>
      </c>
      <c r="S376" s="205" t="e">
        <f t="shared" si="476"/>
        <v>#DIV/0!</v>
      </c>
      <c r="T376" s="529"/>
      <c r="U376" s="203"/>
      <c r="V376" s="203"/>
      <c r="W376" s="208" t="e">
        <f t="shared" si="469"/>
        <v>#DIV/0!</v>
      </c>
      <c r="X376" s="205" t="e">
        <f t="shared" si="477"/>
        <v>#DIV/0!</v>
      </c>
      <c r="Y376" s="529"/>
      <c r="Z376" s="203"/>
      <c r="AA376" s="203"/>
      <c r="AB376" s="208" t="e">
        <f t="shared" si="470"/>
        <v>#DIV/0!</v>
      </c>
      <c r="AC376" s="205" t="e">
        <f t="shared" si="478"/>
        <v>#DIV/0!</v>
      </c>
      <c r="AD376" s="529"/>
      <c r="AE376" s="203"/>
      <c r="AF376" s="203"/>
      <c r="AG376" s="208" t="e">
        <f t="shared" si="471"/>
        <v>#DIV/0!</v>
      </c>
      <c r="AH376" s="205" t="e">
        <f t="shared" si="479"/>
        <v>#DIV/0!</v>
      </c>
      <c r="AI376" s="529"/>
      <c r="AJ376" s="203"/>
      <c r="AK376" s="203"/>
      <c r="AL376" s="208" t="e">
        <f t="shared" si="472"/>
        <v>#DIV/0!</v>
      </c>
      <c r="AM376" s="205" t="e">
        <f t="shared" si="480"/>
        <v>#DIV/0!</v>
      </c>
      <c r="AN376" s="529"/>
      <c r="AO376" s="203"/>
      <c r="AP376" s="203"/>
      <c r="AQ376" s="208" t="e">
        <f t="shared" si="473"/>
        <v>#DIV/0!</v>
      </c>
      <c r="AR376" s="205" t="e">
        <f t="shared" si="481"/>
        <v>#DIV/0!</v>
      </c>
      <c r="AS376" s="529"/>
      <c r="AT376" s="203"/>
      <c r="AU376" s="203"/>
      <c r="AV376" s="208" t="e">
        <f t="shared" si="474"/>
        <v>#DIV/0!</v>
      </c>
      <c r="AW376" s="205" t="e">
        <f t="shared" si="482"/>
        <v>#DIV/0!</v>
      </c>
      <c r="AX376" s="529"/>
    </row>
    <row r="377" spans="2:50" ht="14.25" customHeight="1">
      <c r="B377" s="494"/>
      <c r="C377" s="203">
        <v>11</v>
      </c>
      <c r="D377" s="206"/>
      <c r="E377" s="203"/>
      <c r="F377" s="203"/>
      <c r="G377" s="208" t="e">
        <f t="shared" si="467"/>
        <v>#DIV/0!</v>
      </c>
      <c r="H377" s="529"/>
      <c r="I377" s="209" t="e">
        <f t="shared" si="475"/>
        <v>#DIV/0!</v>
      </c>
      <c r="J377" s="209" t="e">
        <f t="shared" si="475"/>
        <v>#DIV/0!</v>
      </c>
      <c r="K377" s="210" t="e">
        <f t="shared" si="475"/>
        <v>#DIV/0!</v>
      </c>
      <c r="L377" s="530"/>
      <c r="M377" s="209" t="e">
        <f>RANK(K377, K$367:$K$381)</f>
        <v>#DIV/0!</v>
      </c>
      <c r="N377" s="494"/>
      <c r="O377" s="494"/>
      <c r="P377" s="203"/>
      <c r="Q377" s="203"/>
      <c r="R377" s="208" t="e">
        <f t="shared" si="468"/>
        <v>#DIV/0!</v>
      </c>
      <c r="S377" s="205" t="e">
        <f t="shared" si="476"/>
        <v>#DIV/0!</v>
      </c>
      <c r="T377" s="529"/>
      <c r="U377" s="203"/>
      <c r="V377" s="203"/>
      <c r="W377" s="208" t="e">
        <f t="shared" si="469"/>
        <v>#DIV/0!</v>
      </c>
      <c r="X377" s="205" t="e">
        <f t="shared" si="477"/>
        <v>#DIV/0!</v>
      </c>
      <c r="Y377" s="529"/>
      <c r="Z377" s="203"/>
      <c r="AA377" s="203"/>
      <c r="AB377" s="208" t="e">
        <f t="shared" si="470"/>
        <v>#DIV/0!</v>
      </c>
      <c r="AC377" s="205" t="e">
        <f t="shared" si="478"/>
        <v>#DIV/0!</v>
      </c>
      <c r="AD377" s="529"/>
      <c r="AE377" s="203"/>
      <c r="AF377" s="203"/>
      <c r="AG377" s="208" t="e">
        <f t="shared" si="471"/>
        <v>#DIV/0!</v>
      </c>
      <c r="AH377" s="205" t="e">
        <f t="shared" si="479"/>
        <v>#DIV/0!</v>
      </c>
      <c r="AI377" s="529"/>
      <c r="AJ377" s="203"/>
      <c r="AK377" s="203"/>
      <c r="AL377" s="208" t="e">
        <f t="shared" si="472"/>
        <v>#DIV/0!</v>
      </c>
      <c r="AM377" s="205" t="e">
        <f t="shared" si="480"/>
        <v>#DIV/0!</v>
      </c>
      <c r="AN377" s="529"/>
      <c r="AO377" s="203"/>
      <c r="AP377" s="203"/>
      <c r="AQ377" s="208" t="e">
        <f t="shared" si="473"/>
        <v>#DIV/0!</v>
      </c>
      <c r="AR377" s="205" t="e">
        <f t="shared" si="481"/>
        <v>#DIV/0!</v>
      </c>
      <c r="AS377" s="529"/>
      <c r="AT377" s="203"/>
      <c r="AU377" s="203"/>
      <c r="AV377" s="208" t="e">
        <f t="shared" si="474"/>
        <v>#DIV/0!</v>
      </c>
      <c r="AW377" s="205" t="e">
        <f t="shared" si="482"/>
        <v>#DIV/0!</v>
      </c>
      <c r="AX377" s="529"/>
    </row>
    <row r="378" spans="2:50" ht="14.25" customHeight="1">
      <c r="B378" s="494"/>
      <c r="C378" s="203">
        <v>12</v>
      </c>
      <c r="D378" s="206"/>
      <c r="E378" s="203"/>
      <c r="F378" s="203"/>
      <c r="G378" s="208" t="e">
        <f t="shared" si="467"/>
        <v>#DIV/0!</v>
      </c>
      <c r="H378" s="529"/>
      <c r="I378" s="209" t="e">
        <f t="shared" si="475"/>
        <v>#DIV/0!</v>
      </c>
      <c r="J378" s="209" t="e">
        <f t="shared" si="475"/>
        <v>#DIV/0!</v>
      </c>
      <c r="K378" s="210" t="e">
        <f t="shared" si="475"/>
        <v>#DIV/0!</v>
      </c>
      <c r="L378" s="530"/>
      <c r="M378" s="209" t="e">
        <f>RANK(K378, K$367:$K$381)</f>
        <v>#DIV/0!</v>
      </c>
      <c r="N378" s="494"/>
      <c r="O378" s="494"/>
      <c r="P378" s="203"/>
      <c r="Q378" s="203"/>
      <c r="R378" s="208" t="e">
        <f t="shared" si="468"/>
        <v>#DIV/0!</v>
      </c>
      <c r="S378" s="205" t="e">
        <f t="shared" si="476"/>
        <v>#DIV/0!</v>
      </c>
      <c r="T378" s="529"/>
      <c r="U378" s="203"/>
      <c r="V378" s="203"/>
      <c r="W378" s="208" t="e">
        <f t="shared" si="469"/>
        <v>#DIV/0!</v>
      </c>
      <c r="X378" s="205" t="e">
        <f t="shared" si="477"/>
        <v>#DIV/0!</v>
      </c>
      <c r="Y378" s="529"/>
      <c r="Z378" s="203"/>
      <c r="AA378" s="203"/>
      <c r="AB378" s="208" t="e">
        <f t="shared" si="470"/>
        <v>#DIV/0!</v>
      </c>
      <c r="AC378" s="205" t="e">
        <f t="shared" si="478"/>
        <v>#DIV/0!</v>
      </c>
      <c r="AD378" s="529"/>
      <c r="AE378" s="203"/>
      <c r="AF378" s="203"/>
      <c r="AG378" s="208" t="e">
        <f t="shared" si="471"/>
        <v>#DIV/0!</v>
      </c>
      <c r="AH378" s="205" t="e">
        <f t="shared" si="479"/>
        <v>#DIV/0!</v>
      </c>
      <c r="AI378" s="529"/>
      <c r="AJ378" s="203"/>
      <c r="AK378" s="203"/>
      <c r="AL378" s="208" t="e">
        <f t="shared" si="472"/>
        <v>#DIV/0!</v>
      </c>
      <c r="AM378" s="205" t="e">
        <f t="shared" si="480"/>
        <v>#DIV/0!</v>
      </c>
      <c r="AN378" s="529"/>
      <c r="AO378" s="203"/>
      <c r="AP378" s="203"/>
      <c r="AQ378" s="208" t="e">
        <f t="shared" si="473"/>
        <v>#DIV/0!</v>
      </c>
      <c r="AR378" s="205" t="e">
        <f t="shared" si="481"/>
        <v>#DIV/0!</v>
      </c>
      <c r="AS378" s="529"/>
      <c r="AT378" s="203"/>
      <c r="AU378" s="203"/>
      <c r="AV378" s="208" t="e">
        <f t="shared" si="474"/>
        <v>#DIV/0!</v>
      </c>
      <c r="AW378" s="205" t="e">
        <f t="shared" si="482"/>
        <v>#DIV/0!</v>
      </c>
      <c r="AX378" s="529"/>
    </row>
    <row r="379" spans="2:50" ht="14.25" customHeight="1">
      <c r="B379" s="494"/>
      <c r="C379" s="203">
        <v>13</v>
      </c>
      <c r="D379" s="206"/>
      <c r="E379" s="203"/>
      <c r="F379" s="203"/>
      <c r="G379" s="208" t="e">
        <f t="shared" si="467"/>
        <v>#DIV/0!</v>
      </c>
      <c r="H379" s="529"/>
      <c r="I379" s="209" t="e">
        <f t="shared" si="475"/>
        <v>#DIV/0!</v>
      </c>
      <c r="J379" s="209" t="e">
        <f t="shared" si="475"/>
        <v>#DIV/0!</v>
      </c>
      <c r="K379" s="210" t="e">
        <f t="shared" si="475"/>
        <v>#DIV/0!</v>
      </c>
      <c r="L379" s="530"/>
      <c r="M379" s="209" t="e">
        <f>RANK(K379, K$367:$K$381)</f>
        <v>#DIV/0!</v>
      </c>
      <c r="N379" s="494"/>
      <c r="O379" s="494"/>
      <c r="P379" s="203"/>
      <c r="Q379" s="203"/>
      <c r="R379" s="208" t="e">
        <f t="shared" si="468"/>
        <v>#DIV/0!</v>
      </c>
      <c r="S379" s="205" t="e">
        <f t="shared" si="476"/>
        <v>#DIV/0!</v>
      </c>
      <c r="T379" s="529"/>
      <c r="U379" s="203"/>
      <c r="V379" s="203"/>
      <c r="W379" s="208" t="e">
        <f t="shared" si="469"/>
        <v>#DIV/0!</v>
      </c>
      <c r="X379" s="205" t="e">
        <f t="shared" si="477"/>
        <v>#DIV/0!</v>
      </c>
      <c r="Y379" s="529"/>
      <c r="Z379" s="203"/>
      <c r="AA379" s="203"/>
      <c r="AB379" s="208" t="e">
        <f t="shared" si="470"/>
        <v>#DIV/0!</v>
      </c>
      <c r="AC379" s="205" t="e">
        <f t="shared" si="478"/>
        <v>#DIV/0!</v>
      </c>
      <c r="AD379" s="529"/>
      <c r="AE379" s="203"/>
      <c r="AF379" s="203"/>
      <c r="AG379" s="208" t="e">
        <f t="shared" si="471"/>
        <v>#DIV/0!</v>
      </c>
      <c r="AH379" s="205" t="e">
        <f t="shared" si="479"/>
        <v>#DIV/0!</v>
      </c>
      <c r="AI379" s="529"/>
      <c r="AJ379" s="203"/>
      <c r="AK379" s="203"/>
      <c r="AL379" s="208" t="e">
        <f t="shared" si="472"/>
        <v>#DIV/0!</v>
      </c>
      <c r="AM379" s="205" t="e">
        <f t="shared" si="480"/>
        <v>#DIV/0!</v>
      </c>
      <c r="AN379" s="529"/>
      <c r="AO379" s="203"/>
      <c r="AP379" s="203"/>
      <c r="AQ379" s="208" t="e">
        <f t="shared" si="473"/>
        <v>#DIV/0!</v>
      </c>
      <c r="AR379" s="205" t="e">
        <f t="shared" si="481"/>
        <v>#DIV/0!</v>
      </c>
      <c r="AS379" s="529"/>
      <c r="AT379" s="203"/>
      <c r="AU379" s="203"/>
      <c r="AV379" s="208" t="e">
        <f t="shared" si="474"/>
        <v>#DIV/0!</v>
      </c>
      <c r="AW379" s="205" t="e">
        <f t="shared" si="482"/>
        <v>#DIV/0!</v>
      </c>
      <c r="AX379" s="529"/>
    </row>
    <row r="380" spans="2:50" ht="14.25" customHeight="1">
      <c r="B380" s="494"/>
      <c r="C380" s="203">
        <v>14</v>
      </c>
      <c r="D380" s="206"/>
      <c r="E380" s="203"/>
      <c r="F380" s="203"/>
      <c r="G380" s="208" t="e">
        <f t="shared" si="467"/>
        <v>#DIV/0!</v>
      </c>
      <c r="H380" s="529"/>
      <c r="I380" s="209" t="e">
        <f t="shared" si="475"/>
        <v>#DIV/0!</v>
      </c>
      <c r="J380" s="209" t="e">
        <f t="shared" si="475"/>
        <v>#DIV/0!</v>
      </c>
      <c r="K380" s="210" t="e">
        <f t="shared" si="475"/>
        <v>#DIV/0!</v>
      </c>
      <c r="L380" s="530"/>
      <c r="M380" s="209" t="e">
        <f>RANK(K380, K$367:$K$381)</f>
        <v>#DIV/0!</v>
      </c>
      <c r="N380" s="494"/>
      <c r="O380" s="494"/>
      <c r="P380" s="203"/>
      <c r="Q380" s="203"/>
      <c r="R380" s="208" t="e">
        <f t="shared" si="468"/>
        <v>#DIV/0!</v>
      </c>
      <c r="S380" s="205" t="e">
        <f t="shared" si="476"/>
        <v>#DIV/0!</v>
      </c>
      <c r="T380" s="529"/>
      <c r="U380" s="203"/>
      <c r="V380" s="203"/>
      <c r="W380" s="208" t="e">
        <f t="shared" si="469"/>
        <v>#DIV/0!</v>
      </c>
      <c r="X380" s="205" t="e">
        <f t="shared" si="477"/>
        <v>#DIV/0!</v>
      </c>
      <c r="Y380" s="529"/>
      <c r="Z380" s="203"/>
      <c r="AA380" s="203"/>
      <c r="AB380" s="208" t="e">
        <f t="shared" si="470"/>
        <v>#DIV/0!</v>
      </c>
      <c r="AC380" s="205" t="e">
        <f t="shared" si="478"/>
        <v>#DIV/0!</v>
      </c>
      <c r="AD380" s="529"/>
      <c r="AE380" s="203"/>
      <c r="AF380" s="203"/>
      <c r="AG380" s="208" t="e">
        <f t="shared" si="471"/>
        <v>#DIV/0!</v>
      </c>
      <c r="AH380" s="205" t="e">
        <f t="shared" si="479"/>
        <v>#DIV/0!</v>
      </c>
      <c r="AI380" s="529"/>
      <c r="AJ380" s="203"/>
      <c r="AK380" s="203"/>
      <c r="AL380" s="208" t="e">
        <f t="shared" si="472"/>
        <v>#DIV/0!</v>
      </c>
      <c r="AM380" s="205" t="e">
        <f t="shared" si="480"/>
        <v>#DIV/0!</v>
      </c>
      <c r="AN380" s="529"/>
      <c r="AO380" s="203"/>
      <c r="AP380" s="203"/>
      <c r="AQ380" s="208" t="e">
        <f t="shared" si="473"/>
        <v>#DIV/0!</v>
      </c>
      <c r="AR380" s="205" t="e">
        <f t="shared" si="481"/>
        <v>#DIV/0!</v>
      </c>
      <c r="AS380" s="529"/>
      <c r="AT380" s="203"/>
      <c r="AU380" s="203"/>
      <c r="AV380" s="208" t="e">
        <f t="shared" si="474"/>
        <v>#DIV/0!</v>
      </c>
      <c r="AW380" s="205" t="e">
        <f t="shared" si="482"/>
        <v>#DIV/0!</v>
      </c>
      <c r="AX380" s="529"/>
    </row>
    <row r="381" spans="2:50" ht="14.25" customHeight="1">
      <c r="B381" s="494"/>
      <c r="C381" s="203">
        <v>15</v>
      </c>
      <c r="D381" s="206"/>
      <c r="E381" s="203"/>
      <c r="F381" s="203"/>
      <c r="G381" s="208" t="e">
        <f t="shared" si="467"/>
        <v>#DIV/0!</v>
      </c>
      <c r="H381" s="529"/>
      <c r="I381" s="209" t="e">
        <f t="shared" si="475"/>
        <v>#DIV/0!</v>
      </c>
      <c r="J381" s="209" t="e">
        <f t="shared" si="475"/>
        <v>#DIV/0!</v>
      </c>
      <c r="K381" s="210" t="e">
        <f t="shared" si="475"/>
        <v>#DIV/0!</v>
      </c>
      <c r="L381" s="530"/>
      <c r="M381" s="209" t="e">
        <f>RANK(K381, K$367:$K$381)</f>
        <v>#DIV/0!</v>
      </c>
      <c r="N381" s="494"/>
      <c r="O381" s="494"/>
      <c r="P381" s="203"/>
      <c r="Q381" s="207"/>
      <c r="R381" s="208" t="e">
        <f>Q381/P381</f>
        <v>#DIV/0!</v>
      </c>
      <c r="S381" s="205" t="e">
        <f t="shared" si="476"/>
        <v>#DIV/0!</v>
      </c>
      <c r="T381" s="529"/>
      <c r="U381" s="203"/>
      <c r="V381" s="207"/>
      <c r="W381" s="208" t="e">
        <f>V381/U381</f>
        <v>#DIV/0!</v>
      </c>
      <c r="X381" s="205" t="e">
        <f t="shared" si="477"/>
        <v>#DIV/0!</v>
      </c>
      <c r="Y381" s="529"/>
      <c r="Z381" s="203"/>
      <c r="AA381" s="207"/>
      <c r="AB381" s="208" t="e">
        <f>AA381/Z381</f>
        <v>#DIV/0!</v>
      </c>
      <c r="AC381" s="205" t="e">
        <f t="shared" si="478"/>
        <v>#DIV/0!</v>
      </c>
      <c r="AD381" s="529"/>
      <c r="AE381" s="203"/>
      <c r="AF381" s="207"/>
      <c r="AG381" s="208" t="e">
        <f>AF381/AE381</f>
        <v>#DIV/0!</v>
      </c>
      <c r="AH381" s="205" t="e">
        <f t="shared" si="479"/>
        <v>#DIV/0!</v>
      </c>
      <c r="AI381" s="529"/>
      <c r="AJ381" s="203"/>
      <c r="AK381" s="207"/>
      <c r="AL381" s="208" t="e">
        <f>AK381/AJ381</f>
        <v>#DIV/0!</v>
      </c>
      <c r="AM381" s="205" t="e">
        <f t="shared" si="480"/>
        <v>#DIV/0!</v>
      </c>
      <c r="AN381" s="529"/>
      <c r="AO381" s="203"/>
      <c r="AP381" s="207"/>
      <c r="AQ381" s="208" t="e">
        <f>AP381/AO381</f>
        <v>#DIV/0!</v>
      </c>
      <c r="AR381" s="205" t="e">
        <f t="shared" si="481"/>
        <v>#DIV/0!</v>
      </c>
      <c r="AS381" s="529"/>
      <c r="AT381" s="203"/>
      <c r="AU381" s="207"/>
      <c r="AV381" s="208" t="e">
        <f>AU381/AT381</f>
        <v>#DIV/0!</v>
      </c>
      <c r="AW381" s="205" t="e">
        <f t="shared" si="482"/>
        <v>#DIV/0!</v>
      </c>
      <c r="AX381" s="529"/>
    </row>
    <row r="382" spans="2:50" ht="14.25" customHeight="1" collapsed="1">
      <c r="B382" s="531" t="s">
        <v>880</v>
      </c>
      <c r="C382" s="532"/>
      <c r="D382" s="532"/>
      <c r="E382" s="532"/>
      <c r="F382" s="532"/>
      <c r="G382" s="532"/>
      <c r="H382" s="532"/>
      <c r="I382" s="532"/>
      <c r="J382" s="532"/>
      <c r="K382" s="532"/>
      <c r="L382" s="532"/>
      <c r="M382" s="533"/>
      <c r="N382" s="575" t="s">
        <v>445</v>
      </c>
      <c r="O382" s="575" t="s">
        <v>105</v>
      </c>
      <c r="P382" s="587">
        <f>AT362+1</f>
        <v>46000</v>
      </c>
      <c r="Q382" s="588"/>
      <c r="R382" s="588"/>
      <c r="S382" s="588"/>
      <c r="T382" s="588"/>
      <c r="U382" s="589">
        <f>P382+1</f>
        <v>46001</v>
      </c>
      <c r="V382" s="590"/>
      <c r="W382" s="590"/>
      <c r="X382" s="590"/>
      <c r="Y382" s="590"/>
      <c r="Z382" s="587">
        <f t="shared" ref="Z382" si="483">U382+1</f>
        <v>46002</v>
      </c>
      <c r="AA382" s="588"/>
      <c r="AB382" s="588"/>
      <c r="AC382" s="588"/>
      <c r="AD382" s="588"/>
      <c r="AE382" s="589">
        <f t="shared" ref="AE382" si="484">Z382+1</f>
        <v>46003</v>
      </c>
      <c r="AF382" s="590"/>
      <c r="AG382" s="590"/>
      <c r="AH382" s="590"/>
      <c r="AI382" s="590"/>
      <c r="AJ382" s="591">
        <f t="shared" ref="AJ382" si="485">AE382+1</f>
        <v>46004</v>
      </c>
      <c r="AK382" s="592"/>
      <c r="AL382" s="592"/>
      <c r="AM382" s="592"/>
      <c r="AN382" s="593"/>
      <c r="AO382" s="589">
        <f t="shared" ref="AO382" si="486">AJ382+1</f>
        <v>46005</v>
      </c>
      <c r="AP382" s="590"/>
      <c r="AQ382" s="590"/>
      <c r="AR382" s="590"/>
      <c r="AS382" s="590"/>
      <c r="AT382" s="591">
        <f t="shared" ref="AT382" si="487">AO382+1</f>
        <v>46006</v>
      </c>
      <c r="AU382" s="592"/>
      <c r="AV382" s="592"/>
      <c r="AW382" s="592"/>
      <c r="AX382" s="593"/>
    </row>
    <row r="383" spans="2:50" ht="14.25" customHeight="1">
      <c r="B383" s="534"/>
      <c r="C383" s="534"/>
      <c r="D383" s="534"/>
      <c r="E383" s="534"/>
      <c r="F383" s="534"/>
      <c r="G383" s="534"/>
      <c r="H383" s="534"/>
      <c r="I383" s="534"/>
      <c r="J383" s="534"/>
      <c r="K383" s="534"/>
      <c r="L383" s="534"/>
      <c r="M383" s="535"/>
      <c r="N383" s="577"/>
      <c r="O383" s="577"/>
      <c r="P383" s="594">
        <f>P382</f>
        <v>46000</v>
      </c>
      <c r="Q383" s="594"/>
      <c r="R383" s="594"/>
      <c r="S383" s="594"/>
      <c r="T383" s="594"/>
      <c r="U383" s="595">
        <f>U382</f>
        <v>46001</v>
      </c>
      <c r="V383" s="595"/>
      <c r="W383" s="595"/>
      <c r="X383" s="595"/>
      <c r="Y383" s="595"/>
      <c r="Z383" s="594">
        <f t="shared" ref="Z383" si="488">Z382</f>
        <v>46002</v>
      </c>
      <c r="AA383" s="594"/>
      <c r="AB383" s="594"/>
      <c r="AC383" s="594"/>
      <c r="AD383" s="594"/>
      <c r="AE383" s="595">
        <f t="shared" ref="AE383" si="489">AE382</f>
        <v>46003</v>
      </c>
      <c r="AF383" s="595"/>
      <c r="AG383" s="595"/>
      <c r="AH383" s="595"/>
      <c r="AI383" s="595"/>
      <c r="AJ383" s="596">
        <f t="shared" ref="AJ383" si="490">AJ382</f>
        <v>46004</v>
      </c>
      <c r="AK383" s="597"/>
      <c r="AL383" s="597"/>
      <c r="AM383" s="597"/>
      <c r="AN383" s="598"/>
      <c r="AO383" s="595">
        <f t="shared" ref="AO383" si="491">AO382</f>
        <v>46005</v>
      </c>
      <c r="AP383" s="595"/>
      <c r="AQ383" s="595"/>
      <c r="AR383" s="595"/>
      <c r="AS383" s="595"/>
      <c r="AT383" s="596">
        <f t="shared" ref="AT383" si="492">AT382</f>
        <v>46006</v>
      </c>
      <c r="AU383" s="597"/>
      <c r="AV383" s="597"/>
      <c r="AW383" s="597"/>
      <c r="AX383" s="598"/>
    </row>
    <row r="384" spans="2:50" ht="14.25" customHeight="1">
      <c r="B384" s="494" t="s">
        <v>165</v>
      </c>
      <c r="C384" s="494" t="s">
        <v>160</v>
      </c>
      <c r="D384" s="494"/>
      <c r="E384" s="494" t="s">
        <v>161</v>
      </c>
      <c r="F384" s="494"/>
      <c r="G384" s="494"/>
      <c r="H384" s="494" t="s">
        <v>166</v>
      </c>
      <c r="I384" s="527" t="s">
        <v>446</v>
      </c>
      <c r="J384" s="527"/>
      <c r="K384" s="527"/>
      <c r="L384" s="527" t="s">
        <v>166</v>
      </c>
      <c r="M384" s="527" t="s">
        <v>168</v>
      </c>
      <c r="N384" s="494"/>
      <c r="O384" s="494" t="s">
        <v>167</v>
      </c>
      <c r="P384" s="494" t="s">
        <v>163</v>
      </c>
      <c r="Q384" s="494"/>
      <c r="R384" s="494"/>
      <c r="S384" s="494"/>
      <c r="T384" s="494" t="s">
        <v>166</v>
      </c>
      <c r="U384" s="494" t="s">
        <v>163</v>
      </c>
      <c r="V384" s="494"/>
      <c r="W384" s="494"/>
      <c r="X384" s="494"/>
      <c r="Y384" s="494" t="s">
        <v>166</v>
      </c>
      <c r="Z384" s="494" t="s">
        <v>163</v>
      </c>
      <c r="AA384" s="494"/>
      <c r="AB384" s="494"/>
      <c r="AC384" s="494"/>
      <c r="AD384" s="494" t="s">
        <v>166</v>
      </c>
      <c r="AE384" s="494" t="s">
        <v>163</v>
      </c>
      <c r="AF384" s="494"/>
      <c r="AG384" s="494"/>
      <c r="AH384" s="494"/>
      <c r="AI384" s="494" t="s">
        <v>166</v>
      </c>
      <c r="AJ384" s="494" t="s">
        <v>163</v>
      </c>
      <c r="AK384" s="494"/>
      <c r="AL384" s="494"/>
      <c r="AM384" s="494"/>
      <c r="AN384" s="494" t="s">
        <v>166</v>
      </c>
      <c r="AO384" s="494" t="s">
        <v>163</v>
      </c>
      <c r="AP384" s="494"/>
      <c r="AQ384" s="494"/>
      <c r="AR384" s="494"/>
      <c r="AS384" s="494" t="s">
        <v>166</v>
      </c>
      <c r="AT384" s="494" t="s">
        <v>163</v>
      </c>
      <c r="AU384" s="494"/>
      <c r="AV384" s="494"/>
      <c r="AW384" s="494"/>
      <c r="AX384" s="494" t="s">
        <v>166</v>
      </c>
    </row>
    <row r="385" spans="2:50" ht="14.25" customHeight="1">
      <c r="B385" s="494"/>
      <c r="C385" s="494"/>
      <c r="D385" s="494"/>
      <c r="E385" s="494" t="s">
        <v>447</v>
      </c>
      <c r="F385" s="494"/>
      <c r="G385" s="494"/>
      <c r="H385" s="494"/>
      <c r="I385" s="527" t="s">
        <v>447</v>
      </c>
      <c r="J385" s="527"/>
      <c r="K385" s="527"/>
      <c r="L385" s="527"/>
      <c r="M385" s="527"/>
      <c r="N385" s="494"/>
      <c r="O385" s="494"/>
      <c r="P385" s="494" t="s">
        <v>448</v>
      </c>
      <c r="Q385" s="494"/>
      <c r="R385" s="494"/>
      <c r="S385" s="494"/>
      <c r="T385" s="494"/>
      <c r="U385" s="494" t="s">
        <v>448</v>
      </c>
      <c r="V385" s="494"/>
      <c r="W385" s="494"/>
      <c r="X385" s="494"/>
      <c r="Y385" s="494"/>
      <c r="Z385" s="494" t="s">
        <v>448</v>
      </c>
      <c r="AA385" s="494"/>
      <c r="AB385" s="494"/>
      <c r="AC385" s="494"/>
      <c r="AD385" s="494"/>
      <c r="AE385" s="494" t="s">
        <v>448</v>
      </c>
      <c r="AF385" s="494"/>
      <c r="AG385" s="494"/>
      <c r="AH385" s="494"/>
      <c r="AI385" s="494"/>
      <c r="AJ385" s="494" t="s">
        <v>448</v>
      </c>
      <c r="AK385" s="494"/>
      <c r="AL385" s="494"/>
      <c r="AM385" s="494"/>
      <c r="AN385" s="494"/>
      <c r="AO385" s="494" t="s">
        <v>448</v>
      </c>
      <c r="AP385" s="494"/>
      <c r="AQ385" s="494"/>
      <c r="AR385" s="494"/>
      <c r="AS385" s="494"/>
      <c r="AT385" s="494" t="s">
        <v>448</v>
      </c>
      <c r="AU385" s="494"/>
      <c r="AV385" s="494"/>
      <c r="AW385" s="494"/>
      <c r="AX385" s="494"/>
    </row>
    <row r="386" spans="2:50" ht="14.25" customHeight="1">
      <c r="B386" s="494"/>
      <c r="C386" s="494"/>
      <c r="D386" s="494"/>
      <c r="E386" s="203" t="s">
        <v>162</v>
      </c>
      <c r="F386" s="203" t="s">
        <v>449</v>
      </c>
      <c r="G386" s="203" t="s">
        <v>164</v>
      </c>
      <c r="H386" s="494"/>
      <c r="I386" s="204" t="s">
        <v>162</v>
      </c>
      <c r="J386" s="204" t="s">
        <v>449</v>
      </c>
      <c r="K386" s="204" t="s">
        <v>164</v>
      </c>
      <c r="L386" s="527"/>
      <c r="M386" s="527"/>
      <c r="N386" s="494"/>
      <c r="O386" s="494"/>
      <c r="P386" s="203" t="s">
        <v>162</v>
      </c>
      <c r="Q386" s="203" t="s">
        <v>449</v>
      </c>
      <c r="R386" s="203" t="s">
        <v>164</v>
      </c>
      <c r="S386" s="205" t="s">
        <v>168</v>
      </c>
      <c r="T386" s="494"/>
      <c r="U386" s="203" t="s">
        <v>162</v>
      </c>
      <c r="V386" s="203" t="s">
        <v>449</v>
      </c>
      <c r="W386" s="203" t="s">
        <v>164</v>
      </c>
      <c r="X386" s="205" t="s">
        <v>168</v>
      </c>
      <c r="Y386" s="494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494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494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494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494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494"/>
    </row>
    <row r="387" spans="2:50" ht="14.25" customHeight="1">
      <c r="B387" s="494" t="s">
        <v>408</v>
      </c>
      <c r="C387" s="203">
        <v>1</v>
      </c>
      <c r="D387" s="206"/>
      <c r="E387" s="203"/>
      <c r="F387" s="203"/>
      <c r="G387" s="208" t="e">
        <f t="shared" ref="G387:G401" si="493">F387/E387</f>
        <v>#DIV/0!</v>
      </c>
      <c r="H387" s="529" t="e">
        <f>AVERAGE(G387:G401)</f>
        <v>#DIV/0!</v>
      </c>
      <c r="I387" s="209" t="e">
        <f>AVERAGE(P387,U387,Z387,AE387,AJ387,AO387,AT387)</f>
        <v>#DIV/0!</v>
      </c>
      <c r="J387" s="209" t="e">
        <f>AVERAGE(Q387,V387,AA387,AF387,AK387,AP387,AU387)</f>
        <v>#DIV/0!</v>
      </c>
      <c r="K387" s="210" t="e">
        <f>AVERAGE(R387,W387,AB387,AG387,AL387,AQ387,AV387)</f>
        <v>#DIV/0!</v>
      </c>
      <c r="L387" s="530" t="str">
        <f>IFERROR(AVERAGE(K387:K401),"-")</f>
        <v>-</v>
      </c>
      <c r="M387" s="209" t="e">
        <f>RANK(K387, K$387:$K$401)</f>
        <v>#DIV/0!</v>
      </c>
      <c r="N387" s="494"/>
      <c r="O387" s="494"/>
      <c r="P387" s="203"/>
      <c r="Q387" s="203"/>
      <c r="R387" s="208" t="e">
        <f t="shared" ref="R387:R400" si="494">Q387/P387</f>
        <v>#DIV/0!</v>
      </c>
      <c r="S387" s="205" t="e">
        <f>RANK(R387, R$387:R$401)</f>
        <v>#DIV/0!</v>
      </c>
      <c r="T387" s="529" t="e">
        <f>AVERAGE(R387:R401)</f>
        <v>#DIV/0!</v>
      </c>
      <c r="U387" s="203"/>
      <c r="V387" s="203"/>
      <c r="W387" s="208" t="e">
        <f t="shared" ref="W387:W400" si="495">V387/U387</f>
        <v>#DIV/0!</v>
      </c>
      <c r="X387" s="205" t="e">
        <f>RANK(W387, W$387:W$401)</f>
        <v>#DIV/0!</v>
      </c>
      <c r="Y387" s="529" t="e">
        <f>AVERAGE(W387:W401)</f>
        <v>#DIV/0!</v>
      </c>
      <c r="Z387" s="203"/>
      <c r="AA387" s="203"/>
      <c r="AB387" s="208" t="e">
        <f t="shared" ref="AB387:AB400" si="496">AA387/Z387</f>
        <v>#DIV/0!</v>
      </c>
      <c r="AC387" s="205" t="e">
        <f>RANK(AB387, AB$387:AB$401)</f>
        <v>#DIV/0!</v>
      </c>
      <c r="AD387" s="529" t="e">
        <f>AVERAGE(AB387:AB401)</f>
        <v>#DIV/0!</v>
      </c>
      <c r="AE387" s="203"/>
      <c r="AF387" s="203"/>
      <c r="AG387" s="208" t="e">
        <f t="shared" ref="AG387:AG400" si="497">AF387/AE387</f>
        <v>#DIV/0!</v>
      </c>
      <c r="AH387" s="205" t="e">
        <f>RANK(AG387, AG$387:AG$401)</f>
        <v>#DIV/0!</v>
      </c>
      <c r="AI387" s="529" t="e">
        <f>AVERAGE(AG387:AG401)</f>
        <v>#DIV/0!</v>
      </c>
      <c r="AJ387" s="203"/>
      <c r="AK387" s="203"/>
      <c r="AL387" s="208" t="e">
        <f t="shared" ref="AL387:AL400" si="498">AK387/AJ387</f>
        <v>#DIV/0!</v>
      </c>
      <c r="AM387" s="205" t="e">
        <f>RANK(AL387, AL$387:AL$401)</f>
        <v>#DIV/0!</v>
      </c>
      <c r="AN387" s="529" t="e">
        <f>AVERAGE(AL387:AL401)</f>
        <v>#DIV/0!</v>
      </c>
      <c r="AO387" s="203"/>
      <c r="AP387" s="203"/>
      <c r="AQ387" s="208" t="e">
        <f t="shared" ref="AQ387:AQ400" si="499">AP387/AO387</f>
        <v>#DIV/0!</v>
      </c>
      <c r="AR387" s="205" t="e">
        <f>RANK(AQ387, AQ$387:AQ$401)</f>
        <v>#DIV/0!</v>
      </c>
      <c r="AS387" s="529" t="e">
        <f>AVERAGE(AQ387:AQ401)</f>
        <v>#DIV/0!</v>
      </c>
      <c r="AT387" s="203"/>
      <c r="AU387" s="203"/>
      <c r="AV387" s="208" t="e">
        <f t="shared" ref="AV387:AV400" si="500">AU387/AT387</f>
        <v>#DIV/0!</v>
      </c>
      <c r="AW387" s="205" t="e">
        <f>RANK(AV387, AV$387:AV$401)</f>
        <v>#DIV/0!</v>
      </c>
      <c r="AX387" s="529" t="e">
        <f>AVERAGE(AV387:AV401)</f>
        <v>#DIV/0!</v>
      </c>
    </row>
    <row r="388" spans="2:50" ht="14.25" customHeight="1">
      <c r="B388" s="494"/>
      <c r="C388" s="203">
        <v>2</v>
      </c>
      <c r="D388" s="206"/>
      <c r="E388" s="203"/>
      <c r="F388" s="203"/>
      <c r="G388" s="208" t="e">
        <f t="shared" si="493"/>
        <v>#DIV/0!</v>
      </c>
      <c r="H388" s="529"/>
      <c r="I388" s="209" t="e">
        <f t="shared" ref="I388:K401" si="501">AVERAGE(P388,U388,Z388,AE388,AJ388,AO388,AT388)</f>
        <v>#DIV/0!</v>
      </c>
      <c r="J388" s="209" t="e">
        <f t="shared" si="501"/>
        <v>#DIV/0!</v>
      </c>
      <c r="K388" s="210" t="e">
        <f t="shared" si="501"/>
        <v>#DIV/0!</v>
      </c>
      <c r="L388" s="530"/>
      <c r="M388" s="209" t="e">
        <f>RANK(K388, K$387:$K$401)</f>
        <v>#DIV/0!</v>
      </c>
      <c r="N388" s="494"/>
      <c r="O388" s="494"/>
      <c r="P388" s="203"/>
      <c r="Q388" s="203"/>
      <c r="R388" s="208" t="e">
        <f t="shared" si="494"/>
        <v>#DIV/0!</v>
      </c>
      <c r="S388" s="205" t="e">
        <f t="shared" ref="S388:S401" si="502">RANK(R388, R$387:R$401)</f>
        <v>#DIV/0!</v>
      </c>
      <c r="T388" s="529"/>
      <c r="U388" s="203"/>
      <c r="V388" s="203"/>
      <c r="W388" s="208" t="e">
        <f t="shared" si="495"/>
        <v>#DIV/0!</v>
      </c>
      <c r="X388" s="205" t="e">
        <f t="shared" ref="X388:X401" si="503">RANK(W388, W$387:W$401)</f>
        <v>#DIV/0!</v>
      </c>
      <c r="Y388" s="529"/>
      <c r="Z388" s="203"/>
      <c r="AA388" s="203"/>
      <c r="AB388" s="208" t="e">
        <f t="shared" si="496"/>
        <v>#DIV/0!</v>
      </c>
      <c r="AC388" s="205" t="e">
        <f t="shared" ref="AC388:AC401" si="504">RANK(AB388, AB$387:AB$401)</f>
        <v>#DIV/0!</v>
      </c>
      <c r="AD388" s="529"/>
      <c r="AE388" s="203"/>
      <c r="AF388" s="203"/>
      <c r="AG388" s="208" t="e">
        <f t="shared" si="497"/>
        <v>#DIV/0!</v>
      </c>
      <c r="AH388" s="205" t="e">
        <f t="shared" ref="AH388:AH401" si="505">RANK(AG388, AG$387:AG$401)</f>
        <v>#DIV/0!</v>
      </c>
      <c r="AI388" s="529"/>
      <c r="AJ388" s="203"/>
      <c r="AK388" s="203"/>
      <c r="AL388" s="208" t="e">
        <f t="shared" si="498"/>
        <v>#DIV/0!</v>
      </c>
      <c r="AM388" s="205" t="e">
        <f t="shared" ref="AM388:AM401" si="506">RANK(AL388, AL$387:AL$401)</f>
        <v>#DIV/0!</v>
      </c>
      <c r="AN388" s="529"/>
      <c r="AO388" s="203"/>
      <c r="AP388" s="203"/>
      <c r="AQ388" s="208" t="e">
        <f t="shared" si="499"/>
        <v>#DIV/0!</v>
      </c>
      <c r="AR388" s="205" t="e">
        <f t="shared" ref="AR388:AR401" si="507">RANK(AQ388, AQ$387:AQ$401)</f>
        <v>#DIV/0!</v>
      </c>
      <c r="AS388" s="529"/>
      <c r="AT388" s="203"/>
      <c r="AU388" s="203"/>
      <c r="AV388" s="208" t="e">
        <f t="shared" si="500"/>
        <v>#DIV/0!</v>
      </c>
      <c r="AW388" s="205" t="e">
        <f t="shared" ref="AW388:AW401" si="508">RANK(AV388, AV$387:AV$401)</f>
        <v>#DIV/0!</v>
      </c>
      <c r="AX388" s="529"/>
    </row>
    <row r="389" spans="2:50" ht="14.25" customHeight="1">
      <c r="B389" s="494"/>
      <c r="C389" s="203">
        <v>3</v>
      </c>
      <c r="D389" s="206"/>
      <c r="E389" s="203"/>
      <c r="F389" s="203"/>
      <c r="G389" s="208" t="e">
        <f t="shared" si="493"/>
        <v>#DIV/0!</v>
      </c>
      <c r="H389" s="529"/>
      <c r="I389" s="209" t="e">
        <f t="shared" si="501"/>
        <v>#DIV/0!</v>
      </c>
      <c r="J389" s="209" t="e">
        <f t="shared" si="501"/>
        <v>#DIV/0!</v>
      </c>
      <c r="K389" s="210" t="e">
        <f t="shared" si="501"/>
        <v>#DIV/0!</v>
      </c>
      <c r="L389" s="530"/>
      <c r="M389" s="209" t="e">
        <f>RANK(K389, K$387:$K$401)</f>
        <v>#DIV/0!</v>
      </c>
      <c r="N389" s="494"/>
      <c r="O389" s="494"/>
      <c r="P389" s="203"/>
      <c r="Q389" s="203"/>
      <c r="R389" s="208" t="e">
        <f t="shared" si="494"/>
        <v>#DIV/0!</v>
      </c>
      <c r="S389" s="205" t="e">
        <f t="shared" si="502"/>
        <v>#DIV/0!</v>
      </c>
      <c r="T389" s="529"/>
      <c r="U389" s="203"/>
      <c r="V389" s="203"/>
      <c r="W389" s="208" t="e">
        <f t="shared" si="495"/>
        <v>#DIV/0!</v>
      </c>
      <c r="X389" s="205" t="e">
        <f t="shared" si="503"/>
        <v>#DIV/0!</v>
      </c>
      <c r="Y389" s="529"/>
      <c r="Z389" s="203"/>
      <c r="AA389" s="203"/>
      <c r="AB389" s="208" t="e">
        <f t="shared" si="496"/>
        <v>#DIV/0!</v>
      </c>
      <c r="AC389" s="205" t="e">
        <f t="shared" si="504"/>
        <v>#DIV/0!</v>
      </c>
      <c r="AD389" s="529"/>
      <c r="AE389" s="203"/>
      <c r="AF389" s="203"/>
      <c r="AG389" s="208" t="e">
        <f t="shared" si="497"/>
        <v>#DIV/0!</v>
      </c>
      <c r="AH389" s="205" t="e">
        <f t="shared" si="505"/>
        <v>#DIV/0!</v>
      </c>
      <c r="AI389" s="529"/>
      <c r="AJ389" s="203"/>
      <c r="AK389" s="203"/>
      <c r="AL389" s="208" t="e">
        <f t="shared" si="498"/>
        <v>#DIV/0!</v>
      </c>
      <c r="AM389" s="205" t="e">
        <f t="shared" si="506"/>
        <v>#DIV/0!</v>
      </c>
      <c r="AN389" s="529"/>
      <c r="AO389" s="203"/>
      <c r="AP389" s="203"/>
      <c r="AQ389" s="208" t="e">
        <f t="shared" si="499"/>
        <v>#DIV/0!</v>
      </c>
      <c r="AR389" s="205" t="e">
        <f t="shared" si="507"/>
        <v>#DIV/0!</v>
      </c>
      <c r="AS389" s="529"/>
      <c r="AT389" s="203"/>
      <c r="AU389" s="203"/>
      <c r="AV389" s="208" t="e">
        <f t="shared" si="500"/>
        <v>#DIV/0!</v>
      </c>
      <c r="AW389" s="205" t="e">
        <f t="shared" si="508"/>
        <v>#DIV/0!</v>
      </c>
      <c r="AX389" s="529"/>
    </row>
    <row r="390" spans="2:50" ht="14.25" customHeight="1">
      <c r="B390" s="494"/>
      <c r="C390" s="203">
        <v>4</v>
      </c>
      <c r="D390" s="206"/>
      <c r="E390" s="203"/>
      <c r="F390" s="203"/>
      <c r="G390" s="208" t="e">
        <f t="shared" si="493"/>
        <v>#DIV/0!</v>
      </c>
      <c r="H390" s="529"/>
      <c r="I390" s="209" t="e">
        <f t="shared" si="501"/>
        <v>#DIV/0!</v>
      </c>
      <c r="J390" s="209" t="e">
        <f t="shared" si="501"/>
        <v>#DIV/0!</v>
      </c>
      <c r="K390" s="210" t="e">
        <f t="shared" si="501"/>
        <v>#DIV/0!</v>
      </c>
      <c r="L390" s="530"/>
      <c r="M390" s="209" t="e">
        <f>RANK(K390, K$387:$K$401)</f>
        <v>#DIV/0!</v>
      </c>
      <c r="N390" s="494"/>
      <c r="O390" s="494"/>
      <c r="P390" s="203"/>
      <c r="Q390" s="203"/>
      <c r="R390" s="208" t="e">
        <f t="shared" si="494"/>
        <v>#DIV/0!</v>
      </c>
      <c r="S390" s="205" t="e">
        <f t="shared" si="502"/>
        <v>#DIV/0!</v>
      </c>
      <c r="T390" s="529"/>
      <c r="U390" s="203"/>
      <c r="V390" s="203"/>
      <c r="W390" s="208" t="e">
        <f t="shared" si="495"/>
        <v>#DIV/0!</v>
      </c>
      <c r="X390" s="205" t="e">
        <f t="shared" si="503"/>
        <v>#DIV/0!</v>
      </c>
      <c r="Y390" s="529"/>
      <c r="Z390" s="203"/>
      <c r="AA390" s="203"/>
      <c r="AB390" s="208" t="e">
        <f t="shared" si="496"/>
        <v>#DIV/0!</v>
      </c>
      <c r="AC390" s="205" t="e">
        <f t="shared" si="504"/>
        <v>#DIV/0!</v>
      </c>
      <c r="AD390" s="529"/>
      <c r="AE390" s="203"/>
      <c r="AF390" s="203"/>
      <c r="AG390" s="208" t="e">
        <f t="shared" si="497"/>
        <v>#DIV/0!</v>
      </c>
      <c r="AH390" s="205" t="e">
        <f t="shared" si="505"/>
        <v>#DIV/0!</v>
      </c>
      <c r="AI390" s="529"/>
      <c r="AJ390" s="203"/>
      <c r="AK390" s="203"/>
      <c r="AL390" s="208" t="e">
        <f t="shared" si="498"/>
        <v>#DIV/0!</v>
      </c>
      <c r="AM390" s="205" t="e">
        <f t="shared" si="506"/>
        <v>#DIV/0!</v>
      </c>
      <c r="AN390" s="529"/>
      <c r="AO390" s="203"/>
      <c r="AP390" s="203"/>
      <c r="AQ390" s="208" t="e">
        <f t="shared" si="499"/>
        <v>#DIV/0!</v>
      </c>
      <c r="AR390" s="205" t="e">
        <f t="shared" si="507"/>
        <v>#DIV/0!</v>
      </c>
      <c r="AS390" s="529"/>
      <c r="AT390" s="203"/>
      <c r="AU390" s="203"/>
      <c r="AV390" s="208" t="e">
        <f t="shared" si="500"/>
        <v>#DIV/0!</v>
      </c>
      <c r="AW390" s="205" t="e">
        <f>RANK(AV390, AV$387:AV$401)</f>
        <v>#DIV/0!</v>
      </c>
      <c r="AX390" s="529"/>
    </row>
    <row r="391" spans="2:50" ht="14.25" customHeight="1">
      <c r="B391" s="494"/>
      <c r="C391" s="203">
        <v>5</v>
      </c>
      <c r="D391" s="206"/>
      <c r="E391" s="203"/>
      <c r="F391" s="203"/>
      <c r="G391" s="208" t="e">
        <f t="shared" si="493"/>
        <v>#DIV/0!</v>
      </c>
      <c r="H391" s="529"/>
      <c r="I391" s="209" t="e">
        <f t="shared" si="501"/>
        <v>#DIV/0!</v>
      </c>
      <c r="J391" s="209" t="e">
        <f t="shared" si="501"/>
        <v>#DIV/0!</v>
      </c>
      <c r="K391" s="210" t="e">
        <f t="shared" si="501"/>
        <v>#DIV/0!</v>
      </c>
      <c r="L391" s="530"/>
      <c r="M391" s="209" t="e">
        <f>RANK(K391, K$387:$K$401)</f>
        <v>#DIV/0!</v>
      </c>
      <c r="N391" s="494"/>
      <c r="O391" s="494"/>
      <c r="P391" s="203"/>
      <c r="Q391" s="203"/>
      <c r="R391" s="208" t="e">
        <f t="shared" si="494"/>
        <v>#DIV/0!</v>
      </c>
      <c r="S391" s="205" t="e">
        <f t="shared" si="502"/>
        <v>#DIV/0!</v>
      </c>
      <c r="T391" s="529"/>
      <c r="U391" s="203"/>
      <c r="V391" s="203"/>
      <c r="W391" s="208" t="e">
        <f t="shared" si="495"/>
        <v>#DIV/0!</v>
      </c>
      <c r="X391" s="205" t="e">
        <f t="shared" si="503"/>
        <v>#DIV/0!</v>
      </c>
      <c r="Y391" s="529"/>
      <c r="Z391" s="203"/>
      <c r="AA391" s="203"/>
      <c r="AB391" s="208" t="e">
        <f t="shared" si="496"/>
        <v>#DIV/0!</v>
      </c>
      <c r="AC391" s="205" t="e">
        <f t="shared" si="504"/>
        <v>#DIV/0!</v>
      </c>
      <c r="AD391" s="529"/>
      <c r="AE391" s="203"/>
      <c r="AF391" s="203"/>
      <c r="AG391" s="208" t="e">
        <f t="shared" si="497"/>
        <v>#DIV/0!</v>
      </c>
      <c r="AH391" s="205" t="e">
        <f t="shared" si="505"/>
        <v>#DIV/0!</v>
      </c>
      <c r="AI391" s="529"/>
      <c r="AJ391" s="203"/>
      <c r="AK391" s="203"/>
      <c r="AL391" s="208" t="e">
        <f t="shared" si="498"/>
        <v>#DIV/0!</v>
      </c>
      <c r="AM391" s="205" t="e">
        <f t="shared" si="506"/>
        <v>#DIV/0!</v>
      </c>
      <c r="AN391" s="529"/>
      <c r="AO391" s="203"/>
      <c r="AP391" s="203"/>
      <c r="AQ391" s="208" t="e">
        <f t="shared" si="499"/>
        <v>#DIV/0!</v>
      </c>
      <c r="AR391" s="205" t="e">
        <f t="shared" si="507"/>
        <v>#DIV/0!</v>
      </c>
      <c r="AS391" s="529"/>
      <c r="AT391" s="203"/>
      <c r="AU391" s="203"/>
      <c r="AV391" s="208" t="e">
        <f t="shared" si="500"/>
        <v>#DIV/0!</v>
      </c>
      <c r="AW391" s="205" t="e">
        <f t="shared" si="508"/>
        <v>#DIV/0!</v>
      </c>
      <c r="AX391" s="529"/>
    </row>
    <row r="392" spans="2:50" ht="14.25" customHeight="1">
      <c r="B392" s="494"/>
      <c r="C392" s="203">
        <v>6</v>
      </c>
      <c r="D392" s="206"/>
      <c r="E392" s="203"/>
      <c r="F392" s="203"/>
      <c r="G392" s="208" t="e">
        <f t="shared" si="493"/>
        <v>#DIV/0!</v>
      </c>
      <c r="H392" s="529"/>
      <c r="I392" s="209" t="e">
        <f t="shared" si="501"/>
        <v>#DIV/0!</v>
      </c>
      <c r="J392" s="209" t="e">
        <f t="shared" si="501"/>
        <v>#DIV/0!</v>
      </c>
      <c r="K392" s="210" t="e">
        <f t="shared" si="501"/>
        <v>#DIV/0!</v>
      </c>
      <c r="L392" s="530"/>
      <c r="M392" s="209" t="e">
        <f>RANK(K392, K$387:$K$401)</f>
        <v>#DIV/0!</v>
      </c>
      <c r="N392" s="494"/>
      <c r="O392" s="494"/>
      <c r="P392" s="203"/>
      <c r="Q392" s="203"/>
      <c r="R392" s="208" t="e">
        <f t="shared" si="494"/>
        <v>#DIV/0!</v>
      </c>
      <c r="S392" s="205" t="e">
        <f t="shared" si="502"/>
        <v>#DIV/0!</v>
      </c>
      <c r="T392" s="529"/>
      <c r="U392" s="203"/>
      <c r="V392" s="203"/>
      <c r="W392" s="208" t="e">
        <f t="shared" si="495"/>
        <v>#DIV/0!</v>
      </c>
      <c r="X392" s="205" t="e">
        <f t="shared" si="503"/>
        <v>#DIV/0!</v>
      </c>
      <c r="Y392" s="529"/>
      <c r="Z392" s="203"/>
      <c r="AA392" s="203"/>
      <c r="AB392" s="208" t="e">
        <f t="shared" si="496"/>
        <v>#DIV/0!</v>
      </c>
      <c r="AC392" s="205" t="e">
        <f t="shared" si="504"/>
        <v>#DIV/0!</v>
      </c>
      <c r="AD392" s="529"/>
      <c r="AE392" s="203"/>
      <c r="AF392" s="203"/>
      <c r="AG392" s="208" t="e">
        <f t="shared" si="497"/>
        <v>#DIV/0!</v>
      </c>
      <c r="AH392" s="205" t="e">
        <f t="shared" si="505"/>
        <v>#DIV/0!</v>
      </c>
      <c r="AI392" s="529"/>
      <c r="AJ392" s="203"/>
      <c r="AK392" s="203"/>
      <c r="AL392" s="208" t="e">
        <f t="shared" si="498"/>
        <v>#DIV/0!</v>
      </c>
      <c r="AM392" s="205" t="e">
        <f t="shared" si="506"/>
        <v>#DIV/0!</v>
      </c>
      <c r="AN392" s="529"/>
      <c r="AO392" s="203"/>
      <c r="AP392" s="203"/>
      <c r="AQ392" s="208" t="e">
        <f t="shared" si="499"/>
        <v>#DIV/0!</v>
      </c>
      <c r="AR392" s="205" t="e">
        <f t="shared" si="507"/>
        <v>#DIV/0!</v>
      </c>
      <c r="AS392" s="529"/>
      <c r="AT392" s="203"/>
      <c r="AU392" s="203"/>
      <c r="AV392" s="208" t="e">
        <f t="shared" si="500"/>
        <v>#DIV/0!</v>
      </c>
      <c r="AW392" s="205" t="e">
        <f t="shared" si="508"/>
        <v>#DIV/0!</v>
      </c>
      <c r="AX392" s="529"/>
    </row>
    <row r="393" spans="2:50" ht="14.25" customHeight="1">
      <c r="B393" s="494"/>
      <c r="C393" s="203">
        <v>7</v>
      </c>
      <c r="D393" s="206"/>
      <c r="E393" s="203"/>
      <c r="F393" s="203"/>
      <c r="G393" s="208" t="e">
        <f t="shared" si="493"/>
        <v>#DIV/0!</v>
      </c>
      <c r="H393" s="529"/>
      <c r="I393" s="209" t="e">
        <f t="shared" si="501"/>
        <v>#DIV/0!</v>
      </c>
      <c r="J393" s="209" t="e">
        <f t="shared" si="501"/>
        <v>#DIV/0!</v>
      </c>
      <c r="K393" s="210" t="e">
        <f t="shared" si="501"/>
        <v>#DIV/0!</v>
      </c>
      <c r="L393" s="530"/>
      <c r="M393" s="209" t="e">
        <f>RANK(K393, K$387:$K$401)</f>
        <v>#DIV/0!</v>
      </c>
      <c r="N393" s="494"/>
      <c r="O393" s="494"/>
      <c r="P393" s="203"/>
      <c r="Q393" s="203"/>
      <c r="R393" s="208" t="e">
        <f t="shared" si="494"/>
        <v>#DIV/0!</v>
      </c>
      <c r="S393" s="205" t="e">
        <f t="shared" si="502"/>
        <v>#DIV/0!</v>
      </c>
      <c r="T393" s="529"/>
      <c r="U393" s="203"/>
      <c r="V393" s="203"/>
      <c r="W393" s="208" t="e">
        <f t="shared" si="495"/>
        <v>#DIV/0!</v>
      </c>
      <c r="X393" s="205" t="e">
        <f t="shared" si="503"/>
        <v>#DIV/0!</v>
      </c>
      <c r="Y393" s="529"/>
      <c r="Z393" s="203"/>
      <c r="AA393" s="203"/>
      <c r="AB393" s="208" t="e">
        <f t="shared" si="496"/>
        <v>#DIV/0!</v>
      </c>
      <c r="AC393" s="205" t="e">
        <f t="shared" si="504"/>
        <v>#DIV/0!</v>
      </c>
      <c r="AD393" s="529"/>
      <c r="AE393" s="203"/>
      <c r="AF393" s="203"/>
      <c r="AG393" s="208" t="e">
        <f t="shared" si="497"/>
        <v>#DIV/0!</v>
      </c>
      <c r="AH393" s="205" t="e">
        <f t="shared" si="505"/>
        <v>#DIV/0!</v>
      </c>
      <c r="AI393" s="529"/>
      <c r="AJ393" s="203"/>
      <c r="AK393" s="203"/>
      <c r="AL393" s="208" t="e">
        <f t="shared" si="498"/>
        <v>#DIV/0!</v>
      </c>
      <c r="AM393" s="205" t="e">
        <f t="shared" si="506"/>
        <v>#DIV/0!</v>
      </c>
      <c r="AN393" s="529"/>
      <c r="AO393" s="203"/>
      <c r="AP393" s="203"/>
      <c r="AQ393" s="208" t="e">
        <f t="shared" si="499"/>
        <v>#DIV/0!</v>
      </c>
      <c r="AR393" s="205" t="e">
        <f t="shared" si="507"/>
        <v>#DIV/0!</v>
      </c>
      <c r="AS393" s="529"/>
      <c r="AT393" s="203"/>
      <c r="AU393" s="203"/>
      <c r="AV393" s="208" t="e">
        <f t="shared" si="500"/>
        <v>#DIV/0!</v>
      </c>
      <c r="AW393" s="205" t="e">
        <f t="shared" si="508"/>
        <v>#DIV/0!</v>
      </c>
      <c r="AX393" s="529"/>
    </row>
    <row r="394" spans="2:50" ht="14.25" customHeight="1">
      <c r="B394" s="494"/>
      <c r="C394" s="203">
        <v>8</v>
      </c>
      <c r="D394" s="206"/>
      <c r="E394" s="203"/>
      <c r="F394" s="203"/>
      <c r="G394" s="208" t="e">
        <f t="shared" si="493"/>
        <v>#DIV/0!</v>
      </c>
      <c r="H394" s="529"/>
      <c r="I394" s="209" t="e">
        <f t="shared" si="501"/>
        <v>#DIV/0!</v>
      </c>
      <c r="J394" s="209" t="e">
        <f t="shared" si="501"/>
        <v>#DIV/0!</v>
      </c>
      <c r="K394" s="210" t="e">
        <f t="shared" si="501"/>
        <v>#DIV/0!</v>
      </c>
      <c r="L394" s="530"/>
      <c r="M394" s="209" t="e">
        <f>RANK(K394, K$387:$K$401)</f>
        <v>#DIV/0!</v>
      </c>
      <c r="N394" s="494"/>
      <c r="O394" s="494"/>
      <c r="P394" s="203"/>
      <c r="Q394" s="203"/>
      <c r="R394" s="208" t="e">
        <f t="shared" si="494"/>
        <v>#DIV/0!</v>
      </c>
      <c r="S394" s="205" t="e">
        <f t="shared" si="502"/>
        <v>#DIV/0!</v>
      </c>
      <c r="T394" s="529"/>
      <c r="U394" s="203"/>
      <c r="V394" s="203"/>
      <c r="W394" s="208" t="e">
        <f t="shared" si="495"/>
        <v>#DIV/0!</v>
      </c>
      <c r="X394" s="205" t="e">
        <f t="shared" si="503"/>
        <v>#DIV/0!</v>
      </c>
      <c r="Y394" s="529"/>
      <c r="Z394" s="203"/>
      <c r="AA394" s="203"/>
      <c r="AB394" s="208" t="e">
        <f t="shared" si="496"/>
        <v>#DIV/0!</v>
      </c>
      <c r="AC394" s="205" t="e">
        <f t="shared" si="504"/>
        <v>#DIV/0!</v>
      </c>
      <c r="AD394" s="529"/>
      <c r="AE394" s="203"/>
      <c r="AF394" s="203"/>
      <c r="AG394" s="208" t="e">
        <f t="shared" si="497"/>
        <v>#DIV/0!</v>
      </c>
      <c r="AH394" s="205" t="e">
        <f t="shared" si="505"/>
        <v>#DIV/0!</v>
      </c>
      <c r="AI394" s="529"/>
      <c r="AJ394" s="203"/>
      <c r="AK394" s="203"/>
      <c r="AL394" s="208" t="e">
        <f t="shared" si="498"/>
        <v>#DIV/0!</v>
      </c>
      <c r="AM394" s="205" t="e">
        <f t="shared" si="506"/>
        <v>#DIV/0!</v>
      </c>
      <c r="AN394" s="529"/>
      <c r="AO394" s="203"/>
      <c r="AP394" s="203"/>
      <c r="AQ394" s="208" t="e">
        <f t="shared" si="499"/>
        <v>#DIV/0!</v>
      </c>
      <c r="AR394" s="205" t="e">
        <f t="shared" si="507"/>
        <v>#DIV/0!</v>
      </c>
      <c r="AS394" s="529"/>
      <c r="AT394" s="203"/>
      <c r="AU394" s="203"/>
      <c r="AV394" s="208" t="e">
        <f t="shared" si="500"/>
        <v>#DIV/0!</v>
      </c>
      <c r="AW394" s="205" t="e">
        <f t="shared" si="508"/>
        <v>#DIV/0!</v>
      </c>
      <c r="AX394" s="529"/>
    </row>
    <row r="395" spans="2:50" ht="14.25" customHeight="1">
      <c r="B395" s="494"/>
      <c r="C395" s="203">
        <v>9</v>
      </c>
      <c r="D395" s="206"/>
      <c r="E395" s="203"/>
      <c r="F395" s="203"/>
      <c r="G395" s="208" t="e">
        <f t="shared" si="493"/>
        <v>#DIV/0!</v>
      </c>
      <c r="H395" s="529"/>
      <c r="I395" s="209" t="e">
        <f t="shared" si="501"/>
        <v>#DIV/0!</v>
      </c>
      <c r="J395" s="209" t="e">
        <f t="shared" si="501"/>
        <v>#DIV/0!</v>
      </c>
      <c r="K395" s="210" t="e">
        <f t="shared" si="501"/>
        <v>#DIV/0!</v>
      </c>
      <c r="L395" s="530"/>
      <c r="M395" s="209" t="e">
        <f>RANK(K395, K$387:$K$401)</f>
        <v>#DIV/0!</v>
      </c>
      <c r="N395" s="494"/>
      <c r="O395" s="494"/>
      <c r="P395" s="203"/>
      <c r="Q395" s="203"/>
      <c r="R395" s="208" t="e">
        <f t="shared" si="494"/>
        <v>#DIV/0!</v>
      </c>
      <c r="S395" s="205" t="e">
        <f t="shared" si="502"/>
        <v>#DIV/0!</v>
      </c>
      <c r="T395" s="529"/>
      <c r="U395" s="203"/>
      <c r="V395" s="203"/>
      <c r="W395" s="208" t="e">
        <f t="shared" si="495"/>
        <v>#DIV/0!</v>
      </c>
      <c r="X395" s="205" t="e">
        <f t="shared" si="503"/>
        <v>#DIV/0!</v>
      </c>
      <c r="Y395" s="529"/>
      <c r="Z395" s="203"/>
      <c r="AA395" s="203"/>
      <c r="AB395" s="208" t="e">
        <f t="shared" si="496"/>
        <v>#DIV/0!</v>
      </c>
      <c r="AC395" s="205" t="e">
        <f t="shared" si="504"/>
        <v>#DIV/0!</v>
      </c>
      <c r="AD395" s="529"/>
      <c r="AE395" s="203"/>
      <c r="AF395" s="203"/>
      <c r="AG395" s="208" t="e">
        <f t="shared" si="497"/>
        <v>#DIV/0!</v>
      </c>
      <c r="AH395" s="205" t="e">
        <f t="shared" si="505"/>
        <v>#DIV/0!</v>
      </c>
      <c r="AI395" s="529"/>
      <c r="AJ395" s="203"/>
      <c r="AK395" s="203"/>
      <c r="AL395" s="208" t="e">
        <f t="shared" si="498"/>
        <v>#DIV/0!</v>
      </c>
      <c r="AM395" s="205" t="e">
        <f t="shared" si="506"/>
        <v>#DIV/0!</v>
      </c>
      <c r="AN395" s="529"/>
      <c r="AO395" s="203"/>
      <c r="AP395" s="203"/>
      <c r="AQ395" s="208" t="e">
        <f t="shared" si="499"/>
        <v>#DIV/0!</v>
      </c>
      <c r="AR395" s="205" t="e">
        <f t="shared" si="507"/>
        <v>#DIV/0!</v>
      </c>
      <c r="AS395" s="529"/>
      <c r="AT395" s="203"/>
      <c r="AU395" s="203"/>
      <c r="AV395" s="208" t="e">
        <f t="shared" si="500"/>
        <v>#DIV/0!</v>
      </c>
      <c r="AW395" s="205" t="e">
        <f t="shared" si="508"/>
        <v>#DIV/0!</v>
      </c>
      <c r="AX395" s="529"/>
    </row>
    <row r="396" spans="2:50" ht="14.25" customHeight="1">
      <c r="B396" s="494"/>
      <c r="C396" s="203">
        <v>10</v>
      </c>
      <c r="D396" s="206"/>
      <c r="E396" s="203"/>
      <c r="F396" s="203"/>
      <c r="G396" s="208" t="e">
        <f t="shared" si="493"/>
        <v>#DIV/0!</v>
      </c>
      <c r="H396" s="529"/>
      <c r="I396" s="209" t="e">
        <f t="shared" si="501"/>
        <v>#DIV/0!</v>
      </c>
      <c r="J396" s="209" t="e">
        <f t="shared" si="501"/>
        <v>#DIV/0!</v>
      </c>
      <c r="K396" s="210" t="e">
        <f t="shared" si="501"/>
        <v>#DIV/0!</v>
      </c>
      <c r="L396" s="530"/>
      <c r="M396" s="209" t="e">
        <f>RANK(K396, K$387:$K$401)</f>
        <v>#DIV/0!</v>
      </c>
      <c r="N396" s="494"/>
      <c r="O396" s="494"/>
      <c r="P396" s="203"/>
      <c r="Q396" s="203"/>
      <c r="R396" s="208" t="e">
        <f t="shared" si="494"/>
        <v>#DIV/0!</v>
      </c>
      <c r="S396" s="205" t="e">
        <f t="shared" si="502"/>
        <v>#DIV/0!</v>
      </c>
      <c r="T396" s="529"/>
      <c r="U396" s="203"/>
      <c r="V396" s="203"/>
      <c r="W396" s="208" t="e">
        <f t="shared" si="495"/>
        <v>#DIV/0!</v>
      </c>
      <c r="X396" s="205" t="e">
        <f t="shared" si="503"/>
        <v>#DIV/0!</v>
      </c>
      <c r="Y396" s="529"/>
      <c r="Z396" s="203"/>
      <c r="AA396" s="203"/>
      <c r="AB396" s="208" t="e">
        <f t="shared" si="496"/>
        <v>#DIV/0!</v>
      </c>
      <c r="AC396" s="205" t="e">
        <f t="shared" si="504"/>
        <v>#DIV/0!</v>
      </c>
      <c r="AD396" s="529"/>
      <c r="AE396" s="203"/>
      <c r="AF396" s="203"/>
      <c r="AG396" s="208" t="e">
        <f t="shared" si="497"/>
        <v>#DIV/0!</v>
      </c>
      <c r="AH396" s="205" t="e">
        <f t="shared" si="505"/>
        <v>#DIV/0!</v>
      </c>
      <c r="AI396" s="529"/>
      <c r="AJ396" s="203"/>
      <c r="AK396" s="203"/>
      <c r="AL396" s="208" t="e">
        <f t="shared" si="498"/>
        <v>#DIV/0!</v>
      </c>
      <c r="AM396" s="205" t="e">
        <f t="shared" si="506"/>
        <v>#DIV/0!</v>
      </c>
      <c r="AN396" s="529"/>
      <c r="AO396" s="203"/>
      <c r="AP396" s="203"/>
      <c r="AQ396" s="208" t="e">
        <f t="shared" si="499"/>
        <v>#DIV/0!</v>
      </c>
      <c r="AR396" s="205" t="e">
        <f t="shared" si="507"/>
        <v>#DIV/0!</v>
      </c>
      <c r="AS396" s="529"/>
      <c r="AT396" s="203"/>
      <c r="AU396" s="203"/>
      <c r="AV396" s="208" t="e">
        <f t="shared" si="500"/>
        <v>#DIV/0!</v>
      </c>
      <c r="AW396" s="205" t="e">
        <f t="shared" si="508"/>
        <v>#DIV/0!</v>
      </c>
      <c r="AX396" s="529"/>
    </row>
    <row r="397" spans="2:50" ht="14.25" customHeight="1">
      <c r="B397" s="494"/>
      <c r="C397" s="203">
        <v>11</v>
      </c>
      <c r="D397" s="206"/>
      <c r="E397" s="203"/>
      <c r="F397" s="203"/>
      <c r="G397" s="208" t="e">
        <f t="shared" si="493"/>
        <v>#DIV/0!</v>
      </c>
      <c r="H397" s="529"/>
      <c r="I397" s="209" t="e">
        <f t="shared" si="501"/>
        <v>#DIV/0!</v>
      </c>
      <c r="J397" s="209" t="e">
        <f t="shared" si="501"/>
        <v>#DIV/0!</v>
      </c>
      <c r="K397" s="210" t="e">
        <f t="shared" si="501"/>
        <v>#DIV/0!</v>
      </c>
      <c r="L397" s="530"/>
      <c r="M397" s="209" t="e">
        <f>RANK(K397, K$387:$K$401)</f>
        <v>#DIV/0!</v>
      </c>
      <c r="N397" s="494"/>
      <c r="O397" s="494"/>
      <c r="P397" s="203"/>
      <c r="Q397" s="203"/>
      <c r="R397" s="208" t="e">
        <f t="shared" si="494"/>
        <v>#DIV/0!</v>
      </c>
      <c r="S397" s="205" t="e">
        <f t="shared" si="502"/>
        <v>#DIV/0!</v>
      </c>
      <c r="T397" s="529"/>
      <c r="U397" s="203"/>
      <c r="V397" s="203"/>
      <c r="W397" s="208" t="e">
        <f t="shared" si="495"/>
        <v>#DIV/0!</v>
      </c>
      <c r="X397" s="205" t="e">
        <f t="shared" si="503"/>
        <v>#DIV/0!</v>
      </c>
      <c r="Y397" s="529"/>
      <c r="Z397" s="203"/>
      <c r="AA397" s="203"/>
      <c r="AB397" s="208" t="e">
        <f t="shared" si="496"/>
        <v>#DIV/0!</v>
      </c>
      <c r="AC397" s="205" t="e">
        <f t="shared" si="504"/>
        <v>#DIV/0!</v>
      </c>
      <c r="AD397" s="529"/>
      <c r="AE397" s="203"/>
      <c r="AF397" s="203"/>
      <c r="AG397" s="208" t="e">
        <f t="shared" si="497"/>
        <v>#DIV/0!</v>
      </c>
      <c r="AH397" s="205" t="e">
        <f t="shared" si="505"/>
        <v>#DIV/0!</v>
      </c>
      <c r="AI397" s="529"/>
      <c r="AJ397" s="203"/>
      <c r="AK397" s="203"/>
      <c r="AL397" s="208" t="e">
        <f t="shared" si="498"/>
        <v>#DIV/0!</v>
      </c>
      <c r="AM397" s="205" t="e">
        <f t="shared" si="506"/>
        <v>#DIV/0!</v>
      </c>
      <c r="AN397" s="529"/>
      <c r="AO397" s="203"/>
      <c r="AP397" s="203"/>
      <c r="AQ397" s="208" t="e">
        <f t="shared" si="499"/>
        <v>#DIV/0!</v>
      </c>
      <c r="AR397" s="205" t="e">
        <f t="shared" si="507"/>
        <v>#DIV/0!</v>
      </c>
      <c r="AS397" s="529"/>
      <c r="AT397" s="203"/>
      <c r="AU397" s="203"/>
      <c r="AV397" s="208" t="e">
        <f t="shared" si="500"/>
        <v>#DIV/0!</v>
      </c>
      <c r="AW397" s="205" t="e">
        <f t="shared" si="508"/>
        <v>#DIV/0!</v>
      </c>
      <c r="AX397" s="529"/>
    </row>
    <row r="398" spans="2:50" ht="14.25" customHeight="1">
      <c r="B398" s="494"/>
      <c r="C398" s="203">
        <v>12</v>
      </c>
      <c r="D398" s="206"/>
      <c r="E398" s="203"/>
      <c r="F398" s="203"/>
      <c r="G398" s="208" t="e">
        <f t="shared" si="493"/>
        <v>#DIV/0!</v>
      </c>
      <c r="H398" s="529"/>
      <c r="I398" s="209" t="e">
        <f t="shared" si="501"/>
        <v>#DIV/0!</v>
      </c>
      <c r="J398" s="209" t="e">
        <f t="shared" si="501"/>
        <v>#DIV/0!</v>
      </c>
      <c r="K398" s="210" t="e">
        <f t="shared" si="501"/>
        <v>#DIV/0!</v>
      </c>
      <c r="L398" s="530"/>
      <c r="M398" s="209" t="e">
        <f>RANK(K398, K$387:$K$401)</f>
        <v>#DIV/0!</v>
      </c>
      <c r="N398" s="494"/>
      <c r="O398" s="494"/>
      <c r="P398" s="203"/>
      <c r="Q398" s="203"/>
      <c r="R398" s="208" t="e">
        <f t="shared" si="494"/>
        <v>#DIV/0!</v>
      </c>
      <c r="S398" s="205" t="e">
        <f t="shared" si="502"/>
        <v>#DIV/0!</v>
      </c>
      <c r="T398" s="529"/>
      <c r="U398" s="203"/>
      <c r="V398" s="203"/>
      <c r="W398" s="208" t="e">
        <f t="shared" si="495"/>
        <v>#DIV/0!</v>
      </c>
      <c r="X398" s="205" t="e">
        <f t="shared" si="503"/>
        <v>#DIV/0!</v>
      </c>
      <c r="Y398" s="529"/>
      <c r="Z398" s="203"/>
      <c r="AA398" s="203"/>
      <c r="AB398" s="208" t="e">
        <f t="shared" si="496"/>
        <v>#DIV/0!</v>
      </c>
      <c r="AC398" s="205" t="e">
        <f t="shared" si="504"/>
        <v>#DIV/0!</v>
      </c>
      <c r="AD398" s="529"/>
      <c r="AE398" s="203"/>
      <c r="AF398" s="203"/>
      <c r="AG398" s="208" t="e">
        <f t="shared" si="497"/>
        <v>#DIV/0!</v>
      </c>
      <c r="AH398" s="205" t="e">
        <f t="shared" si="505"/>
        <v>#DIV/0!</v>
      </c>
      <c r="AI398" s="529"/>
      <c r="AJ398" s="203"/>
      <c r="AK398" s="203"/>
      <c r="AL398" s="208" t="e">
        <f t="shared" si="498"/>
        <v>#DIV/0!</v>
      </c>
      <c r="AM398" s="205" t="e">
        <f t="shared" si="506"/>
        <v>#DIV/0!</v>
      </c>
      <c r="AN398" s="529"/>
      <c r="AO398" s="203"/>
      <c r="AP398" s="203"/>
      <c r="AQ398" s="208" t="e">
        <f t="shared" si="499"/>
        <v>#DIV/0!</v>
      </c>
      <c r="AR398" s="205" t="e">
        <f t="shared" si="507"/>
        <v>#DIV/0!</v>
      </c>
      <c r="AS398" s="529"/>
      <c r="AT398" s="203"/>
      <c r="AU398" s="203"/>
      <c r="AV398" s="208" t="e">
        <f t="shared" si="500"/>
        <v>#DIV/0!</v>
      </c>
      <c r="AW398" s="205" t="e">
        <f t="shared" si="508"/>
        <v>#DIV/0!</v>
      </c>
      <c r="AX398" s="529"/>
    </row>
    <row r="399" spans="2:50" ht="14.25" customHeight="1">
      <c r="B399" s="494"/>
      <c r="C399" s="203">
        <v>13</v>
      </c>
      <c r="D399" s="206"/>
      <c r="E399" s="203"/>
      <c r="F399" s="203"/>
      <c r="G399" s="208" t="e">
        <f t="shared" si="493"/>
        <v>#DIV/0!</v>
      </c>
      <c r="H399" s="529"/>
      <c r="I399" s="209" t="e">
        <f t="shared" si="501"/>
        <v>#DIV/0!</v>
      </c>
      <c r="J399" s="209" t="e">
        <f t="shared" si="501"/>
        <v>#DIV/0!</v>
      </c>
      <c r="K399" s="210" t="e">
        <f t="shared" si="501"/>
        <v>#DIV/0!</v>
      </c>
      <c r="L399" s="530"/>
      <c r="M399" s="209" t="e">
        <f>RANK(K399, K$387:$K$401)</f>
        <v>#DIV/0!</v>
      </c>
      <c r="N399" s="494"/>
      <c r="O399" s="494"/>
      <c r="P399" s="203"/>
      <c r="Q399" s="203"/>
      <c r="R399" s="208" t="e">
        <f t="shared" si="494"/>
        <v>#DIV/0!</v>
      </c>
      <c r="S399" s="205" t="e">
        <f t="shared" si="502"/>
        <v>#DIV/0!</v>
      </c>
      <c r="T399" s="529"/>
      <c r="U399" s="203"/>
      <c r="V399" s="203"/>
      <c r="W399" s="208" t="e">
        <f t="shared" si="495"/>
        <v>#DIV/0!</v>
      </c>
      <c r="X399" s="205" t="e">
        <f t="shared" si="503"/>
        <v>#DIV/0!</v>
      </c>
      <c r="Y399" s="529"/>
      <c r="Z399" s="203"/>
      <c r="AA399" s="203"/>
      <c r="AB399" s="208" t="e">
        <f t="shared" si="496"/>
        <v>#DIV/0!</v>
      </c>
      <c r="AC399" s="205" t="e">
        <f t="shared" si="504"/>
        <v>#DIV/0!</v>
      </c>
      <c r="AD399" s="529"/>
      <c r="AE399" s="203"/>
      <c r="AF399" s="203"/>
      <c r="AG399" s="208" t="e">
        <f t="shared" si="497"/>
        <v>#DIV/0!</v>
      </c>
      <c r="AH399" s="205" t="e">
        <f t="shared" si="505"/>
        <v>#DIV/0!</v>
      </c>
      <c r="AI399" s="529"/>
      <c r="AJ399" s="203"/>
      <c r="AK399" s="203"/>
      <c r="AL399" s="208" t="e">
        <f t="shared" si="498"/>
        <v>#DIV/0!</v>
      </c>
      <c r="AM399" s="205" t="e">
        <f t="shared" si="506"/>
        <v>#DIV/0!</v>
      </c>
      <c r="AN399" s="529"/>
      <c r="AO399" s="203"/>
      <c r="AP399" s="203"/>
      <c r="AQ399" s="208" t="e">
        <f t="shared" si="499"/>
        <v>#DIV/0!</v>
      </c>
      <c r="AR399" s="205" t="e">
        <f t="shared" si="507"/>
        <v>#DIV/0!</v>
      </c>
      <c r="AS399" s="529"/>
      <c r="AT399" s="203"/>
      <c r="AU399" s="203"/>
      <c r="AV399" s="208" t="e">
        <f t="shared" si="500"/>
        <v>#DIV/0!</v>
      </c>
      <c r="AW399" s="205" t="e">
        <f t="shared" si="508"/>
        <v>#DIV/0!</v>
      </c>
      <c r="AX399" s="529"/>
    </row>
    <row r="400" spans="2:50" ht="14.25" customHeight="1">
      <c r="B400" s="494"/>
      <c r="C400" s="203">
        <v>14</v>
      </c>
      <c r="D400" s="206"/>
      <c r="E400" s="203"/>
      <c r="F400" s="203"/>
      <c r="G400" s="208" t="e">
        <f t="shared" si="493"/>
        <v>#DIV/0!</v>
      </c>
      <c r="H400" s="529"/>
      <c r="I400" s="209" t="e">
        <f t="shared" si="501"/>
        <v>#DIV/0!</v>
      </c>
      <c r="J400" s="209" t="e">
        <f t="shared" si="501"/>
        <v>#DIV/0!</v>
      </c>
      <c r="K400" s="210" t="e">
        <f t="shared" si="501"/>
        <v>#DIV/0!</v>
      </c>
      <c r="L400" s="530"/>
      <c r="M400" s="209" t="e">
        <f>RANK(K400, K$387:$K$401)</f>
        <v>#DIV/0!</v>
      </c>
      <c r="N400" s="494"/>
      <c r="O400" s="494"/>
      <c r="P400" s="203"/>
      <c r="Q400" s="203"/>
      <c r="R400" s="208" t="e">
        <f t="shared" si="494"/>
        <v>#DIV/0!</v>
      </c>
      <c r="S400" s="205" t="e">
        <f t="shared" si="502"/>
        <v>#DIV/0!</v>
      </c>
      <c r="T400" s="529"/>
      <c r="U400" s="203"/>
      <c r="V400" s="203"/>
      <c r="W400" s="208" t="e">
        <f t="shared" si="495"/>
        <v>#DIV/0!</v>
      </c>
      <c r="X400" s="205" t="e">
        <f t="shared" si="503"/>
        <v>#DIV/0!</v>
      </c>
      <c r="Y400" s="529"/>
      <c r="Z400" s="203"/>
      <c r="AA400" s="203"/>
      <c r="AB400" s="208" t="e">
        <f t="shared" si="496"/>
        <v>#DIV/0!</v>
      </c>
      <c r="AC400" s="205" t="e">
        <f t="shared" si="504"/>
        <v>#DIV/0!</v>
      </c>
      <c r="AD400" s="529"/>
      <c r="AE400" s="203"/>
      <c r="AF400" s="203"/>
      <c r="AG400" s="208" t="e">
        <f t="shared" si="497"/>
        <v>#DIV/0!</v>
      </c>
      <c r="AH400" s="205" t="e">
        <f t="shared" si="505"/>
        <v>#DIV/0!</v>
      </c>
      <c r="AI400" s="529"/>
      <c r="AJ400" s="203"/>
      <c r="AK400" s="203"/>
      <c r="AL400" s="208" t="e">
        <f t="shared" si="498"/>
        <v>#DIV/0!</v>
      </c>
      <c r="AM400" s="205" t="e">
        <f t="shared" si="506"/>
        <v>#DIV/0!</v>
      </c>
      <c r="AN400" s="529"/>
      <c r="AO400" s="203"/>
      <c r="AP400" s="203"/>
      <c r="AQ400" s="208" t="e">
        <f t="shared" si="499"/>
        <v>#DIV/0!</v>
      </c>
      <c r="AR400" s="205" t="e">
        <f t="shared" si="507"/>
        <v>#DIV/0!</v>
      </c>
      <c r="AS400" s="529"/>
      <c r="AT400" s="203"/>
      <c r="AU400" s="203"/>
      <c r="AV400" s="208" t="e">
        <f t="shared" si="500"/>
        <v>#DIV/0!</v>
      </c>
      <c r="AW400" s="205" t="e">
        <f t="shared" si="508"/>
        <v>#DIV/0!</v>
      </c>
      <c r="AX400" s="529"/>
    </row>
    <row r="401" spans="2:50" ht="14.25" customHeight="1">
      <c r="B401" s="494"/>
      <c r="C401" s="203">
        <v>15</v>
      </c>
      <c r="D401" s="206"/>
      <c r="E401" s="203"/>
      <c r="F401" s="203"/>
      <c r="G401" s="208" t="e">
        <f t="shared" si="493"/>
        <v>#DIV/0!</v>
      </c>
      <c r="H401" s="529"/>
      <c r="I401" s="209" t="e">
        <f t="shared" si="501"/>
        <v>#DIV/0!</v>
      </c>
      <c r="J401" s="209" t="e">
        <f t="shared" si="501"/>
        <v>#DIV/0!</v>
      </c>
      <c r="K401" s="210" t="e">
        <f t="shared" si="501"/>
        <v>#DIV/0!</v>
      </c>
      <c r="L401" s="530"/>
      <c r="M401" s="209" t="e">
        <f>RANK(K401, K$387:$K$401)</f>
        <v>#DIV/0!</v>
      </c>
      <c r="N401" s="494"/>
      <c r="O401" s="494"/>
      <c r="P401" s="203"/>
      <c r="Q401" s="207"/>
      <c r="R401" s="208" t="e">
        <f>Q401/P401</f>
        <v>#DIV/0!</v>
      </c>
      <c r="S401" s="205" t="e">
        <f t="shared" si="502"/>
        <v>#DIV/0!</v>
      </c>
      <c r="T401" s="529"/>
      <c r="U401" s="203"/>
      <c r="V401" s="207"/>
      <c r="W401" s="208" t="e">
        <f>V401/U401</f>
        <v>#DIV/0!</v>
      </c>
      <c r="X401" s="205" t="e">
        <f t="shared" si="503"/>
        <v>#DIV/0!</v>
      </c>
      <c r="Y401" s="529"/>
      <c r="Z401" s="203"/>
      <c r="AA401" s="207"/>
      <c r="AB401" s="208" t="e">
        <f>AA401/Z401</f>
        <v>#DIV/0!</v>
      </c>
      <c r="AC401" s="205" t="e">
        <f t="shared" si="504"/>
        <v>#DIV/0!</v>
      </c>
      <c r="AD401" s="529"/>
      <c r="AE401" s="203"/>
      <c r="AF401" s="207"/>
      <c r="AG401" s="208" t="e">
        <f>AF401/AE401</f>
        <v>#DIV/0!</v>
      </c>
      <c r="AH401" s="205" t="e">
        <f t="shared" si="505"/>
        <v>#DIV/0!</v>
      </c>
      <c r="AI401" s="529"/>
      <c r="AJ401" s="203"/>
      <c r="AK401" s="207"/>
      <c r="AL401" s="208" t="e">
        <f>AK401/AJ401</f>
        <v>#DIV/0!</v>
      </c>
      <c r="AM401" s="205" t="e">
        <f t="shared" si="506"/>
        <v>#DIV/0!</v>
      </c>
      <c r="AN401" s="529"/>
      <c r="AO401" s="203"/>
      <c r="AP401" s="207"/>
      <c r="AQ401" s="208" t="e">
        <f>AP401/AO401</f>
        <v>#DIV/0!</v>
      </c>
      <c r="AR401" s="205" t="e">
        <f t="shared" si="507"/>
        <v>#DIV/0!</v>
      </c>
      <c r="AS401" s="529"/>
      <c r="AT401" s="203"/>
      <c r="AU401" s="207"/>
      <c r="AV401" s="208" t="e">
        <f>AU401/AT401</f>
        <v>#DIV/0!</v>
      </c>
      <c r="AW401" s="205" t="e">
        <f t="shared" si="508"/>
        <v>#DIV/0!</v>
      </c>
      <c r="AX401" s="529"/>
    </row>
  </sheetData>
  <mergeCells count="1180"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X401"/>
  <sheetViews>
    <sheetView zoomScaleNormal="100" workbookViewId="0">
      <pane xSplit="13" ySplit="3" topLeftCell="N337" activePane="bottomRight" state="frozen"/>
      <selection activeCell="L95" sqref="L95"/>
      <selection pane="topRight" activeCell="L95" sqref="L95"/>
      <selection pane="bottomLeft" activeCell="L95" sqref="L95"/>
      <selection pane="bottomRight" activeCell="N344" sqref="N344:N36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380" t="s">
        <v>766</v>
      </c>
      <c r="C1" s="198">
        <f>AVERAGE(L267,L287,L307,L327,L347)</f>
        <v>77.585949852017535</v>
      </c>
    </row>
    <row r="2" spans="1:50" ht="14.25" hidden="1" customHeight="1" outlineLevel="1">
      <c r="B2" s="584" t="s">
        <v>608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6"/>
      <c r="N2" s="575" t="s">
        <v>445</v>
      </c>
      <c r="O2" s="575" t="s">
        <v>105</v>
      </c>
      <c r="P2" s="587"/>
      <c r="Q2" s="588"/>
      <c r="R2" s="588"/>
      <c r="S2" s="588"/>
      <c r="T2" s="588"/>
      <c r="U2" s="589"/>
      <c r="V2" s="590"/>
      <c r="W2" s="590"/>
      <c r="X2" s="590"/>
      <c r="Y2" s="590"/>
      <c r="Z2" s="587"/>
      <c r="AA2" s="588"/>
      <c r="AB2" s="588"/>
      <c r="AC2" s="588"/>
      <c r="AD2" s="588"/>
      <c r="AE2" s="589">
        <v>45870</v>
      </c>
      <c r="AF2" s="590"/>
      <c r="AG2" s="590"/>
      <c r="AH2" s="590"/>
      <c r="AI2" s="590"/>
      <c r="AJ2" s="591">
        <v>45871</v>
      </c>
      <c r="AK2" s="592"/>
      <c r="AL2" s="592"/>
      <c r="AM2" s="592"/>
      <c r="AN2" s="593"/>
      <c r="AO2" s="589">
        <v>45872</v>
      </c>
      <c r="AP2" s="590"/>
      <c r="AQ2" s="590"/>
      <c r="AR2" s="590"/>
      <c r="AS2" s="590"/>
      <c r="AT2" s="591">
        <v>45873</v>
      </c>
      <c r="AU2" s="592"/>
      <c r="AV2" s="592"/>
      <c r="AW2" s="592"/>
      <c r="AX2" s="593"/>
    </row>
    <row r="3" spans="1:50" ht="14.25" hidden="1" customHeight="1" outlineLevel="1">
      <c r="B3" s="534"/>
      <c r="C3" s="534"/>
      <c r="D3" s="534"/>
      <c r="E3" s="534"/>
      <c r="F3" s="534"/>
      <c r="G3" s="534"/>
      <c r="H3" s="534"/>
      <c r="I3" s="534"/>
      <c r="J3" s="534"/>
      <c r="K3" s="534"/>
      <c r="L3" s="534"/>
      <c r="M3" s="535"/>
      <c r="N3" s="577"/>
      <c r="O3" s="577"/>
      <c r="P3" s="587" t="s">
        <v>118</v>
      </c>
      <c r="Q3" s="588"/>
      <c r="R3" s="588"/>
      <c r="S3" s="588"/>
      <c r="T3" s="588"/>
      <c r="U3" s="589" t="s">
        <v>112</v>
      </c>
      <c r="V3" s="590"/>
      <c r="W3" s="590"/>
      <c r="X3" s="590"/>
      <c r="Y3" s="590"/>
      <c r="Z3" s="587" t="s">
        <v>113</v>
      </c>
      <c r="AA3" s="588"/>
      <c r="AB3" s="588"/>
      <c r="AC3" s="588"/>
      <c r="AD3" s="588"/>
      <c r="AE3" s="595">
        <f>AE2</f>
        <v>45870</v>
      </c>
      <c r="AF3" s="595"/>
      <c r="AG3" s="595"/>
      <c r="AH3" s="595"/>
      <c r="AI3" s="595"/>
      <c r="AJ3" s="596">
        <f t="shared" ref="AJ3" si="0">AJ2</f>
        <v>45871</v>
      </c>
      <c r="AK3" s="597"/>
      <c r="AL3" s="597"/>
      <c r="AM3" s="597"/>
      <c r="AN3" s="598"/>
      <c r="AO3" s="595">
        <f t="shared" ref="AO3" si="1">AO2</f>
        <v>45872</v>
      </c>
      <c r="AP3" s="595"/>
      <c r="AQ3" s="595"/>
      <c r="AR3" s="595"/>
      <c r="AS3" s="595"/>
      <c r="AT3" s="596">
        <f t="shared" ref="AT3" si="2">AT2</f>
        <v>45873</v>
      </c>
      <c r="AU3" s="597"/>
      <c r="AV3" s="597"/>
      <c r="AW3" s="597"/>
      <c r="AX3" s="598"/>
    </row>
    <row r="4" spans="1:50" ht="14.25" hidden="1" customHeight="1" outlineLevel="1">
      <c r="B4" s="494" t="s">
        <v>165</v>
      </c>
      <c r="C4" s="494" t="s">
        <v>160</v>
      </c>
      <c r="D4" s="494"/>
      <c r="E4" s="494" t="s">
        <v>161</v>
      </c>
      <c r="F4" s="494"/>
      <c r="G4" s="494"/>
      <c r="H4" s="494" t="s">
        <v>166</v>
      </c>
      <c r="I4" s="527" t="s">
        <v>446</v>
      </c>
      <c r="J4" s="527"/>
      <c r="K4" s="527"/>
      <c r="L4" s="527" t="s">
        <v>166</v>
      </c>
      <c r="M4" s="527" t="s">
        <v>168</v>
      </c>
      <c r="N4" s="599"/>
      <c r="O4" s="494" t="s">
        <v>167</v>
      </c>
      <c r="P4" s="494" t="s">
        <v>163</v>
      </c>
      <c r="Q4" s="494"/>
      <c r="R4" s="494"/>
      <c r="S4" s="494"/>
      <c r="T4" s="494" t="s">
        <v>166</v>
      </c>
      <c r="U4" s="494" t="s">
        <v>163</v>
      </c>
      <c r="V4" s="494"/>
      <c r="W4" s="494"/>
      <c r="X4" s="494"/>
      <c r="Y4" s="494" t="s">
        <v>166</v>
      </c>
      <c r="Z4" s="494" t="s">
        <v>163</v>
      </c>
      <c r="AA4" s="494"/>
      <c r="AB4" s="494"/>
      <c r="AC4" s="494"/>
      <c r="AD4" s="494" t="s">
        <v>166</v>
      </c>
      <c r="AE4" s="494" t="s">
        <v>163</v>
      </c>
      <c r="AF4" s="494"/>
      <c r="AG4" s="494"/>
      <c r="AH4" s="494"/>
      <c r="AI4" s="494" t="s">
        <v>166</v>
      </c>
      <c r="AJ4" s="494" t="s">
        <v>163</v>
      </c>
      <c r="AK4" s="494"/>
      <c r="AL4" s="494"/>
      <c r="AM4" s="494"/>
      <c r="AN4" s="494" t="s">
        <v>166</v>
      </c>
      <c r="AO4" s="494" t="s">
        <v>163</v>
      </c>
      <c r="AP4" s="494"/>
      <c r="AQ4" s="494"/>
      <c r="AR4" s="494"/>
      <c r="AS4" s="494" t="s">
        <v>166</v>
      </c>
      <c r="AT4" s="494" t="s">
        <v>163</v>
      </c>
      <c r="AU4" s="494"/>
      <c r="AV4" s="494"/>
      <c r="AW4" s="494"/>
      <c r="AX4" s="494" t="s">
        <v>166</v>
      </c>
    </row>
    <row r="5" spans="1:50" ht="14.25" hidden="1" customHeight="1" outlineLevel="1">
      <c r="B5" s="494"/>
      <c r="C5" s="494"/>
      <c r="D5" s="494"/>
      <c r="E5" s="494" t="s">
        <v>447</v>
      </c>
      <c r="F5" s="494"/>
      <c r="G5" s="494"/>
      <c r="H5" s="494"/>
      <c r="I5" s="527" t="s">
        <v>447</v>
      </c>
      <c r="J5" s="527"/>
      <c r="K5" s="527"/>
      <c r="L5" s="527"/>
      <c r="M5" s="527"/>
      <c r="N5" s="599"/>
      <c r="O5" s="494"/>
      <c r="P5" s="494" t="s">
        <v>448</v>
      </c>
      <c r="Q5" s="494"/>
      <c r="R5" s="494"/>
      <c r="S5" s="494"/>
      <c r="T5" s="494"/>
      <c r="U5" s="494" t="s">
        <v>448</v>
      </c>
      <c r="V5" s="494"/>
      <c r="W5" s="494"/>
      <c r="X5" s="494"/>
      <c r="Y5" s="494"/>
      <c r="Z5" s="494" t="s">
        <v>448</v>
      </c>
      <c r="AA5" s="494"/>
      <c r="AB5" s="494"/>
      <c r="AC5" s="494"/>
      <c r="AD5" s="494"/>
      <c r="AE5" s="494" t="s">
        <v>448</v>
      </c>
      <c r="AF5" s="494"/>
      <c r="AG5" s="494"/>
      <c r="AH5" s="494"/>
      <c r="AI5" s="494"/>
      <c r="AJ5" s="494" t="s">
        <v>448</v>
      </c>
      <c r="AK5" s="494"/>
      <c r="AL5" s="494"/>
      <c r="AM5" s="494"/>
      <c r="AN5" s="494"/>
      <c r="AO5" s="494" t="s">
        <v>448</v>
      </c>
      <c r="AP5" s="494"/>
      <c r="AQ5" s="494"/>
      <c r="AR5" s="494"/>
      <c r="AS5" s="494"/>
      <c r="AT5" s="494" t="s">
        <v>448</v>
      </c>
      <c r="AU5" s="494"/>
      <c r="AV5" s="494"/>
      <c r="AW5" s="494"/>
      <c r="AX5" s="494"/>
    </row>
    <row r="6" spans="1:50" ht="14.25" hidden="1" customHeight="1" outlineLevel="1">
      <c r="A6" s="200"/>
      <c r="B6" s="494"/>
      <c r="C6" s="494"/>
      <c r="D6" s="494"/>
      <c r="E6" s="203" t="s">
        <v>162</v>
      </c>
      <c r="F6" s="203" t="s">
        <v>449</v>
      </c>
      <c r="G6" s="203" t="s">
        <v>164</v>
      </c>
      <c r="H6" s="494"/>
      <c r="I6" s="204" t="s">
        <v>162</v>
      </c>
      <c r="J6" s="204" t="s">
        <v>449</v>
      </c>
      <c r="K6" s="204" t="s">
        <v>164</v>
      </c>
      <c r="L6" s="527"/>
      <c r="M6" s="527"/>
      <c r="N6" s="599"/>
      <c r="O6" s="494"/>
      <c r="P6" s="203" t="s">
        <v>162</v>
      </c>
      <c r="Q6" s="203" t="s">
        <v>449</v>
      </c>
      <c r="R6" s="203" t="s">
        <v>164</v>
      </c>
      <c r="S6" s="205" t="s">
        <v>168</v>
      </c>
      <c r="T6" s="494"/>
      <c r="U6" s="203" t="s">
        <v>162</v>
      </c>
      <c r="V6" s="203" t="s">
        <v>449</v>
      </c>
      <c r="W6" s="203" t="s">
        <v>164</v>
      </c>
      <c r="X6" s="205" t="s">
        <v>168</v>
      </c>
      <c r="Y6" s="494"/>
      <c r="Z6" s="203" t="s">
        <v>162</v>
      </c>
      <c r="AA6" s="203" t="s">
        <v>449</v>
      </c>
      <c r="AB6" s="203" t="s">
        <v>164</v>
      </c>
      <c r="AC6" s="205" t="s">
        <v>168</v>
      </c>
      <c r="AD6" s="494"/>
      <c r="AE6" s="203" t="s">
        <v>162</v>
      </c>
      <c r="AF6" s="203" t="s">
        <v>449</v>
      </c>
      <c r="AG6" s="203" t="s">
        <v>164</v>
      </c>
      <c r="AH6" s="205" t="s">
        <v>168</v>
      </c>
      <c r="AI6" s="494"/>
      <c r="AJ6" s="203" t="s">
        <v>162</v>
      </c>
      <c r="AK6" s="203" t="s">
        <v>449</v>
      </c>
      <c r="AL6" s="203" t="s">
        <v>164</v>
      </c>
      <c r="AM6" s="205" t="s">
        <v>168</v>
      </c>
      <c r="AN6" s="494"/>
      <c r="AO6" s="203" t="s">
        <v>162</v>
      </c>
      <c r="AP6" s="203" t="s">
        <v>449</v>
      </c>
      <c r="AQ6" s="203" t="s">
        <v>164</v>
      </c>
      <c r="AR6" s="205" t="s">
        <v>168</v>
      </c>
      <c r="AS6" s="494"/>
      <c r="AT6" s="203" t="s">
        <v>162</v>
      </c>
      <c r="AU6" s="203" t="s">
        <v>449</v>
      </c>
      <c r="AV6" s="203" t="s">
        <v>164</v>
      </c>
      <c r="AW6" s="205" t="s">
        <v>168</v>
      </c>
      <c r="AX6" s="494"/>
    </row>
    <row r="7" spans="1:50" ht="14.25" hidden="1" customHeight="1" outlineLevel="1">
      <c r="B7" s="494" t="s">
        <v>139</v>
      </c>
      <c r="C7" s="203">
        <v>1</v>
      </c>
      <c r="D7" s="206" t="s">
        <v>369</v>
      </c>
      <c r="E7" s="207">
        <v>26</v>
      </c>
      <c r="F7" s="203">
        <v>2000</v>
      </c>
      <c r="G7" s="208">
        <f>F7/E7</f>
        <v>76.92307692307692</v>
      </c>
      <c r="H7" s="529">
        <f>AVERAGE(G7:G21)</f>
        <v>91.057132798551578</v>
      </c>
      <c r="I7" s="209">
        <f>AVERAGE(P7,U7,Z7,AE7,AJ7,AO7,AT7)</f>
        <v>26</v>
      </c>
      <c r="J7" s="209">
        <f>AVERAGE(Q7,V7,AA7,AF7,AK7,AP7,AU7)</f>
        <v>1684.1585287335088</v>
      </c>
      <c r="K7" s="210">
        <f>AVERAGE(R7,W7,AB7,AG7,AL7,AQ7,AV7)</f>
        <v>64.775328028211874</v>
      </c>
      <c r="L7" s="530">
        <f>IFERROR(AVERAGE(K7:K21),"-")</f>
        <v>76.802793227027252</v>
      </c>
      <c r="M7" s="209">
        <f>RANK(K7, K$7:$K$21)</f>
        <v>10</v>
      </c>
      <c r="N7" s="599"/>
      <c r="O7" s="494"/>
      <c r="P7" s="207"/>
      <c r="Q7" s="207"/>
      <c r="R7" s="208"/>
      <c r="S7" s="205"/>
      <c r="T7" s="529"/>
      <c r="U7" s="207"/>
      <c r="V7" s="207"/>
      <c r="W7" s="208"/>
      <c r="X7" s="205"/>
      <c r="Y7" s="529"/>
      <c r="Z7" s="203"/>
      <c r="AA7" s="207"/>
      <c r="AB7" s="208"/>
      <c r="AC7" s="205"/>
      <c r="AD7" s="529"/>
      <c r="AE7" s="207">
        <v>26</v>
      </c>
      <c r="AF7" s="207">
        <v>1662.776470588235</v>
      </c>
      <c r="AG7" s="208">
        <v>63.952941176470581</v>
      </c>
      <c r="AH7" s="205">
        <f t="shared" ref="AH7:AH16" si="3">RANK(AG7, AG$7:AG$21)</f>
        <v>10</v>
      </c>
      <c r="AI7" s="529">
        <f>AVERAGE(AG7:AG21)</f>
        <v>76.728570791155306</v>
      </c>
      <c r="AJ7" s="203">
        <v>26</v>
      </c>
      <c r="AK7" s="207">
        <v>1678.5242121445037</v>
      </c>
      <c r="AL7" s="208">
        <v>64.558623544019369</v>
      </c>
      <c r="AM7" s="205">
        <f t="shared" ref="AM7:AM16" si="4">RANK(AL7, AL$7:AL$21)</f>
        <v>10</v>
      </c>
      <c r="AN7" s="529">
        <f>AVERAGE(AL7:AL21)</f>
        <v>76.727203491607241</v>
      </c>
      <c r="AO7" s="203">
        <v>26</v>
      </c>
      <c r="AP7" s="207">
        <v>1695.7575757575778</v>
      </c>
      <c r="AQ7" s="208">
        <v>65.221445221445293</v>
      </c>
      <c r="AR7" s="205">
        <f t="shared" ref="AR7:AR16" si="5">RANK(AQ7, AQ$7:AQ$21)</f>
        <v>10</v>
      </c>
      <c r="AS7" s="529">
        <f>AVERAGE(AQ7:AQ21)</f>
        <v>76.81744815725196</v>
      </c>
      <c r="AT7" s="203">
        <v>26</v>
      </c>
      <c r="AU7" s="207">
        <v>1699.5758564437181</v>
      </c>
      <c r="AV7" s="208">
        <v>65.36830217091223</v>
      </c>
      <c r="AW7" s="205">
        <f t="shared" ref="AW7:AW16" si="6">RANK(AV7, AV$7:AV$21)</f>
        <v>10</v>
      </c>
      <c r="AX7" s="529">
        <f>AVERAGE(AV7:AV21)</f>
        <v>76.937950468094542</v>
      </c>
    </row>
    <row r="8" spans="1:50" ht="14.25" hidden="1" customHeight="1" outlineLevel="1">
      <c r="B8" s="494"/>
      <c r="C8" s="203">
        <v>2</v>
      </c>
      <c r="D8" s="206" t="s">
        <v>372</v>
      </c>
      <c r="E8" s="207">
        <v>23</v>
      </c>
      <c r="F8" s="203">
        <v>2000</v>
      </c>
      <c r="G8" s="208">
        <f t="shared" ref="G8:G16" si="7">F8/E8</f>
        <v>86.956521739130437</v>
      </c>
      <c r="H8" s="529"/>
      <c r="I8" s="209">
        <f t="shared" ref="I8:K16" si="8">AVERAGE(P8,U8,Z8,AE8,AJ8,AO8,AT8)</f>
        <v>23</v>
      </c>
      <c r="J8" s="209">
        <f t="shared" si="8"/>
        <v>1695.2499568547669</v>
      </c>
      <c r="K8" s="210">
        <f t="shared" si="8"/>
        <v>73.706519863250719</v>
      </c>
      <c r="L8" s="530"/>
      <c r="M8" s="209">
        <f>RANK(K8, K$7:$K$21)</f>
        <v>4</v>
      </c>
      <c r="N8" s="599"/>
      <c r="O8" s="494"/>
      <c r="P8" s="207"/>
      <c r="Q8" s="207"/>
      <c r="R8" s="208"/>
      <c r="S8" s="205"/>
      <c r="T8" s="529"/>
      <c r="U8" s="207"/>
      <c r="V8" s="207"/>
      <c r="W8" s="208"/>
      <c r="X8" s="205"/>
      <c r="Y8" s="529"/>
      <c r="Z8" s="203"/>
      <c r="AA8" s="207"/>
      <c r="AB8" s="208"/>
      <c r="AC8" s="205"/>
      <c r="AD8" s="529"/>
      <c r="AE8" s="207">
        <v>23</v>
      </c>
      <c r="AF8" s="207">
        <v>1696.7982129560687</v>
      </c>
      <c r="AG8" s="208">
        <v>73.773835345916027</v>
      </c>
      <c r="AH8" s="205">
        <f t="shared" si="3"/>
        <v>4</v>
      </c>
      <c r="AI8" s="529"/>
      <c r="AJ8" s="203">
        <v>23</v>
      </c>
      <c r="AK8" s="207">
        <v>1693.9655172413802</v>
      </c>
      <c r="AL8" s="208">
        <v>73.650674662668706</v>
      </c>
      <c r="AM8" s="205">
        <f t="shared" si="4"/>
        <v>4</v>
      </c>
      <c r="AN8" s="529"/>
      <c r="AO8" s="203">
        <v>23</v>
      </c>
      <c r="AP8" s="207">
        <v>1694.3119266055048</v>
      </c>
      <c r="AQ8" s="208">
        <v>73.665735939369782</v>
      </c>
      <c r="AR8" s="205">
        <f t="shared" si="5"/>
        <v>4</v>
      </c>
      <c r="AS8" s="529"/>
      <c r="AT8" s="203">
        <v>23</v>
      </c>
      <c r="AU8" s="207">
        <v>1695.9241706161133</v>
      </c>
      <c r="AV8" s="208">
        <v>73.735833505048404</v>
      </c>
      <c r="AW8" s="205">
        <f t="shared" si="6"/>
        <v>4</v>
      </c>
      <c r="AX8" s="529"/>
    </row>
    <row r="9" spans="1:50" ht="14.25" hidden="1" customHeight="1" outlineLevel="1">
      <c r="B9" s="494"/>
      <c r="C9" s="203">
        <v>3</v>
      </c>
      <c r="D9" s="206" t="s">
        <v>413</v>
      </c>
      <c r="E9" s="207">
        <v>19</v>
      </c>
      <c r="F9" s="203">
        <v>2000</v>
      </c>
      <c r="G9" s="208">
        <f t="shared" si="7"/>
        <v>105.26315789473684</v>
      </c>
      <c r="H9" s="529"/>
      <c r="I9" s="209">
        <f t="shared" si="8"/>
        <v>19</v>
      </c>
      <c r="J9" s="209">
        <f t="shared" si="8"/>
        <v>1688.5060917274723</v>
      </c>
      <c r="K9" s="210">
        <f t="shared" si="8"/>
        <v>88.868741669866964</v>
      </c>
      <c r="L9" s="530"/>
      <c r="M9" s="209">
        <f>RANK(K9, K$7:$K$21)</f>
        <v>2</v>
      </c>
      <c r="N9" s="599"/>
      <c r="O9" s="494"/>
      <c r="P9" s="207"/>
      <c r="Q9" s="207"/>
      <c r="R9" s="208"/>
      <c r="S9" s="205"/>
      <c r="T9" s="529"/>
      <c r="U9" s="207"/>
      <c r="V9" s="207"/>
      <c r="W9" s="208"/>
      <c r="X9" s="205"/>
      <c r="Y9" s="529"/>
      <c r="Z9" s="203"/>
      <c r="AA9" s="207"/>
      <c r="AB9" s="208"/>
      <c r="AC9" s="205"/>
      <c r="AD9" s="529"/>
      <c r="AE9" s="207">
        <v>19</v>
      </c>
      <c r="AF9" s="207">
        <v>1691.7567567567535</v>
      </c>
      <c r="AG9" s="208">
        <v>89.03982930298703</v>
      </c>
      <c r="AH9" s="205">
        <f t="shared" si="3"/>
        <v>2</v>
      </c>
      <c r="AI9" s="529"/>
      <c r="AJ9" s="203">
        <v>19</v>
      </c>
      <c r="AK9" s="207">
        <v>1688.9787664307391</v>
      </c>
      <c r="AL9" s="208">
        <v>88.893619285828379</v>
      </c>
      <c r="AM9" s="205">
        <f t="shared" si="4"/>
        <v>2</v>
      </c>
      <c r="AN9" s="529"/>
      <c r="AO9" s="203">
        <v>19</v>
      </c>
      <c r="AP9" s="207">
        <v>1686.2882096069882</v>
      </c>
      <c r="AQ9" s="208">
        <v>88.752011031946751</v>
      </c>
      <c r="AR9" s="205">
        <f t="shared" si="5"/>
        <v>2</v>
      </c>
      <c r="AS9" s="529"/>
      <c r="AT9" s="203">
        <v>19</v>
      </c>
      <c r="AU9" s="207">
        <v>1687.0006341154087</v>
      </c>
      <c r="AV9" s="208">
        <v>88.789507058705723</v>
      </c>
      <c r="AW9" s="205">
        <f t="shared" si="6"/>
        <v>2</v>
      </c>
      <c r="AX9" s="529"/>
    </row>
    <row r="10" spans="1:50" ht="14.25" hidden="1" customHeight="1" outlineLevel="1">
      <c r="B10" s="494"/>
      <c r="C10" s="203">
        <v>4</v>
      </c>
      <c r="D10" s="206" t="s">
        <v>496</v>
      </c>
      <c r="E10" s="207">
        <v>25</v>
      </c>
      <c r="F10" s="203">
        <v>2000</v>
      </c>
      <c r="G10" s="208">
        <f t="shared" si="7"/>
        <v>80</v>
      </c>
      <c r="H10" s="529"/>
      <c r="I10" s="209">
        <f t="shared" si="8"/>
        <v>25</v>
      </c>
      <c r="J10" s="209">
        <f t="shared" si="8"/>
        <v>1676.5024330946255</v>
      </c>
      <c r="K10" s="210">
        <f t="shared" si="8"/>
        <v>67.060097323785001</v>
      </c>
      <c r="L10" s="530"/>
      <c r="M10" s="209">
        <f>RANK(K10, K$7:$K$21)</f>
        <v>9</v>
      </c>
      <c r="N10" s="599"/>
      <c r="O10" s="494"/>
      <c r="P10" s="207"/>
      <c r="Q10" s="207"/>
      <c r="R10" s="208"/>
      <c r="S10" s="205"/>
      <c r="T10" s="529"/>
      <c r="U10" s="207"/>
      <c r="V10" s="207"/>
      <c r="W10" s="208"/>
      <c r="X10" s="205"/>
      <c r="Y10" s="529"/>
      <c r="Z10" s="203"/>
      <c r="AA10" s="207"/>
      <c r="AB10" s="208"/>
      <c r="AC10" s="205"/>
      <c r="AD10" s="529"/>
      <c r="AE10" s="207">
        <v>25</v>
      </c>
      <c r="AF10" s="207">
        <v>1673.8853503184669</v>
      </c>
      <c r="AG10" s="208">
        <v>66.955414012738672</v>
      </c>
      <c r="AH10" s="205">
        <f t="shared" si="3"/>
        <v>9</v>
      </c>
      <c r="AI10" s="529"/>
      <c r="AJ10" s="203">
        <v>25</v>
      </c>
      <c r="AK10" s="207">
        <v>1673.251833740826</v>
      </c>
      <c r="AL10" s="208">
        <v>66.930073349633034</v>
      </c>
      <c r="AM10" s="205">
        <f t="shared" si="4"/>
        <v>9</v>
      </c>
      <c r="AN10" s="529"/>
      <c r="AO10" s="203">
        <v>25</v>
      </c>
      <c r="AP10" s="207">
        <v>1676.6149506346951</v>
      </c>
      <c r="AQ10" s="208">
        <v>67.064598025387809</v>
      </c>
      <c r="AR10" s="205">
        <f t="shared" si="5"/>
        <v>9</v>
      </c>
      <c r="AS10" s="529"/>
      <c r="AT10" s="203">
        <v>25</v>
      </c>
      <c r="AU10" s="207">
        <v>1682.2575976845135</v>
      </c>
      <c r="AV10" s="208">
        <v>67.290303907380533</v>
      </c>
      <c r="AW10" s="205">
        <f t="shared" si="6"/>
        <v>9</v>
      </c>
      <c r="AX10" s="529"/>
    </row>
    <row r="11" spans="1:50" ht="14.25" hidden="1" customHeight="1" outlineLevel="1">
      <c r="B11" s="494"/>
      <c r="C11" s="203">
        <v>5</v>
      </c>
      <c r="D11" s="206" t="s">
        <v>415</v>
      </c>
      <c r="E11" s="207">
        <v>21</v>
      </c>
      <c r="F11" s="203">
        <v>2000</v>
      </c>
      <c r="G11" s="208">
        <f t="shared" si="7"/>
        <v>95.238095238095241</v>
      </c>
      <c r="H11" s="529"/>
      <c r="I11" s="209">
        <f t="shared" si="8"/>
        <v>21</v>
      </c>
      <c r="J11" s="209">
        <f t="shared" si="8"/>
        <v>1672.2235550211785</v>
      </c>
      <c r="K11" s="210">
        <f t="shared" si="8"/>
        <v>79.629693096246598</v>
      </c>
      <c r="L11" s="530"/>
      <c r="M11" s="209">
        <f>RANK(K11, K$7:$K$21)</f>
        <v>3</v>
      </c>
      <c r="N11" s="599"/>
      <c r="O11" s="494"/>
      <c r="P11" s="207"/>
      <c r="Q11" s="207"/>
      <c r="R11" s="208"/>
      <c r="S11" s="205"/>
      <c r="T11" s="529"/>
      <c r="U11" s="207"/>
      <c r="V11" s="207"/>
      <c r="W11" s="208"/>
      <c r="X11" s="205"/>
      <c r="Y11" s="529"/>
      <c r="Z11" s="203"/>
      <c r="AA11" s="207"/>
      <c r="AB11" s="208"/>
      <c r="AC11" s="205"/>
      <c r="AD11" s="529"/>
      <c r="AE11" s="207">
        <v>21</v>
      </c>
      <c r="AF11" s="207">
        <v>1670.1415257162553</v>
      </c>
      <c r="AG11" s="208">
        <v>79.530548843631209</v>
      </c>
      <c r="AH11" s="205">
        <f t="shared" si="3"/>
        <v>3</v>
      </c>
      <c r="AI11" s="529"/>
      <c r="AJ11" s="203">
        <v>21</v>
      </c>
      <c r="AK11" s="207">
        <v>1669.5834791739601</v>
      </c>
      <c r="AL11" s="208">
        <v>79.503975198760003</v>
      </c>
      <c r="AM11" s="205">
        <f t="shared" si="4"/>
        <v>3</v>
      </c>
      <c r="AN11" s="529"/>
      <c r="AO11" s="203">
        <v>21</v>
      </c>
      <c r="AP11" s="207">
        <v>1670.0523798679121</v>
      </c>
      <c r="AQ11" s="208">
        <v>79.526303803233915</v>
      </c>
      <c r="AR11" s="205">
        <f t="shared" si="5"/>
        <v>3</v>
      </c>
      <c r="AS11" s="529"/>
      <c r="AT11" s="203">
        <v>21</v>
      </c>
      <c r="AU11" s="207">
        <v>1679.1168353265869</v>
      </c>
      <c r="AV11" s="208">
        <v>79.957944539361279</v>
      </c>
      <c r="AW11" s="205">
        <f t="shared" si="6"/>
        <v>3</v>
      </c>
      <c r="AX11" s="529"/>
    </row>
    <row r="12" spans="1:50" ht="14.25" hidden="1" customHeight="1" outlineLevel="1">
      <c r="B12" s="494"/>
      <c r="C12" s="203">
        <v>6</v>
      </c>
      <c r="D12" s="206" t="s">
        <v>416</v>
      </c>
      <c r="E12" s="207">
        <v>25</v>
      </c>
      <c r="F12" s="203">
        <v>2000</v>
      </c>
      <c r="G12" s="208">
        <f t="shared" si="7"/>
        <v>80</v>
      </c>
      <c r="H12" s="529"/>
      <c r="I12" s="209">
        <f t="shared" si="8"/>
        <v>25</v>
      </c>
      <c r="J12" s="209">
        <f t="shared" si="8"/>
        <v>1737.0632494837657</v>
      </c>
      <c r="K12" s="210">
        <f t="shared" si="8"/>
        <v>69.48252997935063</v>
      </c>
      <c r="L12" s="530"/>
      <c r="M12" s="209">
        <f>RANK(K12, K$7:$K$21)</f>
        <v>6</v>
      </c>
      <c r="N12" s="599"/>
      <c r="O12" s="494"/>
      <c r="P12" s="207"/>
      <c r="Q12" s="207"/>
      <c r="R12" s="208"/>
      <c r="S12" s="205"/>
      <c r="T12" s="529"/>
      <c r="U12" s="207"/>
      <c r="V12" s="207"/>
      <c r="W12" s="208"/>
      <c r="X12" s="205"/>
      <c r="Y12" s="529"/>
      <c r="Z12" s="203"/>
      <c r="AA12" s="207"/>
      <c r="AB12" s="208"/>
      <c r="AC12" s="205"/>
      <c r="AD12" s="529"/>
      <c r="AE12" s="207">
        <v>25</v>
      </c>
      <c r="AF12" s="207">
        <v>1736.4864864864849</v>
      </c>
      <c r="AG12" s="208">
        <v>69.459459459459396</v>
      </c>
      <c r="AH12" s="205">
        <f t="shared" si="3"/>
        <v>6</v>
      </c>
      <c r="AI12" s="529"/>
      <c r="AJ12" s="203">
        <v>25</v>
      </c>
      <c r="AK12" s="207">
        <v>1736.243452232477</v>
      </c>
      <c r="AL12" s="208">
        <v>69.449738089299075</v>
      </c>
      <c r="AM12" s="205">
        <f t="shared" si="4"/>
        <v>6</v>
      </c>
      <c r="AN12" s="529"/>
      <c r="AO12" s="203">
        <v>25</v>
      </c>
      <c r="AP12" s="207">
        <v>1737.7521613832846</v>
      </c>
      <c r="AQ12" s="208">
        <v>69.51008645533139</v>
      </c>
      <c r="AR12" s="205">
        <f t="shared" si="5"/>
        <v>6</v>
      </c>
      <c r="AS12" s="529"/>
      <c r="AT12" s="203">
        <v>25</v>
      </c>
      <c r="AU12" s="207">
        <v>1737.7708978328167</v>
      </c>
      <c r="AV12" s="208">
        <v>69.510835913312661</v>
      </c>
      <c r="AW12" s="205">
        <f t="shared" si="6"/>
        <v>6</v>
      </c>
      <c r="AX12" s="529"/>
    </row>
    <row r="13" spans="1:50" ht="14.25" hidden="1" customHeight="1" outlineLevel="1">
      <c r="B13" s="494"/>
      <c r="C13" s="203">
        <v>7</v>
      </c>
      <c r="D13" s="206" t="s">
        <v>497</v>
      </c>
      <c r="E13" s="207">
        <v>25</v>
      </c>
      <c r="F13" s="203">
        <v>2000</v>
      </c>
      <c r="G13" s="208">
        <f t="shared" si="7"/>
        <v>80</v>
      </c>
      <c r="H13" s="529"/>
      <c r="I13" s="209">
        <f t="shared" si="8"/>
        <v>25</v>
      </c>
      <c r="J13" s="209">
        <f t="shared" si="8"/>
        <v>1716.7036783368753</v>
      </c>
      <c r="K13" s="210">
        <f t="shared" si="8"/>
        <v>68.668147133475003</v>
      </c>
      <c r="L13" s="530"/>
      <c r="M13" s="209">
        <f>RANK(K13, K$7:$K$21)</f>
        <v>7</v>
      </c>
      <c r="N13" s="599"/>
      <c r="O13" s="494"/>
      <c r="P13" s="207"/>
      <c r="Q13" s="207"/>
      <c r="R13" s="208"/>
      <c r="S13" s="205"/>
      <c r="T13" s="529"/>
      <c r="U13" s="207"/>
      <c r="V13" s="207"/>
      <c r="W13" s="208"/>
      <c r="X13" s="205"/>
      <c r="Y13" s="529"/>
      <c r="Z13" s="203"/>
      <c r="AA13" s="207"/>
      <c r="AB13" s="208"/>
      <c r="AC13" s="205"/>
      <c r="AD13" s="529"/>
      <c r="AE13" s="207">
        <v>25</v>
      </c>
      <c r="AF13" s="207">
        <v>1715.8823529411729</v>
      </c>
      <c r="AG13" s="208">
        <v>68.635294117646922</v>
      </c>
      <c r="AH13" s="205">
        <f t="shared" si="3"/>
        <v>7</v>
      </c>
      <c r="AI13" s="529"/>
      <c r="AJ13" s="203">
        <v>25</v>
      </c>
      <c r="AK13" s="207">
        <v>1715.2231434115315</v>
      </c>
      <c r="AL13" s="208">
        <v>68.608925736461259</v>
      </c>
      <c r="AM13" s="205">
        <f t="shared" si="4"/>
        <v>7</v>
      </c>
      <c r="AN13" s="529"/>
      <c r="AO13" s="203">
        <v>25</v>
      </c>
      <c r="AP13" s="207">
        <v>1716.6829268292677</v>
      </c>
      <c r="AQ13" s="208">
        <v>68.667317073170707</v>
      </c>
      <c r="AR13" s="205">
        <f t="shared" si="5"/>
        <v>7</v>
      </c>
      <c r="AS13" s="529"/>
      <c r="AT13" s="203">
        <v>25</v>
      </c>
      <c r="AU13" s="207">
        <v>1719.0262901655292</v>
      </c>
      <c r="AV13" s="208">
        <v>68.761051606621166</v>
      </c>
      <c r="AW13" s="205">
        <f t="shared" si="6"/>
        <v>7</v>
      </c>
      <c r="AX13" s="529"/>
    </row>
    <row r="14" spans="1:50" ht="14.25" hidden="1" customHeight="1" outlineLevel="1">
      <c r="B14" s="494"/>
      <c r="C14" s="203">
        <v>8</v>
      </c>
      <c r="D14" s="206" t="s">
        <v>418</v>
      </c>
      <c r="E14" s="207">
        <v>14</v>
      </c>
      <c r="F14" s="203">
        <v>2000</v>
      </c>
      <c r="G14" s="208">
        <f t="shared" si="7"/>
        <v>142.85714285714286</v>
      </c>
      <c r="H14" s="529"/>
      <c r="I14" s="209">
        <f t="shared" si="8"/>
        <v>14</v>
      </c>
      <c r="J14" s="209">
        <f t="shared" si="8"/>
        <v>1652.3777675234164</v>
      </c>
      <c r="K14" s="210">
        <f t="shared" si="8"/>
        <v>118.02698339452974</v>
      </c>
      <c r="L14" s="530"/>
      <c r="M14" s="209">
        <f>RANK(K14, K$7:$K$21)</f>
        <v>1</v>
      </c>
      <c r="N14" s="599"/>
      <c r="O14" s="494"/>
      <c r="P14" s="207"/>
      <c r="Q14" s="207"/>
      <c r="R14" s="208"/>
      <c r="S14" s="205"/>
      <c r="T14" s="529"/>
      <c r="U14" s="207"/>
      <c r="V14" s="207"/>
      <c r="W14" s="208"/>
      <c r="X14" s="205"/>
      <c r="Y14" s="529"/>
      <c r="Z14" s="203"/>
      <c r="AA14" s="207"/>
      <c r="AB14" s="208"/>
      <c r="AC14" s="205"/>
      <c r="AD14" s="529"/>
      <c r="AE14" s="207">
        <v>14</v>
      </c>
      <c r="AF14" s="207">
        <v>1653.2484076433145</v>
      </c>
      <c r="AG14" s="208">
        <v>118.08917197452247</v>
      </c>
      <c r="AH14" s="205">
        <f t="shared" si="3"/>
        <v>1</v>
      </c>
      <c r="AI14" s="529"/>
      <c r="AJ14" s="203">
        <v>14</v>
      </c>
      <c r="AK14" s="207">
        <v>1651.8388791593702</v>
      </c>
      <c r="AL14" s="208">
        <v>117.98849136852644</v>
      </c>
      <c r="AM14" s="205">
        <f t="shared" si="4"/>
        <v>1</v>
      </c>
      <c r="AN14" s="529"/>
      <c r="AO14" s="203">
        <v>14</v>
      </c>
      <c r="AP14" s="207">
        <v>1652.120141342758</v>
      </c>
      <c r="AQ14" s="208">
        <v>118.00858152448271</v>
      </c>
      <c r="AR14" s="205">
        <f t="shared" si="5"/>
        <v>1</v>
      </c>
      <c r="AS14" s="529"/>
      <c r="AT14" s="203">
        <v>14</v>
      </c>
      <c r="AU14" s="207">
        <v>1652.3036419482232</v>
      </c>
      <c r="AV14" s="208">
        <v>118.02168871058737</v>
      </c>
      <c r="AW14" s="205">
        <f t="shared" si="6"/>
        <v>1</v>
      </c>
      <c r="AX14" s="529"/>
    </row>
    <row r="15" spans="1:50" ht="14.25" hidden="1" customHeight="1" outlineLevel="1">
      <c r="B15" s="494"/>
      <c r="C15" s="203">
        <v>9</v>
      </c>
      <c r="D15" s="206" t="s">
        <v>498</v>
      </c>
      <c r="E15" s="207">
        <v>24</v>
      </c>
      <c r="F15" s="203">
        <v>2000</v>
      </c>
      <c r="G15" s="208">
        <f t="shared" si="7"/>
        <v>83.333333333333329</v>
      </c>
      <c r="H15" s="529"/>
      <c r="I15" s="209">
        <f t="shared" si="8"/>
        <v>24</v>
      </c>
      <c r="J15" s="209">
        <f t="shared" si="8"/>
        <v>1691.8285628107221</v>
      </c>
      <c r="K15" s="210">
        <f t="shared" si="8"/>
        <v>70.492856783780084</v>
      </c>
      <c r="L15" s="530"/>
      <c r="M15" s="209">
        <f>RANK(K15, K$7:$K$21)</f>
        <v>5</v>
      </c>
      <c r="N15" s="599"/>
      <c r="O15" s="494"/>
      <c r="P15" s="207"/>
      <c r="Q15" s="207"/>
      <c r="R15" s="208"/>
      <c r="S15" s="205"/>
      <c r="T15" s="529"/>
      <c r="U15" s="207"/>
      <c r="V15" s="207"/>
      <c r="W15" s="208"/>
      <c r="X15" s="205"/>
      <c r="Y15" s="529"/>
      <c r="Z15" s="203"/>
      <c r="AA15" s="207"/>
      <c r="AB15" s="208"/>
      <c r="AC15" s="205"/>
      <c r="AD15" s="529"/>
      <c r="AE15" s="207">
        <v>24</v>
      </c>
      <c r="AF15" s="207">
        <v>1690.643985419199</v>
      </c>
      <c r="AG15" s="208">
        <v>70.44349939246662</v>
      </c>
      <c r="AH15" s="205">
        <f t="shared" si="3"/>
        <v>5</v>
      </c>
      <c r="AI15" s="529"/>
      <c r="AJ15" s="203">
        <v>24</v>
      </c>
      <c r="AK15" s="207">
        <v>1690.3032122485743</v>
      </c>
      <c r="AL15" s="208">
        <v>70.429300510357265</v>
      </c>
      <c r="AM15" s="205">
        <f t="shared" si="4"/>
        <v>5</v>
      </c>
      <c r="AN15" s="529"/>
      <c r="AO15" s="203">
        <v>24</v>
      </c>
      <c r="AP15" s="207">
        <v>1691.1627906976762</v>
      </c>
      <c r="AQ15" s="208">
        <v>70.465116279069846</v>
      </c>
      <c r="AR15" s="205">
        <f t="shared" si="5"/>
        <v>5</v>
      </c>
      <c r="AS15" s="529"/>
      <c r="AT15" s="203">
        <v>24</v>
      </c>
      <c r="AU15" s="207">
        <v>1695.2042628774389</v>
      </c>
      <c r="AV15" s="208">
        <v>70.633510953226619</v>
      </c>
      <c r="AW15" s="205">
        <f t="shared" si="6"/>
        <v>5</v>
      </c>
      <c r="AX15" s="529"/>
    </row>
    <row r="16" spans="1:50" ht="14.25" hidden="1" customHeight="1" outlineLevel="1">
      <c r="B16" s="494"/>
      <c r="C16" s="203">
        <v>10</v>
      </c>
      <c r="D16" s="206" t="s">
        <v>376</v>
      </c>
      <c r="E16" s="207">
        <v>25</v>
      </c>
      <c r="F16" s="203">
        <v>2000</v>
      </c>
      <c r="G16" s="208">
        <f t="shared" si="7"/>
        <v>80</v>
      </c>
      <c r="H16" s="529"/>
      <c r="I16" s="209">
        <f t="shared" si="8"/>
        <v>25</v>
      </c>
      <c r="J16" s="209">
        <f t="shared" si="8"/>
        <v>1682.9258749443977</v>
      </c>
      <c r="K16" s="210">
        <f t="shared" si="8"/>
        <v>67.317034997775906</v>
      </c>
      <c r="L16" s="530"/>
      <c r="M16" s="209">
        <f>RANK(K16, K$7:$K$21)</f>
        <v>8</v>
      </c>
      <c r="N16" s="599"/>
      <c r="O16" s="494"/>
      <c r="P16" s="207"/>
      <c r="Q16" s="207"/>
      <c r="R16" s="208"/>
      <c r="S16" s="205"/>
      <c r="T16" s="529"/>
      <c r="U16" s="207"/>
      <c r="V16" s="207"/>
      <c r="W16" s="208"/>
      <c r="X16" s="205"/>
      <c r="Y16" s="529"/>
      <c r="Z16" s="203"/>
      <c r="AA16" s="207"/>
      <c r="AB16" s="208"/>
      <c r="AC16" s="205"/>
      <c r="AD16" s="529"/>
      <c r="AE16" s="207">
        <v>25</v>
      </c>
      <c r="AF16" s="207">
        <v>1685.1428571428517</v>
      </c>
      <c r="AG16" s="208">
        <v>67.405714285714069</v>
      </c>
      <c r="AH16" s="205">
        <f t="shared" si="3"/>
        <v>8</v>
      </c>
      <c r="AI16" s="529"/>
      <c r="AJ16" s="203">
        <v>25</v>
      </c>
      <c r="AK16" s="207">
        <v>1681.4653292629705</v>
      </c>
      <c r="AL16" s="208">
        <v>67.258613170518814</v>
      </c>
      <c r="AM16" s="205">
        <f t="shared" si="4"/>
        <v>8</v>
      </c>
      <c r="AN16" s="529"/>
      <c r="AO16" s="203">
        <v>25</v>
      </c>
      <c r="AP16" s="207">
        <v>1682.3321554770328</v>
      </c>
      <c r="AQ16" s="208">
        <v>67.29328621908131</v>
      </c>
      <c r="AR16" s="205">
        <f t="shared" si="5"/>
        <v>8</v>
      </c>
      <c r="AS16" s="529"/>
      <c r="AT16" s="203">
        <v>25</v>
      </c>
      <c r="AU16" s="207">
        <v>1682.7631578947357</v>
      </c>
      <c r="AV16" s="208">
        <v>67.310526315789431</v>
      </c>
      <c r="AW16" s="205">
        <f t="shared" si="6"/>
        <v>8</v>
      </c>
      <c r="AX16" s="529"/>
    </row>
    <row r="17" spans="2:50" ht="14.25" hidden="1" customHeight="1" outlineLevel="1">
      <c r="B17" s="494"/>
      <c r="C17" s="203">
        <v>11</v>
      </c>
      <c r="D17" s="206"/>
      <c r="E17" s="207"/>
      <c r="F17" s="203"/>
      <c r="G17" s="208"/>
      <c r="H17" s="529"/>
      <c r="I17" s="209"/>
      <c r="J17" s="209"/>
      <c r="K17" s="210"/>
      <c r="L17" s="530"/>
      <c r="M17" s="209"/>
      <c r="N17" s="599"/>
      <c r="O17" s="494"/>
      <c r="P17" s="203"/>
      <c r="Q17" s="203"/>
      <c r="R17" s="203"/>
      <c r="S17" s="205"/>
      <c r="T17" s="529"/>
      <c r="U17" s="203"/>
      <c r="V17" s="203"/>
      <c r="W17" s="203"/>
      <c r="X17" s="205"/>
      <c r="Y17" s="529"/>
      <c r="Z17" s="203"/>
      <c r="AA17" s="203"/>
      <c r="AB17" s="203"/>
      <c r="AC17" s="205"/>
      <c r="AD17" s="529"/>
      <c r="AE17" s="203"/>
      <c r="AF17" s="207"/>
      <c r="AG17" s="208"/>
      <c r="AH17" s="205"/>
      <c r="AI17" s="529"/>
      <c r="AJ17" s="203"/>
      <c r="AK17" s="203"/>
      <c r="AL17" s="203"/>
      <c r="AM17" s="205"/>
      <c r="AN17" s="529"/>
      <c r="AO17" s="203"/>
      <c r="AP17" s="207"/>
      <c r="AQ17" s="208"/>
      <c r="AR17" s="205"/>
      <c r="AS17" s="529"/>
      <c r="AT17" s="203"/>
      <c r="AU17" s="207"/>
      <c r="AV17" s="208"/>
      <c r="AW17" s="205"/>
      <c r="AX17" s="529"/>
    </row>
    <row r="18" spans="2:50" ht="14.25" hidden="1" customHeight="1" outlineLevel="1">
      <c r="B18" s="494"/>
      <c r="C18" s="203">
        <v>12</v>
      </c>
      <c r="D18" s="206"/>
      <c r="E18" s="207"/>
      <c r="F18" s="203"/>
      <c r="G18" s="208"/>
      <c r="H18" s="529"/>
      <c r="I18" s="209"/>
      <c r="J18" s="209"/>
      <c r="K18" s="210"/>
      <c r="L18" s="530"/>
      <c r="M18" s="209"/>
      <c r="N18" s="599"/>
      <c r="O18" s="494"/>
      <c r="P18" s="203"/>
      <c r="Q18" s="203"/>
      <c r="R18" s="203"/>
      <c r="S18" s="205"/>
      <c r="T18" s="529"/>
      <c r="U18" s="203"/>
      <c r="V18" s="203"/>
      <c r="W18" s="203"/>
      <c r="X18" s="205"/>
      <c r="Y18" s="529"/>
      <c r="Z18" s="203"/>
      <c r="AA18" s="203"/>
      <c r="AB18" s="203"/>
      <c r="AC18" s="205"/>
      <c r="AD18" s="529"/>
      <c r="AE18" s="203"/>
      <c r="AF18" s="207"/>
      <c r="AG18" s="208"/>
      <c r="AH18" s="205"/>
      <c r="AI18" s="529"/>
      <c r="AJ18" s="203"/>
      <c r="AK18" s="203"/>
      <c r="AL18" s="203"/>
      <c r="AM18" s="205"/>
      <c r="AN18" s="529"/>
      <c r="AO18" s="203"/>
      <c r="AP18" s="207"/>
      <c r="AQ18" s="208"/>
      <c r="AR18" s="205"/>
      <c r="AS18" s="529"/>
      <c r="AT18" s="203"/>
      <c r="AU18" s="207"/>
      <c r="AV18" s="208"/>
      <c r="AW18" s="205"/>
      <c r="AX18" s="529"/>
    </row>
    <row r="19" spans="2:50" ht="14.25" hidden="1" customHeight="1" outlineLevel="1">
      <c r="B19" s="494"/>
      <c r="C19" s="203">
        <v>13</v>
      </c>
      <c r="D19" s="206"/>
      <c r="E19" s="207"/>
      <c r="F19" s="203"/>
      <c r="G19" s="208"/>
      <c r="H19" s="529"/>
      <c r="I19" s="209"/>
      <c r="J19" s="209"/>
      <c r="K19" s="210"/>
      <c r="L19" s="530"/>
      <c r="M19" s="209"/>
      <c r="N19" s="599"/>
      <c r="O19" s="494"/>
      <c r="P19" s="203"/>
      <c r="Q19" s="203"/>
      <c r="R19" s="203"/>
      <c r="S19" s="205"/>
      <c r="T19" s="529"/>
      <c r="U19" s="203"/>
      <c r="V19" s="203"/>
      <c r="W19" s="203"/>
      <c r="X19" s="205"/>
      <c r="Y19" s="529"/>
      <c r="Z19" s="203"/>
      <c r="AA19" s="203"/>
      <c r="AB19" s="203"/>
      <c r="AC19" s="205"/>
      <c r="AD19" s="529"/>
      <c r="AE19" s="203"/>
      <c r="AF19" s="207"/>
      <c r="AG19" s="208"/>
      <c r="AH19" s="205"/>
      <c r="AI19" s="529"/>
      <c r="AJ19" s="203"/>
      <c r="AK19" s="203"/>
      <c r="AL19" s="203"/>
      <c r="AM19" s="205"/>
      <c r="AN19" s="529"/>
      <c r="AO19" s="203"/>
      <c r="AP19" s="207"/>
      <c r="AQ19" s="208"/>
      <c r="AR19" s="205"/>
      <c r="AS19" s="529"/>
      <c r="AT19" s="203"/>
      <c r="AU19" s="207"/>
      <c r="AV19" s="208"/>
      <c r="AW19" s="205"/>
      <c r="AX19" s="529"/>
    </row>
    <row r="20" spans="2:50" ht="14.25" hidden="1" customHeight="1" outlineLevel="1">
      <c r="B20" s="494"/>
      <c r="C20" s="203">
        <v>14</v>
      </c>
      <c r="D20" s="206"/>
      <c r="E20" s="207"/>
      <c r="F20" s="203"/>
      <c r="G20" s="208"/>
      <c r="H20" s="529"/>
      <c r="I20" s="209"/>
      <c r="J20" s="209"/>
      <c r="K20" s="210"/>
      <c r="L20" s="530"/>
      <c r="M20" s="209"/>
      <c r="N20" s="599"/>
      <c r="O20" s="494"/>
      <c r="P20" s="203"/>
      <c r="Q20" s="203"/>
      <c r="R20" s="203"/>
      <c r="S20" s="205"/>
      <c r="T20" s="529"/>
      <c r="U20" s="203"/>
      <c r="V20" s="203"/>
      <c r="W20" s="203"/>
      <c r="X20" s="205"/>
      <c r="Y20" s="529"/>
      <c r="Z20" s="203"/>
      <c r="AA20" s="203"/>
      <c r="AB20" s="203"/>
      <c r="AC20" s="205"/>
      <c r="AD20" s="529"/>
      <c r="AE20" s="203"/>
      <c r="AF20" s="207"/>
      <c r="AG20" s="208"/>
      <c r="AH20" s="205"/>
      <c r="AI20" s="529"/>
      <c r="AJ20" s="203"/>
      <c r="AK20" s="203"/>
      <c r="AL20" s="203"/>
      <c r="AM20" s="205"/>
      <c r="AN20" s="529"/>
      <c r="AO20" s="203"/>
      <c r="AP20" s="207"/>
      <c r="AQ20" s="208"/>
      <c r="AR20" s="205"/>
      <c r="AS20" s="529"/>
      <c r="AT20" s="203"/>
      <c r="AU20" s="207"/>
      <c r="AV20" s="208"/>
      <c r="AW20" s="205"/>
      <c r="AX20" s="529"/>
    </row>
    <row r="21" spans="2:50" ht="14.25" hidden="1" customHeight="1" outlineLevel="1">
      <c r="B21" s="494"/>
      <c r="C21" s="203">
        <v>15</v>
      </c>
      <c r="D21" s="206"/>
      <c r="E21" s="207"/>
      <c r="F21" s="203"/>
      <c r="G21" s="208"/>
      <c r="H21" s="529"/>
      <c r="I21" s="209"/>
      <c r="J21" s="209"/>
      <c r="K21" s="210"/>
      <c r="L21" s="530"/>
      <c r="M21" s="209"/>
      <c r="N21" s="599"/>
      <c r="O21" s="494"/>
      <c r="P21" s="203"/>
      <c r="Q21" s="203"/>
      <c r="R21" s="203"/>
      <c r="S21" s="205"/>
      <c r="T21" s="529"/>
      <c r="U21" s="203"/>
      <c r="V21" s="203"/>
      <c r="W21" s="203"/>
      <c r="X21" s="205"/>
      <c r="Y21" s="529"/>
      <c r="Z21" s="203"/>
      <c r="AA21" s="203"/>
      <c r="AB21" s="203"/>
      <c r="AC21" s="205"/>
      <c r="AD21" s="529"/>
      <c r="AE21" s="203"/>
      <c r="AF21" s="207"/>
      <c r="AG21" s="208"/>
      <c r="AH21" s="205"/>
      <c r="AI21" s="529"/>
      <c r="AJ21" s="203"/>
      <c r="AK21" s="203"/>
      <c r="AL21" s="203"/>
      <c r="AM21" s="205"/>
      <c r="AN21" s="529"/>
      <c r="AO21" s="203"/>
      <c r="AP21" s="207"/>
      <c r="AQ21" s="208"/>
      <c r="AR21" s="205"/>
      <c r="AS21" s="529"/>
      <c r="AT21" s="203"/>
      <c r="AU21" s="207"/>
      <c r="AV21" s="208"/>
      <c r="AW21" s="205"/>
      <c r="AX21" s="529"/>
    </row>
    <row r="22" spans="2:50" ht="14.25" hidden="1" customHeight="1" outlineLevel="1" collapsed="1">
      <c r="B22" s="584" t="s">
        <v>606</v>
      </c>
      <c r="C22" s="585"/>
      <c r="D22" s="585"/>
      <c r="E22" s="585"/>
      <c r="F22" s="585"/>
      <c r="G22" s="585"/>
      <c r="H22" s="585"/>
      <c r="I22" s="190"/>
      <c r="J22" s="190"/>
      <c r="K22" s="190"/>
      <c r="L22" s="190"/>
      <c r="M22" s="213"/>
      <c r="N22" s="494" t="s">
        <v>445</v>
      </c>
      <c r="O22" s="494" t="s">
        <v>105</v>
      </c>
      <c r="P22" s="587">
        <f>AT2+1</f>
        <v>45874</v>
      </c>
      <c r="Q22" s="588"/>
      <c r="R22" s="588"/>
      <c r="S22" s="588"/>
      <c r="T22" s="588"/>
      <c r="U22" s="589">
        <f>P22+1</f>
        <v>45875</v>
      </c>
      <c r="V22" s="590"/>
      <c r="W22" s="590"/>
      <c r="X22" s="590"/>
      <c r="Y22" s="590"/>
      <c r="Z22" s="587">
        <f t="shared" ref="Z22" si="9">U22+1</f>
        <v>45876</v>
      </c>
      <c r="AA22" s="588"/>
      <c r="AB22" s="588"/>
      <c r="AC22" s="588"/>
      <c r="AD22" s="588"/>
      <c r="AE22" s="589">
        <f t="shared" ref="AE22" si="10">Z22+1</f>
        <v>45877</v>
      </c>
      <c r="AF22" s="590"/>
      <c r="AG22" s="590"/>
      <c r="AH22" s="590"/>
      <c r="AI22" s="590"/>
      <c r="AJ22" s="587">
        <f t="shared" ref="AJ22" si="11">AE22+1</f>
        <v>45878</v>
      </c>
      <c r="AK22" s="587"/>
      <c r="AL22" s="587"/>
      <c r="AM22" s="587"/>
      <c r="AN22" s="587"/>
      <c r="AO22" s="589">
        <f t="shared" ref="AO22" si="12">AJ22+1</f>
        <v>45879</v>
      </c>
      <c r="AP22" s="590"/>
      <c r="AQ22" s="590"/>
      <c r="AR22" s="590"/>
      <c r="AS22" s="590"/>
      <c r="AT22" s="587">
        <f t="shared" ref="AT22" si="13">AO22+1</f>
        <v>45880</v>
      </c>
      <c r="AU22" s="587"/>
      <c r="AV22" s="587"/>
      <c r="AW22" s="587"/>
      <c r="AX22" s="587"/>
    </row>
    <row r="23" spans="2:50" ht="14.25" hidden="1" customHeight="1" outlineLevel="1">
      <c r="B23" s="534"/>
      <c r="C23" s="534"/>
      <c r="D23" s="534"/>
      <c r="E23" s="534"/>
      <c r="F23" s="534"/>
      <c r="G23" s="534"/>
      <c r="H23" s="534"/>
      <c r="I23" s="192"/>
      <c r="J23" s="192"/>
      <c r="K23" s="192"/>
      <c r="L23" s="192"/>
      <c r="M23" s="214"/>
      <c r="N23" s="494"/>
      <c r="O23" s="494"/>
      <c r="P23" s="594">
        <f>P22</f>
        <v>45874</v>
      </c>
      <c r="Q23" s="594"/>
      <c r="R23" s="594"/>
      <c r="S23" s="594"/>
      <c r="T23" s="594"/>
      <c r="U23" s="595">
        <f>U22</f>
        <v>45875</v>
      </c>
      <c r="V23" s="595"/>
      <c r="W23" s="595"/>
      <c r="X23" s="595"/>
      <c r="Y23" s="595"/>
      <c r="Z23" s="594">
        <f t="shared" ref="Z23" si="14">Z22</f>
        <v>45876</v>
      </c>
      <c r="AA23" s="594"/>
      <c r="AB23" s="594"/>
      <c r="AC23" s="594"/>
      <c r="AD23" s="594"/>
      <c r="AE23" s="595">
        <f t="shared" ref="AE23" si="15">AE22</f>
        <v>45877</v>
      </c>
      <c r="AF23" s="595"/>
      <c r="AG23" s="595"/>
      <c r="AH23" s="595"/>
      <c r="AI23" s="595"/>
      <c r="AJ23" s="594">
        <f t="shared" ref="AJ23" si="16">AJ22</f>
        <v>45878</v>
      </c>
      <c r="AK23" s="594"/>
      <c r="AL23" s="594"/>
      <c r="AM23" s="594"/>
      <c r="AN23" s="594"/>
      <c r="AO23" s="595">
        <f t="shared" ref="AO23" si="17">AO22</f>
        <v>45879</v>
      </c>
      <c r="AP23" s="595"/>
      <c r="AQ23" s="595"/>
      <c r="AR23" s="595"/>
      <c r="AS23" s="595"/>
      <c r="AT23" s="594">
        <f t="shared" ref="AT23" si="18">AT22</f>
        <v>45880</v>
      </c>
      <c r="AU23" s="594"/>
      <c r="AV23" s="594"/>
      <c r="AW23" s="594"/>
      <c r="AX23" s="594"/>
    </row>
    <row r="24" spans="2:50" ht="14.25" hidden="1" customHeight="1" outlineLevel="1">
      <c r="B24" s="494" t="s">
        <v>165</v>
      </c>
      <c r="C24" s="494" t="s">
        <v>160</v>
      </c>
      <c r="D24" s="494"/>
      <c r="E24" s="494" t="s">
        <v>161</v>
      </c>
      <c r="F24" s="494"/>
      <c r="G24" s="494"/>
      <c r="H24" s="494" t="s">
        <v>166</v>
      </c>
      <c r="I24" s="527" t="s">
        <v>446</v>
      </c>
      <c r="J24" s="527"/>
      <c r="K24" s="527"/>
      <c r="L24" s="527" t="s">
        <v>166</v>
      </c>
      <c r="M24" s="527" t="s">
        <v>168</v>
      </c>
      <c r="N24" s="494"/>
      <c r="O24" s="494" t="s">
        <v>167</v>
      </c>
      <c r="P24" s="494" t="s">
        <v>163</v>
      </c>
      <c r="Q24" s="494"/>
      <c r="R24" s="494"/>
      <c r="S24" s="494"/>
      <c r="T24" s="494" t="s">
        <v>166</v>
      </c>
      <c r="U24" s="494" t="s">
        <v>163</v>
      </c>
      <c r="V24" s="494"/>
      <c r="W24" s="494"/>
      <c r="X24" s="494"/>
      <c r="Y24" s="494" t="s">
        <v>166</v>
      </c>
      <c r="Z24" s="494" t="s">
        <v>163</v>
      </c>
      <c r="AA24" s="494"/>
      <c r="AB24" s="494"/>
      <c r="AC24" s="494"/>
      <c r="AD24" s="494" t="s">
        <v>166</v>
      </c>
      <c r="AE24" s="494" t="s">
        <v>163</v>
      </c>
      <c r="AF24" s="494"/>
      <c r="AG24" s="494"/>
      <c r="AH24" s="494"/>
      <c r="AI24" s="494" t="s">
        <v>166</v>
      </c>
      <c r="AJ24" s="494" t="s">
        <v>163</v>
      </c>
      <c r="AK24" s="494"/>
      <c r="AL24" s="494"/>
      <c r="AM24" s="494"/>
      <c r="AN24" s="494" t="s">
        <v>166</v>
      </c>
      <c r="AO24" s="494" t="s">
        <v>163</v>
      </c>
      <c r="AP24" s="494"/>
      <c r="AQ24" s="494"/>
      <c r="AR24" s="494"/>
      <c r="AS24" s="494" t="s">
        <v>166</v>
      </c>
      <c r="AT24" s="494" t="s">
        <v>163</v>
      </c>
      <c r="AU24" s="494"/>
      <c r="AV24" s="494"/>
      <c r="AW24" s="494"/>
      <c r="AX24" s="494" t="s">
        <v>166</v>
      </c>
    </row>
    <row r="25" spans="2:50" ht="14.25" hidden="1" customHeight="1" outlineLevel="1">
      <c r="B25" s="494"/>
      <c r="C25" s="494"/>
      <c r="D25" s="494"/>
      <c r="E25" s="494" t="s">
        <v>447</v>
      </c>
      <c r="F25" s="494"/>
      <c r="G25" s="494"/>
      <c r="H25" s="494"/>
      <c r="I25" s="527" t="s">
        <v>447</v>
      </c>
      <c r="J25" s="527"/>
      <c r="K25" s="527"/>
      <c r="L25" s="527"/>
      <c r="M25" s="527"/>
      <c r="N25" s="494"/>
      <c r="O25" s="494"/>
      <c r="P25" s="494" t="s">
        <v>448</v>
      </c>
      <c r="Q25" s="494"/>
      <c r="R25" s="494"/>
      <c r="S25" s="494"/>
      <c r="T25" s="494"/>
      <c r="U25" s="494" t="s">
        <v>448</v>
      </c>
      <c r="V25" s="494"/>
      <c r="W25" s="494"/>
      <c r="X25" s="494"/>
      <c r="Y25" s="494"/>
      <c r="Z25" s="494" t="s">
        <v>448</v>
      </c>
      <c r="AA25" s="494"/>
      <c r="AB25" s="494"/>
      <c r="AC25" s="494"/>
      <c r="AD25" s="494"/>
      <c r="AE25" s="494" t="s">
        <v>448</v>
      </c>
      <c r="AF25" s="494"/>
      <c r="AG25" s="494"/>
      <c r="AH25" s="494"/>
      <c r="AI25" s="494"/>
      <c r="AJ25" s="494" t="s">
        <v>448</v>
      </c>
      <c r="AK25" s="494"/>
      <c r="AL25" s="494"/>
      <c r="AM25" s="494"/>
      <c r="AN25" s="494"/>
      <c r="AO25" s="494" t="s">
        <v>448</v>
      </c>
      <c r="AP25" s="494"/>
      <c r="AQ25" s="494"/>
      <c r="AR25" s="494"/>
      <c r="AS25" s="494"/>
      <c r="AT25" s="494" t="s">
        <v>448</v>
      </c>
      <c r="AU25" s="494"/>
      <c r="AV25" s="494"/>
      <c r="AW25" s="494"/>
      <c r="AX25" s="494"/>
    </row>
    <row r="26" spans="2:50" ht="14.25" hidden="1" customHeight="1" outlineLevel="1">
      <c r="B26" s="494"/>
      <c r="C26" s="494"/>
      <c r="D26" s="494"/>
      <c r="E26" s="203" t="s">
        <v>162</v>
      </c>
      <c r="F26" s="203" t="s">
        <v>449</v>
      </c>
      <c r="G26" s="203" t="s">
        <v>164</v>
      </c>
      <c r="H26" s="494"/>
      <c r="I26" s="204" t="s">
        <v>162</v>
      </c>
      <c r="J26" s="204" t="s">
        <v>449</v>
      </c>
      <c r="K26" s="204" t="s">
        <v>164</v>
      </c>
      <c r="L26" s="527"/>
      <c r="M26" s="527"/>
      <c r="N26" s="494"/>
      <c r="O26" s="494"/>
      <c r="P26" s="203" t="s">
        <v>162</v>
      </c>
      <c r="Q26" s="203" t="s">
        <v>449</v>
      </c>
      <c r="R26" s="203" t="s">
        <v>164</v>
      </c>
      <c r="S26" s="205" t="s">
        <v>168</v>
      </c>
      <c r="T26" s="494"/>
      <c r="U26" s="203" t="s">
        <v>162</v>
      </c>
      <c r="V26" s="203" t="s">
        <v>449</v>
      </c>
      <c r="W26" s="203" t="s">
        <v>164</v>
      </c>
      <c r="X26" s="205" t="s">
        <v>168</v>
      </c>
      <c r="Y26" s="494"/>
      <c r="Z26" s="203" t="s">
        <v>162</v>
      </c>
      <c r="AA26" s="203" t="s">
        <v>449</v>
      </c>
      <c r="AB26" s="203" t="s">
        <v>164</v>
      </c>
      <c r="AC26" s="205" t="s">
        <v>168</v>
      </c>
      <c r="AD26" s="494"/>
      <c r="AE26" s="203" t="s">
        <v>162</v>
      </c>
      <c r="AF26" s="203" t="s">
        <v>449</v>
      </c>
      <c r="AG26" s="203" t="s">
        <v>164</v>
      </c>
      <c r="AH26" s="205" t="s">
        <v>168</v>
      </c>
      <c r="AI26" s="494"/>
      <c r="AJ26" s="203" t="s">
        <v>162</v>
      </c>
      <c r="AK26" s="203" t="s">
        <v>449</v>
      </c>
      <c r="AL26" s="203" t="s">
        <v>164</v>
      </c>
      <c r="AM26" s="205" t="s">
        <v>168</v>
      </c>
      <c r="AN26" s="494"/>
      <c r="AO26" s="203" t="s">
        <v>162</v>
      </c>
      <c r="AP26" s="203" t="s">
        <v>449</v>
      </c>
      <c r="AQ26" s="203" t="s">
        <v>164</v>
      </c>
      <c r="AR26" s="205" t="s">
        <v>168</v>
      </c>
      <c r="AS26" s="494"/>
      <c r="AT26" s="203" t="s">
        <v>162</v>
      </c>
      <c r="AU26" s="203" t="s">
        <v>449</v>
      </c>
      <c r="AV26" s="203" t="s">
        <v>164</v>
      </c>
      <c r="AW26" s="205" t="s">
        <v>168</v>
      </c>
      <c r="AX26" s="494"/>
    </row>
    <row r="27" spans="2:50" ht="14.25" hidden="1" customHeight="1" outlineLevel="1">
      <c r="B27" s="494" t="s">
        <v>139</v>
      </c>
      <c r="C27" s="203">
        <v>1</v>
      </c>
      <c r="D27" s="206" t="s">
        <v>376</v>
      </c>
      <c r="E27" s="207">
        <v>25</v>
      </c>
      <c r="F27" s="203">
        <v>2000</v>
      </c>
      <c r="G27" s="208">
        <f t="shared" ref="G27:G36" si="19">F27/E27</f>
        <v>80</v>
      </c>
      <c r="H27" s="529">
        <f>AVERAGE(G27:G41)</f>
        <v>91.057132798551564</v>
      </c>
      <c r="I27" s="209">
        <f>AVERAGE(P27,U27,Z27,AE27,AJ27,AO27,AT27)</f>
        <v>25</v>
      </c>
      <c r="J27" s="209">
        <f>AVERAGE(Q27,V27,AA27,AF27,AK27,AP27,AU27)</f>
        <v>1681.2421499901768</v>
      </c>
      <c r="K27" s="210">
        <f>AVERAGE(R27,W27,AB27,AG27,AL27,AQ27,AV27)</f>
        <v>67.249685999607067</v>
      </c>
      <c r="L27" s="530">
        <f>IFERROR(AVERAGE(K27:K41),"-")</f>
        <v>76.928559187024035</v>
      </c>
      <c r="M27" s="209">
        <f>RANK(K27, K$27:$K$41)</f>
        <v>9</v>
      </c>
      <c r="N27" s="494"/>
      <c r="O27" s="494"/>
      <c r="P27" s="203">
        <v>25</v>
      </c>
      <c r="Q27" s="207">
        <v>1682.8330522765573</v>
      </c>
      <c r="R27" s="208">
        <f t="shared" ref="R27:R36" si="20">Q27/P27</f>
        <v>67.31332209106229</v>
      </c>
      <c r="S27" s="205">
        <f>RANK(R27, R$27:R$41)</f>
        <v>9</v>
      </c>
      <c r="T27" s="529">
        <f>AVERAGE(R27:R41)</f>
        <v>76.927893757022815</v>
      </c>
      <c r="U27" s="203">
        <v>25</v>
      </c>
      <c r="V27" s="207">
        <v>1683.0508474576261</v>
      </c>
      <c r="W27" s="208">
        <f t="shared" ref="W27:W36" si="21">V27/U27</f>
        <v>67.322033898305051</v>
      </c>
      <c r="X27" s="205">
        <f>RANK(W27, W$27:W$41)</f>
        <v>9</v>
      </c>
      <c r="Y27" s="529">
        <f>AVERAGE(W27:W41)</f>
        <v>76.954019904768174</v>
      </c>
      <c r="Z27" s="203">
        <v>25</v>
      </c>
      <c r="AA27" s="207">
        <v>1684.0296759078481</v>
      </c>
      <c r="AB27" s="208">
        <f t="shared" ref="AB27:AB36" si="22">AA27/Z27</f>
        <v>67.361187036313922</v>
      </c>
      <c r="AC27" s="205">
        <f>RANK(AB27, AB$27:AB$41)</f>
        <v>9</v>
      </c>
      <c r="AD27" s="529">
        <f>AVERAGE(AB27:AB41)</f>
        <v>76.976962777899956</v>
      </c>
      <c r="AE27" s="203">
        <v>25</v>
      </c>
      <c r="AF27" s="207">
        <v>1683.0043331728455</v>
      </c>
      <c r="AG27" s="208">
        <f t="shared" ref="AG27:AG36" si="23">AF27/AE27</f>
        <v>67.320173326913817</v>
      </c>
      <c r="AH27" s="205">
        <f>RANK(AG27, AG$27:AG$41)</f>
        <v>9</v>
      </c>
      <c r="AI27" s="529">
        <f>AVERAGE(AG27:AG41)</f>
        <v>76.950961275714619</v>
      </c>
      <c r="AJ27" s="203">
        <v>25</v>
      </c>
      <c r="AK27" s="207">
        <v>1678.4878487848782</v>
      </c>
      <c r="AL27" s="208">
        <f t="shared" ref="AL27:AL36" si="24">AK27/AJ27</f>
        <v>67.139513951395131</v>
      </c>
      <c r="AM27" s="205">
        <f>RANK(AL27, AL$27:AL$41)</f>
        <v>9</v>
      </c>
      <c r="AN27" s="529">
        <f>AVERAGE(AL27:AL41)</f>
        <v>76.89509506554613</v>
      </c>
      <c r="AO27" s="203">
        <v>25</v>
      </c>
      <c r="AP27" s="207">
        <v>1678.8579197824595</v>
      </c>
      <c r="AQ27" s="208">
        <f t="shared" ref="AQ27:AQ36" si="25">AP27/AO27</f>
        <v>67.154316791298385</v>
      </c>
      <c r="AR27" s="205">
        <f>RANK(AQ27, AQ$27:AQ$41)</f>
        <v>9</v>
      </c>
      <c r="AS27" s="529">
        <f>AVERAGE(AQ27:AQ41)</f>
        <v>76.893315980307719</v>
      </c>
      <c r="AT27" s="203">
        <v>25</v>
      </c>
      <c r="AU27" s="207">
        <v>1678.4313725490206</v>
      </c>
      <c r="AV27" s="208">
        <f t="shared" ref="AV27:AV36" si="26">AU27/AT27</f>
        <v>67.13725490196083</v>
      </c>
      <c r="AW27" s="205">
        <f>RANK(AV27, AV$27:AV$41)</f>
        <v>9</v>
      </c>
      <c r="AX27" s="529">
        <f>AVERAGE(AV27:AV41)</f>
        <v>76.901665547908792</v>
      </c>
    </row>
    <row r="28" spans="2:50" ht="14.25" hidden="1" customHeight="1" outlineLevel="1">
      <c r="B28" s="494"/>
      <c r="C28" s="203">
        <v>2</v>
      </c>
      <c r="D28" s="206" t="s">
        <v>419</v>
      </c>
      <c r="E28" s="207">
        <v>24</v>
      </c>
      <c r="F28" s="203">
        <v>2000</v>
      </c>
      <c r="G28" s="208">
        <f t="shared" si="19"/>
        <v>83.333333333333329</v>
      </c>
      <c r="H28" s="529"/>
      <c r="I28" s="209">
        <f t="shared" ref="I28:K36" si="27">AVERAGE(P28,U28,Z28,AE28,AJ28,AO28,AT28)</f>
        <v>24</v>
      </c>
      <c r="J28" s="209">
        <f t="shared" si="27"/>
        <v>1691.958844206923</v>
      </c>
      <c r="K28" s="210">
        <f t="shared" si="27"/>
        <v>70.498285175288473</v>
      </c>
      <c r="L28" s="530"/>
      <c r="M28" s="209">
        <f>RANK(K28, K$27:$K$41)</f>
        <v>5</v>
      </c>
      <c r="N28" s="494"/>
      <c r="O28" s="494"/>
      <c r="P28" s="203">
        <v>24</v>
      </c>
      <c r="Q28" s="207">
        <v>1692.1400778210118</v>
      </c>
      <c r="R28" s="208">
        <f t="shared" si="20"/>
        <v>70.505836575875492</v>
      </c>
      <c r="S28" s="205">
        <f t="shared" ref="S28:S36" si="28">RANK(R28, R$27:R$41)</f>
        <v>5</v>
      </c>
      <c r="T28" s="529"/>
      <c r="U28" s="203">
        <v>24</v>
      </c>
      <c r="V28" s="207">
        <v>1692.2779922779898</v>
      </c>
      <c r="W28" s="208">
        <f t="shared" si="21"/>
        <v>70.511583011582914</v>
      </c>
      <c r="X28" s="205">
        <f t="shared" ref="X28:X36" si="29">RANK(W28, W$27:W$41)</f>
        <v>5</v>
      </c>
      <c r="Y28" s="529"/>
      <c r="Z28" s="203">
        <v>24</v>
      </c>
      <c r="AA28" s="207">
        <v>1692.8196147110305</v>
      </c>
      <c r="AB28" s="208">
        <f t="shared" si="22"/>
        <v>70.534150612959607</v>
      </c>
      <c r="AC28" s="205">
        <f t="shared" ref="AC28:AC36" si="30">RANK(AB28, AB$27:AB$41)</f>
        <v>5</v>
      </c>
      <c r="AD28" s="529"/>
      <c r="AE28" s="203">
        <v>24</v>
      </c>
      <c r="AF28" s="207">
        <v>1692.6727973894972</v>
      </c>
      <c r="AG28" s="208">
        <f t="shared" si="23"/>
        <v>70.528033224562378</v>
      </c>
      <c r="AH28" s="205">
        <f t="shared" ref="AH28:AH36" si="31">RANK(AG28, AG$27:AG$41)</f>
        <v>5</v>
      </c>
      <c r="AI28" s="529"/>
      <c r="AJ28" s="203">
        <v>24</v>
      </c>
      <c r="AK28" s="207">
        <v>1691.7618761274778</v>
      </c>
      <c r="AL28" s="208">
        <f t="shared" si="24"/>
        <v>70.49007817197824</v>
      </c>
      <c r="AM28" s="205">
        <f t="shared" ref="AM28:AM36" si="32">RANK(AL28, AL$27:AL$41)</f>
        <v>5</v>
      </c>
      <c r="AN28" s="529"/>
      <c r="AO28" s="203">
        <v>24</v>
      </c>
      <c r="AP28" s="207">
        <v>1690.615384615385</v>
      </c>
      <c r="AQ28" s="208">
        <f t="shared" si="25"/>
        <v>70.442307692307708</v>
      </c>
      <c r="AR28" s="205">
        <f t="shared" ref="AR28:AR36" si="33">RANK(AQ28, AQ$27:AQ$41)</f>
        <v>5</v>
      </c>
      <c r="AS28" s="529"/>
      <c r="AT28" s="203">
        <v>24</v>
      </c>
      <c r="AU28" s="207">
        <v>1691.4241665060692</v>
      </c>
      <c r="AV28" s="208">
        <f t="shared" si="26"/>
        <v>70.476006937752885</v>
      </c>
      <c r="AW28" s="205">
        <f t="shared" ref="AW28:AW36" si="34">RANK(AV28, AV$27:AV$41)</f>
        <v>5</v>
      </c>
      <c r="AX28" s="529"/>
    </row>
    <row r="29" spans="2:50" ht="14.25" hidden="1" customHeight="1" outlineLevel="1">
      <c r="B29" s="494"/>
      <c r="C29" s="203">
        <v>3</v>
      </c>
      <c r="D29" s="206" t="s">
        <v>418</v>
      </c>
      <c r="E29" s="207">
        <v>14</v>
      </c>
      <c r="F29" s="203">
        <v>2000</v>
      </c>
      <c r="G29" s="208">
        <f t="shared" si="19"/>
        <v>142.85714285714286</v>
      </c>
      <c r="H29" s="529"/>
      <c r="I29" s="209">
        <f t="shared" si="27"/>
        <v>14</v>
      </c>
      <c r="J29" s="209">
        <f t="shared" si="27"/>
        <v>1652.0369742871619</v>
      </c>
      <c r="K29" s="210">
        <f t="shared" si="27"/>
        <v>118.00264102051156</v>
      </c>
      <c r="L29" s="530"/>
      <c r="M29" s="209">
        <f>RANK(K29, K$27:$K$41)</f>
        <v>1</v>
      </c>
      <c r="N29" s="494"/>
      <c r="O29" s="494"/>
      <c r="P29" s="203">
        <v>14</v>
      </c>
      <c r="Q29" s="207">
        <v>1651.3603818615688</v>
      </c>
      <c r="R29" s="208">
        <f t="shared" si="20"/>
        <v>117.95431299011206</v>
      </c>
      <c r="S29" s="205">
        <f t="shared" si="28"/>
        <v>1</v>
      </c>
      <c r="T29" s="529"/>
      <c r="U29" s="203">
        <v>14</v>
      </c>
      <c r="V29" s="207">
        <v>1652.0076481835565</v>
      </c>
      <c r="W29" s="208">
        <f t="shared" si="21"/>
        <v>118.00054629882547</v>
      </c>
      <c r="X29" s="205">
        <f t="shared" si="29"/>
        <v>1</v>
      </c>
      <c r="Y29" s="529"/>
      <c r="Z29" s="203">
        <v>14</v>
      </c>
      <c r="AA29" s="207">
        <v>1652.0792079207915</v>
      </c>
      <c r="AB29" s="208">
        <f t="shared" si="22"/>
        <v>118.00565770862796</v>
      </c>
      <c r="AC29" s="205">
        <f t="shared" si="30"/>
        <v>1</v>
      </c>
      <c r="AD29" s="529"/>
      <c r="AE29" s="203">
        <v>14</v>
      </c>
      <c r="AF29" s="207">
        <v>1651.9951632406326</v>
      </c>
      <c r="AG29" s="208">
        <f t="shared" si="23"/>
        <v>117.99965451718803</v>
      </c>
      <c r="AH29" s="205">
        <f t="shared" si="31"/>
        <v>1</v>
      </c>
      <c r="AI29" s="529"/>
      <c r="AJ29" s="203">
        <v>14</v>
      </c>
      <c r="AK29" s="207">
        <v>1652.0833333333362</v>
      </c>
      <c r="AL29" s="208">
        <f t="shared" si="24"/>
        <v>118.00595238095259</v>
      </c>
      <c r="AM29" s="205">
        <f t="shared" si="32"/>
        <v>1</v>
      </c>
      <c r="AN29" s="529"/>
      <c r="AO29" s="203">
        <v>14</v>
      </c>
      <c r="AP29" s="207">
        <v>1651.9981626090967</v>
      </c>
      <c r="AQ29" s="208">
        <f t="shared" si="25"/>
        <v>117.99986875779261</v>
      </c>
      <c r="AR29" s="205">
        <f t="shared" si="33"/>
        <v>1</v>
      </c>
      <c r="AS29" s="529"/>
      <c r="AT29" s="203">
        <v>14</v>
      </c>
      <c r="AU29" s="207">
        <v>1652.7349228611511</v>
      </c>
      <c r="AV29" s="208">
        <f t="shared" si="26"/>
        <v>118.05249449008222</v>
      </c>
      <c r="AW29" s="205">
        <f t="shared" si="34"/>
        <v>1</v>
      </c>
      <c r="AX29" s="529"/>
    </row>
    <row r="30" spans="2:50" ht="14.25" hidden="1" customHeight="1" outlineLevel="1">
      <c r="B30" s="494"/>
      <c r="C30" s="203">
        <v>4</v>
      </c>
      <c r="D30" s="206" t="s">
        <v>417</v>
      </c>
      <c r="E30" s="207">
        <v>25</v>
      </c>
      <c r="F30" s="203">
        <v>2000</v>
      </c>
      <c r="G30" s="208">
        <f t="shared" si="19"/>
        <v>80</v>
      </c>
      <c r="H30" s="529"/>
      <c r="I30" s="209">
        <f t="shared" si="27"/>
        <v>25</v>
      </c>
      <c r="J30" s="209">
        <f t="shared" si="27"/>
        <v>1718.6439557641947</v>
      </c>
      <c r="K30" s="210">
        <f t="shared" si="27"/>
        <v>68.745758230567773</v>
      </c>
      <c r="L30" s="530"/>
      <c r="M30" s="209">
        <f>RANK(K30, K$27:$K$41)</f>
        <v>7</v>
      </c>
      <c r="N30" s="494"/>
      <c r="O30" s="494"/>
      <c r="P30" s="203">
        <v>25</v>
      </c>
      <c r="Q30" s="207">
        <v>1717.2827172827181</v>
      </c>
      <c r="R30" s="208">
        <f t="shared" si="20"/>
        <v>68.69130869130872</v>
      </c>
      <c r="S30" s="205">
        <f t="shared" si="28"/>
        <v>7</v>
      </c>
      <c r="T30" s="529"/>
      <c r="U30" s="203">
        <v>25</v>
      </c>
      <c r="V30" s="207">
        <v>1719.1764705882342</v>
      </c>
      <c r="W30" s="208">
        <f t="shared" si="21"/>
        <v>68.767058823529368</v>
      </c>
      <c r="X30" s="205">
        <f t="shared" si="29"/>
        <v>7</v>
      </c>
      <c r="Y30" s="529"/>
      <c r="Z30" s="203">
        <v>25</v>
      </c>
      <c r="AA30" s="207">
        <v>1719.8684210526324</v>
      </c>
      <c r="AB30" s="208">
        <f t="shared" si="22"/>
        <v>68.794736842105294</v>
      </c>
      <c r="AC30" s="205">
        <f t="shared" si="30"/>
        <v>7</v>
      </c>
      <c r="AD30" s="529"/>
      <c r="AE30" s="203">
        <v>25</v>
      </c>
      <c r="AF30" s="207">
        <v>1718.4793388429755</v>
      </c>
      <c r="AG30" s="208">
        <f t="shared" si="23"/>
        <v>68.739173553719013</v>
      </c>
      <c r="AH30" s="205">
        <f t="shared" si="31"/>
        <v>7</v>
      </c>
      <c r="AI30" s="529"/>
      <c r="AJ30" s="203">
        <v>25</v>
      </c>
      <c r="AK30" s="207">
        <v>1718.2935153583626</v>
      </c>
      <c r="AL30" s="208">
        <f t="shared" si="24"/>
        <v>68.731740614334498</v>
      </c>
      <c r="AM30" s="205">
        <f t="shared" si="32"/>
        <v>7</v>
      </c>
      <c r="AN30" s="529"/>
      <c r="AO30" s="203">
        <v>25</v>
      </c>
      <c r="AP30" s="207">
        <v>1718.2712369597614</v>
      </c>
      <c r="AQ30" s="208">
        <f t="shared" si="25"/>
        <v>68.730849478390454</v>
      </c>
      <c r="AR30" s="205">
        <f t="shared" si="33"/>
        <v>7</v>
      </c>
      <c r="AS30" s="529"/>
      <c r="AT30" s="203">
        <v>25</v>
      </c>
      <c r="AU30" s="207">
        <v>1719.135990264678</v>
      </c>
      <c r="AV30" s="208">
        <f t="shared" si="26"/>
        <v>68.765439610587123</v>
      </c>
      <c r="AW30" s="205">
        <f t="shared" si="34"/>
        <v>7</v>
      </c>
      <c r="AX30" s="529"/>
    </row>
    <row r="31" spans="2:50" ht="14.25" hidden="1" customHeight="1" outlineLevel="1">
      <c r="B31" s="494"/>
      <c r="C31" s="203">
        <v>5</v>
      </c>
      <c r="D31" s="206" t="s">
        <v>416</v>
      </c>
      <c r="E31" s="207">
        <v>25</v>
      </c>
      <c r="F31" s="203">
        <v>2000</v>
      </c>
      <c r="G31" s="208">
        <f t="shared" si="19"/>
        <v>80</v>
      </c>
      <c r="H31" s="529"/>
      <c r="I31" s="209">
        <f t="shared" si="27"/>
        <v>25</v>
      </c>
      <c r="J31" s="209">
        <f t="shared" si="27"/>
        <v>1740.1109489881253</v>
      </c>
      <c r="K31" s="210">
        <f t="shared" si="27"/>
        <v>69.604437959525015</v>
      </c>
      <c r="L31" s="530"/>
      <c r="M31" s="209">
        <f>RANK(K31, K$27:$K$41)</f>
        <v>6</v>
      </c>
      <c r="N31" s="494"/>
      <c r="O31" s="494"/>
      <c r="P31" s="203">
        <v>25</v>
      </c>
      <c r="Q31" s="207">
        <v>1740.6443805778247</v>
      </c>
      <c r="R31" s="208">
        <f t="shared" si="20"/>
        <v>69.625775223112981</v>
      </c>
      <c r="S31" s="205">
        <f t="shared" si="28"/>
        <v>6</v>
      </c>
      <c r="T31" s="529"/>
      <c r="U31" s="203">
        <v>25</v>
      </c>
      <c r="V31" s="207">
        <v>1741.1447811447813</v>
      </c>
      <c r="W31" s="208">
        <f t="shared" si="21"/>
        <v>69.645791245791258</v>
      </c>
      <c r="X31" s="205">
        <f t="shared" si="29"/>
        <v>6</v>
      </c>
      <c r="Y31" s="529"/>
      <c r="Z31" s="203">
        <v>25</v>
      </c>
      <c r="AA31" s="207">
        <v>1742.0795764744789</v>
      </c>
      <c r="AB31" s="208">
        <f t="shared" si="22"/>
        <v>69.683183058979154</v>
      </c>
      <c r="AC31" s="205">
        <f t="shared" si="30"/>
        <v>6</v>
      </c>
      <c r="AD31" s="529"/>
      <c r="AE31" s="203">
        <v>25</v>
      </c>
      <c r="AF31" s="207">
        <v>1740.7670454545444</v>
      </c>
      <c r="AG31" s="208">
        <f t="shared" si="23"/>
        <v>69.63068181818177</v>
      </c>
      <c r="AH31" s="205">
        <f t="shared" si="31"/>
        <v>6</v>
      </c>
      <c r="AI31" s="529"/>
      <c r="AJ31" s="203">
        <v>25</v>
      </c>
      <c r="AK31" s="207">
        <v>1738.5895117540663</v>
      </c>
      <c r="AL31" s="208">
        <f t="shared" si="24"/>
        <v>69.543580470162652</v>
      </c>
      <c r="AM31" s="205">
        <f t="shared" si="32"/>
        <v>6</v>
      </c>
      <c r="AN31" s="529"/>
      <c r="AO31" s="203">
        <v>25</v>
      </c>
      <c r="AP31" s="207">
        <v>1738.6681747490468</v>
      </c>
      <c r="AQ31" s="208">
        <f t="shared" si="25"/>
        <v>69.546726989961869</v>
      </c>
      <c r="AR31" s="205">
        <f t="shared" si="33"/>
        <v>6</v>
      </c>
      <c r="AS31" s="529"/>
      <c r="AT31" s="203">
        <v>25</v>
      </c>
      <c r="AU31" s="207">
        <v>1738.8831727621355</v>
      </c>
      <c r="AV31" s="208">
        <f t="shared" si="26"/>
        <v>69.555326910485419</v>
      </c>
      <c r="AW31" s="205">
        <f t="shared" si="34"/>
        <v>6</v>
      </c>
      <c r="AX31" s="529"/>
    </row>
    <row r="32" spans="2:50" ht="14.25" hidden="1" customHeight="1" outlineLevel="1">
      <c r="B32" s="494"/>
      <c r="C32" s="203">
        <v>6</v>
      </c>
      <c r="D32" s="206" t="s">
        <v>415</v>
      </c>
      <c r="E32" s="207">
        <v>21</v>
      </c>
      <c r="F32" s="203">
        <v>2000</v>
      </c>
      <c r="G32" s="208">
        <f t="shared" si="19"/>
        <v>95.238095238095241</v>
      </c>
      <c r="H32" s="529"/>
      <c r="I32" s="209">
        <f t="shared" si="27"/>
        <v>21</v>
      </c>
      <c r="J32" s="209">
        <f t="shared" si="27"/>
        <v>1672.4161617206926</v>
      </c>
      <c r="K32" s="210">
        <f t="shared" si="27"/>
        <v>79.638864843842512</v>
      </c>
      <c r="L32" s="530"/>
      <c r="M32" s="209">
        <f>RANK(K32, K$27:$K$41)</f>
        <v>3</v>
      </c>
      <c r="N32" s="494"/>
      <c r="O32" s="494"/>
      <c r="P32" s="203">
        <v>21</v>
      </c>
      <c r="Q32" s="207">
        <v>1671.5492957746462</v>
      </c>
      <c r="R32" s="208">
        <f t="shared" si="20"/>
        <v>79.597585513078386</v>
      </c>
      <c r="S32" s="205">
        <f t="shared" si="28"/>
        <v>3</v>
      </c>
      <c r="T32" s="529"/>
      <c r="U32" s="203">
        <v>21</v>
      </c>
      <c r="V32" s="207">
        <v>1672.5237284010698</v>
      </c>
      <c r="W32" s="208">
        <f t="shared" si="21"/>
        <v>79.643987066717614</v>
      </c>
      <c r="X32" s="205">
        <f t="shared" si="29"/>
        <v>3</v>
      </c>
      <c r="Y32" s="529"/>
      <c r="Z32" s="203">
        <v>21</v>
      </c>
      <c r="AA32" s="207">
        <v>1673.0290456431535</v>
      </c>
      <c r="AB32" s="208">
        <f t="shared" si="22"/>
        <v>79.668049792531122</v>
      </c>
      <c r="AC32" s="205">
        <f t="shared" si="30"/>
        <v>3</v>
      </c>
      <c r="AD32" s="529"/>
      <c r="AE32" s="203">
        <v>21</v>
      </c>
      <c r="AF32" s="207">
        <v>1672.3404255319147</v>
      </c>
      <c r="AG32" s="208">
        <f t="shared" si="23"/>
        <v>79.635258358662597</v>
      </c>
      <c r="AH32" s="205">
        <f t="shared" si="31"/>
        <v>3</v>
      </c>
      <c r="AI32" s="529"/>
      <c r="AJ32" s="203">
        <v>21</v>
      </c>
      <c r="AK32" s="207">
        <v>1672.7638190954792</v>
      </c>
      <c r="AL32" s="208">
        <f t="shared" si="24"/>
        <v>79.655419956927588</v>
      </c>
      <c r="AM32" s="205">
        <f t="shared" si="32"/>
        <v>3</v>
      </c>
      <c r="AN32" s="529"/>
      <c r="AO32" s="203">
        <v>21</v>
      </c>
      <c r="AP32" s="207">
        <v>1672.0941176470585</v>
      </c>
      <c r="AQ32" s="208">
        <f t="shared" si="25"/>
        <v>79.623529411764693</v>
      </c>
      <c r="AR32" s="205">
        <f t="shared" si="33"/>
        <v>3</v>
      </c>
      <c r="AS32" s="529"/>
      <c r="AT32" s="203">
        <v>21</v>
      </c>
      <c r="AU32" s="207">
        <v>1672.6126999515272</v>
      </c>
      <c r="AV32" s="208">
        <f t="shared" si="26"/>
        <v>79.648223807215587</v>
      </c>
      <c r="AW32" s="205">
        <f t="shared" si="34"/>
        <v>3</v>
      </c>
      <c r="AX32" s="529"/>
    </row>
    <row r="33" spans="1:50" ht="14.25" hidden="1" customHeight="1" outlineLevel="1">
      <c r="B33" s="494"/>
      <c r="C33" s="203">
        <v>7</v>
      </c>
      <c r="D33" s="206" t="s">
        <v>414</v>
      </c>
      <c r="E33" s="207">
        <v>25</v>
      </c>
      <c r="F33" s="203">
        <v>2000</v>
      </c>
      <c r="G33" s="208">
        <f t="shared" si="19"/>
        <v>80</v>
      </c>
      <c r="H33" s="529"/>
      <c r="I33" s="209">
        <f t="shared" si="27"/>
        <v>25</v>
      </c>
      <c r="J33" s="209">
        <f t="shared" si="27"/>
        <v>1695.975321949119</v>
      </c>
      <c r="K33" s="210">
        <f t="shared" si="27"/>
        <v>67.839012877964777</v>
      </c>
      <c r="L33" s="530"/>
      <c r="M33" s="209">
        <f>RANK(K33, K$27:$K$41)</f>
        <v>8</v>
      </c>
      <c r="N33" s="494"/>
      <c r="O33" s="494"/>
      <c r="P33" s="203">
        <v>25</v>
      </c>
      <c r="Q33" s="207">
        <v>1695.6521739130446</v>
      </c>
      <c r="R33" s="208">
        <f t="shared" si="20"/>
        <v>67.826086956521792</v>
      </c>
      <c r="S33" s="205">
        <f t="shared" si="28"/>
        <v>8</v>
      </c>
      <c r="T33" s="529"/>
      <c r="U33" s="203">
        <v>25</v>
      </c>
      <c r="V33" s="207">
        <v>1695.8166189111721</v>
      </c>
      <c r="W33" s="208">
        <f t="shared" si="21"/>
        <v>67.832664756446889</v>
      </c>
      <c r="X33" s="205">
        <f t="shared" si="29"/>
        <v>8</v>
      </c>
      <c r="Y33" s="529"/>
      <c r="Z33" s="203">
        <v>25</v>
      </c>
      <c r="AA33" s="207">
        <v>1697.1266182507109</v>
      </c>
      <c r="AB33" s="208">
        <f t="shared" si="22"/>
        <v>67.885064730028432</v>
      </c>
      <c r="AC33" s="205">
        <f t="shared" si="30"/>
        <v>8</v>
      </c>
      <c r="AD33" s="529"/>
      <c r="AE33" s="203">
        <v>25</v>
      </c>
      <c r="AF33" s="207">
        <v>1697.142857142856</v>
      </c>
      <c r="AG33" s="208">
        <f t="shared" si="23"/>
        <v>67.885714285714243</v>
      </c>
      <c r="AH33" s="205">
        <f t="shared" si="31"/>
        <v>8</v>
      </c>
      <c r="AI33" s="529"/>
      <c r="AJ33" s="203">
        <v>25</v>
      </c>
      <c r="AK33" s="207">
        <v>1695.017709563163</v>
      </c>
      <c r="AL33" s="208">
        <f t="shared" si="24"/>
        <v>67.800708382526523</v>
      </c>
      <c r="AM33" s="205">
        <f t="shared" si="32"/>
        <v>8</v>
      </c>
      <c r="AN33" s="529"/>
      <c r="AO33" s="203">
        <v>25</v>
      </c>
      <c r="AP33" s="207">
        <v>1695.8720930232564</v>
      </c>
      <c r="AQ33" s="208">
        <f t="shared" si="25"/>
        <v>67.83488372093025</v>
      </c>
      <c r="AR33" s="205">
        <f t="shared" si="33"/>
        <v>8</v>
      </c>
      <c r="AS33" s="529"/>
      <c r="AT33" s="203">
        <v>25</v>
      </c>
      <c r="AU33" s="207">
        <v>1695.1991828396315</v>
      </c>
      <c r="AV33" s="208">
        <f t="shared" si="26"/>
        <v>67.807967313585266</v>
      </c>
      <c r="AW33" s="205">
        <f t="shared" si="34"/>
        <v>8</v>
      </c>
      <c r="AX33" s="529"/>
    </row>
    <row r="34" spans="1:50" ht="14.25" hidden="1" customHeight="1" outlineLevel="1">
      <c r="B34" s="494"/>
      <c r="C34" s="203">
        <v>8</v>
      </c>
      <c r="D34" s="206" t="s">
        <v>413</v>
      </c>
      <c r="E34" s="207">
        <v>19</v>
      </c>
      <c r="F34" s="203">
        <v>2000</v>
      </c>
      <c r="G34" s="208">
        <f t="shared" si="19"/>
        <v>105.26315789473684</v>
      </c>
      <c r="H34" s="529"/>
      <c r="I34" s="209">
        <f t="shared" si="27"/>
        <v>19</v>
      </c>
      <c r="J34" s="209">
        <f t="shared" si="27"/>
        <v>1685.837199992947</v>
      </c>
      <c r="K34" s="210">
        <f t="shared" si="27"/>
        <v>88.728273683839305</v>
      </c>
      <c r="L34" s="530"/>
      <c r="M34" s="209">
        <f>RANK(K34, K$27:$K$41)</f>
        <v>2</v>
      </c>
      <c r="N34" s="494"/>
      <c r="O34" s="494"/>
      <c r="P34" s="203">
        <v>19</v>
      </c>
      <c r="Q34" s="207">
        <v>1687.1866295264626</v>
      </c>
      <c r="R34" s="208">
        <f t="shared" si="20"/>
        <v>88.799296290866451</v>
      </c>
      <c r="S34" s="205">
        <f t="shared" si="28"/>
        <v>2</v>
      </c>
      <c r="T34" s="529"/>
      <c r="U34" s="203">
        <v>19</v>
      </c>
      <c r="V34" s="207">
        <v>1687.5371900826451</v>
      </c>
      <c r="W34" s="208">
        <f t="shared" si="21"/>
        <v>88.817746846455009</v>
      </c>
      <c r="X34" s="205">
        <f t="shared" si="29"/>
        <v>2</v>
      </c>
      <c r="Y34" s="529"/>
      <c r="Z34" s="203">
        <v>19</v>
      </c>
      <c r="AA34" s="207">
        <v>1687.6204067071005</v>
      </c>
      <c r="AB34" s="208">
        <f t="shared" si="22"/>
        <v>88.822126668794766</v>
      </c>
      <c r="AC34" s="205">
        <f t="shared" si="30"/>
        <v>2</v>
      </c>
      <c r="AD34" s="529"/>
      <c r="AE34" s="203">
        <v>19</v>
      </c>
      <c r="AF34" s="207">
        <v>1686.806411837237</v>
      </c>
      <c r="AG34" s="208">
        <f t="shared" si="23"/>
        <v>88.779284833538782</v>
      </c>
      <c r="AH34" s="205">
        <f t="shared" si="31"/>
        <v>2</v>
      </c>
      <c r="AI34" s="529"/>
      <c r="AJ34" s="203">
        <v>19</v>
      </c>
      <c r="AK34" s="207">
        <v>1684.0062111801255</v>
      </c>
      <c r="AL34" s="208">
        <f t="shared" si="24"/>
        <v>88.631905851585557</v>
      </c>
      <c r="AM34" s="205">
        <f t="shared" si="32"/>
        <v>2</v>
      </c>
      <c r="AN34" s="529"/>
      <c r="AO34" s="203">
        <v>19</v>
      </c>
      <c r="AP34" s="207">
        <v>1684.1147655703294</v>
      </c>
      <c r="AQ34" s="208">
        <f t="shared" si="25"/>
        <v>88.637619240543657</v>
      </c>
      <c r="AR34" s="205">
        <f t="shared" si="33"/>
        <v>2</v>
      </c>
      <c r="AS34" s="529"/>
      <c r="AT34" s="203">
        <v>19</v>
      </c>
      <c r="AU34" s="207">
        <v>1683.5887850467277</v>
      </c>
      <c r="AV34" s="208">
        <f t="shared" si="26"/>
        <v>88.609936055090927</v>
      </c>
      <c r="AW34" s="205">
        <f t="shared" si="34"/>
        <v>2</v>
      </c>
      <c r="AX34" s="529"/>
    </row>
    <row r="35" spans="1:50" ht="14.25" hidden="1" customHeight="1" outlineLevel="1">
      <c r="B35" s="494"/>
      <c r="C35" s="203">
        <v>9</v>
      </c>
      <c r="D35" s="206" t="s">
        <v>372</v>
      </c>
      <c r="E35" s="207">
        <v>23</v>
      </c>
      <c r="F35" s="203">
        <v>2000</v>
      </c>
      <c r="G35" s="208">
        <f t="shared" si="19"/>
        <v>86.956521739130437</v>
      </c>
      <c r="H35" s="529"/>
      <c r="I35" s="209">
        <f t="shared" si="27"/>
        <v>23</v>
      </c>
      <c r="J35" s="209">
        <f t="shared" si="27"/>
        <v>1694.139456432908</v>
      </c>
      <c r="K35" s="210">
        <f t="shared" si="27"/>
        <v>73.658237236213395</v>
      </c>
      <c r="L35" s="530"/>
      <c r="M35" s="209">
        <f>RANK(K35, K$27:$K$41)</f>
        <v>4</v>
      </c>
      <c r="N35" s="494"/>
      <c r="O35" s="494"/>
      <c r="P35" s="203">
        <v>23</v>
      </c>
      <c r="Q35" s="207">
        <v>1694.8140652668851</v>
      </c>
      <c r="R35" s="208">
        <f t="shared" si="20"/>
        <v>73.687568055081968</v>
      </c>
      <c r="S35" s="205">
        <f t="shared" si="28"/>
        <v>4</v>
      </c>
      <c r="T35" s="529"/>
      <c r="U35" s="203">
        <v>23</v>
      </c>
      <c r="V35" s="207">
        <v>1695</v>
      </c>
      <c r="W35" s="208">
        <f t="shared" si="21"/>
        <v>73.695652173913047</v>
      </c>
      <c r="X35" s="205">
        <f t="shared" si="29"/>
        <v>4</v>
      </c>
      <c r="Y35" s="529"/>
      <c r="Z35" s="203">
        <v>23</v>
      </c>
      <c r="AA35" s="207">
        <v>1695.3150242326333</v>
      </c>
      <c r="AB35" s="208">
        <f t="shared" si="22"/>
        <v>73.709348879679709</v>
      </c>
      <c r="AC35" s="205">
        <f t="shared" si="30"/>
        <v>4</v>
      </c>
      <c r="AD35" s="529"/>
      <c r="AE35" s="203">
        <v>23</v>
      </c>
      <c r="AF35" s="207">
        <v>1694.3492526430894</v>
      </c>
      <c r="AG35" s="208">
        <f t="shared" si="23"/>
        <v>73.667358810569098</v>
      </c>
      <c r="AH35" s="205">
        <f t="shared" si="31"/>
        <v>4</v>
      </c>
      <c r="AI35" s="529"/>
      <c r="AJ35" s="203">
        <v>23</v>
      </c>
      <c r="AK35" s="207">
        <v>1693.379790940766</v>
      </c>
      <c r="AL35" s="208">
        <f t="shared" si="24"/>
        <v>73.625208301772432</v>
      </c>
      <c r="AM35" s="205">
        <f t="shared" si="32"/>
        <v>4</v>
      </c>
      <c r="AN35" s="529"/>
      <c r="AO35" s="203">
        <v>23</v>
      </c>
      <c r="AP35" s="207">
        <v>1692.9274004683841</v>
      </c>
      <c r="AQ35" s="208">
        <f t="shared" si="25"/>
        <v>73.605539150799316</v>
      </c>
      <c r="AR35" s="205">
        <f t="shared" si="33"/>
        <v>4</v>
      </c>
      <c r="AS35" s="529"/>
      <c r="AT35" s="203">
        <v>23</v>
      </c>
      <c r="AU35" s="207">
        <v>1693.1906614785989</v>
      </c>
      <c r="AV35" s="208">
        <f t="shared" si="26"/>
        <v>73.616985281678211</v>
      </c>
      <c r="AW35" s="205">
        <f t="shared" si="34"/>
        <v>4</v>
      </c>
      <c r="AX35" s="529"/>
    </row>
    <row r="36" spans="1:50" ht="14.25" hidden="1" customHeight="1" outlineLevel="1">
      <c r="B36" s="494"/>
      <c r="C36" s="203">
        <v>10</v>
      </c>
      <c r="D36" s="206" t="s">
        <v>369</v>
      </c>
      <c r="E36" s="207">
        <v>26</v>
      </c>
      <c r="F36" s="203">
        <v>2000</v>
      </c>
      <c r="G36" s="208">
        <f t="shared" si="19"/>
        <v>76.92307692307692</v>
      </c>
      <c r="H36" s="529"/>
      <c r="I36" s="209">
        <f t="shared" si="27"/>
        <v>26</v>
      </c>
      <c r="J36" s="209">
        <f t="shared" si="27"/>
        <v>1698.330265914891</v>
      </c>
      <c r="K36" s="210">
        <f t="shared" si="27"/>
        <v>65.320394842880432</v>
      </c>
      <c r="L36" s="530"/>
      <c r="M36" s="209">
        <f>RANK(K36, K$27:$K$41)</f>
        <v>10</v>
      </c>
      <c r="N36" s="494"/>
      <c r="O36" s="494"/>
      <c r="P36" s="203">
        <v>26</v>
      </c>
      <c r="Q36" s="207">
        <v>1697.2239747634071</v>
      </c>
      <c r="R36" s="208">
        <f t="shared" si="20"/>
        <v>65.277845183207972</v>
      </c>
      <c r="S36" s="205">
        <f t="shared" si="28"/>
        <v>10</v>
      </c>
      <c r="T36" s="529"/>
      <c r="U36" s="203">
        <v>26</v>
      </c>
      <c r="V36" s="207">
        <v>1697.8815080789946</v>
      </c>
      <c r="W36" s="208">
        <f t="shared" si="21"/>
        <v>65.303134926115177</v>
      </c>
      <c r="X36" s="205">
        <f t="shared" si="29"/>
        <v>10</v>
      </c>
      <c r="Y36" s="529"/>
      <c r="Z36" s="203">
        <v>26</v>
      </c>
      <c r="AA36" s="207">
        <v>1697.9591836734694</v>
      </c>
      <c r="AB36" s="208">
        <f t="shared" si="22"/>
        <v>65.306122448979593</v>
      </c>
      <c r="AC36" s="205">
        <f t="shared" si="30"/>
        <v>10</v>
      </c>
      <c r="AD36" s="529"/>
      <c r="AE36" s="203">
        <v>26</v>
      </c>
      <c r="AF36" s="207">
        <v>1698.4312807305084</v>
      </c>
      <c r="AG36" s="208">
        <f t="shared" si="23"/>
        <v>65.324280028096481</v>
      </c>
      <c r="AH36" s="205">
        <f t="shared" si="31"/>
        <v>10</v>
      </c>
      <c r="AI36" s="529"/>
      <c r="AJ36" s="203">
        <v>26</v>
      </c>
      <c r="AK36" s="207">
        <v>1698.4979069194778</v>
      </c>
      <c r="AL36" s="208">
        <f t="shared" si="24"/>
        <v>65.32684257382607</v>
      </c>
      <c r="AM36" s="205">
        <f t="shared" si="32"/>
        <v>10</v>
      </c>
      <c r="AN36" s="529"/>
      <c r="AO36" s="203">
        <v>26</v>
      </c>
      <c r="AP36" s="207">
        <v>1699.2954828014917</v>
      </c>
      <c r="AQ36" s="208">
        <f t="shared" si="25"/>
        <v>65.357518569288146</v>
      </c>
      <c r="AR36" s="205">
        <f t="shared" si="33"/>
        <v>10</v>
      </c>
      <c r="AS36" s="529"/>
      <c r="AT36" s="203">
        <v>26</v>
      </c>
      <c r="AU36" s="207">
        <v>1699.0225244368892</v>
      </c>
      <c r="AV36" s="208">
        <f t="shared" si="26"/>
        <v>65.347020170649586</v>
      </c>
      <c r="AW36" s="205">
        <f t="shared" si="34"/>
        <v>10</v>
      </c>
      <c r="AX36" s="529"/>
    </row>
    <row r="37" spans="1:50" ht="14.25" hidden="1" customHeight="1" outlineLevel="1">
      <c r="B37" s="494"/>
      <c r="C37" s="203">
        <v>11</v>
      </c>
      <c r="D37" s="206"/>
      <c r="E37" s="207"/>
      <c r="F37" s="203"/>
      <c r="G37" s="208"/>
      <c r="H37" s="529"/>
      <c r="I37" s="209"/>
      <c r="J37" s="209"/>
      <c r="K37" s="210"/>
      <c r="L37" s="530"/>
      <c r="M37" s="209"/>
      <c r="N37" s="494"/>
      <c r="O37" s="494"/>
      <c r="P37" s="203"/>
      <c r="Q37" s="207"/>
      <c r="R37" s="203"/>
      <c r="S37" s="205"/>
      <c r="T37" s="529"/>
      <c r="U37" s="203"/>
      <c r="V37" s="207"/>
      <c r="W37" s="208"/>
      <c r="X37" s="205"/>
      <c r="Y37" s="529"/>
      <c r="Z37" s="203"/>
      <c r="AA37" s="207"/>
      <c r="AB37" s="208"/>
      <c r="AC37" s="205"/>
      <c r="AD37" s="529"/>
      <c r="AE37" s="203"/>
      <c r="AF37" s="207"/>
      <c r="AG37" s="208"/>
      <c r="AH37" s="205"/>
      <c r="AI37" s="529"/>
      <c r="AJ37" s="203"/>
      <c r="AK37" s="207"/>
      <c r="AL37" s="208"/>
      <c r="AM37" s="205"/>
      <c r="AN37" s="529"/>
      <c r="AO37" s="203"/>
      <c r="AP37" s="207"/>
      <c r="AQ37" s="208"/>
      <c r="AR37" s="205"/>
      <c r="AS37" s="529"/>
      <c r="AT37" s="203"/>
      <c r="AU37" s="207"/>
      <c r="AV37" s="208"/>
      <c r="AW37" s="205"/>
      <c r="AX37" s="529"/>
    </row>
    <row r="38" spans="1:50" ht="14.25" hidden="1" customHeight="1" outlineLevel="1">
      <c r="B38" s="494"/>
      <c r="C38" s="203">
        <v>12</v>
      </c>
      <c r="D38" s="206"/>
      <c r="E38" s="207"/>
      <c r="F38" s="203"/>
      <c r="G38" s="208"/>
      <c r="H38" s="529"/>
      <c r="I38" s="209"/>
      <c r="J38" s="209"/>
      <c r="K38" s="210"/>
      <c r="L38" s="530"/>
      <c r="M38" s="209"/>
      <c r="N38" s="494"/>
      <c r="O38" s="494"/>
      <c r="P38" s="203"/>
      <c r="Q38" s="207"/>
      <c r="R38" s="203"/>
      <c r="S38" s="205"/>
      <c r="T38" s="529"/>
      <c r="U38" s="203"/>
      <c r="V38" s="207"/>
      <c r="W38" s="208"/>
      <c r="X38" s="205"/>
      <c r="Y38" s="529"/>
      <c r="Z38" s="203"/>
      <c r="AA38" s="207"/>
      <c r="AB38" s="208"/>
      <c r="AC38" s="205"/>
      <c r="AD38" s="529"/>
      <c r="AE38" s="203"/>
      <c r="AF38" s="207"/>
      <c r="AG38" s="208"/>
      <c r="AH38" s="205"/>
      <c r="AI38" s="529"/>
      <c r="AJ38" s="203"/>
      <c r="AK38" s="207"/>
      <c r="AL38" s="208"/>
      <c r="AM38" s="205"/>
      <c r="AN38" s="529"/>
      <c r="AO38" s="203"/>
      <c r="AP38" s="207"/>
      <c r="AQ38" s="208"/>
      <c r="AR38" s="205"/>
      <c r="AS38" s="529"/>
      <c r="AT38" s="203"/>
      <c r="AU38" s="207"/>
      <c r="AV38" s="208"/>
      <c r="AW38" s="205"/>
      <c r="AX38" s="529"/>
    </row>
    <row r="39" spans="1:50" ht="14.25" hidden="1" customHeight="1" outlineLevel="1">
      <c r="B39" s="494"/>
      <c r="C39" s="203">
        <v>13</v>
      </c>
      <c r="D39" s="206"/>
      <c r="E39" s="207"/>
      <c r="F39" s="203"/>
      <c r="G39" s="208"/>
      <c r="H39" s="529"/>
      <c r="I39" s="209"/>
      <c r="J39" s="209"/>
      <c r="K39" s="210"/>
      <c r="L39" s="530"/>
      <c r="M39" s="209"/>
      <c r="N39" s="494"/>
      <c r="O39" s="494"/>
      <c r="P39" s="203"/>
      <c r="Q39" s="207"/>
      <c r="R39" s="203"/>
      <c r="S39" s="205"/>
      <c r="T39" s="529"/>
      <c r="U39" s="203"/>
      <c r="V39" s="207"/>
      <c r="W39" s="208"/>
      <c r="X39" s="205"/>
      <c r="Y39" s="529"/>
      <c r="Z39" s="203"/>
      <c r="AA39" s="207"/>
      <c r="AB39" s="208"/>
      <c r="AC39" s="205"/>
      <c r="AD39" s="529"/>
      <c r="AE39" s="203"/>
      <c r="AF39" s="207"/>
      <c r="AG39" s="208"/>
      <c r="AH39" s="205"/>
      <c r="AI39" s="529"/>
      <c r="AJ39" s="203"/>
      <c r="AK39" s="207"/>
      <c r="AL39" s="208"/>
      <c r="AM39" s="205"/>
      <c r="AN39" s="529"/>
      <c r="AO39" s="203"/>
      <c r="AP39" s="207"/>
      <c r="AQ39" s="208"/>
      <c r="AR39" s="205"/>
      <c r="AS39" s="529"/>
      <c r="AT39" s="203"/>
      <c r="AU39" s="207"/>
      <c r="AV39" s="208"/>
      <c r="AW39" s="205"/>
      <c r="AX39" s="529"/>
    </row>
    <row r="40" spans="1:50" ht="14.25" hidden="1" customHeight="1" outlineLevel="1">
      <c r="B40" s="494"/>
      <c r="C40" s="203">
        <v>14</v>
      </c>
      <c r="D40" s="206"/>
      <c r="E40" s="207"/>
      <c r="F40" s="203"/>
      <c r="G40" s="208"/>
      <c r="H40" s="529"/>
      <c r="I40" s="209"/>
      <c r="J40" s="209"/>
      <c r="K40" s="210"/>
      <c r="L40" s="530"/>
      <c r="M40" s="209"/>
      <c r="N40" s="494"/>
      <c r="O40" s="494"/>
      <c r="P40" s="203"/>
      <c r="Q40" s="207"/>
      <c r="R40" s="203"/>
      <c r="S40" s="205"/>
      <c r="T40" s="529"/>
      <c r="U40" s="203"/>
      <c r="V40" s="207"/>
      <c r="W40" s="208"/>
      <c r="X40" s="205"/>
      <c r="Y40" s="529"/>
      <c r="Z40" s="203"/>
      <c r="AA40" s="207"/>
      <c r="AB40" s="208"/>
      <c r="AC40" s="205"/>
      <c r="AD40" s="529"/>
      <c r="AE40" s="203"/>
      <c r="AF40" s="207"/>
      <c r="AG40" s="208"/>
      <c r="AH40" s="205"/>
      <c r="AI40" s="529"/>
      <c r="AJ40" s="203"/>
      <c r="AK40" s="207"/>
      <c r="AL40" s="208"/>
      <c r="AM40" s="205"/>
      <c r="AN40" s="529"/>
      <c r="AO40" s="203"/>
      <c r="AP40" s="207"/>
      <c r="AQ40" s="208"/>
      <c r="AR40" s="205"/>
      <c r="AS40" s="529"/>
      <c r="AT40" s="203"/>
      <c r="AU40" s="207"/>
      <c r="AV40" s="208"/>
      <c r="AW40" s="205"/>
      <c r="AX40" s="529"/>
    </row>
    <row r="41" spans="1:50" ht="14.25" hidden="1" customHeight="1" outlineLevel="1">
      <c r="B41" s="494"/>
      <c r="C41" s="203">
        <v>15</v>
      </c>
      <c r="D41" s="206"/>
      <c r="E41" s="203"/>
      <c r="F41" s="203"/>
      <c r="G41" s="203"/>
      <c r="H41" s="529"/>
      <c r="I41" s="209"/>
      <c r="J41" s="209"/>
      <c r="K41" s="210"/>
      <c r="L41" s="530"/>
      <c r="M41" s="209"/>
      <c r="N41" s="494"/>
      <c r="O41" s="494"/>
      <c r="P41" s="203"/>
      <c r="Q41" s="207"/>
      <c r="R41" s="208"/>
      <c r="S41" s="205"/>
      <c r="T41" s="529"/>
      <c r="U41" s="203"/>
      <c r="V41" s="207"/>
      <c r="W41" s="208"/>
      <c r="X41" s="205"/>
      <c r="Y41" s="529"/>
      <c r="Z41" s="203"/>
      <c r="AA41" s="207"/>
      <c r="AB41" s="208"/>
      <c r="AC41" s="205"/>
      <c r="AD41" s="529"/>
      <c r="AE41" s="203"/>
      <c r="AF41" s="207"/>
      <c r="AG41" s="208"/>
      <c r="AH41" s="205"/>
      <c r="AI41" s="529"/>
      <c r="AJ41" s="203"/>
      <c r="AK41" s="207"/>
      <c r="AL41" s="208"/>
      <c r="AM41" s="205"/>
      <c r="AN41" s="529"/>
      <c r="AO41" s="203"/>
      <c r="AP41" s="207"/>
      <c r="AQ41" s="208"/>
      <c r="AR41" s="205"/>
      <c r="AS41" s="529"/>
      <c r="AT41" s="203"/>
      <c r="AU41" s="207"/>
      <c r="AV41" s="208"/>
      <c r="AW41" s="205"/>
      <c r="AX41" s="529"/>
    </row>
    <row r="42" spans="1:50" ht="14.25" hidden="1" customHeight="1" outlineLevel="1" collapsed="1">
      <c r="B42" s="531" t="s">
        <v>603</v>
      </c>
      <c r="C42" s="532"/>
      <c r="D42" s="532"/>
      <c r="E42" s="532"/>
      <c r="F42" s="532"/>
      <c r="G42" s="532"/>
      <c r="H42" s="532"/>
      <c r="I42" s="532"/>
      <c r="J42" s="532"/>
      <c r="K42" s="532"/>
      <c r="L42" s="532"/>
      <c r="M42" s="533"/>
      <c r="N42" s="575" t="s">
        <v>445</v>
      </c>
      <c r="O42" s="575" t="s">
        <v>105</v>
      </c>
      <c r="P42" s="587">
        <v>45881</v>
      </c>
      <c r="Q42" s="588"/>
      <c r="R42" s="588"/>
      <c r="S42" s="588"/>
      <c r="T42" s="588"/>
      <c r="U42" s="589">
        <f>P42+1</f>
        <v>45882</v>
      </c>
      <c r="V42" s="590"/>
      <c r="W42" s="590"/>
      <c r="X42" s="590"/>
      <c r="Y42" s="590"/>
      <c r="Z42" s="587">
        <f t="shared" ref="Z42" si="35">U42+1</f>
        <v>45883</v>
      </c>
      <c r="AA42" s="588"/>
      <c r="AB42" s="588"/>
      <c r="AC42" s="588"/>
      <c r="AD42" s="588"/>
      <c r="AE42" s="589">
        <f t="shared" ref="AE42" si="36">Z42+1</f>
        <v>45884</v>
      </c>
      <c r="AF42" s="590"/>
      <c r="AG42" s="590"/>
      <c r="AH42" s="590"/>
      <c r="AI42" s="590"/>
      <c r="AJ42" s="591">
        <f t="shared" ref="AJ42" si="37">AE42+1</f>
        <v>45885</v>
      </c>
      <c r="AK42" s="592"/>
      <c r="AL42" s="592"/>
      <c r="AM42" s="592"/>
      <c r="AN42" s="593"/>
      <c r="AO42" s="589">
        <f t="shared" ref="AO42" si="38">AJ42+1</f>
        <v>45886</v>
      </c>
      <c r="AP42" s="590"/>
      <c r="AQ42" s="590"/>
      <c r="AR42" s="590"/>
      <c r="AS42" s="590"/>
      <c r="AT42" s="591">
        <f t="shared" ref="AT42" si="39">AO42+1</f>
        <v>45887</v>
      </c>
      <c r="AU42" s="592"/>
      <c r="AV42" s="592"/>
      <c r="AW42" s="592"/>
      <c r="AX42" s="593"/>
    </row>
    <row r="43" spans="1:50" ht="14.25" hidden="1" customHeight="1" outlineLevel="1">
      <c r="B43" s="534"/>
      <c r="C43" s="534"/>
      <c r="D43" s="534"/>
      <c r="E43" s="534"/>
      <c r="F43" s="534"/>
      <c r="G43" s="534"/>
      <c r="H43" s="534"/>
      <c r="I43" s="534"/>
      <c r="J43" s="534"/>
      <c r="K43" s="534"/>
      <c r="L43" s="534"/>
      <c r="M43" s="535"/>
      <c r="N43" s="577"/>
      <c r="O43" s="577"/>
      <c r="P43" s="594">
        <f>P42</f>
        <v>45881</v>
      </c>
      <c r="Q43" s="594"/>
      <c r="R43" s="594"/>
      <c r="S43" s="594"/>
      <c r="T43" s="594"/>
      <c r="U43" s="595">
        <f>U42</f>
        <v>45882</v>
      </c>
      <c r="V43" s="595"/>
      <c r="W43" s="595"/>
      <c r="X43" s="595"/>
      <c r="Y43" s="595"/>
      <c r="Z43" s="594">
        <f t="shared" ref="Z43" si="40">Z42</f>
        <v>45883</v>
      </c>
      <c r="AA43" s="594"/>
      <c r="AB43" s="594"/>
      <c r="AC43" s="594"/>
      <c r="AD43" s="594"/>
      <c r="AE43" s="595">
        <f t="shared" ref="AE43" si="41">AE42</f>
        <v>45884</v>
      </c>
      <c r="AF43" s="595"/>
      <c r="AG43" s="595"/>
      <c r="AH43" s="595"/>
      <c r="AI43" s="595"/>
      <c r="AJ43" s="596">
        <f t="shared" ref="AJ43" si="42">AJ42</f>
        <v>45885</v>
      </c>
      <c r="AK43" s="597"/>
      <c r="AL43" s="597"/>
      <c r="AM43" s="597"/>
      <c r="AN43" s="598"/>
      <c r="AO43" s="595">
        <f t="shared" ref="AO43" si="43">AO42</f>
        <v>45886</v>
      </c>
      <c r="AP43" s="595"/>
      <c r="AQ43" s="595"/>
      <c r="AR43" s="595"/>
      <c r="AS43" s="595"/>
      <c r="AT43" s="596">
        <f t="shared" ref="AT43" si="44">AT42</f>
        <v>45887</v>
      </c>
      <c r="AU43" s="597"/>
      <c r="AV43" s="597"/>
      <c r="AW43" s="597"/>
      <c r="AX43" s="598"/>
    </row>
    <row r="44" spans="1:50" ht="14.25" hidden="1" customHeight="1" outlineLevel="1">
      <c r="B44" s="494" t="s">
        <v>165</v>
      </c>
      <c r="C44" s="494" t="s">
        <v>160</v>
      </c>
      <c r="D44" s="494"/>
      <c r="E44" s="494" t="s">
        <v>161</v>
      </c>
      <c r="F44" s="494"/>
      <c r="G44" s="494"/>
      <c r="H44" s="494" t="s">
        <v>166</v>
      </c>
      <c r="I44" s="527" t="s">
        <v>446</v>
      </c>
      <c r="J44" s="527"/>
      <c r="K44" s="527"/>
      <c r="L44" s="527" t="s">
        <v>166</v>
      </c>
      <c r="M44" s="527" t="s">
        <v>168</v>
      </c>
      <c r="N44" s="494"/>
      <c r="O44" s="494" t="s">
        <v>167</v>
      </c>
      <c r="P44" s="494" t="s">
        <v>163</v>
      </c>
      <c r="Q44" s="494"/>
      <c r="R44" s="494"/>
      <c r="S44" s="494"/>
      <c r="T44" s="494" t="s">
        <v>166</v>
      </c>
      <c r="U44" s="494" t="s">
        <v>163</v>
      </c>
      <c r="V44" s="494"/>
      <c r="W44" s="494"/>
      <c r="X44" s="494"/>
      <c r="Y44" s="494" t="s">
        <v>166</v>
      </c>
      <c r="Z44" s="494" t="s">
        <v>163</v>
      </c>
      <c r="AA44" s="494"/>
      <c r="AB44" s="494"/>
      <c r="AC44" s="494"/>
      <c r="AD44" s="494" t="s">
        <v>166</v>
      </c>
      <c r="AE44" s="494" t="s">
        <v>163</v>
      </c>
      <c r="AF44" s="494"/>
      <c r="AG44" s="494"/>
      <c r="AH44" s="494"/>
      <c r="AI44" s="494" t="s">
        <v>166</v>
      </c>
      <c r="AJ44" s="494" t="s">
        <v>163</v>
      </c>
      <c r="AK44" s="494"/>
      <c r="AL44" s="494"/>
      <c r="AM44" s="494"/>
      <c r="AN44" s="494" t="s">
        <v>166</v>
      </c>
      <c r="AO44" s="494" t="s">
        <v>163</v>
      </c>
      <c r="AP44" s="494"/>
      <c r="AQ44" s="494"/>
      <c r="AR44" s="494"/>
      <c r="AS44" s="494" t="s">
        <v>166</v>
      </c>
      <c r="AT44" s="494" t="s">
        <v>163</v>
      </c>
      <c r="AU44" s="494"/>
      <c r="AV44" s="494"/>
      <c r="AW44" s="494"/>
      <c r="AX44" s="494" t="s">
        <v>166</v>
      </c>
    </row>
    <row r="45" spans="1:50" ht="14.25" hidden="1" customHeight="1" outlineLevel="1">
      <c r="B45" s="494"/>
      <c r="C45" s="494"/>
      <c r="D45" s="494"/>
      <c r="E45" s="494" t="s">
        <v>447</v>
      </c>
      <c r="F45" s="494"/>
      <c r="G45" s="494"/>
      <c r="H45" s="494"/>
      <c r="I45" s="527" t="s">
        <v>447</v>
      </c>
      <c r="J45" s="527"/>
      <c r="K45" s="527"/>
      <c r="L45" s="527"/>
      <c r="M45" s="527"/>
      <c r="N45" s="494"/>
      <c r="O45" s="494"/>
      <c r="P45" s="494" t="s">
        <v>448</v>
      </c>
      <c r="Q45" s="494"/>
      <c r="R45" s="494"/>
      <c r="S45" s="494"/>
      <c r="T45" s="494"/>
      <c r="U45" s="494" t="s">
        <v>448</v>
      </c>
      <c r="V45" s="494"/>
      <c r="W45" s="494"/>
      <c r="X45" s="494"/>
      <c r="Y45" s="494"/>
      <c r="Z45" s="494" t="s">
        <v>448</v>
      </c>
      <c r="AA45" s="494"/>
      <c r="AB45" s="494"/>
      <c r="AC45" s="494"/>
      <c r="AD45" s="494"/>
      <c r="AE45" s="494" t="s">
        <v>448</v>
      </c>
      <c r="AF45" s="494"/>
      <c r="AG45" s="494"/>
      <c r="AH45" s="494"/>
      <c r="AI45" s="494"/>
      <c r="AJ45" s="494" t="s">
        <v>448</v>
      </c>
      <c r="AK45" s="494"/>
      <c r="AL45" s="494"/>
      <c r="AM45" s="494"/>
      <c r="AN45" s="494"/>
      <c r="AO45" s="494" t="s">
        <v>448</v>
      </c>
      <c r="AP45" s="494"/>
      <c r="AQ45" s="494"/>
      <c r="AR45" s="494"/>
      <c r="AS45" s="494"/>
      <c r="AT45" s="494" t="s">
        <v>448</v>
      </c>
      <c r="AU45" s="494"/>
      <c r="AV45" s="494"/>
      <c r="AW45" s="494"/>
      <c r="AX45" s="494"/>
    </row>
    <row r="46" spans="1:50" ht="14.25" hidden="1" customHeight="1" outlineLevel="1">
      <c r="B46" s="494"/>
      <c r="C46" s="494"/>
      <c r="D46" s="494"/>
      <c r="E46" s="203" t="s">
        <v>162</v>
      </c>
      <c r="F46" s="203" t="s">
        <v>449</v>
      </c>
      <c r="G46" s="203" t="s">
        <v>164</v>
      </c>
      <c r="H46" s="494"/>
      <c r="I46" s="204" t="s">
        <v>162</v>
      </c>
      <c r="J46" s="204" t="s">
        <v>449</v>
      </c>
      <c r="K46" s="204" t="s">
        <v>164</v>
      </c>
      <c r="L46" s="527"/>
      <c r="M46" s="527"/>
      <c r="N46" s="494"/>
      <c r="O46" s="494"/>
      <c r="P46" s="203" t="s">
        <v>162</v>
      </c>
      <c r="Q46" s="203" t="s">
        <v>449</v>
      </c>
      <c r="R46" s="203" t="s">
        <v>164</v>
      </c>
      <c r="S46" s="205" t="s">
        <v>168</v>
      </c>
      <c r="T46" s="494"/>
      <c r="U46" s="203" t="s">
        <v>162</v>
      </c>
      <c r="V46" s="203" t="s">
        <v>449</v>
      </c>
      <c r="W46" s="203" t="s">
        <v>164</v>
      </c>
      <c r="X46" s="205" t="s">
        <v>168</v>
      </c>
      <c r="Y46" s="494"/>
      <c r="Z46" s="203" t="s">
        <v>162</v>
      </c>
      <c r="AA46" s="203" t="s">
        <v>449</v>
      </c>
      <c r="AB46" s="203" t="s">
        <v>164</v>
      </c>
      <c r="AC46" s="205" t="s">
        <v>168</v>
      </c>
      <c r="AD46" s="494"/>
      <c r="AE46" s="203" t="s">
        <v>162</v>
      </c>
      <c r="AF46" s="203" t="s">
        <v>449</v>
      </c>
      <c r="AG46" s="203" t="s">
        <v>164</v>
      </c>
      <c r="AH46" s="205" t="s">
        <v>168</v>
      </c>
      <c r="AI46" s="494"/>
      <c r="AJ46" s="203" t="s">
        <v>162</v>
      </c>
      <c r="AK46" s="203" t="s">
        <v>449</v>
      </c>
      <c r="AL46" s="203" t="s">
        <v>164</v>
      </c>
      <c r="AM46" s="205" t="s">
        <v>168</v>
      </c>
      <c r="AN46" s="494"/>
      <c r="AO46" s="203" t="s">
        <v>162</v>
      </c>
      <c r="AP46" s="203" t="s">
        <v>449</v>
      </c>
      <c r="AQ46" s="203" t="s">
        <v>164</v>
      </c>
      <c r="AR46" s="205" t="s">
        <v>168</v>
      </c>
      <c r="AS46" s="494"/>
      <c r="AT46" s="203" t="s">
        <v>162</v>
      </c>
      <c r="AU46" s="203" t="s">
        <v>449</v>
      </c>
      <c r="AV46" s="203" t="s">
        <v>164</v>
      </c>
      <c r="AW46" s="205" t="s">
        <v>168</v>
      </c>
      <c r="AX46" s="494"/>
    </row>
    <row r="47" spans="1:50" ht="14.25" hidden="1" customHeight="1" outlineLevel="1">
      <c r="A47" s="279"/>
      <c r="B47" s="494" t="s">
        <v>139</v>
      </c>
      <c r="C47" s="203">
        <v>1</v>
      </c>
      <c r="D47" s="206" t="s">
        <v>415</v>
      </c>
      <c r="E47" s="203">
        <v>21</v>
      </c>
      <c r="F47" s="203">
        <v>2000</v>
      </c>
      <c r="G47" s="208">
        <f t="shared" ref="G47:G56" si="45">F47/E47</f>
        <v>95.238095238095241</v>
      </c>
      <c r="H47" s="529">
        <f>AVERAGE(G47:G61)</f>
        <v>91.057132798551564</v>
      </c>
      <c r="I47" s="209">
        <f>AVERAGE(P47,U47,Z47,AE47,AJ47,AO47,AT47)</f>
        <v>21</v>
      </c>
      <c r="J47" s="209">
        <f>AVERAGE(Q47,V47,AA47,AF47,AK47,AP47,AU47)</f>
        <v>1675.6477020004288</v>
      </c>
      <c r="K47" s="210">
        <f>AVERAGE(R47,W47,AB47,AG47,AL47,AQ47,AV47)</f>
        <v>79.792747714306145</v>
      </c>
      <c r="L47" s="530">
        <f>IFERROR(AVERAGE(K47:K61),"-")</f>
        <v>77.072501106187303</v>
      </c>
      <c r="M47" s="209">
        <f>RANK(K47, K$47:$K$61)</f>
        <v>3</v>
      </c>
      <c r="N47" s="494"/>
      <c r="O47" s="494"/>
      <c r="P47" s="203">
        <v>21</v>
      </c>
      <c r="Q47" s="207">
        <v>1672.5330856744833</v>
      </c>
      <c r="R47" s="208">
        <f t="shared" ref="R47:R56" si="46">Q47/P47</f>
        <v>79.644432651165872</v>
      </c>
      <c r="S47" s="205">
        <f>RANK(R47, R$47:R$61)</f>
        <v>3</v>
      </c>
      <c r="T47" s="529">
        <f>AVERAGE(R47:R61)</f>
        <v>76.900129539250003</v>
      </c>
      <c r="U47" s="203">
        <v>21</v>
      </c>
      <c r="V47" s="207">
        <v>1672.7534148094896</v>
      </c>
      <c r="W47" s="208">
        <f t="shared" ref="W47:W56" si="47">V47/U47</f>
        <v>79.654924514737601</v>
      </c>
      <c r="X47" s="205">
        <f>RANK(W47, W$47:W$61)</f>
        <v>3</v>
      </c>
      <c r="Y47" s="529">
        <f>AVERAGE(W47:W61)</f>
        <v>76.90094012949838</v>
      </c>
      <c r="Z47" s="203">
        <v>21</v>
      </c>
      <c r="AA47" s="207">
        <v>1673.2394366197184</v>
      </c>
      <c r="AB47" s="208">
        <f>AA47/Z47</f>
        <v>79.678068410462785</v>
      </c>
      <c r="AC47" s="205">
        <f>RANK(AB47, AB$47:AB$61)</f>
        <v>3</v>
      </c>
      <c r="AD47" s="529">
        <f>AVERAGE(AB47:AB61)</f>
        <v>77.166358872643656</v>
      </c>
      <c r="AE47" s="203">
        <v>21</v>
      </c>
      <c r="AF47" s="207">
        <v>1673.5560412113641</v>
      </c>
      <c r="AG47" s="208">
        <f t="shared" ref="AG47:AG56" si="48">AF47/AE47</f>
        <v>79.693144819588767</v>
      </c>
      <c r="AH47" s="205">
        <f>RANK(AG47, AG$47:AG$61)</f>
        <v>3</v>
      </c>
      <c r="AI47" s="529">
        <f>AVERAGE(AG47:AG61)</f>
        <v>77.125310855780526</v>
      </c>
      <c r="AJ47" s="203">
        <v>21</v>
      </c>
      <c r="AK47" s="207">
        <v>1673.2075471698122</v>
      </c>
      <c r="AL47" s="208">
        <f t="shared" ref="AL47:AL56" si="49">AK47/AJ47</f>
        <v>79.676549865229148</v>
      </c>
      <c r="AM47" s="205">
        <f>RANK(AL47, AL$47:AL$61)</f>
        <v>2</v>
      </c>
      <c r="AN47" s="529">
        <f>AVERAGE(AL47:AL61)</f>
        <v>75.782386231486882</v>
      </c>
      <c r="AO47" s="203">
        <v>21</v>
      </c>
      <c r="AP47" s="207">
        <v>1676.2984803810382</v>
      </c>
      <c r="AQ47" s="208">
        <f t="shared" ref="AQ47:AQ56" si="50">AP47/AO47</f>
        <v>79.823737161001816</v>
      </c>
      <c r="AR47" s="205">
        <f>RANK(AQ47, AQ$47:AQ$61)</f>
        <v>2</v>
      </c>
      <c r="AS47" s="529">
        <f>AVERAGE(AQ47:AQ61)</f>
        <v>75.86541526538015</v>
      </c>
      <c r="AT47" s="203">
        <v>21</v>
      </c>
      <c r="AU47" s="207">
        <v>1687.9459081370949</v>
      </c>
      <c r="AV47" s="208">
        <f t="shared" ref="AV47:AV56" si="51">AU47/AT47</f>
        <v>80.378376577956899</v>
      </c>
      <c r="AW47" s="205">
        <f>RANK(AV47, AV$47:AV$61)</f>
        <v>2</v>
      </c>
      <c r="AX47" s="529">
        <f>AVERAGE(AV47:AV61)</f>
        <v>75.980722539219499</v>
      </c>
    </row>
    <row r="48" spans="1:50" ht="14.25" hidden="1" customHeight="1" outlineLevel="1">
      <c r="A48" s="279"/>
      <c r="B48" s="494"/>
      <c r="C48" s="203">
        <v>2</v>
      </c>
      <c r="D48" s="206" t="s">
        <v>416</v>
      </c>
      <c r="E48" s="203">
        <v>25</v>
      </c>
      <c r="F48" s="203">
        <v>2000</v>
      </c>
      <c r="G48" s="208">
        <f t="shared" si="45"/>
        <v>80</v>
      </c>
      <c r="H48" s="529"/>
      <c r="I48" s="209">
        <f t="shared" ref="I48:K56" si="52">AVERAGE(P48,U48,Z48,AE48,AJ48,AO48,AT48)</f>
        <v>25</v>
      </c>
      <c r="J48" s="209">
        <f t="shared" si="52"/>
        <v>1740.3473927029902</v>
      </c>
      <c r="K48" s="210">
        <f t="shared" si="52"/>
        <v>69.613895708119614</v>
      </c>
      <c r="L48" s="530"/>
      <c r="M48" s="209">
        <f>RANK(K48, K$47:$K$61)</f>
        <v>7</v>
      </c>
      <c r="N48" s="494"/>
      <c r="O48" s="494"/>
      <c r="P48" s="203">
        <v>25</v>
      </c>
      <c r="Q48" s="207">
        <v>1738.8700216116081</v>
      </c>
      <c r="R48" s="208">
        <f t="shared" si="46"/>
        <v>69.554800864464326</v>
      </c>
      <c r="S48" s="205">
        <f t="shared" ref="S48:S56" si="53">RANK(R48, R$47:R$61)</f>
        <v>6</v>
      </c>
      <c r="T48" s="529"/>
      <c r="U48" s="203">
        <v>25</v>
      </c>
      <c r="V48" s="207">
        <v>1739.4332110234991</v>
      </c>
      <c r="W48" s="208">
        <f t="shared" si="47"/>
        <v>69.577328440939965</v>
      </c>
      <c r="X48" s="205">
        <f t="shared" ref="X48:X56" si="54">RANK(W48, W$47:W$61)</f>
        <v>6</v>
      </c>
      <c r="Y48" s="529"/>
      <c r="Z48" s="203">
        <v>25</v>
      </c>
      <c r="AA48" s="207">
        <v>1739.5540431628897</v>
      </c>
      <c r="AB48" s="208">
        <f t="shared" ref="AB48:AB56" si="55">AA48/Z48</f>
        <v>69.582161726515594</v>
      </c>
      <c r="AC48" s="205">
        <f t="shared" ref="AC48:AC56" si="56">RANK(AB48, AB$47:AB$61)</f>
        <v>7</v>
      </c>
      <c r="AD48" s="529"/>
      <c r="AE48" s="203">
        <v>25</v>
      </c>
      <c r="AF48" s="207">
        <v>1739.6032329169725</v>
      </c>
      <c r="AG48" s="208">
        <f t="shared" si="48"/>
        <v>69.584129316678897</v>
      </c>
      <c r="AH48" s="205">
        <f t="shared" ref="AH48:AH56" si="57">RANK(AG48, AG$47:AG$61)</f>
        <v>7</v>
      </c>
      <c r="AI48" s="529"/>
      <c r="AJ48" s="203">
        <v>25</v>
      </c>
      <c r="AK48" s="207">
        <v>1739.2046109510081</v>
      </c>
      <c r="AL48" s="208">
        <f t="shared" si="49"/>
        <v>69.568184438040319</v>
      </c>
      <c r="AM48" s="205">
        <f t="shared" ref="AM48:AM56" si="58">RANK(AL48, AL$47:AL$61)</f>
        <v>6</v>
      </c>
      <c r="AN48" s="529"/>
      <c r="AO48" s="203">
        <v>25</v>
      </c>
      <c r="AP48" s="207">
        <v>1742.8468572251415</v>
      </c>
      <c r="AQ48" s="208">
        <f t="shared" si="50"/>
        <v>69.713874289005659</v>
      </c>
      <c r="AR48" s="205">
        <f t="shared" ref="AR48:AR56" si="59">RANK(AQ48, AQ$47:AQ$61)</f>
        <v>6</v>
      </c>
      <c r="AS48" s="529"/>
      <c r="AT48" s="203">
        <v>25</v>
      </c>
      <c r="AU48" s="207">
        <v>1742.9197720298116</v>
      </c>
      <c r="AV48" s="208">
        <f t="shared" si="51"/>
        <v>69.716790881192466</v>
      </c>
      <c r="AW48" s="205">
        <f t="shared" ref="AW48:AW56" si="60">RANK(AV48, AV$47:AV$61)</f>
        <v>6</v>
      </c>
      <c r="AX48" s="529"/>
    </row>
    <row r="49" spans="1:50" ht="14.25" hidden="1" customHeight="1" outlineLevel="1">
      <c r="A49" s="279"/>
      <c r="B49" s="494"/>
      <c r="C49" s="203">
        <v>3</v>
      </c>
      <c r="D49" s="206" t="s">
        <v>417</v>
      </c>
      <c r="E49" s="203">
        <v>25</v>
      </c>
      <c r="F49" s="203">
        <v>2000</v>
      </c>
      <c r="G49" s="208">
        <f t="shared" si="45"/>
        <v>80</v>
      </c>
      <c r="H49" s="529"/>
      <c r="I49" s="209">
        <f t="shared" si="52"/>
        <v>24.285714285714285</v>
      </c>
      <c r="J49" s="209">
        <f t="shared" si="52"/>
        <v>1720.2324053853813</v>
      </c>
      <c r="K49" s="210">
        <f t="shared" si="52"/>
        <v>70.857730674298125</v>
      </c>
      <c r="L49" s="530"/>
      <c r="M49" s="209">
        <f>RANK(K49, K$47:$K$61)</f>
        <v>5</v>
      </c>
      <c r="N49" s="494"/>
      <c r="O49" s="494"/>
      <c r="P49" s="203">
        <v>25</v>
      </c>
      <c r="Q49" s="207">
        <v>1719.2410714285706</v>
      </c>
      <c r="R49" s="208">
        <f t="shared" si="46"/>
        <v>68.769642857142827</v>
      </c>
      <c r="S49" s="205">
        <f t="shared" si="53"/>
        <v>7</v>
      </c>
      <c r="T49" s="529"/>
      <c r="U49" s="203">
        <v>25</v>
      </c>
      <c r="V49" s="207">
        <v>1718.9610389610361</v>
      </c>
      <c r="W49" s="208">
        <f t="shared" si="47"/>
        <v>68.758441558441447</v>
      </c>
      <c r="X49" s="205">
        <f t="shared" si="54"/>
        <v>7</v>
      </c>
      <c r="Y49" s="529"/>
      <c r="Z49" s="203">
        <v>24</v>
      </c>
      <c r="AA49" s="207">
        <v>1718.9573459715637</v>
      </c>
      <c r="AB49" s="208">
        <f t="shared" si="55"/>
        <v>71.623222748815152</v>
      </c>
      <c r="AC49" s="205">
        <f t="shared" si="56"/>
        <v>5</v>
      </c>
      <c r="AD49" s="529"/>
      <c r="AE49" s="203">
        <v>24</v>
      </c>
      <c r="AF49" s="207">
        <v>1719.6785775346195</v>
      </c>
      <c r="AG49" s="208">
        <f t="shared" si="48"/>
        <v>71.653274063942476</v>
      </c>
      <c r="AH49" s="205">
        <f t="shared" si="57"/>
        <v>5</v>
      </c>
      <c r="AI49" s="529"/>
      <c r="AJ49" s="203">
        <v>24</v>
      </c>
      <c r="AK49" s="207">
        <v>1719.7565389044232</v>
      </c>
      <c r="AL49" s="208">
        <f t="shared" si="49"/>
        <v>71.656522454350963</v>
      </c>
      <c r="AM49" s="205">
        <f t="shared" si="58"/>
        <v>4</v>
      </c>
      <c r="AN49" s="529"/>
      <c r="AO49" s="203">
        <v>24</v>
      </c>
      <c r="AP49" s="207">
        <v>1721.7535763728658</v>
      </c>
      <c r="AQ49" s="208">
        <f t="shared" si="50"/>
        <v>71.73973234886941</v>
      </c>
      <c r="AR49" s="205">
        <f t="shared" si="59"/>
        <v>4</v>
      </c>
      <c r="AS49" s="529"/>
      <c r="AT49" s="203">
        <v>24</v>
      </c>
      <c r="AU49" s="207">
        <v>1723.2786885245898</v>
      </c>
      <c r="AV49" s="208">
        <f t="shared" si="51"/>
        <v>71.803278688524571</v>
      </c>
      <c r="AW49" s="205">
        <f t="shared" si="60"/>
        <v>4</v>
      </c>
      <c r="AX49" s="529"/>
    </row>
    <row r="50" spans="1:50" ht="14.25" hidden="1" customHeight="1" outlineLevel="1">
      <c r="A50" s="279"/>
      <c r="B50" s="494"/>
      <c r="C50" s="203">
        <v>4</v>
      </c>
      <c r="D50" s="206" t="s">
        <v>419</v>
      </c>
      <c r="E50" s="203">
        <v>24</v>
      </c>
      <c r="F50" s="203">
        <v>2000</v>
      </c>
      <c r="G50" s="208">
        <f t="shared" si="45"/>
        <v>83.333333333333329</v>
      </c>
      <c r="H50" s="529"/>
      <c r="I50" s="209">
        <f t="shared" si="52"/>
        <v>24</v>
      </c>
      <c r="J50" s="209">
        <f t="shared" si="52"/>
        <v>1690.8325249964892</v>
      </c>
      <c r="K50" s="210">
        <f t="shared" si="52"/>
        <v>70.451355208187053</v>
      </c>
      <c r="L50" s="530"/>
      <c r="M50" s="209">
        <f>RANK(K50, K$47:$K$61)</f>
        <v>6</v>
      </c>
      <c r="N50" s="494"/>
      <c r="O50" s="494"/>
      <c r="P50" s="203">
        <v>24</v>
      </c>
      <c r="Q50" s="207">
        <v>1691.3730255164021</v>
      </c>
      <c r="R50" s="208">
        <f t="shared" si="46"/>
        <v>70.473876063183425</v>
      </c>
      <c r="S50" s="205">
        <f t="shared" si="53"/>
        <v>5</v>
      </c>
      <c r="T50" s="529"/>
      <c r="U50" s="203">
        <v>24</v>
      </c>
      <c r="V50" s="207">
        <v>1691.11599121581</v>
      </c>
      <c r="W50" s="208">
        <f t="shared" si="47"/>
        <v>70.463166300658756</v>
      </c>
      <c r="X50" s="205">
        <f t="shared" si="54"/>
        <v>5</v>
      </c>
      <c r="Y50" s="529"/>
      <c r="Z50" s="203">
        <v>24</v>
      </c>
      <c r="AA50" s="207">
        <v>1691.0163934426212</v>
      </c>
      <c r="AB50" s="208">
        <f t="shared" si="55"/>
        <v>70.459016393442553</v>
      </c>
      <c r="AC50" s="205">
        <f t="shared" si="56"/>
        <v>6</v>
      </c>
      <c r="AD50" s="529"/>
      <c r="AE50" s="203">
        <v>24</v>
      </c>
      <c r="AF50" s="207">
        <v>1691.3187143286243</v>
      </c>
      <c r="AG50" s="208">
        <f t="shared" si="48"/>
        <v>70.471613097026008</v>
      </c>
      <c r="AH50" s="205">
        <f t="shared" si="57"/>
        <v>6</v>
      </c>
      <c r="AI50" s="529"/>
      <c r="AJ50" s="203">
        <v>24</v>
      </c>
      <c r="AK50" s="207">
        <v>1689.3975903614437</v>
      </c>
      <c r="AL50" s="208">
        <f t="shared" si="49"/>
        <v>70.391566265060149</v>
      </c>
      <c r="AM50" s="205">
        <f t="shared" si="58"/>
        <v>5</v>
      </c>
      <c r="AN50" s="529"/>
      <c r="AO50" s="203">
        <v>24</v>
      </c>
      <c r="AP50" s="207">
        <v>1689.9173553719002</v>
      </c>
      <c r="AQ50" s="208">
        <f t="shared" si="50"/>
        <v>70.413223140495845</v>
      </c>
      <c r="AR50" s="205">
        <f t="shared" si="59"/>
        <v>5</v>
      </c>
      <c r="AS50" s="529"/>
      <c r="AT50" s="203">
        <v>24</v>
      </c>
      <c r="AU50" s="207">
        <v>1691.6886047386236</v>
      </c>
      <c r="AV50" s="208">
        <f t="shared" si="51"/>
        <v>70.487025197442648</v>
      </c>
      <c r="AW50" s="205">
        <f t="shared" si="60"/>
        <v>5</v>
      </c>
      <c r="AX50" s="529"/>
    </row>
    <row r="51" spans="1:50" ht="14.25" hidden="1" customHeight="1" outlineLevel="1">
      <c r="A51" s="279"/>
      <c r="B51" s="494"/>
      <c r="C51" s="203">
        <v>5</v>
      </c>
      <c r="D51" s="206" t="s">
        <v>418</v>
      </c>
      <c r="E51" s="203">
        <v>14</v>
      </c>
      <c r="F51" s="203">
        <v>2000</v>
      </c>
      <c r="G51" s="208">
        <f t="shared" si="45"/>
        <v>142.85714285714286</v>
      </c>
      <c r="H51" s="529"/>
      <c r="I51" s="209">
        <f t="shared" si="52"/>
        <v>14</v>
      </c>
      <c r="J51" s="209">
        <f t="shared" si="52"/>
        <v>1649.5362179846029</v>
      </c>
      <c r="K51" s="210">
        <f t="shared" si="52"/>
        <v>117.82401557032878</v>
      </c>
      <c r="L51" s="530"/>
      <c r="M51" s="209">
        <f>RANK(K51, K$47:$K$61)</f>
        <v>1</v>
      </c>
      <c r="N51" s="494"/>
      <c r="O51" s="494"/>
      <c r="P51" s="203">
        <v>14</v>
      </c>
      <c r="Q51" s="207">
        <v>1652.8534704370149</v>
      </c>
      <c r="R51" s="208">
        <f t="shared" si="46"/>
        <v>118.0609621740725</v>
      </c>
      <c r="S51" s="205">
        <f t="shared" si="53"/>
        <v>1</v>
      </c>
      <c r="T51" s="529"/>
      <c r="U51" s="203">
        <v>14</v>
      </c>
      <c r="V51" s="207">
        <v>1652.9247910863542</v>
      </c>
      <c r="W51" s="208">
        <f t="shared" si="47"/>
        <v>118.06605650616815</v>
      </c>
      <c r="X51" s="205">
        <f t="shared" si="54"/>
        <v>1</v>
      </c>
      <c r="Y51" s="529"/>
      <c r="Z51" s="203">
        <v>14</v>
      </c>
      <c r="AA51" s="207">
        <v>1652.925672113859</v>
      </c>
      <c r="AB51" s="208">
        <f t="shared" si="55"/>
        <v>118.06611943670421</v>
      </c>
      <c r="AC51" s="205">
        <f t="shared" si="56"/>
        <v>1</v>
      </c>
      <c r="AD51" s="529"/>
      <c r="AE51" s="203">
        <v>14</v>
      </c>
      <c r="AF51" s="207">
        <v>1649.3303571428539</v>
      </c>
      <c r="AG51" s="208">
        <f t="shared" si="48"/>
        <v>117.80931122448956</v>
      </c>
      <c r="AH51" s="205">
        <f t="shared" si="57"/>
        <v>1</v>
      </c>
      <c r="AI51" s="529"/>
      <c r="AJ51" s="203">
        <v>14</v>
      </c>
      <c r="AK51" s="207">
        <v>1645.6546929316357</v>
      </c>
      <c r="AL51" s="208">
        <f t="shared" si="49"/>
        <v>117.54676378083113</v>
      </c>
      <c r="AM51" s="205">
        <f t="shared" si="58"/>
        <v>1</v>
      </c>
      <c r="AN51" s="529"/>
      <c r="AO51" s="203">
        <v>14</v>
      </c>
      <c r="AP51" s="207">
        <v>1646.3821892393287</v>
      </c>
      <c r="AQ51" s="208">
        <f t="shared" si="50"/>
        <v>117.59872780280919</v>
      </c>
      <c r="AR51" s="205">
        <f t="shared" si="59"/>
        <v>1</v>
      </c>
      <c r="AS51" s="529"/>
      <c r="AT51" s="203">
        <v>14</v>
      </c>
      <c r="AU51" s="207">
        <v>1646.6823529411745</v>
      </c>
      <c r="AV51" s="208">
        <f t="shared" si="51"/>
        <v>117.62016806722674</v>
      </c>
      <c r="AW51" s="205">
        <f t="shared" si="60"/>
        <v>1</v>
      </c>
      <c r="AX51" s="529"/>
    </row>
    <row r="52" spans="1:50" ht="14.25" hidden="1" customHeight="1" outlineLevel="1">
      <c r="A52" s="279"/>
      <c r="B52" s="494"/>
      <c r="C52" s="203">
        <v>6</v>
      </c>
      <c r="D52" s="206" t="s">
        <v>414</v>
      </c>
      <c r="E52" s="203">
        <v>25</v>
      </c>
      <c r="F52" s="203">
        <v>2000</v>
      </c>
      <c r="G52" s="208">
        <f t="shared" si="45"/>
        <v>80</v>
      </c>
      <c r="H52" s="529"/>
      <c r="I52" s="209">
        <f t="shared" si="52"/>
        <v>25</v>
      </c>
      <c r="J52" s="209">
        <f t="shared" si="52"/>
        <v>1697.2333024242112</v>
      </c>
      <c r="K52" s="210">
        <f t="shared" si="52"/>
        <v>67.889332096968431</v>
      </c>
      <c r="L52" s="530"/>
      <c r="M52" s="209">
        <f>RANK(K52, K$47:$K$61)</f>
        <v>8</v>
      </c>
      <c r="N52" s="494"/>
      <c r="O52" s="494"/>
      <c r="P52" s="203">
        <v>25</v>
      </c>
      <c r="Q52" s="207">
        <v>1695.1086956521742</v>
      </c>
      <c r="R52" s="208">
        <f t="shared" si="46"/>
        <v>67.804347826086968</v>
      </c>
      <c r="S52" s="205">
        <f t="shared" si="53"/>
        <v>8</v>
      </c>
      <c r="T52" s="529"/>
      <c r="U52" s="203">
        <v>25</v>
      </c>
      <c r="V52" s="207">
        <v>1696.4145827056341</v>
      </c>
      <c r="W52" s="208">
        <f t="shared" si="47"/>
        <v>67.856583308225368</v>
      </c>
      <c r="X52" s="205">
        <f t="shared" si="54"/>
        <v>8</v>
      </c>
      <c r="Y52" s="529"/>
      <c r="Z52" s="203">
        <v>25</v>
      </c>
      <c r="AA52" s="207">
        <v>1696.7959527824621</v>
      </c>
      <c r="AB52" s="208">
        <f t="shared" si="55"/>
        <v>67.871838111298487</v>
      </c>
      <c r="AC52" s="205">
        <f t="shared" si="56"/>
        <v>8</v>
      </c>
      <c r="AD52" s="529"/>
      <c r="AE52" s="203">
        <v>25</v>
      </c>
      <c r="AF52" s="207">
        <v>1696.9418257070565</v>
      </c>
      <c r="AG52" s="208">
        <f t="shared" si="48"/>
        <v>67.87767302828226</v>
      </c>
      <c r="AH52" s="205">
        <f t="shared" si="57"/>
        <v>8</v>
      </c>
      <c r="AI52" s="529"/>
      <c r="AJ52" s="203">
        <v>25</v>
      </c>
      <c r="AK52" s="207">
        <v>1696.5432603804441</v>
      </c>
      <c r="AL52" s="208">
        <f t="shared" si="49"/>
        <v>67.861730415217764</v>
      </c>
      <c r="AM52" s="205">
        <f t="shared" si="58"/>
        <v>7</v>
      </c>
      <c r="AN52" s="529"/>
      <c r="AO52" s="203">
        <v>25</v>
      </c>
      <c r="AP52" s="207">
        <v>1698.4615384615381</v>
      </c>
      <c r="AQ52" s="208">
        <f t="shared" si="50"/>
        <v>67.938461538461524</v>
      </c>
      <c r="AR52" s="205">
        <f t="shared" si="59"/>
        <v>7</v>
      </c>
      <c r="AS52" s="529"/>
      <c r="AT52" s="203">
        <v>25</v>
      </c>
      <c r="AU52" s="207">
        <v>1700.367261280167</v>
      </c>
      <c r="AV52" s="208">
        <f t="shared" si="51"/>
        <v>68.014690451206675</v>
      </c>
      <c r="AW52" s="205">
        <f t="shared" si="60"/>
        <v>7</v>
      </c>
      <c r="AX52" s="529"/>
    </row>
    <row r="53" spans="1:50" ht="14.25" hidden="1" customHeight="1" outlineLevel="1">
      <c r="A53" s="279"/>
      <c r="B53" s="494"/>
      <c r="C53" s="203">
        <v>7</v>
      </c>
      <c r="D53" s="206" t="s">
        <v>372</v>
      </c>
      <c r="E53" s="203">
        <v>23</v>
      </c>
      <c r="F53" s="203">
        <v>2000</v>
      </c>
      <c r="G53" s="208">
        <f t="shared" si="45"/>
        <v>86.956521739130437</v>
      </c>
      <c r="H53" s="529"/>
      <c r="I53" s="209">
        <f t="shared" si="52"/>
        <v>23</v>
      </c>
      <c r="J53" s="209">
        <f t="shared" si="52"/>
        <v>1688.8132341560593</v>
      </c>
      <c r="K53" s="210">
        <f t="shared" si="52"/>
        <v>73.426662354611281</v>
      </c>
      <c r="L53" s="530"/>
      <c r="M53" s="209">
        <f>RANK(K53, K$47:$K$61)</f>
        <v>4</v>
      </c>
      <c r="N53" s="494"/>
      <c r="O53" s="494"/>
      <c r="P53" s="203">
        <v>23</v>
      </c>
      <c r="Q53" s="207">
        <v>1692.9368029739776</v>
      </c>
      <c r="R53" s="208">
        <f t="shared" si="46"/>
        <v>73.605947955390334</v>
      </c>
      <c r="S53" s="205">
        <f t="shared" si="53"/>
        <v>4</v>
      </c>
      <c r="T53" s="529"/>
      <c r="U53" s="203">
        <v>23</v>
      </c>
      <c r="V53" s="207">
        <v>1692.2535211267605</v>
      </c>
      <c r="W53" s="208">
        <f t="shared" si="47"/>
        <v>73.57624004898959</v>
      </c>
      <c r="X53" s="205">
        <f t="shared" si="54"/>
        <v>4</v>
      </c>
      <c r="Y53" s="529"/>
      <c r="Z53" s="203">
        <v>23</v>
      </c>
      <c r="AA53" s="207">
        <v>1691.4446002805059</v>
      </c>
      <c r="AB53" s="208">
        <f t="shared" si="55"/>
        <v>73.541069577413296</v>
      </c>
      <c r="AC53" s="205">
        <f t="shared" si="56"/>
        <v>4</v>
      </c>
      <c r="AD53" s="529"/>
      <c r="AE53" s="203">
        <v>23</v>
      </c>
      <c r="AF53" s="207">
        <v>1687.7447425670771</v>
      </c>
      <c r="AG53" s="208">
        <f t="shared" si="48"/>
        <v>73.380206198568573</v>
      </c>
      <c r="AH53" s="205">
        <f t="shared" si="57"/>
        <v>4</v>
      </c>
      <c r="AI53" s="529"/>
      <c r="AJ53" s="203">
        <v>23</v>
      </c>
      <c r="AK53" s="207">
        <v>1684.0677966101707</v>
      </c>
      <c r="AL53" s="208">
        <f t="shared" si="49"/>
        <v>73.220338983050894</v>
      </c>
      <c r="AM53" s="205">
        <f t="shared" si="58"/>
        <v>3</v>
      </c>
      <c r="AN53" s="529"/>
      <c r="AO53" s="203">
        <v>23</v>
      </c>
      <c r="AP53" s="207">
        <v>1685.6074766355139</v>
      </c>
      <c r="AQ53" s="208">
        <f t="shared" si="50"/>
        <v>73.28728159284843</v>
      </c>
      <c r="AR53" s="205">
        <f t="shared" si="59"/>
        <v>3</v>
      </c>
      <c r="AS53" s="529"/>
      <c r="AT53" s="203">
        <v>23</v>
      </c>
      <c r="AU53" s="207">
        <v>1687.6376988984082</v>
      </c>
      <c r="AV53" s="208">
        <f t="shared" si="51"/>
        <v>73.375552126017752</v>
      </c>
      <c r="AW53" s="205">
        <f t="shared" si="60"/>
        <v>3</v>
      </c>
      <c r="AX53" s="529"/>
    </row>
    <row r="54" spans="1:50" ht="14.25" hidden="1" customHeight="1" outlineLevel="1">
      <c r="A54" s="279"/>
      <c r="B54" s="494"/>
      <c r="C54" s="203">
        <v>8</v>
      </c>
      <c r="D54" s="206" t="s">
        <v>413</v>
      </c>
      <c r="E54" s="203">
        <v>19</v>
      </c>
      <c r="F54" s="203">
        <v>2000</v>
      </c>
      <c r="G54" s="208">
        <f t="shared" si="45"/>
        <v>105.26315789473684</v>
      </c>
      <c r="H54" s="529"/>
      <c r="I54" s="209">
        <f t="shared" si="52"/>
        <v>19</v>
      </c>
      <c r="J54" s="209">
        <f t="shared" si="52"/>
        <v>1681.4427918651684</v>
      </c>
      <c r="K54" s="210">
        <f t="shared" si="52"/>
        <v>88.496989045535173</v>
      </c>
      <c r="L54" s="530"/>
      <c r="M54" s="209">
        <f>RANK(K54, K$47:$K$61)</f>
        <v>2</v>
      </c>
      <c r="N54" s="494"/>
      <c r="O54" s="494"/>
      <c r="P54" s="203">
        <v>19</v>
      </c>
      <c r="Q54" s="207">
        <v>1683.6611802488962</v>
      </c>
      <c r="R54" s="208">
        <f t="shared" si="46"/>
        <v>88.613746328889277</v>
      </c>
      <c r="S54" s="205">
        <f t="shared" si="53"/>
        <v>2</v>
      </c>
      <c r="T54" s="529"/>
      <c r="U54" s="203">
        <v>19</v>
      </c>
      <c r="V54" s="207">
        <v>1683.2764505119428</v>
      </c>
      <c r="W54" s="208">
        <f t="shared" si="47"/>
        <v>88.593497395365418</v>
      </c>
      <c r="X54" s="205">
        <f t="shared" si="54"/>
        <v>2</v>
      </c>
      <c r="Y54" s="529"/>
      <c r="Z54" s="203">
        <v>19</v>
      </c>
      <c r="AA54" s="207">
        <v>1679.3692509855473</v>
      </c>
      <c r="AB54" s="208">
        <f t="shared" si="55"/>
        <v>88.387855315028801</v>
      </c>
      <c r="AC54" s="205">
        <f t="shared" si="56"/>
        <v>2</v>
      </c>
      <c r="AD54" s="529"/>
      <c r="AE54" s="203">
        <v>19</v>
      </c>
      <c r="AF54" s="207">
        <v>1679.4642857142869</v>
      </c>
      <c r="AG54" s="208">
        <f t="shared" si="48"/>
        <v>88.39285714285721</v>
      </c>
      <c r="AH54" s="205">
        <f t="shared" si="57"/>
        <v>2</v>
      </c>
      <c r="AI54" s="529"/>
      <c r="AJ54" s="203"/>
      <c r="AK54" s="207"/>
      <c r="AL54" s="208"/>
      <c r="AM54" s="205"/>
      <c r="AN54" s="529"/>
      <c r="AO54" s="203"/>
      <c r="AP54" s="207"/>
      <c r="AQ54" s="208"/>
      <c r="AR54" s="205"/>
      <c r="AS54" s="529"/>
      <c r="AT54" s="203"/>
      <c r="AU54" s="207"/>
      <c r="AV54" s="208"/>
      <c r="AW54" s="205"/>
      <c r="AX54" s="529"/>
    </row>
    <row r="55" spans="1:50" ht="14.25" hidden="1" customHeight="1" outlineLevel="1">
      <c r="A55" s="279"/>
      <c r="B55" s="494"/>
      <c r="C55" s="203">
        <v>9</v>
      </c>
      <c r="D55" s="206" t="s">
        <v>376</v>
      </c>
      <c r="E55" s="203">
        <v>25</v>
      </c>
      <c r="F55" s="203">
        <v>2000</v>
      </c>
      <c r="G55" s="208">
        <f t="shared" si="45"/>
        <v>80</v>
      </c>
      <c r="H55" s="529"/>
      <c r="I55" s="209">
        <f t="shared" si="52"/>
        <v>25</v>
      </c>
      <c r="J55" s="209">
        <f t="shared" si="52"/>
        <v>1675.9026391235136</v>
      </c>
      <c r="K55" s="210">
        <f t="shared" si="52"/>
        <v>67.03610556494057</v>
      </c>
      <c r="L55" s="530"/>
      <c r="M55" s="209">
        <f>RANK(K55, K$47:$K$61)</f>
        <v>9</v>
      </c>
      <c r="N55" s="494"/>
      <c r="O55" s="494"/>
      <c r="P55" s="203">
        <v>25</v>
      </c>
      <c r="Q55" s="207">
        <v>1678.1954887218021</v>
      </c>
      <c r="R55" s="208">
        <f t="shared" si="46"/>
        <v>67.127819548872083</v>
      </c>
      <c r="S55" s="205">
        <f t="shared" si="53"/>
        <v>9</v>
      </c>
      <c r="T55" s="529"/>
      <c r="U55" s="203">
        <v>25</v>
      </c>
      <c r="V55" s="207">
        <v>1677.9661016949128</v>
      </c>
      <c r="W55" s="208">
        <f t="shared" si="47"/>
        <v>67.118644067796509</v>
      </c>
      <c r="X55" s="205">
        <f t="shared" si="54"/>
        <v>9</v>
      </c>
      <c r="Y55" s="529"/>
      <c r="Z55" s="203">
        <v>25</v>
      </c>
      <c r="AA55" s="207">
        <v>1677.384196185287</v>
      </c>
      <c r="AB55" s="208">
        <f t="shared" si="55"/>
        <v>67.095367847411481</v>
      </c>
      <c r="AC55" s="205">
        <f t="shared" si="56"/>
        <v>9</v>
      </c>
      <c r="AD55" s="529"/>
      <c r="AE55" s="203">
        <v>25</v>
      </c>
      <c r="AF55" s="207">
        <v>1676.7654986522921</v>
      </c>
      <c r="AG55" s="208">
        <f t="shared" si="48"/>
        <v>67.070619946091682</v>
      </c>
      <c r="AH55" s="205">
        <f t="shared" si="57"/>
        <v>9</v>
      </c>
      <c r="AI55" s="529"/>
      <c r="AJ55" s="203">
        <v>25</v>
      </c>
      <c r="AK55" s="207">
        <v>1671.36340598074</v>
      </c>
      <c r="AL55" s="208">
        <f t="shared" si="49"/>
        <v>66.854536239229603</v>
      </c>
      <c r="AM55" s="205">
        <f t="shared" si="58"/>
        <v>8</v>
      </c>
      <c r="AN55" s="529"/>
      <c r="AO55" s="203">
        <v>25</v>
      </c>
      <c r="AP55" s="207">
        <v>1673.3503463361292</v>
      </c>
      <c r="AQ55" s="208">
        <f t="shared" si="50"/>
        <v>66.934013853445165</v>
      </c>
      <c r="AR55" s="205">
        <f t="shared" si="59"/>
        <v>8</v>
      </c>
      <c r="AS55" s="529"/>
      <c r="AT55" s="203">
        <v>25</v>
      </c>
      <c r="AU55" s="207">
        <v>1676.2934362934338</v>
      </c>
      <c r="AV55" s="208">
        <f t="shared" si="51"/>
        <v>67.051737451737353</v>
      </c>
      <c r="AW55" s="205">
        <f t="shared" si="60"/>
        <v>8</v>
      </c>
      <c r="AX55" s="529"/>
    </row>
    <row r="56" spans="1:50" ht="14.25" hidden="1" customHeight="1" outlineLevel="1">
      <c r="A56" s="279"/>
      <c r="B56" s="494"/>
      <c r="C56" s="203">
        <v>10</v>
      </c>
      <c r="D56" s="206" t="s">
        <v>369</v>
      </c>
      <c r="E56" s="203">
        <v>26</v>
      </c>
      <c r="F56" s="203">
        <v>2000</v>
      </c>
      <c r="G56" s="208">
        <f t="shared" si="45"/>
        <v>76.92307692307692</v>
      </c>
      <c r="H56" s="529"/>
      <c r="I56" s="209">
        <f t="shared" si="52"/>
        <v>26</v>
      </c>
      <c r="J56" s="209">
        <f t="shared" si="52"/>
        <v>1698.7406052390204</v>
      </c>
      <c r="K56" s="210">
        <f t="shared" si="52"/>
        <v>65.336177124577716</v>
      </c>
      <c r="L56" s="530"/>
      <c r="M56" s="209">
        <f>RANK(K56, K$47:$K$61)</f>
        <v>10</v>
      </c>
      <c r="N56" s="494"/>
      <c r="O56" s="494"/>
      <c r="P56" s="203">
        <v>26</v>
      </c>
      <c r="Q56" s="207">
        <v>1698.9886972040447</v>
      </c>
      <c r="R56" s="208">
        <f t="shared" si="46"/>
        <v>65.345719123232485</v>
      </c>
      <c r="S56" s="205">
        <f t="shared" si="53"/>
        <v>10</v>
      </c>
      <c r="T56" s="529"/>
      <c r="U56" s="203">
        <v>26</v>
      </c>
      <c r="V56" s="207">
        <v>1698.9574979951881</v>
      </c>
      <c r="W56" s="208">
        <f t="shared" si="47"/>
        <v>65.344519153661082</v>
      </c>
      <c r="X56" s="205">
        <f t="shared" si="54"/>
        <v>10</v>
      </c>
      <c r="Y56" s="529"/>
      <c r="Z56" s="203">
        <v>26</v>
      </c>
      <c r="AA56" s="207">
        <v>1699.3305981429503</v>
      </c>
      <c r="AB56" s="208">
        <f t="shared" si="55"/>
        <v>65.358869159344238</v>
      </c>
      <c r="AC56" s="205">
        <f t="shared" si="56"/>
        <v>10</v>
      </c>
      <c r="AD56" s="529"/>
      <c r="AE56" s="203">
        <v>26</v>
      </c>
      <c r="AF56" s="207">
        <v>1698.3272727272738</v>
      </c>
      <c r="AG56" s="208">
        <f t="shared" si="48"/>
        <v>65.320279720279757</v>
      </c>
      <c r="AH56" s="205">
        <f t="shared" si="57"/>
        <v>10</v>
      </c>
      <c r="AI56" s="529"/>
      <c r="AJ56" s="203">
        <v>26</v>
      </c>
      <c r="AK56" s="207">
        <v>1696.8973747016701</v>
      </c>
      <c r="AL56" s="208">
        <f t="shared" si="49"/>
        <v>65.265283642371926</v>
      </c>
      <c r="AM56" s="205">
        <f t="shared" si="58"/>
        <v>9</v>
      </c>
      <c r="AN56" s="529"/>
      <c r="AO56" s="203">
        <v>26</v>
      </c>
      <c r="AP56" s="207">
        <v>1698.83182719859</v>
      </c>
      <c r="AQ56" s="208">
        <f t="shared" si="50"/>
        <v>65.339685661484225</v>
      </c>
      <c r="AR56" s="205">
        <f t="shared" si="59"/>
        <v>9</v>
      </c>
      <c r="AS56" s="529"/>
      <c r="AT56" s="203">
        <v>26</v>
      </c>
      <c r="AU56" s="207">
        <v>1699.8509687034282</v>
      </c>
      <c r="AV56" s="208">
        <f t="shared" si="51"/>
        <v>65.378883411670316</v>
      </c>
      <c r="AW56" s="205">
        <f t="shared" si="60"/>
        <v>9</v>
      </c>
      <c r="AX56" s="529"/>
    </row>
    <row r="57" spans="1:50" ht="14.25" hidden="1" customHeight="1" outlineLevel="1">
      <c r="A57" s="279"/>
      <c r="B57" s="494"/>
      <c r="C57" s="203">
        <v>11</v>
      </c>
      <c r="D57" s="206"/>
      <c r="E57" s="203"/>
      <c r="F57" s="203"/>
      <c r="G57" s="203"/>
      <c r="H57" s="529"/>
      <c r="I57" s="209"/>
      <c r="J57" s="209"/>
      <c r="K57" s="210"/>
      <c r="L57" s="530"/>
      <c r="M57" s="209"/>
      <c r="N57" s="494"/>
      <c r="O57" s="494"/>
      <c r="P57" s="203"/>
      <c r="Q57" s="207"/>
      <c r="R57" s="208"/>
      <c r="S57" s="205"/>
      <c r="T57" s="529"/>
      <c r="U57" s="203"/>
      <c r="V57" s="207"/>
      <c r="W57" s="208"/>
      <c r="X57" s="205"/>
      <c r="Y57" s="529"/>
      <c r="Z57" s="203"/>
      <c r="AA57" s="207"/>
      <c r="AB57" s="208"/>
      <c r="AC57" s="205"/>
      <c r="AD57" s="529"/>
      <c r="AE57" s="203"/>
      <c r="AF57" s="207"/>
      <c r="AG57" s="208"/>
      <c r="AH57" s="205"/>
      <c r="AI57" s="529"/>
      <c r="AJ57" s="203"/>
      <c r="AK57" s="207"/>
      <c r="AL57" s="208"/>
      <c r="AM57" s="205"/>
      <c r="AN57" s="529"/>
      <c r="AO57" s="203"/>
      <c r="AP57" s="207"/>
      <c r="AQ57" s="208"/>
      <c r="AR57" s="205"/>
      <c r="AS57" s="529"/>
      <c r="AT57" s="203"/>
      <c r="AU57" s="207"/>
      <c r="AV57" s="208"/>
      <c r="AW57" s="205"/>
      <c r="AX57" s="529"/>
    </row>
    <row r="58" spans="1:50" ht="14.25" hidden="1" customHeight="1" outlineLevel="1">
      <c r="A58" s="279"/>
      <c r="B58" s="494"/>
      <c r="C58" s="203">
        <v>12</v>
      </c>
      <c r="D58" s="206"/>
      <c r="E58" s="203"/>
      <c r="F58" s="203"/>
      <c r="G58" s="203"/>
      <c r="H58" s="529"/>
      <c r="I58" s="209"/>
      <c r="J58" s="209"/>
      <c r="K58" s="210"/>
      <c r="L58" s="530"/>
      <c r="M58" s="209"/>
      <c r="N58" s="494"/>
      <c r="O58" s="494"/>
      <c r="P58" s="203"/>
      <c r="Q58" s="207"/>
      <c r="R58" s="208"/>
      <c r="S58" s="205"/>
      <c r="T58" s="529"/>
      <c r="U58" s="203"/>
      <c r="V58" s="207"/>
      <c r="W58" s="208"/>
      <c r="X58" s="205"/>
      <c r="Y58" s="529"/>
      <c r="Z58" s="203"/>
      <c r="AA58" s="207"/>
      <c r="AB58" s="208"/>
      <c r="AC58" s="205"/>
      <c r="AD58" s="529"/>
      <c r="AE58" s="203"/>
      <c r="AF58" s="207"/>
      <c r="AG58" s="208"/>
      <c r="AH58" s="205"/>
      <c r="AI58" s="529"/>
      <c r="AJ58" s="203"/>
      <c r="AK58" s="207"/>
      <c r="AL58" s="208"/>
      <c r="AM58" s="205"/>
      <c r="AN58" s="529"/>
      <c r="AO58" s="203"/>
      <c r="AP58" s="207"/>
      <c r="AQ58" s="208"/>
      <c r="AR58" s="205"/>
      <c r="AS58" s="529"/>
      <c r="AT58" s="203"/>
      <c r="AU58" s="207"/>
      <c r="AV58" s="208"/>
      <c r="AW58" s="205"/>
      <c r="AX58" s="529"/>
    </row>
    <row r="59" spans="1:50" ht="14.25" hidden="1" customHeight="1" outlineLevel="1">
      <c r="A59" s="279"/>
      <c r="B59" s="494"/>
      <c r="C59" s="203">
        <v>13</v>
      </c>
      <c r="D59" s="206"/>
      <c r="E59" s="203"/>
      <c r="F59" s="203"/>
      <c r="G59" s="203"/>
      <c r="H59" s="529"/>
      <c r="I59" s="209"/>
      <c r="J59" s="209"/>
      <c r="K59" s="210"/>
      <c r="L59" s="530"/>
      <c r="M59" s="209"/>
      <c r="N59" s="494"/>
      <c r="O59" s="494"/>
      <c r="P59" s="203"/>
      <c r="Q59" s="207"/>
      <c r="R59" s="208"/>
      <c r="S59" s="205"/>
      <c r="T59" s="529"/>
      <c r="U59" s="203"/>
      <c r="V59" s="207"/>
      <c r="W59" s="208"/>
      <c r="X59" s="205"/>
      <c r="Y59" s="529"/>
      <c r="Z59" s="203"/>
      <c r="AA59" s="207"/>
      <c r="AB59" s="208"/>
      <c r="AC59" s="205"/>
      <c r="AD59" s="529"/>
      <c r="AE59" s="203"/>
      <c r="AF59" s="207"/>
      <c r="AG59" s="208"/>
      <c r="AH59" s="205"/>
      <c r="AI59" s="529"/>
      <c r="AJ59" s="203"/>
      <c r="AK59" s="207"/>
      <c r="AL59" s="208"/>
      <c r="AM59" s="205"/>
      <c r="AN59" s="529"/>
      <c r="AO59" s="203"/>
      <c r="AP59" s="207"/>
      <c r="AQ59" s="208"/>
      <c r="AR59" s="205"/>
      <c r="AS59" s="529"/>
      <c r="AT59" s="203"/>
      <c r="AU59" s="207"/>
      <c r="AV59" s="208"/>
      <c r="AW59" s="205"/>
      <c r="AX59" s="529"/>
    </row>
    <row r="60" spans="1:50" ht="14.25" hidden="1" customHeight="1" outlineLevel="1">
      <c r="B60" s="494"/>
      <c r="C60" s="203">
        <v>14</v>
      </c>
      <c r="D60" s="206"/>
      <c r="E60" s="203"/>
      <c r="F60" s="203"/>
      <c r="G60" s="203"/>
      <c r="H60" s="529"/>
      <c r="I60" s="209"/>
      <c r="J60" s="209"/>
      <c r="K60" s="210"/>
      <c r="L60" s="530"/>
      <c r="M60" s="209"/>
      <c r="N60" s="494"/>
      <c r="O60" s="494"/>
      <c r="P60" s="203"/>
      <c r="Q60" s="207"/>
      <c r="R60" s="208"/>
      <c r="S60" s="205"/>
      <c r="T60" s="529"/>
      <c r="U60" s="203"/>
      <c r="V60" s="207"/>
      <c r="W60" s="208"/>
      <c r="X60" s="205"/>
      <c r="Y60" s="529"/>
      <c r="Z60" s="203"/>
      <c r="AA60" s="207"/>
      <c r="AB60" s="208"/>
      <c r="AC60" s="205"/>
      <c r="AD60" s="529"/>
      <c r="AE60" s="203"/>
      <c r="AF60" s="207"/>
      <c r="AG60" s="208"/>
      <c r="AH60" s="205"/>
      <c r="AI60" s="529"/>
      <c r="AJ60" s="203"/>
      <c r="AK60" s="207"/>
      <c r="AL60" s="208"/>
      <c r="AM60" s="205"/>
      <c r="AN60" s="529"/>
      <c r="AO60" s="203"/>
      <c r="AP60" s="207"/>
      <c r="AQ60" s="208"/>
      <c r="AR60" s="205"/>
      <c r="AS60" s="529"/>
      <c r="AT60" s="203"/>
      <c r="AU60" s="207"/>
      <c r="AV60" s="208"/>
      <c r="AW60" s="205"/>
      <c r="AX60" s="529"/>
    </row>
    <row r="61" spans="1:50" ht="14.25" hidden="1" customHeight="1" outlineLevel="1">
      <c r="B61" s="494"/>
      <c r="C61" s="203">
        <v>15</v>
      </c>
      <c r="D61" s="206"/>
      <c r="E61" s="203"/>
      <c r="F61" s="203"/>
      <c r="G61" s="203"/>
      <c r="H61" s="529"/>
      <c r="I61" s="209"/>
      <c r="J61" s="209"/>
      <c r="K61" s="210"/>
      <c r="L61" s="530"/>
      <c r="M61" s="209"/>
      <c r="N61" s="494"/>
      <c r="O61" s="494"/>
      <c r="P61" s="203"/>
      <c r="Q61" s="207"/>
      <c r="R61" s="208"/>
      <c r="S61" s="205"/>
      <c r="T61" s="529"/>
      <c r="U61" s="203"/>
      <c r="V61" s="207"/>
      <c r="W61" s="208"/>
      <c r="X61" s="205"/>
      <c r="Y61" s="529"/>
      <c r="Z61" s="203"/>
      <c r="AA61" s="207"/>
      <c r="AB61" s="208"/>
      <c r="AC61" s="205"/>
      <c r="AD61" s="529"/>
      <c r="AE61" s="203"/>
      <c r="AF61" s="207"/>
      <c r="AG61" s="208"/>
      <c r="AH61" s="205"/>
      <c r="AI61" s="529"/>
      <c r="AJ61" s="203"/>
      <c r="AK61" s="207"/>
      <c r="AL61" s="208"/>
      <c r="AM61" s="205"/>
      <c r="AN61" s="529"/>
      <c r="AO61" s="203"/>
      <c r="AP61" s="207"/>
      <c r="AQ61" s="208"/>
      <c r="AR61" s="205"/>
      <c r="AS61" s="529"/>
      <c r="AT61" s="203"/>
      <c r="AU61" s="207"/>
      <c r="AV61" s="208"/>
      <c r="AW61" s="205"/>
      <c r="AX61" s="529"/>
    </row>
    <row r="62" spans="1:50" ht="14.25" hidden="1" customHeight="1" outlineLevel="1" collapsed="1">
      <c r="B62" s="531" t="s">
        <v>612</v>
      </c>
      <c r="C62" s="532"/>
      <c r="D62" s="532"/>
      <c r="E62" s="532"/>
      <c r="F62" s="532"/>
      <c r="G62" s="532"/>
      <c r="H62" s="532"/>
      <c r="I62" s="532"/>
      <c r="J62" s="532"/>
      <c r="K62" s="532"/>
      <c r="L62" s="532"/>
      <c r="M62" s="533"/>
      <c r="N62" s="575" t="s">
        <v>445</v>
      </c>
      <c r="O62" s="575" t="s">
        <v>105</v>
      </c>
      <c r="P62" s="587">
        <v>45888</v>
      </c>
      <c r="Q62" s="588"/>
      <c r="R62" s="588"/>
      <c r="S62" s="588"/>
      <c r="T62" s="588"/>
      <c r="U62" s="589">
        <f>P62+1</f>
        <v>45889</v>
      </c>
      <c r="V62" s="590"/>
      <c r="W62" s="590"/>
      <c r="X62" s="590"/>
      <c r="Y62" s="590"/>
      <c r="Z62" s="587">
        <f t="shared" ref="Z62" si="61">U62+1</f>
        <v>45890</v>
      </c>
      <c r="AA62" s="588"/>
      <c r="AB62" s="588"/>
      <c r="AC62" s="588"/>
      <c r="AD62" s="588"/>
      <c r="AE62" s="589">
        <f t="shared" ref="AE62" si="62">Z62+1</f>
        <v>45891</v>
      </c>
      <c r="AF62" s="590"/>
      <c r="AG62" s="590"/>
      <c r="AH62" s="590"/>
      <c r="AI62" s="590"/>
      <c r="AJ62" s="591">
        <f t="shared" ref="AJ62" si="63">AE62+1</f>
        <v>45892</v>
      </c>
      <c r="AK62" s="592"/>
      <c r="AL62" s="592"/>
      <c r="AM62" s="592"/>
      <c r="AN62" s="593"/>
      <c r="AO62" s="589">
        <f t="shared" ref="AO62" si="64">AJ62+1</f>
        <v>45893</v>
      </c>
      <c r="AP62" s="590"/>
      <c r="AQ62" s="590"/>
      <c r="AR62" s="590"/>
      <c r="AS62" s="590"/>
      <c r="AT62" s="591">
        <f t="shared" ref="AT62" si="65">AO62+1</f>
        <v>45894</v>
      </c>
      <c r="AU62" s="592"/>
      <c r="AV62" s="592"/>
      <c r="AW62" s="592"/>
      <c r="AX62" s="593"/>
    </row>
    <row r="63" spans="1:50" ht="14.25" hidden="1" customHeight="1" outlineLevel="1">
      <c r="B63" s="534"/>
      <c r="C63" s="534"/>
      <c r="D63" s="534"/>
      <c r="E63" s="534"/>
      <c r="F63" s="534"/>
      <c r="G63" s="534"/>
      <c r="H63" s="534"/>
      <c r="I63" s="534"/>
      <c r="J63" s="534"/>
      <c r="K63" s="534"/>
      <c r="L63" s="534"/>
      <c r="M63" s="535"/>
      <c r="N63" s="577"/>
      <c r="O63" s="577"/>
      <c r="P63" s="594">
        <f>P62</f>
        <v>45888</v>
      </c>
      <c r="Q63" s="594"/>
      <c r="R63" s="594"/>
      <c r="S63" s="594"/>
      <c r="T63" s="594"/>
      <c r="U63" s="595">
        <f>U62</f>
        <v>45889</v>
      </c>
      <c r="V63" s="595"/>
      <c r="W63" s="595"/>
      <c r="X63" s="595"/>
      <c r="Y63" s="595"/>
      <c r="Z63" s="594">
        <f t="shared" ref="Z63" si="66">Z62</f>
        <v>45890</v>
      </c>
      <c r="AA63" s="594"/>
      <c r="AB63" s="594"/>
      <c r="AC63" s="594"/>
      <c r="AD63" s="594"/>
      <c r="AE63" s="595">
        <f t="shared" ref="AE63" si="67">AE62</f>
        <v>45891</v>
      </c>
      <c r="AF63" s="595"/>
      <c r="AG63" s="595"/>
      <c r="AH63" s="595"/>
      <c r="AI63" s="595"/>
      <c r="AJ63" s="596">
        <f t="shared" ref="AJ63" si="68">AJ62</f>
        <v>45892</v>
      </c>
      <c r="AK63" s="597"/>
      <c r="AL63" s="597"/>
      <c r="AM63" s="597"/>
      <c r="AN63" s="598"/>
      <c r="AO63" s="595">
        <f t="shared" ref="AO63" si="69">AO62</f>
        <v>45893</v>
      </c>
      <c r="AP63" s="595"/>
      <c r="AQ63" s="595"/>
      <c r="AR63" s="595"/>
      <c r="AS63" s="595"/>
      <c r="AT63" s="596">
        <f t="shared" ref="AT63" si="70">AT62</f>
        <v>45894</v>
      </c>
      <c r="AU63" s="597"/>
      <c r="AV63" s="597"/>
      <c r="AW63" s="597"/>
      <c r="AX63" s="598"/>
    </row>
    <row r="64" spans="1:50" ht="14.25" hidden="1" customHeight="1" outlineLevel="1">
      <c r="B64" s="494" t="s">
        <v>165</v>
      </c>
      <c r="C64" s="494" t="s">
        <v>160</v>
      </c>
      <c r="D64" s="494"/>
      <c r="E64" s="494" t="s">
        <v>161</v>
      </c>
      <c r="F64" s="494"/>
      <c r="G64" s="494"/>
      <c r="H64" s="494" t="s">
        <v>166</v>
      </c>
      <c r="I64" s="527" t="s">
        <v>446</v>
      </c>
      <c r="J64" s="527"/>
      <c r="K64" s="527"/>
      <c r="L64" s="527" t="s">
        <v>166</v>
      </c>
      <c r="M64" s="527" t="s">
        <v>168</v>
      </c>
      <c r="N64" s="494"/>
      <c r="O64" s="494" t="s">
        <v>167</v>
      </c>
      <c r="P64" s="494" t="s">
        <v>163</v>
      </c>
      <c r="Q64" s="494"/>
      <c r="R64" s="494"/>
      <c r="S64" s="494"/>
      <c r="T64" s="494" t="s">
        <v>166</v>
      </c>
      <c r="U64" s="494" t="s">
        <v>163</v>
      </c>
      <c r="V64" s="494"/>
      <c r="W64" s="494"/>
      <c r="X64" s="494"/>
      <c r="Y64" s="494" t="s">
        <v>166</v>
      </c>
      <c r="Z64" s="494" t="s">
        <v>163</v>
      </c>
      <c r="AA64" s="494"/>
      <c r="AB64" s="494"/>
      <c r="AC64" s="494"/>
      <c r="AD64" s="494" t="s">
        <v>166</v>
      </c>
      <c r="AE64" s="494" t="s">
        <v>163</v>
      </c>
      <c r="AF64" s="494"/>
      <c r="AG64" s="494"/>
      <c r="AH64" s="494"/>
      <c r="AI64" s="494" t="s">
        <v>166</v>
      </c>
      <c r="AJ64" s="494" t="s">
        <v>163</v>
      </c>
      <c r="AK64" s="494"/>
      <c r="AL64" s="494"/>
      <c r="AM64" s="494"/>
      <c r="AN64" s="494" t="s">
        <v>166</v>
      </c>
      <c r="AO64" s="494" t="s">
        <v>163</v>
      </c>
      <c r="AP64" s="494"/>
      <c r="AQ64" s="494"/>
      <c r="AR64" s="494"/>
      <c r="AS64" s="494" t="s">
        <v>166</v>
      </c>
      <c r="AT64" s="494" t="s">
        <v>163</v>
      </c>
      <c r="AU64" s="494"/>
      <c r="AV64" s="494"/>
      <c r="AW64" s="494"/>
      <c r="AX64" s="494" t="s">
        <v>166</v>
      </c>
    </row>
    <row r="65" spans="2:50" ht="14.25" hidden="1" customHeight="1" outlineLevel="1">
      <c r="B65" s="494"/>
      <c r="C65" s="494"/>
      <c r="D65" s="494"/>
      <c r="E65" s="494" t="s">
        <v>447</v>
      </c>
      <c r="F65" s="494"/>
      <c r="G65" s="494"/>
      <c r="H65" s="494"/>
      <c r="I65" s="527" t="s">
        <v>447</v>
      </c>
      <c r="J65" s="527"/>
      <c r="K65" s="527"/>
      <c r="L65" s="527"/>
      <c r="M65" s="527"/>
      <c r="N65" s="494"/>
      <c r="O65" s="494"/>
      <c r="P65" s="494" t="s">
        <v>448</v>
      </c>
      <c r="Q65" s="494"/>
      <c r="R65" s="494"/>
      <c r="S65" s="494"/>
      <c r="T65" s="494"/>
      <c r="U65" s="494" t="s">
        <v>448</v>
      </c>
      <c r="V65" s="494"/>
      <c r="W65" s="494"/>
      <c r="X65" s="494"/>
      <c r="Y65" s="494"/>
      <c r="Z65" s="494" t="s">
        <v>448</v>
      </c>
      <c r="AA65" s="494"/>
      <c r="AB65" s="494"/>
      <c r="AC65" s="494"/>
      <c r="AD65" s="494"/>
      <c r="AE65" s="494" t="s">
        <v>448</v>
      </c>
      <c r="AF65" s="494"/>
      <c r="AG65" s="494"/>
      <c r="AH65" s="494"/>
      <c r="AI65" s="494"/>
      <c r="AJ65" s="494" t="s">
        <v>448</v>
      </c>
      <c r="AK65" s="494"/>
      <c r="AL65" s="494"/>
      <c r="AM65" s="494"/>
      <c r="AN65" s="494"/>
      <c r="AO65" s="494" t="s">
        <v>448</v>
      </c>
      <c r="AP65" s="494"/>
      <c r="AQ65" s="494"/>
      <c r="AR65" s="494"/>
      <c r="AS65" s="494"/>
      <c r="AT65" s="494" t="s">
        <v>448</v>
      </c>
      <c r="AU65" s="494"/>
      <c r="AV65" s="494"/>
      <c r="AW65" s="494"/>
      <c r="AX65" s="494"/>
    </row>
    <row r="66" spans="2:50" ht="14.25" hidden="1" customHeight="1" outlineLevel="1">
      <c r="B66" s="494"/>
      <c r="C66" s="494"/>
      <c r="D66" s="494"/>
      <c r="E66" s="203" t="s">
        <v>162</v>
      </c>
      <c r="F66" s="203" t="s">
        <v>449</v>
      </c>
      <c r="G66" s="203" t="s">
        <v>164</v>
      </c>
      <c r="H66" s="494"/>
      <c r="I66" s="204" t="s">
        <v>162</v>
      </c>
      <c r="J66" s="204" t="s">
        <v>449</v>
      </c>
      <c r="K66" s="204" t="s">
        <v>164</v>
      </c>
      <c r="L66" s="527"/>
      <c r="M66" s="527"/>
      <c r="N66" s="494"/>
      <c r="O66" s="494"/>
      <c r="P66" s="203" t="s">
        <v>162</v>
      </c>
      <c r="Q66" s="203" t="s">
        <v>449</v>
      </c>
      <c r="R66" s="203" t="s">
        <v>164</v>
      </c>
      <c r="S66" s="205" t="s">
        <v>168</v>
      </c>
      <c r="T66" s="494"/>
      <c r="U66" s="203" t="s">
        <v>162</v>
      </c>
      <c r="V66" s="203" t="s">
        <v>449</v>
      </c>
      <c r="W66" s="203" t="s">
        <v>164</v>
      </c>
      <c r="X66" s="205" t="s">
        <v>168</v>
      </c>
      <c r="Y66" s="494"/>
      <c r="Z66" s="203" t="s">
        <v>162</v>
      </c>
      <c r="AA66" s="203" t="s">
        <v>449</v>
      </c>
      <c r="AB66" s="203" t="s">
        <v>164</v>
      </c>
      <c r="AC66" s="205" t="s">
        <v>168</v>
      </c>
      <c r="AD66" s="494"/>
      <c r="AE66" s="203" t="s">
        <v>162</v>
      </c>
      <c r="AF66" s="203" t="s">
        <v>449</v>
      </c>
      <c r="AG66" s="203" t="s">
        <v>164</v>
      </c>
      <c r="AH66" s="205" t="s">
        <v>168</v>
      </c>
      <c r="AI66" s="494"/>
      <c r="AJ66" s="203" t="s">
        <v>162</v>
      </c>
      <c r="AK66" s="203" t="s">
        <v>449</v>
      </c>
      <c r="AL66" s="203" t="s">
        <v>164</v>
      </c>
      <c r="AM66" s="205" t="s">
        <v>168</v>
      </c>
      <c r="AN66" s="494"/>
      <c r="AO66" s="203" t="s">
        <v>162</v>
      </c>
      <c r="AP66" s="203" t="s">
        <v>449</v>
      </c>
      <c r="AQ66" s="203" t="s">
        <v>164</v>
      </c>
      <c r="AR66" s="205" t="s">
        <v>168</v>
      </c>
      <c r="AS66" s="494"/>
      <c r="AT66" s="203" t="s">
        <v>162</v>
      </c>
      <c r="AU66" s="203" t="s">
        <v>449</v>
      </c>
      <c r="AV66" s="203" t="s">
        <v>164</v>
      </c>
      <c r="AW66" s="205" t="s">
        <v>168</v>
      </c>
      <c r="AX66" s="494"/>
    </row>
    <row r="67" spans="2:50" ht="14.25" hidden="1" customHeight="1" outlineLevel="1">
      <c r="B67" s="494" t="s">
        <v>139</v>
      </c>
      <c r="C67" s="203">
        <v>1</v>
      </c>
      <c r="D67" s="206" t="s">
        <v>415</v>
      </c>
      <c r="E67" s="203">
        <v>21</v>
      </c>
      <c r="F67" s="203">
        <v>2000</v>
      </c>
      <c r="G67" s="208">
        <f t="shared" ref="G67:G75" si="71">F67/E67</f>
        <v>95.238095238095241</v>
      </c>
      <c r="H67" s="529">
        <f>AVERAGE(G67:G81)</f>
        <v>89.849055936012448</v>
      </c>
      <c r="I67" s="209">
        <f>AVERAGE(P67,U67,Z67,AE67,AJ67,AO67,AT67)</f>
        <v>21</v>
      </c>
      <c r="J67" s="209">
        <f>AVERAGE(Q67,V67,AA67,AF67,AK67,AP67,AU67)</f>
        <v>1694.2615420349382</v>
      </c>
      <c r="K67" s="210">
        <f>AVERAGE(R67,W67,AB67,AG67,AL67,AQ67,AV67)</f>
        <v>80.67912104928277</v>
      </c>
      <c r="L67" s="530">
        <f>IFERROR(AVERAGE(K67:K81),"-")</f>
        <v>76.191551053134546</v>
      </c>
      <c r="M67" s="209">
        <f>RANK(K67, K$67:$K$81)</f>
        <v>2</v>
      </c>
      <c r="N67" s="494"/>
      <c r="O67" s="494"/>
      <c r="P67" s="203">
        <v>21</v>
      </c>
      <c r="Q67" s="207">
        <v>1689.441624365483</v>
      </c>
      <c r="R67" s="208">
        <f t="shared" ref="R67:R75" si="72">Q67/P67</f>
        <v>80.449601160261096</v>
      </c>
      <c r="S67" s="205">
        <f>RANK(R67, R$67:R$81)</f>
        <v>2</v>
      </c>
      <c r="T67" s="529">
        <f>AVERAGE(R67:R81)</f>
        <v>76.123434462973023</v>
      </c>
      <c r="U67" s="203">
        <v>21</v>
      </c>
      <c r="V67" s="207">
        <v>1690.97651421508</v>
      </c>
      <c r="W67" s="208">
        <f t="shared" ref="W67:W75" si="73">V67/U67</f>
        <v>80.522691153099046</v>
      </c>
      <c r="X67" s="205">
        <f>RANK(W67, W$67:W$81)</f>
        <v>2</v>
      </c>
      <c r="Y67" s="529">
        <f>AVERAGE(W67:W81)</f>
        <v>76.133497208724862</v>
      </c>
      <c r="Z67" s="203">
        <v>21</v>
      </c>
      <c r="AA67" s="207">
        <v>1691.5662650602387</v>
      </c>
      <c r="AB67" s="208">
        <f t="shared" ref="AB67:AB75" si="74">AA67/Z67</f>
        <v>80.55077452667804</v>
      </c>
      <c r="AC67" s="205">
        <f>RANK(AB67, AB$67:AB$81)</f>
        <v>2</v>
      </c>
      <c r="AD67" s="529">
        <f>AVERAGE(AB67:AB81)</f>
        <v>76.145886678965724</v>
      </c>
      <c r="AE67" s="203">
        <v>21</v>
      </c>
      <c r="AF67" s="207">
        <v>1695.550017799929</v>
      </c>
      <c r="AG67" s="208">
        <f t="shared" ref="AG67:AG75" si="75">AF67/AE67</f>
        <v>80.740477038091854</v>
      </c>
      <c r="AH67" s="205">
        <f>RANK(AG67, AG$67:AG$81)</f>
        <v>2</v>
      </c>
      <c r="AI67" s="529">
        <f>AVERAGE(AG67:AG81)</f>
        <v>76.200014196455911</v>
      </c>
      <c r="AJ67" s="203">
        <v>21</v>
      </c>
      <c r="AK67" s="207">
        <v>1695.9700093720705</v>
      </c>
      <c r="AL67" s="208">
        <f t="shared" ref="AL67:AL75" si="76">AK67/AJ67</f>
        <v>80.760476636765262</v>
      </c>
      <c r="AM67" s="205">
        <f>RANK(AL67, AL$67:AL$81)</f>
        <v>2</v>
      </c>
      <c r="AN67" s="529">
        <f>AVERAGE(AL67:AL81)</f>
        <v>76.544767808866652</v>
      </c>
      <c r="AO67" s="203">
        <v>21</v>
      </c>
      <c r="AP67" s="207">
        <v>1696.1140492067134</v>
      </c>
      <c r="AQ67" s="208">
        <f t="shared" ref="AQ67:AQ75" si="77">AP67/AO67</f>
        <v>80.767335676510157</v>
      </c>
      <c r="AR67" s="205">
        <f>RANK(AQ67, AQ$67:AQ$81)</f>
        <v>2</v>
      </c>
      <c r="AS67" s="529">
        <f>AVERAGE(AQ67:AQ81)</f>
        <v>76.54627738380276</v>
      </c>
      <c r="AT67" s="203">
        <v>21</v>
      </c>
      <c r="AU67" s="207">
        <v>1700.212314225053</v>
      </c>
      <c r="AV67" s="208">
        <f t="shared" ref="AV67:AV75" si="78">AU67/AT67</f>
        <v>80.96249115357395</v>
      </c>
      <c r="AW67" s="205">
        <f>RANK(AV67, AV$67:AV$81)</f>
        <v>2</v>
      </c>
      <c r="AX67" s="529">
        <f>AVERAGE(AV67:AV81)</f>
        <v>76.662692904482384</v>
      </c>
    </row>
    <row r="68" spans="2:50" ht="14.25" hidden="1" customHeight="1" outlineLevel="1">
      <c r="B68" s="494"/>
      <c r="C68" s="203">
        <v>2</v>
      </c>
      <c r="D68" s="206" t="s">
        <v>416</v>
      </c>
      <c r="E68" s="203">
        <v>25</v>
      </c>
      <c r="F68" s="203">
        <v>2000</v>
      </c>
      <c r="G68" s="208">
        <f t="shared" si="71"/>
        <v>80</v>
      </c>
      <c r="H68" s="529"/>
      <c r="I68" s="209">
        <f t="shared" ref="I68:K75" si="79">AVERAGE(P68,U68,Z68,AE68,AJ68,AO68,AT68)</f>
        <v>25</v>
      </c>
      <c r="J68" s="209">
        <f t="shared" si="79"/>
        <v>1746.592138041877</v>
      </c>
      <c r="K68" s="210">
        <f t="shared" si="79"/>
        <v>69.86368552167508</v>
      </c>
      <c r="L68" s="530"/>
      <c r="M68" s="209">
        <f>RANK(K68, K$67:$K$81)</f>
        <v>6</v>
      </c>
      <c r="N68" s="494"/>
      <c r="O68" s="494"/>
      <c r="P68" s="203">
        <v>25</v>
      </c>
      <c r="Q68" s="207">
        <v>1746.3302752293575</v>
      </c>
      <c r="R68" s="208">
        <f t="shared" si="72"/>
        <v>69.853211009174302</v>
      </c>
      <c r="S68" s="205">
        <f t="shared" ref="S68:S75" si="80">RANK(R68, R$67:R$81)</f>
        <v>6</v>
      </c>
      <c r="T68" s="529"/>
      <c r="U68" s="203">
        <v>25</v>
      </c>
      <c r="V68" s="207">
        <v>1746.3591604042504</v>
      </c>
      <c r="W68" s="208">
        <f t="shared" si="73"/>
        <v>69.854366416170009</v>
      </c>
      <c r="X68" s="205">
        <f t="shared" ref="X68:X75" si="81">RANK(W68, W$67:W$81)</f>
        <v>6</v>
      </c>
      <c r="Y68" s="529"/>
      <c r="Z68" s="203">
        <v>25</v>
      </c>
      <c r="AA68" s="207">
        <v>1746.3439490445853</v>
      </c>
      <c r="AB68" s="208">
        <f t="shared" si="74"/>
        <v>69.853757961783415</v>
      </c>
      <c r="AC68" s="205">
        <f t="shared" ref="AC68:AC75" si="82">RANK(AB68, AB$67:AB$81)</f>
        <v>6</v>
      </c>
      <c r="AD68" s="529"/>
      <c r="AE68" s="203">
        <v>25</v>
      </c>
      <c r="AF68" s="207">
        <v>1746.4996315401618</v>
      </c>
      <c r="AG68" s="208">
        <f t="shared" si="75"/>
        <v>69.859985261606468</v>
      </c>
      <c r="AH68" s="205">
        <f t="shared" ref="AH68:AH75" si="83">RANK(AG68, AG$67:AG$81)</f>
        <v>6</v>
      </c>
      <c r="AI68" s="529"/>
      <c r="AJ68" s="203">
        <v>25</v>
      </c>
      <c r="AK68" s="207">
        <v>1746.6866428489109</v>
      </c>
      <c r="AL68" s="208">
        <f t="shared" si="76"/>
        <v>69.867465713956435</v>
      </c>
      <c r="AM68" s="205">
        <f t="shared" ref="AM68:AM75" si="84">RANK(AL68, AL$67:AL$81)</f>
        <v>5</v>
      </c>
      <c r="AN68" s="529"/>
      <c r="AO68" s="203">
        <v>25</v>
      </c>
      <c r="AP68" s="207">
        <v>1746.7266775777412</v>
      </c>
      <c r="AQ68" s="208">
        <f t="shared" si="77"/>
        <v>69.869067103109643</v>
      </c>
      <c r="AR68" s="205">
        <f t="shared" ref="AR68:AR75" si="85">RANK(AQ68, AQ$67:AQ$81)</f>
        <v>5</v>
      </c>
      <c r="AS68" s="529"/>
      <c r="AT68" s="203">
        <v>25</v>
      </c>
      <c r="AU68" s="207">
        <v>1747.1986296481336</v>
      </c>
      <c r="AV68" s="208">
        <f t="shared" si="78"/>
        <v>69.887945185925346</v>
      </c>
      <c r="AW68" s="205">
        <f t="shared" ref="AW68:AW75" si="86">RANK(AV68, AV$67:AV$81)</f>
        <v>5</v>
      </c>
      <c r="AX68" s="529"/>
    </row>
    <row r="69" spans="2:50" ht="14.25" hidden="1" customHeight="1" outlineLevel="1">
      <c r="B69" s="494"/>
      <c r="C69" s="203">
        <v>3</v>
      </c>
      <c r="D69" s="206" t="s">
        <v>417</v>
      </c>
      <c r="E69" s="203">
        <v>24</v>
      </c>
      <c r="F69" s="203">
        <v>2000</v>
      </c>
      <c r="G69" s="208">
        <f t="shared" si="71"/>
        <v>83.333333333333329</v>
      </c>
      <c r="H69" s="529"/>
      <c r="I69" s="209">
        <f t="shared" si="79"/>
        <v>24</v>
      </c>
      <c r="J69" s="209">
        <f t="shared" si="79"/>
        <v>1724.4701934546433</v>
      </c>
      <c r="K69" s="210">
        <f t="shared" si="79"/>
        <v>71.852924727276815</v>
      </c>
      <c r="L69" s="530"/>
      <c r="M69" s="209">
        <f>RANK(K69, K$67:$K$81)</f>
        <v>4</v>
      </c>
      <c r="N69" s="494"/>
      <c r="O69" s="494"/>
      <c r="P69" s="203">
        <v>24</v>
      </c>
      <c r="Q69" s="207">
        <v>1723.9235870533498</v>
      </c>
      <c r="R69" s="208">
        <f t="shared" si="72"/>
        <v>71.830149460556243</v>
      </c>
      <c r="S69" s="205">
        <f t="shared" si="80"/>
        <v>4</v>
      </c>
      <c r="T69" s="529"/>
      <c r="U69" s="203">
        <v>24</v>
      </c>
      <c r="V69" s="207">
        <v>1723.9591836734683</v>
      </c>
      <c r="W69" s="208">
        <f t="shared" si="73"/>
        <v>71.831632653061178</v>
      </c>
      <c r="X69" s="205">
        <f t="shared" si="81"/>
        <v>4</v>
      </c>
      <c r="Y69" s="529"/>
      <c r="Z69" s="203">
        <v>24</v>
      </c>
      <c r="AA69" s="207">
        <v>1724.0827523145508</v>
      </c>
      <c r="AB69" s="208">
        <f t="shared" si="74"/>
        <v>71.836781346439622</v>
      </c>
      <c r="AC69" s="205">
        <f t="shared" si="82"/>
        <v>4</v>
      </c>
      <c r="AD69" s="529"/>
      <c r="AE69" s="203">
        <v>24</v>
      </c>
      <c r="AF69" s="207">
        <v>1724.287652645861</v>
      </c>
      <c r="AG69" s="208">
        <f t="shared" si="75"/>
        <v>71.845318860244205</v>
      </c>
      <c r="AH69" s="205">
        <f t="shared" si="83"/>
        <v>4</v>
      </c>
      <c r="AI69" s="529"/>
      <c r="AJ69" s="203">
        <v>24</v>
      </c>
      <c r="AK69" s="207">
        <v>1724.3058938139297</v>
      </c>
      <c r="AL69" s="208">
        <f t="shared" si="76"/>
        <v>71.846078908913739</v>
      </c>
      <c r="AM69" s="205">
        <f t="shared" si="84"/>
        <v>3</v>
      </c>
      <c r="AN69" s="529"/>
      <c r="AO69" s="203">
        <v>24</v>
      </c>
      <c r="AP69" s="207">
        <v>1724.2620185549622</v>
      </c>
      <c r="AQ69" s="208">
        <f t="shared" si="77"/>
        <v>71.84425077312342</v>
      </c>
      <c r="AR69" s="205">
        <f t="shared" si="85"/>
        <v>3</v>
      </c>
      <c r="AS69" s="529"/>
      <c r="AT69" s="203">
        <v>24</v>
      </c>
      <c r="AU69" s="207">
        <v>1726.4702661263823</v>
      </c>
      <c r="AV69" s="208">
        <f t="shared" si="78"/>
        <v>71.936261088599267</v>
      </c>
      <c r="AW69" s="205">
        <f t="shared" si="86"/>
        <v>3</v>
      </c>
      <c r="AX69" s="529"/>
    </row>
    <row r="70" spans="2:50" ht="14.25" hidden="1" customHeight="1" outlineLevel="1">
      <c r="B70" s="494"/>
      <c r="C70" s="203">
        <v>4</v>
      </c>
      <c r="D70" s="206" t="s">
        <v>419</v>
      </c>
      <c r="E70" s="203">
        <v>24</v>
      </c>
      <c r="F70" s="203">
        <v>2000</v>
      </c>
      <c r="G70" s="208">
        <f t="shared" si="71"/>
        <v>83.333333333333329</v>
      </c>
      <c r="H70" s="529"/>
      <c r="I70" s="209">
        <f t="shared" si="79"/>
        <v>24</v>
      </c>
      <c r="J70" s="209">
        <f t="shared" si="79"/>
        <v>1703.0811195975309</v>
      </c>
      <c r="K70" s="210">
        <f t="shared" si="79"/>
        <v>70.961713316563774</v>
      </c>
      <c r="L70" s="530"/>
      <c r="M70" s="209">
        <f>RANK(K70, K$67:$K$81)</f>
        <v>5</v>
      </c>
      <c r="N70" s="494"/>
      <c r="O70" s="494"/>
      <c r="P70" s="203">
        <v>24</v>
      </c>
      <c r="Q70" s="207">
        <v>1699.7459448895829</v>
      </c>
      <c r="R70" s="208">
        <f t="shared" si="72"/>
        <v>70.822747703732617</v>
      </c>
      <c r="S70" s="205">
        <f t="shared" si="80"/>
        <v>5</v>
      </c>
      <c r="T70" s="529"/>
      <c r="U70" s="203">
        <v>24</v>
      </c>
      <c r="V70" s="207">
        <v>1701.5681544028964</v>
      </c>
      <c r="W70" s="208">
        <f t="shared" si="73"/>
        <v>70.898673100120689</v>
      </c>
      <c r="X70" s="205">
        <f t="shared" si="81"/>
        <v>5</v>
      </c>
      <c r="Y70" s="529"/>
      <c r="Z70" s="203">
        <v>24</v>
      </c>
      <c r="AA70" s="207">
        <v>1701.8957345971562</v>
      </c>
      <c r="AB70" s="208">
        <f t="shared" si="74"/>
        <v>70.912322274881504</v>
      </c>
      <c r="AC70" s="205">
        <f t="shared" si="82"/>
        <v>5</v>
      </c>
      <c r="AD70" s="529"/>
      <c r="AE70" s="203">
        <v>24</v>
      </c>
      <c r="AF70" s="207">
        <v>1703.5098915124447</v>
      </c>
      <c r="AG70" s="208">
        <f t="shared" si="75"/>
        <v>70.979578813018534</v>
      </c>
      <c r="AH70" s="205">
        <f t="shared" si="83"/>
        <v>5</v>
      </c>
      <c r="AI70" s="529"/>
      <c r="AJ70" s="203">
        <v>24</v>
      </c>
      <c r="AK70" s="207">
        <v>1703.9443155452395</v>
      </c>
      <c r="AL70" s="208">
        <f t="shared" si="76"/>
        <v>70.997679814384981</v>
      </c>
      <c r="AM70" s="205">
        <f t="shared" si="84"/>
        <v>4</v>
      </c>
      <c r="AN70" s="529"/>
      <c r="AO70" s="203">
        <v>24</v>
      </c>
      <c r="AP70" s="207">
        <v>1704.031209362809</v>
      </c>
      <c r="AQ70" s="208">
        <f t="shared" si="77"/>
        <v>71.001300390117038</v>
      </c>
      <c r="AR70" s="205">
        <f t="shared" si="85"/>
        <v>4</v>
      </c>
      <c r="AS70" s="529"/>
      <c r="AT70" s="203">
        <v>24</v>
      </c>
      <c r="AU70" s="207">
        <v>1706.8725868725862</v>
      </c>
      <c r="AV70" s="208">
        <f t="shared" si="78"/>
        <v>71.119691119691097</v>
      </c>
      <c r="AW70" s="205">
        <f t="shared" si="86"/>
        <v>4</v>
      </c>
      <c r="AX70" s="529"/>
    </row>
    <row r="71" spans="2:50" ht="14.25" hidden="1" customHeight="1" outlineLevel="1">
      <c r="B71" s="494"/>
      <c r="C71" s="203">
        <v>5</v>
      </c>
      <c r="D71" s="206" t="s">
        <v>418</v>
      </c>
      <c r="E71" s="203">
        <v>14</v>
      </c>
      <c r="F71" s="203">
        <v>2000</v>
      </c>
      <c r="G71" s="208">
        <f t="shared" si="71"/>
        <v>142.85714285714286</v>
      </c>
      <c r="H71" s="529"/>
      <c r="I71" s="209">
        <f t="shared" si="79"/>
        <v>14</v>
      </c>
      <c r="J71" s="209">
        <f t="shared" si="79"/>
        <v>1652.6379217708047</v>
      </c>
      <c r="K71" s="210">
        <f t="shared" si="79"/>
        <v>118.04556584077177</v>
      </c>
      <c r="L71" s="530"/>
      <c r="M71" s="209">
        <f>RANK(K71, K$67:$K$81)</f>
        <v>1</v>
      </c>
      <c r="N71" s="494"/>
      <c r="O71" s="494"/>
      <c r="P71" s="203">
        <v>14</v>
      </c>
      <c r="Q71" s="207">
        <v>1651.3083632632113</v>
      </c>
      <c r="R71" s="208">
        <f t="shared" si="72"/>
        <v>117.95059737594366</v>
      </c>
      <c r="S71" s="205">
        <f t="shared" si="80"/>
        <v>1</v>
      </c>
      <c r="T71" s="529"/>
      <c r="U71" s="203">
        <v>14</v>
      </c>
      <c r="V71" s="207">
        <v>1651.5090543259457</v>
      </c>
      <c r="W71" s="208">
        <f t="shared" si="73"/>
        <v>117.96493245185327</v>
      </c>
      <c r="X71" s="205">
        <f t="shared" si="81"/>
        <v>1</v>
      </c>
      <c r="Y71" s="529"/>
      <c r="Z71" s="203">
        <v>14</v>
      </c>
      <c r="AA71" s="207">
        <v>1651.9893899204169</v>
      </c>
      <c r="AB71" s="208">
        <f t="shared" si="74"/>
        <v>117.99924213717263</v>
      </c>
      <c r="AC71" s="205">
        <f t="shared" si="82"/>
        <v>1</v>
      </c>
      <c r="AD71" s="529"/>
      <c r="AE71" s="203">
        <v>14</v>
      </c>
      <c r="AF71" s="207">
        <v>1652.4983344437028</v>
      </c>
      <c r="AG71" s="208">
        <f t="shared" si="75"/>
        <v>118.03559531740734</v>
      </c>
      <c r="AH71" s="205">
        <f t="shared" si="83"/>
        <v>1</v>
      </c>
      <c r="AI71" s="529"/>
      <c r="AJ71" s="203">
        <v>14</v>
      </c>
      <c r="AK71" s="207">
        <v>1653.1268612269191</v>
      </c>
      <c r="AL71" s="208">
        <f t="shared" si="76"/>
        <v>118.08049008763707</v>
      </c>
      <c r="AM71" s="205">
        <f t="shared" si="84"/>
        <v>1</v>
      </c>
      <c r="AN71" s="529"/>
      <c r="AO71" s="203">
        <v>14</v>
      </c>
      <c r="AP71" s="207">
        <v>1652.8610354223442</v>
      </c>
      <c r="AQ71" s="208">
        <f t="shared" si="77"/>
        <v>118.06150253016745</v>
      </c>
      <c r="AR71" s="205">
        <f t="shared" si="85"/>
        <v>1</v>
      </c>
      <c r="AS71" s="529"/>
      <c r="AT71" s="203">
        <v>14</v>
      </c>
      <c r="AU71" s="207">
        <v>1655.172413793093</v>
      </c>
      <c r="AV71" s="208">
        <f t="shared" si="78"/>
        <v>118.22660098522093</v>
      </c>
      <c r="AW71" s="205">
        <f t="shared" si="86"/>
        <v>1</v>
      </c>
      <c r="AX71" s="529"/>
    </row>
    <row r="72" spans="2:50" ht="14.25" hidden="1" customHeight="1" outlineLevel="1">
      <c r="B72" s="494"/>
      <c r="C72" s="203">
        <v>6</v>
      </c>
      <c r="D72" s="206" t="s">
        <v>414</v>
      </c>
      <c r="E72" s="203">
        <v>25</v>
      </c>
      <c r="F72" s="203">
        <v>2000</v>
      </c>
      <c r="G72" s="208">
        <f t="shared" si="71"/>
        <v>80</v>
      </c>
      <c r="H72" s="529"/>
      <c r="I72" s="209">
        <f t="shared" si="79"/>
        <v>25</v>
      </c>
      <c r="J72" s="209">
        <f t="shared" si="79"/>
        <v>1704.5166762581744</v>
      </c>
      <c r="K72" s="210">
        <f t="shared" si="79"/>
        <v>68.18066705032696</v>
      </c>
      <c r="L72" s="530"/>
      <c r="M72" s="209">
        <f>RANK(K72, K$67:$K$81)</f>
        <v>7</v>
      </c>
      <c r="N72" s="494"/>
      <c r="O72" s="494"/>
      <c r="P72" s="203">
        <v>25</v>
      </c>
      <c r="Q72" s="207">
        <v>1700.5390835579512</v>
      </c>
      <c r="R72" s="208">
        <f t="shared" si="72"/>
        <v>68.021563342318046</v>
      </c>
      <c r="S72" s="205">
        <f t="shared" si="80"/>
        <v>7</v>
      </c>
      <c r="T72" s="529"/>
      <c r="U72" s="203">
        <v>25</v>
      </c>
      <c r="V72" s="207">
        <v>1700.9987339991558</v>
      </c>
      <c r="W72" s="208">
        <f t="shared" si="73"/>
        <v>68.039949359966229</v>
      </c>
      <c r="X72" s="205">
        <f t="shared" si="81"/>
        <v>7</v>
      </c>
      <c r="Y72" s="529"/>
      <c r="Z72" s="203">
        <v>25</v>
      </c>
      <c r="AA72" s="207">
        <v>1701.7177914110432</v>
      </c>
      <c r="AB72" s="208">
        <f t="shared" si="74"/>
        <v>68.068711656441735</v>
      </c>
      <c r="AC72" s="205">
        <f t="shared" si="82"/>
        <v>7</v>
      </c>
      <c r="AD72" s="529"/>
      <c r="AE72" s="203">
        <v>25</v>
      </c>
      <c r="AF72" s="207">
        <v>1705.6310679611661</v>
      </c>
      <c r="AG72" s="208">
        <f t="shared" si="75"/>
        <v>68.225242718446637</v>
      </c>
      <c r="AH72" s="205">
        <f t="shared" si="83"/>
        <v>7</v>
      </c>
      <c r="AI72" s="529"/>
      <c r="AJ72" s="203">
        <v>25</v>
      </c>
      <c r="AK72" s="207">
        <v>1705.7768508863408</v>
      </c>
      <c r="AL72" s="208">
        <f t="shared" si="76"/>
        <v>68.231074035453631</v>
      </c>
      <c r="AM72" s="205">
        <f t="shared" si="84"/>
        <v>6</v>
      </c>
      <c r="AN72" s="529"/>
      <c r="AO72" s="203">
        <v>25</v>
      </c>
      <c r="AP72" s="207">
        <v>1706.569137712758</v>
      </c>
      <c r="AQ72" s="208">
        <f t="shared" si="77"/>
        <v>68.262765508510313</v>
      </c>
      <c r="AR72" s="205">
        <f t="shared" si="85"/>
        <v>6</v>
      </c>
      <c r="AS72" s="529"/>
      <c r="AT72" s="203">
        <v>25</v>
      </c>
      <c r="AU72" s="207">
        <v>1710.3840682788045</v>
      </c>
      <c r="AV72" s="208">
        <f t="shared" si="78"/>
        <v>68.415362731152186</v>
      </c>
      <c r="AW72" s="205">
        <f t="shared" si="86"/>
        <v>6</v>
      </c>
      <c r="AX72" s="529"/>
    </row>
    <row r="73" spans="2:50" ht="14.25" hidden="1" customHeight="1" outlineLevel="1">
      <c r="B73" s="494"/>
      <c r="C73" s="203">
        <v>7</v>
      </c>
      <c r="D73" s="206" t="s">
        <v>372</v>
      </c>
      <c r="E73" s="203">
        <v>23</v>
      </c>
      <c r="F73" s="203">
        <v>2000</v>
      </c>
      <c r="G73" s="208">
        <f t="shared" si="71"/>
        <v>86.956521739130437</v>
      </c>
      <c r="H73" s="529"/>
      <c r="I73" s="209">
        <f t="shared" si="79"/>
        <v>23</v>
      </c>
      <c r="J73" s="209">
        <f t="shared" si="79"/>
        <v>1691.3611096207533</v>
      </c>
      <c r="K73" s="210">
        <f t="shared" si="79"/>
        <v>73.537439548728415</v>
      </c>
      <c r="L73" s="530"/>
      <c r="M73" s="209">
        <f>RANK(K73, K$67:$K$81)</f>
        <v>3</v>
      </c>
      <c r="N73" s="494"/>
      <c r="O73" s="494"/>
      <c r="P73" s="203">
        <v>23</v>
      </c>
      <c r="Q73" s="207">
        <v>1690.1856763925716</v>
      </c>
      <c r="R73" s="208">
        <f t="shared" si="72"/>
        <v>73.486333756198761</v>
      </c>
      <c r="S73" s="205">
        <f t="shared" si="80"/>
        <v>3</v>
      </c>
      <c r="T73" s="529"/>
      <c r="U73" s="203">
        <v>23</v>
      </c>
      <c r="V73" s="207">
        <v>1691.5998966141126</v>
      </c>
      <c r="W73" s="208">
        <f t="shared" si="73"/>
        <v>73.547821591917938</v>
      </c>
      <c r="X73" s="205">
        <f t="shared" si="81"/>
        <v>3</v>
      </c>
      <c r="Y73" s="529"/>
      <c r="Z73" s="203">
        <v>23</v>
      </c>
      <c r="AA73" s="207">
        <v>1691.7912725053425</v>
      </c>
      <c r="AB73" s="208">
        <f t="shared" si="74"/>
        <v>73.55614228284098</v>
      </c>
      <c r="AC73" s="205">
        <f t="shared" si="82"/>
        <v>3</v>
      </c>
      <c r="AD73" s="529"/>
      <c r="AE73" s="203">
        <v>23</v>
      </c>
      <c r="AF73" s="207">
        <v>1691.8675929709866</v>
      </c>
      <c r="AG73" s="208">
        <f t="shared" si="75"/>
        <v>73.559460563955938</v>
      </c>
      <c r="AH73" s="205">
        <f t="shared" si="83"/>
        <v>3</v>
      </c>
      <c r="AI73" s="529"/>
      <c r="AJ73" s="203"/>
      <c r="AK73" s="207"/>
      <c r="AL73" s="208"/>
      <c r="AM73" s="205"/>
      <c r="AN73" s="529"/>
      <c r="AO73" s="203"/>
      <c r="AP73" s="207"/>
      <c r="AQ73" s="208"/>
      <c r="AR73" s="205"/>
      <c r="AS73" s="529"/>
      <c r="AT73" s="203"/>
      <c r="AU73" s="207"/>
      <c r="AV73" s="208"/>
      <c r="AW73" s="205"/>
      <c r="AX73" s="529"/>
    </row>
    <row r="74" spans="2:50" ht="14.25" hidden="1" customHeight="1" outlineLevel="1">
      <c r="B74" s="494"/>
      <c r="C74" s="203">
        <v>8</v>
      </c>
      <c r="D74" s="206" t="s">
        <v>376</v>
      </c>
      <c r="E74" s="203">
        <v>25</v>
      </c>
      <c r="F74" s="203">
        <v>2000</v>
      </c>
      <c r="G74" s="208">
        <f t="shared" si="71"/>
        <v>80</v>
      </c>
      <c r="H74" s="529"/>
      <c r="I74" s="209">
        <f t="shared" si="79"/>
        <v>25</v>
      </c>
      <c r="J74" s="209">
        <f t="shared" si="79"/>
        <v>1681.4738951428074</v>
      </c>
      <c r="K74" s="210">
        <f t="shared" si="79"/>
        <v>67.25895580571229</v>
      </c>
      <c r="L74" s="530"/>
      <c r="M74" s="209">
        <f>RANK(K74, K$67:$K$81)</f>
        <v>8</v>
      </c>
      <c r="N74" s="494"/>
      <c r="O74" s="494"/>
      <c r="P74" s="203">
        <v>25</v>
      </c>
      <c r="Q74" s="207">
        <v>1681.1085450346413</v>
      </c>
      <c r="R74" s="208">
        <f t="shared" si="72"/>
        <v>67.244341801385659</v>
      </c>
      <c r="S74" s="205">
        <f t="shared" si="80"/>
        <v>8</v>
      </c>
      <c r="T74" s="529"/>
      <c r="U74" s="203">
        <v>25</v>
      </c>
      <c r="V74" s="207">
        <v>1680.7727690892343</v>
      </c>
      <c r="W74" s="208">
        <f t="shared" si="73"/>
        <v>67.230910763569369</v>
      </c>
      <c r="X74" s="205">
        <f t="shared" si="81"/>
        <v>8</v>
      </c>
      <c r="Y74" s="529"/>
      <c r="Z74" s="203">
        <v>25</v>
      </c>
      <c r="AA74" s="207">
        <v>1680.5223068552793</v>
      </c>
      <c r="AB74" s="208">
        <f t="shared" si="74"/>
        <v>67.220892274211167</v>
      </c>
      <c r="AC74" s="205">
        <f t="shared" si="82"/>
        <v>8</v>
      </c>
      <c r="AD74" s="529"/>
      <c r="AE74" s="203">
        <v>25</v>
      </c>
      <c r="AF74" s="207">
        <v>1680.8435852372552</v>
      </c>
      <c r="AG74" s="208">
        <f t="shared" si="75"/>
        <v>67.233743409490202</v>
      </c>
      <c r="AH74" s="205">
        <f t="shared" si="83"/>
        <v>8</v>
      </c>
      <c r="AI74" s="529"/>
      <c r="AJ74" s="203">
        <v>25</v>
      </c>
      <c r="AK74" s="207">
        <v>1681.0400866738917</v>
      </c>
      <c r="AL74" s="208">
        <f t="shared" si="76"/>
        <v>67.241603466955667</v>
      </c>
      <c r="AM74" s="205">
        <f t="shared" si="84"/>
        <v>7</v>
      </c>
      <c r="AN74" s="529"/>
      <c r="AO74" s="203">
        <v>25</v>
      </c>
      <c r="AP74" s="207">
        <v>1680.7897984368587</v>
      </c>
      <c r="AQ74" s="208">
        <f t="shared" si="77"/>
        <v>67.231591937474349</v>
      </c>
      <c r="AR74" s="205">
        <f t="shared" si="85"/>
        <v>7</v>
      </c>
      <c r="AS74" s="529"/>
      <c r="AT74" s="203">
        <v>25</v>
      </c>
      <c r="AU74" s="207">
        <v>1685.2401746724893</v>
      </c>
      <c r="AV74" s="208">
        <f t="shared" si="78"/>
        <v>67.409606986899576</v>
      </c>
      <c r="AW74" s="205">
        <f t="shared" si="86"/>
        <v>7</v>
      </c>
      <c r="AX74" s="529"/>
    </row>
    <row r="75" spans="2:50" ht="14.25" hidden="1" customHeight="1" outlineLevel="1">
      <c r="B75" s="494"/>
      <c r="C75" s="203">
        <v>9</v>
      </c>
      <c r="D75" s="206" t="s">
        <v>369</v>
      </c>
      <c r="E75" s="203">
        <v>26</v>
      </c>
      <c r="F75" s="203">
        <v>2000</v>
      </c>
      <c r="G75" s="208">
        <f t="shared" si="71"/>
        <v>76.92307692307692</v>
      </c>
      <c r="H75" s="529"/>
      <c r="I75" s="209">
        <f t="shared" si="79"/>
        <v>26</v>
      </c>
      <c r="J75" s="209">
        <f t="shared" si="79"/>
        <v>1698.9410520646954</v>
      </c>
      <c r="K75" s="210">
        <f t="shared" si="79"/>
        <v>65.343886617872911</v>
      </c>
      <c r="L75" s="530"/>
      <c r="M75" s="209">
        <f>RANK(K75, K$67:$K$81)</f>
        <v>9</v>
      </c>
      <c r="N75" s="494"/>
      <c r="O75" s="494"/>
      <c r="P75" s="203">
        <v>26</v>
      </c>
      <c r="Q75" s="207">
        <v>1701.7614784868606</v>
      </c>
      <c r="R75" s="208">
        <f t="shared" si="72"/>
        <v>65.452364557186939</v>
      </c>
      <c r="S75" s="205">
        <f t="shared" si="80"/>
        <v>9</v>
      </c>
      <c r="T75" s="529"/>
      <c r="U75" s="203">
        <v>26</v>
      </c>
      <c r="V75" s="207">
        <v>1698.0729321079166</v>
      </c>
      <c r="W75" s="208">
        <f t="shared" si="73"/>
        <v>65.310497388766024</v>
      </c>
      <c r="X75" s="205">
        <f t="shared" si="81"/>
        <v>9</v>
      </c>
      <c r="Y75" s="529"/>
      <c r="Z75" s="203">
        <v>26</v>
      </c>
      <c r="AA75" s="207">
        <v>1698.1732469063054</v>
      </c>
      <c r="AB75" s="208">
        <f t="shared" si="74"/>
        <v>65.314355650242518</v>
      </c>
      <c r="AC75" s="205">
        <f t="shared" si="82"/>
        <v>9</v>
      </c>
      <c r="AD75" s="529"/>
      <c r="AE75" s="203">
        <v>26</v>
      </c>
      <c r="AF75" s="207">
        <v>1698.3388704318925</v>
      </c>
      <c r="AG75" s="208">
        <f t="shared" si="75"/>
        <v>65.320725785842015</v>
      </c>
      <c r="AH75" s="205">
        <f t="shared" si="83"/>
        <v>9</v>
      </c>
      <c r="AI75" s="529"/>
      <c r="AJ75" s="203">
        <v>26</v>
      </c>
      <c r="AK75" s="207">
        <v>1698.6651189785259</v>
      </c>
      <c r="AL75" s="208">
        <f t="shared" si="76"/>
        <v>65.333273806866387</v>
      </c>
      <c r="AM75" s="205">
        <f t="shared" si="84"/>
        <v>8</v>
      </c>
      <c r="AN75" s="529"/>
      <c r="AO75" s="203">
        <v>26</v>
      </c>
      <c r="AP75" s="207">
        <v>1698.6425339366524</v>
      </c>
      <c r="AQ75" s="208">
        <f t="shared" si="77"/>
        <v>65.332405151409702</v>
      </c>
      <c r="AR75" s="205">
        <f t="shared" si="85"/>
        <v>8</v>
      </c>
      <c r="AS75" s="529"/>
      <c r="AT75" s="203">
        <v>26</v>
      </c>
      <c r="AU75" s="207">
        <v>1698.9331836047154</v>
      </c>
      <c r="AV75" s="208">
        <f t="shared" si="78"/>
        <v>65.343583984796751</v>
      </c>
      <c r="AW75" s="205">
        <f t="shared" si="86"/>
        <v>8</v>
      </c>
      <c r="AX75" s="529"/>
    </row>
    <row r="76" spans="2:50" ht="14.25" hidden="1" customHeight="1" outlineLevel="1">
      <c r="B76" s="494"/>
      <c r="C76" s="203">
        <v>10</v>
      </c>
      <c r="D76" s="206"/>
      <c r="E76" s="203"/>
      <c r="F76" s="203"/>
      <c r="G76" s="208"/>
      <c r="H76" s="529"/>
      <c r="I76" s="209"/>
      <c r="J76" s="209"/>
      <c r="K76" s="210"/>
      <c r="L76" s="530"/>
      <c r="M76" s="209"/>
      <c r="N76" s="494"/>
      <c r="O76" s="494"/>
      <c r="P76" s="203"/>
      <c r="Q76" s="207"/>
      <c r="R76" s="208"/>
      <c r="S76" s="205"/>
      <c r="T76" s="529"/>
      <c r="U76" s="203"/>
      <c r="V76" s="207"/>
      <c r="W76" s="208"/>
      <c r="X76" s="205"/>
      <c r="Y76" s="529"/>
      <c r="Z76" s="203"/>
      <c r="AA76" s="207"/>
      <c r="AB76" s="208"/>
      <c r="AC76" s="205"/>
      <c r="AD76" s="529"/>
      <c r="AE76" s="203"/>
      <c r="AF76" s="207"/>
      <c r="AG76" s="208"/>
      <c r="AH76" s="205"/>
      <c r="AI76" s="529"/>
      <c r="AJ76" s="203"/>
      <c r="AK76" s="207"/>
      <c r="AL76" s="208"/>
      <c r="AM76" s="205"/>
      <c r="AN76" s="529"/>
      <c r="AO76" s="203"/>
      <c r="AP76" s="207"/>
      <c r="AQ76" s="208"/>
      <c r="AR76" s="205"/>
      <c r="AS76" s="529"/>
      <c r="AT76" s="203"/>
      <c r="AU76" s="207"/>
      <c r="AV76" s="208"/>
      <c r="AW76" s="205"/>
      <c r="AX76" s="529"/>
    </row>
    <row r="77" spans="2:50" ht="14.25" hidden="1" customHeight="1" outlineLevel="1">
      <c r="B77" s="494"/>
      <c r="C77" s="203">
        <v>11</v>
      </c>
      <c r="D77" s="206"/>
      <c r="E77" s="203"/>
      <c r="F77" s="203"/>
      <c r="G77" s="208"/>
      <c r="H77" s="529"/>
      <c r="I77" s="209"/>
      <c r="J77" s="209"/>
      <c r="K77" s="210"/>
      <c r="L77" s="530"/>
      <c r="M77" s="209"/>
      <c r="N77" s="494"/>
      <c r="O77" s="494"/>
      <c r="P77" s="203"/>
      <c r="Q77" s="207"/>
      <c r="R77" s="208"/>
      <c r="S77" s="205"/>
      <c r="T77" s="529"/>
      <c r="U77" s="203"/>
      <c r="V77" s="207"/>
      <c r="W77" s="208"/>
      <c r="X77" s="205"/>
      <c r="Y77" s="529"/>
      <c r="Z77" s="203"/>
      <c r="AA77" s="207"/>
      <c r="AB77" s="208"/>
      <c r="AC77" s="205"/>
      <c r="AD77" s="529"/>
      <c r="AE77" s="203"/>
      <c r="AF77" s="207"/>
      <c r="AG77" s="208"/>
      <c r="AH77" s="205"/>
      <c r="AI77" s="529"/>
      <c r="AJ77" s="203"/>
      <c r="AK77" s="207"/>
      <c r="AL77" s="208"/>
      <c r="AM77" s="205"/>
      <c r="AN77" s="529"/>
      <c r="AO77" s="203"/>
      <c r="AP77" s="207"/>
      <c r="AQ77" s="208"/>
      <c r="AR77" s="205"/>
      <c r="AS77" s="529"/>
      <c r="AT77" s="203"/>
      <c r="AU77" s="207"/>
      <c r="AV77" s="208"/>
      <c r="AW77" s="205"/>
      <c r="AX77" s="529"/>
    </row>
    <row r="78" spans="2:50" ht="14.25" hidden="1" customHeight="1" outlineLevel="1">
      <c r="B78" s="494"/>
      <c r="C78" s="203">
        <v>12</v>
      </c>
      <c r="D78" s="206"/>
      <c r="E78" s="203"/>
      <c r="F78" s="203"/>
      <c r="G78" s="208"/>
      <c r="H78" s="529"/>
      <c r="I78" s="209"/>
      <c r="J78" s="209"/>
      <c r="K78" s="210"/>
      <c r="L78" s="530"/>
      <c r="M78" s="209"/>
      <c r="N78" s="494"/>
      <c r="O78" s="494"/>
      <c r="P78" s="203"/>
      <c r="Q78" s="207"/>
      <c r="R78" s="208"/>
      <c r="S78" s="205"/>
      <c r="T78" s="529"/>
      <c r="U78" s="203"/>
      <c r="V78" s="207"/>
      <c r="W78" s="208"/>
      <c r="X78" s="205"/>
      <c r="Y78" s="529"/>
      <c r="Z78" s="203"/>
      <c r="AA78" s="207"/>
      <c r="AB78" s="208"/>
      <c r="AC78" s="205"/>
      <c r="AD78" s="529"/>
      <c r="AE78" s="203"/>
      <c r="AF78" s="207"/>
      <c r="AG78" s="208"/>
      <c r="AH78" s="205"/>
      <c r="AI78" s="529"/>
      <c r="AJ78" s="203"/>
      <c r="AK78" s="207"/>
      <c r="AL78" s="208"/>
      <c r="AM78" s="205"/>
      <c r="AN78" s="529"/>
      <c r="AO78" s="203"/>
      <c r="AP78" s="207"/>
      <c r="AQ78" s="208"/>
      <c r="AR78" s="205"/>
      <c r="AS78" s="529"/>
      <c r="AT78" s="203"/>
      <c r="AU78" s="207"/>
      <c r="AV78" s="208"/>
      <c r="AW78" s="205"/>
      <c r="AX78" s="529"/>
    </row>
    <row r="79" spans="2:50" ht="14.25" hidden="1" customHeight="1" outlineLevel="1">
      <c r="B79" s="494"/>
      <c r="C79" s="203">
        <v>13</v>
      </c>
      <c r="D79" s="206"/>
      <c r="E79" s="203"/>
      <c r="F79" s="203"/>
      <c r="G79" s="208"/>
      <c r="H79" s="529"/>
      <c r="I79" s="209"/>
      <c r="J79" s="209"/>
      <c r="K79" s="210"/>
      <c r="L79" s="530"/>
      <c r="M79" s="209"/>
      <c r="N79" s="494"/>
      <c r="O79" s="494"/>
      <c r="P79" s="203"/>
      <c r="Q79" s="207"/>
      <c r="R79" s="208"/>
      <c r="S79" s="205"/>
      <c r="T79" s="529"/>
      <c r="U79" s="203"/>
      <c r="V79" s="207"/>
      <c r="W79" s="208"/>
      <c r="X79" s="205"/>
      <c r="Y79" s="529"/>
      <c r="Z79" s="203"/>
      <c r="AA79" s="207"/>
      <c r="AB79" s="208"/>
      <c r="AC79" s="205"/>
      <c r="AD79" s="529"/>
      <c r="AE79" s="203"/>
      <c r="AF79" s="207"/>
      <c r="AG79" s="208"/>
      <c r="AH79" s="205"/>
      <c r="AI79" s="529"/>
      <c r="AJ79" s="203"/>
      <c r="AK79" s="207"/>
      <c r="AL79" s="208"/>
      <c r="AM79" s="205"/>
      <c r="AN79" s="529"/>
      <c r="AO79" s="203"/>
      <c r="AP79" s="207"/>
      <c r="AQ79" s="208"/>
      <c r="AR79" s="205"/>
      <c r="AS79" s="529"/>
      <c r="AT79" s="203"/>
      <c r="AU79" s="207"/>
      <c r="AV79" s="208"/>
      <c r="AW79" s="205"/>
      <c r="AX79" s="529"/>
    </row>
    <row r="80" spans="2:50" ht="14.25" hidden="1" customHeight="1" outlineLevel="1">
      <c r="B80" s="494"/>
      <c r="C80" s="203">
        <v>14</v>
      </c>
      <c r="D80" s="206"/>
      <c r="E80" s="203"/>
      <c r="F80" s="203"/>
      <c r="G80" s="208"/>
      <c r="H80" s="529"/>
      <c r="I80" s="209"/>
      <c r="J80" s="209"/>
      <c r="K80" s="210"/>
      <c r="L80" s="530"/>
      <c r="M80" s="209"/>
      <c r="N80" s="494"/>
      <c r="O80" s="494"/>
      <c r="P80" s="203"/>
      <c r="Q80" s="207"/>
      <c r="R80" s="208"/>
      <c r="S80" s="205"/>
      <c r="T80" s="529"/>
      <c r="U80" s="203"/>
      <c r="V80" s="207"/>
      <c r="W80" s="208"/>
      <c r="X80" s="205"/>
      <c r="Y80" s="529"/>
      <c r="Z80" s="203"/>
      <c r="AA80" s="207"/>
      <c r="AB80" s="208"/>
      <c r="AC80" s="205"/>
      <c r="AD80" s="529"/>
      <c r="AE80" s="203"/>
      <c r="AF80" s="207"/>
      <c r="AG80" s="208"/>
      <c r="AH80" s="205"/>
      <c r="AI80" s="529"/>
      <c r="AJ80" s="203"/>
      <c r="AK80" s="207"/>
      <c r="AL80" s="208"/>
      <c r="AM80" s="205"/>
      <c r="AN80" s="529"/>
      <c r="AO80" s="203"/>
      <c r="AP80" s="207"/>
      <c r="AQ80" s="208"/>
      <c r="AR80" s="205"/>
      <c r="AS80" s="529"/>
      <c r="AT80" s="203"/>
      <c r="AU80" s="207"/>
      <c r="AV80" s="208"/>
      <c r="AW80" s="205"/>
      <c r="AX80" s="529"/>
    </row>
    <row r="81" spans="2:50" ht="14.25" hidden="1" customHeight="1" outlineLevel="1">
      <c r="B81" s="494"/>
      <c r="C81" s="203">
        <v>15</v>
      </c>
      <c r="D81" s="206"/>
      <c r="E81" s="203"/>
      <c r="F81" s="203"/>
      <c r="G81" s="208"/>
      <c r="H81" s="529"/>
      <c r="I81" s="209"/>
      <c r="J81" s="209"/>
      <c r="K81" s="210"/>
      <c r="L81" s="530"/>
      <c r="M81" s="209"/>
      <c r="N81" s="494"/>
      <c r="O81" s="494"/>
      <c r="P81" s="203"/>
      <c r="Q81" s="207"/>
      <c r="R81" s="208"/>
      <c r="S81" s="205"/>
      <c r="T81" s="529"/>
      <c r="U81" s="203"/>
      <c r="V81" s="207"/>
      <c r="W81" s="208"/>
      <c r="X81" s="205"/>
      <c r="Y81" s="529"/>
      <c r="Z81" s="203"/>
      <c r="AA81" s="207"/>
      <c r="AB81" s="208"/>
      <c r="AC81" s="205"/>
      <c r="AD81" s="529"/>
      <c r="AE81" s="203"/>
      <c r="AF81" s="207"/>
      <c r="AG81" s="208"/>
      <c r="AH81" s="205"/>
      <c r="AI81" s="529"/>
      <c r="AJ81" s="203"/>
      <c r="AK81" s="207"/>
      <c r="AL81" s="208"/>
      <c r="AM81" s="205"/>
      <c r="AN81" s="529"/>
      <c r="AO81" s="203"/>
      <c r="AP81" s="207"/>
      <c r="AQ81" s="208"/>
      <c r="AR81" s="205"/>
      <c r="AS81" s="529"/>
      <c r="AT81" s="203"/>
      <c r="AU81" s="207"/>
      <c r="AV81" s="208"/>
      <c r="AW81" s="205"/>
      <c r="AX81" s="529"/>
    </row>
    <row r="82" spans="2:50" ht="14.25" hidden="1" customHeight="1" outlineLevel="1" collapsed="1">
      <c r="B82" s="532" t="s">
        <v>619</v>
      </c>
      <c r="C82" s="532"/>
      <c r="D82" s="532"/>
      <c r="E82" s="532"/>
      <c r="F82" s="532"/>
      <c r="G82" s="532"/>
      <c r="H82" s="532"/>
      <c r="I82" s="532"/>
      <c r="J82" s="532"/>
      <c r="K82" s="532"/>
      <c r="L82" s="532"/>
      <c r="M82" s="533"/>
      <c r="N82" s="575" t="s">
        <v>445</v>
      </c>
      <c r="O82" s="575" t="s">
        <v>105</v>
      </c>
      <c r="P82" s="587">
        <f>AT62+1</f>
        <v>45895</v>
      </c>
      <c r="Q82" s="588"/>
      <c r="R82" s="588"/>
      <c r="S82" s="588"/>
      <c r="T82" s="588"/>
      <c r="U82" s="589">
        <f>P82+1</f>
        <v>45896</v>
      </c>
      <c r="V82" s="590"/>
      <c r="W82" s="590"/>
      <c r="X82" s="590"/>
      <c r="Y82" s="590"/>
      <c r="Z82" s="587">
        <f t="shared" ref="Z82" si="87">U82+1</f>
        <v>45897</v>
      </c>
      <c r="AA82" s="588"/>
      <c r="AB82" s="588"/>
      <c r="AC82" s="588"/>
      <c r="AD82" s="588"/>
      <c r="AE82" s="589">
        <f t="shared" ref="AE82" si="88">Z82+1</f>
        <v>45898</v>
      </c>
      <c r="AF82" s="590"/>
      <c r="AG82" s="590"/>
      <c r="AH82" s="590"/>
      <c r="AI82" s="590"/>
      <c r="AJ82" s="591">
        <f t="shared" ref="AJ82" si="89">AE82+1</f>
        <v>45899</v>
      </c>
      <c r="AK82" s="592"/>
      <c r="AL82" s="592"/>
      <c r="AM82" s="592"/>
      <c r="AN82" s="593"/>
      <c r="AO82" s="589">
        <f t="shared" ref="AO82" si="90">AJ82+1</f>
        <v>45900</v>
      </c>
      <c r="AP82" s="590"/>
      <c r="AQ82" s="590"/>
      <c r="AR82" s="590"/>
      <c r="AS82" s="590"/>
      <c r="AT82" s="591">
        <f t="shared" ref="AT82" si="91">AO82+1</f>
        <v>45901</v>
      </c>
      <c r="AU82" s="592"/>
      <c r="AV82" s="592"/>
      <c r="AW82" s="592"/>
      <c r="AX82" s="593"/>
    </row>
    <row r="83" spans="2:50" ht="14.25" hidden="1" customHeight="1" outlineLevel="1">
      <c r="B83" s="534"/>
      <c r="C83" s="534"/>
      <c r="D83" s="534"/>
      <c r="E83" s="534"/>
      <c r="F83" s="534"/>
      <c r="G83" s="534"/>
      <c r="H83" s="534"/>
      <c r="I83" s="534"/>
      <c r="J83" s="534"/>
      <c r="K83" s="534"/>
      <c r="L83" s="534"/>
      <c r="M83" s="535"/>
      <c r="N83" s="577"/>
      <c r="O83" s="577"/>
      <c r="P83" s="594">
        <f>P82</f>
        <v>45895</v>
      </c>
      <c r="Q83" s="594"/>
      <c r="R83" s="594"/>
      <c r="S83" s="594"/>
      <c r="T83" s="594"/>
      <c r="U83" s="595">
        <f>U82</f>
        <v>45896</v>
      </c>
      <c r="V83" s="595"/>
      <c r="W83" s="595"/>
      <c r="X83" s="595"/>
      <c r="Y83" s="595"/>
      <c r="Z83" s="594">
        <f t="shared" ref="Z83" si="92">Z82</f>
        <v>45897</v>
      </c>
      <c r="AA83" s="594"/>
      <c r="AB83" s="594"/>
      <c r="AC83" s="594"/>
      <c r="AD83" s="594"/>
      <c r="AE83" s="595">
        <f t="shared" ref="AE83" si="93">AE82</f>
        <v>45898</v>
      </c>
      <c r="AF83" s="595"/>
      <c r="AG83" s="595"/>
      <c r="AH83" s="595"/>
      <c r="AI83" s="595"/>
      <c r="AJ83" s="596">
        <f t="shared" ref="AJ83" si="94">AJ82</f>
        <v>45899</v>
      </c>
      <c r="AK83" s="597"/>
      <c r="AL83" s="597"/>
      <c r="AM83" s="597"/>
      <c r="AN83" s="598"/>
      <c r="AO83" s="595">
        <f t="shared" ref="AO83" si="95">AO82</f>
        <v>45900</v>
      </c>
      <c r="AP83" s="595"/>
      <c r="AQ83" s="595"/>
      <c r="AR83" s="595"/>
      <c r="AS83" s="595"/>
      <c r="AT83" s="596">
        <f t="shared" ref="AT83" si="96">AT82</f>
        <v>45901</v>
      </c>
      <c r="AU83" s="597"/>
      <c r="AV83" s="597"/>
      <c r="AW83" s="597"/>
      <c r="AX83" s="598"/>
    </row>
    <row r="84" spans="2:50" ht="14.25" hidden="1" customHeight="1" outlineLevel="1">
      <c r="B84" s="494" t="s">
        <v>165</v>
      </c>
      <c r="C84" s="494" t="s">
        <v>160</v>
      </c>
      <c r="D84" s="494"/>
      <c r="E84" s="494" t="s">
        <v>161</v>
      </c>
      <c r="F84" s="494"/>
      <c r="G84" s="494"/>
      <c r="H84" s="494" t="s">
        <v>166</v>
      </c>
      <c r="I84" s="527" t="s">
        <v>446</v>
      </c>
      <c r="J84" s="527"/>
      <c r="K84" s="527"/>
      <c r="L84" s="527" t="s">
        <v>166</v>
      </c>
      <c r="M84" s="527" t="s">
        <v>168</v>
      </c>
      <c r="N84" s="494"/>
      <c r="O84" s="494" t="s">
        <v>167</v>
      </c>
      <c r="P84" s="494" t="s">
        <v>163</v>
      </c>
      <c r="Q84" s="494"/>
      <c r="R84" s="494"/>
      <c r="S84" s="494"/>
      <c r="T84" s="494" t="s">
        <v>166</v>
      </c>
      <c r="U84" s="494" t="s">
        <v>163</v>
      </c>
      <c r="V84" s="494"/>
      <c r="W84" s="494"/>
      <c r="X84" s="494"/>
      <c r="Y84" s="494" t="s">
        <v>166</v>
      </c>
      <c r="Z84" s="494" t="s">
        <v>163</v>
      </c>
      <c r="AA84" s="494"/>
      <c r="AB84" s="494"/>
      <c r="AC84" s="494"/>
      <c r="AD84" s="494" t="s">
        <v>166</v>
      </c>
      <c r="AE84" s="494" t="s">
        <v>163</v>
      </c>
      <c r="AF84" s="494"/>
      <c r="AG84" s="494"/>
      <c r="AH84" s="494"/>
      <c r="AI84" s="494" t="s">
        <v>166</v>
      </c>
      <c r="AJ84" s="494" t="s">
        <v>163</v>
      </c>
      <c r="AK84" s="494"/>
      <c r="AL84" s="494"/>
      <c r="AM84" s="494"/>
      <c r="AN84" s="494" t="s">
        <v>166</v>
      </c>
      <c r="AO84" s="494" t="s">
        <v>163</v>
      </c>
      <c r="AP84" s="494"/>
      <c r="AQ84" s="494"/>
      <c r="AR84" s="494"/>
      <c r="AS84" s="494" t="s">
        <v>166</v>
      </c>
      <c r="AT84" s="494" t="s">
        <v>163</v>
      </c>
      <c r="AU84" s="494"/>
      <c r="AV84" s="494"/>
      <c r="AW84" s="494"/>
      <c r="AX84" s="494" t="s">
        <v>166</v>
      </c>
    </row>
    <row r="85" spans="2:50" ht="14.25" hidden="1" customHeight="1" outlineLevel="1">
      <c r="B85" s="494"/>
      <c r="C85" s="494"/>
      <c r="D85" s="494"/>
      <c r="E85" s="494" t="s">
        <v>447</v>
      </c>
      <c r="F85" s="494"/>
      <c r="G85" s="494"/>
      <c r="H85" s="494"/>
      <c r="I85" s="527" t="s">
        <v>447</v>
      </c>
      <c r="J85" s="527"/>
      <c r="K85" s="527"/>
      <c r="L85" s="527"/>
      <c r="M85" s="527"/>
      <c r="N85" s="494"/>
      <c r="O85" s="494"/>
      <c r="P85" s="494" t="s">
        <v>448</v>
      </c>
      <c r="Q85" s="494"/>
      <c r="R85" s="494"/>
      <c r="S85" s="494"/>
      <c r="T85" s="494"/>
      <c r="U85" s="494" t="s">
        <v>448</v>
      </c>
      <c r="V85" s="494"/>
      <c r="W85" s="494"/>
      <c r="X85" s="494"/>
      <c r="Y85" s="494"/>
      <c r="Z85" s="494" t="s">
        <v>448</v>
      </c>
      <c r="AA85" s="494"/>
      <c r="AB85" s="494"/>
      <c r="AC85" s="494"/>
      <c r="AD85" s="494"/>
      <c r="AE85" s="494" t="s">
        <v>448</v>
      </c>
      <c r="AF85" s="494"/>
      <c r="AG85" s="494"/>
      <c r="AH85" s="494"/>
      <c r="AI85" s="494"/>
      <c r="AJ85" s="494" t="s">
        <v>448</v>
      </c>
      <c r="AK85" s="494"/>
      <c r="AL85" s="494"/>
      <c r="AM85" s="494"/>
      <c r="AN85" s="494"/>
      <c r="AO85" s="494" t="s">
        <v>448</v>
      </c>
      <c r="AP85" s="494"/>
      <c r="AQ85" s="494"/>
      <c r="AR85" s="494"/>
      <c r="AS85" s="494"/>
      <c r="AT85" s="494" t="s">
        <v>448</v>
      </c>
      <c r="AU85" s="494"/>
      <c r="AV85" s="494"/>
      <c r="AW85" s="494"/>
      <c r="AX85" s="494"/>
    </row>
    <row r="86" spans="2:50" ht="14.25" hidden="1" customHeight="1" outlineLevel="1">
      <c r="B86" s="494"/>
      <c r="C86" s="494"/>
      <c r="D86" s="494"/>
      <c r="E86" s="203" t="s">
        <v>162</v>
      </c>
      <c r="F86" s="203" t="s">
        <v>449</v>
      </c>
      <c r="G86" s="203" t="s">
        <v>164</v>
      </c>
      <c r="H86" s="494"/>
      <c r="I86" s="204" t="s">
        <v>162</v>
      </c>
      <c r="J86" s="204" t="s">
        <v>449</v>
      </c>
      <c r="K86" s="204" t="s">
        <v>164</v>
      </c>
      <c r="L86" s="527"/>
      <c r="M86" s="527"/>
      <c r="N86" s="494"/>
      <c r="O86" s="494"/>
      <c r="P86" s="203" t="s">
        <v>162</v>
      </c>
      <c r="Q86" s="203" t="s">
        <v>449</v>
      </c>
      <c r="R86" s="203" t="s">
        <v>164</v>
      </c>
      <c r="S86" s="205" t="s">
        <v>168</v>
      </c>
      <c r="T86" s="494"/>
      <c r="U86" s="203" t="s">
        <v>162</v>
      </c>
      <c r="V86" s="203" t="s">
        <v>449</v>
      </c>
      <c r="W86" s="203" t="s">
        <v>164</v>
      </c>
      <c r="X86" s="205" t="s">
        <v>168</v>
      </c>
      <c r="Y86" s="494"/>
      <c r="Z86" s="203" t="s">
        <v>162</v>
      </c>
      <c r="AA86" s="203" t="s">
        <v>449</v>
      </c>
      <c r="AB86" s="203" t="s">
        <v>164</v>
      </c>
      <c r="AC86" s="205" t="s">
        <v>168</v>
      </c>
      <c r="AD86" s="494"/>
      <c r="AE86" s="203" t="s">
        <v>162</v>
      </c>
      <c r="AF86" s="203" t="s">
        <v>449</v>
      </c>
      <c r="AG86" s="203" t="s">
        <v>164</v>
      </c>
      <c r="AH86" s="205" t="s">
        <v>168</v>
      </c>
      <c r="AI86" s="494"/>
      <c r="AJ86" s="203" t="s">
        <v>162</v>
      </c>
      <c r="AK86" s="203" t="s">
        <v>449</v>
      </c>
      <c r="AL86" s="203" t="s">
        <v>164</v>
      </c>
      <c r="AM86" s="205" t="s">
        <v>168</v>
      </c>
      <c r="AN86" s="494"/>
      <c r="AO86" s="203" t="s">
        <v>162</v>
      </c>
      <c r="AP86" s="203" t="s">
        <v>449</v>
      </c>
      <c r="AQ86" s="203" t="s">
        <v>164</v>
      </c>
      <c r="AR86" s="205" t="s">
        <v>168</v>
      </c>
      <c r="AS86" s="494"/>
      <c r="AT86" s="203" t="s">
        <v>162</v>
      </c>
      <c r="AU86" s="203" t="s">
        <v>449</v>
      </c>
      <c r="AV86" s="203" t="s">
        <v>164</v>
      </c>
      <c r="AW86" s="205" t="s">
        <v>168</v>
      </c>
      <c r="AX86" s="494"/>
    </row>
    <row r="87" spans="2:50" ht="14.25" hidden="1" customHeight="1" outlineLevel="1">
      <c r="B87" s="494" t="s">
        <v>139</v>
      </c>
      <c r="C87" s="203">
        <v>1</v>
      </c>
      <c r="D87" s="206" t="s">
        <v>415</v>
      </c>
      <c r="E87" s="203">
        <v>21</v>
      </c>
      <c r="F87" s="203">
        <v>2000</v>
      </c>
      <c r="G87" s="208">
        <f t="shared" ref="G87:G93" si="97">F87/E87</f>
        <v>95.238095238095241</v>
      </c>
      <c r="H87" s="529">
        <f>AVERAGE(G87:G101)</f>
        <v>82.689691261119833</v>
      </c>
      <c r="I87" s="209">
        <f>AVERAGE(P87,U87,Z87,AE87,AJ87,AO87,AT87)</f>
        <v>21</v>
      </c>
      <c r="J87" s="209">
        <f>AVERAGE(Q87,V87,AA87,AF87,AK87,AP87,AU87)</f>
        <v>1705.5359205863165</v>
      </c>
      <c r="K87" s="210">
        <f>AVERAGE(R87,W87,AB87,AG87,AL87,AQ87,AV87)</f>
        <v>81.215996218396</v>
      </c>
      <c r="L87" s="530">
        <f>IFERROR(AVERAGE(K87:K101),"-")</f>
        <v>70.900998539388169</v>
      </c>
      <c r="M87" s="209">
        <f>RANK(K87, K$87:$K$101)</f>
        <v>1</v>
      </c>
      <c r="N87" s="494"/>
      <c r="O87" s="494"/>
      <c r="P87" s="207">
        <v>21</v>
      </c>
      <c r="Q87" s="207">
        <v>1702.2919179734624</v>
      </c>
      <c r="R87" s="208">
        <f t="shared" ref="R87:R93" si="98">Q87/P87</f>
        <v>81.061519903498208</v>
      </c>
      <c r="S87" s="205">
        <f>RANK(R87, R$87:R$101)</f>
        <v>1</v>
      </c>
      <c r="T87" s="529">
        <f>AVERAGE(R87:R101)</f>
        <v>70.772233840147379</v>
      </c>
      <c r="U87" s="207">
        <v>21</v>
      </c>
      <c r="V87" s="207">
        <v>1702.5075225677024</v>
      </c>
      <c r="W87" s="208">
        <f t="shared" ref="W87:W93" si="99">V87/U87</f>
        <v>81.071786788938212</v>
      </c>
      <c r="X87" s="205">
        <f>RANK(W87, W$87:W$101)</f>
        <v>1</v>
      </c>
      <c r="Y87" s="529">
        <f>AVERAGE(W87:W101)</f>
        <v>70.802201130177409</v>
      </c>
      <c r="Z87" s="207">
        <v>21</v>
      </c>
      <c r="AA87" s="207">
        <v>1703.7720488466748</v>
      </c>
      <c r="AB87" s="208">
        <f t="shared" ref="AB87:AB93" si="100">AA87/Z87</f>
        <v>81.132002326032136</v>
      </c>
      <c r="AC87" s="205">
        <f>RANK(AB87, AB$87:AB$101)</f>
        <v>1</v>
      </c>
      <c r="AD87" s="529">
        <f>AVERAGE(AB87:AB101)</f>
        <v>70.854186672071251</v>
      </c>
      <c r="AE87" s="207">
        <v>21</v>
      </c>
      <c r="AF87" s="207">
        <v>1704.4851547694238</v>
      </c>
      <c r="AG87" s="208">
        <f t="shared" ref="AG87:AG93" si="101">AF87/AE87</f>
        <v>81.165959750924941</v>
      </c>
      <c r="AH87" s="205">
        <f>RANK(AG87, AG$87:AG$101)</f>
        <v>1</v>
      </c>
      <c r="AI87" s="529">
        <f>AVERAGE(AG87:AG101)</f>
        <v>70.896088666658216</v>
      </c>
      <c r="AJ87" s="207">
        <v>21</v>
      </c>
      <c r="AK87" s="207">
        <v>1706.611325229765</v>
      </c>
      <c r="AL87" s="208">
        <f t="shared" ref="AL87:AL93" si="102">AK87/AJ87</f>
        <v>81.267205963322141</v>
      </c>
      <c r="AM87" s="205">
        <f>RANK(AL87, AL$87:AL$101)</f>
        <v>1</v>
      </c>
      <c r="AN87" s="529">
        <f>AVERAGE(AL87:AL101)</f>
        <v>70.973134643475973</v>
      </c>
      <c r="AO87" s="207">
        <v>21</v>
      </c>
      <c r="AP87" s="207">
        <v>1706.8487117375032</v>
      </c>
      <c r="AQ87" s="208">
        <f t="shared" ref="AQ87:AQ93" si="103">AP87/AO87</f>
        <v>81.278510082738251</v>
      </c>
      <c r="AR87" s="205">
        <f>RANK(AQ87, AQ$87:AQ$101)</f>
        <v>1</v>
      </c>
      <c r="AS87" s="529">
        <f>AVERAGE(AQ87:AQ101)</f>
        <v>71.49251461287902</v>
      </c>
      <c r="AT87" s="207">
        <v>21</v>
      </c>
      <c r="AU87" s="207">
        <v>1712.2347629796836</v>
      </c>
      <c r="AV87" s="208">
        <f t="shared" ref="AV87:AV93" si="104">AU87/AT87</f>
        <v>81.53498871331827</v>
      </c>
      <c r="AW87" s="205">
        <f>RANK(AV87, AV$87:AV$101)</f>
        <v>1</v>
      </c>
      <c r="AX87" s="529">
        <f>AVERAGE(AV87:AV101)</f>
        <v>71.628580820084792</v>
      </c>
    </row>
    <row r="88" spans="2:50" ht="14.25" hidden="1" customHeight="1" outlineLevel="1">
      <c r="B88" s="494"/>
      <c r="C88" s="203">
        <v>2</v>
      </c>
      <c r="D88" s="206" t="s">
        <v>416</v>
      </c>
      <c r="E88" s="203">
        <v>25</v>
      </c>
      <c r="F88" s="203">
        <v>2000</v>
      </c>
      <c r="G88" s="208">
        <f t="shared" si="97"/>
        <v>80</v>
      </c>
      <c r="H88" s="529"/>
      <c r="I88" s="209">
        <f t="shared" ref="I88:K93" si="105">AVERAGE(P88,U88,Z88,AE88,AJ88,AO88,AT88)</f>
        <v>25</v>
      </c>
      <c r="J88" s="209">
        <f t="shared" si="105"/>
        <v>1748.7564911646746</v>
      </c>
      <c r="K88" s="210">
        <f t="shared" si="105"/>
        <v>69.950259646586986</v>
      </c>
      <c r="L88" s="530"/>
      <c r="M88" s="209">
        <f>RANK(K88, K$87:$K$101)</f>
        <v>4</v>
      </c>
      <c r="N88" s="494"/>
      <c r="O88" s="494"/>
      <c r="P88" s="207">
        <v>25</v>
      </c>
      <c r="Q88" s="207">
        <v>1747.6718034152432</v>
      </c>
      <c r="R88" s="208">
        <f t="shared" si="98"/>
        <v>69.906872136609721</v>
      </c>
      <c r="S88" s="205">
        <f t="shared" ref="S88:S93" si="106">RANK(R88, R$87:R$101)</f>
        <v>4</v>
      </c>
      <c r="T88" s="529"/>
      <c r="U88" s="207">
        <v>25</v>
      </c>
      <c r="V88" s="207">
        <v>1747.7423898583611</v>
      </c>
      <c r="W88" s="208">
        <f t="shared" si="99"/>
        <v>69.909695594334437</v>
      </c>
      <c r="X88" s="205">
        <f t="shared" ref="X88:X93" si="107">RANK(W88, W$87:W$101)</f>
        <v>4</v>
      </c>
      <c r="Y88" s="529"/>
      <c r="Z88" s="207">
        <v>25</v>
      </c>
      <c r="AA88" s="207">
        <v>1747.8445229681977</v>
      </c>
      <c r="AB88" s="208">
        <f t="shared" si="100"/>
        <v>69.913780918727909</v>
      </c>
      <c r="AC88" s="205">
        <f t="shared" ref="AC88:AC93" si="108">RANK(AB88, AB$87:AB$101)</f>
        <v>4</v>
      </c>
      <c r="AD88" s="529"/>
      <c r="AE88" s="207">
        <v>25</v>
      </c>
      <c r="AF88" s="207">
        <v>1748.0421686746979</v>
      </c>
      <c r="AG88" s="208">
        <f t="shared" si="101"/>
        <v>69.921686746987916</v>
      </c>
      <c r="AH88" s="205">
        <f t="shared" ref="AH88:AH93" si="109">RANK(AG88, AG$87:AG$101)</f>
        <v>4</v>
      </c>
      <c r="AI88" s="529"/>
      <c r="AJ88" s="207">
        <v>25</v>
      </c>
      <c r="AK88" s="207">
        <v>1749.0794791198907</v>
      </c>
      <c r="AL88" s="208">
        <f t="shared" si="102"/>
        <v>69.963179164795633</v>
      </c>
      <c r="AM88" s="205">
        <f t="shared" ref="AM88:AM93" si="110">RANK(AL88, AL$87:AL$101)</f>
        <v>4</v>
      </c>
      <c r="AN88" s="529"/>
      <c r="AO88" s="207">
        <v>25</v>
      </c>
      <c r="AP88" s="207">
        <v>1749.390045012721</v>
      </c>
      <c r="AQ88" s="208">
        <f t="shared" si="103"/>
        <v>69.975601800508841</v>
      </c>
      <c r="AR88" s="205">
        <f t="shared" ref="AR88:AR93" si="111">RANK(AQ88, AQ$87:AQ$101)</f>
        <v>4</v>
      </c>
      <c r="AS88" s="529"/>
      <c r="AT88" s="207">
        <v>25</v>
      </c>
      <c r="AU88" s="207">
        <v>1751.5250291036095</v>
      </c>
      <c r="AV88" s="208">
        <f t="shared" si="104"/>
        <v>70.061001164144386</v>
      </c>
      <c r="AW88" s="205">
        <f t="shared" ref="AW88:AW93" si="112">RANK(AV88, AV$87:AV$101)</f>
        <v>4</v>
      </c>
      <c r="AX88" s="529"/>
    </row>
    <row r="89" spans="2:50" ht="14.25" hidden="1" customHeight="1" outlineLevel="1">
      <c r="B89" s="494"/>
      <c r="C89" s="203">
        <v>3</v>
      </c>
      <c r="D89" s="206" t="s">
        <v>417</v>
      </c>
      <c r="E89" s="203">
        <v>24</v>
      </c>
      <c r="F89" s="203">
        <v>2000</v>
      </c>
      <c r="G89" s="208">
        <f t="shared" si="97"/>
        <v>83.333333333333329</v>
      </c>
      <c r="H89" s="529"/>
      <c r="I89" s="209">
        <f t="shared" si="105"/>
        <v>24</v>
      </c>
      <c r="J89" s="209">
        <f t="shared" si="105"/>
        <v>1727.77032946434</v>
      </c>
      <c r="K89" s="210">
        <f t="shared" si="105"/>
        <v>71.990430394347484</v>
      </c>
      <c r="L89" s="530"/>
      <c r="M89" s="209">
        <f>RANK(K89, K$87:$K$101)</f>
        <v>2</v>
      </c>
      <c r="N89" s="494"/>
      <c r="O89" s="494"/>
      <c r="P89" s="207">
        <v>24</v>
      </c>
      <c r="Q89" s="207">
        <v>1726.6239707227808</v>
      </c>
      <c r="R89" s="208">
        <f t="shared" si="98"/>
        <v>71.942665446782527</v>
      </c>
      <c r="S89" s="205">
        <f t="shared" si="106"/>
        <v>2</v>
      </c>
      <c r="T89" s="529"/>
      <c r="U89" s="207">
        <v>24</v>
      </c>
      <c r="V89" s="207">
        <v>1726.8582755203151</v>
      </c>
      <c r="W89" s="208">
        <f t="shared" si="99"/>
        <v>71.952428146679793</v>
      </c>
      <c r="X89" s="205">
        <f t="shared" si="107"/>
        <v>2</v>
      </c>
      <c r="Y89" s="529"/>
      <c r="Z89" s="207">
        <v>24</v>
      </c>
      <c r="AA89" s="207">
        <v>1726.9906928645296</v>
      </c>
      <c r="AB89" s="208">
        <f t="shared" si="100"/>
        <v>71.957945536022066</v>
      </c>
      <c r="AC89" s="205">
        <f t="shared" si="108"/>
        <v>2</v>
      </c>
      <c r="AD89" s="529"/>
      <c r="AE89" s="207">
        <v>24</v>
      </c>
      <c r="AF89" s="207">
        <v>1727.150084317032</v>
      </c>
      <c r="AG89" s="208">
        <f t="shared" si="101"/>
        <v>71.964586846543</v>
      </c>
      <c r="AH89" s="205">
        <f t="shared" si="109"/>
        <v>2</v>
      </c>
      <c r="AI89" s="529"/>
      <c r="AJ89" s="207">
        <v>24</v>
      </c>
      <c r="AK89" s="207">
        <v>1727.7844311377214</v>
      </c>
      <c r="AL89" s="208">
        <f t="shared" si="102"/>
        <v>71.99101796407173</v>
      </c>
      <c r="AM89" s="205">
        <f t="shared" si="110"/>
        <v>2</v>
      </c>
      <c r="AN89" s="529"/>
      <c r="AO89" s="207">
        <v>24</v>
      </c>
      <c r="AP89" s="207">
        <v>1728.2666196438015</v>
      </c>
      <c r="AQ89" s="208">
        <f t="shared" si="103"/>
        <v>72.011109151825067</v>
      </c>
      <c r="AR89" s="205">
        <f t="shared" si="111"/>
        <v>2</v>
      </c>
      <c r="AS89" s="529"/>
      <c r="AT89" s="207">
        <v>24</v>
      </c>
      <c r="AU89" s="207">
        <v>1730.7182320441982</v>
      </c>
      <c r="AV89" s="208">
        <f t="shared" si="104"/>
        <v>72.113259668508263</v>
      </c>
      <c r="AW89" s="205">
        <f t="shared" si="112"/>
        <v>2</v>
      </c>
      <c r="AX89" s="529"/>
    </row>
    <row r="90" spans="2:50" ht="14.25" hidden="1" customHeight="1" outlineLevel="1">
      <c r="B90" s="494"/>
      <c r="C90" s="203">
        <v>4</v>
      </c>
      <c r="D90" s="206" t="s">
        <v>419</v>
      </c>
      <c r="E90" s="203">
        <v>24</v>
      </c>
      <c r="F90" s="203">
        <v>2000</v>
      </c>
      <c r="G90" s="208">
        <f t="shared" si="97"/>
        <v>83.333333333333329</v>
      </c>
      <c r="H90" s="529"/>
      <c r="I90" s="209">
        <f t="shared" si="105"/>
        <v>24</v>
      </c>
      <c r="J90" s="209">
        <f t="shared" si="105"/>
        <v>1713.771473929713</v>
      </c>
      <c r="K90" s="210">
        <f t="shared" si="105"/>
        <v>71.407144747071371</v>
      </c>
      <c r="L90" s="530"/>
      <c r="M90" s="209">
        <f>RANK(K90, K$87:$K$101)</f>
        <v>3</v>
      </c>
      <c r="N90" s="494"/>
      <c r="O90" s="494"/>
      <c r="P90" s="207">
        <v>24</v>
      </c>
      <c r="Q90" s="207">
        <v>1708.9520900935277</v>
      </c>
      <c r="R90" s="208">
        <f t="shared" si="98"/>
        <v>71.206337087230324</v>
      </c>
      <c r="S90" s="205">
        <f t="shared" si="106"/>
        <v>3</v>
      </c>
      <c r="T90" s="529"/>
      <c r="U90" s="207">
        <v>24</v>
      </c>
      <c r="V90" s="207">
        <v>1709.24369747899</v>
      </c>
      <c r="W90" s="208">
        <f t="shared" si="99"/>
        <v>71.218487394957918</v>
      </c>
      <c r="X90" s="205">
        <f t="shared" si="107"/>
        <v>3</v>
      </c>
      <c r="Y90" s="529"/>
      <c r="Z90" s="207">
        <v>24</v>
      </c>
      <c r="AA90" s="207">
        <v>1713.2108108108084</v>
      </c>
      <c r="AB90" s="208">
        <f t="shared" si="100"/>
        <v>71.383783783783684</v>
      </c>
      <c r="AC90" s="205">
        <f t="shared" si="108"/>
        <v>3</v>
      </c>
      <c r="AD90" s="529"/>
      <c r="AE90" s="207">
        <v>24</v>
      </c>
      <c r="AF90" s="207">
        <v>1713.5916714864097</v>
      </c>
      <c r="AG90" s="208">
        <f t="shared" si="101"/>
        <v>71.3996529786004</v>
      </c>
      <c r="AH90" s="205">
        <f t="shared" si="109"/>
        <v>3</v>
      </c>
      <c r="AI90" s="529"/>
      <c r="AJ90" s="207">
        <v>24</v>
      </c>
      <c r="AK90" s="207">
        <v>1715.6802244039259</v>
      </c>
      <c r="AL90" s="208">
        <f t="shared" si="102"/>
        <v>71.486676016830245</v>
      </c>
      <c r="AM90" s="205">
        <f t="shared" si="110"/>
        <v>3</v>
      </c>
      <c r="AN90" s="529"/>
      <c r="AO90" s="207">
        <v>24</v>
      </c>
      <c r="AP90" s="207">
        <v>1716.0524017467251</v>
      </c>
      <c r="AQ90" s="208">
        <f t="shared" si="103"/>
        <v>71.502183406113545</v>
      </c>
      <c r="AR90" s="205">
        <f t="shared" si="111"/>
        <v>3</v>
      </c>
      <c r="AS90" s="529"/>
      <c r="AT90" s="207">
        <v>24</v>
      </c>
      <c r="AU90" s="207">
        <v>1719.669421487604</v>
      </c>
      <c r="AV90" s="208">
        <f t="shared" si="104"/>
        <v>71.652892561983506</v>
      </c>
      <c r="AW90" s="205">
        <f t="shared" si="112"/>
        <v>3</v>
      </c>
      <c r="AX90" s="529"/>
    </row>
    <row r="91" spans="2:50" ht="14.25" hidden="1" customHeight="1" outlineLevel="1">
      <c r="B91" s="494"/>
      <c r="C91" s="203">
        <v>5</v>
      </c>
      <c r="D91" s="206" t="s">
        <v>414</v>
      </c>
      <c r="E91" s="203">
        <v>25</v>
      </c>
      <c r="F91" s="203">
        <v>2000</v>
      </c>
      <c r="G91" s="208">
        <f t="shared" si="97"/>
        <v>80</v>
      </c>
      <c r="H91" s="529"/>
      <c r="I91" s="209">
        <f t="shared" si="105"/>
        <v>25</v>
      </c>
      <c r="J91" s="209">
        <f t="shared" si="105"/>
        <v>1716.2499446567747</v>
      </c>
      <c r="K91" s="210">
        <f t="shared" si="105"/>
        <v>68.649997786270987</v>
      </c>
      <c r="L91" s="530"/>
      <c r="M91" s="209">
        <f>RANK(K91, K$87:$K$101)</f>
        <v>5</v>
      </c>
      <c r="N91" s="494"/>
      <c r="O91" s="494"/>
      <c r="P91" s="207">
        <v>25</v>
      </c>
      <c r="Q91" s="207">
        <v>1712.5161290322565</v>
      </c>
      <c r="R91" s="208">
        <f t="shared" si="98"/>
        <v>68.500645161290265</v>
      </c>
      <c r="S91" s="205">
        <f t="shared" si="106"/>
        <v>5</v>
      </c>
      <c r="T91" s="529"/>
      <c r="U91" s="207">
        <v>25</v>
      </c>
      <c r="V91" s="207">
        <v>1712.8601128601103</v>
      </c>
      <c r="W91" s="208">
        <f t="shared" si="99"/>
        <v>68.514404514404418</v>
      </c>
      <c r="X91" s="205">
        <f t="shared" si="107"/>
        <v>5</v>
      </c>
      <c r="Y91" s="529"/>
      <c r="Z91" s="207">
        <v>25</v>
      </c>
      <c r="AA91" s="207">
        <v>1715.4283856283519</v>
      </c>
      <c r="AB91" s="208">
        <f t="shared" si="100"/>
        <v>68.61713542513408</v>
      </c>
      <c r="AC91" s="205">
        <f t="shared" si="108"/>
        <v>5</v>
      </c>
      <c r="AD91" s="529"/>
      <c r="AE91" s="207">
        <v>25</v>
      </c>
      <c r="AF91" s="207">
        <v>1715.7002676181983</v>
      </c>
      <c r="AG91" s="208">
        <f t="shared" si="101"/>
        <v>68.628010704727927</v>
      </c>
      <c r="AH91" s="205">
        <f t="shared" si="109"/>
        <v>5</v>
      </c>
      <c r="AI91" s="529"/>
      <c r="AJ91" s="207">
        <v>25</v>
      </c>
      <c r="AK91" s="207">
        <v>1717.2729252886081</v>
      </c>
      <c r="AL91" s="208">
        <f t="shared" si="102"/>
        <v>68.690917011544329</v>
      </c>
      <c r="AM91" s="205">
        <f t="shared" si="110"/>
        <v>5</v>
      </c>
      <c r="AN91" s="529"/>
      <c r="AO91" s="207">
        <v>25</v>
      </c>
      <c r="AP91" s="207">
        <v>1717.3964497041422</v>
      </c>
      <c r="AQ91" s="208">
        <f t="shared" si="103"/>
        <v>68.695857988165685</v>
      </c>
      <c r="AR91" s="205">
        <f t="shared" si="111"/>
        <v>5</v>
      </c>
      <c r="AS91" s="529"/>
      <c r="AT91" s="207">
        <v>25</v>
      </c>
      <c r="AU91" s="207">
        <v>1722.5753424657555</v>
      </c>
      <c r="AV91" s="208">
        <f t="shared" si="104"/>
        <v>68.903013698630218</v>
      </c>
      <c r="AW91" s="205">
        <f t="shared" si="112"/>
        <v>5</v>
      </c>
      <c r="AX91" s="529"/>
    </row>
    <row r="92" spans="2:50" ht="14.25" hidden="1" customHeight="1" outlineLevel="1">
      <c r="B92" s="494"/>
      <c r="C92" s="203">
        <v>6</v>
      </c>
      <c r="D92" s="206" t="s">
        <v>376</v>
      </c>
      <c r="E92" s="203">
        <v>25</v>
      </c>
      <c r="F92" s="203">
        <v>2000</v>
      </c>
      <c r="G92" s="208">
        <f t="shared" si="97"/>
        <v>80</v>
      </c>
      <c r="H92" s="529"/>
      <c r="I92" s="209">
        <f t="shared" si="105"/>
        <v>25</v>
      </c>
      <c r="J92" s="209">
        <f t="shared" si="105"/>
        <v>1691.7180145565726</v>
      </c>
      <c r="K92" s="210">
        <f t="shared" si="105"/>
        <v>67.668720582262907</v>
      </c>
      <c r="L92" s="530"/>
      <c r="M92" s="209">
        <f>RANK(K92, K$87:$K$101)</f>
        <v>6</v>
      </c>
      <c r="N92" s="494"/>
      <c r="O92" s="494"/>
      <c r="P92" s="207">
        <v>25</v>
      </c>
      <c r="Q92" s="207">
        <v>1685.8111380145256</v>
      </c>
      <c r="R92" s="208">
        <f t="shared" si="98"/>
        <v>67.432445520581027</v>
      </c>
      <c r="S92" s="205">
        <f t="shared" si="106"/>
        <v>6</v>
      </c>
      <c r="T92" s="529"/>
      <c r="U92" s="207">
        <v>25</v>
      </c>
      <c r="V92" s="207">
        <v>1689.4226327944564</v>
      </c>
      <c r="W92" s="208">
        <f t="shared" si="99"/>
        <v>67.576905311778262</v>
      </c>
      <c r="X92" s="205">
        <f t="shared" si="107"/>
        <v>6</v>
      </c>
      <c r="Y92" s="529"/>
      <c r="Z92" s="207">
        <v>25</v>
      </c>
      <c r="AA92" s="207">
        <v>1689.8754737412023</v>
      </c>
      <c r="AB92" s="208">
        <f t="shared" si="100"/>
        <v>67.595018949648093</v>
      </c>
      <c r="AC92" s="205">
        <f t="shared" si="108"/>
        <v>6</v>
      </c>
      <c r="AD92" s="529"/>
      <c r="AE92" s="207">
        <v>25</v>
      </c>
      <c r="AF92" s="207">
        <v>1695.1351351351339</v>
      </c>
      <c r="AG92" s="208">
        <f t="shared" si="101"/>
        <v>67.805405405405352</v>
      </c>
      <c r="AH92" s="205">
        <f t="shared" si="109"/>
        <v>6</v>
      </c>
      <c r="AI92" s="529"/>
      <c r="AJ92" s="207">
        <v>25</v>
      </c>
      <c r="AK92" s="207">
        <v>1698.3456930975449</v>
      </c>
      <c r="AL92" s="208">
        <f t="shared" si="102"/>
        <v>67.9338277239018</v>
      </c>
      <c r="AM92" s="205">
        <f t="shared" si="110"/>
        <v>6</v>
      </c>
      <c r="AN92" s="529"/>
      <c r="AO92" s="207"/>
      <c r="AP92" s="207"/>
      <c r="AQ92" s="208"/>
      <c r="AR92" s="205"/>
      <c r="AS92" s="529"/>
      <c r="AT92" s="207"/>
      <c r="AU92" s="207"/>
      <c r="AV92" s="208"/>
      <c r="AW92" s="205"/>
      <c r="AX92" s="529"/>
    </row>
    <row r="93" spans="2:50" ht="14.25" hidden="1" customHeight="1" outlineLevel="1">
      <c r="B93" s="494"/>
      <c r="C93" s="203">
        <v>7</v>
      </c>
      <c r="D93" s="206" t="s">
        <v>369</v>
      </c>
      <c r="E93" s="203">
        <v>26</v>
      </c>
      <c r="F93" s="203">
        <v>2000</v>
      </c>
      <c r="G93" s="208">
        <f t="shared" si="97"/>
        <v>76.92307692307692</v>
      </c>
      <c r="H93" s="529"/>
      <c r="I93" s="209">
        <f t="shared" si="105"/>
        <v>26</v>
      </c>
      <c r="J93" s="209">
        <f t="shared" si="105"/>
        <v>1701.0354504203169</v>
      </c>
      <c r="K93" s="210">
        <f t="shared" si="105"/>
        <v>65.424440400781435</v>
      </c>
      <c r="L93" s="530"/>
      <c r="M93" s="209">
        <f>RANK(K93, K$87:$K$101)</f>
        <v>7</v>
      </c>
      <c r="N93" s="494"/>
      <c r="O93" s="494"/>
      <c r="P93" s="207">
        <v>26</v>
      </c>
      <c r="Q93" s="207">
        <v>1699.233942251029</v>
      </c>
      <c r="R93" s="208">
        <f t="shared" si="98"/>
        <v>65.355151625039582</v>
      </c>
      <c r="S93" s="205">
        <f t="shared" si="106"/>
        <v>7</v>
      </c>
      <c r="T93" s="529"/>
      <c r="U93" s="207">
        <v>26</v>
      </c>
      <c r="V93" s="207">
        <v>1699.664204163869</v>
      </c>
      <c r="W93" s="208">
        <f t="shared" si="99"/>
        <v>65.371700160148805</v>
      </c>
      <c r="X93" s="205">
        <f t="shared" si="107"/>
        <v>7</v>
      </c>
      <c r="Y93" s="529"/>
      <c r="Z93" s="207">
        <v>26</v>
      </c>
      <c r="AA93" s="207">
        <v>1699.8706338939214</v>
      </c>
      <c r="AB93" s="208">
        <f t="shared" si="100"/>
        <v>65.379639765150827</v>
      </c>
      <c r="AC93" s="205">
        <f t="shared" si="108"/>
        <v>7</v>
      </c>
      <c r="AD93" s="529"/>
      <c r="AE93" s="207">
        <v>26</v>
      </c>
      <c r="AF93" s="207">
        <v>1700.0702740688673</v>
      </c>
      <c r="AG93" s="208">
        <f t="shared" si="101"/>
        <v>65.387318233417972</v>
      </c>
      <c r="AH93" s="205">
        <f t="shared" si="109"/>
        <v>7</v>
      </c>
      <c r="AI93" s="529"/>
      <c r="AJ93" s="207">
        <v>26</v>
      </c>
      <c r="AK93" s="207">
        <v>1702.4570851565124</v>
      </c>
      <c r="AL93" s="208">
        <f t="shared" si="102"/>
        <v>65.479118659865861</v>
      </c>
      <c r="AM93" s="205">
        <f t="shared" si="110"/>
        <v>7</v>
      </c>
      <c r="AN93" s="529"/>
      <c r="AO93" s="207">
        <v>26</v>
      </c>
      <c r="AP93" s="207">
        <v>1702.7874564459923</v>
      </c>
      <c r="AQ93" s="208">
        <f t="shared" si="103"/>
        <v>65.491825247922776</v>
      </c>
      <c r="AR93" s="205">
        <f t="shared" si="111"/>
        <v>6</v>
      </c>
      <c r="AS93" s="529"/>
      <c r="AT93" s="207">
        <v>26</v>
      </c>
      <c r="AU93" s="207">
        <v>1703.1645569620271</v>
      </c>
      <c r="AV93" s="208">
        <f t="shared" si="104"/>
        <v>65.506329113924124</v>
      </c>
      <c r="AW93" s="205">
        <f t="shared" si="112"/>
        <v>6</v>
      </c>
      <c r="AX93" s="529"/>
    </row>
    <row r="94" spans="2:50" ht="14.25" hidden="1" customHeight="1" outlineLevel="1">
      <c r="B94" s="494"/>
      <c r="C94" s="203">
        <v>8</v>
      </c>
      <c r="D94" s="206"/>
      <c r="E94" s="203"/>
      <c r="F94" s="203"/>
      <c r="G94" s="208"/>
      <c r="H94" s="529"/>
      <c r="I94" s="209"/>
      <c r="J94" s="209"/>
      <c r="K94" s="210"/>
      <c r="L94" s="530"/>
      <c r="M94" s="209"/>
      <c r="N94" s="494"/>
      <c r="O94" s="494"/>
      <c r="P94" s="203"/>
      <c r="Q94" s="203"/>
      <c r="R94" s="208"/>
      <c r="S94" s="205"/>
      <c r="T94" s="529"/>
      <c r="U94" s="203"/>
      <c r="V94" s="203"/>
      <c r="W94" s="208"/>
      <c r="X94" s="205"/>
      <c r="Y94" s="529"/>
      <c r="Z94" s="203"/>
      <c r="AA94" s="203"/>
      <c r="AB94" s="208"/>
      <c r="AC94" s="205"/>
      <c r="AD94" s="529"/>
      <c r="AE94" s="203"/>
      <c r="AF94" s="203"/>
      <c r="AG94" s="208"/>
      <c r="AH94" s="205"/>
      <c r="AI94" s="529"/>
      <c r="AJ94" s="203"/>
      <c r="AK94" s="203"/>
      <c r="AL94" s="208"/>
      <c r="AM94" s="205"/>
      <c r="AN94" s="529"/>
      <c r="AO94" s="203"/>
      <c r="AP94" s="203"/>
      <c r="AQ94" s="208"/>
      <c r="AR94" s="205"/>
      <c r="AS94" s="529"/>
      <c r="AT94" s="203"/>
      <c r="AU94" s="203"/>
      <c r="AV94" s="208"/>
      <c r="AW94" s="205"/>
      <c r="AX94" s="529"/>
    </row>
    <row r="95" spans="2:50" ht="14.25" hidden="1" customHeight="1" outlineLevel="1">
      <c r="B95" s="494"/>
      <c r="C95" s="203">
        <v>9</v>
      </c>
      <c r="D95" s="206"/>
      <c r="E95" s="203"/>
      <c r="F95" s="203"/>
      <c r="G95" s="208"/>
      <c r="H95" s="529"/>
      <c r="I95" s="209"/>
      <c r="J95" s="209"/>
      <c r="K95" s="210"/>
      <c r="L95" s="530"/>
      <c r="M95" s="209"/>
      <c r="N95" s="494"/>
      <c r="O95" s="494"/>
      <c r="P95" s="203"/>
      <c r="Q95" s="203"/>
      <c r="R95" s="208"/>
      <c r="S95" s="205"/>
      <c r="T95" s="529"/>
      <c r="U95" s="203"/>
      <c r="V95" s="203"/>
      <c r="W95" s="208"/>
      <c r="X95" s="205"/>
      <c r="Y95" s="529"/>
      <c r="Z95" s="203"/>
      <c r="AA95" s="203"/>
      <c r="AB95" s="208"/>
      <c r="AC95" s="205"/>
      <c r="AD95" s="529"/>
      <c r="AE95" s="203"/>
      <c r="AF95" s="203"/>
      <c r="AG95" s="208"/>
      <c r="AH95" s="205"/>
      <c r="AI95" s="529"/>
      <c r="AJ95" s="203"/>
      <c r="AK95" s="203"/>
      <c r="AL95" s="208"/>
      <c r="AM95" s="205"/>
      <c r="AN95" s="529"/>
      <c r="AO95" s="203"/>
      <c r="AP95" s="203"/>
      <c r="AQ95" s="208"/>
      <c r="AR95" s="205"/>
      <c r="AS95" s="529"/>
      <c r="AT95" s="203"/>
      <c r="AU95" s="203"/>
      <c r="AV95" s="208"/>
      <c r="AW95" s="205"/>
      <c r="AX95" s="529"/>
    </row>
    <row r="96" spans="2:50" ht="14.25" hidden="1" customHeight="1" outlineLevel="1">
      <c r="B96" s="494"/>
      <c r="C96" s="203">
        <v>10</v>
      </c>
      <c r="D96" s="206"/>
      <c r="E96" s="203"/>
      <c r="F96" s="203"/>
      <c r="G96" s="208"/>
      <c r="H96" s="529"/>
      <c r="I96" s="209"/>
      <c r="J96" s="209"/>
      <c r="K96" s="210"/>
      <c r="L96" s="530"/>
      <c r="M96" s="209"/>
      <c r="N96" s="494"/>
      <c r="O96" s="494"/>
      <c r="P96" s="203"/>
      <c r="Q96" s="203"/>
      <c r="R96" s="208"/>
      <c r="S96" s="205"/>
      <c r="T96" s="529"/>
      <c r="U96" s="203"/>
      <c r="V96" s="203"/>
      <c r="W96" s="208"/>
      <c r="X96" s="205"/>
      <c r="Y96" s="529"/>
      <c r="Z96" s="203"/>
      <c r="AA96" s="203"/>
      <c r="AB96" s="208"/>
      <c r="AC96" s="205"/>
      <c r="AD96" s="529"/>
      <c r="AE96" s="203"/>
      <c r="AF96" s="203"/>
      <c r="AG96" s="208"/>
      <c r="AH96" s="205"/>
      <c r="AI96" s="529"/>
      <c r="AJ96" s="203"/>
      <c r="AK96" s="203"/>
      <c r="AL96" s="208"/>
      <c r="AM96" s="205"/>
      <c r="AN96" s="529"/>
      <c r="AO96" s="203"/>
      <c r="AP96" s="203"/>
      <c r="AQ96" s="208"/>
      <c r="AR96" s="205"/>
      <c r="AS96" s="529"/>
      <c r="AT96" s="203"/>
      <c r="AU96" s="203"/>
      <c r="AV96" s="208"/>
      <c r="AW96" s="205"/>
      <c r="AX96" s="529"/>
    </row>
    <row r="97" spans="2:50" ht="14.25" hidden="1" customHeight="1" outlineLevel="1">
      <c r="B97" s="494"/>
      <c r="C97" s="203">
        <v>11</v>
      </c>
      <c r="D97" s="206"/>
      <c r="E97" s="203"/>
      <c r="F97" s="203"/>
      <c r="G97" s="208"/>
      <c r="H97" s="529"/>
      <c r="I97" s="209"/>
      <c r="J97" s="209"/>
      <c r="K97" s="210"/>
      <c r="L97" s="530"/>
      <c r="M97" s="209"/>
      <c r="N97" s="494"/>
      <c r="O97" s="494"/>
      <c r="P97" s="203"/>
      <c r="Q97" s="203"/>
      <c r="R97" s="208"/>
      <c r="S97" s="205"/>
      <c r="T97" s="529"/>
      <c r="U97" s="203"/>
      <c r="V97" s="203"/>
      <c r="W97" s="208"/>
      <c r="X97" s="205"/>
      <c r="Y97" s="529"/>
      <c r="Z97" s="203"/>
      <c r="AA97" s="203"/>
      <c r="AB97" s="208"/>
      <c r="AC97" s="205"/>
      <c r="AD97" s="529"/>
      <c r="AE97" s="203"/>
      <c r="AF97" s="203"/>
      <c r="AG97" s="208"/>
      <c r="AH97" s="205"/>
      <c r="AI97" s="529"/>
      <c r="AJ97" s="203"/>
      <c r="AK97" s="203"/>
      <c r="AL97" s="208"/>
      <c r="AM97" s="205"/>
      <c r="AN97" s="529"/>
      <c r="AO97" s="203"/>
      <c r="AP97" s="203"/>
      <c r="AQ97" s="208"/>
      <c r="AR97" s="205"/>
      <c r="AS97" s="529"/>
      <c r="AT97" s="203"/>
      <c r="AU97" s="203"/>
      <c r="AV97" s="208"/>
      <c r="AW97" s="205"/>
      <c r="AX97" s="529"/>
    </row>
    <row r="98" spans="2:50" ht="14.25" hidden="1" customHeight="1" outlineLevel="1">
      <c r="B98" s="494"/>
      <c r="C98" s="203">
        <v>12</v>
      </c>
      <c r="D98" s="206"/>
      <c r="E98" s="203"/>
      <c r="F98" s="203"/>
      <c r="G98" s="208"/>
      <c r="H98" s="529"/>
      <c r="I98" s="209"/>
      <c r="J98" s="209"/>
      <c r="K98" s="210"/>
      <c r="L98" s="530"/>
      <c r="M98" s="209"/>
      <c r="N98" s="494"/>
      <c r="O98" s="494"/>
      <c r="P98" s="203"/>
      <c r="Q98" s="203"/>
      <c r="R98" s="208"/>
      <c r="S98" s="205"/>
      <c r="T98" s="529"/>
      <c r="U98" s="203"/>
      <c r="V98" s="203"/>
      <c r="W98" s="208"/>
      <c r="X98" s="205"/>
      <c r="Y98" s="529"/>
      <c r="Z98" s="203"/>
      <c r="AA98" s="203"/>
      <c r="AB98" s="208"/>
      <c r="AC98" s="205"/>
      <c r="AD98" s="529"/>
      <c r="AE98" s="203"/>
      <c r="AF98" s="203"/>
      <c r="AG98" s="208"/>
      <c r="AH98" s="205"/>
      <c r="AI98" s="529"/>
      <c r="AJ98" s="203"/>
      <c r="AK98" s="203"/>
      <c r="AL98" s="208"/>
      <c r="AM98" s="205"/>
      <c r="AN98" s="529"/>
      <c r="AO98" s="203"/>
      <c r="AP98" s="203"/>
      <c r="AQ98" s="208"/>
      <c r="AR98" s="205"/>
      <c r="AS98" s="529"/>
      <c r="AT98" s="203"/>
      <c r="AU98" s="203"/>
      <c r="AV98" s="208"/>
      <c r="AW98" s="205"/>
      <c r="AX98" s="529"/>
    </row>
    <row r="99" spans="2:50" ht="14.25" hidden="1" customHeight="1" outlineLevel="1">
      <c r="B99" s="494"/>
      <c r="C99" s="203">
        <v>13</v>
      </c>
      <c r="D99" s="206"/>
      <c r="E99" s="203"/>
      <c r="F99" s="203"/>
      <c r="G99" s="208"/>
      <c r="H99" s="529"/>
      <c r="I99" s="209"/>
      <c r="J99" s="209"/>
      <c r="K99" s="210"/>
      <c r="L99" s="530"/>
      <c r="M99" s="209"/>
      <c r="N99" s="494"/>
      <c r="O99" s="494"/>
      <c r="P99" s="203"/>
      <c r="Q99" s="203"/>
      <c r="R99" s="208"/>
      <c r="S99" s="205"/>
      <c r="T99" s="529"/>
      <c r="U99" s="203"/>
      <c r="V99" s="203"/>
      <c r="W99" s="208"/>
      <c r="X99" s="205"/>
      <c r="Y99" s="529"/>
      <c r="Z99" s="203"/>
      <c r="AA99" s="203"/>
      <c r="AB99" s="208"/>
      <c r="AC99" s="205"/>
      <c r="AD99" s="529"/>
      <c r="AE99" s="203"/>
      <c r="AF99" s="203"/>
      <c r="AG99" s="208"/>
      <c r="AH99" s="205"/>
      <c r="AI99" s="529"/>
      <c r="AJ99" s="203"/>
      <c r="AK99" s="203"/>
      <c r="AL99" s="208"/>
      <c r="AM99" s="205"/>
      <c r="AN99" s="529"/>
      <c r="AO99" s="203"/>
      <c r="AP99" s="203"/>
      <c r="AQ99" s="208"/>
      <c r="AR99" s="205"/>
      <c r="AS99" s="529"/>
      <c r="AT99" s="203"/>
      <c r="AU99" s="203"/>
      <c r="AV99" s="208"/>
      <c r="AW99" s="205"/>
      <c r="AX99" s="529"/>
    </row>
    <row r="100" spans="2:50" ht="14.25" hidden="1" customHeight="1" outlineLevel="1">
      <c r="B100" s="494"/>
      <c r="C100" s="203">
        <v>14</v>
      </c>
      <c r="D100" s="206"/>
      <c r="E100" s="203"/>
      <c r="F100" s="203"/>
      <c r="G100" s="208"/>
      <c r="H100" s="529"/>
      <c r="I100" s="209"/>
      <c r="J100" s="209"/>
      <c r="K100" s="210"/>
      <c r="L100" s="530"/>
      <c r="M100" s="209"/>
      <c r="N100" s="494"/>
      <c r="O100" s="494"/>
      <c r="P100" s="203"/>
      <c r="Q100" s="203"/>
      <c r="R100" s="208"/>
      <c r="S100" s="205"/>
      <c r="T100" s="529"/>
      <c r="U100" s="203"/>
      <c r="V100" s="203"/>
      <c r="W100" s="208"/>
      <c r="X100" s="205"/>
      <c r="Y100" s="529"/>
      <c r="Z100" s="203"/>
      <c r="AA100" s="203"/>
      <c r="AB100" s="208"/>
      <c r="AC100" s="205"/>
      <c r="AD100" s="529"/>
      <c r="AE100" s="203"/>
      <c r="AF100" s="203"/>
      <c r="AG100" s="208"/>
      <c r="AH100" s="205"/>
      <c r="AI100" s="529"/>
      <c r="AJ100" s="203"/>
      <c r="AK100" s="203"/>
      <c r="AL100" s="208"/>
      <c r="AM100" s="205"/>
      <c r="AN100" s="529"/>
      <c r="AO100" s="203"/>
      <c r="AP100" s="203"/>
      <c r="AQ100" s="208"/>
      <c r="AR100" s="205"/>
      <c r="AS100" s="529"/>
      <c r="AT100" s="203"/>
      <c r="AU100" s="203"/>
      <c r="AV100" s="208"/>
      <c r="AW100" s="205"/>
      <c r="AX100" s="529"/>
    </row>
    <row r="101" spans="2:50" ht="14.25" hidden="1" customHeight="1" outlineLevel="1">
      <c r="B101" s="494"/>
      <c r="C101" s="203">
        <v>15</v>
      </c>
      <c r="D101" s="206"/>
      <c r="E101" s="203"/>
      <c r="F101" s="203"/>
      <c r="G101" s="208"/>
      <c r="H101" s="529"/>
      <c r="I101" s="209"/>
      <c r="J101" s="209"/>
      <c r="K101" s="210"/>
      <c r="L101" s="530"/>
      <c r="M101" s="209"/>
      <c r="N101" s="494"/>
      <c r="O101" s="494"/>
      <c r="P101" s="203"/>
      <c r="Q101" s="207"/>
      <c r="R101" s="208"/>
      <c r="S101" s="205"/>
      <c r="T101" s="529"/>
      <c r="U101" s="203"/>
      <c r="V101" s="203"/>
      <c r="W101" s="208"/>
      <c r="X101" s="205"/>
      <c r="Y101" s="529"/>
      <c r="Z101" s="203"/>
      <c r="AA101" s="203"/>
      <c r="AB101" s="208"/>
      <c r="AC101" s="205"/>
      <c r="AD101" s="529"/>
      <c r="AE101" s="203"/>
      <c r="AF101" s="203"/>
      <c r="AG101" s="208"/>
      <c r="AH101" s="205"/>
      <c r="AI101" s="529"/>
      <c r="AJ101" s="203"/>
      <c r="AK101" s="203"/>
      <c r="AL101" s="208"/>
      <c r="AM101" s="205"/>
      <c r="AN101" s="529"/>
      <c r="AO101" s="203"/>
      <c r="AP101" s="203"/>
      <c r="AQ101" s="208"/>
      <c r="AR101" s="205"/>
      <c r="AS101" s="529"/>
      <c r="AT101" s="203"/>
      <c r="AU101" s="203"/>
      <c r="AV101" s="208"/>
      <c r="AW101" s="205"/>
      <c r="AX101" s="529"/>
    </row>
    <row r="102" spans="2:50" ht="14.25" hidden="1" customHeight="1" outlineLevel="1" collapsed="1">
      <c r="B102" s="531" t="s">
        <v>622</v>
      </c>
      <c r="C102" s="532"/>
      <c r="D102" s="532"/>
      <c r="E102" s="532"/>
      <c r="F102" s="532"/>
      <c r="G102" s="532"/>
      <c r="H102" s="532"/>
      <c r="I102" s="532"/>
      <c r="J102" s="532"/>
      <c r="K102" s="532"/>
      <c r="L102" s="532"/>
      <c r="M102" s="533"/>
      <c r="N102" s="575" t="s">
        <v>445</v>
      </c>
      <c r="O102" s="575" t="s">
        <v>105</v>
      </c>
      <c r="P102" s="587">
        <f>AT82+1</f>
        <v>45902</v>
      </c>
      <c r="Q102" s="588"/>
      <c r="R102" s="588"/>
      <c r="S102" s="588"/>
      <c r="T102" s="588"/>
      <c r="U102" s="589">
        <f>P102+1</f>
        <v>45903</v>
      </c>
      <c r="V102" s="590"/>
      <c r="W102" s="590"/>
      <c r="X102" s="590"/>
      <c r="Y102" s="590"/>
      <c r="Z102" s="587">
        <f t="shared" ref="Z102" si="113">U102+1</f>
        <v>45904</v>
      </c>
      <c r="AA102" s="588"/>
      <c r="AB102" s="588"/>
      <c r="AC102" s="588"/>
      <c r="AD102" s="588"/>
      <c r="AE102" s="589">
        <f t="shared" ref="AE102" si="114">Z102+1</f>
        <v>45905</v>
      </c>
      <c r="AF102" s="590"/>
      <c r="AG102" s="590"/>
      <c r="AH102" s="590"/>
      <c r="AI102" s="590"/>
      <c r="AJ102" s="591">
        <f t="shared" ref="AJ102" si="115">AE102+1</f>
        <v>45906</v>
      </c>
      <c r="AK102" s="592"/>
      <c r="AL102" s="592"/>
      <c r="AM102" s="592"/>
      <c r="AN102" s="593"/>
      <c r="AO102" s="589">
        <f t="shared" ref="AO102" si="116">AJ102+1</f>
        <v>45907</v>
      </c>
      <c r="AP102" s="590"/>
      <c r="AQ102" s="590"/>
      <c r="AR102" s="590"/>
      <c r="AS102" s="590"/>
      <c r="AT102" s="591">
        <f t="shared" ref="AT102" si="117">AO102+1</f>
        <v>45908</v>
      </c>
      <c r="AU102" s="592"/>
      <c r="AV102" s="592"/>
      <c r="AW102" s="592"/>
      <c r="AX102" s="593"/>
    </row>
    <row r="103" spans="2:50" ht="14.25" hidden="1" customHeight="1" outlineLevel="1">
      <c r="B103" s="534"/>
      <c r="C103" s="534"/>
      <c r="D103" s="534"/>
      <c r="E103" s="534"/>
      <c r="F103" s="534"/>
      <c r="G103" s="534"/>
      <c r="H103" s="534"/>
      <c r="I103" s="534"/>
      <c r="J103" s="534"/>
      <c r="K103" s="534"/>
      <c r="L103" s="534"/>
      <c r="M103" s="535"/>
      <c r="N103" s="577"/>
      <c r="O103" s="577"/>
      <c r="P103" s="594">
        <f>P102</f>
        <v>45902</v>
      </c>
      <c r="Q103" s="594"/>
      <c r="R103" s="594"/>
      <c r="S103" s="594"/>
      <c r="T103" s="594"/>
      <c r="U103" s="595">
        <f>U102</f>
        <v>45903</v>
      </c>
      <c r="V103" s="595"/>
      <c r="W103" s="595"/>
      <c r="X103" s="595"/>
      <c r="Y103" s="595"/>
      <c r="Z103" s="594">
        <f t="shared" ref="Z103" si="118">Z102</f>
        <v>45904</v>
      </c>
      <c r="AA103" s="594"/>
      <c r="AB103" s="594"/>
      <c r="AC103" s="594"/>
      <c r="AD103" s="594"/>
      <c r="AE103" s="595">
        <f t="shared" ref="AE103" si="119">AE102</f>
        <v>45905</v>
      </c>
      <c r="AF103" s="595"/>
      <c r="AG103" s="595"/>
      <c r="AH103" s="595"/>
      <c r="AI103" s="595"/>
      <c r="AJ103" s="596">
        <f t="shared" ref="AJ103" si="120">AJ102</f>
        <v>45906</v>
      </c>
      <c r="AK103" s="597"/>
      <c r="AL103" s="597"/>
      <c r="AM103" s="597"/>
      <c r="AN103" s="598"/>
      <c r="AO103" s="595">
        <f t="shared" ref="AO103" si="121">AO102</f>
        <v>45907</v>
      </c>
      <c r="AP103" s="595"/>
      <c r="AQ103" s="595"/>
      <c r="AR103" s="595"/>
      <c r="AS103" s="595"/>
      <c r="AT103" s="596">
        <f t="shared" ref="AT103" si="122">AT102</f>
        <v>45908</v>
      </c>
      <c r="AU103" s="597"/>
      <c r="AV103" s="597"/>
      <c r="AW103" s="597"/>
      <c r="AX103" s="598"/>
    </row>
    <row r="104" spans="2:50" ht="14.25" hidden="1" customHeight="1" outlineLevel="1">
      <c r="B104" s="494" t="s">
        <v>165</v>
      </c>
      <c r="C104" s="494" t="s">
        <v>160</v>
      </c>
      <c r="D104" s="494"/>
      <c r="E104" s="494" t="s">
        <v>161</v>
      </c>
      <c r="F104" s="494"/>
      <c r="G104" s="494"/>
      <c r="H104" s="494" t="s">
        <v>166</v>
      </c>
      <c r="I104" s="527" t="s">
        <v>446</v>
      </c>
      <c r="J104" s="527"/>
      <c r="K104" s="527"/>
      <c r="L104" s="527" t="s">
        <v>166</v>
      </c>
      <c r="M104" s="527" t="s">
        <v>168</v>
      </c>
      <c r="N104" s="494"/>
      <c r="O104" s="494" t="s">
        <v>167</v>
      </c>
      <c r="P104" s="494" t="s">
        <v>163</v>
      </c>
      <c r="Q104" s="494"/>
      <c r="R104" s="494"/>
      <c r="S104" s="494"/>
      <c r="T104" s="494" t="s">
        <v>166</v>
      </c>
      <c r="U104" s="494" t="s">
        <v>163</v>
      </c>
      <c r="V104" s="494"/>
      <c r="W104" s="494"/>
      <c r="X104" s="494"/>
      <c r="Y104" s="494" t="s">
        <v>166</v>
      </c>
      <c r="Z104" s="494" t="s">
        <v>163</v>
      </c>
      <c r="AA104" s="494"/>
      <c r="AB104" s="494"/>
      <c r="AC104" s="494"/>
      <c r="AD104" s="494" t="s">
        <v>166</v>
      </c>
      <c r="AE104" s="494" t="s">
        <v>163</v>
      </c>
      <c r="AF104" s="494"/>
      <c r="AG104" s="494"/>
      <c r="AH104" s="494"/>
      <c r="AI104" s="494" t="s">
        <v>166</v>
      </c>
      <c r="AJ104" s="494" t="s">
        <v>163</v>
      </c>
      <c r="AK104" s="494"/>
      <c r="AL104" s="494"/>
      <c r="AM104" s="494"/>
      <c r="AN104" s="494" t="s">
        <v>166</v>
      </c>
      <c r="AO104" s="494" t="s">
        <v>163</v>
      </c>
      <c r="AP104" s="494"/>
      <c r="AQ104" s="494"/>
      <c r="AR104" s="494"/>
      <c r="AS104" s="494" t="s">
        <v>166</v>
      </c>
      <c r="AT104" s="494" t="s">
        <v>163</v>
      </c>
      <c r="AU104" s="494"/>
      <c r="AV104" s="494"/>
      <c r="AW104" s="494"/>
      <c r="AX104" s="494" t="s">
        <v>166</v>
      </c>
    </row>
    <row r="105" spans="2:50" ht="14.25" hidden="1" customHeight="1" outlineLevel="1">
      <c r="B105" s="494"/>
      <c r="C105" s="494"/>
      <c r="D105" s="494"/>
      <c r="E105" s="494" t="s">
        <v>447</v>
      </c>
      <c r="F105" s="494"/>
      <c r="G105" s="494"/>
      <c r="H105" s="494"/>
      <c r="I105" s="527" t="s">
        <v>447</v>
      </c>
      <c r="J105" s="527"/>
      <c r="K105" s="527"/>
      <c r="L105" s="527"/>
      <c r="M105" s="527"/>
      <c r="N105" s="494"/>
      <c r="O105" s="494"/>
      <c r="P105" s="494" t="s">
        <v>448</v>
      </c>
      <c r="Q105" s="494"/>
      <c r="R105" s="494"/>
      <c r="S105" s="494"/>
      <c r="T105" s="494"/>
      <c r="U105" s="494" t="s">
        <v>448</v>
      </c>
      <c r="V105" s="494"/>
      <c r="W105" s="494"/>
      <c r="X105" s="494"/>
      <c r="Y105" s="494"/>
      <c r="Z105" s="494" t="s">
        <v>448</v>
      </c>
      <c r="AA105" s="494"/>
      <c r="AB105" s="494"/>
      <c r="AC105" s="494"/>
      <c r="AD105" s="494"/>
      <c r="AE105" s="494" t="s">
        <v>448</v>
      </c>
      <c r="AF105" s="494"/>
      <c r="AG105" s="494"/>
      <c r="AH105" s="494"/>
      <c r="AI105" s="494"/>
      <c r="AJ105" s="494" t="s">
        <v>448</v>
      </c>
      <c r="AK105" s="494"/>
      <c r="AL105" s="494"/>
      <c r="AM105" s="494"/>
      <c r="AN105" s="494"/>
      <c r="AO105" s="494" t="s">
        <v>448</v>
      </c>
      <c r="AP105" s="494"/>
      <c r="AQ105" s="494"/>
      <c r="AR105" s="494"/>
      <c r="AS105" s="494"/>
      <c r="AT105" s="494" t="s">
        <v>448</v>
      </c>
      <c r="AU105" s="494"/>
      <c r="AV105" s="494"/>
      <c r="AW105" s="494"/>
      <c r="AX105" s="494"/>
    </row>
    <row r="106" spans="2:50" ht="14.25" hidden="1" customHeight="1" outlineLevel="1">
      <c r="B106" s="494"/>
      <c r="C106" s="494"/>
      <c r="D106" s="494"/>
      <c r="E106" s="203" t="s">
        <v>162</v>
      </c>
      <c r="F106" s="203" t="s">
        <v>449</v>
      </c>
      <c r="G106" s="203" t="s">
        <v>164</v>
      </c>
      <c r="H106" s="494"/>
      <c r="I106" s="204" t="s">
        <v>162</v>
      </c>
      <c r="J106" s="204" t="s">
        <v>449</v>
      </c>
      <c r="K106" s="204" t="s">
        <v>164</v>
      </c>
      <c r="L106" s="527"/>
      <c r="M106" s="527"/>
      <c r="N106" s="494"/>
      <c r="O106" s="494"/>
      <c r="P106" s="203" t="s">
        <v>162</v>
      </c>
      <c r="Q106" s="203" t="s">
        <v>449</v>
      </c>
      <c r="R106" s="203" t="s">
        <v>164</v>
      </c>
      <c r="S106" s="205" t="s">
        <v>168</v>
      </c>
      <c r="T106" s="494"/>
      <c r="U106" s="203" t="s">
        <v>162</v>
      </c>
      <c r="V106" s="203" t="s">
        <v>449</v>
      </c>
      <c r="W106" s="203" t="s">
        <v>164</v>
      </c>
      <c r="X106" s="205" t="s">
        <v>168</v>
      </c>
      <c r="Y106" s="494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494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494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494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494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494"/>
    </row>
    <row r="107" spans="2:50" ht="14.25" hidden="1" customHeight="1" outlineLevel="1">
      <c r="B107" s="494" t="s">
        <v>139</v>
      </c>
      <c r="C107" s="203">
        <v>1</v>
      </c>
      <c r="D107" s="206" t="s">
        <v>415</v>
      </c>
      <c r="E107" s="203">
        <v>21</v>
      </c>
      <c r="F107" s="203">
        <v>2000</v>
      </c>
      <c r="G107" s="208">
        <f t="shared" ref="G107:G112" si="123">F107/E107</f>
        <v>95.238095238095241</v>
      </c>
      <c r="H107" s="529">
        <f>AVERAGE(F107:F121)</f>
        <v>2000</v>
      </c>
      <c r="I107" s="209">
        <f>AVERAGE(P107,U107,Z107,AE107,AJ107,AO107,AT107)</f>
        <v>21</v>
      </c>
      <c r="J107" s="209">
        <f>AVERAGE(Q107,V107,AA107,AF107,AK107,AP107,AU107)</f>
        <v>1719.0528175501856</v>
      </c>
      <c r="K107" s="210">
        <f>AVERAGE(R107,W107,AB107,AG107,AL107,AQ107,AV107)</f>
        <v>81.859657978580273</v>
      </c>
      <c r="L107" s="530">
        <f>IFERROR(AVERAGE(K107:K121),"-")</f>
        <v>71.864593200201639</v>
      </c>
      <c r="M107" s="209">
        <f>RANK(K107, K$107:$K$121)</f>
        <v>1</v>
      </c>
      <c r="N107" s="494"/>
      <c r="O107" s="494"/>
      <c r="P107" s="207">
        <v>21</v>
      </c>
      <c r="Q107" s="207">
        <v>1716.8571428571433</v>
      </c>
      <c r="R107" s="208">
        <f t="shared" ref="R107:R112" si="124">Q107/P107</f>
        <v>81.755102040816354</v>
      </c>
      <c r="S107" s="205">
        <f>RANK(R107, R$107:R$121)</f>
        <v>1</v>
      </c>
      <c r="T107" s="529">
        <f>AVERAGE(R107:R121)</f>
        <v>71.795850364341973</v>
      </c>
      <c r="U107" s="207">
        <v>21</v>
      </c>
      <c r="V107" s="207">
        <v>1717.3513774770415</v>
      </c>
      <c r="W107" s="208">
        <f t="shared" ref="W107:W112" si="125">V107/U107</f>
        <v>81.778637022716268</v>
      </c>
      <c r="X107" s="205">
        <f>RANK(W107, W$107:W$121)</f>
        <v>1</v>
      </c>
      <c r="Y107" s="529">
        <f>AVERAGE(W107:W121)</f>
        <v>71.820925665462894</v>
      </c>
      <c r="Z107" s="207">
        <v>21</v>
      </c>
      <c r="AA107" s="207">
        <v>1717.5386283545677</v>
      </c>
      <c r="AB107" s="208">
        <f t="shared" ref="AB107:AB112" si="126">AA107/Z107</f>
        <v>81.787553731169893</v>
      </c>
      <c r="AC107" s="205">
        <f>RANK(AB107, AB$107:AB$121)</f>
        <v>1</v>
      </c>
      <c r="AD107" s="529">
        <f>AVERAGE(AB107:AB121)</f>
        <v>71.827752322944789</v>
      </c>
      <c r="AE107" s="207">
        <v>21</v>
      </c>
      <c r="AF107" s="207">
        <v>1719.7927461139886</v>
      </c>
      <c r="AG107" s="208">
        <f t="shared" ref="AG107:AG112" si="127">AF107/AE107</f>
        <v>81.894892672094699</v>
      </c>
      <c r="AH107" s="205">
        <f>RANK(AG107, AG$107:AG$121)</f>
        <v>1</v>
      </c>
      <c r="AI107" s="529">
        <f>AVERAGE(AG107:AG121)</f>
        <v>71.884879217934596</v>
      </c>
      <c r="AJ107" s="207">
        <v>21</v>
      </c>
      <c r="AK107" s="207">
        <v>1720.1565557729916</v>
      </c>
      <c r="AL107" s="208">
        <f t="shared" ref="AL107:AL112" si="128">AK107/AJ107</f>
        <v>81.912216941571032</v>
      </c>
      <c r="AM107" s="205">
        <f>RANK(AL107, AL$107:AL$121)</f>
        <v>1</v>
      </c>
      <c r="AN107" s="529">
        <f>AVERAGE(AL107:AL121)</f>
        <v>71.894474304359733</v>
      </c>
      <c r="AO107" s="207">
        <v>21</v>
      </c>
      <c r="AP107" s="207">
        <v>1720.576316974335</v>
      </c>
      <c r="AQ107" s="208">
        <f t="shared" ref="AQ107:AQ112" si="129">AP107/AO107</f>
        <v>81.932205570206435</v>
      </c>
      <c r="AR107" s="205">
        <f>RANK(AQ107, AQ$107:AQ$121)</f>
        <v>1</v>
      </c>
      <c r="AS107" s="529">
        <f>AVERAGE(AQ107:AQ121)</f>
        <v>71.90382073435218</v>
      </c>
      <c r="AT107" s="207">
        <v>21</v>
      </c>
      <c r="AU107" s="207">
        <v>1721.0969553012314</v>
      </c>
      <c r="AV107" s="208">
        <f t="shared" ref="AV107:AV112" si="130">AU107/AT107</f>
        <v>81.956997871487218</v>
      </c>
      <c r="AW107" s="205">
        <f>RANK(AV107, AV$107:AV$121)</f>
        <v>1</v>
      </c>
      <c r="AX107" s="529">
        <f>AVERAGE(AV107:AV121)</f>
        <v>71.924449792015309</v>
      </c>
    </row>
    <row r="108" spans="2:50" ht="14.25" hidden="1" customHeight="1" outlineLevel="1">
      <c r="B108" s="494"/>
      <c r="C108" s="203">
        <v>2</v>
      </c>
      <c r="D108" s="206" t="s">
        <v>416</v>
      </c>
      <c r="E108" s="203">
        <v>25</v>
      </c>
      <c r="F108" s="203">
        <v>2000</v>
      </c>
      <c r="G108" s="208">
        <f t="shared" si="123"/>
        <v>80</v>
      </c>
      <c r="H108" s="529"/>
      <c r="I108" s="209">
        <f t="shared" ref="I108:K112" si="131">AVERAGE(P108,U108,Z108,AE108,AJ108,AO108,AT108)</f>
        <v>25</v>
      </c>
      <c r="J108" s="209">
        <f t="shared" si="131"/>
        <v>1753.9615298768965</v>
      </c>
      <c r="K108" s="210">
        <f t="shared" si="131"/>
        <v>70.158461195075844</v>
      </c>
      <c r="L108" s="530"/>
      <c r="M108" s="209">
        <f>RANK(K108, K$107:$K$121)</f>
        <v>4</v>
      </c>
      <c r="N108" s="494"/>
      <c r="O108" s="494"/>
      <c r="P108" s="207">
        <v>25</v>
      </c>
      <c r="Q108" s="207">
        <v>1752.4743904198526</v>
      </c>
      <c r="R108" s="208">
        <f t="shared" si="124"/>
        <v>70.098975616794107</v>
      </c>
      <c r="S108" s="205">
        <f t="shared" ref="S108:S112" si="132">RANK(R108, R$107:R$121)</f>
        <v>4</v>
      </c>
      <c r="T108" s="529"/>
      <c r="U108" s="207">
        <v>25</v>
      </c>
      <c r="V108" s="207">
        <v>1753.4938344098648</v>
      </c>
      <c r="W108" s="208">
        <f t="shared" si="125"/>
        <v>70.139753376394594</v>
      </c>
      <c r="X108" s="205">
        <f t="shared" ref="X108:X112" si="133">RANK(W108, W$107:W$121)</f>
        <v>4</v>
      </c>
      <c r="Y108" s="529"/>
      <c r="Z108" s="207">
        <v>25</v>
      </c>
      <c r="AA108" s="207">
        <v>1753.5833891493639</v>
      </c>
      <c r="AB108" s="208">
        <f t="shared" si="126"/>
        <v>70.143335565974553</v>
      </c>
      <c r="AC108" s="205">
        <f t="shared" ref="AC108:AC112" si="134">RANK(AB108, AB$107:AB$121)</f>
        <v>4</v>
      </c>
      <c r="AD108" s="529"/>
      <c r="AE108" s="207">
        <v>25</v>
      </c>
      <c r="AF108" s="207">
        <v>1754.1641038258083</v>
      </c>
      <c r="AG108" s="208">
        <f t="shared" si="127"/>
        <v>70.166564153032326</v>
      </c>
      <c r="AH108" s="205">
        <f t="shared" ref="AH108:AH112" si="135">RANK(AG108, AG$107:AG$121)</f>
        <v>4</v>
      </c>
      <c r="AI108" s="529"/>
      <c r="AJ108" s="207">
        <v>25</v>
      </c>
      <c r="AK108" s="207">
        <v>1754.2657342657346</v>
      </c>
      <c r="AL108" s="208">
        <f t="shared" si="128"/>
        <v>70.170629370629385</v>
      </c>
      <c r="AM108" s="205">
        <f t="shared" ref="AM108:AM112" si="136">RANK(AL108, AL$107:AL$121)</f>
        <v>4</v>
      </c>
      <c r="AN108" s="529"/>
      <c r="AO108" s="207">
        <v>25</v>
      </c>
      <c r="AP108" s="207">
        <v>1754.6218487394956</v>
      </c>
      <c r="AQ108" s="208">
        <f t="shared" si="129"/>
        <v>70.184873949579824</v>
      </c>
      <c r="AR108" s="205">
        <f t="shared" ref="AR108:AR112" si="137">RANK(AQ108, AQ$107:AQ$121)</f>
        <v>4</v>
      </c>
      <c r="AS108" s="529"/>
      <c r="AT108" s="207">
        <v>25</v>
      </c>
      <c r="AU108" s="207">
        <v>1755.1274083281542</v>
      </c>
      <c r="AV108" s="208">
        <f t="shared" si="130"/>
        <v>70.205096333126164</v>
      </c>
      <c r="AW108" s="205">
        <f t="shared" ref="AW108:AW112" si="138">RANK(AV108, AV$107:AV$121)</f>
        <v>4</v>
      </c>
      <c r="AX108" s="529"/>
    </row>
    <row r="109" spans="2:50" ht="14.25" hidden="1" customHeight="1" outlineLevel="1">
      <c r="B109" s="494"/>
      <c r="C109" s="203">
        <v>3</v>
      </c>
      <c r="D109" s="206" t="s">
        <v>417</v>
      </c>
      <c r="E109" s="203">
        <v>24</v>
      </c>
      <c r="F109" s="203">
        <v>2000</v>
      </c>
      <c r="G109" s="208">
        <f t="shared" si="123"/>
        <v>83.333333333333329</v>
      </c>
      <c r="H109" s="529"/>
      <c r="I109" s="209">
        <f t="shared" si="131"/>
        <v>24</v>
      </c>
      <c r="J109" s="209">
        <f t="shared" si="131"/>
        <v>1739.2296448455145</v>
      </c>
      <c r="K109" s="210">
        <f t="shared" si="131"/>
        <v>72.467901868563104</v>
      </c>
      <c r="L109" s="530"/>
      <c r="M109" s="209">
        <f>RANK(K109, K$107:$K$121)</f>
        <v>2</v>
      </c>
      <c r="N109" s="494"/>
      <c r="O109" s="494"/>
      <c r="P109" s="207">
        <v>24</v>
      </c>
      <c r="Q109" s="207">
        <v>1736.2238563652002</v>
      </c>
      <c r="R109" s="208">
        <f t="shared" si="124"/>
        <v>72.342660681883345</v>
      </c>
      <c r="S109" s="205">
        <f t="shared" si="132"/>
        <v>2</v>
      </c>
      <c r="T109" s="529"/>
      <c r="U109" s="207">
        <v>24</v>
      </c>
      <c r="V109" s="207">
        <v>1737.50123652191</v>
      </c>
      <c r="W109" s="208">
        <f t="shared" si="125"/>
        <v>72.395884855079586</v>
      </c>
      <c r="X109" s="205">
        <f t="shared" si="133"/>
        <v>2</v>
      </c>
      <c r="Y109" s="529"/>
      <c r="Z109" s="207">
        <v>24</v>
      </c>
      <c r="AA109" s="207">
        <v>1737.546961325967</v>
      </c>
      <c r="AB109" s="208">
        <f t="shared" si="126"/>
        <v>72.39779005524862</v>
      </c>
      <c r="AC109" s="205">
        <f t="shared" si="134"/>
        <v>2</v>
      </c>
      <c r="AD109" s="529"/>
      <c r="AE109" s="207">
        <v>24</v>
      </c>
      <c r="AF109" s="207">
        <v>1740.3821656050955</v>
      </c>
      <c r="AG109" s="208">
        <f t="shared" si="127"/>
        <v>72.515923566878982</v>
      </c>
      <c r="AH109" s="205">
        <f t="shared" si="135"/>
        <v>2</v>
      </c>
      <c r="AI109" s="529"/>
      <c r="AJ109" s="207">
        <v>24</v>
      </c>
      <c r="AK109" s="207">
        <v>1740.5168363351586</v>
      </c>
      <c r="AL109" s="208">
        <f t="shared" si="128"/>
        <v>72.52153484729827</v>
      </c>
      <c r="AM109" s="205">
        <f t="shared" si="136"/>
        <v>2</v>
      </c>
      <c r="AN109" s="529"/>
      <c r="AO109" s="207">
        <v>24</v>
      </c>
      <c r="AP109" s="207">
        <v>1740.6826206355431</v>
      </c>
      <c r="AQ109" s="208">
        <f t="shared" si="129"/>
        <v>72.528442526480958</v>
      </c>
      <c r="AR109" s="205">
        <f t="shared" si="137"/>
        <v>2</v>
      </c>
      <c r="AS109" s="529"/>
      <c r="AT109" s="207">
        <v>24</v>
      </c>
      <c r="AU109" s="207">
        <v>1741.7538371297276</v>
      </c>
      <c r="AV109" s="208">
        <f t="shared" si="130"/>
        <v>72.573076547071977</v>
      </c>
      <c r="AW109" s="205">
        <f t="shared" si="138"/>
        <v>2</v>
      </c>
      <c r="AX109" s="529"/>
    </row>
    <row r="110" spans="2:50" ht="14.25" hidden="1" customHeight="1" outlineLevel="1">
      <c r="B110" s="494"/>
      <c r="C110" s="203">
        <v>4</v>
      </c>
      <c r="D110" s="206" t="s">
        <v>419</v>
      </c>
      <c r="E110" s="203">
        <v>24</v>
      </c>
      <c r="F110" s="203">
        <v>2000</v>
      </c>
      <c r="G110" s="208">
        <f t="shared" si="123"/>
        <v>83.333333333333329</v>
      </c>
      <c r="H110" s="529"/>
      <c r="I110" s="209">
        <f t="shared" si="131"/>
        <v>24</v>
      </c>
      <c r="J110" s="209">
        <f t="shared" si="131"/>
        <v>1725.1561531814048</v>
      </c>
      <c r="K110" s="210">
        <f t="shared" si="131"/>
        <v>71.881506382558527</v>
      </c>
      <c r="L110" s="530"/>
      <c r="M110" s="209">
        <f>RANK(K110, K$107:$K$121)</f>
        <v>3</v>
      </c>
      <c r="N110" s="494"/>
      <c r="O110" s="494"/>
      <c r="P110" s="207">
        <v>24</v>
      </c>
      <c r="Q110" s="207">
        <v>1724.2282507015905</v>
      </c>
      <c r="R110" s="208">
        <f t="shared" si="124"/>
        <v>71.842843779232936</v>
      </c>
      <c r="S110" s="205">
        <f>RANK(R110, R$107:R$121)</f>
        <v>3</v>
      </c>
      <c r="T110" s="529"/>
      <c r="U110" s="207">
        <v>24</v>
      </c>
      <c r="V110" s="207">
        <v>1724.4897959183663</v>
      </c>
      <c r="W110" s="208">
        <f t="shared" si="125"/>
        <v>71.853741496598602</v>
      </c>
      <c r="X110" s="205">
        <f t="shared" si="133"/>
        <v>3</v>
      </c>
      <c r="Y110" s="529"/>
      <c r="Z110" s="207">
        <v>24</v>
      </c>
      <c r="AA110" s="207">
        <v>1724.5744216499315</v>
      </c>
      <c r="AB110" s="208">
        <f t="shared" si="126"/>
        <v>71.857267568747147</v>
      </c>
      <c r="AC110" s="205">
        <f t="shared" si="134"/>
        <v>3</v>
      </c>
      <c r="AD110" s="529"/>
      <c r="AE110" s="207">
        <v>24</v>
      </c>
      <c r="AF110" s="207">
        <v>1725.52865461232</v>
      </c>
      <c r="AG110" s="208">
        <f t="shared" si="127"/>
        <v>71.897027275513338</v>
      </c>
      <c r="AH110" s="205">
        <f t="shared" si="135"/>
        <v>3</v>
      </c>
      <c r="AI110" s="529"/>
      <c r="AJ110" s="207">
        <v>24</v>
      </c>
      <c r="AK110" s="207">
        <v>1725.5524079320119</v>
      </c>
      <c r="AL110" s="208">
        <f t="shared" si="128"/>
        <v>71.898016997167161</v>
      </c>
      <c r="AM110" s="205">
        <f t="shared" si="136"/>
        <v>3</v>
      </c>
      <c r="AN110" s="529"/>
      <c r="AO110" s="207">
        <v>24</v>
      </c>
      <c r="AP110" s="207">
        <v>1725.6198347107447</v>
      </c>
      <c r="AQ110" s="208">
        <f t="shared" si="129"/>
        <v>71.90082644628103</v>
      </c>
      <c r="AR110" s="205">
        <f t="shared" si="137"/>
        <v>3</v>
      </c>
      <c r="AS110" s="529"/>
      <c r="AT110" s="207">
        <v>24</v>
      </c>
      <c r="AU110" s="207">
        <v>1726.0997067448675</v>
      </c>
      <c r="AV110" s="208">
        <f t="shared" si="130"/>
        <v>71.920821114369474</v>
      </c>
      <c r="AW110" s="205">
        <f t="shared" si="138"/>
        <v>3</v>
      </c>
      <c r="AX110" s="529"/>
    </row>
    <row r="111" spans="2:50" ht="14.25" hidden="1" customHeight="1" outlineLevel="1">
      <c r="B111" s="494"/>
      <c r="C111" s="203">
        <v>5</v>
      </c>
      <c r="D111" s="206" t="s">
        <v>414</v>
      </c>
      <c r="E111" s="203">
        <v>25</v>
      </c>
      <c r="F111" s="203">
        <v>2000</v>
      </c>
      <c r="G111" s="208">
        <f t="shared" si="123"/>
        <v>80</v>
      </c>
      <c r="H111" s="529"/>
      <c r="I111" s="209">
        <f t="shared" si="131"/>
        <v>25</v>
      </c>
      <c r="J111" s="209">
        <f t="shared" si="131"/>
        <v>1726.9469094185993</v>
      </c>
      <c r="K111" s="210">
        <f t="shared" si="131"/>
        <v>69.077876376743959</v>
      </c>
      <c r="L111" s="530"/>
      <c r="M111" s="209">
        <f>RANK(K111, K$107:$K$121)</f>
        <v>5</v>
      </c>
      <c r="N111" s="494"/>
      <c r="O111" s="494"/>
      <c r="P111" s="207">
        <v>25</v>
      </c>
      <c r="Q111" s="207">
        <v>1725.7306590257879</v>
      </c>
      <c r="R111" s="208">
        <f t="shared" si="124"/>
        <v>69.029226361031519</v>
      </c>
      <c r="S111" s="205">
        <f>RANK(R111, R$107:R$121)</f>
        <v>5</v>
      </c>
      <c r="T111" s="529"/>
      <c r="U111" s="207">
        <v>25</v>
      </c>
      <c r="V111" s="207">
        <v>1725.8683863403171</v>
      </c>
      <c r="W111" s="208">
        <f t="shared" si="125"/>
        <v>69.034735453612683</v>
      </c>
      <c r="X111" s="205">
        <f>RANK(W111, W$107:W$121)</f>
        <v>5</v>
      </c>
      <c r="Y111" s="529"/>
      <c r="Z111" s="207">
        <v>25</v>
      </c>
      <c r="AA111" s="207">
        <v>1726.1023821591471</v>
      </c>
      <c r="AB111" s="208">
        <f t="shared" si="126"/>
        <v>69.044095286365888</v>
      </c>
      <c r="AC111" s="205">
        <f>RANK(AB111, AB$107:AB$121)</f>
        <v>5</v>
      </c>
      <c r="AD111" s="529"/>
      <c r="AE111" s="207">
        <v>25</v>
      </c>
      <c r="AF111" s="207">
        <v>1727.3819742489286</v>
      </c>
      <c r="AG111" s="208">
        <f t="shared" si="127"/>
        <v>69.09527896995715</v>
      </c>
      <c r="AH111" s="205">
        <f>RANK(AG111, AG$107:AG$121)</f>
        <v>5</v>
      </c>
      <c r="AI111" s="529"/>
      <c r="AJ111" s="207">
        <v>25</v>
      </c>
      <c r="AK111" s="207">
        <v>1727.6400749843717</v>
      </c>
      <c r="AL111" s="208">
        <f t="shared" si="128"/>
        <v>69.105602999374867</v>
      </c>
      <c r="AM111" s="205">
        <f>RANK(AL111, AL$107:AL$121)</f>
        <v>5</v>
      </c>
      <c r="AN111" s="529"/>
      <c r="AO111" s="207">
        <v>25</v>
      </c>
      <c r="AP111" s="207">
        <v>1727.7771163233733</v>
      </c>
      <c r="AQ111" s="208">
        <f t="shared" si="129"/>
        <v>69.111084652934935</v>
      </c>
      <c r="AR111" s="205">
        <f>RANK(AQ111, AQ$107:AQ$121)</f>
        <v>5</v>
      </c>
      <c r="AS111" s="529"/>
      <c r="AT111" s="207">
        <v>25</v>
      </c>
      <c r="AU111" s="207">
        <v>1728.1277728482683</v>
      </c>
      <c r="AV111" s="208">
        <f t="shared" si="130"/>
        <v>69.125110913930726</v>
      </c>
      <c r="AW111" s="205">
        <f>RANK(AV111, AV$107:AV$121)</f>
        <v>5</v>
      </c>
      <c r="AX111" s="529"/>
    </row>
    <row r="112" spans="2:50" ht="14.25" hidden="1" customHeight="1" outlineLevel="1">
      <c r="B112" s="494"/>
      <c r="C112" s="203">
        <v>6</v>
      </c>
      <c r="D112" s="206" t="s">
        <v>369</v>
      </c>
      <c r="E112" s="203">
        <v>26</v>
      </c>
      <c r="F112" s="203">
        <v>2000</v>
      </c>
      <c r="G112" s="208">
        <f t="shared" si="123"/>
        <v>76.92307692307692</v>
      </c>
      <c r="H112" s="529"/>
      <c r="I112" s="209">
        <f t="shared" si="131"/>
        <v>26</v>
      </c>
      <c r="J112" s="209">
        <f t="shared" si="131"/>
        <v>1709.296040391891</v>
      </c>
      <c r="K112" s="210">
        <f t="shared" si="131"/>
        <v>65.742155399688116</v>
      </c>
      <c r="L112" s="530"/>
      <c r="M112" s="209">
        <f>RANK(K112, K$107:$K$121)</f>
        <v>6</v>
      </c>
      <c r="N112" s="494"/>
      <c r="O112" s="494"/>
      <c r="P112" s="207">
        <v>26</v>
      </c>
      <c r="Q112" s="207">
        <v>1708.3636363636356</v>
      </c>
      <c r="R112" s="208">
        <f t="shared" si="124"/>
        <v>65.706293706293678</v>
      </c>
      <c r="S112" s="205">
        <f t="shared" si="132"/>
        <v>6</v>
      </c>
      <c r="T112" s="529"/>
      <c r="U112" s="207">
        <v>26</v>
      </c>
      <c r="V112" s="207">
        <v>1708.792846497764</v>
      </c>
      <c r="W112" s="208">
        <f t="shared" si="125"/>
        <v>65.722801788375534</v>
      </c>
      <c r="X112" s="205">
        <f t="shared" si="133"/>
        <v>6</v>
      </c>
      <c r="Y112" s="529"/>
      <c r="Z112" s="207">
        <v>26</v>
      </c>
      <c r="AA112" s="207">
        <v>1709.1482649842274</v>
      </c>
      <c r="AB112" s="208">
        <f t="shared" si="126"/>
        <v>65.736471730162592</v>
      </c>
      <c r="AC112" s="205">
        <f t="shared" si="134"/>
        <v>6</v>
      </c>
      <c r="AD112" s="529"/>
      <c r="AE112" s="207">
        <v>26</v>
      </c>
      <c r="AF112" s="207">
        <v>1709.2293054234094</v>
      </c>
      <c r="AG112" s="208">
        <f t="shared" si="127"/>
        <v>65.739588670131127</v>
      </c>
      <c r="AH112" s="205">
        <f t="shared" si="135"/>
        <v>6</v>
      </c>
      <c r="AI112" s="529"/>
      <c r="AJ112" s="207">
        <v>26</v>
      </c>
      <c r="AK112" s="207">
        <v>1709.7299614230581</v>
      </c>
      <c r="AL112" s="208">
        <f t="shared" si="128"/>
        <v>65.758844670117611</v>
      </c>
      <c r="AM112" s="205">
        <f t="shared" si="136"/>
        <v>6</v>
      </c>
      <c r="AN112" s="529"/>
      <c r="AO112" s="207">
        <v>26</v>
      </c>
      <c r="AP112" s="207">
        <v>1709.9027727763771</v>
      </c>
      <c r="AQ112" s="208">
        <f t="shared" si="129"/>
        <v>65.765491260629886</v>
      </c>
      <c r="AR112" s="205">
        <f t="shared" si="137"/>
        <v>6</v>
      </c>
      <c r="AS112" s="529"/>
      <c r="AT112" s="207">
        <v>26</v>
      </c>
      <c r="AU112" s="207">
        <v>1709.9054952747651</v>
      </c>
      <c r="AV112" s="208">
        <f t="shared" si="130"/>
        <v>65.765595972106354</v>
      </c>
      <c r="AW112" s="205">
        <f t="shared" si="138"/>
        <v>6</v>
      </c>
      <c r="AX112" s="529"/>
    </row>
    <row r="113" spans="2:50" ht="14.25" hidden="1" customHeight="1" outlineLevel="1">
      <c r="B113" s="494"/>
      <c r="C113" s="203">
        <v>7</v>
      </c>
      <c r="D113" s="206"/>
      <c r="E113" s="203"/>
      <c r="F113" s="203"/>
      <c r="G113" s="208"/>
      <c r="H113" s="529"/>
      <c r="I113" s="209"/>
      <c r="J113" s="209"/>
      <c r="K113" s="210"/>
      <c r="L113" s="530"/>
      <c r="M113" s="209"/>
      <c r="N113" s="494"/>
      <c r="O113" s="494"/>
      <c r="P113" s="207"/>
      <c r="Q113" s="207"/>
      <c r="R113" s="208"/>
      <c r="S113" s="205"/>
      <c r="T113" s="529"/>
      <c r="U113" s="207"/>
      <c r="V113" s="207"/>
      <c r="W113" s="208"/>
      <c r="X113" s="205"/>
      <c r="Y113" s="529"/>
      <c r="Z113" s="207"/>
      <c r="AA113" s="207"/>
      <c r="AB113" s="208"/>
      <c r="AC113" s="205"/>
      <c r="AD113" s="529"/>
      <c r="AE113" s="207"/>
      <c r="AF113" s="207"/>
      <c r="AG113" s="208"/>
      <c r="AH113" s="205"/>
      <c r="AI113" s="529"/>
      <c r="AJ113" s="207"/>
      <c r="AK113" s="207"/>
      <c r="AL113" s="208"/>
      <c r="AM113" s="205"/>
      <c r="AN113" s="529"/>
      <c r="AO113" s="207"/>
      <c r="AP113" s="207"/>
      <c r="AQ113" s="208"/>
      <c r="AR113" s="205"/>
      <c r="AS113" s="529"/>
      <c r="AT113" s="207"/>
      <c r="AU113" s="207"/>
      <c r="AV113" s="208"/>
      <c r="AW113" s="205"/>
      <c r="AX113" s="529"/>
    </row>
    <row r="114" spans="2:50" ht="14.25" hidden="1" customHeight="1" outlineLevel="1">
      <c r="B114" s="494"/>
      <c r="C114" s="203">
        <v>8</v>
      </c>
      <c r="D114" s="206"/>
      <c r="E114" s="203"/>
      <c r="F114" s="203"/>
      <c r="G114" s="208"/>
      <c r="H114" s="529"/>
      <c r="I114" s="209"/>
      <c r="J114" s="209"/>
      <c r="K114" s="210"/>
      <c r="L114" s="530"/>
      <c r="M114" s="209"/>
      <c r="N114" s="494"/>
      <c r="O114" s="494"/>
      <c r="P114" s="207"/>
      <c r="Q114" s="207"/>
      <c r="R114" s="208"/>
      <c r="S114" s="205"/>
      <c r="T114" s="529"/>
      <c r="U114" s="207"/>
      <c r="V114" s="207"/>
      <c r="W114" s="208"/>
      <c r="X114" s="205"/>
      <c r="Y114" s="529"/>
      <c r="Z114" s="207"/>
      <c r="AA114" s="207"/>
      <c r="AB114" s="208"/>
      <c r="AC114" s="205"/>
      <c r="AD114" s="529"/>
      <c r="AE114" s="207"/>
      <c r="AF114" s="207"/>
      <c r="AG114" s="208"/>
      <c r="AH114" s="205"/>
      <c r="AI114" s="529"/>
      <c r="AJ114" s="207"/>
      <c r="AK114" s="207"/>
      <c r="AL114" s="208"/>
      <c r="AM114" s="205"/>
      <c r="AN114" s="529"/>
      <c r="AO114" s="207"/>
      <c r="AP114" s="207"/>
      <c r="AQ114" s="208"/>
      <c r="AR114" s="205"/>
      <c r="AS114" s="529"/>
      <c r="AT114" s="207"/>
      <c r="AU114" s="207"/>
      <c r="AV114" s="208"/>
      <c r="AW114" s="205"/>
      <c r="AX114" s="529"/>
    </row>
    <row r="115" spans="2:50" ht="14.25" hidden="1" customHeight="1" outlineLevel="1">
      <c r="B115" s="494"/>
      <c r="C115" s="203">
        <v>9</v>
      </c>
      <c r="D115" s="206"/>
      <c r="E115" s="203"/>
      <c r="F115" s="203"/>
      <c r="G115" s="208"/>
      <c r="H115" s="529"/>
      <c r="I115" s="209"/>
      <c r="J115" s="209"/>
      <c r="K115" s="210"/>
      <c r="L115" s="530"/>
      <c r="M115" s="209"/>
      <c r="N115" s="494"/>
      <c r="O115" s="494"/>
      <c r="P115" s="207"/>
      <c r="Q115" s="207"/>
      <c r="R115" s="208"/>
      <c r="S115" s="205"/>
      <c r="T115" s="529"/>
      <c r="U115" s="207"/>
      <c r="V115" s="207"/>
      <c r="W115" s="208"/>
      <c r="X115" s="205"/>
      <c r="Y115" s="529"/>
      <c r="Z115" s="207"/>
      <c r="AA115" s="207"/>
      <c r="AB115" s="208"/>
      <c r="AC115" s="205"/>
      <c r="AD115" s="529"/>
      <c r="AE115" s="207"/>
      <c r="AF115" s="207"/>
      <c r="AG115" s="208"/>
      <c r="AH115" s="205"/>
      <c r="AI115" s="529"/>
      <c r="AJ115" s="207"/>
      <c r="AK115" s="207"/>
      <c r="AL115" s="208"/>
      <c r="AM115" s="205"/>
      <c r="AN115" s="529"/>
      <c r="AO115" s="207"/>
      <c r="AP115" s="207"/>
      <c r="AQ115" s="208"/>
      <c r="AR115" s="205"/>
      <c r="AS115" s="529"/>
      <c r="AT115" s="207"/>
      <c r="AU115" s="207"/>
      <c r="AV115" s="208"/>
      <c r="AW115" s="205"/>
      <c r="AX115" s="529"/>
    </row>
    <row r="116" spans="2:50" ht="14.25" hidden="1" customHeight="1" outlineLevel="1">
      <c r="B116" s="494"/>
      <c r="C116" s="203">
        <v>10</v>
      </c>
      <c r="D116" s="206"/>
      <c r="E116" s="203"/>
      <c r="F116" s="203"/>
      <c r="G116" s="208"/>
      <c r="H116" s="529"/>
      <c r="I116" s="209"/>
      <c r="J116" s="209"/>
      <c r="K116" s="210"/>
      <c r="L116" s="530"/>
      <c r="M116" s="209"/>
      <c r="N116" s="494"/>
      <c r="O116" s="494"/>
      <c r="P116" s="203"/>
      <c r="Q116" s="203"/>
      <c r="R116" s="208"/>
      <c r="S116" s="205"/>
      <c r="T116" s="529"/>
      <c r="U116" s="203"/>
      <c r="V116" s="203"/>
      <c r="W116" s="208"/>
      <c r="X116" s="205"/>
      <c r="Y116" s="529"/>
      <c r="Z116" s="203"/>
      <c r="AA116" s="203"/>
      <c r="AB116" s="208"/>
      <c r="AC116" s="205"/>
      <c r="AD116" s="529"/>
      <c r="AE116" s="203"/>
      <c r="AF116" s="203"/>
      <c r="AG116" s="208"/>
      <c r="AH116" s="205"/>
      <c r="AI116" s="529"/>
      <c r="AJ116" s="203"/>
      <c r="AK116" s="203"/>
      <c r="AL116" s="208"/>
      <c r="AM116" s="205"/>
      <c r="AN116" s="529"/>
      <c r="AO116" s="203"/>
      <c r="AP116" s="203"/>
      <c r="AQ116" s="208"/>
      <c r="AR116" s="205"/>
      <c r="AS116" s="529"/>
      <c r="AT116" s="203"/>
      <c r="AU116" s="203"/>
      <c r="AV116" s="208"/>
      <c r="AW116" s="205"/>
      <c r="AX116" s="529"/>
    </row>
    <row r="117" spans="2:50" ht="14.25" hidden="1" customHeight="1" outlineLevel="1">
      <c r="B117" s="494"/>
      <c r="C117" s="203">
        <v>11</v>
      </c>
      <c r="D117" s="206"/>
      <c r="E117" s="203"/>
      <c r="F117" s="203"/>
      <c r="G117" s="208"/>
      <c r="H117" s="529"/>
      <c r="I117" s="209"/>
      <c r="J117" s="209"/>
      <c r="K117" s="210"/>
      <c r="L117" s="530"/>
      <c r="M117" s="209"/>
      <c r="N117" s="494"/>
      <c r="O117" s="494"/>
      <c r="P117" s="203"/>
      <c r="Q117" s="203"/>
      <c r="R117" s="208"/>
      <c r="S117" s="205"/>
      <c r="T117" s="529"/>
      <c r="U117" s="203"/>
      <c r="V117" s="203"/>
      <c r="W117" s="208"/>
      <c r="X117" s="205"/>
      <c r="Y117" s="529"/>
      <c r="Z117" s="203"/>
      <c r="AA117" s="203"/>
      <c r="AB117" s="208"/>
      <c r="AC117" s="205"/>
      <c r="AD117" s="529"/>
      <c r="AE117" s="203"/>
      <c r="AF117" s="203"/>
      <c r="AG117" s="208"/>
      <c r="AH117" s="205"/>
      <c r="AI117" s="529"/>
      <c r="AJ117" s="203"/>
      <c r="AK117" s="203"/>
      <c r="AL117" s="208"/>
      <c r="AM117" s="205"/>
      <c r="AN117" s="529"/>
      <c r="AO117" s="203"/>
      <c r="AP117" s="203"/>
      <c r="AQ117" s="208"/>
      <c r="AR117" s="205"/>
      <c r="AS117" s="529"/>
      <c r="AT117" s="203"/>
      <c r="AU117" s="203"/>
      <c r="AV117" s="208"/>
      <c r="AW117" s="205"/>
      <c r="AX117" s="529"/>
    </row>
    <row r="118" spans="2:50" ht="14.25" hidden="1" customHeight="1" outlineLevel="1">
      <c r="B118" s="494"/>
      <c r="C118" s="203">
        <v>12</v>
      </c>
      <c r="D118" s="206"/>
      <c r="E118" s="203"/>
      <c r="F118" s="203"/>
      <c r="G118" s="208"/>
      <c r="H118" s="529"/>
      <c r="I118" s="209"/>
      <c r="J118" s="209"/>
      <c r="K118" s="210"/>
      <c r="L118" s="530"/>
      <c r="M118" s="209"/>
      <c r="N118" s="494"/>
      <c r="O118" s="494"/>
      <c r="P118" s="203"/>
      <c r="Q118" s="203"/>
      <c r="R118" s="208"/>
      <c r="S118" s="205"/>
      <c r="T118" s="529"/>
      <c r="U118" s="203"/>
      <c r="V118" s="203"/>
      <c r="W118" s="208"/>
      <c r="X118" s="205"/>
      <c r="Y118" s="529"/>
      <c r="Z118" s="203"/>
      <c r="AA118" s="203"/>
      <c r="AB118" s="208"/>
      <c r="AC118" s="205"/>
      <c r="AD118" s="529"/>
      <c r="AE118" s="203"/>
      <c r="AF118" s="203"/>
      <c r="AG118" s="208"/>
      <c r="AH118" s="205"/>
      <c r="AI118" s="529"/>
      <c r="AJ118" s="203"/>
      <c r="AK118" s="203"/>
      <c r="AL118" s="208"/>
      <c r="AM118" s="205"/>
      <c r="AN118" s="529"/>
      <c r="AO118" s="203"/>
      <c r="AP118" s="203"/>
      <c r="AQ118" s="208"/>
      <c r="AR118" s="205"/>
      <c r="AS118" s="529"/>
      <c r="AT118" s="203"/>
      <c r="AU118" s="203"/>
      <c r="AV118" s="208"/>
      <c r="AW118" s="205"/>
      <c r="AX118" s="529"/>
    </row>
    <row r="119" spans="2:50" ht="14.25" hidden="1" customHeight="1" outlineLevel="1">
      <c r="B119" s="494"/>
      <c r="C119" s="203">
        <v>13</v>
      </c>
      <c r="D119" s="206"/>
      <c r="E119" s="203"/>
      <c r="F119" s="203"/>
      <c r="G119" s="208"/>
      <c r="H119" s="529"/>
      <c r="I119" s="209"/>
      <c r="J119" s="209"/>
      <c r="K119" s="210"/>
      <c r="L119" s="530"/>
      <c r="M119" s="209"/>
      <c r="N119" s="494"/>
      <c r="O119" s="494"/>
      <c r="P119" s="203"/>
      <c r="Q119" s="203"/>
      <c r="R119" s="208"/>
      <c r="S119" s="205"/>
      <c r="T119" s="529"/>
      <c r="U119" s="203"/>
      <c r="V119" s="203"/>
      <c r="W119" s="208"/>
      <c r="X119" s="205"/>
      <c r="Y119" s="529"/>
      <c r="Z119" s="203"/>
      <c r="AA119" s="203"/>
      <c r="AB119" s="208"/>
      <c r="AC119" s="205"/>
      <c r="AD119" s="529"/>
      <c r="AE119" s="203"/>
      <c r="AF119" s="203"/>
      <c r="AG119" s="208"/>
      <c r="AH119" s="205"/>
      <c r="AI119" s="529"/>
      <c r="AJ119" s="203"/>
      <c r="AK119" s="203"/>
      <c r="AL119" s="208"/>
      <c r="AM119" s="205"/>
      <c r="AN119" s="529"/>
      <c r="AO119" s="203"/>
      <c r="AP119" s="203"/>
      <c r="AQ119" s="208"/>
      <c r="AR119" s="205"/>
      <c r="AS119" s="529"/>
      <c r="AT119" s="203"/>
      <c r="AU119" s="203"/>
      <c r="AV119" s="208"/>
      <c r="AW119" s="205"/>
      <c r="AX119" s="529"/>
    </row>
    <row r="120" spans="2:50" ht="14.25" hidden="1" customHeight="1" outlineLevel="1">
      <c r="B120" s="494"/>
      <c r="C120" s="203">
        <v>14</v>
      </c>
      <c r="D120" s="206"/>
      <c r="E120" s="203"/>
      <c r="F120" s="203"/>
      <c r="G120" s="208"/>
      <c r="H120" s="529"/>
      <c r="I120" s="209"/>
      <c r="J120" s="209"/>
      <c r="K120" s="210"/>
      <c r="L120" s="530"/>
      <c r="M120" s="209"/>
      <c r="N120" s="494"/>
      <c r="O120" s="494"/>
      <c r="P120" s="203"/>
      <c r="Q120" s="203"/>
      <c r="R120" s="208"/>
      <c r="S120" s="205"/>
      <c r="T120" s="529"/>
      <c r="U120" s="203"/>
      <c r="V120" s="203"/>
      <c r="W120" s="208"/>
      <c r="X120" s="205"/>
      <c r="Y120" s="529"/>
      <c r="Z120" s="203"/>
      <c r="AA120" s="203"/>
      <c r="AB120" s="208"/>
      <c r="AC120" s="205"/>
      <c r="AD120" s="529"/>
      <c r="AE120" s="203"/>
      <c r="AF120" s="203"/>
      <c r="AG120" s="208"/>
      <c r="AH120" s="205"/>
      <c r="AI120" s="529"/>
      <c r="AJ120" s="203"/>
      <c r="AK120" s="203"/>
      <c r="AL120" s="208"/>
      <c r="AM120" s="205"/>
      <c r="AN120" s="529"/>
      <c r="AO120" s="203"/>
      <c r="AP120" s="203"/>
      <c r="AQ120" s="208"/>
      <c r="AR120" s="205"/>
      <c r="AS120" s="529"/>
      <c r="AT120" s="203"/>
      <c r="AU120" s="203"/>
      <c r="AV120" s="208"/>
      <c r="AW120" s="205"/>
      <c r="AX120" s="529"/>
    </row>
    <row r="121" spans="2:50" ht="14.25" hidden="1" customHeight="1" outlineLevel="1">
      <c r="B121" s="494"/>
      <c r="C121" s="203">
        <v>15</v>
      </c>
      <c r="D121" s="206"/>
      <c r="E121" s="203"/>
      <c r="F121" s="203"/>
      <c r="G121" s="208"/>
      <c r="H121" s="529"/>
      <c r="I121" s="209"/>
      <c r="J121" s="209"/>
      <c r="K121" s="210"/>
      <c r="L121" s="530"/>
      <c r="M121" s="209"/>
      <c r="N121" s="494"/>
      <c r="O121" s="494"/>
      <c r="P121" s="203"/>
      <c r="Q121" s="207"/>
      <c r="R121" s="208"/>
      <c r="S121" s="205"/>
      <c r="T121" s="529"/>
      <c r="U121" s="203"/>
      <c r="V121" s="207"/>
      <c r="W121" s="208"/>
      <c r="X121" s="205"/>
      <c r="Y121" s="529"/>
      <c r="Z121" s="203"/>
      <c r="AA121" s="207"/>
      <c r="AB121" s="208"/>
      <c r="AC121" s="205"/>
      <c r="AD121" s="529"/>
      <c r="AE121" s="203"/>
      <c r="AF121" s="207"/>
      <c r="AG121" s="208"/>
      <c r="AH121" s="205"/>
      <c r="AI121" s="529"/>
      <c r="AJ121" s="203"/>
      <c r="AK121" s="207"/>
      <c r="AL121" s="208"/>
      <c r="AM121" s="205"/>
      <c r="AN121" s="529"/>
      <c r="AO121" s="203"/>
      <c r="AP121" s="207"/>
      <c r="AQ121" s="208"/>
      <c r="AR121" s="205"/>
      <c r="AS121" s="529"/>
      <c r="AT121" s="203"/>
      <c r="AU121" s="207"/>
      <c r="AV121" s="208"/>
      <c r="AW121" s="205"/>
      <c r="AX121" s="529"/>
    </row>
    <row r="122" spans="2:50" ht="14.25" hidden="1" customHeight="1" outlineLevel="1" collapsed="1">
      <c r="B122" s="531" t="s">
        <v>626</v>
      </c>
      <c r="C122" s="532"/>
      <c r="D122" s="532"/>
      <c r="E122" s="532"/>
      <c r="F122" s="532"/>
      <c r="G122" s="532"/>
      <c r="H122" s="532"/>
      <c r="I122" s="532"/>
      <c r="J122" s="532"/>
      <c r="K122" s="532"/>
      <c r="L122" s="532"/>
      <c r="M122" s="533"/>
      <c r="N122" s="575" t="s">
        <v>445</v>
      </c>
      <c r="O122" s="575" t="s">
        <v>105</v>
      </c>
      <c r="P122" s="587">
        <f>AT102+1</f>
        <v>45909</v>
      </c>
      <c r="Q122" s="588"/>
      <c r="R122" s="588"/>
      <c r="S122" s="588"/>
      <c r="T122" s="588"/>
      <c r="U122" s="589">
        <f>P122+1</f>
        <v>45910</v>
      </c>
      <c r="V122" s="590"/>
      <c r="W122" s="590"/>
      <c r="X122" s="590"/>
      <c r="Y122" s="590"/>
      <c r="Z122" s="587">
        <f t="shared" ref="Z122" si="139">U122+1</f>
        <v>45911</v>
      </c>
      <c r="AA122" s="588"/>
      <c r="AB122" s="588"/>
      <c r="AC122" s="588"/>
      <c r="AD122" s="588"/>
      <c r="AE122" s="589">
        <f t="shared" ref="AE122" si="140">Z122+1</f>
        <v>45912</v>
      </c>
      <c r="AF122" s="590"/>
      <c r="AG122" s="590"/>
      <c r="AH122" s="590"/>
      <c r="AI122" s="590"/>
      <c r="AJ122" s="591">
        <f t="shared" ref="AJ122" si="141">AE122+1</f>
        <v>45913</v>
      </c>
      <c r="AK122" s="592"/>
      <c r="AL122" s="592"/>
      <c r="AM122" s="592"/>
      <c r="AN122" s="593"/>
      <c r="AO122" s="589">
        <f t="shared" ref="AO122" si="142">AJ122+1</f>
        <v>45914</v>
      </c>
      <c r="AP122" s="590"/>
      <c r="AQ122" s="590"/>
      <c r="AR122" s="590"/>
      <c r="AS122" s="590"/>
      <c r="AT122" s="591">
        <f t="shared" ref="AT122" si="143">AO122+1</f>
        <v>45915</v>
      </c>
      <c r="AU122" s="592"/>
      <c r="AV122" s="592"/>
      <c r="AW122" s="592"/>
      <c r="AX122" s="593"/>
    </row>
    <row r="123" spans="2:50" ht="14.25" hidden="1" customHeight="1" outlineLevel="1">
      <c r="B123" s="534"/>
      <c r="C123" s="534"/>
      <c r="D123" s="534"/>
      <c r="E123" s="534"/>
      <c r="F123" s="534"/>
      <c r="G123" s="534"/>
      <c r="H123" s="534"/>
      <c r="I123" s="534"/>
      <c r="J123" s="534"/>
      <c r="K123" s="534"/>
      <c r="L123" s="534"/>
      <c r="M123" s="535"/>
      <c r="N123" s="577"/>
      <c r="O123" s="577"/>
      <c r="P123" s="594">
        <f>P122</f>
        <v>45909</v>
      </c>
      <c r="Q123" s="594"/>
      <c r="R123" s="594"/>
      <c r="S123" s="594"/>
      <c r="T123" s="594"/>
      <c r="U123" s="595">
        <f>U122</f>
        <v>45910</v>
      </c>
      <c r="V123" s="595"/>
      <c r="W123" s="595"/>
      <c r="X123" s="595"/>
      <c r="Y123" s="595"/>
      <c r="Z123" s="594">
        <f t="shared" ref="Z123" si="144">Z122</f>
        <v>45911</v>
      </c>
      <c r="AA123" s="594"/>
      <c r="AB123" s="594"/>
      <c r="AC123" s="594"/>
      <c r="AD123" s="594"/>
      <c r="AE123" s="595">
        <f t="shared" ref="AE123" si="145">AE122</f>
        <v>45912</v>
      </c>
      <c r="AF123" s="595"/>
      <c r="AG123" s="595"/>
      <c r="AH123" s="595"/>
      <c r="AI123" s="595"/>
      <c r="AJ123" s="596">
        <f t="shared" ref="AJ123" si="146">AJ122</f>
        <v>45913</v>
      </c>
      <c r="AK123" s="597"/>
      <c r="AL123" s="597"/>
      <c r="AM123" s="597"/>
      <c r="AN123" s="598"/>
      <c r="AO123" s="595">
        <f t="shared" ref="AO123" si="147">AO122</f>
        <v>45914</v>
      </c>
      <c r="AP123" s="595"/>
      <c r="AQ123" s="595"/>
      <c r="AR123" s="595"/>
      <c r="AS123" s="595"/>
      <c r="AT123" s="596">
        <f t="shared" ref="AT123" si="148">AT122</f>
        <v>45915</v>
      </c>
      <c r="AU123" s="597"/>
      <c r="AV123" s="597"/>
      <c r="AW123" s="597"/>
      <c r="AX123" s="598"/>
    </row>
    <row r="124" spans="2:50" ht="14.25" hidden="1" customHeight="1" outlineLevel="1">
      <c r="B124" s="494" t="s">
        <v>165</v>
      </c>
      <c r="C124" s="494" t="s">
        <v>160</v>
      </c>
      <c r="D124" s="494"/>
      <c r="E124" s="494" t="s">
        <v>161</v>
      </c>
      <c r="F124" s="494"/>
      <c r="G124" s="494"/>
      <c r="H124" s="494" t="s">
        <v>166</v>
      </c>
      <c r="I124" s="527" t="s">
        <v>446</v>
      </c>
      <c r="J124" s="527"/>
      <c r="K124" s="527"/>
      <c r="L124" s="527" t="s">
        <v>166</v>
      </c>
      <c r="M124" s="527" t="s">
        <v>168</v>
      </c>
      <c r="N124" s="494"/>
      <c r="O124" s="494" t="s">
        <v>167</v>
      </c>
      <c r="P124" s="494" t="s">
        <v>163</v>
      </c>
      <c r="Q124" s="494"/>
      <c r="R124" s="494"/>
      <c r="S124" s="494"/>
      <c r="T124" s="494" t="s">
        <v>166</v>
      </c>
      <c r="U124" s="494" t="s">
        <v>163</v>
      </c>
      <c r="V124" s="494"/>
      <c r="W124" s="494"/>
      <c r="X124" s="494"/>
      <c r="Y124" s="494" t="s">
        <v>166</v>
      </c>
      <c r="Z124" s="494" t="s">
        <v>163</v>
      </c>
      <c r="AA124" s="494"/>
      <c r="AB124" s="494"/>
      <c r="AC124" s="494"/>
      <c r="AD124" s="494" t="s">
        <v>166</v>
      </c>
      <c r="AE124" s="494" t="s">
        <v>163</v>
      </c>
      <c r="AF124" s="494"/>
      <c r="AG124" s="494"/>
      <c r="AH124" s="494"/>
      <c r="AI124" s="494" t="s">
        <v>166</v>
      </c>
      <c r="AJ124" s="494" t="s">
        <v>163</v>
      </c>
      <c r="AK124" s="494"/>
      <c r="AL124" s="494"/>
      <c r="AM124" s="494"/>
      <c r="AN124" s="494" t="s">
        <v>166</v>
      </c>
      <c r="AO124" s="494" t="s">
        <v>163</v>
      </c>
      <c r="AP124" s="494"/>
      <c r="AQ124" s="494"/>
      <c r="AR124" s="494"/>
      <c r="AS124" s="494" t="s">
        <v>166</v>
      </c>
      <c r="AT124" s="494" t="s">
        <v>163</v>
      </c>
      <c r="AU124" s="494"/>
      <c r="AV124" s="494"/>
      <c r="AW124" s="494"/>
      <c r="AX124" s="494" t="s">
        <v>166</v>
      </c>
    </row>
    <row r="125" spans="2:50" ht="14.25" hidden="1" customHeight="1" outlineLevel="1">
      <c r="B125" s="494"/>
      <c r="C125" s="494"/>
      <c r="D125" s="494"/>
      <c r="E125" s="494" t="s">
        <v>447</v>
      </c>
      <c r="F125" s="494"/>
      <c r="G125" s="494"/>
      <c r="H125" s="494"/>
      <c r="I125" s="527" t="s">
        <v>447</v>
      </c>
      <c r="J125" s="527"/>
      <c r="K125" s="527"/>
      <c r="L125" s="527"/>
      <c r="M125" s="527"/>
      <c r="N125" s="494"/>
      <c r="O125" s="494"/>
      <c r="P125" s="494" t="s">
        <v>448</v>
      </c>
      <c r="Q125" s="494"/>
      <c r="R125" s="494"/>
      <c r="S125" s="494"/>
      <c r="T125" s="494"/>
      <c r="U125" s="494" t="s">
        <v>448</v>
      </c>
      <c r="V125" s="494"/>
      <c r="W125" s="494"/>
      <c r="X125" s="494"/>
      <c r="Y125" s="494"/>
      <c r="Z125" s="494" t="s">
        <v>448</v>
      </c>
      <c r="AA125" s="494"/>
      <c r="AB125" s="494"/>
      <c r="AC125" s="494"/>
      <c r="AD125" s="494"/>
      <c r="AE125" s="494" t="s">
        <v>448</v>
      </c>
      <c r="AF125" s="494"/>
      <c r="AG125" s="494"/>
      <c r="AH125" s="494"/>
      <c r="AI125" s="494"/>
      <c r="AJ125" s="494" t="s">
        <v>448</v>
      </c>
      <c r="AK125" s="494"/>
      <c r="AL125" s="494"/>
      <c r="AM125" s="494"/>
      <c r="AN125" s="494"/>
      <c r="AO125" s="494" t="s">
        <v>448</v>
      </c>
      <c r="AP125" s="494"/>
      <c r="AQ125" s="494"/>
      <c r="AR125" s="494"/>
      <c r="AS125" s="494"/>
      <c r="AT125" s="494" t="s">
        <v>448</v>
      </c>
      <c r="AU125" s="494"/>
      <c r="AV125" s="494"/>
      <c r="AW125" s="494"/>
      <c r="AX125" s="494"/>
    </row>
    <row r="126" spans="2:50" ht="14.25" hidden="1" customHeight="1" outlineLevel="1">
      <c r="B126" s="494"/>
      <c r="C126" s="494"/>
      <c r="D126" s="494"/>
      <c r="E126" s="203" t="s">
        <v>162</v>
      </c>
      <c r="F126" s="203" t="s">
        <v>449</v>
      </c>
      <c r="G126" s="203" t="s">
        <v>164</v>
      </c>
      <c r="H126" s="494"/>
      <c r="I126" s="204" t="s">
        <v>162</v>
      </c>
      <c r="J126" s="204" t="s">
        <v>449</v>
      </c>
      <c r="K126" s="204" t="s">
        <v>164</v>
      </c>
      <c r="L126" s="527"/>
      <c r="M126" s="527"/>
      <c r="N126" s="494"/>
      <c r="O126" s="494"/>
      <c r="P126" s="203" t="s">
        <v>162</v>
      </c>
      <c r="Q126" s="203" t="s">
        <v>449</v>
      </c>
      <c r="R126" s="203" t="s">
        <v>164</v>
      </c>
      <c r="S126" s="205" t="s">
        <v>168</v>
      </c>
      <c r="T126" s="494"/>
      <c r="U126" s="203" t="s">
        <v>162</v>
      </c>
      <c r="V126" s="203" t="s">
        <v>449</v>
      </c>
      <c r="W126" s="203" t="s">
        <v>164</v>
      </c>
      <c r="X126" s="205" t="s">
        <v>168</v>
      </c>
      <c r="Y126" s="494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494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494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494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494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494"/>
    </row>
    <row r="127" spans="2:50" ht="14.25" hidden="1" customHeight="1" outlineLevel="1">
      <c r="B127" s="494" t="s">
        <v>139</v>
      </c>
      <c r="C127" s="203">
        <v>1</v>
      </c>
      <c r="D127" s="206" t="s">
        <v>415</v>
      </c>
      <c r="E127" s="203">
        <v>21</v>
      </c>
      <c r="F127" s="203">
        <v>2000</v>
      </c>
      <c r="G127" s="208">
        <f t="shared" ref="G127:G132" si="149">F127/E127</f>
        <v>95.238095238095241</v>
      </c>
      <c r="H127" s="529">
        <f>AVERAGE(F127:F141)</f>
        <v>2000</v>
      </c>
      <c r="I127" s="209">
        <f>AVERAGE(P127,U127,Z127,AE127,AJ127,AO127,AT127)</f>
        <v>21</v>
      </c>
      <c r="J127" s="209">
        <f>AVERAGE(Q127,V127,AA127,AF127,AK127,AP127,AU127)</f>
        <v>1725.0300142979363</v>
      </c>
      <c r="K127" s="210">
        <f>AVERAGE(R127,W127,AB127,AG127,AL127,AQ127,AV127)</f>
        <v>82.144286395139815</v>
      </c>
      <c r="L127" s="530">
        <f>IFERROR(AVERAGE(K127:K141),"-")</f>
        <v>72.184822100437785</v>
      </c>
      <c r="M127" s="209">
        <f>RANK(K127, K$127:$K$141)</f>
        <v>1</v>
      </c>
      <c r="N127" s="494"/>
      <c r="O127" s="494"/>
      <c r="P127" s="207">
        <v>21</v>
      </c>
      <c r="Q127" s="207">
        <v>1723.3404710920772</v>
      </c>
      <c r="R127" s="208">
        <f t="shared" ref="R127:R132" si="150">Q127/P127</f>
        <v>82.063831956765583</v>
      </c>
      <c r="S127" s="205">
        <f>RANK(R127, R$127:R$141)</f>
        <v>1</v>
      </c>
      <c r="T127" s="529">
        <f>AVERAGE(R127:R141)</f>
        <v>72.092788713687924</v>
      </c>
      <c r="U127" s="207">
        <v>21</v>
      </c>
      <c r="V127" s="207">
        <v>1724.6805311951903</v>
      </c>
      <c r="W127" s="208">
        <f t="shared" ref="W127:W132" si="151">V127/U127</f>
        <v>82.127644342628102</v>
      </c>
      <c r="X127" s="205">
        <f>RANK(W127, W$127:W$141)</f>
        <v>1</v>
      </c>
      <c r="Y127" s="529">
        <f>AVERAGE(W127:W141)</f>
        <v>72.158954625367485</v>
      </c>
      <c r="Z127" s="207">
        <v>21</v>
      </c>
      <c r="AA127" s="207">
        <v>1724.7619047619021</v>
      </c>
      <c r="AB127" s="208">
        <f t="shared" ref="AB127:AB132" si="152">AA127/Z127</f>
        <v>82.131519274376288</v>
      </c>
      <c r="AC127" s="205">
        <f>RANK(AB127, AB$127:AB$141)</f>
        <v>1</v>
      </c>
      <c r="AD127" s="529">
        <f>AVERAGE(AB127:AB141)</f>
        <v>72.166585193465608</v>
      </c>
      <c r="AE127" s="207">
        <v>21</v>
      </c>
      <c r="AF127" s="207">
        <v>1724.8300420848188</v>
      </c>
      <c r="AG127" s="208">
        <f t="shared" ref="AG127:AG132" si="153">AF127/AE127</f>
        <v>82.134763908800892</v>
      </c>
      <c r="AH127" s="205">
        <f>RANK(AG127, AG$127:AG$141)</f>
        <v>1</v>
      </c>
      <c r="AI127" s="529">
        <f>AVERAGE(AG127:AG141)</f>
        <v>72.170725302237642</v>
      </c>
      <c r="AJ127" s="207">
        <v>21</v>
      </c>
      <c r="AK127" s="207">
        <v>1725.0655021834061</v>
      </c>
      <c r="AL127" s="208">
        <f t="shared" ref="AL127:AL132" si="154">AK127/AJ127</f>
        <v>82.145976294447905</v>
      </c>
      <c r="AM127" s="205">
        <f>RANK(AL127, AL$127:AL$141)</f>
        <v>1</v>
      </c>
      <c r="AN127" s="529">
        <f>AVERAGE(AL127:AL141)</f>
        <v>72.193951163970056</v>
      </c>
      <c r="AO127" s="207">
        <v>21</v>
      </c>
      <c r="AP127" s="207">
        <v>1725.3316487681604</v>
      </c>
      <c r="AQ127" s="208">
        <f t="shared" ref="AQ127:AQ131" si="155">AP127/AO127</f>
        <v>82.158649941340968</v>
      </c>
      <c r="AR127" s="205">
        <f>RANK(AQ127, AQ$127:AQ$141)</f>
        <v>1</v>
      </c>
      <c r="AS127" s="529">
        <f>AVERAGE(AQ127:AQ141)</f>
        <v>73.50928045986555</v>
      </c>
      <c r="AT127" s="207">
        <v>21</v>
      </c>
      <c r="AU127" s="207">
        <v>1727.1999999999987</v>
      </c>
      <c r="AV127" s="208">
        <f t="shared" ref="AV127:AV131" si="156">AU127/AT127</f>
        <v>82.247619047618983</v>
      </c>
      <c r="AW127" s="205">
        <f>RANK(AV127, AV$127:AV$141)</f>
        <v>1</v>
      </c>
      <c r="AX127" s="529">
        <f>AVERAGE(AV127:AV141)</f>
        <v>73.576765590560598</v>
      </c>
    </row>
    <row r="128" spans="2:50" ht="14.25" hidden="1" customHeight="1" outlineLevel="1">
      <c r="B128" s="494"/>
      <c r="C128" s="203">
        <v>2</v>
      </c>
      <c r="D128" s="206" t="s">
        <v>416</v>
      </c>
      <c r="E128" s="203">
        <v>25</v>
      </c>
      <c r="F128" s="203">
        <v>2000</v>
      </c>
      <c r="G128" s="208">
        <f t="shared" si="149"/>
        <v>80</v>
      </c>
      <c r="H128" s="529"/>
      <c r="I128" s="209">
        <f t="shared" ref="I128:K132" si="157">AVERAGE(P128,U128,Z128,AE128,AJ128,AO128,AT128)</f>
        <v>25</v>
      </c>
      <c r="J128" s="209">
        <f t="shared" si="157"/>
        <v>1759.462880902008</v>
      </c>
      <c r="K128" s="210">
        <f t="shared" si="157"/>
        <v>70.378515236080332</v>
      </c>
      <c r="L128" s="530"/>
      <c r="M128" s="209">
        <f>RANK(K128, K$127:$K$141)</f>
        <v>4</v>
      </c>
      <c r="N128" s="494"/>
      <c r="O128" s="494"/>
      <c r="P128" s="207">
        <v>25</v>
      </c>
      <c r="Q128" s="207">
        <v>1758.3676891901334</v>
      </c>
      <c r="R128" s="208">
        <f t="shared" si="150"/>
        <v>70.334707567605335</v>
      </c>
      <c r="S128" s="205">
        <f t="shared" ref="S128:S131" si="158">RANK(R128, R$127:R$141)</f>
        <v>4</v>
      </c>
      <c r="T128" s="529"/>
      <c r="U128" s="207">
        <v>25</v>
      </c>
      <c r="V128" s="207">
        <v>1758.6671495834844</v>
      </c>
      <c r="W128" s="208">
        <f t="shared" si="151"/>
        <v>70.34668598333937</v>
      </c>
      <c r="X128" s="205">
        <f t="shared" ref="X128:X131" si="159">RANK(W128, W$127:W$141)</f>
        <v>4</v>
      </c>
      <c r="Y128" s="529"/>
      <c r="Z128" s="207">
        <v>25</v>
      </c>
      <c r="AA128" s="207">
        <v>1758.6790173177608</v>
      </c>
      <c r="AB128" s="208">
        <f t="shared" si="152"/>
        <v>70.347160692710432</v>
      </c>
      <c r="AC128" s="205">
        <f t="shared" ref="AC128:AC131" si="160">RANK(AB128, AB$127:AB$141)</f>
        <v>4</v>
      </c>
      <c r="AD128" s="529"/>
      <c r="AE128" s="207">
        <v>25</v>
      </c>
      <c r="AF128" s="207">
        <v>1758.8357588357587</v>
      </c>
      <c r="AG128" s="208">
        <f t="shared" si="153"/>
        <v>70.353430353430355</v>
      </c>
      <c r="AH128" s="205">
        <f t="shared" ref="AH128:AH131" si="161">RANK(AG128, AG$127:AG$141)</f>
        <v>4</v>
      </c>
      <c r="AI128" s="529"/>
      <c r="AJ128" s="207">
        <v>25</v>
      </c>
      <c r="AK128" s="207">
        <v>1760.1898802459805</v>
      </c>
      <c r="AL128" s="208">
        <f t="shared" si="154"/>
        <v>70.407595209839215</v>
      </c>
      <c r="AM128" s="205">
        <f t="shared" ref="AM128:AM131" si="162">RANK(AL128, AL$127:AL$141)</f>
        <v>4</v>
      </c>
      <c r="AN128" s="529"/>
      <c r="AO128" s="207">
        <v>25</v>
      </c>
      <c r="AP128" s="207">
        <v>1760.3999999999999</v>
      </c>
      <c r="AQ128" s="208">
        <f t="shared" si="155"/>
        <v>70.415999999999997</v>
      </c>
      <c r="AR128" s="205">
        <f t="shared" ref="AR128:AR131" si="163">RANK(AQ128, AQ$127:AQ$141)</f>
        <v>4</v>
      </c>
      <c r="AS128" s="529"/>
      <c r="AT128" s="207">
        <v>25</v>
      </c>
      <c r="AU128" s="207">
        <v>1761.1006711409393</v>
      </c>
      <c r="AV128" s="208">
        <f t="shared" si="156"/>
        <v>70.444026845637566</v>
      </c>
      <c r="AW128" s="205">
        <f t="shared" ref="AW128:AW131" si="164">RANK(AV128, AV$127:AV$141)</f>
        <v>4</v>
      </c>
      <c r="AX128" s="529"/>
    </row>
    <row r="129" spans="2:50" ht="14.25" hidden="1" customHeight="1" outlineLevel="1">
      <c r="B129" s="494"/>
      <c r="C129" s="203">
        <v>3</v>
      </c>
      <c r="D129" s="206" t="s">
        <v>417</v>
      </c>
      <c r="E129" s="203">
        <v>24</v>
      </c>
      <c r="F129" s="203">
        <v>2000</v>
      </c>
      <c r="G129" s="208">
        <f t="shared" si="149"/>
        <v>83.333333333333329</v>
      </c>
      <c r="H129" s="529"/>
      <c r="I129" s="209">
        <f t="shared" si="157"/>
        <v>24</v>
      </c>
      <c r="J129" s="209">
        <f t="shared" si="157"/>
        <v>1750.1709401703285</v>
      </c>
      <c r="K129" s="210">
        <f t="shared" si="157"/>
        <v>72.923789173763694</v>
      </c>
      <c r="L129" s="530"/>
      <c r="M129" s="209">
        <f>RANK(K129, K$127:$K$141)</f>
        <v>2</v>
      </c>
      <c r="N129" s="494"/>
      <c r="O129" s="494"/>
      <c r="P129" s="207">
        <v>24</v>
      </c>
      <c r="Q129" s="207">
        <v>1747.3951715374851</v>
      </c>
      <c r="R129" s="208">
        <f t="shared" si="150"/>
        <v>72.808132147395213</v>
      </c>
      <c r="S129" s="205">
        <f>RANK(R129, R$127:R$141)</f>
        <v>2</v>
      </c>
      <c r="T129" s="529"/>
      <c r="U129" s="207">
        <v>24</v>
      </c>
      <c r="V129" s="207">
        <v>1749.4401214651734</v>
      </c>
      <c r="W129" s="208">
        <f t="shared" si="151"/>
        <v>72.893338394382226</v>
      </c>
      <c r="X129" s="205">
        <f t="shared" si="159"/>
        <v>2</v>
      </c>
      <c r="Y129" s="529"/>
      <c r="Z129" s="207">
        <v>24</v>
      </c>
      <c r="AA129" s="207">
        <v>1749.5698213103908</v>
      </c>
      <c r="AB129" s="208">
        <f t="shared" si="152"/>
        <v>72.898742554599622</v>
      </c>
      <c r="AC129" s="205">
        <f t="shared" si="160"/>
        <v>2</v>
      </c>
      <c r="AD129" s="529"/>
      <c r="AE129" s="207">
        <v>24</v>
      </c>
      <c r="AF129" s="207">
        <v>1749.7142857142867</v>
      </c>
      <c r="AG129" s="208">
        <f t="shared" si="153"/>
        <v>72.904761904761941</v>
      </c>
      <c r="AH129" s="205">
        <f t="shared" si="161"/>
        <v>2</v>
      </c>
      <c r="AI129" s="529"/>
      <c r="AJ129" s="207">
        <v>24</v>
      </c>
      <c r="AK129" s="207">
        <v>1749.901140684412</v>
      </c>
      <c r="AL129" s="208">
        <f t="shared" si="154"/>
        <v>72.912547528517166</v>
      </c>
      <c r="AM129" s="205">
        <f t="shared" si="162"/>
        <v>2</v>
      </c>
      <c r="AN129" s="529"/>
      <c r="AO129" s="207">
        <v>24</v>
      </c>
      <c r="AP129" s="207">
        <v>1751.6863853081402</v>
      </c>
      <c r="AQ129" s="208">
        <f t="shared" si="155"/>
        <v>72.986932721172508</v>
      </c>
      <c r="AR129" s="205">
        <f t="shared" si="163"/>
        <v>2</v>
      </c>
      <c r="AS129" s="529"/>
      <c r="AT129" s="207">
        <v>24</v>
      </c>
      <c r="AU129" s="207">
        <v>1753.4896551724134</v>
      </c>
      <c r="AV129" s="208">
        <f t="shared" si="156"/>
        <v>73.062068965517227</v>
      </c>
      <c r="AW129" s="205">
        <f t="shared" si="164"/>
        <v>2</v>
      </c>
      <c r="AX129" s="529"/>
    </row>
    <row r="130" spans="2:50" ht="14.25" hidden="1" customHeight="1" outlineLevel="1">
      <c r="B130" s="494"/>
      <c r="C130" s="203">
        <v>4</v>
      </c>
      <c r="D130" s="206" t="s">
        <v>419</v>
      </c>
      <c r="E130" s="203">
        <v>24</v>
      </c>
      <c r="F130" s="203">
        <v>2000</v>
      </c>
      <c r="G130" s="208">
        <f t="shared" si="149"/>
        <v>83.333333333333329</v>
      </c>
      <c r="H130" s="529"/>
      <c r="I130" s="209">
        <f t="shared" si="157"/>
        <v>24</v>
      </c>
      <c r="J130" s="209">
        <f t="shared" si="157"/>
        <v>1734.6205553757384</v>
      </c>
      <c r="K130" s="210">
        <f t="shared" si="157"/>
        <v>72.275856473989094</v>
      </c>
      <c r="L130" s="530"/>
      <c r="M130" s="209">
        <f>RANK(K130, K$127:$K$141)</f>
        <v>3</v>
      </c>
      <c r="N130" s="494"/>
      <c r="O130" s="494"/>
      <c r="P130" s="207">
        <v>24</v>
      </c>
      <c r="Q130" s="207">
        <v>1731.8571428571427</v>
      </c>
      <c r="R130" s="208">
        <f t="shared" si="150"/>
        <v>72.160714285714278</v>
      </c>
      <c r="S130" s="205">
        <f t="shared" si="158"/>
        <v>3</v>
      </c>
      <c r="T130" s="529"/>
      <c r="U130" s="207">
        <v>24</v>
      </c>
      <c r="V130" s="207">
        <v>1733.1092436974798</v>
      </c>
      <c r="W130" s="208">
        <f t="shared" si="151"/>
        <v>72.212885154061652</v>
      </c>
      <c r="X130" s="205">
        <f t="shared" si="159"/>
        <v>3</v>
      </c>
      <c r="Y130" s="529"/>
      <c r="Z130" s="207">
        <v>24</v>
      </c>
      <c r="AA130" s="207">
        <v>1733.3887733887732</v>
      </c>
      <c r="AB130" s="208">
        <f t="shared" si="152"/>
        <v>72.224532224532211</v>
      </c>
      <c r="AC130" s="205">
        <f t="shared" si="160"/>
        <v>3</v>
      </c>
      <c r="AD130" s="529"/>
      <c r="AE130" s="207">
        <v>24</v>
      </c>
      <c r="AF130" s="207">
        <v>1733.5884121344632</v>
      </c>
      <c r="AG130" s="208">
        <f t="shared" si="153"/>
        <v>72.232850505602627</v>
      </c>
      <c r="AH130" s="205">
        <f t="shared" si="161"/>
        <v>3</v>
      </c>
      <c r="AI130" s="529"/>
      <c r="AJ130" s="207">
        <v>24</v>
      </c>
      <c r="AK130" s="207">
        <v>1734.2671335667835</v>
      </c>
      <c r="AL130" s="208">
        <f t="shared" si="154"/>
        <v>72.261130565282642</v>
      </c>
      <c r="AM130" s="205">
        <f t="shared" si="162"/>
        <v>3</v>
      </c>
      <c r="AN130" s="529"/>
      <c r="AO130" s="207">
        <v>24</v>
      </c>
      <c r="AP130" s="207">
        <v>1736.37337413925</v>
      </c>
      <c r="AQ130" s="208">
        <f t="shared" si="155"/>
        <v>72.348890589135422</v>
      </c>
      <c r="AR130" s="205">
        <f t="shared" si="163"/>
        <v>3</v>
      </c>
      <c r="AS130" s="529"/>
      <c r="AT130" s="207">
        <v>24</v>
      </c>
      <c r="AU130" s="207">
        <v>1739.7598078462768</v>
      </c>
      <c r="AV130" s="208">
        <f t="shared" si="156"/>
        <v>72.48999199359487</v>
      </c>
      <c r="AW130" s="205">
        <f t="shared" si="164"/>
        <v>3</v>
      </c>
      <c r="AX130" s="529"/>
    </row>
    <row r="131" spans="2:50" ht="14.25" hidden="1" customHeight="1" outlineLevel="1">
      <c r="B131" s="494"/>
      <c r="C131" s="203">
        <v>5</v>
      </c>
      <c r="D131" s="206" t="s">
        <v>414</v>
      </c>
      <c r="E131" s="203">
        <v>25</v>
      </c>
      <c r="F131" s="203">
        <v>2000</v>
      </c>
      <c r="G131" s="208">
        <f t="shared" si="149"/>
        <v>80</v>
      </c>
      <c r="H131" s="529"/>
      <c r="I131" s="209">
        <f t="shared" si="157"/>
        <v>25</v>
      </c>
      <c r="J131" s="209">
        <f t="shared" si="157"/>
        <v>1739.2337834177924</v>
      </c>
      <c r="K131" s="210">
        <f t="shared" si="157"/>
        <v>69.569351336711705</v>
      </c>
      <c r="L131" s="530"/>
      <c r="M131" s="209">
        <f>RANK(K131, K$127:$K$141)</f>
        <v>5</v>
      </c>
      <c r="N131" s="494"/>
      <c r="O131" s="494"/>
      <c r="P131" s="207">
        <v>25</v>
      </c>
      <c r="Q131" s="207">
        <v>1734.8320480982891</v>
      </c>
      <c r="R131" s="208">
        <f t="shared" si="150"/>
        <v>69.393281923931568</v>
      </c>
      <c r="S131" s="205">
        <f t="shared" si="158"/>
        <v>5</v>
      </c>
      <c r="T131" s="529"/>
      <c r="U131" s="207">
        <v>25</v>
      </c>
      <c r="V131" s="207">
        <v>1739.2876416621691</v>
      </c>
      <c r="W131" s="208">
        <f t="shared" si="151"/>
        <v>69.571505666486757</v>
      </c>
      <c r="X131" s="205">
        <f t="shared" si="159"/>
        <v>5</v>
      </c>
      <c r="Y131" s="529"/>
      <c r="Z131" s="207">
        <v>25</v>
      </c>
      <c r="AA131" s="207">
        <v>1739.4142503278447</v>
      </c>
      <c r="AB131" s="208">
        <f t="shared" si="152"/>
        <v>69.576570013113781</v>
      </c>
      <c r="AC131" s="205">
        <f t="shared" si="160"/>
        <v>5</v>
      </c>
      <c r="AD131" s="529"/>
      <c r="AE131" s="207">
        <v>25</v>
      </c>
      <c r="AF131" s="207">
        <v>1739.3684210526312</v>
      </c>
      <c r="AG131" s="208">
        <f t="shared" si="153"/>
        <v>69.574736842105253</v>
      </c>
      <c r="AH131" s="205">
        <f t="shared" si="161"/>
        <v>5</v>
      </c>
      <c r="AI131" s="529"/>
      <c r="AJ131" s="207">
        <v>25</v>
      </c>
      <c r="AK131" s="207">
        <v>1739.8328690807832</v>
      </c>
      <c r="AL131" s="208">
        <f t="shared" si="154"/>
        <v>69.593314763231334</v>
      </c>
      <c r="AM131" s="205">
        <f t="shared" si="162"/>
        <v>5</v>
      </c>
      <c r="AN131" s="529"/>
      <c r="AO131" s="207">
        <v>25</v>
      </c>
      <c r="AP131" s="207">
        <v>1740.8982261919723</v>
      </c>
      <c r="AQ131" s="208">
        <f t="shared" si="155"/>
        <v>69.635929047678886</v>
      </c>
      <c r="AR131" s="205">
        <f t="shared" si="163"/>
        <v>5</v>
      </c>
      <c r="AS131" s="529"/>
      <c r="AT131" s="207">
        <v>25</v>
      </c>
      <c r="AU131" s="207">
        <v>1741.0030275108584</v>
      </c>
      <c r="AV131" s="208">
        <f t="shared" si="156"/>
        <v>69.640121100434328</v>
      </c>
      <c r="AW131" s="205">
        <f t="shared" si="164"/>
        <v>5</v>
      </c>
      <c r="AX131" s="529"/>
    </row>
    <row r="132" spans="2:50" ht="14.25" hidden="1" customHeight="1" outlineLevel="1">
      <c r="B132" s="494"/>
      <c r="C132" s="203">
        <v>6</v>
      </c>
      <c r="D132" s="206" t="s">
        <v>369</v>
      </c>
      <c r="E132" s="203">
        <v>26</v>
      </c>
      <c r="F132" s="203">
        <v>2000</v>
      </c>
      <c r="G132" s="208">
        <f t="shared" si="149"/>
        <v>76.92307692307692</v>
      </c>
      <c r="H132" s="529"/>
      <c r="I132" s="209">
        <f t="shared" si="157"/>
        <v>26</v>
      </c>
      <c r="J132" s="209">
        <f t="shared" si="157"/>
        <v>1711.2454836604943</v>
      </c>
      <c r="K132" s="210">
        <f t="shared" si="157"/>
        <v>65.817133986942082</v>
      </c>
      <c r="L132" s="530"/>
      <c r="M132" s="209">
        <f>RANK(K132, K$127:$K$141)</f>
        <v>6</v>
      </c>
      <c r="N132" s="494"/>
      <c r="O132" s="494"/>
      <c r="P132" s="207">
        <v>26</v>
      </c>
      <c r="Q132" s="207">
        <v>1710.6976744186043</v>
      </c>
      <c r="R132" s="208">
        <f t="shared" si="150"/>
        <v>65.796064400715551</v>
      </c>
      <c r="S132" s="205">
        <f>RANK(R132, R$127:R$141)</f>
        <v>6</v>
      </c>
      <c r="T132" s="529"/>
      <c r="U132" s="207">
        <v>26</v>
      </c>
      <c r="V132" s="207">
        <v>1710.8433734939758</v>
      </c>
      <c r="W132" s="208">
        <f t="shared" si="151"/>
        <v>65.801668211306762</v>
      </c>
      <c r="X132" s="205">
        <f>RANK(W132, W$127:W$141)</f>
        <v>6</v>
      </c>
      <c r="Y132" s="529"/>
      <c r="Z132" s="207">
        <v>26</v>
      </c>
      <c r="AA132" s="207">
        <v>1711.3456464379944</v>
      </c>
      <c r="AB132" s="208">
        <f t="shared" si="152"/>
        <v>65.820986401461326</v>
      </c>
      <c r="AC132" s="205">
        <f>RANK(AB132, AB$127:AB$141)</f>
        <v>6</v>
      </c>
      <c r="AD132" s="529"/>
      <c r="AE132" s="207">
        <v>26</v>
      </c>
      <c r="AF132" s="207">
        <v>1711.4190157668422</v>
      </c>
      <c r="AG132" s="208">
        <f t="shared" si="153"/>
        <v>65.8238082987247</v>
      </c>
      <c r="AH132" s="205">
        <f>RANK(AG132, AG$127:AG$141)</f>
        <v>6</v>
      </c>
      <c r="AI132" s="529"/>
      <c r="AJ132" s="207">
        <v>26</v>
      </c>
      <c r="AK132" s="207">
        <v>1711.921708185055</v>
      </c>
      <c r="AL132" s="208">
        <f t="shared" si="154"/>
        <v>65.843142622502114</v>
      </c>
      <c r="AM132" s="205">
        <f>RANK(AL132, AL$127:AL$141)</f>
        <v>6</v>
      </c>
      <c r="AN132" s="529"/>
      <c r="AO132" s="207"/>
      <c r="AP132" s="207"/>
      <c r="AQ132" s="208"/>
      <c r="AR132" s="205"/>
      <c r="AS132" s="529"/>
      <c r="AT132" s="207"/>
      <c r="AU132" s="207"/>
      <c r="AV132" s="208"/>
      <c r="AW132" s="205"/>
      <c r="AX132" s="529"/>
    </row>
    <row r="133" spans="2:50" ht="14.25" hidden="1" customHeight="1" outlineLevel="1">
      <c r="B133" s="494"/>
      <c r="C133" s="203">
        <v>7</v>
      </c>
      <c r="D133" s="206"/>
      <c r="E133" s="203"/>
      <c r="F133" s="203"/>
      <c r="G133" s="208"/>
      <c r="H133" s="529"/>
      <c r="I133" s="209"/>
      <c r="J133" s="209"/>
      <c r="K133" s="210"/>
      <c r="L133" s="530"/>
      <c r="M133" s="209"/>
      <c r="N133" s="494"/>
      <c r="O133" s="494"/>
      <c r="P133" s="203"/>
      <c r="Q133" s="203"/>
      <c r="R133" s="208"/>
      <c r="S133" s="205"/>
      <c r="T133" s="529"/>
      <c r="U133" s="203"/>
      <c r="V133" s="203"/>
      <c r="W133" s="208"/>
      <c r="X133" s="205"/>
      <c r="Y133" s="529"/>
      <c r="Z133" s="203"/>
      <c r="AA133" s="203"/>
      <c r="AB133" s="208"/>
      <c r="AC133" s="205"/>
      <c r="AD133" s="529"/>
      <c r="AE133" s="203"/>
      <c r="AF133" s="203"/>
      <c r="AG133" s="208"/>
      <c r="AH133" s="205"/>
      <c r="AI133" s="529"/>
      <c r="AJ133" s="203"/>
      <c r="AK133" s="203"/>
      <c r="AL133" s="208"/>
      <c r="AM133" s="205"/>
      <c r="AN133" s="529"/>
      <c r="AO133" s="203"/>
      <c r="AP133" s="203"/>
      <c r="AQ133" s="208"/>
      <c r="AR133" s="205"/>
      <c r="AS133" s="529"/>
      <c r="AT133" s="203"/>
      <c r="AU133" s="203"/>
      <c r="AV133" s="208"/>
      <c r="AW133" s="205"/>
      <c r="AX133" s="529"/>
    </row>
    <row r="134" spans="2:50" ht="14.25" hidden="1" customHeight="1" outlineLevel="1">
      <c r="B134" s="494"/>
      <c r="C134" s="203">
        <v>8</v>
      </c>
      <c r="D134" s="206"/>
      <c r="E134" s="203"/>
      <c r="F134" s="203"/>
      <c r="G134" s="208"/>
      <c r="H134" s="529"/>
      <c r="I134" s="209"/>
      <c r="J134" s="209"/>
      <c r="K134" s="210"/>
      <c r="L134" s="530"/>
      <c r="M134" s="209"/>
      <c r="N134" s="494"/>
      <c r="O134" s="494"/>
      <c r="P134" s="203"/>
      <c r="Q134" s="203"/>
      <c r="R134" s="208"/>
      <c r="S134" s="205"/>
      <c r="T134" s="529"/>
      <c r="U134" s="203"/>
      <c r="V134" s="203"/>
      <c r="W134" s="208"/>
      <c r="X134" s="205"/>
      <c r="Y134" s="529"/>
      <c r="Z134" s="203"/>
      <c r="AA134" s="203"/>
      <c r="AB134" s="208"/>
      <c r="AC134" s="205"/>
      <c r="AD134" s="529"/>
      <c r="AE134" s="203"/>
      <c r="AF134" s="203"/>
      <c r="AG134" s="208"/>
      <c r="AH134" s="205"/>
      <c r="AI134" s="529"/>
      <c r="AJ134" s="203"/>
      <c r="AK134" s="203"/>
      <c r="AL134" s="208"/>
      <c r="AM134" s="205"/>
      <c r="AN134" s="529"/>
      <c r="AO134" s="203"/>
      <c r="AP134" s="203"/>
      <c r="AQ134" s="208"/>
      <c r="AR134" s="205"/>
      <c r="AS134" s="529"/>
      <c r="AT134" s="203"/>
      <c r="AU134" s="203"/>
      <c r="AV134" s="208"/>
      <c r="AW134" s="205"/>
      <c r="AX134" s="529"/>
    </row>
    <row r="135" spans="2:50" ht="14.25" hidden="1" customHeight="1" outlineLevel="1">
      <c r="B135" s="494"/>
      <c r="C135" s="203">
        <v>9</v>
      </c>
      <c r="D135" s="206"/>
      <c r="E135" s="203"/>
      <c r="F135" s="203"/>
      <c r="G135" s="208"/>
      <c r="H135" s="529"/>
      <c r="I135" s="209"/>
      <c r="J135" s="209"/>
      <c r="K135" s="210"/>
      <c r="L135" s="530"/>
      <c r="M135" s="209"/>
      <c r="N135" s="494"/>
      <c r="O135" s="494"/>
      <c r="P135" s="203"/>
      <c r="Q135" s="203"/>
      <c r="R135" s="208"/>
      <c r="S135" s="205"/>
      <c r="T135" s="529"/>
      <c r="U135" s="203"/>
      <c r="V135" s="203"/>
      <c r="W135" s="208"/>
      <c r="X135" s="205"/>
      <c r="Y135" s="529"/>
      <c r="Z135" s="203"/>
      <c r="AA135" s="203"/>
      <c r="AB135" s="208"/>
      <c r="AC135" s="205"/>
      <c r="AD135" s="529"/>
      <c r="AE135" s="203"/>
      <c r="AF135" s="203"/>
      <c r="AG135" s="208"/>
      <c r="AH135" s="205"/>
      <c r="AI135" s="529"/>
      <c r="AJ135" s="203"/>
      <c r="AK135" s="203"/>
      <c r="AL135" s="208"/>
      <c r="AM135" s="205"/>
      <c r="AN135" s="529"/>
      <c r="AO135" s="203"/>
      <c r="AP135" s="203"/>
      <c r="AQ135" s="208"/>
      <c r="AR135" s="205"/>
      <c r="AS135" s="529"/>
      <c r="AT135" s="203"/>
      <c r="AU135" s="203"/>
      <c r="AV135" s="208"/>
      <c r="AW135" s="205"/>
      <c r="AX135" s="529"/>
    </row>
    <row r="136" spans="2:50" ht="14.25" hidden="1" customHeight="1" outlineLevel="1">
      <c r="B136" s="494"/>
      <c r="C136" s="203">
        <v>10</v>
      </c>
      <c r="D136" s="206"/>
      <c r="E136" s="203"/>
      <c r="F136" s="203"/>
      <c r="G136" s="208"/>
      <c r="H136" s="529"/>
      <c r="I136" s="209"/>
      <c r="J136" s="209"/>
      <c r="K136" s="210"/>
      <c r="L136" s="530"/>
      <c r="M136" s="209"/>
      <c r="N136" s="494"/>
      <c r="O136" s="494"/>
      <c r="P136" s="203"/>
      <c r="Q136" s="203"/>
      <c r="R136" s="208"/>
      <c r="S136" s="205"/>
      <c r="T136" s="529"/>
      <c r="U136" s="203"/>
      <c r="V136" s="203"/>
      <c r="W136" s="208"/>
      <c r="X136" s="205"/>
      <c r="Y136" s="529"/>
      <c r="Z136" s="203"/>
      <c r="AA136" s="203"/>
      <c r="AB136" s="208"/>
      <c r="AC136" s="205"/>
      <c r="AD136" s="529"/>
      <c r="AE136" s="203"/>
      <c r="AF136" s="203"/>
      <c r="AG136" s="208"/>
      <c r="AH136" s="205"/>
      <c r="AI136" s="529"/>
      <c r="AJ136" s="203"/>
      <c r="AK136" s="203"/>
      <c r="AL136" s="208"/>
      <c r="AM136" s="205"/>
      <c r="AN136" s="529"/>
      <c r="AO136" s="203"/>
      <c r="AP136" s="203"/>
      <c r="AQ136" s="208"/>
      <c r="AR136" s="205"/>
      <c r="AS136" s="529"/>
      <c r="AT136" s="203"/>
      <c r="AU136" s="203"/>
      <c r="AV136" s="208"/>
      <c r="AW136" s="205"/>
      <c r="AX136" s="529"/>
    </row>
    <row r="137" spans="2:50" ht="14.25" hidden="1" customHeight="1" outlineLevel="1">
      <c r="B137" s="494"/>
      <c r="C137" s="203">
        <v>11</v>
      </c>
      <c r="D137" s="206"/>
      <c r="E137" s="203"/>
      <c r="F137" s="203"/>
      <c r="G137" s="208"/>
      <c r="H137" s="529"/>
      <c r="I137" s="209"/>
      <c r="J137" s="209"/>
      <c r="K137" s="210"/>
      <c r="L137" s="530"/>
      <c r="M137" s="209"/>
      <c r="N137" s="494"/>
      <c r="O137" s="494"/>
      <c r="P137" s="203"/>
      <c r="Q137" s="203"/>
      <c r="R137" s="208"/>
      <c r="S137" s="205"/>
      <c r="T137" s="529"/>
      <c r="U137" s="203"/>
      <c r="V137" s="203"/>
      <c r="W137" s="208"/>
      <c r="X137" s="205"/>
      <c r="Y137" s="529"/>
      <c r="Z137" s="203"/>
      <c r="AA137" s="203"/>
      <c r="AB137" s="208"/>
      <c r="AC137" s="205"/>
      <c r="AD137" s="529"/>
      <c r="AE137" s="203"/>
      <c r="AF137" s="203"/>
      <c r="AG137" s="208"/>
      <c r="AH137" s="205"/>
      <c r="AI137" s="529"/>
      <c r="AJ137" s="203"/>
      <c r="AK137" s="203"/>
      <c r="AL137" s="208"/>
      <c r="AM137" s="205"/>
      <c r="AN137" s="529"/>
      <c r="AO137" s="203"/>
      <c r="AP137" s="203"/>
      <c r="AQ137" s="208"/>
      <c r="AR137" s="205"/>
      <c r="AS137" s="529"/>
      <c r="AT137" s="203"/>
      <c r="AU137" s="203"/>
      <c r="AV137" s="208"/>
      <c r="AW137" s="205"/>
      <c r="AX137" s="529"/>
    </row>
    <row r="138" spans="2:50" ht="14.25" hidden="1" customHeight="1" outlineLevel="1">
      <c r="B138" s="494"/>
      <c r="C138" s="203">
        <v>12</v>
      </c>
      <c r="D138" s="206"/>
      <c r="E138" s="203"/>
      <c r="F138" s="203"/>
      <c r="G138" s="208"/>
      <c r="H138" s="529"/>
      <c r="I138" s="209"/>
      <c r="J138" s="209"/>
      <c r="K138" s="210"/>
      <c r="L138" s="530"/>
      <c r="M138" s="209"/>
      <c r="N138" s="494"/>
      <c r="O138" s="494"/>
      <c r="P138" s="203"/>
      <c r="Q138" s="203"/>
      <c r="R138" s="208"/>
      <c r="S138" s="205"/>
      <c r="T138" s="529"/>
      <c r="U138" s="203"/>
      <c r="V138" s="203"/>
      <c r="W138" s="208"/>
      <c r="X138" s="205"/>
      <c r="Y138" s="529"/>
      <c r="Z138" s="203"/>
      <c r="AA138" s="203"/>
      <c r="AB138" s="208"/>
      <c r="AC138" s="205"/>
      <c r="AD138" s="529"/>
      <c r="AE138" s="203"/>
      <c r="AF138" s="203"/>
      <c r="AG138" s="208"/>
      <c r="AH138" s="205"/>
      <c r="AI138" s="529"/>
      <c r="AJ138" s="203"/>
      <c r="AK138" s="203"/>
      <c r="AL138" s="208"/>
      <c r="AM138" s="205"/>
      <c r="AN138" s="529"/>
      <c r="AO138" s="203"/>
      <c r="AP138" s="203"/>
      <c r="AQ138" s="208"/>
      <c r="AR138" s="205"/>
      <c r="AS138" s="529"/>
      <c r="AT138" s="203"/>
      <c r="AU138" s="203"/>
      <c r="AV138" s="208"/>
      <c r="AW138" s="205"/>
      <c r="AX138" s="529"/>
    </row>
    <row r="139" spans="2:50" ht="14.25" hidden="1" customHeight="1" outlineLevel="1">
      <c r="B139" s="494"/>
      <c r="C139" s="203">
        <v>13</v>
      </c>
      <c r="D139" s="206"/>
      <c r="E139" s="203"/>
      <c r="F139" s="203"/>
      <c r="G139" s="208"/>
      <c r="H139" s="529"/>
      <c r="I139" s="209"/>
      <c r="J139" s="209"/>
      <c r="K139" s="210"/>
      <c r="L139" s="530"/>
      <c r="M139" s="209"/>
      <c r="N139" s="494"/>
      <c r="O139" s="494"/>
      <c r="P139" s="203"/>
      <c r="Q139" s="203"/>
      <c r="R139" s="208"/>
      <c r="S139" s="205"/>
      <c r="T139" s="529"/>
      <c r="U139" s="203"/>
      <c r="V139" s="203"/>
      <c r="W139" s="208"/>
      <c r="X139" s="205"/>
      <c r="Y139" s="529"/>
      <c r="Z139" s="203"/>
      <c r="AA139" s="203"/>
      <c r="AB139" s="208"/>
      <c r="AC139" s="205"/>
      <c r="AD139" s="529"/>
      <c r="AE139" s="203"/>
      <c r="AF139" s="203"/>
      <c r="AG139" s="208"/>
      <c r="AH139" s="205"/>
      <c r="AI139" s="529"/>
      <c r="AJ139" s="203"/>
      <c r="AK139" s="203"/>
      <c r="AL139" s="208"/>
      <c r="AM139" s="205"/>
      <c r="AN139" s="529"/>
      <c r="AO139" s="203"/>
      <c r="AP139" s="203"/>
      <c r="AQ139" s="208"/>
      <c r="AR139" s="205"/>
      <c r="AS139" s="529"/>
      <c r="AT139" s="203"/>
      <c r="AU139" s="203"/>
      <c r="AV139" s="208"/>
      <c r="AW139" s="205"/>
      <c r="AX139" s="529"/>
    </row>
    <row r="140" spans="2:50" ht="14.25" hidden="1" customHeight="1" outlineLevel="1">
      <c r="B140" s="494"/>
      <c r="C140" s="203">
        <v>14</v>
      </c>
      <c r="D140" s="206"/>
      <c r="E140" s="203"/>
      <c r="F140" s="203"/>
      <c r="G140" s="208"/>
      <c r="H140" s="529"/>
      <c r="I140" s="209"/>
      <c r="J140" s="209"/>
      <c r="K140" s="210"/>
      <c r="L140" s="530"/>
      <c r="M140" s="209"/>
      <c r="N140" s="494"/>
      <c r="O140" s="494"/>
      <c r="P140" s="203"/>
      <c r="Q140" s="203"/>
      <c r="R140" s="208"/>
      <c r="S140" s="205"/>
      <c r="T140" s="529"/>
      <c r="U140" s="203"/>
      <c r="V140" s="203"/>
      <c r="W140" s="208"/>
      <c r="X140" s="205"/>
      <c r="Y140" s="529"/>
      <c r="Z140" s="203"/>
      <c r="AA140" s="203"/>
      <c r="AB140" s="208"/>
      <c r="AC140" s="205"/>
      <c r="AD140" s="529"/>
      <c r="AE140" s="203"/>
      <c r="AF140" s="203"/>
      <c r="AG140" s="208"/>
      <c r="AH140" s="205"/>
      <c r="AI140" s="529"/>
      <c r="AJ140" s="203"/>
      <c r="AK140" s="203"/>
      <c r="AL140" s="208"/>
      <c r="AM140" s="205"/>
      <c r="AN140" s="529"/>
      <c r="AO140" s="203"/>
      <c r="AP140" s="203"/>
      <c r="AQ140" s="208"/>
      <c r="AR140" s="205"/>
      <c r="AS140" s="529"/>
      <c r="AT140" s="203"/>
      <c r="AU140" s="203"/>
      <c r="AV140" s="208"/>
      <c r="AW140" s="205"/>
      <c r="AX140" s="529"/>
    </row>
    <row r="141" spans="2:50" ht="14.25" hidden="1" customHeight="1" outlineLevel="1">
      <c r="B141" s="494"/>
      <c r="C141" s="203">
        <v>15</v>
      </c>
      <c r="D141" s="206"/>
      <c r="E141" s="203"/>
      <c r="F141" s="203"/>
      <c r="G141" s="208"/>
      <c r="H141" s="529"/>
      <c r="I141" s="209"/>
      <c r="J141" s="209"/>
      <c r="K141" s="210"/>
      <c r="L141" s="530"/>
      <c r="M141" s="209"/>
      <c r="N141" s="494"/>
      <c r="O141" s="494"/>
      <c r="P141" s="203"/>
      <c r="Q141" s="207"/>
      <c r="R141" s="208"/>
      <c r="S141" s="205"/>
      <c r="T141" s="529"/>
      <c r="U141" s="203"/>
      <c r="V141" s="203"/>
      <c r="W141" s="208"/>
      <c r="X141" s="205"/>
      <c r="Y141" s="529"/>
      <c r="Z141" s="203"/>
      <c r="AA141" s="203"/>
      <c r="AB141" s="208"/>
      <c r="AC141" s="205"/>
      <c r="AD141" s="529"/>
      <c r="AE141" s="203"/>
      <c r="AF141" s="203"/>
      <c r="AG141" s="208"/>
      <c r="AH141" s="205"/>
      <c r="AI141" s="529"/>
      <c r="AJ141" s="203"/>
      <c r="AK141" s="203"/>
      <c r="AL141" s="208"/>
      <c r="AM141" s="205"/>
      <c r="AN141" s="529"/>
      <c r="AO141" s="203"/>
      <c r="AP141" s="203"/>
      <c r="AQ141" s="208"/>
      <c r="AR141" s="205"/>
      <c r="AS141" s="529"/>
      <c r="AT141" s="203"/>
      <c r="AU141" s="203"/>
      <c r="AV141" s="208"/>
      <c r="AW141" s="205"/>
      <c r="AX141" s="529"/>
    </row>
    <row r="142" spans="2:50" ht="14.25" hidden="1" customHeight="1" outlineLevel="1" collapsed="1">
      <c r="B142" s="532" t="s">
        <v>627</v>
      </c>
      <c r="C142" s="532"/>
      <c r="D142" s="532"/>
      <c r="E142" s="532"/>
      <c r="F142" s="532"/>
      <c r="G142" s="532"/>
      <c r="H142" s="532"/>
      <c r="I142" s="532"/>
      <c r="J142" s="532"/>
      <c r="K142" s="532"/>
      <c r="L142" s="532"/>
      <c r="M142" s="533"/>
      <c r="N142" s="575" t="s">
        <v>445</v>
      </c>
      <c r="O142" s="575" t="s">
        <v>105</v>
      </c>
      <c r="P142" s="587">
        <f>AT122+1</f>
        <v>45916</v>
      </c>
      <c r="Q142" s="588"/>
      <c r="R142" s="588"/>
      <c r="S142" s="588"/>
      <c r="T142" s="588"/>
      <c r="U142" s="589">
        <f>P142+1</f>
        <v>45917</v>
      </c>
      <c r="V142" s="590"/>
      <c r="W142" s="590"/>
      <c r="X142" s="590"/>
      <c r="Y142" s="590"/>
      <c r="Z142" s="587">
        <f t="shared" ref="Z142" si="165">U142+1</f>
        <v>45918</v>
      </c>
      <c r="AA142" s="588"/>
      <c r="AB142" s="588"/>
      <c r="AC142" s="588"/>
      <c r="AD142" s="588"/>
      <c r="AE142" s="589">
        <f t="shared" ref="AE142" si="166">Z142+1</f>
        <v>45919</v>
      </c>
      <c r="AF142" s="590"/>
      <c r="AG142" s="590"/>
      <c r="AH142" s="590"/>
      <c r="AI142" s="590"/>
      <c r="AJ142" s="591">
        <f t="shared" ref="AJ142" si="167">AE142+1</f>
        <v>45920</v>
      </c>
      <c r="AK142" s="592"/>
      <c r="AL142" s="592"/>
      <c r="AM142" s="592"/>
      <c r="AN142" s="593"/>
      <c r="AO142" s="589">
        <f t="shared" ref="AO142" si="168">AJ142+1</f>
        <v>45921</v>
      </c>
      <c r="AP142" s="590"/>
      <c r="AQ142" s="590"/>
      <c r="AR142" s="590"/>
      <c r="AS142" s="590"/>
      <c r="AT142" s="591">
        <f t="shared" ref="AT142" si="169">AO142+1</f>
        <v>45922</v>
      </c>
      <c r="AU142" s="592"/>
      <c r="AV142" s="592"/>
      <c r="AW142" s="592"/>
      <c r="AX142" s="593"/>
    </row>
    <row r="143" spans="2:50" ht="14.25" hidden="1" customHeight="1" outlineLevel="1">
      <c r="B143" s="534"/>
      <c r="C143" s="534"/>
      <c r="D143" s="534"/>
      <c r="E143" s="534"/>
      <c r="F143" s="534"/>
      <c r="G143" s="534"/>
      <c r="H143" s="534"/>
      <c r="I143" s="534"/>
      <c r="J143" s="534"/>
      <c r="K143" s="534"/>
      <c r="L143" s="534"/>
      <c r="M143" s="535"/>
      <c r="N143" s="577"/>
      <c r="O143" s="577"/>
      <c r="P143" s="594">
        <f>P142</f>
        <v>45916</v>
      </c>
      <c r="Q143" s="594"/>
      <c r="R143" s="594"/>
      <c r="S143" s="594"/>
      <c r="T143" s="594"/>
      <c r="U143" s="595">
        <f>U142</f>
        <v>45917</v>
      </c>
      <c r="V143" s="595"/>
      <c r="W143" s="595"/>
      <c r="X143" s="595"/>
      <c r="Y143" s="595"/>
      <c r="Z143" s="594">
        <f t="shared" ref="Z143" si="170">Z142</f>
        <v>45918</v>
      </c>
      <c r="AA143" s="594"/>
      <c r="AB143" s="594"/>
      <c r="AC143" s="594"/>
      <c r="AD143" s="594"/>
      <c r="AE143" s="595">
        <f t="shared" ref="AE143" si="171">AE142</f>
        <v>45919</v>
      </c>
      <c r="AF143" s="595"/>
      <c r="AG143" s="595"/>
      <c r="AH143" s="595"/>
      <c r="AI143" s="595"/>
      <c r="AJ143" s="596">
        <f t="shared" ref="AJ143" si="172">AJ142</f>
        <v>45920</v>
      </c>
      <c r="AK143" s="597"/>
      <c r="AL143" s="597"/>
      <c r="AM143" s="597"/>
      <c r="AN143" s="598"/>
      <c r="AO143" s="595">
        <f t="shared" ref="AO143" si="173">AO142</f>
        <v>45921</v>
      </c>
      <c r="AP143" s="595"/>
      <c r="AQ143" s="595"/>
      <c r="AR143" s="595"/>
      <c r="AS143" s="595"/>
      <c r="AT143" s="596">
        <f t="shared" ref="AT143" si="174">AT142</f>
        <v>45922</v>
      </c>
      <c r="AU143" s="597"/>
      <c r="AV143" s="597"/>
      <c r="AW143" s="597"/>
      <c r="AX143" s="598"/>
    </row>
    <row r="144" spans="2:50" ht="14.25" hidden="1" customHeight="1" outlineLevel="1">
      <c r="B144" s="494" t="s">
        <v>165</v>
      </c>
      <c r="C144" s="494" t="s">
        <v>160</v>
      </c>
      <c r="D144" s="494"/>
      <c r="E144" s="494" t="s">
        <v>161</v>
      </c>
      <c r="F144" s="494"/>
      <c r="G144" s="494"/>
      <c r="H144" s="494" t="s">
        <v>166</v>
      </c>
      <c r="I144" s="527" t="s">
        <v>446</v>
      </c>
      <c r="J144" s="527"/>
      <c r="K144" s="527"/>
      <c r="L144" s="527" t="s">
        <v>166</v>
      </c>
      <c r="M144" s="527" t="s">
        <v>168</v>
      </c>
      <c r="N144" s="494"/>
      <c r="O144" s="494" t="s">
        <v>167</v>
      </c>
      <c r="P144" s="494" t="s">
        <v>163</v>
      </c>
      <c r="Q144" s="494"/>
      <c r="R144" s="494"/>
      <c r="S144" s="494"/>
      <c r="T144" s="494" t="s">
        <v>166</v>
      </c>
      <c r="U144" s="494" t="s">
        <v>163</v>
      </c>
      <c r="V144" s="494"/>
      <c r="W144" s="494"/>
      <c r="X144" s="494"/>
      <c r="Y144" s="494" t="s">
        <v>166</v>
      </c>
      <c r="Z144" s="494" t="s">
        <v>163</v>
      </c>
      <c r="AA144" s="494"/>
      <c r="AB144" s="494"/>
      <c r="AC144" s="494"/>
      <c r="AD144" s="494" t="s">
        <v>166</v>
      </c>
      <c r="AE144" s="494" t="s">
        <v>163</v>
      </c>
      <c r="AF144" s="494"/>
      <c r="AG144" s="494"/>
      <c r="AH144" s="494"/>
      <c r="AI144" s="494" t="s">
        <v>166</v>
      </c>
      <c r="AJ144" s="494" t="s">
        <v>163</v>
      </c>
      <c r="AK144" s="494"/>
      <c r="AL144" s="494"/>
      <c r="AM144" s="494"/>
      <c r="AN144" s="494" t="s">
        <v>166</v>
      </c>
      <c r="AO144" s="494" t="s">
        <v>163</v>
      </c>
      <c r="AP144" s="494"/>
      <c r="AQ144" s="494"/>
      <c r="AR144" s="494"/>
      <c r="AS144" s="494" t="s">
        <v>166</v>
      </c>
      <c r="AT144" s="494" t="s">
        <v>163</v>
      </c>
      <c r="AU144" s="494"/>
      <c r="AV144" s="494"/>
      <c r="AW144" s="494"/>
      <c r="AX144" s="494" t="s">
        <v>166</v>
      </c>
    </row>
    <row r="145" spans="2:50" ht="14.25" hidden="1" customHeight="1" outlineLevel="1">
      <c r="B145" s="494"/>
      <c r="C145" s="494"/>
      <c r="D145" s="494"/>
      <c r="E145" s="494" t="s">
        <v>447</v>
      </c>
      <c r="F145" s="494"/>
      <c r="G145" s="494"/>
      <c r="H145" s="494"/>
      <c r="I145" s="527" t="s">
        <v>447</v>
      </c>
      <c r="J145" s="527"/>
      <c r="K145" s="527"/>
      <c r="L145" s="527"/>
      <c r="M145" s="527"/>
      <c r="N145" s="494"/>
      <c r="O145" s="494"/>
      <c r="P145" s="494" t="s">
        <v>448</v>
      </c>
      <c r="Q145" s="494"/>
      <c r="R145" s="494"/>
      <c r="S145" s="494"/>
      <c r="T145" s="494"/>
      <c r="U145" s="494" t="s">
        <v>448</v>
      </c>
      <c r="V145" s="494"/>
      <c r="W145" s="494"/>
      <c r="X145" s="494"/>
      <c r="Y145" s="494"/>
      <c r="Z145" s="494" t="s">
        <v>448</v>
      </c>
      <c r="AA145" s="494"/>
      <c r="AB145" s="494"/>
      <c r="AC145" s="494"/>
      <c r="AD145" s="494"/>
      <c r="AE145" s="494" t="s">
        <v>448</v>
      </c>
      <c r="AF145" s="494"/>
      <c r="AG145" s="494"/>
      <c r="AH145" s="494"/>
      <c r="AI145" s="494"/>
      <c r="AJ145" s="494" t="s">
        <v>448</v>
      </c>
      <c r="AK145" s="494"/>
      <c r="AL145" s="494"/>
      <c r="AM145" s="494"/>
      <c r="AN145" s="494"/>
      <c r="AO145" s="494" t="s">
        <v>448</v>
      </c>
      <c r="AP145" s="494"/>
      <c r="AQ145" s="494"/>
      <c r="AR145" s="494"/>
      <c r="AS145" s="494"/>
      <c r="AT145" s="494" t="s">
        <v>448</v>
      </c>
      <c r="AU145" s="494"/>
      <c r="AV145" s="494"/>
      <c r="AW145" s="494"/>
      <c r="AX145" s="494"/>
    </row>
    <row r="146" spans="2:50" ht="14.25" hidden="1" customHeight="1" outlineLevel="1">
      <c r="B146" s="494"/>
      <c r="C146" s="494"/>
      <c r="D146" s="494"/>
      <c r="E146" s="203" t="s">
        <v>162</v>
      </c>
      <c r="F146" s="203" t="s">
        <v>449</v>
      </c>
      <c r="G146" s="203" t="s">
        <v>164</v>
      </c>
      <c r="H146" s="494"/>
      <c r="I146" s="204" t="s">
        <v>162</v>
      </c>
      <c r="J146" s="204" t="s">
        <v>449</v>
      </c>
      <c r="K146" s="204" t="s">
        <v>164</v>
      </c>
      <c r="L146" s="527"/>
      <c r="M146" s="527"/>
      <c r="N146" s="494"/>
      <c r="O146" s="494"/>
      <c r="P146" s="203" t="s">
        <v>162</v>
      </c>
      <c r="Q146" s="203" t="s">
        <v>449</v>
      </c>
      <c r="R146" s="203" t="s">
        <v>164</v>
      </c>
      <c r="S146" s="205" t="s">
        <v>168</v>
      </c>
      <c r="T146" s="494"/>
      <c r="U146" s="203" t="s">
        <v>162</v>
      </c>
      <c r="V146" s="203" t="s">
        <v>449</v>
      </c>
      <c r="W146" s="203" t="s">
        <v>164</v>
      </c>
      <c r="X146" s="205" t="s">
        <v>168</v>
      </c>
      <c r="Y146" s="494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494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494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494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494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494"/>
    </row>
    <row r="147" spans="2:50" ht="14.25" hidden="1" customHeight="1" outlineLevel="1">
      <c r="B147" s="494" t="s">
        <v>139</v>
      </c>
      <c r="C147" s="203">
        <v>1</v>
      </c>
      <c r="D147" s="206" t="s">
        <v>415</v>
      </c>
      <c r="E147" s="203">
        <v>21</v>
      </c>
      <c r="F147" s="203">
        <v>2000</v>
      </c>
      <c r="G147" s="208">
        <f t="shared" ref="G147:G152" si="175">F147/E147</f>
        <v>95.238095238095241</v>
      </c>
      <c r="H147" s="529">
        <f>AVERAGE(F147:F161)</f>
        <v>2000</v>
      </c>
      <c r="I147" s="209">
        <f>AVERAGE(P147,U147,Z147,AE147,AJ147,AO147,AT147)</f>
        <v>21</v>
      </c>
      <c r="J147" s="209">
        <f>AVERAGE(Q147,V147,AA147,AF147,AK147,AP147,AU147)</f>
        <v>1730.3452817185537</v>
      </c>
      <c r="K147" s="210">
        <f>AVERAGE(R147,W147,AB147,AG147,AL147,AQ147,AV147)</f>
        <v>82.397394367550177</v>
      </c>
      <c r="L147" s="530">
        <f>IFERROR(AVERAGE(K147:K161),"-")</f>
        <v>74.889105427249703</v>
      </c>
      <c r="M147" s="209">
        <f>RANK(K147, K$147:$K$161)</f>
        <v>1</v>
      </c>
      <c r="N147" s="494"/>
      <c r="O147" s="494"/>
      <c r="P147" s="207">
        <v>21</v>
      </c>
      <c r="Q147" s="207">
        <v>1729.3302540415698</v>
      </c>
      <c r="R147" s="208">
        <f t="shared" ref="R147:R152" si="176">Q147/P147</f>
        <v>82.349059716265231</v>
      </c>
      <c r="S147" s="205">
        <f>RANK(R147, R$147:R$161)</f>
        <v>1</v>
      </c>
      <c r="T147" s="529">
        <f>AVERAGE(R147:R161)</f>
        <v>74.351097002734051</v>
      </c>
      <c r="U147" s="207">
        <v>21</v>
      </c>
      <c r="V147" s="207">
        <v>1729.7406194913119</v>
      </c>
      <c r="W147" s="208">
        <f t="shared" ref="W147:W152" si="177">V147/U147</f>
        <v>82.368600928157704</v>
      </c>
      <c r="X147" s="205">
        <f>RANK(W147, W$147:W$161)</f>
        <v>1</v>
      </c>
      <c r="Y147" s="529">
        <f>AVERAGE(W147:W161)</f>
        <v>74.592369373352781</v>
      </c>
      <c r="Z147" s="207">
        <v>21</v>
      </c>
      <c r="AA147" s="207">
        <v>1729.9972803916246</v>
      </c>
      <c r="AB147" s="208">
        <f t="shared" ref="AB147:AB152" si="178">AA147/Z147</f>
        <v>82.380822875791651</v>
      </c>
      <c r="AC147" s="205">
        <f>RANK(AB147, AB$147:AB$161)</f>
        <v>1</v>
      </c>
      <c r="AD147" s="529">
        <f>AVERAGE(AB147:AB161)</f>
        <v>74.817903362823216</v>
      </c>
      <c r="AE147" s="207">
        <v>21</v>
      </c>
      <c r="AF147" s="207">
        <v>1730.270826191291</v>
      </c>
      <c r="AG147" s="208">
        <f t="shared" ref="AG147:AG152" si="179">AF147/AE147</f>
        <v>82.393848866251957</v>
      </c>
      <c r="AH147" s="205">
        <f>RANK(AG147, AG$147:AG$161)</f>
        <v>1</v>
      </c>
      <c r="AI147" s="529">
        <f>AVERAGE(AG147:AG161)</f>
        <v>75.031339891202549</v>
      </c>
      <c r="AJ147" s="207">
        <v>21</v>
      </c>
      <c r="AK147" s="207">
        <v>1730.6756756756754</v>
      </c>
      <c r="AL147" s="208">
        <f t="shared" ref="AL147:AL152" si="180">AK147/AJ147</f>
        <v>82.413127413127398</v>
      </c>
      <c r="AM147" s="205">
        <f>RANK(AL147, AL$147:AL$161)</f>
        <v>1</v>
      </c>
      <c r="AN147" s="529">
        <f>AVERAGE(AL147:AL161)</f>
        <v>75.128125182187759</v>
      </c>
      <c r="AO147" s="207">
        <v>21</v>
      </c>
      <c r="AP147" s="207">
        <v>1730.9930715935327</v>
      </c>
      <c r="AQ147" s="208">
        <f t="shared" ref="AQ147:AQ152" si="181">AP147/AO147</f>
        <v>82.428241504453936</v>
      </c>
      <c r="AR147" s="205">
        <f>RANK(AQ147, AQ$147:AQ$161)</f>
        <v>1</v>
      </c>
      <c r="AS147" s="529">
        <f>AVERAGE(AQ147:AQ161)</f>
        <v>75.148143769779679</v>
      </c>
      <c r="AT147" s="207">
        <v>21</v>
      </c>
      <c r="AU147" s="207">
        <v>1731.4092446448706</v>
      </c>
      <c r="AV147" s="208">
        <f t="shared" ref="AV147:AV152" si="182">AU147/AT147</f>
        <v>82.448059268803362</v>
      </c>
      <c r="AW147" s="205">
        <f>RANK(AV147, AV$147:AV$161)</f>
        <v>1</v>
      </c>
      <c r="AX147" s="529">
        <f>AVERAGE(AV147:AV161)</f>
        <v>75.154759408667843</v>
      </c>
    </row>
    <row r="148" spans="2:50" ht="14.25" hidden="1" customHeight="1" outlineLevel="1">
      <c r="B148" s="494"/>
      <c r="C148" s="203">
        <v>2</v>
      </c>
      <c r="D148" s="206" t="s">
        <v>416</v>
      </c>
      <c r="E148" s="203">
        <v>25</v>
      </c>
      <c r="F148" s="203">
        <v>2000</v>
      </c>
      <c r="G148" s="208">
        <f t="shared" si="175"/>
        <v>80</v>
      </c>
      <c r="H148" s="529"/>
      <c r="I148" s="209">
        <f t="shared" ref="I148:K152" si="183">AVERAGE(P148,U148,Z148,AE148,AJ148,AO148,AT148)</f>
        <v>25</v>
      </c>
      <c r="J148" s="209">
        <f t="shared" si="183"/>
        <v>1762.4091808683684</v>
      </c>
      <c r="K148" s="210">
        <f t="shared" si="183"/>
        <v>70.496367234734734</v>
      </c>
      <c r="L148" s="530"/>
      <c r="M148" s="209">
        <f>RANK(K148, K$147:$K$161)</f>
        <v>5</v>
      </c>
      <c r="N148" s="494"/>
      <c r="O148" s="494"/>
      <c r="P148" s="207">
        <v>25</v>
      </c>
      <c r="Q148" s="207">
        <v>1761.9516251992509</v>
      </c>
      <c r="R148" s="208">
        <f t="shared" si="176"/>
        <v>70.478065007970031</v>
      </c>
      <c r="S148" s="205">
        <f t="shared" ref="S148:S152" si="184">RANK(R148, R$147:R$161)</f>
        <v>5</v>
      </c>
      <c r="T148" s="529"/>
      <c r="U148" s="207">
        <v>25</v>
      </c>
      <c r="V148" s="207">
        <v>1762.0021762785634</v>
      </c>
      <c r="W148" s="208">
        <f t="shared" si="177"/>
        <v>70.480087051142533</v>
      </c>
      <c r="X148" s="205">
        <f t="shared" ref="X148:X149" si="185">RANK(W148, W$147:W$161)</f>
        <v>5</v>
      </c>
      <c r="Y148" s="529"/>
      <c r="Z148" s="207">
        <v>25</v>
      </c>
      <c r="AA148" s="207">
        <v>1762.1403819808206</v>
      </c>
      <c r="AB148" s="208">
        <f t="shared" si="178"/>
        <v>70.485615279232832</v>
      </c>
      <c r="AC148" s="205">
        <f t="shared" ref="AC148:AC149" si="186">RANK(AB148, AB$147:AB$161)</f>
        <v>5</v>
      </c>
      <c r="AD148" s="529"/>
      <c r="AE148" s="207">
        <v>25</v>
      </c>
      <c r="AF148" s="207">
        <v>1762.2970110614244</v>
      </c>
      <c r="AG148" s="208">
        <f t="shared" si="179"/>
        <v>70.491880442456974</v>
      </c>
      <c r="AH148" s="205">
        <f t="shared" ref="AH148:AH149" si="187">RANK(AG148, AG$147:AG$161)</f>
        <v>5</v>
      </c>
      <c r="AI148" s="529"/>
      <c r="AJ148" s="207">
        <v>25</v>
      </c>
      <c r="AK148" s="207">
        <v>1762.6575630252091</v>
      </c>
      <c r="AL148" s="208">
        <f t="shared" si="180"/>
        <v>70.506302521008365</v>
      </c>
      <c r="AM148" s="205">
        <f t="shared" ref="AM148:AM149" si="188">RANK(AL148, AL$147:AL$161)</f>
        <v>5</v>
      </c>
      <c r="AN148" s="529"/>
      <c r="AO148" s="207">
        <v>25</v>
      </c>
      <c r="AP148" s="207">
        <v>1762.9067245119306</v>
      </c>
      <c r="AQ148" s="208">
        <f t="shared" si="181"/>
        <v>70.516268980477221</v>
      </c>
      <c r="AR148" s="205">
        <f t="shared" ref="AR148:AR149" si="189">RANK(AQ148, AQ$147:AQ$161)</f>
        <v>5</v>
      </c>
      <c r="AS148" s="529"/>
      <c r="AT148" s="207">
        <v>25</v>
      </c>
      <c r="AU148" s="207">
        <v>1762.9087840213797</v>
      </c>
      <c r="AV148" s="208">
        <f t="shared" si="182"/>
        <v>70.516351360855182</v>
      </c>
      <c r="AW148" s="205">
        <f t="shared" ref="AW148:AW149" si="190">RANK(AV148, AV$147:AV$161)</f>
        <v>5</v>
      </c>
      <c r="AX148" s="529"/>
    </row>
    <row r="149" spans="2:50" ht="14.25" hidden="1" customHeight="1" outlineLevel="1">
      <c r="B149" s="494"/>
      <c r="C149" s="203">
        <v>3</v>
      </c>
      <c r="D149" s="206" t="s">
        <v>417</v>
      </c>
      <c r="E149" s="203">
        <v>24</v>
      </c>
      <c r="F149" s="203">
        <v>2000</v>
      </c>
      <c r="G149" s="208">
        <f t="shared" si="175"/>
        <v>83.333333333333329</v>
      </c>
      <c r="H149" s="529"/>
      <c r="I149" s="209">
        <f t="shared" si="183"/>
        <v>24</v>
      </c>
      <c r="J149" s="209">
        <f t="shared" si="183"/>
        <v>1756.5179432553898</v>
      </c>
      <c r="K149" s="210">
        <f t="shared" si="183"/>
        <v>73.188247635641218</v>
      </c>
      <c r="L149" s="530"/>
      <c r="M149" s="209">
        <f>RANK(K149, K$147:$K$161)</f>
        <v>3</v>
      </c>
      <c r="N149" s="494"/>
      <c r="O149" s="494"/>
      <c r="P149" s="207">
        <v>24</v>
      </c>
      <c r="Q149" s="207">
        <v>1755.4447058823523</v>
      </c>
      <c r="R149" s="208">
        <f t="shared" si="176"/>
        <v>73.143529411764675</v>
      </c>
      <c r="S149" s="205">
        <f t="shared" si="184"/>
        <v>3</v>
      </c>
      <c r="T149" s="529"/>
      <c r="U149" s="207">
        <v>24</v>
      </c>
      <c r="V149" s="207">
        <v>1755.7946011771871</v>
      </c>
      <c r="W149" s="208">
        <f t="shared" si="177"/>
        <v>73.158108382382792</v>
      </c>
      <c r="X149" s="205">
        <f t="shared" si="185"/>
        <v>3</v>
      </c>
      <c r="Y149" s="529"/>
      <c r="Z149" s="207">
        <v>24</v>
      </c>
      <c r="AA149" s="207">
        <v>1756.063897763577</v>
      </c>
      <c r="AB149" s="208">
        <f t="shared" si="178"/>
        <v>73.169329073482373</v>
      </c>
      <c r="AC149" s="205">
        <f t="shared" si="186"/>
        <v>3</v>
      </c>
      <c r="AD149" s="529"/>
      <c r="AE149" s="207">
        <v>24</v>
      </c>
      <c r="AF149" s="207">
        <v>1755.8465011286685</v>
      </c>
      <c r="AG149" s="208">
        <f t="shared" si="179"/>
        <v>73.160270880361182</v>
      </c>
      <c r="AH149" s="205">
        <f t="shared" si="187"/>
        <v>3</v>
      </c>
      <c r="AI149" s="529"/>
      <c r="AJ149" s="207">
        <v>24</v>
      </c>
      <c r="AK149" s="207">
        <v>1756.9797533871179</v>
      </c>
      <c r="AL149" s="208">
        <f t="shared" si="180"/>
        <v>73.207489724463244</v>
      </c>
      <c r="AM149" s="205">
        <f t="shared" si="188"/>
        <v>3</v>
      </c>
      <c r="AN149" s="529"/>
      <c r="AO149" s="207">
        <v>24</v>
      </c>
      <c r="AP149" s="207">
        <v>1757.7049180327876</v>
      </c>
      <c r="AQ149" s="208">
        <f t="shared" si="181"/>
        <v>73.237704918032819</v>
      </c>
      <c r="AR149" s="205">
        <f t="shared" si="189"/>
        <v>3</v>
      </c>
      <c r="AS149" s="529"/>
      <c r="AT149" s="207">
        <v>24</v>
      </c>
      <c r="AU149" s="207">
        <v>1757.7912254160356</v>
      </c>
      <c r="AV149" s="208">
        <f t="shared" si="182"/>
        <v>73.241301059001486</v>
      </c>
      <c r="AW149" s="205">
        <f t="shared" si="190"/>
        <v>3</v>
      </c>
      <c r="AX149" s="529"/>
    </row>
    <row r="150" spans="2:50" ht="14.25" hidden="1" customHeight="1" outlineLevel="1">
      <c r="B150" s="494"/>
      <c r="C150" s="203">
        <v>4</v>
      </c>
      <c r="D150" s="206" t="s">
        <v>419</v>
      </c>
      <c r="E150" s="203">
        <v>24</v>
      </c>
      <c r="F150" s="203">
        <v>2000</v>
      </c>
      <c r="G150" s="208">
        <f t="shared" si="175"/>
        <v>83.333333333333329</v>
      </c>
      <c r="H150" s="529"/>
      <c r="I150" s="209">
        <f t="shared" si="183"/>
        <v>24</v>
      </c>
      <c r="J150" s="209">
        <f t="shared" si="183"/>
        <v>1741.1417390716986</v>
      </c>
      <c r="K150" s="210">
        <f t="shared" si="183"/>
        <v>72.547572461320769</v>
      </c>
      <c r="L150" s="530"/>
      <c r="M150" s="209">
        <f>RANK(K150, K$147:$K$161)</f>
        <v>4</v>
      </c>
      <c r="N150" s="494"/>
      <c r="O150" s="494"/>
      <c r="P150" s="207">
        <v>24</v>
      </c>
      <c r="Q150" s="207">
        <v>1740.3395311236848</v>
      </c>
      <c r="R150" s="208">
        <f t="shared" si="176"/>
        <v>72.514147130153532</v>
      </c>
      <c r="S150" s="205">
        <f>RANK(R150, R$147:R$161)</f>
        <v>4</v>
      </c>
      <c r="T150" s="529"/>
      <c r="U150" s="207">
        <v>24</v>
      </c>
      <c r="V150" s="207">
        <v>1740.61790888462</v>
      </c>
      <c r="W150" s="208">
        <f t="shared" si="177"/>
        <v>72.525746203525827</v>
      </c>
      <c r="X150" s="205">
        <f>RANK(W150, W$147:W$161)</f>
        <v>4</v>
      </c>
      <c r="Y150" s="529"/>
      <c r="Z150" s="207">
        <v>24</v>
      </c>
      <c r="AA150" s="207">
        <v>1740.6296851574202</v>
      </c>
      <c r="AB150" s="208">
        <f t="shared" si="178"/>
        <v>72.526236881559171</v>
      </c>
      <c r="AC150" s="205">
        <f>RANK(AB150, AB$147:AB$161)</f>
        <v>4</v>
      </c>
      <c r="AD150" s="529"/>
      <c r="AE150" s="207">
        <v>24</v>
      </c>
      <c r="AF150" s="207">
        <v>1740.7725321888393</v>
      </c>
      <c r="AG150" s="208">
        <f t="shared" si="179"/>
        <v>72.532188841201631</v>
      </c>
      <c r="AH150" s="205">
        <f>RANK(AG150, AG$147:AG$161)</f>
        <v>4</v>
      </c>
      <c r="AI150" s="529"/>
      <c r="AJ150" s="207">
        <v>24</v>
      </c>
      <c r="AK150" s="207">
        <v>1741.353383458644</v>
      </c>
      <c r="AL150" s="208">
        <f t="shared" si="180"/>
        <v>72.556390977443499</v>
      </c>
      <c r="AM150" s="205">
        <f>RANK(AL150, AL$147:AL$161)</f>
        <v>4</v>
      </c>
      <c r="AN150" s="529"/>
      <c r="AO150" s="207">
        <v>24</v>
      </c>
      <c r="AP150" s="207">
        <v>1742.1351211964939</v>
      </c>
      <c r="AQ150" s="208">
        <f t="shared" si="181"/>
        <v>72.588963383187249</v>
      </c>
      <c r="AR150" s="205">
        <f>RANK(AQ150, AQ$147:AQ$161)</f>
        <v>4</v>
      </c>
      <c r="AS150" s="529"/>
      <c r="AT150" s="207">
        <v>24</v>
      </c>
      <c r="AU150" s="207">
        <v>1742.1440114921891</v>
      </c>
      <c r="AV150" s="208">
        <f t="shared" si="182"/>
        <v>72.589333812174544</v>
      </c>
      <c r="AW150" s="205">
        <f>RANK(AV150, AV$147:AV$161)</f>
        <v>4</v>
      </c>
      <c r="AX150" s="529"/>
    </row>
    <row r="151" spans="2:50" ht="14.25" hidden="1" customHeight="1" outlineLevel="1">
      <c r="B151" s="494"/>
      <c r="C151" s="203">
        <v>5</v>
      </c>
      <c r="D151" s="206" t="s">
        <v>414</v>
      </c>
      <c r="E151" s="203">
        <v>25</v>
      </c>
      <c r="F151" s="203">
        <v>2000</v>
      </c>
      <c r="G151" s="208">
        <f t="shared" si="175"/>
        <v>80</v>
      </c>
      <c r="H151" s="529"/>
      <c r="I151" s="209">
        <f t="shared" si="183"/>
        <v>25</v>
      </c>
      <c r="J151" s="209">
        <f t="shared" si="183"/>
        <v>1748.1836727649238</v>
      </c>
      <c r="K151" s="210">
        <f t="shared" si="183"/>
        <v>69.927346910596953</v>
      </c>
      <c r="L151" s="530"/>
      <c r="M151" s="209">
        <f>RANK(K151, K$147:$K$161)</f>
        <v>6</v>
      </c>
      <c r="N151" s="494"/>
      <c r="O151" s="494"/>
      <c r="P151" s="207">
        <v>25</v>
      </c>
      <c r="Q151" s="207">
        <v>1743.8440111420609</v>
      </c>
      <c r="R151" s="208">
        <f t="shared" si="176"/>
        <v>69.753760445682431</v>
      </c>
      <c r="S151" s="205">
        <f t="shared" si="184"/>
        <v>6</v>
      </c>
      <c r="T151" s="529"/>
      <c r="U151" s="207">
        <v>25</v>
      </c>
      <c r="V151" s="207">
        <v>1748.2069454287732</v>
      </c>
      <c r="W151" s="208">
        <f t="shared" si="177"/>
        <v>69.928277817150928</v>
      </c>
      <c r="X151" s="205">
        <f t="shared" ref="X151:X152" si="191">RANK(W151, W$147:W$161)</f>
        <v>6</v>
      </c>
      <c r="Y151" s="529"/>
      <c r="Z151" s="207">
        <v>25</v>
      </c>
      <c r="AA151" s="207">
        <v>1748.3133537775309</v>
      </c>
      <c r="AB151" s="208">
        <f t="shared" si="178"/>
        <v>69.932534151101237</v>
      </c>
      <c r="AC151" s="205">
        <f t="shared" ref="AC151:AC152" si="192">RANK(AB151, AB$147:AB$161)</f>
        <v>6</v>
      </c>
      <c r="AD151" s="529"/>
      <c r="AE151" s="207">
        <v>25</v>
      </c>
      <c r="AF151" s="207">
        <v>1748.6583562222693</v>
      </c>
      <c r="AG151" s="208">
        <f t="shared" si="179"/>
        <v>69.946334248890764</v>
      </c>
      <c r="AH151" s="205">
        <f t="shared" ref="AH151:AH152" si="193">RANK(AG151, AG$147:AG$161)</f>
        <v>6</v>
      </c>
      <c r="AI151" s="529"/>
      <c r="AJ151" s="207">
        <v>25</v>
      </c>
      <c r="AK151" s="207">
        <v>1748.9968976215093</v>
      </c>
      <c r="AL151" s="208">
        <f t="shared" si="180"/>
        <v>69.959875904860368</v>
      </c>
      <c r="AM151" s="205">
        <f t="shared" ref="AM151:AM152" si="194">RANK(AL151, AL$147:AL$161)</f>
        <v>6</v>
      </c>
      <c r="AN151" s="529"/>
      <c r="AO151" s="207">
        <v>25</v>
      </c>
      <c r="AP151" s="207">
        <v>1749.532710280374</v>
      </c>
      <c r="AQ151" s="208">
        <f t="shared" si="181"/>
        <v>69.981308411214954</v>
      </c>
      <c r="AR151" s="205">
        <f t="shared" ref="AR151:AR152" si="195">RANK(AQ151, AQ$147:AQ$161)</f>
        <v>6</v>
      </c>
      <c r="AS151" s="529"/>
      <c r="AT151" s="207">
        <v>25</v>
      </c>
      <c r="AU151" s="207">
        <v>1749.73343488195</v>
      </c>
      <c r="AV151" s="208">
        <f t="shared" si="182"/>
        <v>69.989337395278</v>
      </c>
      <c r="AW151" s="205">
        <f t="shared" ref="AW151:AW152" si="196">RANK(AV151, AV$147:AV$161)</f>
        <v>6</v>
      </c>
      <c r="AX151" s="529"/>
    </row>
    <row r="152" spans="2:50" ht="14.25" hidden="1" customHeight="1" outlineLevel="1">
      <c r="B152" s="494"/>
      <c r="C152" s="203">
        <v>6</v>
      </c>
      <c r="D152" s="206" t="s">
        <v>646</v>
      </c>
      <c r="E152" s="203">
        <v>21</v>
      </c>
      <c r="F152" s="203">
        <v>2000</v>
      </c>
      <c r="G152" s="208">
        <f t="shared" si="175"/>
        <v>95.238095238095241</v>
      </c>
      <c r="H152" s="529"/>
      <c r="I152" s="209">
        <f t="shared" si="183"/>
        <v>21</v>
      </c>
      <c r="J152" s="209">
        <f t="shared" si="183"/>
        <v>1696.331783026741</v>
      </c>
      <c r="K152" s="210">
        <f t="shared" si="183"/>
        <v>80.777703953654353</v>
      </c>
      <c r="L152" s="530"/>
      <c r="M152" s="209">
        <f>RANK(K152, K$147:$K$161)</f>
        <v>2</v>
      </c>
      <c r="N152" s="494"/>
      <c r="O152" s="494"/>
      <c r="P152" s="207">
        <v>21</v>
      </c>
      <c r="Q152" s="207">
        <v>1635.2284263959382</v>
      </c>
      <c r="R152" s="208">
        <f t="shared" si="176"/>
        <v>77.868020304568489</v>
      </c>
      <c r="S152" s="205">
        <f t="shared" si="184"/>
        <v>2</v>
      </c>
      <c r="T152" s="529"/>
      <c r="U152" s="207">
        <v>21</v>
      </c>
      <c r="V152" s="207">
        <v>1660.9613130128964</v>
      </c>
      <c r="W152" s="208">
        <f t="shared" si="177"/>
        <v>79.093395857756974</v>
      </c>
      <c r="X152" s="205">
        <f t="shared" si="191"/>
        <v>2</v>
      </c>
      <c r="Y152" s="529"/>
      <c r="Z152" s="207">
        <v>21</v>
      </c>
      <c r="AA152" s="207">
        <v>1688.6705202312137</v>
      </c>
      <c r="AB152" s="208">
        <f t="shared" si="178"/>
        <v>80.412881915772076</v>
      </c>
      <c r="AC152" s="205">
        <f t="shared" si="192"/>
        <v>2</v>
      </c>
      <c r="AD152" s="529"/>
      <c r="AE152" s="207">
        <v>21</v>
      </c>
      <c r="AF152" s="207">
        <v>1714.933837429109</v>
      </c>
      <c r="AG152" s="208">
        <f t="shared" si="179"/>
        <v>81.663516068052814</v>
      </c>
      <c r="AH152" s="205">
        <f t="shared" si="193"/>
        <v>2</v>
      </c>
      <c r="AI152" s="529"/>
      <c r="AJ152" s="207">
        <v>21</v>
      </c>
      <c r="AK152" s="207">
        <v>1724.6368555966965</v>
      </c>
      <c r="AL152" s="208">
        <f t="shared" si="180"/>
        <v>82.125564552223636</v>
      </c>
      <c r="AM152" s="205">
        <f t="shared" si="194"/>
        <v>2</v>
      </c>
      <c r="AN152" s="529"/>
      <c r="AO152" s="207">
        <v>21</v>
      </c>
      <c r="AP152" s="207">
        <v>1724.8638838475495</v>
      </c>
      <c r="AQ152" s="208">
        <f t="shared" si="181"/>
        <v>82.136375421311882</v>
      </c>
      <c r="AR152" s="205">
        <f t="shared" si="195"/>
        <v>2</v>
      </c>
      <c r="AS152" s="529"/>
      <c r="AT152" s="207">
        <v>21</v>
      </c>
      <c r="AU152" s="207">
        <v>1725.0276446737844</v>
      </c>
      <c r="AV152" s="208">
        <f t="shared" si="182"/>
        <v>82.144173555894497</v>
      </c>
      <c r="AW152" s="205">
        <f t="shared" si="196"/>
        <v>2</v>
      </c>
      <c r="AX152" s="529"/>
    </row>
    <row r="153" spans="2:50" ht="14.25" hidden="1" customHeight="1" outlineLevel="1">
      <c r="B153" s="494"/>
      <c r="C153" s="203">
        <v>7</v>
      </c>
      <c r="D153" s="206"/>
      <c r="E153" s="203"/>
      <c r="F153" s="203"/>
      <c r="G153" s="208"/>
      <c r="H153" s="529"/>
      <c r="I153" s="209"/>
      <c r="J153" s="209"/>
      <c r="K153" s="210"/>
      <c r="L153" s="530"/>
      <c r="M153" s="209"/>
      <c r="N153" s="494"/>
      <c r="O153" s="494"/>
      <c r="P153" s="203"/>
      <c r="Q153" s="203"/>
      <c r="R153" s="208"/>
      <c r="S153" s="205"/>
      <c r="T153" s="529"/>
      <c r="U153" s="203"/>
      <c r="V153" s="203"/>
      <c r="W153" s="208"/>
      <c r="X153" s="205"/>
      <c r="Y153" s="529"/>
      <c r="Z153" s="203"/>
      <c r="AA153" s="203"/>
      <c r="AB153" s="208"/>
      <c r="AC153" s="205"/>
      <c r="AD153" s="529"/>
      <c r="AE153" s="203"/>
      <c r="AF153" s="203"/>
      <c r="AG153" s="208"/>
      <c r="AH153" s="205"/>
      <c r="AI153" s="529"/>
      <c r="AJ153" s="203"/>
      <c r="AK153" s="203"/>
      <c r="AL153" s="208"/>
      <c r="AM153" s="205"/>
      <c r="AN153" s="529"/>
      <c r="AO153" s="203"/>
      <c r="AP153" s="203"/>
      <c r="AQ153" s="208"/>
      <c r="AR153" s="205"/>
      <c r="AS153" s="529"/>
      <c r="AT153" s="203"/>
      <c r="AU153" s="203"/>
      <c r="AV153" s="208"/>
      <c r="AW153" s="205"/>
      <c r="AX153" s="529"/>
    </row>
    <row r="154" spans="2:50" ht="14.25" hidden="1" customHeight="1" outlineLevel="1">
      <c r="B154" s="494"/>
      <c r="C154" s="203">
        <v>8</v>
      </c>
      <c r="D154" s="206"/>
      <c r="E154" s="203"/>
      <c r="F154" s="203"/>
      <c r="G154" s="208"/>
      <c r="H154" s="529"/>
      <c r="I154" s="209"/>
      <c r="J154" s="209"/>
      <c r="K154" s="210"/>
      <c r="L154" s="530"/>
      <c r="M154" s="209"/>
      <c r="N154" s="494"/>
      <c r="O154" s="494"/>
      <c r="P154" s="203"/>
      <c r="Q154" s="203"/>
      <c r="R154" s="208"/>
      <c r="S154" s="205"/>
      <c r="T154" s="529"/>
      <c r="U154" s="203"/>
      <c r="V154" s="203"/>
      <c r="W154" s="208"/>
      <c r="X154" s="205"/>
      <c r="Y154" s="529"/>
      <c r="Z154" s="203"/>
      <c r="AA154" s="203"/>
      <c r="AB154" s="208"/>
      <c r="AC154" s="205"/>
      <c r="AD154" s="529"/>
      <c r="AE154" s="203"/>
      <c r="AF154" s="203"/>
      <c r="AG154" s="208"/>
      <c r="AH154" s="205"/>
      <c r="AI154" s="529"/>
      <c r="AJ154" s="203"/>
      <c r="AK154" s="203"/>
      <c r="AL154" s="208"/>
      <c r="AM154" s="205"/>
      <c r="AN154" s="529"/>
      <c r="AO154" s="203"/>
      <c r="AP154" s="203"/>
      <c r="AQ154" s="208"/>
      <c r="AR154" s="205"/>
      <c r="AS154" s="529"/>
      <c r="AT154" s="203"/>
      <c r="AU154" s="203"/>
      <c r="AV154" s="208"/>
      <c r="AW154" s="205"/>
      <c r="AX154" s="529"/>
    </row>
    <row r="155" spans="2:50" ht="14.25" hidden="1" customHeight="1" outlineLevel="1">
      <c r="B155" s="494"/>
      <c r="C155" s="203">
        <v>9</v>
      </c>
      <c r="D155" s="206"/>
      <c r="E155" s="203"/>
      <c r="F155" s="203"/>
      <c r="G155" s="208"/>
      <c r="H155" s="529"/>
      <c r="I155" s="209"/>
      <c r="J155" s="209"/>
      <c r="K155" s="210"/>
      <c r="L155" s="530"/>
      <c r="M155" s="209"/>
      <c r="N155" s="494"/>
      <c r="O155" s="494"/>
      <c r="P155" s="203"/>
      <c r="Q155" s="203"/>
      <c r="R155" s="208"/>
      <c r="S155" s="205"/>
      <c r="T155" s="529"/>
      <c r="U155" s="203"/>
      <c r="V155" s="203"/>
      <c r="W155" s="208"/>
      <c r="X155" s="205"/>
      <c r="Y155" s="529"/>
      <c r="Z155" s="203"/>
      <c r="AA155" s="203"/>
      <c r="AB155" s="208"/>
      <c r="AC155" s="205"/>
      <c r="AD155" s="529"/>
      <c r="AE155" s="203"/>
      <c r="AF155" s="203"/>
      <c r="AG155" s="208"/>
      <c r="AH155" s="205"/>
      <c r="AI155" s="529"/>
      <c r="AJ155" s="203"/>
      <c r="AK155" s="203"/>
      <c r="AL155" s="208"/>
      <c r="AM155" s="205"/>
      <c r="AN155" s="529"/>
      <c r="AO155" s="203"/>
      <c r="AP155" s="203"/>
      <c r="AQ155" s="208"/>
      <c r="AR155" s="205"/>
      <c r="AS155" s="529"/>
      <c r="AT155" s="203"/>
      <c r="AU155" s="203"/>
      <c r="AV155" s="208"/>
      <c r="AW155" s="205"/>
      <c r="AX155" s="529"/>
    </row>
    <row r="156" spans="2:50" ht="14.25" hidden="1" customHeight="1" outlineLevel="1">
      <c r="B156" s="494"/>
      <c r="C156" s="203">
        <v>10</v>
      </c>
      <c r="D156" s="206"/>
      <c r="E156" s="203"/>
      <c r="F156" s="203"/>
      <c r="G156" s="208"/>
      <c r="H156" s="529"/>
      <c r="I156" s="209"/>
      <c r="J156" s="209"/>
      <c r="K156" s="210"/>
      <c r="L156" s="530"/>
      <c r="M156" s="209"/>
      <c r="N156" s="494"/>
      <c r="O156" s="494"/>
      <c r="P156" s="203"/>
      <c r="Q156" s="203"/>
      <c r="R156" s="208"/>
      <c r="S156" s="205"/>
      <c r="T156" s="529"/>
      <c r="U156" s="203"/>
      <c r="V156" s="203"/>
      <c r="W156" s="208"/>
      <c r="X156" s="205"/>
      <c r="Y156" s="529"/>
      <c r="Z156" s="203"/>
      <c r="AA156" s="203"/>
      <c r="AB156" s="208"/>
      <c r="AC156" s="205"/>
      <c r="AD156" s="529"/>
      <c r="AE156" s="203"/>
      <c r="AF156" s="203"/>
      <c r="AG156" s="208"/>
      <c r="AH156" s="205"/>
      <c r="AI156" s="529"/>
      <c r="AJ156" s="203"/>
      <c r="AK156" s="203"/>
      <c r="AL156" s="208"/>
      <c r="AM156" s="205"/>
      <c r="AN156" s="529"/>
      <c r="AO156" s="203"/>
      <c r="AP156" s="203"/>
      <c r="AQ156" s="208"/>
      <c r="AR156" s="205"/>
      <c r="AS156" s="529"/>
      <c r="AT156" s="203"/>
      <c r="AU156" s="203"/>
      <c r="AV156" s="208"/>
      <c r="AW156" s="205"/>
      <c r="AX156" s="529"/>
    </row>
    <row r="157" spans="2:50" ht="14.25" hidden="1" customHeight="1" outlineLevel="1">
      <c r="B157" s="494"/>
      <c r="C157" s="203">
        <v>11</v>
      </c>
      <c r="D157" s="206"/>
      <c r="E157" s="203"/>
      <c r="F157" s="203"/>
      <c r="G157" s="208"/>
      <c r="H157" s="529"/>
      <c r="I157" s="209"/>
      <c r="J157" s="209"/>
      <c r="K157" s="210"/>
      <c r="L157" s="530"/>
      <c r="M157" s="209"/>
      <c r="N157" s="494"/>
      <c r="O157" s="494"/>
      <c r="P157" s="203"/>
      <c r="Q157" s="203"/>
      <c r="R157" s="208"/>
      <c r="S157" s="205"/>
      <c r="T157" s="529"/>
      <c r="U157" s="203"/>
      <c r="V157" s="203"/>
      <c r="W157" s="208"/>
      <c r="X157" s="205"/>
      <c r="Y157" s="529"/>
      <c r="Z157" s="203"/>
      <c r="AA157" s="203"/>
      <c r="AB157" s="208"/>
      <c r="AC157" s="205"/>
      <c r="AD157" s="529"/>
      <c r="AE157" s="203"/>
      <c r="AF157" s="203"/>
      <c r="AG157" s="208"/>
      <c r="AH157" s="205"/>
      <c r="AI157" s="529"/>
      <c r="AJ157" s="203"/>
      <c r="AK157" s="203"/>
      <c r="AL157" s="208"/>
      <c r="AM157" s="205"/>
      <c r="AN157" s="529"/>
      <c r="AO157" s="203"/>
      <c r="AP157" s="203"/>
      <c r="AQ157" s="208"/>
      <c r="AR157" s="205"/>
      <c r="AS157" s="529"/>
      <c r="AT157" s="203"/>
      <c r="AU157" s="203"/>
      <c r="AV157" s="208"/>
      <c r="AW157" s="205"/>
      <c r="AX157" s="529"/>
    </row>
    <row r="158" spans="2:50" ht="14.25" hidden="1" customHeight="1" outlineLevel="1">
      <c r="B158" s="494"/>
      <c r="C158" s="203">
        <v>12</v>
      </c>
      <c r="D158" s="206"/>
      <c r="E158" s="203"/>
      <c r="F158" s="203"/>
      <c r="G158" s="208"/>
      <c r="H158" s="529"/>
      <c r="I158" s="209"/>
      <c r="J158" s="209"/>
      <c r="K158" s="210"/>
      <c r="L158" s="530"/>
      <c r="M158" s="209"/>
      <c r="N158" s="494"/>
      <c r="O158" s="494"/>
      <c r="P158" s="203"/>
      <c r="Q158" s="203"/>
      <c r="R158" s="208"/>
      <c r="S158" s="205"/>
      <c r="T158" s="529"/>
      <c r="U158" s="203"/>
      <c r="V158" s="203"/>
      <c r="W158" s="208"/>
      <c r="X158" s="205"/>
      <c r="Y158" s="529"/>
      <c r="Z158" s="203"/>
      <c r="AA158" s="203"/>
      <c r="AB158" s="208"/>
      <c r="AC158" s="205"/>
      <c r="AD158" s="529"/>
      <c r="AE158" s="203"/>
      <c r="AF158" s="203"/>
      <c r="AG158" s="208"/>
      <c r="AH158" s="205"/>
      <c r="AI158" s="529"/>
      <c r="AJ158" s="203"/>
      <c r="AK158" s="203"/>
      <c r="AL158" s="208"/>
      <c r="AM158" s="205"/>
      <c r="AN158" s="529"/>
      <c r="AO158" s="203"/>
      <c r="AP158" s="203"/>
      <c r="AQ158" s="208"/>
      <c r="AR158" s="205"/>
      <c r="AS158" s="529"/>
      <c r="AT158" s="203"/>
      <c r="AU158" s="203"/>
      <c r="AV158" s="208"/>
      <c r="AW158" s="205"/>
      <c r="AX158" s="529"/>
    </row>
    <row r="159" spans="2:50" ht="14.25" hidden="1" customHeight="1" outlineLevel="1">
      <c r="B159" s="494"/>
      <c r="C159" s="203">
        <v>13</v>
      </c>
      <c r="D159" s="206"/>
      <c r="E159" s="203"/>
      <c r="F159" s="203"/>
      <c r="G159" s="208"/>
      <c r="H159" s="529"/>
      <c r="I159" s="209"/>
      <c r="J159" s="209"/>
      <c r="K159" s="210"/>
      <c r="L159" s="530"/>
      <c r="M159" s="209"/>
      <c r="N159" s="494"/>
      <c r="O159" s="494"/>
      <c r="P159" s="203"/>
      <c r="Q159" s="203"/>
      <c r="R159" s="208"/>
      <c r="S159" s="205"/>
      <c r="T159" s="529"/>
      <c r="U159" s="203"/>
      <c r="V159" s="203"/>
      <c r="W159" s="208"/>
      <c r="X159" s="205"/>
      <c r="Y159" s="529"/>
      <c r="Z159" s="203"/>
      <c r="AA159" s="203"/>
      <c r="AB159" s="208"/>
      <c r="AC159" s="205"/>
      <c r="AD159" s="529"/>
      <c r="AE159" s="203"/>
      <c r="AF159" s="203"/>
      <c r="AG159" s="208"/>
      <c r="AH159" s="205"/>
      <c r="AI159" s="529"/>
      <c r="AJ159" s="203"/>
      <c r="AK159" s="203"/>
      <c r="AL159" s="208"/>
      <c r="AM159" s="205"/>
      <c r="AN159" s="529"/>
      <c r="AO159" s="203"/>
      <c r="AP159" s="203"/>
      <c r="AQ159" s="208"/>
      <c r="AR159" s="205"/>
      <c r="AS159" s="529"/>
      <c r="AT159" s="203"/>
      <c r="AU159" s="203"/>
      <c r="AV159" s="208"/>
      <c r="AW159" s="205"/>
      <c r="AX159" s="529"/>
    </row>
    <row r="160" spans="2:50" ht="14.25" hidden="1" customHeight="1" outlineLevel="1">
      <c r="B160" s="494"/>
      <c r="C160" s="203">
        <v>14</v>
      </c>
      <c r="D160" s="206"/>
      <c r="E160" s="203"/>
      <c r="F160" s="203"/>
      <c r="G160" s="208"/>
      <c r="H160" s="529"/>
      <c r="I160" s="209"/>
      <c r="J160" s="209"/>
      <c r="K160" s="210"/>
      <c r="L160" s="530"/>
      <c r="M160" s="209"/>
      <c r="N160" s="494"/>
      <c r="O160" s="494"/>
      <c r="P160" s="203"/>
      <c r="Q160" s="203"/>
      <c r="R160" s="208"/>
      <c r="S160" s="205"/>
      <c r="T160" s="529"/>
      <c r="U160" s="203"/>
      <c r="V160" s="203"/>
      <c r="W160" s="208"/>
      <c r="X160" s="205"/>
      <c r="Y160" s="529"/>
      <c r="Z160" s="203"/>
      <c r="AA160" s="203"/>
      <c r="AB160" s="208"/>
      <c r="AC160" s="205"/>
      <c r="AD160" s="529"/>
      <c r="AE160" s="203"/>
      <c r="AF160" s="203"/>
      <c r="AG160" s="208"/>
      <c r="AH160" s="205"/>
      <c r="AI160" s="529"/>
      <c r="AJ160" s="203"/>
      <c r="AK160" s="203"/>
      <c r="AL160" s="208"/>
      <c r="AM160" s="205"/>
      <c r="AN160" s="529"/>
      <c r="AO160" s="203"/>
      <c r="AP160" s="203"/>
      <c r="AQ160" s="208"/>
      <c r="AR160" s="205"/>
      <c r="AS160" s="529"/>
      <c r="AT160" s="203"/>
      <c r="AU160" s="203"/>
      <c r="AV160" s="208"/>
      <c r="AW160" s="205"/>
      <c r="AX160" s="529"/>
    </row>
    <row r="161" spans="2:50" ht="14.25" hidden="1" customHeight="1" outlineLevel="1">
      <c r="B161" s="494"/>
      <c r="C161" s="203">
        <v>15</v>
      </c>
      <c r="D161" s="206"/>
      <c r="E161" s="203"/>
      <c r="F161" s="203"/>
      <c r="G161" s="208"/>
      <c r="H161" s="529"/>
      <c r="I161" s="209"/>
      <c r="J161" s="209"/>
      <c r="K161" s="210"/>
      <c r="L161" s="530"/>
      <c r="M161" s="209"/>
      <c r="N161" s="494"/>
      <c r="O161" s="494"/>
      <c r="P161" s="203"/>
      <c r="Q161" s="207"/>
      <c r="R161" s="208"/>
      <c r="S161" s="205"/>
      <c r="T161" s="529"/>
      <c r="U161" s="203"/>
      <c r="V161" s="207"/>
      <c r="W161" s="208"/>
      <c r="X161" s="205"/>
      <c r="Y161" s="529"/>
      <c r="Z161" s="203"/>
      <c r="AA161" s="207"/>
      <c r="AB161" s="208"/>
      <c r="AC161" s="205"/>
      <c r="AD161" s="529"/>
      <c r="AE161" s="203"/>
      <c r="AF161" s="207"/>
      <c r="AG161" s="208"/>
      <c r="AH161" s="205"/>
      <c r="AI161" s="529"/>
      <c r="AJ161" s="203"/>
      <c r="AK161" s="207"/>
      <c r="AL161" s="208"/>
      <c r="AM161" s="205"/>
      <c r="AN161" s="529"/>
      <c r="AO161" s="203"/>
      <c r="AP161" s="207"/>
      <c r="AQ161" s="208"/>
      <c r="AR161" s="205"/>
      <c r="AS161" s="529"/>
      <c r="AT161" s="203"/>
      <c r="AU161" s="207"/>
      <c r="AV161" s="208"/>
      <c r="AW161" s="205"/>
      <c r="AX161" s="529"/>
    </row>
    <row r="162" spans="2:50" ht="14.25" hidden="1" customHeight="1" outlineLevel="1" collapsed="1">
      <c r="B162" s="532" t="s">
        <v>628</v>
      </c>
      <c r="C162" s="532"/>
      <c r="D162" s="532"/>
      <c r="E162" s="532"/>
      <c r="F162" s="532"/>
      <c r="G162" s="532"/>
      <c r="H162" s="532"/>
      <c r="I162" s="532"/>
      <c r="J162" s="532"/>
      <c r="K162" s="532"/>
      <c r="L162" s="532"/>
      <c r="M162" s="533"/>
      <c r="N162" s="575" t="s">
        <v>445</v>
      </c>
      <c r="O162" s="575" t="s">
        <v>105</v>
      </c>
      <c r="P162" s="587">
        <f>AT142+1</f>
        <v>45923</v>
      </c>
      <c r="Q162" s="588"/>
      <c r="R162" s="588"/>
      <c r="S162" s="588"/>
      <c r="T162" s="588"/>
      <c r="U162" s="589">
        <f>P162+1</f>
        <v>45924</v>
      </c>
      <c r="V162" s="590"/>
      <c r="W162" s="590"/>
      <c r="X162" s="590"/>
      <c r="Y162" s="590"/>
      <c r="Z162" s="587">
        <f t="shared" ref="Z162" si="197">U162+1</f>
        <v>45925</v>
      </c>
      <c r="AA162" s="588"/>
      <c r="AB162" s="588"/>
      <c r="AC162" s="588"/>
      <c r="AD162" s="588"/>
      <c r="AE162" s="589">
        <f t="shared" ref="AE162" si="198">Z162+1</f>
        <v>45926</v>
      </c>
      <c r="AF162" s="590"/>
      <c r="AG162" s="590"/>
      <c r="AH162" s="590"/>
      <c r="AI162" s="590"/>
      <c r="AJ162" s="591">
        <f t="shared" ref="AJ162" si="199">AE162+1</f>
        <v>45927</v>
      </c>
      <c r="AK162" s="592"/>
      <c r="AL162" s="592"/>
      <c r="AM162" s="592"/>
      <c r="AN162" s="593"/>
      <c r="AO162" s="589">
        <f t="shared" ref="AO162" si="200">AJ162+1</f>
        <v>45928</v>
      </c>
      <c r="AP162" s="590"/>
      <c r="AQ162" s="590"/>
      <c r="AR162" s="590"/>
      <c r="AS162" s="590"/>
      <c r="AT162" s="591">
        <f t="shared" ref="AT162" si="201">AO162+1</f>
        <v>45929</v>
      </c>
      <c r="AU162" s="592"/>
      <c r="AV162" s="592"/>
      <c r="AW162" s="592"/>
      <c r="AX162" s="593"/>
    </row>
    <row r="163" spans="2:50" ht="14.25" hidden="1" customHeight="1" outlineLevel="1">
      <c r="B163" s="534"/>
      <c r="C163" s="534"/>
      <c r="D163" s="534"/>
      <c r="E163" s="534"/>
      <c r="F163" s="534"/>
      <c r="G163" s="534"/>
      <c r="H163" s="534"/>
      <c r="I163" s="534"/>
      <c r="J163" s="534"/>
      <c r="K163" s="534"/>
      <c r="L163" s="534"/>
      <c r="M163" s="535"/>
      <c r="N163" s="577"/>
      <c r="O163" s="577"/>
      <c r="P163" s="594">
        <f>P162</f>
        <v>45923</v>
      </c>
      <c r="Q163" s="594"/>
      <c r="R163" s="594"/>
      <c r="S163" s="594"/>
      <c r="T163" s="594"/>
      <c r="U163" s="595">
        <f>U162</f>
        <v>45924</v>
      </c>
      <c r="V163" s="595"/>
      <c r="W163" s="595"/>
      <c r="X163" s="595"/>
      <c r="Y163" s="595"/>
      <c r="Z163" s="594">
        <f t="shared" ref="Z163" si="202">Z162</f>
        <v>45925</v>
      </c>
      <c r="AA163" s="594"/>
      <c r="AB163" s="594"/>
      <c r="AC163" s="594"/>
      <c r="AD163" s="594"/>
      <c r="AE163" s="595">
        <f t="shared" ref="AE163" si="203">AE162</f>
        <v>45926</v>
      </c>
      <c r="AF163" s="595"/>
      <c r="AG163" s="595"/>
      <c r="AH163" s="595"/>
      <c r="AI163" s="595"/>
      <c r="AJ163" s="596">
        <f t="shared" ref="AJ163" si="204">AJ162</f>
        <v>45927</v>
      </c>
      <c r="AK163" s="597"/>
      <c r="AL163" s="597"/>
      <c r="AM163" s="597"/>
      <c r="AN163" s="598"/>
      <c r="AO163" s="595">
        <f t="shared" ref="AO163" si="205">AO162</f>
        <v>45928</v>
      </c>
      <c r="AP163" s="595"/>
      <c r="AQ163" s="595"/>
      <c r="AR163" s="595"/>
      <c r="AS163" s="595"/>
      <c r="AT163" s="596">
        <f t="shared" ref="AT163" si="206">AT162</f>
        <v>45929</v>
      </c>
      <c r="AU163" s="597"/>
      <c r="AV163" s="597"/>
      <c r="AW163" s="597"/>
      <c r="AX163" s="598"/>
    </row>
    <row r="164" spans="2:50" ht="14.25" hidden="1" customHeight="1" outlineLevel="1">
      <c r="B164" s="494" t="s">
        <v>165</v>
      </c>
      <c r="C164" s="494" t="s">
        <v>160</v>
      </c>
      <c r="D164" s="494"/>
      <c r="E164" s="494" t="s">
        <v>161</v>
      </c>
      <c r="F164" s="494"/>
      <c r="G164" s="494"/>
      <c r="H164" s="494" t="s">
        <v>166</v>
      </c>
      <c r="I164" s="527" t="s">
        <v>446</v>
      </c>
      <c r="J164" s="527"/>
      <c r="K164" s="527"/>
      <c r="L164" s="527" t="s">
        <v>166</v>
      </c>
      <c r="M164" s="527" t="s">
        <v>168</v>
      </c>
      <c r="N164" s="494"/>
      <c r="O164" s="494" t="s">
        <v>167</v>
      </c>
      <c r="P164" s="494" t="s">
        <v>163</v>
      </c>
      <c r="Q164" s="494"/>
      <c r="R164" s="494"/>
      <c r="S164" s="494"/>
      <c r="T164" s="494" t="s">
        <v>166</v>
      </c>
      <c r="U164" s="494" t="s">
        <v>163</v>
      </c>
      <c r="V164" s="494"/>
      <c r="W164" s="494"/>
      <c r="X164" s="494"/>
      <c r="Y164" s="494" t="s">
        <v>166</v>
      </c>
      <c r="Z164" s="494" t="s">
        <v>163</v>
      </c>
      <c r="AA164" s="494"/>
      <c r="AB164" s="494"/>
      <c r="AC164" s="494"/>
      <c r="AD164" s="494" t="s">
        <v>166</v>
      </c>
      <c r="AE164" s="494" t="s">
        <v>163</v>
      </c>
      <c r="AF164" s="494"/>
      <c r="AG164" s="494"/>
      <c r="AH164" s="494"/>
      <c r="AI164" s="494" t="s">
        <v>166</v>
      </c>
      <c r="AJ164" s="494" t="s">
        <v>163</v>
      </c>
      <c r="AK164" s="494"/>
      <c r="AL164" s="494"/>
      <c r="AM164" s="494"/>
      <c r="AN164" s="494" t="s">
        <v>166</v>
      </c>
      <c r="AO164" s="494" t="s">
        <v>163</v>
      </c>
      <c r="AP164" s="494"/>
      <c r="AQ164" s="494"/>
      <c r="AR164" s="494"/>
      <c r="AS164" s="494" t="s">
        <v>166</v>
      </c>
      <c r="AT164" s="494" t="s">
        <v>163</v>
      </c>
      <c r="AU164" s="494"/>
      <c r="AV164" s="494"/>
      <c r="AW164" s="494"/>
      <c r="AX164" s="494" t="s">
        <v>166</v>
      </c>
    </row>
    <row r="165" spans="2:50" ht="14.25" hidden="1" customHeight="1" outlineLevel="1">
      <c r="B165" s="494"/>
      <c r="C165" s="494"/>
      <c r="D165" s="494"/>
      <c r="E165" s="494" t="s">
        <v>447</v>
      </c>
      <c r="F165" s="494"/>
      <c r="G165" s="494"/>
      <c r="H165" s="494"/>
      <c r="I165" s="527" t="s">
        <v>447</v>
      </c>
      <c r="J165" s="527"/>
      <c r="K165" s="527"/>
      <c r="L165" s="527"/>
      <c r="M165" s="527"/>
      <c r="N165" s="494"/>
      <c r="O165" s="494"/>
      <c r="P165" s="494" t="s">
        <v>448</v>
      </c>
      <c r="Q165" s="494"/>
      <c r="R165" s="494"/>
      <c r="S165" s="494"/>
      <c r="T165" s="494"/>
      <c r="U165" s="494" t="s">
        <v>448</v>
      </c>
      <c r="V165" s="494"/>
      <c r="W165" s="494"/>
      <c r="X165" s="494"/>
      <c r="Y165" s="494"/>
      <c r="Z165" s="494" t="s">
        <v>448</v>
      </c>
      <c r="AA165" s="494"/>
      <c r="AB165" s="494"/>
      <c r="AC165" s="494"/>
      <c r="AD165" s="494"/>
      <c r="AE165" s="494" t="s">
        <v>448</v>
      </c>
      <c r="AF165" s="494"/>
      <c r="AG165" s="494"/>
      <c r="AH165" s="494"/>
      <c r="AI165" s="494"/>
      <c r="AJ165" s="494" t="s">
        <v>448</v>
      </c>
      <c r="AK165" s="494"/>
      <c r="AL165" s="494"/>
      <c r="AM165" s="494"/>
      <c r="AN165" s="494"/>
      <c r="AO165" s="494" t="s">
        <v>448</v>
      </c>
      <c r="AP165" s="494"/>
      <c r="AQ165" s="494"/>
      <c r="AR165" s="494"/>
      <c r="AS165" s="494"/>
      <c r="AT165" s="494" t="s">
        <v>448</v>
      </c>
      <c r="AU165" s="494"/>
      <c r="AV165" s="494"/>
      <c r="AW165" s="494"/>
      <c r="AX165" s="494"/>
    </row>
    <row r="166" spans="2:50" ht="14.25" hidden="1" customHeight="1" outlineLevel="1">
      <c r="B166" s="494"/>
      <c r="C166" s="494"/>
      <c r="D166" s="494"/>
      <c r="E166" s="203" t="s">
        <v>162</v>
      </c>
      <c r="F166" s="203" t="s">
        <v>449</v>
      </c>
      <c r="G166" s="203" t="s">
        <v>164</v>
      </c>
      <c r="H166" s="494"/>
      <c r="I166" s="204" t="s">
        <v>162</v>
      </c>
      <c r="J166" s="204" t="s">
        <v>449</v>
      </c>
      <c r="K166" s="204" t="s">
        <v>164</v>
      </c>
      <c r="L166" s="527"/>
      <c r="M166" s="527"/>
      <c r="N166" s="494"/>
      <c r="O166" s="494"/>
      <c r="P166" s="203" t="s">
        <v>162</v>
      </c>
      <c r="Q166" s="203" t="s">
        <v>449</v>
      </c>
      <c r="R166" s="203" t="s">
        <v>164</v>
      </c>
      <c r="S166" s="205" t="s">
        <v>168</v>
      </c>
      <c r="T166" s="494"/>
      <c r="U166" s="203" t="s">
        <v>162</v>
      </c>
      <c r="V166" s="203" t="s">
        <v>449</v>
      </c>
      <c r="W166" s="203" t="s">
        <v>164</v>
      </c>
      <c r="X166" s="205" t="s">
        <v>168</v>
      </c>
      <c r="Y166" s="494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494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494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494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494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494"/>
    </row>
    <row r="167" spans="2:50" ht="14.25" hidden="1" customHeight="1" outlineLevel="1">
      <c r="B167" s="494" t="s">
        <v>139</v>
      </c>
      <c r="C167" s="203">
        <v>1</v>
      </c>
      <c r="D167" s="206" t="s">
        <v>415</v>
      </c>
      <c r="E167" s="203">
        <v>21</v>
      </c>
      <c r="F167" s="203">
        <v>2000</v>
      </c>
      <c r="G167" s="208">
        <f t="shared" ref="G167:G172" si="207">F167/E167</f>
        <v>95.238095238095241</v>
      </c>
      <c r="H167" s="529">
        <f>AVERAGE(F167:F181)</f>
        <v>2000</v>
      </c>
      <c r="I167" s="209">
        <f>AVERAGE(P167,U167,Z167,AE167,AJ167,AO167,AT167)</f>
        <v>21</v>
      </c>
      <c r="J167" s="209">
        <f>AVERAGE(Q167,V167,AA167,AF167,AK167,AP167,AU167)</f>
        <v>1733.4892934192223</v>
      </c>
      <c r="K167" s="210">
        <f>AVERAGE(R167,W167,AB167,AG167,AL167,AQ167,AV167)</f>
        <v>82.547109210439132</v>
      </c>
      <c r="L167" s="530">
        <f>IFERROR(AVERAGE(K167:K181),"-")</f>
        <v>75.259430281157492</v>
      </c>
      <c r="M167" s="209">
        <f>RANK(K167, K$167:$K$181)</f>
        <v>1</v>
      </c>
      <c r="N167" s="494"/>
      <c r="O167" s="494"/>
      <c r="P167" s="207">
        <v>21</v>
      </c>
      <c r="Q167" s="207">
        <v>1731.6346153846148</v>
      </c>
      <c r="R167" s="208">
        <f t="shared" ref="R167:R172" si="208">Q167/P167</f>
        <v>82.458791208791183</v>
      </c>
      <c r="S167" s="205">
        <f>RANK(R167, R$167:R$181)</f>
        <v>1</v>
      </c>
      <c r="T167" s="529">
        <f>AVERAGE(R167:R181)</f>
        <v>75.158076047309635</v>
      </c>
      <c r="U167" s="207">
        <v>21</v>
      </c>
      <c r="V167" s="207">
        <v>1731.6782048221532</v>
      </c>
      <c r="W167" s="208">
        <f t="shared" ref="W167:W172" si="209">V167/U167</f>
        <v>82.460866896293012</v>
      </c>
      <c r="X167" s="205">
        <f>RANK(W167, W$167:W$181)</f>
        <v>1</v>
      </c>
      <c r="Y167" s="529">
        <f>AVERAGE(W167:W181)</f>
        <v>75.221989337611149</v>
      </c>
      <c r="Z167" s="207">
        <v>21</v>
      </c>
      <c r="AA167" s="207">
        <v>1731.8485523385316</v>
      </c>
      <c r="AB167" s="208">
        <f t="shared" ref="AB167:AB172" si="210">AA167/Z167</f>
        <v>82.468978682787224</v>
      </c>
      <c r="AC167" s="205">
        <f>RANK(AB167, AB$167:AB$181)</f>
        <v>1</v>
      </c>
      <c r="AD167" s="529">
        <f>AVERAGE(AB167:AB181)</f>
        <v>75.236652489096969</v>
      </c>
      <c r="AE167" s="207">
        <v>21</v>
      </c>
      <c r="AF167" s="207">
        <v>1732.0401801177711</v>
      </c>
      <c r="AG167" s="208">
        <f t="shared" ref="AG167:AG172" si="211">AF167/AE167</f>
        <v>82.478103815131959</v>
      </c>
      <c r="AH167" s="205">
        <f>RANK(AG167, AG$167:AG$181)</f>
        <v>1</v>
      </c>
      <c r="AI167" s="529">
        <f>AVERAGE(AG167:AG181)</f>
        <v>75.2538145333979</v>
      </c>
      <c r="AJ167" s="207">
        <v>21</v>
      </c>
      <c r="AK167" s="207">
        <v>1732.2279792746103</v>
      </c>
      <c r="AL167" s="208">
        <f t="shared" ref="AL167:AL172" si="212">AK167/AJ167</f>
        <v>82.487046632124304</v>
      </c>
      <c r="AM167" s="205">
        <f>RANK(AL167, AL$167:AL$181)</f>
        <v>1</v>
      </c>
      <c r="AN167" s="529">
        <f>AVERAGE(AL167:AL181)</f>
        <v>75.221350866040595</v>
      </c>
      <c r="AO167" s="207">
        <v>21</v>
      </c>
      <c r="AP167" s="207">
        <v>1734.9821021802786</v>
      </c>
      <c r="AQ167" s="208">
        <f t="shared" ref="AQ167:AQ172" si="213">AP167/AO167</f>
        <v>82.618195341918025</v>
      </c>
      <c r="AR167" s="205">
        <f>RANK(AQ167, AQ$167:AQ$181)</f>
        <v>1</v>
      </c>
      <c r="AS167" s="529">
        <f>AVERAGE(AQ167:AQ181)</f>
        <v>75.231979518400578</v>
      </c>
      <c r="AT167" s="207">
        <v>21</v>
      </c>
      <c r="AU167" s="207">
        <v>1740.0134198165958</v>
      </c>
      <c r="AV167" s="208">
        <f t="shared" ref="AV167:AV172" si="214">AU167/AT167</f>
        <v>82.857781896028371</v>
      </c>
      <c r="AW167" s="205">
        <f>RANK(AV167, AV$167:AV$181)</f>
        <v>1</v>
      </c>
      <c r="AX167" s="529">
        <f>AVERAGE(AV167:AV181)</f>
        <v>75.49214917624569</v>
      </c>
    </row>
    <row r="168" spans="2:50" ht="14.25" hidden="1" customHeight="1" outlineLevel="1">
      <c r="B168" s="494"/>
      <c r="C168" s="203">
        <v>2</v>
      </c>
      <c r="D168" s="206" t="s">
        <v>416</v>
      </c>
      <c r="E168" s="203">
        <v>25</v>
      </c>
      <c r="F168" s="203">
        <v>2000</v>
      </c>
      <c r="G168" s="208">
        <f t="shared" si="207"/>
        <v>80</v>
      </c>
      <c r="H168" s="529"/>
      <c r="I168" s="209">
        <f t="shared" ref="I168:K172" si="215">AVERAGE(P168,U168,Z168,AE168,AJ168,AO168,AT168)</f>
        <v>25</v>
      </c>
      <c r="J168" s="209">
        <f t="shared" si="215"/>
        <v>1765.4576599354857</v>
      </c>
      <c r="K168" s="210">
        <f t="shared" si="215"/>
        <v>70.618306397419431</v>
      </c>
      <c r="L168" s="530"/>
      <c r="M168" s="209">
        <f>RANK(K168, K$167:$K$181)</f>
        <v>5</v>
      </c>
      <c r="N168" s="494"/>
      <c r="O168" s="494"/>
      <c r="P168" s="207">
        <v>25</v>
      </c>
      <c r="Q168" s="207">
        <v>1763.0914826498422</v>
      </c>
      <c r="R168" s="208">
        <f t="shared" si="208"/>
        <v>70.523659305993689</v>
      </c>
      <c r="S168" s="205">
        <f t="shared" ref="S168:S172" si="216">RANK(R168, R$167:R$181)</f>
        <v>5</v>
      </c>
      <c r="T168" s="529"/>
      <c r="U168" s="207">
        <v>25</v>
      </c>
      <c r="V168" s="207">
        <v>1763.5774465327281</v>
      </c>
      <c r="W168" s="208">
        <f t="shared" si="209"/>
        <v>70.543097861309121</v>
      </c>
      <c r="X168" s="205">
        <f t="shared" ref="X168:X172" si="217">RANK(W168, W$167:W$181)</f>
        <v>5</v>
      </c>
      <c r="Y168" s="529"/>
      <c r="Z168" s="207">
        <v>25</v>
      </c>
      <c r="AA168" s="207">
        <v>1763.6174802268918</v>
      </c>
      <c r="AB168" s="208">
        <f t="shared" si="210"/>
        <v>70.544699209075674</v>
      </c>
      <c r="AC168" s="205">
        <f t="shared" ref="AC168:AC172" si="218">RANK(AB168, AB$167:AB$181)</f>
        <v>5</v>
      </c>
      <c r="AD168" s="529"/>
      <c r="AE168" s="207">
        <v>25</v>
      </c>
      <c r="AF168" s="207">
        <v>1764.0250987683</v>
      </c>
      <c r="AG168" s="208">
        <f t="shared" si="211"/>
        <v>70.561003950732001</v>
      </c>
      <c r="AH168" s="205">
        <f t="shared" ref="AH168:AH172" si="219">RANK(AG168, AG$167:AG$181)</f>
        <v>5</v>
      </c>
      <c r="AI168" s="529"/>
      <c r="AJ168" s="207">
        <v>25</v>
      </c>
      <c r="AK168" s="207">
        <v>1764.20392913101</v>
      </c>
      <c r="AL168" s="208">
        <f t="shared" si="212"/>
        <v>70.568157165240393</v>
      </c>
      <c r="AM168" s="205">
        <f t="shared" ref="AM168:AM172" si="220">RANK(AL168, AL$167:AL$181)</f>
        <v>5</v>
      </c>
      <c r="AN168" s="529"/>
      <c r="AO168" s="207">
        <v>25</v>
      </c>
      <c r="AP168" s="207">
        <v>1767.1679999999988</v>
      </c>
      <c r="AQ168" s="208">
        <f t="shared" si="213"/>
        <v>70.686719999999951</v>
      </c>
      <c r="AR168" s="205">
        <f t="shared" ref="AR168:AR172" si="221">RANK(AQ168, AQ$167:AQ$181)</f>
        <v>5</v>
      </c>
      <c r="AS168" s="529"/>
      <c r="AT168" s="207">
        <v>25</v>
      </c>
      <c r="AU168" s="207">
        <v>1772.5201822396298</v>
      </c>
      <c r="AV168" s="208">
        <f t="shared" si="214"/>
        <v>70.900807289585188</v>
      </c>
      <c r="AW168" s="205">
        <f t="shared" ref="AW168:AW172" si="222">RANK(AV168, AV$167:AV$181)</f>
        <v>5</v>
      </c>
      <c r="AX168" s="529"/>
    </row>
    <row r="169" spans="2:50" ht="14.25" hidden="1" customHeight="1" outlineLevel="1">
      <c r="B169" s="494"/>
      <c r="C169" s="203">
        <v>3</v>
      </c>
      <c r="D169" s="206" t="s">
        <v>417</v>
      </c>
      <c r="E169" s="203">
        <v>24</v>
      </c>
      <c r="F169" s="203">
        <v>2000</v>
      </c>
      <c r="G169" s="208">
        <f t="shared" si="207"/>
        <v>83.333333333333329</v>
      </c>
      <c r="H169" s="529"/>
      <c r="I169" s="209">
        <f t="shared" si="215"/>
        <v>24</v>
      </c>
      <c r="J169" s="209">
        <f t="shared" si="215"/>
        <v>1761.3841750224328</v>
      </c>
      <c r="K169" s="210">
        <f t="shared" si="215"/>
        <v>73.391007292601358</v>
      </c>
      <c r="L169" s="530"/>
      <c r="M169" s="209">
        <f>RANK(K169, K$167:$K$181)</f>
        <v>3</v>
      </c>
      <c r="N169" s="494"/>
      <c r="O169" s="494"/>
      <c r="P169" s="207">
        <v>24</v>
      </c>
      <c r="Q169" s="207">
        <v>1759.7345971563986</v>
      </c>
      <c r="R169" s="208">
        <f t="shared" si="208"/>
        <v>73.322274881516606</v>
      </c>
      <c r="S169" s="205">
        <f t="shared" si="216"/>
        <v>3</v>
      </c>
      <c r="T169" s="529"/>
      <c r="U169" s="207">
        <v>24</v>
      </c>
      <c r="V169" s="207">
        <v>1760.1309707241905</v>
      </c>
      <c r="W169" s="208">
        <f t="shared" si="209"/>
        <v>73.338790446841273</v>
      </c>
      <c r="X169" s="205">
        <f t="shared" si="217"/>
        <v>3</v>
      </c>
      <c r="Y169" s="529"/>
      <c r="Z169" s="207">
        <v>24</v>
      </c>
      <c r="AA169" s="207">
        <v>1760.4606525911709</v>
      </c>
      <c r="AB169" s="208">
        <f t="shared" si="210"/>
        <v>73.35252719129879</v>
      </c>
      <c r="AC169" s="205">
        <f t="shared" si="218"/>
        <v>3</v>
      </c>
      <c r="AD169" s="529"/>
      <c r="AE169" s="207">
        <v>24</v>
      </c>
      <c r="AF169" s="207">
        <v>1760.9293793946795</v>
      </c>
      <c r="AG169" s="208">
        <f t="shared" si="211"/>
        <v>73.372057474778316</v>
      </c>
      <c r="AH169" s="205">
        <f t="shared" si="219"/>
        <v>3</v>
      </c>
      <c r="AI169" s="529"/>
      <c r="AJ169" s="207">
        <v>24</v>
      </c>
      <c r="AK169" s="207">
        <v>1761.1181702668364</v>
      </c>
      <c r="AL169" s="208">
        <f t="shared" si="212"/>
        <v>73.379923761118178</v>
      </c>
      <c r="AM169" s="205">
        <f t="shared" si="220"/>
        <v>3</v>
      </c>
      <c r="AN169" s="529"/>
      <c r="AO169" s="207">
        <v>24</v>
      </c>
      <c r="AP169" s="207">
        <v>1762.9048086359212</v>
      </c>
      <c r="AQ169" s="208">
        <f t="shared" si="213"/>
        <v>73.454367026496712</v>
      </c>
      <c r="AR169" s="205">
        <f t="shared" si="221"/>
        <v>3</v>
      </c>
      <c r="AS169" s="529"/>
      <c r="AT169" s="207">
        <v>24</v>
      </c>
      <c r="AU169" s="207">
        <v>1764.4106463878322</v>
      </c>
      <c r="AV169" s="208">
        <f t="shared" si="214"/>
        <v>73.517110266159676</v>
      </c>
      <c r="AW169" s="205">
        <f t="shared" si="222"/>
        <v>3</v>
      </c>
      <c r="AX169" s="529"/>
    </row>
    <row r="170" spans="2:50" ht="14.25" hidden="1" customHeight="1" outlineLevel="1">
      <c r="B170" s="494"/>
      <c r="C170" s="203">
        <v>4</v>
      </c>
      <c r="D170" s="206" t="s">
        <v>419</v>
      </c>
      <c r="E170" s="203">
        <v>24</v>
      </c>
      <c r="F170" s="203">
        <v>2000</v>
      </c>
      <c r="G170" s="208">
        <f t="shared" si="207"/>
        <v>83.333333333333329</v>
      </c>
      <c r="H170" s="529"/>
      <c r="I170" s="209">
        <f t="shared" si="215"/>
        <v>24</v>
      </c>
      <c r="J170" s="209">
        <f t="shared" si="215"/>
        <v>1748.6339604170894</v>
      </c>
      <c r="K170" s="210">
        <f t="shared" si="215"/>
        <v>72.859748350712053</v>
      </c>
      <c r="L170" s="530"/>
      <c r="M170" s="209">
        <f>RANK(K170, K$167:$K$181)</f>
        <v>4</v>
      </c>
      <c r="N170" s="494"/>
      <c r="O170" s="494"/>
      <c r="P170" s="207">
        <v>24</v>
      </c>
      <c r="Q170" s="207">
        <v>1746.7304625199333</v>
      </c>
      <c r="R170" s="208">
        <f t="shared" si="208"/>
        <v>72.780435938330555</v>
      </c>
      <c r="S170" s="205">
        <f t="shared" si="216"/>
        <v>4</v>
      </c>
      <c r="T170" s="529"/>
      <c r="U170" s="207">
        <v>24</v>
      </c>
      <c r="V170" s="207">
        <v>1747.1914132379256</v>
      </c>
      <c r="W170" s="208">
        <f t="shared" si="209"/>
        <v>72.799642218246902</v>
      </c>
      <c r="X170" s="205">
        <f t="shared" si="217"/>
        <v>4</v>
      </c>
      <c r="Y170" s="529"/>
      <c r="Z170" s="207">
        <v>24</v>
      </c>
      <c r="AA170" s="207">
        <v>1747.6872697503072</v>
      </c>
      <c r="AB170" s="208">
        <f t="shared" si="210"/>
        <v>72.820302906262796</v>
      </c>
      <c r="AC170" s="205">
        <f t="shared" si="218"/>
        <v>4</v>
      </c>
      <c r="AD170" s="529"/>
      <c r="AE170" s="207">
        <v>24</v>
      </c>
      <c r="AF170" s="207">
        <v>1748.0384900074039</v>
      </c>
      <c r="AG170" s="208">
        <f t="shared" si="211"/>
        <v>72.834937083641833</v>
      </c>
      <c r="AH170" s="205">
        <f t="shared" si="219"/>
        <v>4</v>
      </c>
      <c r="AI170" s="529"/>
      <c r="AJ170" s="207">
        <v>24</v>
      </c>
      <c r="AK170" s="207">
        <v>1748.094747682801</v>
      </c>
      <c r="AL170" s="208">
        <f t="shared" si="212"/>
        <v>72.837281153450036</v>
      </c>
      <c r="AM170" s="205">
        <f t="shared" si="220"/>
        <v>4</v>
      </c>
      <c r="AN170" s="529"/>
      <c r="AO170" s="207">
        <v>24</v>
      </c>
      <c r="AP170" s="207">
        <v>1748.2578397212537</v>
      </c>
      <c r="AQ170" s="208">
        <f t="shared" si="213"/>
        <v>72.844076655052234</v>
      </c>
      <c r="AR170" s="205">
        <f t="shared" si="221"/>
        <v>4</v>
      </c>
      <c r="AS170" s="529"/>
      <c r="AT170" s="207">
        <v>24</v>
      </c>
      <c r="AU170" s="207">
        <v>1754.4375</v>
      </c>
      <c r="AV170" s="208">
        <f t="shared" si="214"/>
        <v>73.1015625</v>
      </c>
      <c r="AW170" s="205">
        <f t="shared" si="222"/>
        <v>4</v>
      </c>
      <c r="AX170" s="529"/>
    </row>
    <row r="171" spans="2:50" ht="14.25" hidden="1" customHeight="1" outlineLevel="1">
      <c r="B171" s="494"/>
      <c r="C171" s="203">
        <v>5</v>
      </c>
      <c r="D171" s="206" t="s">
        <v>414</v>
      </c>
      <c r="E171" s="203">
        <v>25</v>
      </c>
      <c r="F171" s="203">
        <v>2000</v>
      </c>
      <c r="G171" s="208">
        <f t="shared" si="207"/>
        <v>80</v>
      </c>
      <c r="H171" s="529"/>
      <c r="I171" s="209">
        <f t="shared" si="215"/>
        <v>25</v>
      </c>
      <c r="J171" s="209">
        <f t="shared" si="215"/>
        <v>1751.5245417052483</v>
      </c>
      <c r="K171" s="210">
        <f t="shared" si="215"/>
        <v>70.060981668209934</v>
      </c>
      <c r="L171" s="530"/>
      <c r="M171" s="209">
        <f>RANK(K171, K$167:$K$181)</f>
        <v>6</v>
      </c>
      <c r="N171" s="494"/>
      <c r="O171" s="494"/>
      <c r="P171" s="207">
        <v>25</v>
      </c>
      <c r="Q171" s="207">
        <v>1742.6967800843254</v>
      </c>
      <c r="R171" s="208">
        <f t="shared" si="208"/>
        <v>69.707871203373017</v>
      </c>
      <c r="S171" s="205">
        <f t="shared" si="216"/>
        <v>6</v>
      </c>
      <c r="T171" s="529"/>
      <c r="U171" s="207">
        <v>25</v>
      </c>
      <c r="V171" s="207">
        <v>1750.4587155963302</v>
      </c>
      <c r="W171" s="208">
        <f t="shared" si="209"/>
        <v>70.018348623853214</v>
      </c>
      <c r="X171" s="205">
        <f t="shared" si="217"/>
        <v>6</v>
      </c>
      <c r="Y171" s="529"/>
      <c r="Z171" s="207">
        <v>25</v>
      </c>
      <c r="AA171" s="207">
        <v>1750.8313539192375</v>
      </c>
      <c r="AB171" s="208">
        <f t="shared" si="210"/>
        <v>70.033254156769502</v>
      </c>
      <c r="AC171" s="205">
        <f t="shared" si="218"/>
        <v>6</v>
      </c>
      <c r="AD171" s="529"/>
      <c r="AE171" s="207">
        <v>25</v>
      </c>
      <c r="AF171" s="207">
        <v>1752.0874194452203</v>
      </c>
      <c r="AG171" s="208">
        <f t="shared" si="211"/>
        <v>70.083496777808818</v>
      </c>
      <c r="AH171" s="205">
        <f t="shared" si="219"/>
        <v>6</v>
      </c>
      <c r="AI171" s="529"/>
      <c r="AJ171" s="207">
        <v>25</v>
      </c>
      <c r="AK171" s="207">
        <v>1752.1965748324619</v>
      </c>
      <c r="AL171" s="208">
        <f t="shared" si="212"/>
        <v>70.087862993298472</v>
      </c>
      <c r="AM171" s="205">
        <f t="shared" si="220"/>
        <v>6</v>
      </c>
      <c r="AN171" s="529"/>
      <c r="AO171" s="207">
        <v>25</v>
      </c>
      <c r="AP171" s="207">
        <v>1752.3484201537131</v>
      </c>
      <c r="AQ171" s="208">
        <f t="shared" si="213"/>
        <v>70.09393680614852</v>
      </c>
      <c r="AR171" s="205">
        <f t="shared" si="221"/>
        <v>6</v>
      </c>
      <c r="AS171" s="529"/>
      <c r="AT171" s="207">
        <v>25</v>
      </c>
      <c r="AU171" s="207">
        <v>1760.0525279054502</v>
      </c>
      <c r="AV171" s="208">
        <f t="shared" si="214"/>
        <v>70.402101116218006</v>
      </c>
      <c r="AW171" s="205">
        <f t="shared" si="222"/>
        <v>6</v>
      </c>
      <c r="AX171" s="529"/>
    </row>
    <row r="172" spans="2:50" ht="14.25" hidden="1" customHeight="1" outlineLevel="1">
      <c r="B172" s="494"/>
      <c r="C172" s="203">
        <v>6</v>
      </c>
      <c r="D172" s="206" t="s">
        <v>646</v>
      </c>
      <c r="E172" s="203">
        <v>21</v>
      </c>
      <c r="F172" s="203">
        <v>2000</v>
      </c>
      <c r="G172" s="208">
        <f t="shared" si="207"/>
        <v>95.238095238095241</v>
      </c>
      <c r="H172" s="529"/>
      <c r="I172" s="209">
        <f t="shared" si="215"/>
        <v>21</v>
      </c>
      <c r="J172" s="209">
        <f t="shared" si="215"/>
        <v>1723.6680041188247</v>
      </c>
      <c r="K172" s="210">
        <f t="shared" si="215"/>
        <v>82.079428767563073</v>
      </c>
      <c r="L172" s="530"/>
      <c r="M172" s="209">
        <f>RANK(K172, K$167:$K$181)</f>
        <v>2</v>
      </c>
      <c r="N172" s="494"/>
      <c r="O172" s="494"/>
      <c r="P172" s="207">
        <v>21</v>
      </c>
      <c r="Q172" s="207">
        <v>1725.2638986629076</v>
      </c>
      <c r="R172" s="208">
        <f t="shared" si="208"/>
        <v>82.155423745852744</v>
      </c>
      <c r="S172" s="205">
        <f t="shared" si="216"/>
        <v>2</v>
      </c>
      <c r="T172" s="529"/>
      <c r="U172" s="207">
        <v>21</v>
      </c>
      <c r="V172" s="207">
        <v>1725.5949895615888</v>
      </c>
      <c r="W172" s="208">
        <f t="shared" si="209"/>
        <v>82.171189979123284</v>
      </c>
      <c r="X172" s="205">
        <f t="shared" si="217"/>
        <v>2</v>
      </c>
      <c r="Y172" s="529"/>
      <c r="Z172" s="207">
        <v>21</v>
      </c>
      <c r="AA172" s="207">
        <v>1726.2032085561455</v>
      </c>
      <c r="AB172" s="208">
        <f t="shared" si="210"/>
        <v>82.200152788387882</v>
      </c>
      <c r="AC172" s="205">
        <f t="shared" si="218"/>
        <v>2</v>
      </c>
      <c r="AD172" s="529"/>
      <c r="AE172" s="207">
        <v>21</v>
      </c>
      <c r="AF172" s="207">
        <v>1726.0590500641842</v>
      </c>
      <c r="AG172" s="208">
        <f t="shared" si="211"/>
        <v>82.193288098294488</v>
      </c>
      <c r="AH172" s="205">
        <f t="shared" si="219"/>
        <v>2</v>
      </c>
      <c r="AI172" s="529"/>
      <c r="AJ172" s="207">
        <v>21</v>
      </c>
      <c r="AK172" s="207">
        <v>1721.3245033112553</v>
      </c>
      <c r="AL172" s="208">
        <f t="shared" si="212"/>
        <v>81.967833491012158</v>
      </c>
      <c r="AM172" s="205">
        <f t="shared" si="220"/>
        <v>2</v>
      </c>
      <c r="AN172" s="529"/>
      <c r="AO172" s="207">
        <v>21</v>
      </c>
      <c r="AP172" s="207">
        <v>1715.5862068965482</v>
      </c>
      <c r="AQ172" s="208">
        <f t="shared" si="213"/>
        <v>81.694581280788015</v>
      </c>
      <c r="AR172" s="205">
        <f t="shared" si="221"/>
        <v>2</v>
      </c>
      <c r="AS172" s="529"/>
      <c r="AT172" s="207">
        <v>21</v>
      </c>
      <c r="AU172" s="207">
        <v>1725.6441717791422</v>
      </c>
      <c r="AV172" s="208">
        <f t="shared" si="214"/>
        <v>82.173531989482967</v>
      </c>
      <c r="AW172" s="205">
        <f t="shared" si="222"/>
        <v>2</v>
      </c>
      <c r="AX172" s="529"/>
    </row>
    <row r="173" spans="2:50" ht="14.25" hidden="1" customHeight="1" outlineLevel="1">
      <c r="B173" s="494"/>
      <c r="C173" s="203">
        <v>7</v>
      </c>
      <c r="D173" s="206"/>
      <c r="E173" s="203"/>
      <c r="F173" s="203"/>
      <c r="G173" s="208"/>
      <c r="H173" s="529"/>
      <c r="I173" s="209"/>
      <c r="J173" s="209"/>
      <c r="K173" s="210"/>
      <c r="L173" s="530"/>
      <c r="M173" s="209"/>
      <c r="N173" s="494"/>
      <c r="O173" s="494"/>
      <c r="P173" s="203"/>
      <c r="Q173" s="203"/>
      <c r="R173" s="208"/>
      <c r="S173" s="205"/>
      <c r="T173" s="529"/>
      <c r="U173" s="203"/>
      <c r="V173" s="203"/>
      <c r="W173" s="208"/>
      <c r="X173" s="205"/>
      <c r="Y173" s="529"/>
      <c r="Z173" s="203"/>
      <c r="AA173" s="203"/>
      <c r="AB173" s="208"/>
      <c r="AC173" s="205"/>
      <c r="AD173" s="529"/>
      <c r="AE173" s="203"/>
      <c r="AF173" s="203"/>
      <c r="AG173" s="208"/>
      <c r="AH173" s="205"/>
      <c r="AI173" s="529"/>
      <c r="AJ173" s="203"/>
      <c r="AK173" s="203"/>
      <c r="AL173" s="208"/>
      <c r="AM173" s="205"/>
      <c r="AN173" s="529"/>
      <c r="AO173" s="203"/>
      <c r="AP173" s="203"/>
      <c r="AQ173" s="208"/>
      <c r="AR173" s="205"/>
      <c r="AS173" s="529"/>
      <c r="AT173" s="203"/>
      <c r="AU173" s="203"/>
      <c r="AV173" s="208"/>
      <c r="AW173" s="205"/>
      <c r="AX173" s="529"/>
    </row>
    <row r="174" spans="2:50" ht="14.25" hidden="1" customHeight="1" outlineLevel="1">
      <c r="B174" s="494"/>
      <c r="C174" s="203">
        <v>8</v>
      </c>
      <c r="D174" s="206"/>
      <c r="E174" s="203"/>
      <c r="F174" s="203"/>
      <c r="G174" s="208"/>
      <c r="H174" s="529"/>
      <c r="I174" s="209"/>
      <c r="J174" s="209"/>
      <c r="K174" s="210"/>
      <c r="L174" s="530"/>
      <c r="M174" s="209"/>
      <c r="N174" s="494"/>
      <c r="O174" s="494"/>
      <c r="P174" s="203"/>
      <c r="Q174" s="203"/>
      <c r="R174" s="208"/>
      <c r="S174" s="205"/>
      <c r="T174" s="529"/>
      <c r="U174" s="203"/>
      <c r="V174" s="203"/>
      <c r="W174" s="208"/>
      <c r="X174" s="205"/>
      <c r="Y174" s="529"/>
      <c r="Z174" s="203"/>
      <c r="AA174" s="203"/>
      <c r="AB174" s="208"/>
      <c r="AC174" s="205"/>
      <c r="AD174" s="529"/>
      <c r="AE174" s="203"/>
      <c r="AF174" s="203"/>
      <c r="AG174" s="208"/>
      <c r="AH174" s="205"/>
      <c r="AI174" s="529"/>
      <c r="AJ174" s="203"/>
      <c r="AK174" s="203"/>
      <c r="AL174" s="208"/>
      <c r="AM174" s="205"/>
      <c r="AN174" s="529"/>
      <c r="AO174" s="203"/>
      <c r="AP174" s="203"/>
      <c r="AQ174" s="208"/>
      <c r="AR174" s="205"/>
      <c r="AS174" s="529"/>
      <c r="AT174" s="203"/>
      <c r="AU174" s="203"/>
      <c r="AV174" s="208"/>
      <c r="AW174" s="205"/>
      <c r="AX174" s="529"/>
    </row>
    <row r="175" spans="2:50" ht="14.25" hidden="1" customHeight="1" outlineLevel="1">
      <c r="B175" s="494"/>
      <c r="C175" s="203">
        <v>9</v>
      </c>
      <c r="D175" s="206"/>
      <c r="E175" s="203"/>
      <c r="F175" s="203"/>
      <c r="G175" s="208"/>
      <c r="H175" s="529"/>
      <c r="I175" s="209"/>
      <c r="J175" s="209"/>
      <c r="K175" s="210"/>
      <c r="L175" s="530"/>
      <c r="M175" s="209"/>
      <c r="N175" s="494"/>
      <c r="O175" s="494"/>
      <c r="P175" s="203"/>
      <c r="Q175" s="203"/>
      <c r="R175" s="208"/>
      <c r="S175" s="205"/>
      <c r="T175" s="529"/>
      <c r="U175" s="203"/>
      <c r="V175" s="203"/>
      <c r="W175" s="208"/>
      <c r="X175" s="205"/>
      <c r="Y175" s="529"/>
      <c r="Z175" s="203"/>
      <c r="AA175" s="203"/>
      <c r="AB175" s="208"/>
      <c r="AC175" s="205"/>
      <c r="AD175" s="529"/>
      <c r="AE175" s="203"/>
      <c r="AF175" s="203"/>
      <c r="AG175" s="208"/>
      <c r="AH175" s="205"/>
      <c r="AI175" s="529"/>
      <c r="AJ175" s="203"/>
      <c r="AK175" s="203"/>
      <c r="AL175" s="208"/>
      <c r="AM175" s="205"/>
      <c r="AN175" s="529"/>
      <c r="AO175" s="203"/>
      <c r="AP175" s="203"/>
      <c r="AQ175" s="208"/>
      <c r="AR175" s="205"/>
      <c r="AS175" s="529"/>
      <c r="AT175" s="203"/>
      <c r="AU175" s="203"/>
      <c r="AV175" s="208"/>
      <c r="AW175" s="205"/>
      <c r="AX175" s="529"/>
    </row>
    <row r="176" spans="2:50" ht="14.25" hidden="1" customHeight="1" outlineLevel="1">
      <c r="B176" s="494"/>
      <c r="C176" s="203">
        <v>10</v>
      </c>
      <c r="D176" s="206"/>
      <c r="E176" s="203"/>
      <c r="F176" s="203"/>
      <c r="G176" s="208"/>
      <c r="H176" s="529"/>
      <c r="I176" s="209"/>
      <c r="J176" s="209"/>
      <c r="K176" s="210"/>
      <c r="L176" s="530"/>
      <c r="M176" s="209"/>
      <c r="N176" s="494"/>
      <c r="O176" s="494"/>
      <c r="P176" s="203"/>
      <c r="Q176" s="203"/>
      <c r="R176" s="208"/>
      <c r="S176" s="205"/>
      <c r="T176" s="529"/>
      <c r="U176" s="203"/>
      <c r="V176" s="203"/>
      <c r="W176" s="208"/>
      <c r="X176" s="205"/>
      <c r="Y176" s="529"/>
      <c r="Z176" s="203"/>
      <c r="AA176" s="203"/>
      <c r="AB176" s="208"/>
      <c r="AC176" s="205"/>
      <c r="AD176" s="529"/>
      <c r="AE176" s="203"/>
      <c r="AF176" s="203"/>
      <c r="AG176" s="208"/>
      <c r="AH176" s="205"/>
      <c r="AI176" s="529"/>
      <c r="AJ176" s="203"/>
      <c r="AK176" s="203"/>
      <c r="AL176" s="208"/>
      <c r="AM176" s="205"/>
      <c r="AN176" s="529"/>
      <c r="AO176" s="203"/>
      <c r="AP176" s="203"/>
      <c r="AQ176" s="208"/>
      <c r="AR176" s="205"/>
      <c r="AS176" s="529"/>
      <c r="AT176" s="203"/>
      <c r="AU176" s="203"/>
      <c r="AV176" s="208"/>
      <c r="AW176" s="205"/>
      <c r="AX176" s="529"/>
    </row>
    <row r="177" spans="2:50" ht="14.25" hidden="1" customHeight="1" outlineLevel="1">
      <c r="B177" s="494"/>
      <c r="C177" s="203">
        <v>11</v>
      </c>
      <c r="D177" s="206"/>
      <c r="E177" s="203"/>
      <c r="F177" s="203"/>
      <c r="G177" s="208"/>
      <c r="H177" s="529"/>
      <c r="I177" s="209"/>
      <c r="J177" s="209"/>
      <c r="K177" s="210"/>
      <c r="L177" s="530"/>
      <c r="M177" s="209"/>
      <c r="N177" s="494"/>
      <c r="O177" s="494"/>
      <c r="P177" s="203"/>
      <c r="Q177" s="203"/>
      <c r="R177" s="208"/>
      <c r="S177" s="205"/>
      <c r="T177" s="529"/>
      <c r="U177" s="203"/>
      <c r="V177" s="203"/>
      <c r="W177" s="208"/>
      <c r="X177" s="205"/>
      <c r="Y177" s="529"/>
      <c r="Z177" s="203"/>
      <c r="AA177" s="203"/>
      <c r="AB177" s="208"/>
      <c r="AC177" s="205"/>
      <c r="AD177" s="529"/>
      <c r="AE177" s="203"/>
      <c r="AF177" s="203"/>
      <c r="AG177" s="208"/>
      <c r="AH177" s="205"/>
      <c r="AI177" s="529"/>
      <c r="AJ177" s="203"/>
      <c r="AK177" s="203"/>
      <c r="AL177" s="208"/>
      <c r="AM177" s="205"/>
      <c r="AN177" s="529"/>
      <c r="AO177" s="203"/>
      <c r="AP177" s="203"/>
      <c r="AQ177" s="208"/>
      <c r="AR177" s="205"/>
      <c r="AS177" s="529"/>
      <c r="AT177" s="203"/>
      <c r="AU177" s="203"/>
      <c r="AV177" s="208"/>
      <c r="AW177" s="205"/>
      <c r="AX177" s="529"/>
    </row>
    <row r="178" spans="2:50" ht="14.25" hidden="1" customHeight="1" outlineLevel="1">
      <c r="B178" s="494"/>
      <c r="C178" s="203">
        <v>12</v>
      </c>
      <c r="D178" s="206"/>
      <c r="E178" s="203"/>
      <c r="F178" s="203"/>
      <c r="G178" s="208"/>
      <c r="H178" s="529"/>
      <c r="I178" s="209"/>
      <c r="J178" s="209"/>
      <c r="K178" s="210"/>
      <c r="L178" s="530"/>
      <c r="M178" s="209"/>
      <c r="N178" s="494"/>
      <c r="O178" s="494"/>
      <c r="P178" s="203"/>
      <c r="Q178" s="203"/>
      <c r="R178" s="208"/>
      <c r="S178" s="205"/>
      <c r="T178" s="529"/>
      <c r="U178" s="203"/>
      <c r="V178" s="203"/>
      <c r="W178" s="208"/>
      <c r="X178" s="205"/>
      <c r="Y178" s="529"/>
      <c r="Z178" s="203"/>
      <c r="AA178" s="203"/>
      <c r="AB178" s="208"/>
      <c r="AC178" s="205"/>
      <c r="AD178" s="529"/>
      <c r="AE178" s="203"/>
      <c r="AF178" s="203"/>
      <c r="AG178" s="208"/>
      <c r="AH178" s="205"/>
      <c r="AI178" s="529"/>
      <c r="AJ178" s="203"/>
      <c r="AK178" s="203"/>
      <c r="AL178" s="208"/>
      <c r="AM178" s="205"/>
      <c r="AN178" s="529"/>
      <c r="AO178" s="203"/>
      <c r="AP178" s="203"/>
      <c r="AQ178" s="208"/>
      <c r="AR178" s="205"/>
      <c r="AS178" s="529"/>
      <c r="AT178" s="203"/>
      <c r="AU178" s="203"/>
      <c r="AV178" s="208"/>
      <c r="AW178" s="205"/>
      <c r="AX178" s="529"/>
    </row>
    <row r="179" spans="2:50" ht="14.25" hidden="1" customHeight="1" outlineLevel="1">
      <c r="B179" s="494"/>
      <c r="C179" s="203">
        <v>13</v>
      </c>
      <c r="D179" s="206"/>
      <c r="E179" s="203"/>
      <c r="F179" s="203"/>
      <c r="G179" s="208"/>
      <c r="H179" s="529"/>
      <c r="I179" s="209"/>
      <c r="J179" s="209"/>
      <c r="K179" s="210"/>
      <c r="L179" s="530"/>
      <c r="M179" s="209"/>
      <c r="N179" s="494"/>
      <c r="O179" s="494"/>
      <c r="P179" s="203"/>
      <c r="Q179" s="203"/>
      <c r="R179" s="208"/>
      <c r="S179" s="205"/>
      <c r="T179" s="529"/>
      <c r="U179" s="203"/>
      <c r="V179" s="203"/>
      <c r="W179" s="208"/>
      <c r="X179" s="205"/>
      <c r="Y179" s="529"/>
      <c r="Z179" s="203"/>
      <c r="AA179" s="203"/>
      <c r="AB179" s="208"/>
      <c r="AC179" s="205"/>
      <c r="AD179" s="529"/>
      <c r="AE179" s="203"/>
      <c r="AF179" s="203"/>
      <c r="AG179" s="208"/>
      <c r="AH179" s="205"/>
      <c r="AI179" s="529"/>
      <c r="AJ179" s="203"/>
      <c r="AK179" s="203"/>
      <c r="AL179" s="208"/>
      <c r="AM179" s="205"/>
      <c r="AN179" s="529"/>
      <c r="AO179" s="203"/>
      <c r="AP179" s="203"/>
      <c r="AQ179" s="208"/>
      <c r="AR179" s="205"/>
      <c r="AS179" s="529"/>
      <c r="AT179" s="203"/>
      <c r="AU179" s="203"/>
      <c r="AV179" s="208"/>
      <c r="AW179" s="205"/>
      <c r="AX179" s="529"/>
    </row>
    <row r="180" spans="2:50" ht="14.25" hidden="1" customHeight="1" outlineLevel="1">
      <c r="B180" s="494"/>
      <c r="C180" s="203">
        <v>14</v>
      </c>
      <c r="D180" s="206"/>
      <c r="E180" s="203"/>
      <c r="F180" s="203"/>
      <c r="G180" s="208"/>
      <c r="H180" s="529"/>
      <c r="I180" s="209"/>
      <c r="J180" s="209"/>
      <c r="K180" s="210"/>
      <c r="L180" s="530"/>
      <c r="M180" s="209"/>
      <c r="N180" s="494"/>
      <c r="O180" s="494"/>
      <c r="P180" s="203"/>
      <c r="Q180" s="203"/>
      <c r="R180" s="208"/>
      <c r="S180" s="205"/>
      <c r="T180" s="529"/>
      <c r="U180" s="203"/>
      <c r="V180" s="203"/>
      <c r="W180" s="208"/>
      <c r="X180" s="205"/>
      <c r="Y180" s="529"/>
      <c r="Z180" s="203"/>
      <c r="AA180" s="203"/>
      <c r="AB180" s="208"/>
      <c r="AC180" s="205"/>
      <c r="AD180" s="529"/>
      <c r="AE180" s="203"/>
      <c r="AF180" s="203"/>
      <c r="AG180" s="208"/>
      <c r="AH180" s="205"/>
      <c r="AI180" s="529"/>
      <c r="AJ180" s="203"/>
      <c r="AK180" s="203"/>
      <c r="AL180" s="208"/>
      <c r="AM180" s="205"/>
      <c r="AN180" s="529"/>
      <c r="AO180" s="203"/>
      <c r="AP180" s="203"/>
      <c r="AQ180" s="208"/>
      <c r="AR180" s="205"/>
      <c r="AS180" s="529"/>
      <c r="AT180" s="203"/>
      <c r="AU180" s="203"/>
      <c r="AV180" s="208"/>
      <c r="AW180" s="205"/>
      <c r="AX180" s="529"/>
    </row>
    <row r="181" spans="2:50" ht="14.25" hidden="1" customHeight="1" outlineLevel="1">
      <c r="B181" s="494"/>
      <c r="C181" s="203">
        <v>15</v>
      </c>
      <c r="D181" s="206"/>
      <c r="E181" s="203"/>
      <c r="F181" s="203"/>
      <c r="G181" s="208"/>
      <c r="H181" s="529"/>
      <c r="I181" s="209"/>
      <c r="J181" s="209"/>
      <c r="K181" s="210"/>
      <c r="L181" s="530"/>
      <c r="M181" s="209"/>
      <c r="N181" s="494"/>
      <c r="O181" s="494"/>
      <c r="P181" s="203"/>
      <c r="Q181" s="207"/>
      <c r="R181" s="208"/>
      <c r="S181" s="205"/>
      <c r="T181" s="529"/>
      <c r="U181" s="203"/>
      <c r="V181" s="207"/>
      <c r="W181" s="208"/>
      <c r="X181" s="205"/>
      <c r="Y181" s="529"/>
      <c r="Z181" s="203"/>
      <c r="AA181" s="207"/>
      <c r="AB181" s="208"/>
      <c r="AC181" s="205"/>
      <c r="AD181" s="529"/>
      <c r="AE181" s="203"/>
      <c r="AF181" s="207"/>
      <c r="AG181" s="208"/>
      <c r="AH181" s="205"/>
      <c r="AI181" s="529"/>
      <c r="AJ181" s="203"/>
      <c r="AK181" s="207"/>
      <c r="AL181" s="208"/>
      <c r="AM181" s="205"/>
      <c r="AN181" s="529"/>
      <c r="AO181" s="203"/>
      <c r="AP181" s="207"/>
      <c r="AQ181" s="208"/>
      <c r="AR181" s="205"/>
      <c r="AS181" s="529"/>
      <c r="AT181" s="203"/>
      <c r="AU181" s="207"/>
      <c r="AV181" s="208"/>
      <c r="AW181" s="205"/>
      <c r="AX181" s="529"/>
    </row>
    <row r="182" spans="2:50" ht="14.25" hidden="1" customHeight="1" outlineLevel="1" collapsed="1">
      <c r="B182" s="532" t="s">
        <v>629</v>
      </c>
      <c r="C182" s="532"/>
      <c r="D182" s="532"/>
      <c r="E182" s="532"/>
      <c r="F182" s="532"/>
      <c r="G182" s="532"/>
      <c r="H182" s="532"/>
      <c r="I182" s="532"/>
      <c r="J182" s="532"/>
      <c r="K182" s="532"/>
      <c r="L182" s="532"/>
      <c r="M182" s="533"/>
      <c r="N182" s="575" t="s">
        <v>445</v>
      </c>
      <c r="O182" s="575" t="s">
        <v>105</v>
      </c>
      <c r="P182" s="587">
        <f>AT162+1</f>
        <v>45930</v>
      </c>
      <c r="Q182" s="588"/>
      <c r="R182" s="588"/>
      <c r="S182" s="588"/>
      <c r="T182" s="588"/>
      <c r="U182" s="589">
        <f>P182+1</f>
        <v>45931</v>
      </c>
      <c r="V182" s="590"/>
      <c r="W182" s="590"/>
      <c r="X182" s="590"/>
      <c r="Y182" s="590"/>
      <c r="Z182" s="587">
        <f t="shared" ref="Z182" si="223">U182+1</f>
        <v>45932</v>
      </c>
      <c r="AA182" s="588"/>
      <c r="AB182" s="588"/>
      <c r="AC182" s="588"/>
      <c r="AD182" s="588"/>
      <c r="AE182" s="589">
        <f t="shared" ref="AE182" si="224">Z182+1</f>
        <v>45933</v>
      </c>
      <c r="AF182" s="590"/>
      <c r="AG182" s="590"/>
      <c r="AH182" s="590"/>
      <c r="AI182" s="590"/>
      <c r="AJ182" s="591">
        <f t="shared" ref="AJ182" si="225">AE182+1</f>
        <v>45934</v>
      </c>
      <c r="AK182" s="592"/>
      <c r="AL182" s="592"/>
      <c r="AM182" s="592"/>
      <c r="AN182" s="593"/>
      <c r="AO182" s="589">
        <f t="shared" ref="AO182" si="226">AJ182+1</f>
        <v>45935</v>
      </c>
      <c r="AP182" s="590"/>
      <c r="AQ182" s="590"/>
      <c r="AR182" s="590"/>
      <c r="AS182" s="590"/>
      <c r="AT182" s="591">
        <f t="shared" ref="AT182" si="227">AO182+1</f>
        <v>45936</v>
      </c>
      <c r="AU182" s="592"/>
      <c r="AV182" s="592"/>
      <c r="AW182" s="592"/>
      <c r="AX182" s="593"/>
    </row>
    <row r="183" spans="2:50" ht="14.25" hidden="1" customHeight="1" outlineLevel="1">
      <c r="B183" s="534"/>
      <c r="C183" s="534"/>
      <c r="D183" s="534"/>
      <c r="E183" s="534"/>
      <c r="F183" s="534"/>
      <c r="G183" s="534"/>
      <c r="H183" s="534"/>
      <c r="I183" s="534"/>
      <c r="J183" s="534"/>
      <c r="K183" s="534"/>
      <c r="L183" s="534"/>
      <c r="M183" s="535"/>
      <c r="N183" s="577"/>
      <c r="O183" s="577"/>
      <c r="P183" s="594">
        <f>P182</f>
        <v>45930</v>
      </c>
      <c r="Q183" s="594"/>
      <c r="R183" s="594"/>
      <c r="S183" s="594"/>
      <c r="T183" s="594"/>
      <c r="U183" s="595">
        <f>U182</f>
        <v>45931</v>
      </c>
      <c r="V183" s="595"/>
      <c r="W183" s="595"/>
      <c r="X183" s="595"/>
      <c r="Y183" s="595"/>
      <c r="Z183" s="594">
        <f t="shared" ref="Z183" si="228">Z182</f>
        <v>45932</v>
      </c>
      <c r="AA183" s="594"/>
      <c r="AB183" s="594"/>
      <c r="AC183" s="594"/>
      <c r="AD183" s="594"/>
      <c r="AE183" s="595">
        <f t="shared" ref="AE183" si="229">AE182</f>
        <v>45933</v>
      </c>
      <c r="AF183" s="595"/>
      <c r="AG183" s="595"/>
      <c r="AH183" s="595"/>
      <c r="AI183" s="595"/>
      <c r="AJ183" s="596">
        <f t="shared" ref="AJ183" si="230">AJ182</f>
        <v>45934</v>
      </c>
      <c r="AK183" s="597"/>
      <c r="AL183" s="597"/>
      <c r="AM183" s="597"/>
      <c r="AN183" s="598"/>
      <c r="AO183" s="595">
        <f t="shared" ref="AO183" si="231">AO182</f>
        <v>45935</v>
      </c>
      <c r="AP183" s="595"/>
      <c r="AQ183" s="595"/>
      <c r="AR183" s="595"/>
      <c r="AS183" s="595"/>
      <c r="AT183" s="596">
        <f t="shared" ref="AT183" si="232">AT182</f>
        <v>45936</v>
      </c>
      <c r="AU183" s="597"/>
      <c r="AV183" s="597"/>
      <c r="AW183" s="597"/>
      <c r="AX183" s="598"/>
    </row>
    <row r="184" spans="2:50" ht="14.25" hidden="1" customHeight="1" outlineLevel="1">
      <c r="B184" s="494" t="s">
        <v>165</v>
      </c>
      <c r="C184" s="494" t="s">
        <v>160</v>
      </c>
      <c r="D184" s="494"/>
      <c r="E184" s="494" t="s">
        <v>161</v>
      </c>
      <c r="F184" s="494"/>
      <c r="G184" s="494"/>
      <c r="H184" s="494" t="s">
        <v>166</v>
      </c>
      <c r="I184" s="527" t="s">
        <v>446</v>
      </c>
      <c r="J184" s="527"/>
      <c r="K184" s="527"/>
      <c r="L184" s="527" t="s">
        <v>166</v>
      </c>
      <c r="M184" s="527" t="s">
        <v>168</v>
      </c>
      <c r="N184" s="494"/>
      <c r="O184" s="494" t="s">
        <v>167</v>
      </c>
      <c r="P184" s="494" t="s">
        <v>163</v>
      </c>
      <c r="Q184" s="494"/>
      <c r="R184" s="494"/>
      <c r="S184" s="494"/>
      <c r="T184" s="494" t="s">
        <v>166</v>
      </c>
      <c r="U184" s="494" t="s">
        <v>163</v>
      </c>
      <c r="V184" s="494"/>
      <c r="W184" s="494"/>
      <c r="X184" s="494"/>
      <c r="Y184" s="494" t="s">
        <v>166</v>
      </c>
      <c r="Z184" s="494" t="s">
        <v>163</v>
      </c>
      <c r="AA184" s="494"/>
      <c r="AB184" s="494"/>
      <c r="AC184" s="494"/>
      <c r="AD184" s="494" t="s">
        <v>166</v>
      </c>
      <c r="AE184" s="494" t="s">
        <v>163</v>
      </c>
      <c r="AF184" s="494"/>
      <c r="AG184" s="494"/>
      <c r="AH184" s="494"/>
      <c r="AI184" s="494" t="s">
        <v>166</v>
      </c>
      <c r="AJ184" s="494" t="s">
        <v>163</v>
      </c>
      <c r="AK184" s="494"/>
      <c r="AL184" s="494"/>
      <c r="AM184" s="494"/>
      <c r="AN184" s="494" t="s">
        <v>166</v>
      </c>
      <c r="AO184" s="494" t="s">
        <v>163</v>
      </c>
      <c r="AP184" s="494"/>
      <c r="AQ184" s="494"/>
      <c r="AR184" s="494"/>
      <c r="AS184" s="494" t="s">
        <v>166</v>
      </c>
      <c r="AT184" s="494" t="s">
        <v>163</v>
      </c>
      <c r="AU184" s="494"/>
      <c r="AV184" s="494"/>
      <c r="AW184" s="494"/>
      <c r="AX184" s="494" t="s">
        <v>166</v>
      </c>
    </row>
    <row r="185" spans="2:50" ht="14.25" hidden="1" customHeight="1" outlineLevel="1">
      <c r="B185" s="494"/>
      <c r="C185" s="494"/>
      <c r="D185" s="494"/>
      <c r="E185" s="494" t="s">
        <v>447</v>
      </c>
      <c r="F185" s="494"/>
      <c r="G185" s="494"/>
      <c r="H185" s="494"/>
      <c r="I185" s="527" t="s">
        <v>447</v>
      </c>
      <c r="J185" s="527"/>
      <c r="K185" s="527"/>
      <c r="L185" s="527"/>
      <c r="M185" s="527"/>
      <c r="N185" s="494"/>
      <c r="O185" s="494"/>
      <c r="P185" s="494" t="s">
        <v>448</v>
      </c>
      <c r="Q185" s="494"/>
      <c r="R185" s="494"/>
      <c r="S185" s="494"/>
      <c r="T185" s="494"/>
      <c r="U185" s="494" t="s">
        <v>448</v>
      </c>
      <c r="V185" s="494"/>
      <c r="W185" s="494"/>
      <c r="X185" s="494"/>
      <c r="Y185" s="494"/>
      <c r="Z185" s="494" t="s">
        <v>448</v>
      </c>
      <c r="AA185" s="494"/>
      <c r="AB185" s="494"/>
      <c r="AC185" s="494"/>
      <c r="AD185" s="494"/>
      <c r="AE185" s="494" t="s">
        <v>448</v>
      </c>
      <c r="AF185" s="494"/>
      <c r="AG185" s="494"/>
      <c r="AH185" s="494"/>
      <c r="AI185" s="494"/>
      <c r="AJ185" s="494" t="s">
        <v>448</v>
      </c>
      <c r="AK185" s="494"/>
      <c r="AL185" s="494"/>
      <c r="AM185" s="494"/>
      <c r="AN185" s="494"/>
      <c r="AO185" s="494" t="s">
        <v>448</v>
      </c>
      <c r="AP185" s="494"/>
      <c r="AQ185" s="494"/>
      <c r="AR185" s="494"/>
      <c r="AS185" s="494"/>
      <c r="AT185" s="494" t="s">
        <v>448</v>
      </c>
      <c r="AU185" s="494"/>
      <c r="AV185" s="494"/>
      <c r="AW185" s="494"/>
      <c r="AX185" s="494"/>
    </row>
    <row r="186" spans="2:50" ht="14.25" hidden="1" customHeight="1" outlineLevel="1">
      <c r="B186" s="494"/>
      <c r="C186" s="494"/>
      <c r="D186" s="494"/>
      <c r="E186" s="203" t="s">
        <v>162</v>
      </c>
      <c r="F186" s="203" t="s">
        <v>449</v>
      </c>
      <c r="G186" s="203" t="s">
        <v>164</v>
      </c>
      <c r="H186" s="494"/>
      <c r="I186" s="204" t="s">
        <v>162</v>
      </c>
      <c r="J186" s="204" t="s">
        <v>449</v>
      </c>
      <c r="K186" s="204" t="s">
        <v>164</v>
      </c>
      <c r="L186" s="527"/>
      <c r="M186" s="527"/>
      <c r="N186" s="494"/>
      <c r="O186" s="494"/>
      <c r="P186" s="203" t="s">
        <v>162</v>
      </c>
      <c r="Q186" s="203" t="s">
        <v>449</v>
      </c>
      <c r="R186" s="203" t="s">
        <v>164</v>
      </c>
      <c r="S186" s="205" t="s">
        <v>168</v>
      </c>
      <c r="T186" s="494"/>
      <c r="U186" s="203" t="s">
        <v>162</v>
      </c>
      <c r="V186" s="203" t="s">
        <v>449</v>
      </c>
      <c r="W186" s="203" t="s">
        <v>164</v>
      </c>
      <c r="X186" s="205" t="s">
        <v>168</v>
      </c>
      <c r="Y186" s="494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494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494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494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494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494"/>
    </row>
    <row r="187" spans="2:50" ht="14.25" hidden="1" customHeight="1" outlineLevel="1">
      <c r="B187" s="494" t="s">
        <v>139</v>
      </c>
      <c r="C187" s="203">
        <v>1</v>
      </c>
      <c r="D187" s="206" t="s">
        <v>415</v>
      </c>
      <c r="E187" s="203">
        <v>21</v>
      </c>
      <c r="F187" s="203">
        <v>2000</v>
      </c>
      <c r="G187" s="208">
        <f t="shared" ref="G187:G194" si="233">F187/E187</f>
        <v>95.238095238095241</v>
      </c>
      <c r="H187" s="529">
        <f>AVERAGE(G187:G201)</f>
        <v>85.929089026915122</v>
      </c>
      <c r="I187" s="209">
        <f>AVERAGE(P187,U187,Z187,AE187,AJ187,AO187,AT187)</f>
        <v>21</v>
      </c>
      <c r="J187" s="209">
        <f>AVERAGE(Q187,V187,AA187,AF187,AK187,AP187,AU187)</f>
        <v>1742.9162051126384</v>
      </c>
      <c r="K187" s="210">
        <f>AVERAGE(R187,W187,AB187,AG187,AL187,AQ187,AV187)</f>
        <v>82.99600976726849</v>
      </c>
      <c r="L187" s="530">
        <f>IFERROR(AVERAGE(K187:K201),"-")</f>
        <v>74.95512380928254</v>
      </c>
      <c r="M187" s="209">
        <f>RANK(K187, K$187:$K$201)</f>
        <v>1</v>
      </c>
      <c r="N187" s="494"/>
      <c r="O187" s="494"/>
      <c r="P187" s="207">
        <v>21</v>
      </c>
      <c r="Q187" s="207">
        <v>1740.2090592334487</v>
      </c>
      <c r="R187" s="208">
        <f t="shared" ref="R187:R194" si="234">Q187/P187</f>
        <v>82.86709805873565</v>
      </c>
      <c r="S187" s="205">
        <f>RANK(R187, R$187:R$201)</f>
        <v>1</v>
      </c>
      <c r="T187" s="529">
        <f>AVERAGE(R187:R201)</f>
        <v>74.105264864645179</v>
      </c>
      <c r="U187" s="207">
        <v>21</v>
      </c>
      <c r="V187" s="207">
        <v>1740.5895691609926</v>
      </c>
      <c r="W187" s="208">
        <f t="shared" ref="W187:W194" si="235">V187/U187</f>
        <v>82.885217579094885</v>
      </c>
      <c r="X187" s="205">
        <f>RANK(W187, W$187:W$201)</f>
        <v>1</v>
      </c>
      <c r="Y187" s="529">
        <f>AVERAGE(W187:W201)</f>
        <v>74.516209674310034</v>
      </c>
      <c r="Z187" s="207">
        <v>21</v>
      </c>
      <c r="AA187" s="207">
        <v>1741.0909090909086</v>
      </c>
      <c r="AB187" s="208">
        <f t="shared" ref="AB187:AB194" si="236">AA187/Z187</f>
        <v>82.909090909090878</v>
      </c>
      <c r="AC187" s="205">
        <f>RANK(AB187, AB$187:AB$201)</f>
        <v>1</v>
      </c>
      <c r="AD187" s="529">
        <f>AVERAGE(AB187:AB201)</f>
        <v>74.741553983898214</v>
      </c>
      <c r="AE187" s="207">
        <v>21</v>
      </c>
      <c r="AF187" s="207">
        <v>1741.2541254125354</v>
      </c>
      <c r="AG187" s="208">
        <f t="shared" ref="AG187:AG194" si="237">AF187/AE187</f>
        <v>82.916863114882631</v>
      </c>
      <c r="AH187" s="205">
        <f>RANK(AG187, AG$187:AG$201)</f>
        <v>1</v>
      </c>
      <c r="AI187" s="529">
        <f>AVERAGE(AG187:AG201)</f>
        <v>75.094308904322048</v>
      </c>
      <c r="AJ187" s="207">
        <v>21</v>
      </c>
      <c r="AK187" s="207">
        <v>1741.5967918337594</v>
      </c>
      <c r="AL187" s="208">
        <f t="shared" ref="AL187:AL194" si="238">AK187/AJ187</f>
        <v>82.933180563512352</v>
      </c>
      <c r="AM187" s="205">
        <f>RANK(AL187, AL$187:AL$201)</f>
        <v>1</v>
      </c>
      <c r="AN187" s="529">
        <f>AVERAGE(AL187:AL201)</f>
        <v>75.287003505082737</v>
      </c>
      <c r="AO187" s="207">
        <v>21</v>
      </c>
      <c r="AP187" s="207">
        <v>1745.0847457627076</v>
      </c>
      <c r="AQ187" s="208">
        <f t="shared" ref="AQ187:AQ194" si="239">AP187/AO187</f>
        <v>83.099273607747975</v>
      </c>
      <c r="AR187" s="205">
        <f>RANK(AQ187, AQ$187:AQ$201)</f>
        <v>1</v>
      </c>
      <c r="AS187" s="529">
        <f>AVERAGE(AQ187:AQ201)</f>
        <v>75.381394415203729</v>
      </c>
      <c r="AT187" s="207">
        <v>21</v>
      </c>
      <c r="AU187" s="207">
        <v>1750.5882352941176</v>
      </c>
      <c r="AV187" s="208">
        <f t="shared" ref="AV187:AV194" si="240">AU187/AT187</f>
        <v>83.361344537815128</v>
      </c>
      <c r="AW187" s="205">
        <f>RANK(AV187, AV$187:AV$201)</f>
        <v>1</v>
      </c>
      <c r="AX187" s="529">
        <f>AVERAGE(AV187:AV201)</f>
        <v>75.56013131751584</v>
      </c>
    </row>
    <row r="188" spans="2:50" ht="14.25" hidden="1" customHeight="1" outlineLevel="1">
      <c r="B188" s="494"/>
      <c r="C188" s="203">
        <v>2</v>
      </c>
      <c r="D188" s="206" t="s">
        <v>416</v>
      </c>
      <c r="E188" s="203">
        <v>25</v>
      </c>
      <c r="F188" s="203">
        <v>2000</v>
      </c>
      <c r="G188" s="208">
        <f t="shared" si="233"/>
        <v>80</v>
      </c>
      <c r="H188" s="529"/>
      <c r="I188" s="209">
        <f t="shared" ref="I188:K194" si="241">AVERAGE(P188,U188,Z188,AE188,AJ188,AO188,AT188)</f>
        <v>25</v>
      </c>
      <c r="J188" s="209">
        <f t="shared" si="241"/>
        <v>1773.2373432900963</v>
      </c>
      <c r="K188" s="210">
        <f t="shared" si="241"/>
        <v>70.92949373160387</v>
      </c>
      <c r="L188" s="530"/>
      <c r="M188" s="209">
        <f>RANK(K188, K$187:$K$201)</f>
        <v>7</v>
      </c>
      <c r="N188" s="494"/>
      <c r="O188" s="494"/>
      <c r="P188" s="207">
        <v>25</v>
      </c>
      <c r="Q188" s="207">
        <v>1768.2895200334196</v>
      </c>
      <c r="R188" s="208">
        <f t="shared" si="234"/>
        <v>70.73158080133679</v>
      </c>
      <c r="S188" s="205">
        <f t="shared" ref="S188:S194" si="242">RANK(R188, R$187:R$201)</f>
        <v>6</v>
      </c>
      <c r="T188" s="529"/>
      <c r="U188" s="207">
        <v>25</v>
      </c>
      <c r="V188" s="207">
        <v>1773.6724960254364</v>
      </c>
      <c r="W188" s="208">
        <f t="shared" si="235"/>
        <v>70.946899841017455</v>
      </c>
      <c r="X188" s="205">
        <f t="shared" ref="X188:X194" si="243">RANK(W188, W$187:W$201)</f>
        <v>6</v>
      </c>
      <c r="Y188" s="529"/>
      <c r="Z188" s="207">
        <v>25</v>
      </c>
      <c r="AA188" s="207">
        <v>1773.865098327512</v>
      </c>
      <c r="AB188" s="208">
        <f t="shared" si="236"/>
        <v>70.954603933100486</v>
      </c>
      <c r="AC188" s="205">
        <f t="shared" ref="AC188:AC194" si="244">RANK(AB188, AB$187:AB$201)</f>
        <v>6</v>
      </c>
      <c r="AD188" s="529"/>
      <c r="AE188" s="207">
        <v>25</v>
      </c>
      <c r="AF188" s="207">
        <v>1773.8987688098487</v>
      </c>
      <c r="AG188" s="208">
        <f t="shared" si="237"/>
        <v>70.955950752393946</v>
      </c>
      <c r="AH188" s="205">
        <f t="shared" ref="AH188:AH194" si="245">RANK(AG188, AG$187:AG$201)</f>
        <v>7</v>
      </c>
      <c r="AI188" s="529"/>
      <c r="AJ188" s="207">
        <v>25</v>
      </c>
      <c r="AK188" s="207">
        <v>1774.079999999999</v>
      </c>
      <c r="AL188" s="208">
        <f t="shared" si="238"/>
        <v>70.963199999999958</v>
      </c>
      <c r="AM188" s="205">
        <f t="shared" ref="AM188:AM194" si="246">RANK(AL188, AL$187:AL$201)</f>
        <v>7</v>
      </c>
      <c r="AN188" s="529"/>
      <c r="AO188" s="207">
        <v>25</v>
      </c>
      <c r="AP188" s="207">
        <v>1774.2031134173465</v>
      </c>
      <c r="AQ188" s="208">
        <f t="shared" si="239"/>
        <v>70.968124536693864</v>
      </c>
      <c r="AR188" s="205">
        <f t="shared" ref="AR188:AR194" si="247">RANK(AQ188, AQ$187:AQ$201)</f>
        <v>7</v>
      </c>
      <c r="AS188" s="529"/>
      <c r="AT188" s="207">
        <v>25</v>
      </c>
      <c r="AU188" s="207">
        <v>1774.6524064171126</v>
      </c>
      <c r="AV188" s="208">
        <f t="shared" si="240"/>
        <v>70.986096256684505</v>
      </c>
      <c r="AW188" s="205">
        <f t="shared" ref="AW188:AW194" si="248">RANK(AV188, AV$187:AV$201)</f>
        <v>7</v>
      </c>
      <c r="AX188" s="529"/>
    </row>
    <row r="189" spans="2:50" ht="14.25" hidden="1" customHeight="1" outlineLevel="1">
      <c r="B189" s="494"/>
      <c r="C189" s="203">
        <v>3</v>
      </c>
      <c r="D189" s="206" t="s">
        <v>417</v>
      </c>
      <c r="E189" s="203">
        <v>24</v>
      </c>
      <c r="F189" s="203">
        <v>2000</v>
      </c>
      <c r="G189" s="208">
        <f t="shared" si="233"/>
        <v>83.333333333333329</v>
      </c>
      <c r="H189" s="529"/>
      <c r="I189" s="209">
        <f t="shared" si="241"/>
        <v>24</v>
      </c>
      <c r="J189" s="209">
        <f t="shared" si="241"/>
        <v>1767.4224311487835</v>
      </c>
      <c r="K189" s="210">
        <f t="shared" si="241"/>
        <v>73.64260129786598</v>
      </c>
      <c r="L189" s="530"/>
      <c r="M189" s="209">
        <f>RANK(K189, K$187:$K$201)</f>
        <v>4</v>
      </c>
      <c r="N189" s="494"/>
      <c r="O189" s="494"/>
      <c r="P189" s="207">
        <v>24</v>
      </c>
      <c r="Q189" s="207">
        <v>1767.1304347826083</v>
      </c>
      <c r="R189" s="208">
        <f t="shared" si="234"/>
        <v>73.630434782608674</v>
      </c>
      <c r="S189" s="205">
        <f>RANK(R189, R$187:R$201)</f>
        <v>3</v>
      </c>
      <c r="T189" s="529"/>
      <c r="U189" s="207">
        <v>24</v>
      </c>
      <c r="V189" s="207">
        <v>1767.1562082777039</v>
      </c>
      <c r="W189" s="208">
        <f t="shared" si="235"/>
        <v>73.631508678237665</v>
      </c>
      <c r="X189" s="205">
        <f>RANK(W189, W$187:W$201)</f>
        <v>3</v>
      </c>
      <c r="Y189" s="529"/>
      <c r="Z189" s="207">
        <v>24</v>
      </c>
      <c r="AA189" s="207">
        <v>1767.2223647088992</v>
      </c>
      <c r="AB189" s="208">
        <f t="shared" si="236"/>
        <v>73.63426519620414</v>
      </c>
      <c r="AC189" s="205">
        <f t="shared" si="244"/>
        <v>4</v>
      </c>
      <c r="AD189" s="529"/>
      <c r="AE189" s="207">
        <v>24</v>
      </c>
      <c r="AF189" s="207">
        <v>1767.3536685902732</v>
      </c>
      <c r="AG189" s="208">
        <f t="shared" si="237"/>
        <v>73.639736191261377</v>
      </c>
      <c r="AH189" s="205">
        <f t="shared" si="245"/>
        <v>4</v>
      </c>
      <c r="AI189" s="529"/>
      <c r="AJ189" s="207">
        <v>24</v>
      </c>
      <c r="AK189" s="207">
        <v>1767.3583847448115</v>
      </c>
      <c r="AL189" s="208">
        <f t="shared" si="238"/>
        <v>73.639932697700473</v>
      </c>
      <c r="AM189" s="205">
        <f t="shared" si="246"/>
        <v>4</v>
      </c>
      <c r="AN189" s="529"/>
      <c r="AO189" s="207">
        <v>24</v>
      </c>
      <c r="AP189" s="207">
        <v>1767.4612062070048</v>
      </c>
      <c r="AQ189" s="208">
        <f t="shared" si="239"/>
        <v>73.644216925291872</v>
      </c>
      <c r="AR189" s="205">
        <f t="shared" si="247"/>
        <v>4</v>
      </c>
      <c r="AS189" s="529"/>
      <c r="AT189" s="207">
        <v>24</v>
      </c>
      <c r="AU189" s="207">
        <v>1768.2747507301842</v>
      </c>
      <c r="AV189" s="208">
        <f t="shared" si="240"/>
        <v>73.678114613757671</v>
      </c>
      <c r="AW189" s="205">
        <f t="shared" si="248"/>
        <v>4</v>
      </c>
      <c r="AX189" s="529"/>
    </row>
    <row r="190" spans="2:50" ht="14.25" hidden="1" customHeight="1" outlineLevel="1">
      <c r="B190" s="494"/>
      <c r="C190" s="203">
        <v>4</v>
      </c>
      <c r="D190" s="206" t="s">
        <v>419</v>
      </c>
      <c r="E190" s="203">
        <v>24</v>
      </c>
      <c r="F190" s="203">
        <v>2000</v>
      </c>
      <c r="G190" s="208">
        <f t="shared" si="233"/>
        <v>83.333333333333329</v>
      </c>
      <c r="H190" s="529"/>
      <c r="I190" s="209">
        <f t="shared" si="241"/>
        <v>24</v>
      </c>
      <c r="J190" s="209">
        <f t="shared" si="241"/>
        <v>1756.9937104134933</v>
      </c>
      <c r="K190" s="210">
        <f t="shared" si="241"/>
        <v>73.208071267228888</v>
      </c>
      <c r="L190" s="530"/>
      <c r="M190" s="209">
        <f>RANK(K190, K$187:$K$201)</f>
        <v>5</v>
      </c>
      <c r="N190" s="494"/>
      <c r="O190" s="494"/>
      <c r="P190" s="207">
        <v>24</v>
      </c>
      <c r="Q190" s="207">
        <v>1756.0075200820379</v>
      </c>
      <c r="R190" s="208">
        <f t="shared" si="234"/>
        <v>73.166980003418246</v>
      </c>
      <c r="S190" s="205">
        <f t="shared" si="242"/>
        <v>4</v>
      </c>
      <c r="T190" s="529"/>
      <c r="U190" s="207">
        <v>24</v>
      </c>
      <c r="V190" s="207">
        <v>1756.3377712930871</v>
      </c>
      <c r="W190" s="208">
        <f t="shared" si="235"/>
        <v>73.180740470545302</v>
      </c>
      <c r="X190" s="205">
        <f t="shared" si="243"/>
        <v>4</v>
      </c>
      <c r="Y190" s="529"/>
      <c r="Z190" s="207">
        <v>24</v>
      </c>
      <c r="AA190" s="207">
        <v>1756.5774594798345</v>
      </c>
      <c r="AB190" s="208">
        <f t="shared" si="236"/>
        <v>73.190727478326437</v>
      </c>
      <c r="AC190" s="205">
        <f t="shared" si="244"/>
        <v>5</v>
      </c>
      <c r="AD190" s="529"/>
      <c r="AE190" s="207">
        <v>24</v>
      </c>
      <c r="AF190" s="207">
        <v>1756.6468564279014</v>
      </c>
      <c r="AG190" s="208">
        <f t="shared" si="237"/>
        <v>73.193619017829221</v>
      </c>
      <c r="AH190" s="205">
        <f t="shared" si="245"/>
        <v>5</v>
      </c>
      <c r="AI190" s="529"/>
      <c r="AJ190" s="207">
        <v>24</v>
      </c>
      <c r="AK190" s="207">
        <v>1757.0562070359888</v>
      </c>
      <c r="AL190" s="208">
        <f t="shared" si="238"/>
        <v>73.210675293166204</v>
      </c>
      <c r="AM190" s="205">
        <f t="shared" si="246"/>
        <v>5</v>
      </c>
      <c r="AN190" s="529"/>
      <c r="AO190" s="207">
        <v>24</v>
      </c>
      <c r="AP190" s="207">
        <v>1757.5718437197279</v>
      </c>
      <c r="AQ190" s="208">
        <f t="shared" si="239"/>
        <v>73.232160154988662</v>
      </c>
      <c r="AR190" s="205">
        <f t="shared" si="247"/>
        <v>5</v>
      </c>
      <c r="AS190" s="529"/>
      <c r="AT190" s="207">
        <v>24</v>
      </c>
      <c r="AU190" s="207">
        <v>1758.7583148558751</v>
      </c>
      <c r="AV190" s="208">
        <f t="shared" si="240"/>
        <v>73.281596452328131</v>
      </c>
      <c r="AW190" s="205">
        <f t="shared" si="248"/>
        <v>5</v>
      </c>
      <c r="AX190" s="529"/>
    </row>
    <row r="191" spans="2:50" ht="14.25" hidden="1" customHeight="1" outlineLevel="1">
      <c r="B191" s="494"/>
      <c r="C191" s="203">
        <v>5</v>
      </c>
      <c r="D191" s="206" t="s">
        <v>414</v>
      </c>
      <c r="E191" s="203">
        <v>25</v>
      </c>
      <c r="F191" s="203">
        <v>2000</v>
      </c>
      <c r="G191" s="208">
        <f t="shared" si="233"/>
        <v>80</v>
      </c>
      <c r="H191" s="529"/>
      <c r="I191" s="209">
        <f t="shared" si="241"/>
        <v>25</v>
      </c>
      <c r="J191" s="209">
        <f t="shared" si="241"/>
        <v>1760.9378238032266</v>
      </c>
      <c r="K191" s="210">
        <f t="shared" si="241"/>
        <v>70.437512952129069</v>
      </c>
      <c r="L191" s="530"/>
      <c r="M191" s="209">
        <f>RANK(K191, K$187:$K$201)</f>
        <v>8</v>
      </c>
      <c r="N191" s="494"/>
      <c r="O191" s="494"/>
      <c r="P191" s="207">
        <v>25</v>
      </c>
      <c r="Q191" s="207">
        <v>1760.0591715976336</v>
      </c>
      <c r="R191" s="208">
        <f t="shared" si="234"/>
        <v>70.402366863905343</v>
      </c>
      <c r="S191" s="205">
        <f t="shared" si="242"/>
        <v>7</v>
      </c>
      <c r="T191" s="529"/>
      <c r="U191" s="207">
        <v>25</v>
      </c>
      <c r="V191" s="207">
        <v>1760.2716468590834</v>
      </c>
      <c r="W191" s="208">
        <f t="shared" si="235"/>
        <v>70.410865874363338</v>
      </c>
      <c r="X191" s="205">
        <f t="shared" si="243"/>
        <v>7</v>
      </c>
      <c r="Y191" s="529"/>
      <c r="Z191" s="207">
        <v>25</v>
      </c>
      <c r="AA191" s="207">
        <v>1760.4255319148954</v>
      </c>
      <c r="AB191" s="208">
        <f t="shared" si="236"/>
        <v>70.417021276595818</v>
      </c>
      <c r="AC191" s="205">
        <f t="shared" si="244"/>
        <v>8</v>
      </c>
      <c r="AD191" s="529"/>
      <c r="AE191" s="207">
        <v>25</v>
      </c>
      <c r="AF191" s="207">
        <v>1760.5970149253731</v>
      </c>
      <c r="AG191" s="208">
        <f t="shared" si="237"/>
        <v>70.423880597014929</v>
      </c>
      <c r="AH191" s="205">
        <f t="shared" si="245"/>
        <v>8</v>
      </c>
      <c r="AI191" s="529"/>
      <c r="AJ191" s="207">
        <v>25</v>
      </c>
      <c r="AK191" s="207">
        <v>1760.9730301427774</v>
      </c>
      <c r="AL191" s="208">
        <f t="shared" si="238"/>
        <v>70.438921205711097</v>
      </c>
      <c r="AM191" s="205">
        <f t="shared" si="246"/>
        <v>8</v>
      </c>
      <c r="AN191" s="529"/>
      <c r="AO191" s="207">
        <v>25</v>
      </c>
      <c r="AP191" s="207">
        <v>1761.8104667609618</v>
      </c>
      <c r="AQ191" s="208">
        <f t="shared" si="239"/>
        <v>70.472418670438472</v>
      </c>
      <c r="AR191" s="205">
        <f t="shared" si="247"/>
        <v>8</v>
      </c>
      <c r="AS191" s="529"/>
      <c r="AT191" s="207">
        <v>25</v>
      </c>
      <c r="AU191" s="207">
        <v>1762.4279044218615</v>
      </c>
      <c r="AV191" s="208">
        <f t="shared" si="240"/>
        <v>70.497116176874457</v>
      </c>
      <c r="AW191" s="205">
        <f t="shared" si="248"/>
        <v>8</v>
      </c>
      <c r="AX191" s="529"/>
    </row>
    <row r="192" spans="2:50" ht="14.25" hidden="1" customHeight="1" outlineLevel="1">
      <c r="B192" s="494"/>
      <c r="C192" s="203">
        <v>6</v>
      </c>
      <c r="D192" s="206" t="s">
        <v>667</v>
      </c>
      <c r="E192" s="203">
        <v>23</v>
      </c>
      <c r="F192" s="203">
        <v>2000</v>
      </c>
      <c r="G192" s="208">
        <f t="shared" si="233"/>
        <v>86.956521739130437</v>
      </c>
      <c r="H192" s="529"/>
      <c r="I192" s="209">
        <f t="shared" si="241"/>
        <v>23</v>
      </c>
      <c r="J192" s="209">
        <f t="shared" si="241"/>
        <v>1714.1290089228748</v>
      </c>
      <c r="K192" s="210">
        <f t="shared" si="241"/>
        <v>74.527348214038042</v>
      </c>
      <c r="L192" s="530"/>
      <c r="M192" s="209">
        <f>RANK(K192, K$187:$K$201)</f>
        <v>3</v>
      </c>
      <c r="N192" s="494"/>
      <c r="O192" s="494"/>
      <c r="P192" s="207">
        <v>23</v>
      </c>
      <c r="Q192" s="207">
        <v>1638.039279199146</v>
      </c>
      <c r="R192" s="208">
        <f t="shared" si="234"/>
        <v>71.21909909561505</v>
      </c>
      <c r="S192" s="205">
        <f t="shared" si="242"/>
        <v>5</v>
      </c>
      <c r="T192" s="529"/>
      <c r="U192" s="207">
        <v>23</v>
      </c>
      <c r="V192" s="207">
        <v>1679.3205507656667</v>
      </c>
      <c r="W192" s="208">
        <f t="shared" si="235"/>
        <v>73.013936989811597</v>
      </c>
      <c r="X192" s="205">
        <f t="shared" si="243"/>
        <v>5</v>
      </c>
      <c r="Y192" s="529"/>
      <c r="Z192" s="207">
        <v>23</v>
      </c>
      <c r="AA192" s="207">
        <v>1701.2516644474035</v>
      </c>
      <c r="AB192" s="208">
        <f t="shared" si="236"/>
        <v>73.967463671626234</v>
      </c>
      <c r="AC192" s="205">
        <f t="shared" si="244"/>
        <v>3</v>
      </c>
      <c r="AD192" s="529"/>
      <c r="AE192" s="207">
        <v>23</v>
      </c>
      <c r="AF192" s="207">
        <v>1728.197395476353</v>
      </c>
      <c r="AG192" s="208">
        <f t="shared" si="237"/>
        <v>75.139017194624046</v>
      </c>
      <c r="AH192" s="205">
        <f t="shared" si="245"/>
        <v>3</v>
      </c>
      <c r="AI192" s="529"/>
      <c r="AJ192" s="207">
        <v>23</v>
      </c>
      <c r="AK192" s="207">
        <v>1743.5294117647059</v>
      </c>
      <c r="AL192" s="208">
        <f t="shared" si="238"/>
        <v>75.805626598465466</v>
      </c>
      <c r="AM192" s="205">
        <f t="shared" si="246"/>
        <v>3</v>
      </c>
      <c r="AN192" s="529"/>
      <c r="AO192" s="207">
        <v>23</v>
      </c>
      <c r="AP192" s="207">
        <v>1749.2388320439225</v>
      </c>
      <c r="AQ192" s="208">
        <f t="shared" si="239"/>
        <v>76.053862262779234</v>
      </c>
      <c r="AR192" s="205">
        <f t="shared" si="247"/>
        <v>3</v>
      </c>
      <c r="AS192" s="529"/>
      <c r="AT192" s="207">
        <v>23</v>
      </c>
      <c r="AU192" s="207">
        <v>1759.3259287629267</v>
      </c>
      <c r="AV192" s="208">
        <f t="shared" si="240"/>
        <v>76.492431685344641</v>
      </c>
      <c r="AW192" s="205">
        <f t="shared" si="248"/>
        <v>3</v>
      </c>
      <c r="AX192" s="529"/>
    </row>
    <row r="193" spans="2:50" ht="14.25" hidden="1" customHeight="1" outlineLevel="1">
      <c r="B193" s="494"/>
      <c r="C193" s="203">
        <v>7</v>
      </c>
      <c r="D193" s="206" t="s">
        <v>646</v>
      </c>
      <c r="E193" s="203">
        <v>21</v>
      </c>
      <c r="F193" s="203">
        <v>2000</v>
      </c>
      <c r="G193" s="208">
        <f t="shared" si="233"/>
        <v>95.238095238095241</v>
      </c>
      <c r="H193" s="529"/>
      <c r="I193" s="209">
        <f t="shared" si="241"/>
        <v>21</v>
      </c>
      <c r="J193" s="209">
        <f t="shared" si="241"/>
        <v>1733.425645965264</v>
      </c>
      <c r="K193" s="210">
        <f t="shared" si="241"/>
        <v>82.544078379298298</v>
      </c>
      <c r="L193" s="530"/>
      <c r="M193" s="209">
        <f>RANK(K193, K$187:$K$201)</f>
        <v>2</v>
      </c>
      <c r="N193" s="494"/>
      <c r="O193" s="494"/>
      <c r="P193" s="207">
        <v>21</v>
      </c>
      <c r="Q193" s="207">
        <v>1725.7086026852317</v>
      </c>
      <c r="R193" s="208">
        <f t="shared" si="234"/>
        <v>82.17660012786817</v>
      </c>
      <c r="S193" s="205">
        <f t="shared" si="242"/>
        <v>2</v>
      </c>
      <c r="T193" s="529"/>
      <c r="U193" s="207">
        <v>21</v>
      </c>
      <c r="V193" s="207">
        <v>1722.6666666666667</v>
      </c>
      <c r="W193" s="208">
        <f t="shared" si="235"/>
        <v>82.031746031746039</v>
      </c>
      <c r="X193" s="205">
        <f t="shared" si="243"/>
        <v>2</v>
      </c>
      <c r="Y193" s="529"/>
      <c r="Z193" s="207">
        <v>21</v>
      </c>
      <c r="AA193" s="207">
        <v>1722.6890756302525</v>
      </c>
      <c r="AB193" s="208">
        <f t="shared" si="236"/>
        <v>82.032813125250115</v>
      </c>
      <c r="AC193" s="205">
        <f t="shared" si="244"/>
        <v>2</v>
      </c>
      <c r="AD193" s="529"/>
      <c r="AE193" s="207">
        <v>21</v>
      </c>
      <c r="AF193" s="207">
        <v>1736.1486486486467</v>
      </c>
      <c r="AG193" s="208">
        <f t="shared" si="237"/>
        <v>82.673745173745075</v>
      </c>
      <c r="AH193" s="205">
        <f t="shared" si="245"/>
        <v>2</v>
      </c>
      <c r="AI193" s="529"/>
      <c r="AJ193" s="207">
        <v>21</v>
      </c>
      <c r="AK193" s="207">
        <v>1739.4957983193244</v>
      </c>
      <c r="AL193" s="208">
        <f t="shared" si="238"/>
        <v>82.833133253301156</v>
      </c>
      <c r="AM193" s="205">
        <f t="shared" si="246"/>
        <v>2</v>
      </c>
      <c r="AN193" s="529"/>
      <c r="AO193" s="207">
        <v>21</v>
      </c>
      <c r="AP193" s="207">
        <v>1740.1617250673912</v>
      </c>
      <c r="AQ193" s="208">
        <f t="shared" si="239"/>
        <v>82.864844050828154</v>
      </c>
      <c r="AR193" s="205">
        <f t="shared" si="247"/>
        <v>2</v>
      </c>
      <c r="AS193" s="529"/>
      <c r="AT193" s="207">
        <v>21</v>
      </c>
      <c r="AU193" s="207">
        <v>1747.1090047393361</v>
      </c>
      <c r="AV193" s="208">
        <f t="shared" si="240"/>
        <v>83.195666892349337</v>
      </c>
      <c r="AW193" s="205">
        <f t="shared" si="248"/>
        <v>2</v>
      </c>
      <c r="AX193" s="529"/>
    </row>
    <row r="194" spans="2:50" ht="14.25" hidden="1" customHeight="1" outlineLevel="1">
      <c r="B194" s="494"/>
      <c r="C194" s="203">
        <v>8</v>
      </c>
      <c r="D194" s="206" t="s">
        <v>672</v>
      </c>
      <c r="E194" s="203">
        <v>24</v>
      </c>
      <c r="F194" s="203">
        <v>2000</v>
      </c>
      <c r="G194" s="208">
        <f t="shared" si="233"/>
        <v>83.333333333333329</v>
      </c>
      <c r="H194" s="529"/>
      <c r="I194" s="209">
        <f t="shared" si="241"/>
        <v>24</v>
      </c>
      <c r="J194" s="209">
        <f t="shared" si="241"/>
        <v>1712.5409967558651</v>
      </c>
      <c r="K194" s="210">
        <f t="shared" si="241"/>
        <v>71.355874864827726</v>
      </c>
      <c r="L194" s="530"/>
      <c r="M194" s="209">
        <f>RANK(K194, K$187:$K$201)</f>
        <v>6</v>
      </c>
      <c r="N194" s="494"/>
      <c r="O194" s="494"/>
      <c r="P194" s="207">
        <v>24</v>
      </c>
      <c r="Q194" s="207">
        <v>1647.5510204081638</v>
      </c>
      <c r="R194" s="208">
        <f t="shared" si="234"/>
        <v>68.647959183673493</v>
      </c>
      <c r="S194" s="205">
        <f t="shared" si="242"/>
        <v>8</v>
      </c>
      <c r="T194" s="529"/>
      <c r="U194" s="207">
        <v>24</v>
      </c>
      <c r="V194" s="207">
        <v>1680.690286311934</v>
      </c>
      <c r="W194" s="208">
        <f t="shared" si="235"/>
        <v>70.028761929663915</v>
      </c>
      <c r="X194" s="205">
        <f t="shared" si="243"/>
        <v>8</v>
      </c>
      <c r="Y194" s="529"/>
      <c r="Z194" s="207">
        <v>24</v>
      </c>
      <c r="AA194" s="207">
        <v>1699.8347107438008</v>
      </c>
      <c r="AB194" s="208">
        <f t="shared" si="236"/>
        <v>70.826446280991703</v>
      </c>
      <c r="AC194" s="205">
        <f t="shared" si="244"/>
        <v>7</v>
      </c>
      <c r="AD194" s="529"/>
      <c r="AE194" s="207">
        <v>24</v>
      </c>
      <c r="AF194" s="207">
        <v>1723.4798206278042</v>
      </c>
      <c r="AG194" s="208">
        <f t="shared" si="237"/>
        <v>71.811659192825175</v>
      </c>
      <c r="AH194" s="205">
        <f t="shared" si="245"/>
        <v>6</v>
      </c>
      <c r="AI194" s="529"/>
      <c r="AJ194" s="207">
        <v>24</v>
      </c>
      <c r="AK194" s="207">
        <v>1739.3126022913245</v>
      </c>
      <c r="AL194" s="208">
        <f t="shared" si="238"/>
        <v>72.471358428805189</v>
      </c>
      <c r="AM194" s="205">
        <f t="shared" si="246"/>
        <v>6</v>
      </c>
      <c r="AN194" s="529"/>
      <c r="AO194" s="207">
        <v>24</v>
      </c>
      <c r="AP194" s="207">
        <v>1745.1901227086798</v>
      </c>
      <c r="AQ194" s="208">
        <f t="shared" si="239"/>
        <v>72.71625511286166</v>
      </c>
      <c r="AR194" s="205">
        <f t="shared" si="247"/>
        <v>6</v>
      </c>
      <c r="AS194" s="529"/>
      <c r="AT194" s="207">
        <v>24</v>
      </c>
      <c r="AU194" s="207">
        <v>1751.7284141993496</v>
      </c>
      <c r="AV194" s="208">
        <f t="shared" si="240"/>
        <v>72.988683924972904</v>
      </c>
      <c r="AW194" s="205">
        <f t="shared" si="248"/>
        <v>6</v>
      </c>
      <c r="AX194" s="529"/>
    </row>
    <row r="195" spans="2:50" ht="14.25" hidden="1" customHeight="1" outlineLevel="1">
      <c r="B195" s="494"/>
      <c r="C195" s="203">
        <v>9</v>
      </c>
      <c r="D195" s="206"/>
      <c r="E195" s="203"/>
      <c r="F195" s="203"/>
      <c r="G195" s="208"/>
      <c r="H195" s="529"/>
      <c r="I195" s="209"/>
      <c r="J195" s="209"/>
      <c r="K195" s="210"/>
      <c r="L195" s="530"/>
      <c r="M195" s="209"/>
      <c r="N195" s="494"/>
      <c r="O195" s="494"/>
      <c r="P195" s="207"/>
      <c r="Q195" s="207"/>
      <c r="R195" s="208"/>
      <c r="S195" s="205"/>
      <c r="T195" s="529"/>
      <c r="U195" s="207"/>
      <c r="V195" s="207"/>
      <c r="W195" s="208"/>
      <c r="X195" s="205"/>
      <c r="Y195" s="529"/>
      <c r="Z195" s="207"/>
      <c r="AA195" s="207"/>
      <c r="AB195" s="208"/>
      <c r="AC195" s="205"/>
      <c r="AD195" s="529"/>
      <c r="AE195" s="207"/>
      <c r="AF195" s="207"/>
      <c r="AG195" s="208"/>
      <c r="AH195" s="205"/>
      <c r="AI195" s="529"/>
      <c r="AJ195" s="207"/>
      <c r="AK195" s="207"/>
      <c r="AL195" s="208"/>
      <c r="AM195" s="205"/>
      <c r="AN195" s="529"/>
      <c r="AO195" s="207"/>
      <c r="AP195" s="207"/>
      <c r="AQ195" s="208"/>
      <c r="AR195" s="205"/>
      <c r="AS195" s="529"/>
      <c r="AT195" s="207"/>
      <c r="AU195" s="207"/>
      <c r="AV195" s="208"/>
      <c r="AW195" s="205"/>
      <c r="AX195" s="529"/>
    </row>
    <row r="196" spans="2:50" ht="14.25" hidden="1" customHeight="1" outlineLevel="1">
      <c r="B196" s="494"/>
      <c r="C196" s="203">
        <v>10</v>
      </c>
      <c r="D196" s="206"/>
      <c r="E196" s="203"/>
      <c r="F196" s="203"/>
      <c r="G196" s="208"/>
      <c r="H196" s="529"/>
      <c r="I196" s="209"/>
      <c r="J196" s="209"/>
      <c r="K196" s="210"/>
      <c r="L196" s="530"/>
      <c r="M196" s="209"/>
      <c r="N196" s="494"/>
      <c r="O196" s="494"/>
      <c r="P196" s="207"/>
      <c r="Q196" s="207"/>
      <c r="R196" s="208"/>
      <c r="S196" s="205"/>
      <c r="T196" s="529"/>
      <c r="U196" s="207"/>
      <c r="V196" s="207"/>
      <c r="W196" s="208"/>
      <c r="X196" s="205"/>
      <c r="Y196" s="529"/>
      <c r="Z196" s="207"/>
      <c r="AA196" s="207"/>
      <c r="AB196" s="208"/>
      <c r="AC196" s="205"/>
      <c r="AD196" s="529"/>
      <c r="AE196" s="207"/>
      <c r="AF196" s="207"/>
      <c r="AG196" s="208"/>
      <c r="AH196" s="205"/>
      <c r="AI196" s="529"/>
      <c r="AJ196" s="207"/>
      <c r="AK196" s="207"/>
      <c r="AL196" s="208"/>
      <c r="AM196" s="205"/>
      <c r="AN196" s="529"/>
      <c r="AO196" s="207"/>
      <c r="AP196" s="207"/>
      <c r="AQ196" s="208"/>
      <c r="AR196" s="205"/>
      <c r="AS196" s="529"/>
      <c r="AT196" s="207"/>
      <c r="AU196" s="207"/>
      <c r="AV196" s="208"/>
      <c r="AW196" s="205"/>
      <c r="AX196" s="529"/>
    </row>
    <row r="197" spans="2:50" ht="14.25" hidden="1" customHeight="1" outlineLevel="1">
      <c r="B197" s="494"/>
      <c r="C197" s="203">
        <v>11</v>
      </c>
      <c r="D197" s="206"/>
      <c r="E197" s="203"/>
      <c r="F197" s="203"/>
      <c r="G197" s="208"/>
      <c r="H197" s="529"/>
      <c r="I197" s="209"/>
      <c r="J197" s="209"/>
      <c r="K197" s="210"/>
      <c r="L197" s="530"/>
      <c r="M197" s="209"/>
      <c r="N197" s="494"/>
      <c r="O197" s="494"/>
      <c r="P197" s="207"/>
      <c r="Q197" s="207"/>
      <c r="R197" s="208"/>
      <c r="S197" s="205"/>
      <c r="T197" s="529"/>
      <c r="U197" s="207"/>
      <c r="V197" s="207"/>
      <c r="W197" s="208"/>
      <c r="X197" s="205"/>
      <c r="Y197" s="529"/>
      <c r="Z197" s="207"/>
      <c r="AA197" s="207"/>
      <c r="AB197" s="208"/>
      <c r="AC197" s="205"/>
      <c r="AD197" s="529"/>
      <c r="AE197" s="207"/>
      <c r="AF197" s="207"/>
      <c r="AG197" s="208"/>
      <c r="AH197" s="205"/>
      <c r="AI197" s="529"/>
      <c r="AJ197" s="207"/>
      <c r="AK197" s="207"/>
      <c r="AL197" s="208"/>
      <c r="AM197" s="205"/>
      <c r="AN197" s="529"/>
      <c r="AO197" s="207"/>
      <c r="AP197" s="207"/>
      <c r="AQ197" s="208"/>
      <c r="AR197" s="205"/>
      <c r="AS197" s="529"/>
      <c r="AT197" s="207"/>
      <c r="AU197" s="207"/>
      <c r="AV197" s="208"/>
      <c r="AW197" s="205"/>
      <c r="AX197" s="529"/>
    </row>
    <row r="198" spans="2:50" ht="14.25" hidden="1" customHeight="1" outlineLevel="1">
      <c r="B198" s="494"/>
      <c r="C198" s="203">
        <v>12</v>
      </c>
      <c r="D198" s="206"/>
      <c r="E198" s="203"/>
      <c r="F198" s="203"/>
      <c r="G198" s="208"/>
      <c r="H198" s="529"/>
      <c r="I198" s="209"/>
      <c r="J198" s="209"/>
      <c r="K198" s="210"/>
      <c r="L198" s="530"/>
      <c r="M198" s="209"/>
      <c r="N198" s="494"/>
      <c r="O198" s="494"/>
      <c r="P198" s="207"/>
      <c r="Q198" s="207"/>
      <c r="R198" s="208"/>
      <c r="S198" s="205"/>
      <c r="T198" s="529"/>
      <c r="U198" s="207"/>
      <c r="V198" s="207"/>
      <c r="W198" s="208"/>
      <c r="X198" s="205"/>
      <c r="Y198" s="529"/>
      <c r="Z198" s="207"/>
      <c r="AA198" s="207"/>
      <c r="AB198" s="208"/>
      <c r="AC198" s="205"/>
      <c r="AD198" s="529"/>
      <c r="AE198" s="207"/>
      <c r="AF198" s="207"/>
      <c r="AG198" s="208"/>
      <c r="AH198" s="205"/>
      <c r="AI198" s="529"/>
      <c r="AJ198" s="207"/>
      <c r="AK198" s="207"/>
      <c r="AL198" s="208"/>
      <c r="AM198" s="205"/>
      <c r="AN198" s="529"/>
      <c r="AO198" s="207"/>
      <c r="AP198" s="207"/>
      <c r="AQ198" s="208"/>
      <c r="AR198" s="205"/>
      <c r="AS198" s="529"/>
      <c r="AT198" s="207"/>
      <c r="AU198" s="207"/>
      <c r="AV198" s="208"/>
      <c r="AW198" s="205"/>
      <c r="AX198" s="529"/>
    </row>
    <row r="199" spans="2:50" ht="14.25" hidden="1" customHeight="1" outlineLevel="1">
      <c r="B199" s="494"/>
      <c r="C199" s="203">
        <v>13</v>
      </c>
      <c r="D199" s="206"/>
      <c r="E199" s="203"/>
      <c r="F199" s="203"/>
      <c r="G199" s="208"/>
      <c r="H199" s="529"/>
      <c r="I199" s="209"/>
      <c r="J199" s="209"/>
      <c r="K199" s="210"/>
      <c r="L199" s="530"/>
      <c r="M199" s="209"/>
      <c r="N199" s="494"/>
      <c r="O199" s="494"/>
      <c r="P199" s="203"/>
      <c r="Q199" s="203"/>
      <c r="R199" s="208"/>
      <c r="S199" s="205"/>
      <c r="T199" s="529"/>
      <c r="U199" s="203"/>
      <c r="V199" s="203"/>
      <c r="W199" s="208"/>
      <c r="X199" s="205"/>
      <c r="Y199" s="529"/>
      <c r="Z199" s="203"/>
      <c r="AA199" s="203"/>
      <c r="AB199" s="208"/>
      <c r="AC199" s="205"/>
      <c r="AD199" s="529"/>
      <c r="AE199" s="203"/>
      <c r="AF199" s="203"/>
      <c r="AG199" s="208"/>
      <c r="AH199" s="205"/>
      <c r="AI199" s="529"/>
      <c r="AJ199" s="203"/>
      <c r="AK199" s="203"/>
      <c r="AL199" s="208"/>
      <c r="AM199" s="205"/>
      <c r="AN199" s="529"/>
      <c r="AO199" s="203"/>
      <c r="AP199" s="203"/>
      <c r="AQ199" s="208"/>
      <c r="AR199" s="205"/>
      <c r="AS199" s="529"/>
      <c r="AT199" s="203"/>
      <c r="AU199" s="203"/>
      <c r="AV199" s="208"/>
      <c r="AW199" s="205"/>
      <c r="AX199" s="529"/>
    </row>
    <row r="200" spans="2:50" ht="14.25" hidden="1" customHeight="1" outlineLevel="1">
      <c r="B200" s="494"/>
      <c r="C200" s="203">
        <v>14</v>
      </c>
      <c r="D200" s="206"/>
      <c r="E200" s="203"/>
      <c r="F200" s="203"/>
      <c r="G200" s="208"/>
      <c r="H200" s="529"/>
      <c r="I200" s="209"/>
      <c r="J200" s="209"/>
      <c r="K200" s="210"/>
      <c r="L200" s="530"/>
      <c r="M200" s="209"/>
      <c r="N200" s="494"/>
      <c r="O200" s="494"/>
      <c r="P200" s="203"/>
      <c r="Q200" s="203"/>
      <c r="R200" s="208"/>
      <c r="S200" s="205"/>
      <c r="T200" s="529"/>
      <c r="U200" s="203"/>
      <c r="V200" s="203"/>
      <c r="W200" s="208"/>
      <c r="X200" s="205"/>
      <c r="Y200" s="529"/>
      <c r="Z200" s="203"/>
      <c r="AA200" s="203"/>
      <c r="AB200" s="208"/>
      <c r="AC200" s="205"/>
      <c r="AD200" s="529"/>
      <c r="AE200" s="203"/>
      <c r="AF200" s="203"/>
      <c r="AG200" s="208"/>
      <c r="AH200" s="205"/>
      <c r="AI200" s="529"/>
      <c r="AJ200" s="203"/>
      <c r="AK200" s="203"/>
      <c r="AL200" s="208"/>
      <c r="AM200" s="205"/>
      <c r="AN200" s="529"/>
      <c r="AO200" s="203"/>
      <c r="AP200" s="203"/>
      <c r="AQ200" s="208"/>
      <c r="AR200" s="205"/>
      <c r="AS200" s="529"/>
      <c r="AT200" s="203"/>
      <c r="AU200" s="203"/>
      <c r="AV200" s="208"/>
      <c r="AW200" s="205"/>
      <c r="AX200" s="529"/>
    </row>
    <row r="201" spans="2:50" ht="14.25" hidden="1" customHeight="1" outlineLevel="1">
      <c r="B201" s="494"/>
      <c r="C201" s="203">
        <v>15</v>
      </c>
      <c r="D201" s="206"/>
      <c r="E201" s="203"/>
      <c r="F201" s="203"/>
      <c r="G201" s="208"/>
      <c r="H201" s="529"/>
      <c r="I201" s="209"/>
      <c r="J201" s="209"/>
      <c r="K201" s="210"/>
      <c r="L201" s="530"/>
      <c r="M201" s="209"/>
      <c r="N201" s="494"/>
      <c r="O201" s="494"/>
      <c r="P201" s="203"/>
      <c r="Q201" s="207"/>
      <c r="R201" s="208"/>
      <c r="S201" s="205"/>
      <c r="T201" s="529"/>
      <c r="U201" s="203"/>
      <c r="V201" s="207"/>
      <c r="W201" s="208"/>
      <c r="X201" s="205"/>
      <c r="Y201" s="529"/>
      <c r="Z201" s="203"/>
      <c r="AA201" s="207"/>
      <c r="AB201" s="208"/>
      <c r="AC201" s="205"/>
      <c r="AD201" s="529"/>
      <c r="AE201" s="203"/>
      <c r="AF201" s="207"/>
      <c r="AG201" s="208"/>
      <c r="AH201" s="205"/>
      <c r="AI201" s="529"/>
      <c r="AJ201" s="203"/>
      <c r="AK201" s="207"/>
      <c r="AL201" s="208"/>
      <c r="AM201" s="205"/>
      <c r="AN201" s="529"/>
      <c r="AO201" s="203"/>
      <c r="AP201" s="207"/>
      <c r="AQ201" s="208"/>
      <c r="AR201" s="205"/>
      <c r="AS201" s="529"/>
      <c r="AT201" s="203"/>
      <c r="AU201" s="207"/>
      <c r="AV201" s="208"/>
      <c r="AW201" s="205"/>
      <c r="AX201" s="529"/>
    </row>
    <row r="202" spans="2:50" ht="14.25" hidden="1" customHeight="1" outlineLevel="1" collapsed="1">
      <c r="B202" s="531" t="s">
        <v>695</v>
      </c>
      <c r="C202" s="532"/>
      <c r="D202" s="532"/>
      <c r="E202" s="532"/>
      <c r="F202" s="532"/>
      <c r="G202" s="532"/>
      <c r="H202" s="532"/>
      <c r="I202" s="532"/>
      <c r="J202" s="532"/>
      <c r="K202" s="532"/>
      <c r="L202" s="532"/>
      <c r="M202" s="533"/>
      <c r="N202" s="575" t="s">
        <v>445</v>
      </c>
      <c r="O202" s="575" t="s">
        <v>105</v>
      </c>
      <c r="P202" s="587">
        <f>AT182+1</f>
        <v>45937</v>
      </c>
      <c r="Q202" s="588"/>
      <c r="R202" s="588"/>
      <c r="S202" s="588"/>
      <c r="T202" s="588"/>
      <c r="U202" s="589">
        <f>P202+1</f>
        <v>45938</v>
      </c>
      <c r="V202" s="590"/>
      <c r="W202" s="590"/>
      <c r="X202" s="590"/>
      <c r="Y202" s="590"/>
      <c r="Z202" s="587">
        <f t="shared" ref="Z202" si="249">U202+1</f>
        <v>45939</v>
      </c>
      <c r="AA202" s="588"/>
      <c r="AB202" s="588"/>
      <c r="AC202" s="588"/>
      <c r="AD202" s="588"/>
      <c r="AE202" s="589">
        <f t="shared" ref="AE202" si="250">Z202+1</f>
        <v>45940</v>
      </c>
      <c r="AF202" s="590"/>
      <c r="AG202" s="590"/>
      <c r="AH202" s="590"/>
      <c r="AI202" s="590"/>
      <c r="AJ202" s="591">
        <f t="shared" ref="AJ202" si="251">AE202+1</f>
        <v>45941</v>
      </c>
      <c r="AK202" s="592"/>
      <c r="AL202" s="592"/>
      <c r="AM202" s="592"/>
      <c r="AN202" s="593"/>
      <c r="AO202" s="589">
        <f t="shared" ref="AO202" si="252">AJ202+1</f>
        <v>45942</v>
      </c>
      <c r="AP202" s="590"/>
      <c r="AQ202" s="590"/>
      <c r="AR202" s="590"/>
      <c r="AS202" s="590"/>
      <c r="AT202" s="591">
        <f t="shared" ref="AT202" si="253">AO202+1</f>
        <v>45943</v>
      </c>
      <c r="AU202" s="592"/>
      <c r="AV202" s="592"/>
      <c r="AW202" s="592"/>
      <c r="AX202" s="593"/>
    </row>
    <row r="203" spans="2:50" ht="14.25" hidden="1" customHeight="1" outlineLevel="1">
      <c r="B203" s="534"/>
      <c r="C203" s="534"/>
      <c r="D203" s="534"/>
      <c r="E203" s="534"/>
      <c r="F203" s="534"/>
      <c r="G203" s="534"/>
      <c r="H203" s="534"/>
      <c r="I203" s="534"/>
      <c r="J203" s="534"/>
      <c r="K203" s="534"/>
      <c r="L203" s="534"/>
      <c r="M203" s="535"/>
      <c r="N203" s="577"/>
      <c r="O203" s="577"/>
      <c r="P203" s="594">
        <f>P202</f>
        <v>45937</v>
      </c>
      <c r="Q203" s="594"/>
      <c r="R203" s="594"/>
      <c r="S203" s="594"/>
      <c r="T203" s="594"/>
      <c r="U203" s="595">
        <f>U202</f>
        <v>45938</v>
      </c>
      <c r="V203" s="595"/>
      <c r="W203" s="595"/>
      <c r="X203" s="595"/>
      <c r="Y203" s="595"/>
      <c r="Z203" s="594">
        <f t="shared" ref="Z203" si="254">Z202</f>
        <v>45939</v>
      </c>
      <c r="AA203" s="594"/>
      <c r="AB203" s="594"/>
      <c r="AC203" s="594"/>
      <c r="AD203" s="594"/>
      <c r="AE203" s="595">
        <f t="shared" ref="AE203" si="255">AE202</f>
        <v>45940</v>
      </c>
      <c r="AF203" s="595"/>
      <c r="AG203" s="595"/>
      <c r="AH203" s="595"/>
      <c r="AI203" s="595"/>
      <c r="AJ203" s="596">
        <f t="shared" ref="AJ203" si="256">AJ202</f>
        <v>45941</v>
      </c>
      <c r="AK203" s="597"/>
      <c r="AL203" s="597"/>
      <c r="AM203" s="597"/>
      <c r="AN203" s="598"/>
      <c r="AO203" s="595">
        <f t="shared" ref="AO203" si="257">AO202</f>
        <v>45942</v>
      </c>
      <c r="AP203" s="595"/>
      <c r="AQ203" s="595"/>
      <c r="AR203" s="595"/>
      <c r="AS203" s="595"/>
      <c r="AT203" s="596">
        <f t="shared" ref="AT203" si="258">AT202</f>
        <v>45943</v>
      </c>
      <c r="AU203" s="597"/>
      <c r="AV203" s="597"/>
      <c r="AW203" s="597"/>
      <c r="AX203" s="598"/>
    </row>
    <row r="204" spans="2:50" ht="14.25" hidden="1" customHeight="1" outlineLevel="1">
      <c r="B204" s="494" t="s">
        <v>165</v>
      </c>
      <c r="C204" s="494" t="s">
        <v>160</v>
      </c>
      <c r="D204" s="494"/>
      <c r="E204" s="494" t="s">
        <v>161</v>
      </c>
      <c r="F204" s="494"/>
      <c r="G204" s="494"/>
      <c r="H204" s="494" t="s">
        <v>166</v>
      </c>
      <c r="I204" s="527" t="s">
        <v>446</v>
      </c>
      <c r="J204" s="527"/>
      <c r="K204" s="527"/>
      <c r="L204" s="527" t="s">
        <v>166</v>
      </c>
      <c r="M204" s="527" t="s">
        <v>168</v>
      </c>
      <c r="N204" s="494"/>
      <c r="O204" s="494" t="s">
        <v>167</v>
      </c>
      <c r="P204" s="494" t="s">
        <v>163</v>
      </c>
      <c r="Q204" s="494"/>
      <c r="R204" s="494"/>
      <c r="S204" s="494"/>
      <c r="T204" s="494" t="s">
        <v>166</v>
      </c>
      <c r="U204" s="494" t="s">
        <v>163</v>
      </c>
      <c r="V204" s="494"/>
      <c r="W204" s="494"/>
      <c r="X204" s="494"/>
      <c r="Y204" s="494" t="s">
        <v>166</v>
      </c>
      <c r="Z204" s="494" t="s">
        <v>163</v>
      </c>
      <c r="AA204" s="494"/>
      <c r="AB204" s="494"/>
      <c r="AC204" s="494"/>
      <c r="AD204" s="494" t="s">
        <v>166</v>
      </c>
      <c r="AE204" s="494" t="s">
        <v>163</v>
      </c>
      <c r="AF204" s="494"/>
      <c r="AG204" s="494"/>
      <c r="AH204" s="494"/>
      <c r="AI204" s="494" t="s">
        <v>166</v>
      </c>
      <c r="AJ204" s="494" t="s">
        <v>163</v>
      </c>
      <c r="AK204" s="494"/>
      <c r="AL204" s="494"/>
      <c r="AM204" s="494"/>
      <c r="AN204" s="494" t="s">
        <v>166</v>
      </c>
      <c r="AO204" s="494" t="s">
        <v>163</v>
      </c>
      <c r="AP204" s="494"/>
      <c r="AQ204" s="494"/>
      <c r="AR204" s="494"/>
      <c r="AS204" s="494" t="s">
        <v>166</v>
      </c>
      <c r="AT204" s="494" t="s">
        <v>163</v>
      </c>
      <c r="AU204" s="494"/>
      <c r="AV204" s="494"/>
      <c r="AW204" s="494"/>
      <c r="AX204" s="494" t="s">
        <v>166</v>
      </c>
    </row>
    <row r="205" spans="2:50" ht="14.25" hidden="1" customHeight="1" outlineLevel="1">
      <c r="B205" s="494"/>
      <c r="C205" s="494"/>
      <c r="D205" s="494"/>
      <c r="E205" s="494" t="s">
        <v>447</v>
      </c>
      <c r="F205" s="494"/>
      <c r="G205" s="494"/>
      <c r="H205" s="494"/>
      <c r="I205" s="527" t="s">
        <v>447</v>
      </c>
      <c r="J205" s="527"/>
      <c r="K205" s="527"/>
      <c r="L205" s="527"/>
      <c r="M205" s="527"/>
      <c r="N205" s="494"/>
      <c r="O205" s="494"/>
      <c r="P205" s="494" t="s">
        <v>448</v>
      </c>
      <c r="Q205" s="494"/>
      <c r="R205" s="494"/>
      <c r="S205" s="494"/>
      <c r="T205" s="494"/>
      <c r="U205" s="494" t="s">
        <v>448</v>
      </c>
      <c r="V205" s="494"/>
      <c r="W205" s="494"/>
      <c r="X205" s="494"/>
      <c r="Y205" s="494"/>
      <c r="Z205" s="494" t="s">
        <v>448</v>
      </c>
      <c r="AA205" s="494"/>
      <c r="AB205" s="494"/>
      <c r="AC205" s="494"/>
      <c r="AD205" s="494"/>
      <c r="AE205" s="494" t="s">
        <v>448</v>
      </c>
      <c r="AF205" s="494"/>
      <c r="AG205" s="494"/>
      <c r="AH205" s="494"/>
      <c r="AI205" s="494"/>
      <c r="AJ205" s="494" t="s">
        <v>448</v>
      </c>
      <c r="AK205" s="494"/>
      <c r="AL205" s="494"/>
      <c r="AM205" s="494"/>
      <c r="AN205" s="494"/>
      <c r="AO205" s="494" t="s">
        <v>448</v>
      </c>
      <c r="AP205" s="494"/>
      <c r="AQ205" s="494"/>
      <c r="AR205" s="494"/>
      <c r="AS205" s="494"/>
      <c r="AT205" s="494" t="s">
        <v>448</v>
      </c>
      <c r="AU205" s="494"/>
      <c r="AV205" s="494"/>
      <c r="AW205" s="494"/>
      <c r="AX205" s="494"/>
    </row>
    <row r="206" spans="2:50" ht="14.25" hidden="1" customHeight="1" outlineLevel="1">
      <c r="B206" s="494"/>
      <c r="C206" s="494"/>
      <c r="D206" s="494"/>
      <c r="E206" s="203" t="s">
        <v>162</v>
      </c>
      <c r="F206" s="203" t="s">
        <v>449</v>
      </c>
      <c r="G206" s="203" t="s">
        <v>164</v>
      </c>
      <c r="H206" s="494"/>
      <c r="I206" s="204" t="s">
        <v>162</v>
      </c>
      <c r="J206" s="204" t="s">
        <v>449</v>
      </c>
      <c r="K206" s="204" t="s">
        <v>164</v>
      </c>
      <c r="L206" s="527"/>
      <c r="M206" s="527"/>
      <c r="N206" s="494"/>
      <c r="O206" s="494"/>
      <c r="P206" s="203" t="s">
        <v>162</v>
      </c>
      <c r="Q206" s="203" t="s">
        <v>449</v>
      </c>
      <c r="R206" s="203" t="s">
        <v>164</v>
      </c>
      <c r="S206" s="205" t="s">
        <v>168</v>
      </c>
      <c r="T206" s="494"/>
      <c r="U206" s="203" t="s">
        <v>162</v>
      </c>
      <c r="V206" s="203" t="s">
        <v>449</v>
      </c>
      <c r="W206" s="203" t="s">
        <v>164</v>
      </c>
      <c r="X206" s="205" t="s">
        <v>168</v>
      </c>
      <c r="Y206" s="494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494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494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494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494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494"/>
    </row>
    <row r="207" spans="2:50" ht="14.25" hidden="1" customHeight="1" outlineLevel="1">
      <c r="B207" s="494" t="s">
        <v>139</v>
      </c>
      <c r="C207" s="203">
        <v>1</v>
      </c>
      <c r="D207" s="206" t="s">
        <v>415</v>
      </c>
      <c r="E207" s="203">
        <v>21</v>
      </c>
      <c r="F207" s="203">
        <v>2000</v>
      </c>
      <c r="G207" s="208">
        <f t="shared" ref="G207:G215" si="259">F207/E207</f>
        <v>95.238095238095241</v>
      </c>
      <c r="H207" s="529">
        <f>AVERAGE(G207:G221)</f>
        <v>87.492523579480107</v>
      </c>
      <c r="I207" s="209">
        <f>AVERAGE(P207,U207,Z207,AE207,AJ207,AO207,AT207)</f>
        <v>21</v>
      </c>
      <c r="J207" s="209">
        <f>AVERAGE(Q207,V207,AA207,AF207,AK207,AP207,AU207)</f>
        <v>1758.0114433247602</v>
      </c>
      <c r="K207" s="210">
        <f>AVERAGE(R207,W207,AB207,AG207,AL207,AQ207,AV207)</f>
        <v>83.714830634512396</v>
      </c>
      <c r="L207" s="530">
        <f>IFERROR(AVERAGE(K207:K221),"-")</f>
        <v>76.868981957830499</v>
      </c>
      <c r="M207" s="209">
        <f>RANK(K207, K$207:$K$221)</f>
        <v>3</v>
      </c>
      <c r="N207" s="494"/>
      <c r="O207" s="494"/>
      <c r="P207" s="207">
        <v>21</v>
      </c>
      <c r="Q207" s="207">
        <v>1753.6798764796706</v>
      </c>
      <c r="R207" s="208">
        <f t="shared" ref="R207:R215" si="260">Q207/P207</f>
        <v>83.508565546650985</v>
      </c>
      <c r="S207" s="205">
        <f>RANK(R207, R$207:R$221)</f>
        <v>2</v>
      </c>
      <c r="T207" s="529">
        <f>AVERAGE(R207:R221)</f>
        <v>76.422921994890771</v>
      </c>
      <c r="U207" s="207">
        <v>21</v>
      </c>
      <c r="V207" s="207">
        <v>1755.1674778127633</v>
      </c>
      <c r="W207" s="208">
        <f t="shared" ref="W207:W215" si="261">V207/U207</f>
        <v>83.579403705369685</v>
      </c>
      <c r="X207" s="205">
        <f>RANK(W207, W$207:W$221)</f>
        <v>2</v>
      </c>
      <c r="Y207" s="529">
        <f>AVERAGE(W207:W221)</f>
        <v>76.58210123796546</v>
      </c>
      <c r="Z207" s="207">
        <v>21</v>
      </c>
      <c r="AA207" s="207">
        <v>1759.0344827586173</v>
      </c>
      <c r="AB207" s="208">
        <f t="shared" ref="AB207:AB215" si="262">AA207/Z207</f>
        <v>83.763546798029395</v>
      </c>
      <c r="AC207" s="205">
        <f>RANK(AB207, AB$207:AB$221)</f>
        <v>2</v>
      </c>
      <c r="AD207" s="529">
        <f>AVERAGE(AB207:AB221)</f>
        <v>76.775374690378257</v>
      </c>
      <c r="AE207" s="207">
        <v>21</v>
      </c>
      <c r="AF207" s="207">
        <v>1759.2578849721731</v>
      </c>
      <c r="AG207" s="208">
        <f t="shared" ref="AG207:AG215" si="263">AF207/AE207</f>
        <v>83.774184998674912</v>
      </c>
      <c r="AH207" s="205">
        <f>RANK(AG207, AG$207:AG$221)</f>
        <v>2</v>
      </c>
      <c r="AI207" s="529">
        <f>AVERAGE(AG207:AG221)</f>
        <v>76.838284281810445</v>
      </c>
      <c r="AJ207" s="207">
        <v>21</v>
      </c>
      <c r="AK207" s="207">
        <v>1759.570901776736</v>
      </c>
      <c r="AL207" s="208">
        <f t="shared" ref="AL207:AL215" si="264">AK207/AJ207</f>
        <v>83.78909056079695</v>
      </c>
      <c r="AM207" s="205">
        <f>RANK(AL207, AL$207:AL$221)</f>
        <v>2</v>
      </c>
      <c r="AN207" s="529">
        <f>AVERAGE(AL207:AL221)</f>
        <v>77.047321593533937</v>
      </c>
      <c r="AO207" s="207">
        <v>21</v>
      </c>
      <c r="AP207" s="207">
        <v>1759.7872340425536</v>
      </c>
      <c r="AQ207" s="208">
        <f t="shared" ref="AQ207:AQ215" si="265">AP207/AO207</f>
        <v>83.799392097264459</v>
      </c>
      <c r="AR207" s="205">
        <f>RANK(AQ207, AQ$207:AQ$221)</f>
        <v>3</v>
      </c>
      <c r="AS207" s="529">
        <f>AVERAGE(AQ207:AQ221)</f>
        <v>77.208728777717269</v>
      </c>
      <c r="AT207" s="207">
        <v>21</v>
      </c>
      <c r="AU207" s="207">
        <v>1759.5822454308084</v>
      </c>
      <c r="AV207" s="208">
        <f t="shared" ref="AV207:AV215" si="266">AU207/AT207</f>
        <v>83.789630734800397</v>
      </c>
      <c r="AW207" s="205">
        <f>RANK(AV207, AV$207:AV$221)</f>
        <v>3</v>
      </c>
      <c r="AX207" s="529">
        <f>AVERAGE(AV207:AV221)</f>
        <v>77.208141128517312</v>
      </c>
    </row>
    <row r="208" spans="2:50" ht="14.25" hidden="1" customHeight="1" outlineLevel="1">
      <c r="B208" s="494"/>
      <c r="C208" s="203">
        <v>2</v>
      </c>
      <c r="D208" s="206" t="s">
        <v>416</v>
      </c>
      <c r="E208" s="203">
        <v>25</v>
      </c>
      <c r="F208" s="203">
        <v>2000</v>
      </c>
      <c r="G208" s="208">
        <f t="shared" si="259"/>
        <v>80</v>
      </c>
      <c r="H208" s="529"/>
      <c r="I208" s="209">
        <f t="shared" ref="I208:K215" si="267">AVERAGE(P208,U208,Z208,AE208,AJ208,AO208,AT208)</f>
        <v>25</v>
      </c>
      <c r="J208" s="209">
        <f t="shared" si="267"/>
        <v>1779.373939646415</v>
      </c>
      <c r="K208" s="210">
        <f t="shared" si="267"/>
        <v>71.174957585856603</v>
      </c>
      <c r="L208" s="530"/>
      <c r="M208" s="209">
        <f>RANK(K208, K$207:$K$221)</f>
        <v>8</v>
      </c>
      <c r="N208" s="494"/>
      <c r="O208" s="494"/>
      <c r="P208" s="207">
        <v>25</v>
      </c>
      <c r="Q208" s="207">
        <v>1776.0606060606058</v>
      </c>
      <c r="R208" s="208">
        <f t="shared" si="260"/>
        <v>71.042424242424232</v>
      </c>
      <c r="S208" s="205">
        <f t="shared" ref="S208:S215" si="268">RANK(R208, R$207:R$221)</f>
        <v>8</v>
      </c>
      <c r="T208" s="529"/>
      <c r="U208" s="207">
        <v>25</v>
      </c>
      <c r="V208" s="207">
        <v>1778.3720930232557</v>
      </c>
      <c r="W208" s="208">
        <f t="shared" si="261"/>
        <v>71.134883720930233</v>
      </c>
      <c r="X208" s="205">
        <f t="shared" ref="X208:X215" si="269">RANK(W208, W$207:W$221)</f>
        <v>8</v>
      </c>
      <c r="Y208" s="529"/>
      <c r="Z208" s="207">
        <v>25</v>
      </c>
      <c r="AA208" s="207">
        <v>1779.9807771522701</v>
      </c>
      <c r="AB208" s="208">
        <f t="shared" si="262"/>
        <v>71.199231086090805</v>
      </c>
      <c r="AC208" s="205">
        <f t="shared" ref="AC208:AC215" si="270">RANK(AB208, AB$207:AB$221)</f>
        <v>8</v>
      </c>
      <c r="AD208" s="529"/>
      <c r="AE208" s="207">
        <v>25</v>
      </c>
      <c r="AF208" s="207">
        <v>1780.0759953741949</v>
      </c>
      <c r="AG208" s="208">
        <f t="shared" si="263"/>
        <v>71.203039814967795</v>
      </c>
      <c r="AH208" s="205">
        <f t="shared" ref="AH208:AH215" si="271">RANK(AG208, AG$207:AG$221)</f>
        <v>8</v>
      </c>
      <c r="AI208" s="529"/>
      <c r="AJ208" s="207">
        <v>25</v>
      </c>
      <c r="AK208" s="207">
        <v>1780.115139256259</v>
      </c>
      <c r="AL208" s="208">
        <f t="shared" si="264"/>
        <v>71.204605570250365</v>
      </c>
      <c r="AM208" s="205">
        <f t="shared" ref="AM208:AM215" si="272">RANK(AL208, AL$207:AL$221)</f>
        <v>8</v>
      </c>
      <c r="AN208" s="529"/>
      <c r="AO208" s="207">
        <v>25</v>
      </c>
      <c r="AP208" s="207">
        <v>1780.3902439024398</v>
      </c>
      <c r="AQ208" s="208">
        <f t="shared" si="265"/>
        <v>71.215609756097592</v>
      </c>
      <c r="AR208" s="205">
        <f t="shared" ref="AR208:AR215" si="273">RANK(AQ208, AQ$207:AQ$221)</f>
        <v>8</v>
      </c>
      <c r="AS208" s="529"/>
      <c r="AT208" s="207">
        <v>25</v>
      </c>
      <c r="AU208" s="207">
        <v>1780.6227227558788</v>
      </c>
      <c r="AV208" s="208">
        <f t="shared" si="266"/>
        <v>71.224908910235158</v>
      </c>
      <c r="AW208" s="205">
        <f t="shared" ref="AW208:AW215" si="274">RANK(AV208, AV$207:AV$221)</f>
        <v>8</v>
      </c>
      <c r="AX208" s="529"/>
    </row>
    <row r="209" spans="2:50" ht="14.25" hidden="1" customHeight="1" outlineLevel="1">
      <c r="B209" s="494"/>
      <c r="C209" s="203">
        <v>3</v>
      </c>
      <c r="D209" s="206" t="s">
        <v>417</v>
      </c>
      <c r="E209" s="203">
        <v>24</v>
      </c>
      <c r="F209" s="203">
        <v>2000</v>
      </c>
      <c r="G209" s="208">
        <f t="shared" si="259"/>
        <v>83.333333333333329</v>
      </c>
      <c r="H209" s="529"/>
      <c r="I209" s="209">
        <f t="shared" si="267"/>
        <v>24</v>
      </c>
      <c r="J209" s="209">
        <f t="shared" si="267"/>
        <v>1771.0602389714415</v>
      </c>
      <c r="K209" s="210">
        <f t="shared" si="267"/>
        <v>73.79417662381006</v>
      </c>
      <c r="L209" s="530"/>
      <c r="M209" s="209">
        <f>RANK(K209, K$207:$K$221)</f>
        <v>5</v>
      </c>
      <c r="N209" s="494"/>
      <c r="O209" s="494"/>
      <c r="P209" s="207">
        <v>24</v>
      </c>
      <c r="Q209" s="207">
        <v>1768.7907233572607</v>
      </c>
      <c r="R209" s="208">
        <f t="shared" si="260"/>
        <v>73.699613473219202</v>
      </c>
      <c r="S209" s="205">
        <f t="shared" si="268"/>
        <v>5</v>
      </c>
      <c r="T209" s="529"/>
      <c r="U209" s="207">
        <v>24</v>
      </c>
      <c r="V209" s="207">
        <v>1770.4696305572941</v>
      </c>
      <c r="W209" s="208">
        <f t="shared" si="261"/>
        <v>73.769567939887253</v>
      </c>
      <c r="X209" s="205">
        <f t="shared" si="269"/>
        <v>5</v>
      </c>
      <c r="Y209" s="529"/>
      <c r="Z209" s="207">
        <v>24</v>
      </c>
      <c r="AA209" s="207">
        <v>1771.2609970674473</v>
      </c>
      <c r="AB209" s="208">
        <f t="shared" si="262"/>
        <v>73.802541544476966</v>
      </c>
      <c r="AC209" s="205">
        <f t="shared" si="270"/>
        <v>5</v>
      </c>
      <c r="AD209" s="529"/>
      <c r="AE209" s="207">
        <v>24</v>
      </c>
      <c r="AF209" s="207">
        <v>1771.334022750777</v>
      </c>
      <c r="AG209" s="208">
        <f t="shared" si="263"/>
        <v>73.805584281282378</v>
      </c>
      <c r="AH209" s="205">
        <f t="shared" si="271"/>
        <v>5</v>
      </c>
      <c r="AI209" s="529"/>
      <c r="AJ209" s="207">
        <v>24</v>
      </c>
      <c r="AK209" s="207">
        <v>1771.7824656473763</v>
      </c>
      <c r="AL209" s="208">
        <f t="shared" si="264"/>
        <v>73.824269401974007</v>
      </c>
      <c r="AM209" s="205">
        <f t="shared" si="272"/>
        <v>5</v>
      </c>
      <c r="AN209" s="529"/>
      <c r="AO209" s="207">
        <v>24</v>
      </c>
      <c r="AP209" s="207">
        <v>1771.8009775661112</v>
      </c>
      <c r="AQ209" s="208">
        <f t="shared" si="265"/>
        <v>73.825040731921305</v>
      </c>
      <c r="AR209" s="205">
        <f t="shared" si="273"/>
        <v>5</v>
      </c>
      <c r="AS209" s="529"/>
      <c r="AT209" s="207">
        <v>24</v>
      </c>
      <c r="AU209" s="207">
        <v>1771.9828558538243</v>
      </c>
      <c r="AV209" s="208">
        <f t="shared" si="266"/>
        <v>73.83261899390935</v>
      </c>
      <c r="AW209" s="205">
        <f t="shared" si="274"/>
        <v>5</v>
      </c>
      <c r="AX209" s="529"/>
    </row>
    <row r="210" spans="2:50" ht="14.25" hidden="1" customHeight="1" outlineLevel="1">
      <c r="B210" s="494"/>
      <c r="C210" s="203">
        <v>4</v>
      </c>
      <c r="D210" s="206" t="s">
        <v>419</v>
      </c>
      <c r="E210" s="203">
        <v>24</v>
      </c>
      <c r="F210" s="203">
        <v>2000</v>
      </c>
      <c r="G210" s="208">
        <f t="shared" si="259"/>
        <v>83.333333333333329</v>
      </c>
      <c r="H210" s="529"/>
      <c r="I210" s="209">
        <f t="shared" si="267"/>
        <v>24</v>
      </c>
      <c r="J210" s="209">
        <f t="shared" si="267"/>
        <v>1761.0131567363387</v>
      </c>
      <c r="K210" s="210">
        <f t="shared" si="267"/>
        <v>73.375548197347456</v>
      </c>
      <c r="L210" s="530"/>
      <c r="M210" s="209">
        <f>RANK(K210, K$207:$K$221)</f>
        <v>6</v>
      </c>
      <c r="N210" s="494"/>
      <c r="O210" s="494"/>
      <c r="P210" s="207">
        <v>24</v>
      </c>
      <c r="Q210" s="207">
        <v>1759.1596638655465</v>
      </c>
      <c r="R210" s="208">
        <f t="shared" si="260"/>
        <v>73.298319327731107</v>
      </c>
      <c r="S210" s="205">
        <f t="shared" si="268"/>
        <v>6</v>
      </c>
      <c r="T210" s="529"/>
      <c r="U210" s="207">
        <v>24</v>
      </c>
      <c r="V210" s="207">
        <v>1760.169491525425</v>
      </c>
      <c r="W210" s="208">
        <f t="shared" si="261"/>
        <v>73.340395480226036</v>
      </c>
      <c r="X210" s="205">
        <f t="shared" si="269"/>
        <v>6</v>
      </c>
      <c r="Y210" s="529"/>
      <c r="Z210" s="207">
        <v>24</v>
      </c>
      <c r="AA210" s="207">
        <v>1760.5589075897101</v>
      </c>
      <c r="AB210" s="208">
        <f t="shared" si="262"/>
        <v>73.356621149571254</v>
      </c>
      <c r="AC210" s="205">
        <f t="shared" si="270"/>
        <v>6</v>
      </c>
      <c r="AD210" s="529"/>
      <c r="AE210" s="207">
        <v>24</v>
      </c>
      <c r="AF210" s="207">
        <v>1761.1983924004398</v>
      </c>
      <c r="AG210" s="208">
        <f t="shared" si="263"/>
        <v>73.383266350018332</v>
      </c>
      <c r="AH210" s="205">
        <f t="shared" si="271"/>
        <v>6</v>
      </c>
      <c r="AI210" s="529"/>
      <c r="AJ210" s="207">
        <v>24</v>
      </c>
      <c r="AK210" s="207">
        <v>1761.7260787992489</v>
      </c>
      <c r="AL210" s="208">
        <f t="shared" si="264"/>
        <v>73.405253283302031</v>
      </c>
      <c r="AM210" s="205">
        <f t="shared" si="272"/>
        <v>6</v>
      </c>
      <c r="AN210" s="529"/>
      <c r="AO210" s="207">
        <v>24</v>
      </c>
      <c r="AP210" s="207">
        <v>1762.0470829068586</v>
      </c>
      <c r="AQ210" s="208">
        <f t="shared" si="265"/>
        <v>73.418628454452445</v>
      </c>
      <c r="AR210" s="205">
        <f t="shared" si="273"/>
        <v>6</v>
      </c>
      <c r="AS210" s="529"/>
      <c r="AT210" s="207">
        <v>24</v>
      </c>
      <c r="AU210" s="207">
        <v>1762.2324800671422</v>
      </c>
      <c r="AV210" s="208">
        <f t="shared" si="266"/>
        <v>73.42635333613093</v>
      </c>
      <c r="AW210" s="205">
        <f t="shared" si="274"/>
        <v>6</v>
      </c>
      <c r="AX210" s="529"/>
    </row>
    <row r="211" spans="2:50" ht="14.25" hidden="1" customHeight="1" outlineLevel="1">
      <c r="B211" s="494"/>
      <c r="C211" s="203">
        <v>5</v>
      </c>
      <c r="D211" s="206" t="s">
        <v>414</v>
      </c>
      <c r="E211" s="203">
        <v>25</v>
      </c>
      <c r="F211" s="203">
        <v>2000</v>
      </c>
      <c r="G211" s="208">
        <f t="shared" si="259"/>
        <v>80</v>
      </c>
      <c r="H211" s="529"/>
      <c r="I211" s="209">
        <f t="shared" si="267"/>
        <v>25</v>
      </c>
      <c r="J211" s="209">
        <f t="shared" si="267"/>
        <v>1768.8853220061108</v>
      </c>
      <c r="K211" s="210">
        <f t="shared" si="267"/>
        <v>70.755412880244435</v>
      </c>
      <c r="L211" s="530"/>
      <c r="M211" s="209">
        <f>RANK(K211, K$207:$K$221)</f>
        <v>9</v>
      </c>
      <c r="N211" s="494"/>
      <c r="O211" s="494"/>
      <c r="P211" s="207">
        <v>25</v>
      </c>
      <c r="Q211" s="207">
        <v>1765.369364076955</v>
      </c>
      <c r="R211" s="208">
        <f t="shared" si="260"/>
        <v>70.6147745630782</v>
      </c>
      <c r="S211" s="205">
        <f t="shared" si="268"/>
        <v>9</v>
      </c>
      <c r="T211" s="529"/>
      <c r="U211" s="207">
        <v>25</v>
      </c>
      <c r="V211" s="207">
        <v>1767.7779602561966</v>
      </c>
      <c r="W211" s="208">
        <f t="shared" si="261"/>
        <v>70.711118410247863</v>
      </c>
      <c r="X211" s="205">
        <f t="shared" si="269"/>
        <v>9</v>
      </c>
      <c r="Y211" s="529"/>
      <c r="Z211" s="207">
        <v>25</v>
      </c>
      <c r="AA211" s="207">
        <v>1769.1386077256773</v>
      </c>
      <c r="AB211" s="208">
        <f t="shared" si="262"/>
        <v>70.765544309027092</v>
      </c>
      <c r="AC211" s="205">
        <f t="shared" si="270"/>
        <v>9</v>
      </c>
      <c r="AD211" s="529"/>
      <c r="AE211" s="207">
        <v>25</v>
      </c>
      <c r="AF211" s="207">
        <v>1769.3942614240138</v>
      </c>
      <c r="AG211" s="208">
        <f t="shared" si="263"/>
        <v>70.775770456960558</v>
      </c>
      <c r="AH211" s="205">
        <f t="shared" si="271"/>
        <v>9</v>
      </c>
      <c r="AI211" s="529"/>
      <c r="AJ211" s="207">
        <v>25</v>
      </c>
      <c r="AK211" s="207">
        <v>1769.6818465377387</v>
      </c>
      <c r="AL211" s="208">
        <f t="shared" si="264"/>
        <v>70.787273861509547</v>
      </c>
      <c r="AM211" s="205">
        <f t="shared" si="272"/>
        <v>9</v>
      </c>
      <c r="AN211" s="529"/>
      <c r="AO211" s="207">
        <v>25</v>
      </c>
      <c r="AP211" s="207">
        <v>1770.389117367921</v>
      </c>
      <c r="AQ211" s="208">
        <f t="shared" si="265"/>
        <v>70.815564694716841</v>
      </c>
      <c r="AR211" s="205">
        <f t="shared" si="273"/>
        <v>9</v>
      </c>
      <c r="AS211" s="529"/>
      <c r="AT211" s="207">
        <v>25</v>
      </c>
      <c r="AU211" s="207">
        <v>1770.4460966542745</v>
      </c>
      <c r="AV211" s="208">
        <f t="shared" si="266"/>
        <v>70.817843866170975</v>
      </c>
      <c r="AW211" s="205">
        <f t="shared" si="274"/>
        <v>9</v>
      </c>
      <c r="AX211" s="529"/>
    </row>
    <row r="212" spans="2:50" ht="14.25" hidden="1" customHeight="1" outlineLevel="1">
      <c r="B212" s="494"/>
      <c r="C212" s="203">
        <v>6</v>
      </c>
      <c r="D212" s="206" t="s">
        <v>667</v>
      </c>
      <c r="E212" s="203">
        <v>23</v>
      </c>
      <c r="F212" s="203">
        <v>2000</v>
      </c>
      <c r="G212" s="208">
        <f t="shared" si="259"/>
        <v>86.956521739130437</v>
      </c>
      <c r="H212" s="529"/>
      <c r="I212" s="209">
        <f t="shared" si="267"/>
        <v>23</v>
      </c>
      <c r="J212" s="209">
        <f t="shared" si="267"/>
        <v>1761.5043704512443</v>
      </c>
      <c r="K212" s="210">
        <f t="shared" si="267"/>
        <v>76.58714654135845</v>
      </c>
      <c r="L212" s="530"/>
      <c r="M212" s="209">
        <f>RANK(K212, K$207:$K$221)</f>
        <v>4</v>
      </c>
      <c r="N212" s="494"/>
      <c r="O212" s="494"/>
      <c r="P212" s="207">
        <v>23</v>
      </c>
      <c r="Q212" s="207">
        <v>1759.8490048043889</v>
      </c>
      <c r="R212" s="208">
        <f t="shared" si="260"/>
        <v>76.515174121929945</v>
      </c>
      <c r="S212" s="205">
        <f t="shared" si="268"/>
        <v>4</v>
      </c>
      <c r="T212" s="529"/>
      <c r="U212" s="207">
        <v>23</v>
      </c>
      <c r="V212" s="207">
        <v>1760.7476635514015</v>
      </c>
      <c r="W212" s="208">
        <f t="shared" si="261"/>
        <v>76.554246241365277</v>
      </c>
      <c r="X212" s="205">
        <f t="shared" si="269"/>
        <v>4</v>
      </c>
      <c r="Y212" s="529"/>
      <c r="Z212" s="207">
        <v>23</v>
      </c>
      <c r="AA212" s="207">
        <v>1761.3782302270927</v>
      </c>
      <c r="AB212" s="208">
        <f t="shared" si="262"/>
        <v>76.581662183786634</v>
      </c>
      <c r="AC212" s="205">
        <f t="shared" si="270"/>
        <v>4</v>
      </c>
      <c r="AD212" s="529"/>
      <c r="AE212" s="207">
        <v>23</v>
      </c>
      <c r="AF212" s="207">
        <v>1761.6168045830689</v>
      </c>
      <c r="AG212" s="208">
        <f t="shared" si="263"/>
        <v>76.592034981872558</v>
      </c>
      <c r="AH212" s="205">
        <f t="shared" si="271"/>
        <v>4</v>
      </c>
      <c r="AI212" s="529"/>
      <c r="AJ212" s="207">
        <v>23</v>
      </c>
      <c r="AK212" s="207">
        <v>1762.1052631578937</v>
      </c>
      <c r="AL212" s="208">
        <f t="shared" si="264"/>
        <v>76.613272311212768</v>
      </c>
      <c r="AM212" s="205">
        <f t="shared" si="272"/>
        <v>4</v>
      </c>
      <c r="AN212" s="529"/>
      <c r="AO212" s="207">
        <v>23</v>
      </c>
      <c r="AP212" s="207">
        <v>1762.3107971745701</v>
      </c>
      <c r="AQ212" s="208">
        <f t="shared" si="265"/>
        <v>76.622208572807395</v>
      </c>
      <c r="AR212" s="205">
        <f t="shared" si="273"/>
        <v>4</v>
      </c>
      <c r="AS212" s="529"/>
      <c r="AT212" s="207">
        <v>23</v>
      </c>
      <c r="AU212" s="207">
        <v>1762.5228296602945</v>
      </c>
      <c r="AV212" s="208">
        <f t="shared" si="266"/>
        <v>76.631427376534546</v>
      </c>
      <c r="AW212" s="205">
        <f t="shared" si="274"/>
        <v>4</v>
      </c>
      <c r="AX212" s="529"/>
    </row>
    <row r="213" spans="2:50" ht="14.25" hidden="1" customHeight="1" outlineLevel="1">
      <c r="B213" s="494"/>
      <c r="C213" s="203">
        <v>7</v>
      </c>
      <c r="D213" s="206" t="s">
        <v>646</v>
      </c>
      <c r="E213" s="203">
        <v>21</v>
      </c>
      <c r="F213" s="203">
        <v>2000</v>
      </c>
      <c r="G213" s="208">
        <f t="shared" si="259"/>
        <v>95.238095238095241</v>
      </c>
      <c r="H213" s="529"/>
      <c r="I213" s="209">
        <f t="shared" si="267"/>
        <v>21</v>
      </c>
      <c r="J213" s="209">
        <f t="shared" si="267"/>
        <v>1759.2769338466294</v>
      </c>
      <c r="K213" s="210">
        <f t="shared" si="267"/>
        <v>83.775092087934723</v>
      </c>
      <c r="L213" s="530"/>
      <c r="M213" s="209">
        <f>RANK(K213, K$207:$K$221)</f>
        <v>2</v>
      </c>
      <c r="N213" s="494"/>
      <c r="O213" s="494"/>
      <c r="P213" s="207">
        <v>21</v>
      </c>
      <c r="Q213" s="207">
        <v>1758.4158415841564</v>
      </c>
      <c r="R213" s="208">
        <f t="shared" si="260"/>
        <v>83.734087694483634</v>
      </c>
      <c r="S213" s="205">
        <f t="shared" si="268"/>
        <v>1</v>
      </c>
      <c r="T213" s="529"/>
      <c r="U213" s="207">
        <v>21</v>
      </c>
      <c r="V213" s="207">
        <v>1759.9999999999973</v>
      </c>
      <c r="W213" s="208">
        <f t="shared" si="261"/>
        <v>83.809523809523682</v>
      </c>
      <c r="X213" s="205">
        <f t="shared" si="269"/>
        <v>1</v>
      </c>
      <c r="Y213" s="529"/>
      <c r="Z213" s="207">
        <v>21</v>
      </c>
      <c r="AA213" s="207">
        <v>1758.3157894736876</v>
      </c>
      <c r="AB213" s="208">
        <f t="shared" si="262"/>
        <v>83.729323308270835</v>
      </c>
      <c r="AC213" s="205">
        <f t="shared" si="270"/>
        <v>3</v>
      </c>
      <c r="AD213" s="529"/>
      <c r="AE213" s="207">
        <v>21</v>
      </c>
      <c r="AF213" s="207">
        <v>1758.7044534412939</v>
      </c>
      <c r="AG213" s="208">
        <f t="shared" si="263"/>
        <v>83.747831116252087</v>
      </c>
      <c r="AH213" s="205">
        <f t="shared" si="271"/>
        <v>3</v>
      </c>
      <c r="AI213" s="529"/>
      <c r="AJ213" s="207">
        <v>21</v>
      </c>
      <c r="AK213" s="207">
        <v>1759.2592592592534</v>
      </c>
      <c r="AL213" s="208">
        <f t="shared" si="264"/>
        <v>83.77425044091683</v>
      </c>
      <c r="AM213" s="205">
        <f t="shared" si="272"/>
        <v>3</v>
      </c>
      <c r="AN213" s="529"/>
      <c r="AO213" s="207">
        <v>21</v>
      </c>
      <c r="AP213" s="207">
        <v>1760.4105571847501</v>
      </c>
      <c r="AQ213" s="208">
        <f t="shared" si="265"/>
        <v>83.829074151654766</v>
      </c>
      <c r="AR213" s="205">
        <f t="shared" si="273"/>
        <v>2</v>
      </c>
      <c r="AS213" s="529"/>
      <c r="AT213" s="207">
        <v>21</v>
      </c>
      <c r="AU213" s="207">
        <v>1759.8326359832654</v>
      </c>
      <c r="AV213" s="208">
        <f t="shared" si="266"/>
        <v>83.801554094441215</v>
      </c>
      <c r="AW213" s="205">
        <f t="shared" si="274"/>
        <v>2</v>
      </c>
      <c r="AX213" s="529"/>
    </row>
    <row r="214" spans="2:50" ht="14.25" hidden="1" customHeight="1" outlineLevel="1">
      <c r="B214" s="494"/>
      <c r="C214" s="203">
        <v>8</v>
      </c>
      <c r="D214" s="206" t="s">
        <v>689</v>
      </c>
      <c r="E214" s="203">
        <v>20</v>
      </c>
      <c r="F214" s="203">
        <v>2000</v>
      </c>
      <c r="G214" s="208">
        <f t="shared" si="259"/>
        <v>100</v>
      </c>
      <c r="H214" s="529"/>
      <c r="I214" s="209">
        <f t="shared" si="267"/>
        <v>20</v>
      </c>
      <c r="J214" s="209">
        <f t="shared" si="267"/>
        <v>1708.0508098361865</v>
      </c>
      <c r="K214" s="210">
        <f t="shared" si="267"/>
        <v>85.402540491809319</v>
      </c>
      <c r="L214" s="530"/>
      <c r="M214" s="209">
        <f>RANK(K214, K$207:$K$221)</f>
        <v>1</v>
      </c>
      <c r="N214" s="494"/>
      <c r="O214" s="494"/>
      <c r="P214" s="207">
        <v>20</v>
      </c>
      <c r="Q214" s="207">
        <v>1647.1875000000005</v>
      </c>
      <c r="R214" s="208">
        <f t="shared" si="260"/>
        <v>82.359375000000028</v>
      </c>
      <c r="S214" s="205">
        <f t="shared" si="268"/>
        <v>3</v>
      </c>
      <c r="T214" s="529"/>
      <c r="U214" s="207">
        <v>20</v>
      </c>
      <c r="V214" s="207">
        <v>1665.1239669421493</v>
      </c>
      <c r="W214" s="208">
        <f t="shared" si="261"/>
        <v>83.256198347107471</v>
      </c>
      <c r="X214" s="205">
        <f t="shared" si="269"/>
        <v>3</v>
      </c>
      <c r="Y214" s="529"/>
      <c r="Z214" s="207">
        <v>20</v>
      </c>
      <c r="AA214" s="207">
        <v>1690.408163265304</v>
      </c>
      <c r="AB214" s="208">
        <f t="shared" si="262"/>
        <v>84.520408163265202</v>
      </c>
      <c r="AC214" s="205">
        <f t="shared" si="270"/>
        <v>1</v>
      </c>
      <c r="AD214" s="529"/>
      <c r="AE214" s="207">
        <v>20</v>
      </c>
      <c r="AF214" s="207">
        <v>1699.7260273972588</v>
      </c>
      <c r="AG214" s="208">
        <f t="shared" si="263"/>
        <v>84.986301369862943</v>
      </c>
      <c r="AH214" s="205">
        <f t="shared" si="271"/>
        <v>1</v>
      </c>
      <c r="AI214" s="529"/>
      <c r="AJ214" s="207">
        <v>20</v>
      </c>
      <c r="AK214" s="207">
        <v>1734.0000000000027</v>
      </c>
      <c r="AL214" s="208">
        <f t="shared" si="264"/>
        <v>86.700000000000131</v>
      </c>
      <c r="AM214" s="205">
        <f t="shared" si="272"/>
        <v>1</v>
      </c>
      <c r="AN214" s="529"/>
      <c r="AO214" s="207">
        <v>20</v>
      </c>
      <c r="AP214" s="207">
        <v>1759.9999999999991</v>
      </c>
      <c r="AQ214" s="208">
        <f t="shared" si="265"/>
        <v>87.999999999999957</v>
      </c>
      <c r="AR214" s="205">
        <f t="shared" si="273"/>
        <v>1</v>
      </c>
      <c r="AS214" s="529"/>
      <c r="AT214" s="207">
        <v>20</v>
      </c>
      <c r="AU214" s="207">
        <v>1759.9100112485912</v>
      </c>
      <c r="AV214" s="208">
        <f t="shared" si="266"/>
        <v>87.995500562429555</v>
      </c>
      <c r="AW214" s="205">
        <f t="shared" si="274"/>
        <v>1</v>
      </c>
      <c r="AX214" s="529"/>
    </row>
    <row r="215" spans="2:50" ht="14.25" hidden="1" customHeight="1" outlineLevel="1">
      <c r="B215" s="494"/>
      <c r="C215" s="203">
        <v>9</v>
      </c>
      <c r="D215" s="206" t="s">
        <v>672</v>
      </c>
      <c r="E215" s="203">
        <v>24</v>
      </c>
      <c r="F215" s="203">
        <v>2000</v>
      </c>
      <c r="G215" s="208">
        <f t="shared" si="259"/>
        <v>83.333333333333329</v>
      </c>
      <c r="H215" s="529"/>
      <c r="I215" s="209">
        <f t="shared" si="267"/>
        <v>24</v>
      </c>
      <c r="J215" s="209">
        <f t="shared" si="267"/>
        <v>1757.7871818624239</v>
      </c>
      <c r="K215" s="210">
        <f t="shared" si="267"/>
        <v>73.241132577600993</v>
      </c>
      <c r="L215" s="530"/>
      <c r="M215" s="209">
        <f>RANK(K215, K$207:$K$221)</f>
        <v>7</v>
      </c>
      <c r="N215" s="494"/>
      <c r="O215" s="494"/>
      <c r="P215" s="207">
        <v>24</v>
      </c>
      <c r="Q215" s="207">
        <v>1752.8151356279914</v>
      </c>
      <c r="R215" s="208">
        <f t="shared" si="260"/>
        <v>73.033963984499636</v>
      </c>
      <c r="S215" s="205">
        <f t="shared" si="268"/>
        <v>7</v>
      </c>
      <c r="T215" s="529"/>
      <c r="U215" s="207">
        <v>24</v>
      </c>
      <c r="V215" s="207">
        <v>1754.0057636887614</v>
      </c>
      <c r="W215" s="208">
        <f t="shared" si="261"/>
        <v>73.083573487031728</v>
      </c>
      <c r="X215" s="205">
        <f t="shared" si="269"/>
        <v>7</v>
      </c>
      <c r="Y215" s="529"/>
      <c r="Z215" s="207">
        <v>24</v>
      </c>
      <c r="AA215" s="207">
        <v>1758.227848101265</v>
      </c>
      <c r="AB215" s="208">
        <f t="shared" si="262"/>
        <v>73.259493670886044</v>
      </c>
      <c r="AC215" s="205">
        <f t="shared" si="270"/>
        <v>7</v>
      </c>
      <c r="AD215" s="529"/>
      <c r="AE215" s="207">
        <v>24</v>
      </c>
      <c r="AF215" s="207">
        <v>1758.6370839936587</v>
      </c>
      <c r="AG215" s="208">
        <f t="shared" si="263"/>
        <v>73.276545166402443</v>
      </c>
      <c r="AH215" s="205">
        <f t="shared" si="271"/>
        <v>7</v>
      </c>
      <c r="AI215" s="529"/>
      <c r="AJ215" s="207">
        <v>24</v>
      </c>
      <c r="AK215" s="207">
        <v>1759.8690938842281</v>
      </c>
      <c r="AL215" s="208">
        <f t="shared" si="264"/>
        <v>73.327878911842831</v>
      </c>
      <c r="AM215" s="205">
        <f t="shared" si="272"/>
        <v>7</v>
      </c>
      <c r="AN215" s="529"/>
      <c r="AO215" s="207">
        <v>24</v>
      </c>
      <c r="AP215" s="207">
        <v>1760.4729729729738</v>
      </c>
      <c r="AQ215" s="208">
        <f t="shared" si="265"/>
        <v>73.353040540540576</v>
      </c>
      <c r="AR215" s="205">
        <f t="shared" si="273"/>
        <v>7</v>
      </c>
      <c r="AS215" s="529"/>
      <c r="AT215" s="207">
        <v>24</v>
      </c>
      <c r="AU215" s="207">
        <v>1760.4823747680894</v>
      </c>
      <c r="AV215" s="208">
        <f t="shared" si="266"/>
        <v>73.353432282003723</v>
      </c>
      <c r="AW215" s="205">
        <f t="shared" si="274"/>
        <v>7</v>
      </c>
      <c r="AX215" s="529"/>
    </row>
    <row r="216" spans="2:50" ht="14.25" hidden="1" customHeight="1" outlineLevel="1">
      <c r="B216" s="494"/>
      <c r="C216" s="203">
        <v>10</v>
      </c>
      <c r="D216" s="206"/>
      <c r="E216" s="203"/>
      <c r="F216" s="203"/>
      <c r="G216" s="208"/>
      <c r="H216" s="529"/>
      <c r="I216" s="209"/>
      <c r="J216" s="209"/>
      <c r="K216" s="210"/>
      <c r="L216" s="530"/>
      <c r="M216" s="209"/>
      <c r="N216" s="494"/>
      <c r="O216" s="494"/>
      <c r="P216" s="203"/>
      <c r="Q216" s="203"/>
      <c r="R216" s="208"/>
      <c r="S216" s="205"/>
      <c r="T216" s="529"/>
      <c r="U216" s="203"/>
      <c r="V216" s="203"/>
      <c r="W216" s="208"/>
      <c r="X216" s="205"/>
      <c r="Y216" s="529"/>
      <c r="Z216" s="203"/>
      <c r="AA216" s="203"/>
      <c r="AB216" s="208"/>
      <c r="AC216" s="205"/>
      <c r="AD216" s="529"/>
      <c r="AE216" s="203"/>
      <c r="AF216" s="203"/>
      <c r="AG216" s="208"/>
      <c r="AH216" s="205"/>
      <c r="AI216" s="529"/>
      <c r="AJ216" s="203"/>
      <c r="AK216" s="203"/>
      <c r="AL216" s="208"/>
      <c r="AM216" s="205"/>
      <c r="AN216" s="529"/>
      <c r="AO216" s="203"/>
      <c r="AP216" s="203"/>
      <c r="AQ216" s="208"/>
      <c r="AR216" s="205"/>
      <c r="AS216" s="529"/>
      <c r="AT216" s="203"/>
      <c r="AU216" s="203"/>
      <c r="AV216" s="208"/>
      <c r="AW216" s="205"/>
      <c r="AX216" s="529"/>
    </row>
    <row r="217" spans="2:50" ht="14.25" hidden="1" customHeight="1" outlineLevel="1">
      <c r="B217" s="494"/>
      <c r="C217" s="203">
        <v>11</v>
      </c>
      <c r="D217" s="206"/>
      <c r="E217" s="203"/>
      <c r="F217" s="203"/>
      <c r="G217" s="208"/>
      <c r="H217" s="529"/>
      <c r="I217" s="209"/>
      <c r="J217" s="209"/>
      <c r="K217" s="210"/>
      <c r="L217" s="530"/>
      <c r="M217" s="209"/>
      <c r="N217" s="494"/>
      <c r="O217" s="494"/>
      <c r="P217" s="203"/>
      <c r="Q217" s="203"/>
      <c r="R217" s="208"/>
      <c r="S217" s="205"/>
      <c r="T217" s="529"/>
      <c r="U217" s="203"/>
      <c r="V217" s="203"/>
      <c r="W217" s="208"/>
      <c r="X217" s="205"/>
      <c r="Y217" s="529"/>
      <c r="Z217" s="203"/>
      <c r="AA217" s="203"/>
      <c r="AB217" s="208"/>
      <c r="AC217" s="205"/>
      <c r="AD217" s="529"/>
      <c r="AE217" s="203"/>
      <c r="AF217" s="203"/>
      <c r="AG217" s="208"/>
      <c r="AH217" s="205"/>
      <c r="AI217" s="529"/>
      <c r="AJ217" s="203"/>
      <c r="AK217" s="203"/>
      <c r="AL217" s="208"/>
      <c r="AM217" s="205"/>
      <c r="AN217" s="529"/>
      <c r="AO217" s="203"/>
      <c r="AP217" s="203"/>
      <c r="AQ217" s="208"/>
      <c r="AR217" s="205"/>
      <c r="AS217" s="529"/>
      <c r="AT217" s="203"/>
      <c r="AU217" s="203"/>
      <c r="AV217" s="208"/>
      <c r="AW217" s="205"/>
      <c r="AX217" s="529"/>
    </row>
    <row r="218" spans="2:50" ht="14.25" hidden="1" customHeight="1" outlineLevel="1">
      <c r="B218" s="494"/>
      <c r="C218" s="203">
        <v>12</v>
      </c>
      <c r="D218" s="206"/>
      <c r="E218" s="203"/>
      <c r="F218" s="203"/>
      <c r="G218" s="208"/>
      <c r="H218" s="529"/>
      <c r="I218" s="209"/>
      <c r="J218" s="209"/>
      <c r="K218" s="210"/>
      <c r="L218" s="530"/>
      <c r="M218" s="209"/>
      <c r="N218" s="494"/>
      <c r="O218" s="494"/>
      <c r="P218" s="203"/>
      <c r="Q218" s="203"/>
      <c r="R218" s="208"/>
      <c r="S218" s="205"/>
      <c r="T218" s="529"/>
      <c r="U218" s="203"/>
      <c r="V218" s="203"/>
      <c r="W218" s="208"/>
      <c r="X218" s="205"/>
      <c r="Y218" s="529"/>
      <c r="Z218" s="203"/>
      <c r="AA218" s="203"/>
      <c r="AB218" s="208"/>
      <c r="AC218" s="205"/>
      <c r="AD218" s="529"/>
      <c r="AE218" s="203"/>
      <c r="AF218" s="203"/>
      <c r="AG218" s="208"/>
      <c r="AH218" s="205"/>
      <c r="AI218" s="529"/>
      <c r="AJ218" s="203"/>
      <c r="AK218" s="203"/>
      <c r="AL218" s="208"/>
      <c r="AM218" s="205"/>
      <c r="AN218" s="529"/>
      <c r="AO218" s="203"/>
      <c r="AP218" s="203"/>
      <c r="AQ218" s="208"/>
      <c r="AR218" s="205"/>
      <c r="AS218" s="529"/>
      <c r="AT218" s="203"/>
      <c r="AU218" s="203"/>
      <c r="AV218" s="208"/>
      <c r="AW218" s="205"/>
      <c r="AX218" s="529"/>
    </row>
    <row r="219" spans="2:50" ht="14.25" hidden="1" customHeight="1" outlineLevel="1">
      <c r="B219" s="494"/>
      <c r="C219" s="203">
        <v>13</v>
      </c>
      <c r="D219" s="206"/>
      <c r="E219" s="203"/>
      <c r="F219" s="203"/>
      <c r="G219" s="208"/>
      <c r="H219" s="529"/>
      <c r="I219" s="209"/>
      <c r="J219" s="209"/>
      <c r="K219" s="210"/>
      <c r="L219" s="530"/>
      <c r="M219" s="209"/>
      <c r="N219" s="494"/>
      <c r="O219" s="494"/>
      <c r="P219" s="203"/>
      <c r="Q219" s="203"/>
      <c r="R219" s="208"/>
      <c r="S219" s="205"/>
      <c r="T219" s="529"/>
      <c r="U219" s="203"/>
      <c r="V219" s="203"/>
      <c r="W219" s="208"/>
      <c r="X219" s="205"/>
      <c r="Y219" s="529"/>
      <c r="Z219" s="203"/>
      <c r="AA219" s="203"/>
      <c r="AB219" s="208"/>
      <c r="AC219" s="205"/>
      <c r="AD219" s="529"/>
      <c r="AE219" s="203"/>
      <c r="AF219" s="203"/>
      <c r="AG219" s="208"/>
      <c r="AH219" s="205"/>
      <c r="AI219" s="529"/>
      <c r="AJ219" s="203"/>
      <c r="AK219" s="203"/>
      <c r="AL219" s="208"/>
      <c r="AM219" s="205"/>
      <c r="AN219" s="529"/>
      <c r="AO219" s="203"/>
      <c r="AP219" s="203"/>
      <c r="AQ219" s="208"/>
      <c r="AR219" s="205"/>
      <c r="AS219" s="529"/>
      <c r="AT219" s="203"/>
      <c r="AU219" s="203"/>
      <c r="AV219" s="208"/>
      <c r="AW219" s="205"/>
      <c r="AX219" s="529"/>
    </row>
    <row r="220" spans="2:50" ht="14.25" hidden="1" customHeight="1" outlineLevel="1">
      <c r="B220" s="494"/>
      <c r="C220" s="203">
        <v>14</v>
      </c>
      <c r="D220" s="206"/>
      <c r="E220" s="203"/>
      <c r="F220" s="203"/>
      <c r="G220" s="208"/>
      <c r="H220" s="529"/>
      <c r="I220" s="209"/>
      <c r="J220" s="209"/>
      <c r="K220" s="210"/>
      <c r="L220" s="530"/>
      <c r="M220" s="209"/>
      <c r="N220" s="494"/>
      <c r="O220" s="494"/>
      <c r="P220" s="203"/>
      <c r="Q220" s="203"/>
      <c r="R220" s="208"/>
      <c r="S220" s="205"/>
      <c r="T220" s="529"/>
      <c r="U220" s="203"/>
      <c r="V220" s="203"/>
      <c r="W220" s="208"/>
      <c r="X220" s="205"/>
      <c r="Y220" s="529"/>
      <c r="Z220" s="203"/>
      <c r="AA220" s="203"/>
      <c r="AB220" s="208"/>
      <c r="AC220" s="205"/>
      <c r="AD220" s="529"/>
      <c r="AE220" s="203"/>
      <c r="AF220" s="203"/>
      <c r="AG220" s="208"/>
      <c r="AH220" s="205"/>
      <c r="AI220" s="529"/>
      <c r="AJ220" s="203"/>
      <c r="AK220" s="203"/>
      <c r="AL220" s="208"/>
      <c r="AM220" s="205"/>
      <c r="AN220" s="529"/>
      <c r="AO220" s="203"/>
      <c r="AP220" s="203"/>
      <c r="AQ220" s="208"/>
      <c r="AR220" s="205"/>
      <c r="AS220" s="529"/>
      <c r="AT220" s="203"/>
      <c r="AU220" s="203"/>
      <c r="AV220" s="208"/>
      <c r="AW220" s="205"/>
      <c r="AX220" s="529"/>
    </row>
    <row r="221" spans="2:50" ht="14.25" hidden="1" customHeight="1" outlineLevel="1">
      <c r="B221" s="494"/>
      <c r="C221" s="203">
        <v>15</v>
      </c>
      <c r="D221" s="206"/>
      <c r="E221" s="203"/>
      <c r="F221" s="203"/>
      <c r="G221" s="208"/>
      <c r="H221" s="529"/>
      <c r="I221" s="209"/>
      <c r="J221" s="209"/>
      <c r="K221" s="210"/>
      <c r="L221" s="530"/>
      <c r="M221" s="209"/>
      <c r="N221" s="494"/>
      <c r="O221" s="494"/>
      <c r="P221" s="203"/>
      <c r="Q221" s="207"/>
      <c r="R221" s="208"/>
      <c r="S221" s="205"/>
      <c r="T221" s="529"/>
      <c r="U221" s="203"/>
      <c r="V221" s="207"/>
      <c r="W221" s="208"/>
      <c r="X221" s="205"/>
      <c r="Y221" s="529"/>
      <c r="Z221" s="203"/>
      <c r="AA221" s="207"/>
      <c r="AB221" s="208"/>
      <c r="AC221" s="205"/>
      <c r="AD221" s="529"/>
      <c r="AE221" s="203"/>
      <c r="AF221" s="207"/>
      <c r="AG221" s="208"/>
      <c r="AH221" s="205"/>
      <c r="AI221" s="529"/>
      <c r="AJ221" s="203"/>
      <c r="AK221" s="207"/>
      <c r="AL221" s="208"/>
      <c r="AM221" s="205"/>
      <c r="AN221" s="529"/>
      <c r="AO221" s="203"/>
      <c r="AP221" s="207"/>
      <c r="AQ221" s="208"/>
      <c r="AR221" s="205"/>
      <c r="AS221" s="529"/>
      <c r="AT221" s="203"/>
      <c r="AU221" s="207"/>
      <c r="AV221" s="208"/>
      <c r="AW221" s="205"/>
      <c r="AX221" s="529"/>
    </row>
    <row r="222" spans="2:50" ht="14.25" hidden="1" customHeight="1" outlineLevel="1" collapsed="1">
      <c r="B222" s="531" t="s">
        <v>696</v>
      </c>
      <c r="C222" s="532"/>
      <c r="D222" s="532"/>
      <c r="E222" s="532"/>
      <c r="F222" s="532"/>
      <c r="G222" s="532"/>
      <c r="H222" s="532"/>
      <c r="I222" s="532"/>
      <c r="J222" s="532"/>
      <c r="K222" s="532"/>
      <c r="L222" s="532"/>
      <c r="M222" s="533"/>
      <c r="N222" s="575" t="s">
        <v>445</v>
      </c>
      <c r="O222" s="575" t="s">
        <v>105</v>
      </c>
      <c r="P222" s="587">
        <f>AT202+1</f>
        <v>45944</v>
      </c>
      <c r="Q222" s="588"/>
      <c r="R222" s="588"/>
      <c r="S222" s="588"/>
      <c r="T222" s="588"/>
      <c r="U222" s="589">
        <f>P222+1</f>
        <v>45945</v>
      </c>
      <c r="V222" s="590"/>
      <c r="W222" s="590"/>
      <c r="X222" s="590"/>
      <c r="Y222" s="590"/>
      <c r="Z222" s="587">
        <f t="shared" ref="Z222" si="275">U222+1</f>
        <v>45946</v>
      </c>
      <c r="AA222" s="588"/>
      <c r="AB222" s="588"/>
      <c r="AC222" s="588"/>
      <c r="AD222" s="588"/>
      <c r="AE222" s="589">
        <f t="shared" ref="AE222" si="276">Z222+1</f>
        <v>45947</v>
      </c>
      <c r="AF222" s="590"/>
      <c r="AG222" s="590"/>
      <c r="AH222" s="590"/>
      <c r="AI222" s="590"/>
      <c r="AJ222" s="591">
        <f t="shared" ref="AJ222" si="277">AE222+1</f>
        <v>45948</v>
      </c>
      <c r="AK222" s="592"/>
      <c r="AL222" s="592"/>
      <c r="AM222" s="592"/>
      <c r="AN222" s="593"/>
      <c r="AO222" s="589">
        <f t="shared" ref="AO222" si="278">AJ222+1</f>
        <v>45949</v>
      </c>
      <c r="AP222" s="590"/>
      <c r="AQ222" s="590"/>
      <c r="AR222" s="590"/>
      <c r="AS222" s="590"/>
      <c r="AT222" s="591">
        <f t="shared" ref="AT222" si="279">AO222+1</f>
        <v>45950</v>
      </c>
      <c r="AU222" s="592"/>
      <c r="AV222" s="592"/>
      <c r="AW222" s="592"/>
      <c r="AX222" s="593"/>
    </row>
    <row r="223" spans="2:50" ht="14.25" hidden="1" customHeight="1" outlineLevel="1">
      <c r="B223" s="534"/>
      <c r="C223" s="534"/>
      <c r="D223" s="534"/>
      <c r="E223" s="534"/>
      <c r="F223" s="534"/>
      <c r="G223" s="534"/>
      <c r="H223" s="534"/>
      <c r="I223" s="534"/>
      <c r="J223" s="534"/>
      <c r="K223" s="534"/>
      <c r="L223" s="534"/>
      <c r="M223" s="535"/>
      <c r="N223" s="577"/>
      <c r="O223" s="577"/>
      <c r="P223" s="594">
        <f>P222</f>
        <v>45944</v>
      </c>
      <c r="Q223" s="594"/>
      <c r="R223" s="594"/>
      <c r="S223" s="594"/>
      <c r="T223" s="594"/>
      <c r="U223" s="595">
        <f>U222</f>
        <v>45945</v>
      </c>
      <c r="V223" s="595"/>
      <c r="W223" s="595"/>
      <c r="X223" s="595"/>
      <c r="Y223" s="595"/>
      <c r="Z223" s="594">
        <f t="shared" ref="Z223" si="280">Z222</f>
        <v>45946</v>
      </c>
      <c r="AA223" s="594"/>
      <c r="AB223" s="594"/>
      <c r="AC223" s="594"/>
      <c r="AD223" s="594"/>
      <c r="AE223" s="595">
        <f t="shared" ref="AE223" si="281">AE222</f>
        <v>45947</v>
      </c>
      <c r="AF223" s="595"/>
      <c r="AG223" s="595"/>
      <c r="AH223" s="595"/>
      <c r="AI223" s="595"/>
      <c r="AJ223" s="596">
        <f t="shared" ref="AJ223" si="282">AJ222</f>
        <v>45948</v>
      </c>
      <c r="AK223" s="597"/>
      <c r="AL223" s="597"/>
      <c r="AM223" s="597"/>
      <c r="AN223" s="598"/>
      <c r="AO223" s="595">
        <f t="shared" ref="AO223" si="283">AO222</f>
        <v>45949</v>
      </c>
      <c r="AP223" s="595"/>
      <c r="AQ223" s="595"/>
      <c r="AR223" s="595"/>
      <c r="AS223" s="595"/>
      <c r="AT223" s="596">
        <f t="shared" ref="AT223" si="284">AT222</f>
        <v>45950</v>
      </c>
      <c r="AU223" s="597"/>
      <c r="AV223" s="597"/>
      <c r="AW223" s="597"/>
      <c r="AX223" s="598"/>
    </row>
    <row r="224" spans="2:50" ht="14.25" hidden="1" customHeight="1" outlineLevel="1">
      <c r="B224" s="494" t="s">
        <v>165</v>
      </c>
      <c r="C224" s="494" t="s">
        <v>160</v>
      </c>
      <c r="D224" s="494"/>
      <c r="E224" s="494" t="s">
        <v>161</v>
      </c>
      <c r="F224" s="494"/>
      <c r="G224" s="494"/>
      <c r="H224" s="494" t="s">
        <v>166</v>
      </c>
      <c r="I224" s="527" t="s">
        <v>446</v>
      </c>
      <c r="J224" s="527"/>
      <c r="K224" s="527"/>
      <c r="L224" s="527" t="s">
        <v>166</v>
      </c>
      <c r="M224" s="527" t="s">
        <v>168</v>
      </c>
      <c r="N224" s="494"/>
      <c r="O224" s="494" t="s">
        <v>167</v>
      </c>
      <c r="P224" s="494" t="s">
        <v>163</v>
      </c>
      <c r="Q224" s="494"/>
      <c r="R224" s="494"/>
      <c r="S224" s="494"/>
      <c r="T224" s="494" t="s">
        <v>166</v>
      </c>
      <c r="U224" s="494" t="s">
        <v>163</v>
      </c>
      <c r="V224" s="494"/>
      <c r="W224" s="494"/>
      <c r="X224" s="494"/>
      <c r="Y224" s="494" t="s">
        <v>166</v>
      </c>
      <c r="Z224" s="494" t="s">
        <v>163</v>
      </c>
      <c r="AA224" s="494"/>
      <c r="AB224" s="494"/>
      <c r="AC224" s="494"/>
      <c r="AD224" s="494" t="s">
        <v>166</v>
      </c>
      <c r="AE224" s="494" t="s">
        <v>163</v>
      </c>
      <c r="AF224" s="494"/>
      <c r="AG224" s="494"/>
      <c r="AH224" s="494"/>
      <c r="AI224" s="494" t="s">
        <v>166</v>
      </c>
      <c r="AJ224" s="494" t="s">
        <v>163</v>
      </c>
      <c r="AK224" s="494"/>
      <c r="AL224" s="494"/>
      <c r="AM224" s="494"/>
      <c r="AN224" s="494" t="s">
        <v>166</v>
      </c>
      <c r="AO224" s="494" t="s">
        <v>163</v>
      </c>
      <c r="AP224" s="494"/>
      <c r="AQ224" s="494"/>
      <c r="AR224" s="494"/>
      <c r="AS224" s="494" t="s">
        <v>166</v>
      </c>
      <c r="AT224" s="494" t="s">
        <v>163</v>
      </c>
      <c r="AU224" s="494"/>
      <c r="AV224" s="494"/>
      <c r="AW224" s="494"/>
      <c r="AX224" s="494" t="s">
        <v>166</v>
      </c>
    </row>
    <row r="225" spans="2:50" ht="14.25" hidden="1" customHeight="1" outlineLevel="1">
      <c r="B225" s="494"/>
      <c r="C225" s="494"/>
      <c r="D225" s="494"/>
      <c r="E225" s="494" t="s">
        <v>447</v>
      </c>
      <c r="F225" s="494"/>
      <c r="G225" s="494"/>
      <c r="H225" s="494"/>
      <c r="I225" s="527" t="s">
        <v>447</v>
      </c>
      <c r="J225" s="527"/>
      <c r="K225" s="527"/>
      <c r="L225" s="527"/>
      <c r="M225" s="527"/>
      <c r="N225" s="494"/>
      <c r="O225" s="494"/>
      <c r="P225" s="494" t="s">
        <v>448</v>
      </c>
      <c r="Q225" s="494"/>
      <c r="R225" s="494"/>
      <c r="S225" s="494"/>
      <c r="T225" s="494"/>
      <c r="U225" s="494" t="s">
        <v>448</v>
      </c>
      <c r="V225" s="494"/>
      <c r="W225" s="494"/>
      <c r="X225" s="494"/>
      <c r="Y225" s="494"/>
      <c r="Z225" s="494" t="s">
        <v>448</v>
      </c>
      <c r="AA225" s="494"/>
      <c r="AB225" s="494"/>
      <c r="AC225" s="494"/>
      <c r="AD225" s="494"/>
      <c r="AE225" s="494" t="s">
        <v>448</v>
      </c>
      <c r="AF225" s="494"/>
      <c r="AG225" s="494"/>
      <c r="AH225" s="494"/>
      <c r="AI225" s="494"/>
      <c r="AJ225" s="494" t="s">
        <v>448</v>
      </c>
      <c r="AK225" s="494"/>
      <c r="AL225" s="494"/>
      <c r="AM225" s="494"/>
      <c r="AN225" s="494"/>
      <c r="AO225" s="494" t="s">
        <v>448</v>
      </c>
      <c r="AP225" s="494"/>
      <c r="AQ225" s="494"/>
      <c r="AR225" s="494"/>
      <c r="AS225" s="494"/>
      <c r="AT225" s="494" t="s">
        <v>448</v>
      </c>
      <c r="AU225" s="494"/>
      <c r="AV225" s="494"/>
      <c r="AW225" s="494"/>
      <c r="AX225" s="494"/>
    </row>
    <row r="226" spans="2:50" ht="14.25" hidden="1" customHeight="1" outlineLevel="1">
      <c r="B226" s="494"/>
      <c r="C226" s="494"/>
      <c r="D226" s="494"/>
      <c r="E226" s="203" t="s">
        <v>162</v>
      </c>
      <c r="F226" s="203" t="s">
        <v>449</v>
      </c>
      <c r="G226" s="203" t="s">
        <v>164</v>
      </c>
      <c r="H226" s="494"/>
      <c r="I226" s="204" t="s">
        <v>162</v>
      </c>
      <c r="J226" s="204" t="s">
        <v>449</v>
      </c>
      <c r="K226" s="204" t="s">
        <v>164</v>
      </c>
      <c r="L226" s="527"/>
      <c r="M226" s="527"/>
      <c r="N226" s="494"/>
      <c r="O226" s="494"/>
      <c r="P226" s="203" t="s">
        <v>162</v>
      </c>
      <c r="Q226" s="203" t="s">
        <v>449</v>
      </c>
      <c r="R226" s="203" t="s">
        <v>164</v>
      </c>
      <c r="S226" s="205" t="s">
        <v>168</v>
      </c>
      <c r="T226" s="494"/>
      <c r="U226" s="203" t="s">
        <v>162</v>
      </c>
      <c r="V226" s="203" t="s">
        <v>449</v>
      </c>
      <c r="W226" s="203" t="s">
        <v>164</v>
      </c>
      <c r="X226" s="205" t="s">
        <v>168</v>
      </c>
      <c r="Y226" s="494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494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494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494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494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494"/>
    </row>
    <row r="227" spans="2:50" ht="14.25" hidden="1" customHeight="1" outlineLevel="1">
      <c r="B227" s="494" t="s">
        <v>139</v>
      </c>
      <c r="C227" s="203">
        <v>1</v>
      </c>
      <c r="D227" s="206" t="s">
        <v>415</v>
      </c>
      <c r="E227" s="203">
        <v>21</v>
      </c>
      <c r="F227" s="203">
        <v>2000</v>
      </c>
      <c r="G227" s="208">
        <f t="shared" ref="G227:G234" si="285">F227/E227</f>
        <v>95.238095238095241</v>
      </c>
      <c r="H227" s="529">
        <f>AVERAGE(G227:G241)</f>
        <v>86.52432712215321</v>
      </c>
      <c r="I227" s="209">
        <f>AVERAGE(P227,U227,Z227,AE227,AJ227,AO227,AT227)</f>
        <v>21</v>
      </c>
      <c r="J227" s="209">
        <f>AVERAGE(Q227,V227,AA227,AF227,AK227,AP227,AU227)</f>
        <v>1760.6530827297488</v>
      </c>
      <c r="K227" s="210">
        <f>AVERAGE(R227,W227,AB227,AG227,AL227,AQ227,AV227)</f>
        <v>83.840622987130899</v>
      </c>
      <c r="L227" s="530">
        <f>IFERROR(AVERAGE(K227:K241),"-")</f>
        <v>76.424039743522926</v>
      </c>
      <c r="M227" s="209">
        <f>RANK(K227, K$227:$K$241)</f>
        <v>2</v>
      </c>
      <c r="N227" s="494"/>
      <c r="O227" s="494"/>
      <c r="P227" s="207">
        <v>21</v>
      </c>
      <c r="Q227" s="207">
        <v>1759.9788247750134</v>
      </c>
      <c r="R227" s="208">
        <f t="shared" ref="R227:R234" si="286">Q227/P227</f>
        <v>83.80851546547683</v>
      </c>
      <c r="S227" s="205">
        <f>RANK(R227, R$227:R$241)</f>
        <v>2</v>
      </c>
      <c r="T227" s="529">
        <f>AVERAGE(R227:R241)</f>
        <v>76.403421651563448</v>
      </c>
      <c r="U227" s="207">
        <v>21</v>
      </c>
      <c r="V227" s="207">
        <v>1760.1068090787708</v>
      </c>
      <c r="W227" s="208">
        <f t="shared" ref="W227:W234" si="287">V227/U227</f>
        <v>83.814609956131946</v>
      </c>
      <c r="X227" s="205">
        <f>RANK(W227, W$227:W$241)</f>
        <v>2</v>
      </c>
      <c r="Y227" s="529">
        <f>AVERAGE(W227:W241)</f>
        <v>76.411613611330282</v>
      </c>
      <c r="Z227" s="207">
        <v>21</v>
      </c>
      <c r="AA227" s="207">
        <v>1760.2388059701498</v>
      </c>
      <c r="AB227" s="208">
        <f t="shared" ref="AB227:AB234" si="288">AA227/Z227</f>
        <v>83.820895522388085</v>
      </c>
      <c r="AC227" s="205">
        <f>RANK(AB227, AB$227:AB$241)</f>
        <v>2</v>
      </c>
      <c r="AD227" s="529">
        <f>AVERAGE(AB227:AB241)</f>
        <v>76.418485390029574</v>
      </c>
      <c r="AE227" s="207">
        <v>21</v>
      </c>
      <c r="AF227" s="207">
        <v>1760.7223476297945</v>
      </c>
      <c r="AG227" s="208">
        <f t="shared" ref="AG227:AG234" si="289">AF227/AE227</f>
        <v>83.843921315704506</v>
      </c>
      <c r="AH227" s="205">
        <f>RANK(AG227, AG$227:AG$241)</f>
        <v>2</v>
      </c>
      <c r="AI227" s="529">
        <f>AVERAGE(AG227:AG241)</f>
        <v>76.42680872261765</v>
      </c>
      <c r="AJ227" s="207">
        <v>21</v>
      </c>
      <c r="AK227" s="207">
        <v>1760.9491525423741</v>
      </c>
      <c r="AL227" s="208">
        <f t="shared" ref="AL227:AL234" si="290">AK227/AJ227</f>
        <v>83.854721549636864</v>
      </c>
      <c r="AM227" s="205">
        <f>RANK(AL227, AL$227:AL$241)</f>
        <v>2</v>
      </c>
      <c r="AN227" s="529">
        <f>AVERAGE(AL227:AL241)</f>
        <v>76.429307197998071</v>
      </c>
      <c r="AO227" s="207">
        <v>21</v>
      </c>
      <c r="AP227" s="207">
        <v>1761.2806403201603</v>
      </c>
      <c r="AQ227" s="208">
        <f t="shared" ref="AQ227:AQ234" si="291">AP227/AO227</f>
        <v>83.870506681912389</v>
      </c>
      <c r="AR227" s="205">
        <f>RANK(AQ227, AQ$227:AQ$241)</f>
        <v>2</v>
      </c>
      <c r="AS227" s="529">
        <f>AVERAGE(AQ227:AQ241)</f>
        <v>76.438332316628603</v>
      </c>
      <c r="AT227" s="207">
        <v>21</v>
      </c>
      <c r="AU227" s="207">
        <v>1761.2949987919797</v>
      </c>
      <c r="AV227" s="208">
        <f t="shared" ref="AV227:AV234" si="292">AU227/AT227</f>
        <v>83.871190418665691</v>
      </c>
      <c r="AW227" s="205">
        <f>RANK(AV227, AV$227:AV$241)</f>
        <v>2</v>
      </c>
      <c r="AX227" s="529">
        <f>AVERAGE(AV227:AV241)</f>
        <v>76.440309314492836</v>
      </c>
    </row>
    <row r="228" spans="2:50" ht="14.25" hidden="1" customHeight="1" outlineLevel="1">
      <c r="B228" s="494"/>
      <c r="C228" s="203">
        <v>2</v>
      </c>
      <c r="D228" s="206" t="s">
        <v>416</v>
      </c>
      <c r="E228" s="203">
        <v>25</v>
      </c>
      <c r="F228" s="203">
        <v>2000</v>
      </c>
      <c r="G228" s="208">
        <f t="shared" si="285"/>
        <v>80</v>
      </c>
      <c r="H228" s="529"/>
      <c r="I228" s="209">
        <f t="shared" ref="I228:K234" si="293">AVERAGE(P228,U228,Z228,AE228,AJ228,AO228,AT228)</f>
        <v>25</v>
      </c>
      <c r="J228" s="209">
        <f t="shared" si="293"/>
        <v>1780.8563535488413</v>
      </c>
      <c r="K228" s="210">
        <f t="shared" si="293"/>
        <v>71.234254141953656</v>
      </c>
      <c r="L228" s="530"/>
      <c r="M228" s="209">
        <f>RANK(K228, K$227:$K$241)</f>
        <v>7</v>
      </c>
      <c r="N228" s="494"/>
      <c r="O228" s="494"/>
      <c r="P228" s="207">
        <v>25</v>
      </c>
      <c r="Q228" s="207">
        <v>1780.6054386865051</v>
      </c>
      <c r="R228" s="208">
        <f t="shared" si="286"/>
        <v>71.224217547460199</v>
      </c>
      <c r="S228" s="205">
        <f t="shared" ref="S228:S234" si="294">RANK(R228, R$227:R$241)</f>
        <v>7</v>
      </c>
      <c r="T228" s="529"/>
      <c r="U228" s="207">
        <v>25</v>
      </c>
      <c r="V228" s="207">
        <v>1780.6675479180426</v>
      </c>
      <c r="W228" s="208">
        <f t="shared" si="287"/>
        <v>71.226701916721709</v>
      </c>
      <c r="X228" s="205">
        <f t="shared" ref="X228:X234" si="295">RANK(W228, W$227:W$241)</f>
        <v>7</v>
      </c>
      <c r="Y228" s="529"/>
      <c r="Z228" s="207">
        <v>25</v>
      </c>
      <c r="AA228" s="207">
        <v>1780.8312128922817</v>
      </c>
      <c r="AB228" s="208">
        <f t="shared" si="288"/>
        <v>71.233248515691272</v>
      </c>
      <c r="AC228" s="205">
        <f t="shared" ref="AC228:AC234" si="296">RANK(AB228, AB$227:AB$241)</f>
        <v>7</v>
      </c>
      <c r="AD228" s="529"/>
      <c r="AE228" s="207">
        <v>25</v>
      </c>
      <c r="AF228" s="207">
        <v>1780.9589229289732</v>
      </c>
      <c r="AG228" s="208">
        <f t="shared" si="289"/>
        <v>71.238356917158924</v>
      </c>
      <c r="AH228" s="205">
        <f t="shared" ref="AH228:AH234" si="297">RANK(AG228, AG$227:AG$241)</f>
        <v>7</v>
      </c>
      <c r="AI228" s="529"/>
      <c r="AJ228" s="207">
        <v>25</v>
      </c>
      <c r="AK228" s="207">
        <v>1780.8592088472994</v>
      </c>
      <c r="AL228" s="208">
        <f t="shared" si="290"/>
        <v>71.234368353891981</v>
      </c>
      <c r="AM228" s="205">
        <f t="shared" ref="AM228:AM234" si="298">RANK(AL228, AL$227:AL$241)</f>
        <v>7</v>
      </c>
      <c r="AN228" s="529"/>
      <c r="AO228" s="207">
        <v>25</v>
      </c>
      <c r="AP228" s="207">
        <v>1781.071024106132</v>
      </c>
      <c r="AQ228" s="208">
        <f t="shared" si="291"/>
        <v>71.242840964245275</v>
      </c>
      <c r="AR228" s="205">
        <f t="shared" ref="AR228:AR234" si="299">RANK(AQ228, AQ$227:AQ$241)</f>
        <v>7</v>
      </c>
      <c r="AS228" s="529"/>
      <c r="AT228" s="207">
        <v>25</v>
      </c>
      <c r="AU228" s="207">
        <v>1781.0011194626563</v>
      </c>
      <c r="AV228" s="208">
        <f t="shared" si="292"/>
        <v>71.24004477850626</v>
      </c>
      <c r="AW228" s="205">
        <f t="shared" ref="AW228:AW234" si="300">RANK(AV228, AV$227:AV$241)</f>
        <v>7</v>
      </c>
      <c r="AX228" s="529"/>
    </row>
    <row r="229" spans="2:50" ht="14.25" hidden="1" customHeight="1" outlineLevel="1">
      <c r="B229" s="494"/>
      <c r="C229" s="203">
        <v>3</v>
      </c>
      <c r="D229" s="206" t="s">
        <v>417</v>
      </c>
      <c r="E229" s="203">
        <v>24</v>
      </c>
      <c r="F229" s="203">
        <v>2000</v>
      </c>
      <c r="G229" s="208">
        <f t="shared" si="285"/>
        <v>83.333333333333329</v>
      </c>
      <c r="H229" s="529"/>
      <c r="I229" s="209">
        <f t="shared" si="293"/>
        <v>24</v>
      </c>
      <c r="J229" s="209">
        <f t="shared" si="293"/>
        <v>1772.3729140843982</v>
      </c>
      <c r="K229" s="210">
        <f t="shared" si="293"/>
        <v>73.848871420183258</v>
      </c>
      <c r="L229" s="530"/>
      <c r="M229" s="209">
        <f>RANK(K229, K$227:$K$241)</f>
        <v>4</v>
      </c>
      <c r="N229" s="494"/>
      <c r="O229" s="494"/>
      <c r="P229" s="207">
        <v>24</v>
      </c>
      <c r="Q229" s="207">
        <v>1772.2112594312252</v>
      </c>
      <c r="R229" s="208">
        <f t="shared" si="286"/>
        <v>73.842135809634385</v>
      </c>
      <c r="S229" s="205">
        <f t="shared" si="294"/>
        <v>4</v>
      </c>
      <c r="T229" s="529"/>
      <c r="U229" s="207">
        <v>24</v>
      </c>
      <c r="V229" s="207">
        <v>1772.3528042820574</v>
      </c>
      <c r="W229" s="208">
        <f t="shared" si="287"/>
        <v>73.848033511752391</v>
      </c>
      <c r="X229" s="205">
        <f t="shared" si="295"/>
        <v>4</v>
      </c>
      <c r="Y229" s="529"/>
      <c r="Z229" s="207">
        <v>24</v>
      </c>
      <c r="AA229" s="207">
        <v>1772.2623755625252</v>
      </c>
      <c r="AB229" s="208">
        <f t="shared" si="288"/>
        <v>73.844265648438551</v>
      </c>
      <c r="AC229" s="205">
        <f t="shared" si="296"/>
        <v>4</v>
      </c>
      <c r="AD229" s="529"/>
      <c r="AE229" s="207">
        <v>24</v>
      </c>
      <c r="AF229" s="207">
        <v>1772.4020442930153</v>
      </c>
      <c r="AG229" s="208">
        <f t="shared" si="289"/>
        <v>73.850085178875631</v>
      </c>
      <c r="AH229" s="205">
        <f t="shared" si="297"/>
        <v>4</v>
      </c>
      <c r="AI229" s="529"/>
      <c r="AJ229" s="207">
        <v>24</v>
      </c>
      <c r="AK229" s="207">
        <v>1772.4957555178266</v>
      </c>
      <c r="AL229" s="208">
        <f t="shared" si="290"/>
        <v>73.853989813242777</v>
      </c>
      <c r="AM229" s="205">
        <f t="shared" si="298"/>
        <v>4</v>
      </c>
      <c r="AN229" s="529"/>
      <c r="AO229" s="207">
        <v>24</v>
      </c>
      <c r="AP229" s="207">
        <v>1772.4847637126582</v>
      </c>
      <c r="AQ229" s="208">
        <f t="shared" si="291"/>
        <v>73.853531821360761</v>
      </c>
      <c r="AR229" s="205">
        <f t="shared" si="299"/>
        <v>4</v>
      </c>
      <c r="AS229" s="529"/>
      <c r="AT229" s="207">
        <v>24</v>
      </c>
      <c r="AU229" s="207">
        <v>1772.4013957914767</v>
      </c>
      <c r="AV229" s="208">
        <f t="shared" si="292"/>
        <v>73.850058157978197</v>
      </c>
      <c r="AW229" s="205">
        <f t="shared" si="300"/>
        <v>4</v>
      </c>
      <c r="AX229" s="529"/>
    </row>
    <row r="230" spans="2:50" ht="14.25" hidden="1" customHeight="1" outlineLevel="1">
      <c r="B230" s="494"/>
      <c r="C230" s="203">
        <v>4</v>
      </c>
      <c r="D230" s="206" t="s">
        <v>419</v>
      </c>
      <c r="E230" s="203">
        <v>24</v>
      </c>
      <c r="F230" s="203">
        <v>2000</v>
      </c>
      <c r="G230" s="208">
        <f t="shared" si="285"/>
        <v>83.333333333333329</v>
      </c>
      <c r="H230" s="529"/>
      <c r="I230" s="209">
        <f t="shared" si="293"/>
        <v>24</v>
      </c>
      <c r="J230" s="209">
        <f t="shared" si="293"/>
        <v>1762.8536486512407</v>
      </c>
      <c r="K230" s="210">
        <f t="shared" si="293"/>
        <v>73.452235360468379</v>
      </c>
      <c r="L230" s="530"/>
      <c r="M230" s="209">
        <f>RANK(K230, K$227:$K$241)</f>
        <v>5</v>
      </c>
      <c r="N230" s="494"/>
      <c r="O230" s="494"/>
      <c r="P230" s="207">
        <v>24</v>
      </c>
      <c r="Q230" s="207">
        <v>1762.6271186440674</v>
      </c>
      <c r="R230" s="208">
        <f t="shared" si="286"/>
        <v>73.442796610169481</v>
      </c>
      <c r="S230" s="205">
        <f t="shared" si="294"/>
        <v>5</v>
      </c>
      <c r="T230" s="529"/>
      <c r="U230" s="207">
        <v>24</v>
      </c>
      <c r="V230" s="207">
        <v>1762.8944047118223</v>
      </c>
      <c r="W230" s="208">
        <f t="shared" si="287"/>
        <v>73.453933529659267</v>
      </c>
      <c r="X230" s="205">
        <f t="shared" si="295"/>
        <v>5</v>
      </c>
      <c r="Y230" s="529"/>
      <c r="Z230" s="207">
        <v>24</v>
      </c>
      <c r="AA230" s="207">
        <v>1762.9386991109031</v>
      </c>
      <c r="AB230" s="208">
        <f t="shared" si="288"/>
        <v>73.455779129620964</v>
      </c>
      <c r="AC230" s="205">
        <f t="shared" si="296"/>
        <v>5</v>
      </c>
      <c r="AD230" s="529"/>
      <c r="AE230" s="207">
        <v>24</v>
      </c>
      <c r="AF230" s="207">
        <v>1762.8562070094983</v>
      </c>
      <c r="AG230" s="208">
        <f t="shared" si="289"/>
        <v>73.452341958729093</v>
      </c>
      <c r="AH230" s="205">
        <f t="shared" si="297"/>
        <v>5</v>
      </c>
      <c r="AI230" s="529"/>
      <c r="AJ230" s="207">
        <v>24</v>
      </c>
      <c r="AK230" s="207">
        <v>1762.7963525835869</v>
      </c>
      <c r="AL230" s="208">
        <f t="shared" si="290"/>
        <v>73.449848024316125</v>
      </c>
      <c r="AM230" s="205">
        <f t="shared" si="298"/>
        <v>5</v>
      </c>
      <c r="AN230" s="529"/>
      <c r="AO230" s="207">
        <v>24</v>
      </c>
      <c r="AP230" s="207">
        <v>1762.9686598731009</v>
      </c>
      <c r="AQ230" s="208">
        <f t="shared" si="291"/>
        <v>73.457027494712534</v>
      </c>
      <c r="AR230" s="205">
        <f t="shared" si="299"/>
        <v>5</v>
      </c>
      <c r="AS230" s="529"/>
      <c r="AT230" s="207">
        <v>24</v>
      </c>
      <c r="AU230" s="207">
        <v>1762.894098625708</v>
      </c>
      <c r="AV230" s="208">
        <f t="shared" si="292"/>
        <v>73.453920776071172</v>
      </c>
      <c r="AW230" s="205">
        <f t="shared" si="300"/>
        <v>5</v>
      </c>
      <c r="AX230" s="529"/>
    </row>
    <row r="231" spans="2:50" ht="14.25" hidden="1" customHeight="1" outlineLevel="1">
      <c r="B231" s="494"/>
      <c r="C231" s="203">
        <v>5</v>
      </c>
      <c r="D231" s="206" t="s">
        <v>414</v>
      </c>
      <c r="E231" s="203">
        <v>25</v>
      </c>
      <c r="F231" s="203">
        <v>2000</v>
      </c>
      <c r="G231" s="208">
        <f t="shared" si="285"/>
        <v>80</v>
      </c>
      <c r="H231" s="529"/>
      <c r="I231" s="209">
        <f t="shared" si="293"/>
        <v>25</v>
      </c>
      <c r="J231" s="209">
        <f t="shared" si="293"/>
        <v>1771.2029333100779</v>
      </c>
      <c r="K231" s="210">
        <f t="shared" si="293"/>
        <v>70.84811733240312</v>
      </c>
      <c r="L231" s="530"/>
      <c r="M231" s="209">
        <f>RANK(K231, K$227:$K$241)</f>
        <v>8</v>
      </c>
      <c r="N231" s="494"/>
      <c r="O231" s="494"/>
      <c r="P231" s="207">
        <v>25</v>
      </c>
      <c r="Q231" s="207">
        <v>1770.54646495832</v>
      </c>
      <c r="R231" s="208">
        <f t="shared" si="286"/>
        <v>70.821858598332796</v>
      </c>
      <c r="S231" s="205">
        <f t="shared" si="294"/>
        <v>8</v>
      </c>
      <c r="T231" s="529"/>
      <c r="U231" s="207">
        <v>25</v>
      </c>
      <c r="V231" s="207">
        <v>1770.7829408020361</v>
      </c>
      <c r="W231" s="208">
        <f t="shared" si="287"/>
        <v>70.831317632081451</v>
      </c>
      <c r="X231" s="205">
        <f t="shared" si="295"/>
        <v>8</v>
      </c>
      <c r="Y231" s="529"/>
      <c r="Z231" s="207">
        <v>25</v>
      </c>
      <c r="AA231" s="207">
        <v>1771.1810133735173</v>
      </c>
      <c r="AB231" s="208">
        <f t="shared" si="288"/>
        <v>70.847240534940696</v>
      </c>
      <c r="AC231" s="205">
        <f t="shared" si="296"/>
        <v>8</v>
      </c>
      <c r="AD231" s="529"/>
      <c r="AE231" s="207">
        <v>25</v>
      </c>
      <c r="AF231" s="207">
        <v>1771.2226975906306</v>
      </c>
      <c r="AG231" s="208">
        <f t="shared" si="289"/>
        <v>70.848907903625218</v>
      </c>
      <c r="AH231" s="205">
        <f t="shared" si="297"/>
        <v>8</v>
      </c>
      <c r="AI231" s="529"/>
      <c r="AJ231" s="207">
        <v>25</v>
      </c>
      <c r="AK231" s="207">
        <v>1771.3260040385894</v>
      </c>
      <c r="AL231" s="208">
        <f t="shared" si="290"/>
        <v>70.853040161543575</v>
      </c>
      <c r="AM231" s="205">
        <f t="shared" si="298"/>
        <v>8</v>
      </c>
      <c r="AN231" s="529"/>
      <c r="AO231" s="207">
        <v>25</v>
      </c>
      <c r="AP231" s="207">
        <v>1771.4666311442652</v>
      </c>
      <c r="AQ231" s="208">
        <f t="shared" si="291"/>
        <v>70.858665245770609</v>
      </c>
      <c r="AR231" s="205">
        <f t="shared" si="299"/>
        <v>8</v>
      </c>
      <c r="AS231" s="529"/>
      <c r="AT231" s="207">
        <v>25</v>
      </c>
      <c r="AU231" s="207">
        <v>1771.894781263187</v>
      </c>
      <c r="AV231" s="208">
        <f t="shared" si="292"/>
        <v>70.875791250527485</v>
      </c>
      <c r="AW231" s="205">
        <f t="shared" si="300"/>
        <v>8</v>
      </c>
      <c r="AX231" s="529"/>
    </row>
    <row r="232" spans="2:50" ht="14.25" hidden="1" customHeight="1" outlineLevel="1">
      <c r="B232" s="494"/>
      <c r="C232" s="203">
        <v>6</v>
      </c>
      <c r="D232" s="206" t="s">
        <v>667</v>
      </c>
      <c r="E232" s="203">
        <v>23</v>
      </c>
      <c r="F232" s="203">
        <v>2000</v>
      </c>
      <c r="G232" s="208">
        <f t="shared" si="285"/>
        <v>86.956521739130437</v>
      </c>
      <c r="H232" s="529"/>
      <c r="I232" s="209">
        <f t="shared" si="293"/>
        <v>23</v>
      </c>
      <c r="J232" s="209">
        <f t="shared" si="293"/>
        <v>1764.0181543702708</v>
      </c>
      <c r="K232" s="210">
        <f t="shared" si="293"/>
        <v>76.696441494359618</v>
      </c>
      <c r="L232" s="530"/>
      <c r="M232" s="209">
        <f>RANK(K232, K$227:$K$241)</f>
        <v>3</v>
      </c>
      <c r="N232" s="494"/>
      <c r="O232" s="494"/>
      <c r="P232" s="207">
        <v>23</v>
      </c>
      <c r="Q232" s="207">
        <v>1763.6496350364964</v>
      </c>
      <c r="R232" s="208">
        <f t="shared" si="286"/>
        <v>76.68041891463028</v>
      </c>
      <c r="S232" s="205">
        <f t="shared" si="294"/>
        <v>3</v>
      </c>
      <c r="T232" s="529"/>
      <c r="U232" s="207">
        <v>23</v>
      </c>
      <c r="V232" s="207">
        <v>1763.9270434586783</v>
      </c>
      <c r="W232" s="208">
        <f t="shared" si="287"/>
        <v>76.692480150377321</v>
      </c>
      <c r="X232" s="205">
        <f t="shared" si="295"/>
        <v>3</v>
      </c>
      <c r="Y232" s="529"/>
      <c r="Z232" s="207">
        <v>23</v>
      </c>
      <c r="AA232" s="207">
        <v>1764.0891902464475</v>
      </c>
      <c r="AB232" s="208">
        <f t="shared" si="288"/>
        <v>76.699530010715108</v>
      </c>
      <c r="AC232" s="205">
        <f t="shared" si="296"/>
        <v>3</v>
      </c>
      <c r="AD232" s="529"/>
      <c r="AE232" s="207">
        <v>23</v>
      </c>
      <c r="AF232" s="207">
        <v>1764.1379310344826</v>
      </c>
      <c r="AG232" s="208">
        <f t="shared" si="289"/>
        <v>76.701649175412285</v>
      </c>
      <c r="AH232" s="205">
        <f t="shared" si="297"/>
        <v>3</v>
      </c>
      <c r="AI232" s="529"/>
      <c r="AJ232" s="207">
        <v>23</v>
      </c>
      <c r="AK232" s="207">
        <v>1764.1133263378795</v>
      </c>
      <c r="AL232" s="208">
        <f t="shared" si="290"/>
        <v>76.700579405994759</v>
      </c>
      <c r="AM232" s="205">
        <f t="shared" si="298"/>
        <v>3</v>
      </c>
      <c r="AN232" s="529"/>
      <c r="AO232" s="207">
        <v>23</v>
      </c>
      <c r="AP232" s="207">
        <v>1764.1266119577947</v>
      </c>
      <c r="AQ232" s="208">
        <f t="shared" si="291"/>
        <v>76.701157041643242</v>
      </c>
      <c r="AR232" s="205">
        <f t="shared" si="299"/>
        <v>3</v>
      </c>
      <c r="AS232" s="529"/>
      <c r="AT232" s="207">
        <v>23</v>
      </c>
      <c r="AU232" s="207">
        <v>1764.0833425201185</v>
      </c>
      <c r="AV232" s="208">
        <f t="shared" si="292"/>
        <v>76.699275761744289</v>
      </c>
      <c r="AW232" s="205">
        <f>RANK(AV232, AV$227:AV$241)</f>
        <v>3</v>
      </c>
      <c r="AX232" s="529"/>
    </row>
    <row r="233" spans="2:50" ht="14.25" hidden="1" customHeight="1" outlineLevel="1">
      <c r="B233" s="494"/>
      <c r="C233" s="203">
        <v>7</v>
      </c>
      <c r="D233" s="206" t="s">
        <v>689</v>
      </c>
      <c r="E233" s="203">
        <v>20</v>
      </c>
      <c r="F233" s="203">
        <v>2000</v>
      </c>
      <c r="G233" s="208">
        <f t="shared" si="285"/>
        <v>100</v>
      </c>
      <c r="H233" s="529"/>
      <c r="I233" s="209">
        <f t="shared" si="293"/>
        <v>20</v>
      </c>
      <c r="J233" s="209">
        <f t="shared" si="293"/>
        <v>1761.0167499003487</v>
      </c>
      <c r="K233" s="210">
        <f t="shared" si="293"/>
        <v>88.050837495017433</v>
      </c>
      <c r="L233" s="530"/>
      <c r="M233" s="209">
        <f>RANK(K233, K$227:$K$241)</f>
        <v>1</v>
      </c>
      <c r="N233" s="494"/>
      <c r="O233" s="494"/>
      <c r="P233" s="207">
        <v>20</v>
      </c>
      <c r="Q233" s="207">
        <v>1760.1441812564362</v>
      </c>
      <c r="R233" s="208">
        <f t="shared" si="286"/>
        <v>88.007209062821815</v>
      </c>
      <c r="S233" s="205">
        <f t="shared" si="294"/>
        <v>1</v>
      </c>
      <c r="T233" s="529"/>
      <c r="U233" s="207">
        <v>20</v>
      </c>
      <c r="V233" s="207">
        <v>1760.3750509580102</v>
      </c>
      <c r="W233" s="208">
        <f t="shared" si="287"/>
        <v>88.018752547900505</v>
      </c>
      <c r="X233" s="205">
        <f t="shared" si="295"/>
        <v>1</v>
      </c>
      <c r="Y233" s="529"/>
      <c r="Z233" s="207">
        <v>20</v>
      </c>
      <c r="AA233" s="207">
        <v>1760.6425702811243</v>
      </c>
      <c r="AB233" s="208">
        <f t="shared" si="288"/>
        <v>88.032128514056211</v>
      </c>
      <c r="AC233" s="205">
        <f t="shared" si="296"/>
        <v>1</v>
      </c>
      <c r="AD233" s="529"/>
      <c r="AE233" s="207">
        <v>20</v>
      </c>
      <c r="AF233" s="207">
        <v>1761.1387900355867</v>
      </c>
      <c r="AG233" s="208">
        <f t="shared" si="289"/>
        <v>88.05693950177934</v>
      </c>
      <c r="AH233" s="205">
        <f t="shared" si="297"/>
        <v>1</v>
      </c>
      <c r="AI233" s="529"/>
      <c r="AJ233" s="207">
        <v>20</v>
      </c>
      <c r="AK233" s="207">
        <v>1761.1804767309864</v>
      </c>
      <c r="AL233" s="208">
        <f t="shared" si="290"/>
        <v>88.059023836549315</v>
      </c>
      <c r="AM233" s="205">
        <f t="shared" si="298"/>
        <v>1</v>
      </c>
      <c r="AN233" s="529"/>
      <c r="AO233" s="207">
        <v>20</v>
      </c>
      <c r="AP233" s="207">
        <v>1761.7469292259636</v>
      </c>
      <c r="AQ233" s="208">
        <f t="shared" si="291"/>
        <v>88.087346461298182</v>
      </c>
      <c r="AR233" s="205">
        <f t="shared" si="299"/>
        <v>1</v>
      </c>
      <c r="AS233" s="529"/>
      <c r="AT233" s="207">
        <v>20</v>
      </c>
      <c r="AU233" s="207">
        <v>1761.8892508143333</v>
      </c>
      <c r="AV233" s="208">
        <f t="shared" si="292"/>
        <v>88.094462540716663</v>
      </c>
      <c r="AW233" s="205">
        <f t="shared" si="300"/>
        <v>1</v>
      </c>
      <c r="AX233" s="529"/>
    </row>
    <row r="234" spans="2:50" ht="14.25" hidden="1" customHeight="1" outlineLevel="1">
      <c r="B234" s="494"/>
      <c r="C234" s="203">
        <v>8</v>
      </c>
      <c r="D234" s="206" t="s">
        <v>672</v>
      </c>
      <c r="E234" s="203">
        <v>24</v>
      </c>
      <c r="F234" s="203">
        <v>2000</v>
      </c>
      <c r="G234" s="208">
        <f t="shared" si="285"/>
        <v>83.333333333333329</v>
      </c>
      <c r="H234" s="529"/>
      <c r="I234" s="209">
        <f t="shared" si="293"/>
        <v>24</v>
      </c>
      <c r="J234" s="209">
        <f t="shared" si="293"/>
        <v>1762.1025052000091</v>
      </c>
      <c r="K234" s="210">
        <f t="shared" si="293"/>
        <v>73.420937716667041</v>
      </c>
      <c r="L234" s="530"/>
      <c r="M234" s="209">
        <f>RANK(K234, K$227:$K$241)</f>
        <v>6</v>
      </c>
      <c r="N234" s="494"/>
      <c r="O234" s="494"/>
      <c r="P234" s="207">
        <v>24</v>
      </c>
      <c r="Q234" s="207">
        <v>1761.60530889556</v>
      </c>
      <c r="R234" s="208">
        <f t="shared" si="286"/>
        <v>73.400221203981673</v>
      </c>
      <c r="S234" s="205">
        <f t="shared" si="294"/>
        <v>6</v>
      </c>
      <c r="T234" s="529"/>
      <c r="U234" s="207">
        <v>24</v>
      </c>
      <c r="V234" s="207">
        <v>1761.7699115044247</v>
      </c>
      <c r="W234" s="208">
        <f t="shared" si="287"/>
        <v>73.407079646017692</v>
      </c>
      <c r="X234" s="205">
        <f t="shared" si="295"/>
        <v>6</v>
      </c>
      <c r="Y234" s="529"/>
      <c r="Z234" s="207">
        <v>24</v>
      </c>
      <c r="AA234" s="207">
        <v>1761.9550858652576</v>
      </c>
      <c r="AB234" s="208">
        <f t="shared" si="288"/>
        <v>73.414795244385729</v>
      </c>
      <c r="AC234" s="205">
        <f t="shared" si="296"/>
        <v>6</v>
      </c>
      <c r="AD234" s="529"/>
      <c r="AE234" s="207">
        <v>24</v>
      </c>
      <c r="AF234" s="207">
        <v>1762.1344279117486</v>
      </c>
      <c r="AG234" s="208">
        <f t="shared" si="289"/>
        <v>73.422267829656192</v>
      </c>
      <c r="AH234" s="205">
        <f t="shared" si="297"/>
        <v>6</v>
      </c>
      <c r="AI234" s="529"/>
      <c r="AJ234" s="207">
        <v>24</v>
      </c>
      <c r="AK234" s="207">
        <v>1762.2932745314208</v>
      </c>
      <c r="AL234" s="208">
        <f t="shared" si="290"/>
        <v>73.428886438809201</v>
      </c>
      <c r="AM234" s="205">
        <f t="shared" si="298"/>
        <v>6</v>
      </c>
      <c r="AN234" s="529"/>
      <c r="AO234" s="207">
        <v>24</v>
      </c>
      <c r="AP234" s="207">
        <v>1762.4539877300615</v>
      </c>
      <c r="AQ234" s="208">
        <f t="shared" si="291"/>
        <v>73.435582822085891</v>
      </c>
      <c r="AR234" s="205">
        <f t="shared" si="299"/>
        <v>6</v>
      </c>
      <c r="AS234" s="529"/>
      <c r="AT234" s="207">
        <v>24</v>
      </c>
      <c r="AU234" s="207">
        <v>1762.505539961591</v>
      </c>
      <c r="AV234" s="208">
        <f t="shared" si="292"/>
        <v>73.437730831732964</v>
      </c>
      <c r="AW234" s="205">
        <f t="shared" si="300"/>
        <v>6</v>
      </c>
      <c r="AX234" s="529"/>
    </row>
    <row r="235" spans="2:50" ht="14.25" hidden="1" customHeight="1" outlineLevel="1">
      <c r="B235" s="494"/>
      <c r="C235" s="203">
        <v>9</v>
      </c>
      <c r="D235" s="206"/>
      <c r="E235" s="203"/>
      <c r="F235" s="203"/>
      <c r="G235" s="208"/>
      <c r="H235" s="529"/>
      <c r="I235" s="209"/>
      <c r="J235" s="209"/>
      <c r="K235" s="210"/>
      <c r="L235" s="530"/>
      <c r="M235" s="209"/>
      <c r="N235" s="494"/>
      <c r="O235" s="494"/>
      <c r="P235" s="203"/>
      <c r="Q235" s="203"/>
      <c r="R235" s="208"/>
      <c r="S235" s="205"/>
      <c r="T235" s="529"/>
      <c r="U235" s="203"/>
      <c r="V235" s="203"/>
      <c r="W235" s="208"/>
      <c r="X235" s="205"/>
      <c r="Y235" s="529"/>
      <c r="Z235" s="203"/>
      <c r="AA235" s="203"/>
      <c r="AB235" s="208"/>
      <c r="AC235" s="205"/>
      <c r="AD235" s="529"/>
      <c r="AE235" s="203"/>
      <c r="AF235" s="203"/>
      <c r="AG235" s="208"/>
      <c r="AH235" s="205"/>
      <c r="AI235" s="529"/>
      <c r="AJ235" s="203"/>
      <c r="AK235" s="203"/>
      <c r="AL235" s="208"/>
      <c r="AM235" s="205"/>
      <c r="AN235" s="529"/>
      <c r="AO235" s="203"/>
      <c r="AP235" s="203"/>
      <c r="AQ235" s="208"/>
      <c r="AR235" s="205"/>
      <c r="AS235" s="529"/>
      <c r="AT235" s="203"/>
      <c r="AU235" s="203"/>
      <c r="AV235" s="208"/>
      <c r="AW235" s="205"/>
      <c r="AX235" s="529"/>
    </row>
    <row r="236" spans="2:50" ht="14.25" hidden="1" customHeight="1" outlineLevel="1">
      <c r="B236" s="494"/>
      <c r="C236" s="203">
        <v>10</v>
      </c>
      <c r="D236" s="206"/>
      <c r="E236" s="203"/>
      <c r="F236" s="203"/>
      <c r="G236" s="208"/>
      <c r="H236" s="529"/>
      <c r="I236" s="209"/>
      <c r="J236" s="209"/>
      <c r="K236" s="210"/>
      <c r="L236" s="530"/>
      <c r="M236" s="209"/>
      <c r="N236" s="494"/>
      <c r="O236" s="494"/>
      <c r="P236" s="203"/>
      <c r="Q236" s="203"/>
      <c r="R236" s="208"/>
      <c r="S236" s="205"/>
      <c r="T236" s="529"/>
      <c r="U236" s="203"/>
      <c r="V236" s="203"/>
      <c r="W236" s="208"/>
      <c r="X236" s="205"/>
      <c r="Y236" s="529"/>
      <c r="Z236" s="203"/>
      <c r="AA236" s="203"/>
      <c r="AB236" s="208"/>
      <c r="AC236" s="205"/>
      <c r="AD236" s="529"/>
      <c r="AE236" s="203"/>
      <c r="AF236" s="203"/>
      <c r="AG236" s="208"/>
      <c r="AH236" s="205"/>
      <c r="AI236" s="529"/>
      <c r="AJ236" s="203"/>
      <c r="AK236" s="203"/>
      <c r="AL236" s="208"/>
      <c r="AM236" s="205"/>
      <c r="AN236" s="529"/>
      <c r="AO236" s="203"/>
      <c r="AP236" s="203"/>
      <c r="AQ236" s="208"/>
      <c r="AR236" s="205"/>
      <c r="AS236" s="529"/>
      <c r="AT236" s="203"/>
      <c r="AU236" s="203"/>
      <c r="AV236" s="208"/>
      <c r="AW236" s="205"/>
      <c r="AX236" s="529"/>
    </row>
    <row r="237" spans="2:50" ht="14.25" hidden="1" customHeight="1" outlineLevel="1">
      <c r="B237" s="494"/>
      <c r="C237" s="203">
        <v>11</v>
      </c>
      <c r="D237" s="206"/>
      <c r="E237" s="203"/>
      <c r="F237" s="203"/>
      <c r="G237" s="208"/>
      <c r="H237" s="529"/>
      <c r="I237" s="209"/>
      <c r="J237" s="209"/>
      <c r="K237" s="210"/>
      <c r="L237" s="530"/>
      <c r="M237" s="209"/>
      <c r="N237" s="494"/>
      <c r="O237" s="494"/>
      <c r="P237" s="203"/>
      <c r="Q237" s="203"/>
      <c r="R237" s="208"/>
      <c r="S237" s="205"/>
      <c r="T237" s="529"/>
      <c r="U237" s="203"/>
      <c r="V237" s="203"/>
      <c r="W237" s="208"/>
      <c r="X237" s="205"/>
      <c r="Y237" s="529"/>
      <c r="Z237" s="203"/>
      <c r="AA237" s="203"/>
      <c r="AB237" s="208"/>
      <c r="AC237" s="205"/>
      <c r="AD237" s="529"/>
      <c r="AE237" s="203"/>
      <c r="AF237" s="203"/>
      <c r="AG237" s="208"/>
      <c r="AH237" s="205"/>
      <c r="AI237" s="529"/>
      <c r="AJ237" s="203"/>
      <c r="AK237" s="203"/>
      <c r="AL237" s="208"/>
      <c r="AM237" s="205"/>
      <c r="AN237" s="529"/>
      <c r="AO237" s="203"/>
      <c r="AP237" s="203"/>
      <c r="AQ237" s="208"/>
      <c r="AR237" s="205"/>
      <c r="AS237" s="529"/>
      <c r="AT237" s="203"/>
      <c r="AU237" s="203"/>
      <c r="AV237" s="208"/>
      <c r="AW237" s="205"/>
      <c r="AX237" s="529"/>
    </row>
    <row r="238" spans="2:50" ht="14.25" hidden="1" customHeight="1" outlineLevel="1">
      <c r="B238" s="494"/>
      <c r="C238" s="203">
        <v>12</v>
      </c>
      <c r="D238" s="206"/>
      <c r="E238" s="203"/>
      <c r="F238" s="203"/>
      <c r="G238" s="208"/>
      <c r="H238" s="529"/>
      <c r="I238" s="209"/>
      <c r="J238" s="209"/>
      <c r="K238" s="210"/>
      <c r="L238" s="530"/>
      <c r="M238" s="209"/>
      <c r="N238" s="494"/>
      <c r="O238" s="494"/>
      <c r="P238" s="203"/>
      <c r="Q238" s="203"/>
      <c r="R238" s="208"/>
      <c r="S238" s="205"/>
      <c r="T238" s="529"/>
      <c r="U238" s="203"/>
      <c r="V238" s="203"/>
      <c r="W238" s="208"/>
      <c r="X238" s="205"/>
      <c r="Y238" s="529"/>
      <c r="Z238" s="203"/>
      <c r="AA238" s="203"/>
      <c r="AB238" s="208"/>
      <c r="AC238" s="205"/>
      <c r="AD238" s="529"/>
      <c r="AE238" s="203"/>
      <c r="AF238" s="203"/>
      <c r="AG238" s="208"/>
      <c r="AH238" s="205"/>
      <c r="AI238" s="529"/>
      <c r="AJ238" s="203"/>
      <c r="AK238" s="203"/>
      <c r="AL238" s="208"/>
      <c r="AM238" s="205"/>
      <c r="AN238" s="529"/>
      <c r="AO238" s="203"/>
      <c r="AP238" s="203"/>
      <c r="AQ238" s="208"/>
      <c r="AR238" s="205"/>
      <c r="AS238" s="529"/>
      <c r="AT238" s="203"/>
      <c r="AU238" s="203"/>
      <c r="AV238" s="208"/>
      <c r="AW238" s="205"/>
      <c r="AX238" s="529"/>
    </row>
    <row r="239" spans="2:50" ht="14.25" hidden="1" customHeight="1" outlineLevel="1">
      <c r="B239" s="494"/>
      <c r="C239" s="203">
        <v>13</v>
      </c>
      <c r="D239" s="206"/>
      <c r="E239" s="203"/>
      <c r="F239" s="203"/>
      <c r="G239" s="208"/>
      <c r="H239" s="529"/>
      <c r="I239" s="209"/>
      <c r="J239" s="209"/>
      <c r="K239" s="210"/>
      <c r="L239" s="530"/>
      <c r="M239" s="209"/>
      <c r="N239" s="494"/>
      <c r="O239" s="494"/>
      <c r="P239" s="203"/>
      <c r="Q239" s="203"/>
      <c r="R239" s="208"/>
      <c r="S239" s="205"/>
      <c r="T239" s="529"/>
      <c r="U239" s="203"/>
      <c r="V239" s="203"/>
      <c r="W239" s="208"/>
      <c r="X239" s="205"/>
      <c r="Y239" s="529"/>
      <c r="Z239" s="203"/>
      <c r="AA239" s="203"/>
      <c r="AB239" s="208"/>
      <c r="AC239" s="205"/>
      <c r="AD239" s="529"/>
      <c r="AE239" s="203"/>
      <c r="AF239" s="203"/>
      <c r="AG239" s="208"/>
      <c r="AH239" s="205"/>
      <c r="AI239" s="529"/>
      <c r="AJ239" s="203"/>
      <c r="AK239" s="203"/>
      <c r="AL239" s="208"/>
      <c r="AM239" s="205"/>
      <c r="AN239" s="529"/>
      <c r="AO239" s="203"/>
      <c r="AP239" s="203"/>
      <c r="AQ239" s="208"/>
      <c r="AR239" s="205"/>
      <c r="AS239" s="529"/>
      <c r="AT239" s="203"/>
      <c r="AU239" s="203"/>
      <c r="AV239" s="208"/>
      <c r="AW239" s="205"/>
      <c r="AX239" s="529"/>
    </row>
    <row r="240" spans="2:50" ht="14.25" hidden="1" customHeight="1" outlineLevel="1">
      <c r="B240" s="494"/>
      <c r="C240" s="203">
        <v>14</v>
      </c>
      <c r="D240" s="206"/>
      <c r="E240" s="203"/>
      <c r="F240" s="203"/>
      <c r="G240" s="208"/>
      <c r="H240" s="529"/>
      <c r="I240" s="209"/>
      <c r="J240" s="209"/>
      <c r="K240" s="210"/>
      <c r="L240" s="530"/>
      <c r="M240" s="209"/>
      <c r="N240" s="494"/>
      <c r="O240" s="494"/>
      <c r="P240" s="203"/>
      <c r="Q240" s="203"/>
      <c r="R240" s="208"/>
      <c r="S240" s="205"/>
      <c r="T240" s="529"/>
      <c r="U240" s="203"/>
      <c r="V240" s="203"/>
      <c r="W240" s="208"/>
      <c r="X240" s="205"/>
      <c r="Y240" s="529"/>
      <c r="Z240" s="203"/>
      <c r="AA240" s="203"/>
      <c r="AB240" s="208"/>
      <c r="AC240" s="205"/>
      <c r="AD240" s="529"/>
      <c r="AE240" s="203"/>
      <c r="AF240" s="203"/>
      <c r="AG240" s="208"/>
      <c r="AH240" s="205"/>
      <c r="AI240" s="529"/>
      <c r="AJ240" s="203"/>
      <c r="AK240" s="203"/>
      <c r="AL240" s="208"/>
      <c r="AM240" s="205"/>
      <c r="AN240" s="529"/>
      <c r="AO240" s="203"/>
      <c r="AP240" s="203"/>
      <c r="AQ240" s="208"/>
      <c r="AR240" s="205"/>
      <c r="AS240" s="529"/>
      <c r="AT240" s="203"/>
      <c r="AU240" s="203"/>
      <c r="AV240" s="208"/>
      <c r="AW240" s="205"/>
      <c r="AX240" s="529"/>
    </row>
    <row r="241" spans="2:50" ht="14.25" hidden="1" customHeight="1" outlineLevel="1">
      <c r="B241" s="494"/>
      <c r="C241" s="203">
        <v>15</v>
      </c>
      <c r="D241" s="206"/>
      <c r="E241" s="203"/>
      <c r="F241" s="203"/>
      <c r="G241" s="208"/>
      <c r="H241" s="529"/>
      <c r="I241" s="209"/>
      <c r="J241" s="209"/>
      <c r="K241" s="210"/>
      <c r="L241" s="530"/>
      <c r="M241" s="209"/>
      <c r="N241" s="494"/>
      <c r="O241" s="494"/>
      <c r="P241" s="203"/>
      <c r="Q241" s="207"/>
      <c r="R241" s="208"/>
      <c r="S241" s="205"/>
      <c r="T241" s="529"/>
      <c r="U241" s="203"/>
      <c r="V241" s="207"/>
      <c r="W241" s="208"/>
      <c r="X241" s="205"/>
      <c r="Y241" s="529"/>
      <c r="Z241" s="203"/>
      <c r="AA241" s="207"/>
      <c r="AB241" s="208"/>
      <c r="AC241" s="205"/>
      <c r="AD241" s="529"/>
      <c r="AE241" s="203"/>
      <c r="AF241" s="207"/>
      <c r="AG241" s="208"/>
      <c r="AH241" s="205"/>
      <c r="AI241" s="529"/>
      <c r="AJ241" s="203"/>
      <c r="AK241" s="207"/>
      <c r="AL241" s="208"/>
      <c r="AM241" s="205"/>
      <c r="AN241" s="529"/>
      <c r="AO241" s="203"/>
      <c r="AP241" s="207"/>
      <c r="AQ241" s="208"/>
      <c r="AR241" s="205"/>
      <c r="AS241" s="529"/>
      <c r="AT241" s="203"/>
      <c r="AU241" s="207"/>
      <c r="AV241" s="208"/>
      <c r="AW241" s="205"/>
      <c r="AX241" s="529"/>
    </row>
    <row r="242" spans="2:50" ht="14.25" hidden="1" customHeight="1" outlineLevel="1" collapsed="1">
      <c r="B242" s="531" t="s">
        <v>697</v>
      </c>
      <c r="C242" s="532"/>
      <c r="D242" s="532"/>
      <c r="E242" s="532"/>
      <c r="F242" s="532"/>
      <c r="G242" s="532"/>
      <c r="H242" s="532"/>
      <c r="I242" s="532"/>
      <c r="J242" s="532"/>
      <c r="K242" s="532"/>
      <c r="L242" s="532"/>
      <c r="M242" s="533"/>
      <c r="N242" s="575" t="s">
        <v>445</v>
      </c>
      <c r="O242" s="575" t="s">
        <v>105</v>
      </c>
      <c r="P242" s="587">
        <f>AT222+1</f>
        <v>45951</v>
      </c>
      <c r="Q242" s="588"/>
      <c r="R242" s="588"/>
      <c r="S242" s="588"/>
      <c r="T242" s="588"/>
      <c r="U242" s="589">
        <f>P242+1</f>
        <v>45952</v>
      </c>
      <c r="V242" s="590"/>
      <c r="W242" s="590"/>
      <c r="X242" s="590"/>
      <c r="Y242" s="590"/>
      <c r="Z242" s="587">
        <f t="shared" ref="Z242" si="301">U242+1</f>
        <v>45953</v>
      </c>
      <c r="AA242" s="588"/>
      <c r="AB242" s="588"/>
      <c r="AC242" s="588"/>
      <c r="AD242" s="588"/>
      <c r="AE242" s="589">
        <f t="shared" ref="AE242" si="302">Z242+1</f>
        <v>45954</v>
      </c>
      <c r="AF242" s="590"/>
      <c r="AG242" s="590"/>
      <c r="AH242" s="590"/>
      <c r="AI242" s="590"/>
      <c r="AJ242" s="591">
        <f t="shared" ref="AJ242" si="303">AE242+1</f>
        <v>45955</v>
      </c>
      <c r="AK242" s="592"/>
      <c r="AL242" s="592"/>
      <c r="AM242" s="592"/>
      <c r="AN242" s="593"/>
      <c r="AO242" s="589">
        <f t="shared" ref="AO242" si="304">AJ242+1</f>
        <v>45956</v>
      </c>
      <c r="AP242" s="590"/>
      <c r="AQ242" s="590"/>
      <c r="AR242" s="590"/>
      <c r="AS242" s="590"/>
      <c r="AT242" s="591">
        <f t="shared" ref="AT242" si="305">AO242+1</f>
        <v>45957</v>
      </c>
      <c r="AU242" s="592"/>
      <c r="AV242" s="592"/>
      <c r="AW242" s="592"/>
      <c r="AX242" s="593"/>
    </row>
    <row r="243" spans="2:50" ht="14.25" hidden="1" customHeight="1" outlineLevel="1">
      <c r="B243" s="534"/>
      <c r="C243" s="534"/>
      <c r="D243" s="534"/>
      <c r="E243" s="534"/>
      <c r="F243" s="534"/>
      <c r="G243" s="534"/>
      <c r="H243" s="534"/>
      <c r="I243" s="534"/>
      <c r="J243" s="534"/>
      <c r="K243" s="534"/>
      <c r="L243" s="534"/>
      <c r="M243" s="535"/>
      <c r="N243" s="577"/>
      <c r="O243" s="577"/>
      <c r="P243" s="594">
        <f>P242</f>
        <v>45951</v>
      </c>
      <c r="Q243" s="594"/>
      <c r="R243" s="594"/>
      <c r="S243" s="594"/>
      <c r="T243" s="594"/>
      <c r="U243" s="595">
        <f>U242</f>
        <v>45952</v>
      </c>
      <c r="V243" s="595"/>
      <c r="W243" s="595"/>
      <c r="X243" s="595"/>
      <c r="Y243" s="595"/>
      <c r="Z243" s="594">
        <f t="shared" ref="Z243" si="306">Z242</f>
        <v>45953</v>
      </c>
      <c r="AA243" s="594"/>
      <c r="AB243" s="594"/>
      <c r="AC243" s="594"/>
      <c r="AD243" s="594"/>
      <c r="AE243" s="595">
        <f t="shared" ref="AE243" si="307">AE242</f>
        <v>45954</v>
      </c>
      <c r="AF243" s="595"/>
      <c r="AG243" s="595"/>
      <c r="AH243" s="595"/>
      <c r="AI243" s="595"/>
      <c r="AJ243" s="596">
        <f t="shared" ref="AJ243" si="308">AJ242</f>
        <v>45955</v>
      </c>
      <c r="AK243" s="597"/>
      <c r="AL243" s="597"/>
      <c r="AM243" s="597"/>
      <c r="AN243" s="598"/>
      <c r="AO243" s="595">
        <f t="shared" ref="AO243" si="309">AO242</f>
        <v>45956</v>
      </c>
      <c r="AP243" s="595"/>
      <c r="AQ243" s="595"/>
      <c r="AR243" s="595"/>
      <c r="AS243" s="595"/>
      <c r="AT243" s="596">
        <f t="shared" ref="AT243" si="310">AT242</f>
        <v>45957</v>
      </c>
      <c r="AU243" s="597"/>
      <c r="AV243" s="597"/>
      <c r="AW243" s="597"/>
      <c r="AX243" s="598"/>
    </row>
    <row r="244" spans="2:50" ht="14.25" hidden="1" customHeight="1" outlineLevel="1">
      <c r="B244" s="494" t="s">
        <v>165</v>
      </c>
      <c r="C244" s="494" t="s">
        <v>160</v>
      </c>
      <c r="D244" s="494"/>
      <c r="E244" s="494" t="s">
        <v>161</v>
      </c>
      <c r="F244" s="494"/>
      <c r="G244" s="494"/>
      <c r="H244" s="494" t="s">
        <v>166</v>
      </c>
      <c r="I244" s="527" t="s">
        <v>446</v>
      </c>
      <c r="J244" s="527"/>
      <c r="K244" s="527"/>
      <c r="L244" s="527" t="s">
        <v>166</v>
      </c>
      <c r="M244" s="527" t="s">
        <v>168</v>
      </c>
      <c r="N244" s="494"/>
      <c r="O244" s="494" t="s">
        <v>167</v>
      </c>
      <c r="P244" s="494" t="s">
        <v>163</v>
      </c>
      <c r="Q244" s="494"/>
      <c r="R244" s="494"/>
      <c r="S244" s="494"/>
      <c r="T244" s="494" t="s">
        <v>166</v>
      </c>
      <c r="U244" s="494" t="s">
        <v>163</v>
      </c>
      <c r="V244" s="494"/>
      <c r="W244" s="494"/>
      <c r="X244" s="494"/>
      <c r="Y244" s="494" t="s">
        <v>166</v>
      </c>
      <c r="Z244" s="494" t="s">
        <v>163</v>
      </c>
      <c r="AA244" s="494"/>
      <c r="AB244" s="494"/>
      <c r="AC244" s="494"/>
      <c r="AD244" s="494" t="s">
        <v>166</v>
      </c>
      <c r="AE244" s="494" t="s">
        <v>163</v>
      </c>
      <c r="AF244" s="494"/>
      <c r="AG244" s="494"/>
      <c r="AH244" s="494"/>
      <c r="AI244" s="494" t="s">
        <v>166</v>
      </c>
      <c r="AJ244" s="494" t="s">
        <v>163</v>
      </c>
      <c r="AK244" s="494"/>
      <c r="AL244" s="494"/>
      <c r="AM244" s="494"/>
      <c r="AN244" s="494" t="s">
        <v>166</v>
      </c>
      <c r="AO244" s="494" t="s">
        <v>163</v>
      </c>
      <c r="AP244" s="494"/>
      <c r="AQ244" s="494"/>
      <c r="AR244" s="494"/>
      <c r="AS244" s="494" t="s">
        <v>166</v>
      </c>
      <c r="AT244" s="494" t="s">
        <v>163</v>
      </c>
      <c r="AU244" s="494"/>
      <c r="AV244" s="494"/>
      <c r="AW244" s="494"/>
      <c r="AX244" s="494" t="s">
        <v>166</v>
      </c>
    </row>
    <row r="245" spans="2:50" ht="14.25" hidden="1" customHeight="1" outlineLevel="1">
      <c r="B245" s="494"/>
      <c r="C245" s="494"/>
      <c r="D245" s="494"/>
      <c r="E245" s="494" t="s">
        <v>447</v>
      </c>
      <c r="F245" s="494"/>
      <c r="G245" s="494"/>
      <c r="H245" s="494"/>
      <c r="I245" s="527" t="s">
        <v>447</v>
      </c>
      <c r="J245" s="527"/>
      <c r="K245" s="527"/>
      <c r="L245" s="527"/>
      <c r="M245" s="527"/>
      <c r="N245" s="494"/>
      <c r="O245" s="494"/>
      <c r="P245" s="494" t="s">
        <v>448</v>
      </c>
      <c r="Q245" s="494"/>
      <c r="R245" s="494"/>
      <c r="S245" s="494"/>
      <c r="T245" s="494"/>
      <c r="U245" s="494" t="s">
        <v>448</v>
      </c>
      <c r="V245" s="494"/>
      <c r="W245" s="494"/>
      <c r="X245" s="494"/>
      <c r="Y245" s="494"/>
      <c r="Z245" s="494" t="s">
        <v>448</v>
      </c>
      <c r="AA245" s="494"/>
      <c r="AB245" s="494"/>
      <c r="AC245" s="494"/>
      <c r="AD245" s="494"/>
      <c r="AE245" s="494" t="s">
        <v>448</v>
      </c>
      <c r="AF245" s="494"/>
      <c r="AG245" s="494"/>
      <c r="AH245" s="494"/>
      <c r="AI245" s="494"/>
      <c r="AJ245" s="494" t="s">
        <v>448</v>
      </c>
      <c r="AK245" s="494"/>
      <c r="AL245" s="494"/>
      <c r="AM245" s="494"/>
      <c r="AN245" s="494"/>
      <c r="AO245" s="494" t="s">
        <v>448</v>
      </c>
      <c r="AP245" s="494"/>
      <c r="AQ245" s="494"/>
      <c r="AR245" s="494"/>
      <c r="AS245" s="494"/>
      <c r="AT245" s="494" t="s">
        <v>448</v>
      </c>
      <c r="AU245" s="494"/>
      <c r="AV245" s="494"/>
      <c r="AW245" s="494"/>
      <c r="AX245" s="494"/>
    </row>
    <row r="246" spans="2:50" ht="14.25" hidden="1" customHeight="1" outlineLevel="1">
      <c r="B246" s="494"/>
      <c r="C246" s="494"/>
      <c r="D246" s="494"/>
      <c r="E246" s="203" t="s">
        <v>162</v>
      </c>
      <c r="F246" s="203" t="s">
        <v>449</v>
      </c>
      <c r="G246" s="203" t="s">
        <v>164</v>
      </c>
      <c r="H246" s="494"/>
      <c r="I246" s="204" t="s">
        <v>162</v>
      </c>
      <c r="J246" s="204" t="s">
        <v>449</v>
      </c>
      <c r="K246" s="204" t="s">
        <v>164</v>
      </c>
      <c r="L246" s="527"/>
      <c r="M246" s="527"/>
      <c r="N246" s="494"/>
      <c r="O246" s="494"/>
      <c r="P246" s="203" t="s">
        <v>162</v>
      </c>
      <c r="Q246" s="203" t="s">
        <v>449</v>
      </c>
      <c r="R246" s="203" t="s">
        <v>164</v>
      </c>
      <c r="S246" s="205" t="s">
        <v>168</v>
      </c>
      <c r="T246" s="494"/>
      <c r="U246" s="203" t="s">
        <v>162</v>
      </c>
      <c r="V246" s="203" t="s">
        <v>449</v>
      </c>
      <c r="W246" s="203" t="s">
        <v>164</v>
      </c>
      <c r="X246" s="205" t="s">
        <v>168</v>
      </c>
      <c r="Y246" s="494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494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494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494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494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494"/>
    </row>
    <row r="247" spans="2:50" ht="14.25" hidden="1" customHeight="1" outlineLevel="1">
      <c r="B247" s="494" t="s">
        <v>139</v>
      </c>
      <c r="C247" s="203">
        <v>1</v>
      </c>
      <c r="D247" s="206" t="s">
        <v>415</v>
      </c>
      <c r="E247" s="203">
        <v>21</v>
      </c>
      <c r="F247" s="203">
        <v>2000</v>
      </c>
      <c r="G247" s="208">
        <f t="shared" ref="G247:G254" si="311">F247/E247</f>
        <v>95.238095238095241</v>
      </c>
      <c r="H247" s="529">
        <f>AVERAGE(G247:G261)</f>
        <v>86.52432712215321</v>
      </c>
      <c r="I247" s="209">
        <f>AVERAGE(P247,U247,Z247,AE247,AJ247,AO247,AT247)</f>
        <v>21</v>
      </c>
      <c r="J247" s="209">
        <f>AVERAGE(Q247,V247,AA247,AF247,AK247,AP247,AU247)</f>
        <v>1761.5160349854227</v>
      </c>
      <c r="K247" s="210">
        <f>AVERAGE(R247,W247,AB247,AG247,AL247,AQ247,AV247)</f>
        <v>83.881715951686786</v>
      </c>
      <c r="L247" s="530">
        <f>IFERROR(AVERAGE(K247:K261),"-")</f>
        <v>76.443313818140922</v>
      </c>
      <c r="M247" s="209">
        <f>RANK(K247, K$247:$K$261)</f>
        <v>2</v>
      </c>
      <c r="N247" s="494"/>
      <c r="O247" s="494"/>
      <c r="P247" s="207">
        <v>21</v>
      </c>
      <c r="Q247" s="207">
        <v>1761.5160349854225</v>
      </c>
      <c r="R247" s="208">
        <f t="shared" ref="R247:R254" si="312">Q247/P247</f>
        <v>83.881715951686786</v>
      </c>
      <c r="S247" s="205">
        <f>RANK(R247, R$247:R$261)</f>
        <v>2</v>
      </c>
      <c r="T247" s="529">
        <f>AVERAGE(R247:R261)</f>
        <v>76.443313818140922</v>
      </c>
      <c r="U247" s="203">
        <v>21</v>
      </c>
      <c r="V247" s="207">
        <v>1761.5160349854225</v>
      </c>
      <c r="W247" s="208">
        <f t="shared" ref="W247:W254" si="313">V247/U247</f>
        <v>83.881715951686786</v>
      </c>
      <c r="X247" s="205">
        <f>RANK(W247, W$247:W$261)</f>
        <v>2</v>
      </c>
      <c r="Y247" s="529">
        <f>AVERAGE(W247:W261)</f>
        <v>76.443313818140922</v>
      </c>
      <c r="Z247" s="203">
        <v>21</v>
      </c>
      <c r="AA247" s="207">
        <v>1761.5160349854225</v>
      </c>
      <c r="AB247" s="208">
        <f t="shared" ref="AB247:AB254" si="314">AA247/Z247</f>
        <v>83.881715951686786</v>
      </c>
      <c r="AC247" s="205">
        <f>RANK(AB247, AB$247:AB$261)</f>
        <v>2</v>
      </c>
      <c r="AD247" s="529">
        <f>AVERAGE(AB247:AB261)</f>
        <v>76.443313818140922</v>
      </c>
      <c r="AE247" s="203">
        <v>21</v>
      </c>
      <c r="AF247" s="207">
        <v>1761.5160349854225</v>
      </c>
      <c r="AG247" s="208">
        <f t="shared" ref="AG247:AG254" si="315">AF247/AE247</f>
        <v>83.881715951686786</v>
      </c>
      <c r="AH247" s="205">
        <f>RANK(AG247, AG$247:AG$261)</f>
        <v>2</v>
      </c>
      <c r="AI247" s="529">
        <f>AVERAGE(AG247:AG261)</f>
        <v>76.443313818140922</v>
      </c>
      <c r="AJ247" s="203">
        <v>21</v>
      </c>
      <c r="AK247" s="207">
        <v>1761.5160349854225</v>
      </c>
      <c r="AL247" s="208">
        <f t="shared" ref="AL247:AL254" si="316">AK247/AJ247</f>
        <v>83.881715951686786</v>
      </c>
      <c r="AM247" s="205">
        <f>RANK(AL247, AL$247:AL$261)</f>
        <v>2</v>
      </c>
      <c r="AN247" s="529">
        <f>AVERAGE(AL247:AL261)</f>
        <v>76.443313818140922</v>
      </c>
      <c r="AO247" s="203">
        <v>21</v>
      </c>
      <c r="AP247" s="207">
        <v>1761.5160349854225</v>
      </c>
      <c r="AQ247" s="208">
        <f t="shared" ref="AQ247:AQ254" si="317">AP247/AO247</f>
        <v>83.881715951686786</v>
      </c>
      <c r="AR247" s="205">
        <f>RANK(AQ247, AQ$247:AQ$261)</f>
        <v>2</v>
      </c>
      <c r="AS247" s="529">
        <f>AVERAGE(AQ247:AQ261)</f>
        <v>76.443313818140922</v>
      </c>
      <c r="AT247" s="203">
        <v>21</v>
      </c>
      <c r="AU247" s="207">
        <v>1761.5160349854225</v>
      </c>
      <c r="AV247" s="208">
        <f t="shared" ref="AV247:AV254" si="318">AU247/AT247</f>
        <v>83.881715951686786</v>
      </c>
      <c r="AW247" s="205">
        <f>RANK(AV247, AV$247:AV$261)</f>
        <v>2</v>
      </c>
      <c r="AX247" s="529">
        <f>AVERAGE(AV247:AV261)</f>
        <v>76.443313818140922</v>
      </c>
    </row>
    <row r="248" spans="2:50" ht="14.25" hidden="1" customHeight="1" outlineLevel="1">
      <c r="B248" s="494"/>
      <c r="C248" s="203">
        <v>2</v>
      </c>
      <c r="D248" s="206" t="s">
        <v>416</v>
      </c>
      <c r="E248" s="203">
        <v>25</v>
      </c>
      <c r="F248" s="203">
        <v>2000</v>
      </c>
      <c r="G248" s="208">
        <f t="shared" si="311"/>
        <v>80</v>
      </c>
      <c r="H248" s="529"/>
      <c r="I248" s="209">
        <f t="shared" ref="I248:K254" si="319">AVERAGE(P248,U248,Z248,AE248,AJ248,AO248,AT248)</f>
        <v>25</v>
      </c>
      <c r="J248" s="209">
        <f t="shared" si="319"/>
        <v>1781.0113864701927</v>
      </c>
      <c r="K248" s="210">
        <f t="shared" si="319"/>
        <v>71.240455458807716</v>
      </c>
      <c r="L248" s="530"/>
      <c r="M248" s="209">
        <f>RANK(K248, K$247:$K$261)</f>
        <v>7</v>
      </c>
      <c r="N248" s="494"/>
      <c r="O248" s="494"/>
      <c r="P248" s="207">
        <v>25</v>
      </c>
      <c r="Q248" s="207">
        <v>1781.011386470193</v>
      </c>
      <c r="R248" s="208">
        <f t="shared" si="312"/>
        <v>71.240455458807716</v>
      </c>
      <c r="S248" s="205">
        <f t="shared" ref="S248:S254" si="320">RANK(R248, R$247:R$261)</f>
        <v>7</v>
      </c>
      <c r="T248" s="529"/>
      <c r="U248" s="203">
        <v>25</v>
      </c>
      <c r="V248" s="207">
        <v>1781.011386470193</v>
      </c>
      <c r="W248" s="208">
        <f t="shared" si="313"/>
        <v>71.240455458807716</v>
      </c>
      <c r="X248" s="205">
        <f t="shared" ref="X248:X254" si="321">RANK(W248, W$247:W$261)</f>
        <v>7</v>
      </c>
      <c r="Y248" s="529"/>
      <c r="Z248" s="203">
        <v>25</v>
      </c>
      <c r="AA248" s="207">
        <v>1781.011386470193</v>
      </c>
      <c r="AB248" s="208">
        <f t="shared" si="314"/>
        <v>71.240455458807716</v>
      </c>
      <c r="AC248" s="205">
        <f t="shared" ref="AC248:AC254" si="322">RANK(AB248, AB$247:AB$261)</f>
        <v>7</v>
      </c>
      <c r="AD248" s="529"/>
      <c r="AE248" s="203">
        <v>25</v>
      </c>
      <c r="AF248" s="207">
        <v>1781.011386470193</v>
      </c>
      <c r="AG248" s="208">
        <f t="shared" si="315"/>
        <v>71.240455458807716</v>
      </c>
      <c r="AH248" s="205">
        <f t="shared" ref="AH248:AH254" si="323">RANK(AG248, AG$247:AG$261)</f>
        <v>7</v>
      </c>
      <c r="AI248" s="529"/>
      <c r="AJ248" s="203">
        <v>25</v>
      </c>
      <c r="AK248" s="207">
        <v>1781.011386470193</v>
      </c>
      <c r="AL248" s="208">
        <f t="shared" si="316"/>
        <v>71.240455458807716</v>
      </c>
      <c r="AM248" s="205">
        <f t="shared" ref="AM248:AM254" si="324">RANK(AL248, AL$247:AL$261)</f>
        <v>7</v>
      </c>
      <c r="AN248" s="529"/>
      <c r="AO248" s="203">
        <v>25</v>
      </c>
      <c r="AP248" s="207">
        <v>1781.011386470193</v>
      </c>
      <c r="AQ248" s="208">
        <f t="shared" si="317"/>
        <v>71.240455458807716</v>
      </c>
      <c r="AR248" s="205">
        <f t="shared" ref="AR248:AR254" si="325">RANK(AQ248, AQ$247:AQ$261)</f>
        <v>7</v>
      </c>
      <c r="AS248" s="529"/>
      <c r="AT248" s="203">
        <v>25</v>
      </c>
      <c r="AU248" s="207">
        <v>1781.011386470193</v>
      </c>
      <c r="AV248" s="208">
        <f t="shared" si="318"/>
        <v>71.240455458807716</v>
      </c>
      <c r="AW248" s="205">
        <f t="shared" ref="AW248:AW254" si="326">RANK(AV248, AV$247:AV$261)</f>
        <v>7</v>
      </c>
      <c r="AX248" s="529"/>
    </row>
    <row r="249" spans="2:50" ht="14.25" hidden="1" customHeight="1" outlineLevel="1">
      <c r="B249" s="494"/>
      <c r="C249" s="203">
        <v>3</v>
      </c>
      <c r="D249" s="206" t="s">
        <v>417</v>
      </c>
      <c r="E249" s="203">
        <v>24</v>
      </c>
      <c r="F249" s="203">
        <v>2000</v>
      </c>
      <c r="G249" s="208">
        <f t="shared" si="311"/>
        <v>83.333333333333329</v>
      </c>
      <c r="H249" s="529"/>
      <c r="I249" s="209">
        <f t="shared" si="319"/>
        <v>24</v>
      </c>
      <c r="J249" s="209">
        <f t="shared" si="319"/>
        <v>1772.3262032085565</v>
      </c>
      <c r="K249" s="210">
        <f t="shared" si="319"/>
        <v>73.846925133689851</v>
      </c>
      <c r="L249" s="530"/>
      <c r="M249" s="209">
        <f>RANK(K249, K$247:$K$261)</f>
        <v>4</v>
      </c>
      <c r="N249" s="494"/>
      <c r="O249" s="494"/>
      <c r="P249" s="207">
        <v>24</v>
      </c>
      <c r="Q249" s="207">
        <v>1772.3262032085565</v>
      </c>
      <c r="R249" s="208">
        <f t="shared" si="312"/>
        <v>73.846925133689851</v>
      </c>
      <c r="S249" s="205">
        <f t="shared" si="320"/>
        <v>4</v>
      </c>
      <c r="T249" s="529"/>
      <c r="U249" s="203">
        <v>24</v>
      </c>
      <c r="V249" s="207">
        <v>1772.3262032085565</v>
      </c>
      <c r="W249" s="208">
        <f t="shared" si="313"/>
        <v>73.846925133689851</v>
      </c>
      <c r="X249" s="205">
        <f t="shared" si="321"/>
        <v>4</v>
      </c>
      <c r="Y249" s="529"/>
      <c r="Z249" s="203">
        <v>24</v>
      </c>
      <c r="AA249" s="207">
        <v>1772.3262032085565</v>
      </c>
      <c r="AB249" s="208">
        <f t="shared" si="314"/>
        <v>73.846925133689851</v>
      </c>
      <c r="AC249" s="205">
        <f t="shared" si="322"/>
        <v>4</v>
      </c>
      <c r="AD249" s="529"/>
      <c r="AE249" s="203">
        <v>24</v>
      </c>
      <c r="AF249" s="207">
        <v>1772.3262032085565</v>
      </c>
      <c r="AG249" s="208">
        <f t="shared" si="315"/>
        <v>73.846925133689851</v>
      </c>
      <c r="AH249" s="205">
        <f t="shared" si="323"/>
        <v>4</v>
      </c>
      <c r="AI249" s="529"/>
      <c r="AJ249" s="203">
        <v>24</v>
      </c>
      <c r="AK249" s="207">
        <v>1772.3262032085565</v>
      </c>
      <c r="AL249" s="208">
        <f t="shared" si="316"/>
        <v>73.846925133689851</v>
      </c>
      <c r="AM249" s="205">
        <f t="shared" si="324"/>
        <v>4</v>
      </c>
      <c r="AN249" s="529"/>
      <c r="AO249" s="203">
        <v>24</v>
      </c>
      <c r="AP249" s="207">
        <v>1772.3262032085565</v>
      </c>
      <c r="AQ249" s="208">
        <f t="shared" si="317"/>
        <v>73.846925133689851</v>
      </c>
      <c r="AR249" s="205">
        <f t="shared" si="325"/>
        <v>4</v>
      </c>
      <c r="AS249" s="529"/>
      <c r="AT249" s="203">
        <v>24</v>
      </c>
      <c r="AU249" s="207">
        <v>1772.3262032085565</v>
      </c>
      <c r="AV249" s="208">
        <f t="shared" si="318"/>
        <v>73.846925133689851</v>
      </c>
      <c r="AW249" s="205">
        <f t="shared" si="326"/>
        <v>4</v>
      </c>
      <c r="AX249" s="529"/>
    </row>
    <row r="250" spans="2:50" ht="14.25" hidden="1" customHeight="1" outlineLevel="1">
      <c r="B250" s="494"/>
      <c r="C250" s="203">
        <v>4</v>
      </c>
      <c r="D250" s="206" t="s">
        <v>419</v>
      </c>
      <c r="E250" s="203">
        <v>24</v>
      </c>
      <c r="F250" s="203">
        <v>2000</v>
      </c>
      <c r="G250" s="208">
        <f t="shared" si="311"/>
        <v>83.333333333333329</v>
      </c>
      <c r="H250" s="529"/>
      <c r="I250" s="209">
        <f t="shared" si="319"/>
        <v>24</v>
      </c>
      <c r="J250" s="209">
        <f t="shared" si="319"/>
        <v>1762.8655633643159</v>
      </c>
      <c r="K250" s="210">
        <f t="shared" si="319"/>
        <v>73.452731806846501</v>
      </c>
      <c r="L250" s="530"/>
      <c r="M250" s="209">
        <f>RANK(K250, K$247:$K$261)</f>
        <v>5</v>
      </c>
      <c r="N250" s="494"/>
      <c r="O250" s="494"/>
      <c r="P250" s="207">
        <v>24</v>
      </c>
      <c r="Q250" s="207">
        <v>1762.8655633643161</v>
      </c>
      <c r="R250" s="208">
        <f t="shared" si="312"/>
        <v>73.452731806846501</v>
      </c>
      <c r="S250" s="205">
        <f t="shared" si="320"/>
        <v>5</v>
      </c>
      <c r="T250" s="529"/>
      <c r="U250" s="203">
        <v>24</v>
      </c>
      <c r="V250" s="207">
        <v>1762.8655633643161</v>
      </c>
      <c r="W250" s="208">
        <f t="shared" si="313"/>
        <v>73.452731806846501</v>
      </c>
      <c r="X250" s="205">
        <f t="shared" si="321"/>
        <v>5</v>
      </c>
      <c r="Y250" s="529"/>
      <c r="Z250" s="203">
        <v>24</v>
      </c>
      <c r="AA250" s="207">
        <v>1762.8655633643161</v>
      </c>
      <c r="AB250" s="208">
        <f t="shared" si="314"/>
        <v>73.452731806846501</v>
      </c>
      <c r="AC250" s="205">
        <f t="shared" si="322"/>
        <v>5</v>
      </c>
      <c r="AD250" s="529"/>
      <c r="AE250" s="203">
        <v>24</v>
      </c>
      <c r="AF250" s="207">
        <v>1762.8655633643161</v>
      </c>
      <c r="AG250" s="208">
        <f t="shared" si="315"/>
        <v>73.452731806846501</v>
      </c>
      <c r="AH250" s="205">
        <f t="shared" si="323"/>
        <v>5</v>
      </c>
      <c r="AI250" s="529"/>
      <c r="AJ250" s="203">
        <v>24</v>
      </c>
      <c r="AK250" s="207">
        <v>1762.8655633643161</v>
      </c>
      <c r="AL250" s="208">
        <f t="shared" si="316"/>
        <v>73.452731806846501</v>
      </c>
      <c r="AM250" s="205">
        <f t="shared" si="324"/>
        <v>5</v>
      </c>
      <c r="AN250" s="529"/>
      <c r="AO250" s="203">
        <v>24</v>
      </c>
      <c r="AP250" s="207">
        <v>1762.8655633643161</v>
      </c>
      <c r="AQ250" s="208">
        <f t="shared" si="317"/>
        <v>73.452731806846501</v>
      </c>
      <c r="AR250" s="205">
        <f t="shared" si="325"/>
        <v>5</v>
      </c>
      <c r="AS250" s="529"/>
      <c r="AT250" s="203">
        <v>24</v>
      </c>
      <c r="AU250" s="207">
        <v>1762.8655633643161</v>
      </c>
      <c r="AV250" s="208">
        <f t="shared" si="318"/>
        <v>73.452731806846501</v>
      </c>
      <c r="AW250" s="205">
        <f t="shared" si="326"/>
        <v>5</v>
      </c>
      <c r="AX250" s="529"/>
    </row>
    <row r="251" spans="2:50" ht="14.25" hidden="1" customHeight="1" outlineLevel="1">
      <c r="B251" s="494"/>
      <c r="C251" s="203">
        <v>5</v>
      </c>
      <c r="D251" s="206" t="s">
        <v>414</v>
      </c>
      <c r="E251" s="203">
        <v>25</v>
      </c>
      <c r="F251" s="203">
        <v>2000</v>
      </c>
      <c r="G251" s="208">
        <f t="shared" si="311"/>
        <v>80</v>
      </c>
      <c r="H251" s="529"/>
      <c r="I251" s="209">
        <f t="shared" si="319"/>
        <v>25</v>
      </c>
      <c r="J251" s="209">
        <f t="shared" si="319"/>
        <v>1771.8251624335498</v>
      </c>
      <c r="K251" s="210">
        <f t="shared" si="319"/>
        <v>70.87300649734199</v>
      </c>
      <c r="L251" s="530"/>
      <c r="M251" s="209">
        <f>RANK(K251, K$247:$K$261)</f>
        <v>8</v>
      </c>
      <c r="N251" s="494"/>
      <c r="O251" s="494"/>
      <c r="P251" s="207">
        <v>25</v>
      </c>
      <c r="Q251" s="207">
        <v>1771.8251624335498</v>
      </c>
      <c r="R251" s="208">
        <f t="shared" si="312"/>
        <v>70.87300649734199</v>
      </c>
      <c r="S251" s="205">
        <f t="shared" si="320"/>
        <v>8</v>
      </c>
      <c r="T251" s="529"/>
      <c r="U251" s="203">
        <v>25</v>
      </c>
      <c r="V251" s="207">
        <v>1771.8251624335498</v>
      </c>
      <c r="W251" s="208">
        <f t="shared" si="313"/>
        <v>70.87300649734199</v>
      </c>
      <c r="X251" s="205">
        <f t="shared" si="321"/>
        <v>8</v>
      </c>
      <c r="Y251" s="529"/>
      <c r="Z251" s="203">
        <v>25</v>
      </c>
      <c r="AA251" s="207">
        <v>1771.8251624335498</v>
      </c>
      <c r="AB251" s="208">
        <f t="shared" si="314"/>
        <v>70.87300649734199</v>
      </c>
      <c r="AC251" s="205">
        <f t="shared" si="322"/>
        <v>8</v>
      </c>
      <c r="AD251" s="529"/>
      <c r="AE251" s="203">
        <v>25</v>
      </c>
      <c r="AF251" s="207">
        <v>1771.8251624335498</v>
      </c>
      <c r="AG251" s="208">
        <f t="shared" si="315"/>
        <v>70.87300649734199</v>
      </c>
      <c r="AH251" s="205">
        <f t="shared" si="323"/>
        <v>8</v>
      </c>
      <c r="AI251" s="529"/>
      <c r="AJ251" s="203">
        <v>25</v>
      </c>
      <c r="AK251" s="207">
        <v>1771.8251624335498</v>
      </c>
      <c r="AL251" s="208">
        <f t="shared" si="316"/>
        <v>70.87300649734199</v>
      </c>
      <c r="AM251" s="205">
        <f t="shared" si="324"/>
        <v>8</v>
      </c>
      <c r="AN251" s="529"/>
      <c r="AO251" s="203">
        <v>25</v>
      </c>
      <c r="AP251" s="207">
        <v>1771.8251624335498</v>
      </c>
      <c r="AQ251" s="208">
        <f t="shared" si="317"/>
        <v>70.87300649734199</v>
      </c>
      <c r="AR251" s="205">
        <f t="shared" si="325"/>
        <v>8</v>
      </c>
      <c r="AS251" s="529"/>
      <c r="AT251" s="203">
        <v>25</v>
      </c>
      <c r="AU251" s="207">
        <v>1771.8251624335498</v>
      </c>
      <c r="AV251" s="208">
        <f t="shared" si="318"/>
        <v>70.87300649734199</v>
      </c>
      <c r="AW251" s="205">
        <f t="shared" si="326"/>
        <v>8</v>
      </c>
      <c r="AX251" s="529"/>
    </row>
    <row r="252" spans="2:50" ht="14.25" hidden="1" customHeight="1" outlineLevel="1">
      <c r="B252" s="494"/>
      <c r="C252" s="203">
        <v>6</v>
      </c>
      <c r="D252" s="206" t="s">
        <v>667</v>
      </c>
      <c r="E252" s="203">
        <v>23</v>
      </c>
      <c r="F252" s="203">
        <v>2000</v>
      </c>
      <c r="G252" s="208">
        <f t="shared" si="311"/>
        <v>86.956521739130437</v>
      </c>
      <c r="H252" s="529"/>
      <c r="I252" s="209">
        <f t="shared" si="319"/>
        <v>23</v>
      </c>
      <c r="J252" s="209">
        <f t="shared" si="319"/>
        <v>1764.389550770577</v>
      </c>
      <c r="K252" s="210">
        <f t="shared" si="319"/>
        <v>76.712589163938119</v>
      </c>
      <c r="L252" s="530"/>
      <c r="M252" s="209">
        <f>RANK(K252, K$247:$K$261)</f>
        <v>3</v>
      </c>
      <c r="N252" s="494"/>
      <c r="O252" s="494"/>
      <c r="P252" s="207">
        <v>23</v>
      </c>
      <c r="Q252" s="207">
        <v>1764.3895507705772</v>
      </c>
      <c r="R252" s="208">
        <f t="shared" si="312"/>
        <v>76.712589163938134</v>
      </c>
      <c r="S252" s="205">
        <f t="shared" si="320"/>
        <v>3</v>
      </c>
      <c r="T252" s="529"/>
      <c r="U252" s="203">
        <v>23</v>
      </c>
      <c r="V252" s="207">
        <v>1764.3895507705772</v>
      </c>
      <c r="W252" s="208">
        <f t="shared" si="313"/>
        <v>76.712589163938134</v>
      </c>
      <c r="X252" s="205">
        <f t="shared" si="321"/>
        <v>3</v>
      </c>
      <c r="Y252" s="529"/>
      <c r="Z252" s="203">
        <v>23</v>
      </c>
      <c r="AA252" s="207">
        <v>1764.3895507705772</v>
      </c>
      <c r="AB252" s="208">
        <f t="shared" si="314"/>
        <v>76.712589163938134</v>
      </c>
      <c r="AC252" s="205">
        <f t="shared" si="322"/>
        <v>3</v>
      </c>
      <c r="AD252" s="529"/>
      <c r="AE252" s="203">
        <v>23</v>
      </c>
      <c r="AF252" s="207">
        <v>1764.3895507705772</v>
      </c>
      <c r="AG252" s="208">
        <f t="shared" si="315"/>
        <v>76.712589163938134</v>
      </c>
      <c r="AH252" s="205">
        <f t="shared" si="323"/>
        <v>3</v>
      </c>
      <c r="AI252" s="529"/>
      <c r="AJ252" s="203">
        <v>23</v>
      </c>
      <c r="AK252" s="207">
        <v>1764.3895507705772</v>
      </c>
      <c r="AL252" s="208">
        <f t="shared" si="316"/>
        <v>76.712589163938134</v>
      </c>
      <c r="AM252" s="205">
        <f t="shared" si="324"/>
        <v>3</v>
      </c>
      <c r="AN252" s="529"/>
      <c r="AO252" s="203">
        <v>23</v>
      </c>
      <c r="AP252" s="207">
        <v>1764.3895507705772</v>
      </c>
      <c r="AQ252" s="208">
        <f t="shared" si="317"/>
        <v>76.712589163938134</v>
      </c>
      <c r="AR252" s="205">
        <f t="shared" si="325"/>
        <v>3</v>
      </c>
      <c r="AS252" s="529"/>
      <c r="AT252" s="203">
        <v>23</v>
      </c>
      <c r="AU252" s="207">
        <v>1764.3895507705772</v>
      </c>
      <c r="AV252" s="208">
        <f t="shared" si="318"/>
        <v>76.712589163938134</v>
      </c>
      <c r="AW252" s="205">
        <f t="shared" si="326"/>
        <v>3</v>
      </c>
      <c r="AX252" s="529"/>
    </row>
    <row r="253" spans="2:50" ht="14.25" hidden="1" customHeight="1" outlineLevel="1">
      <c r="B253" s="494"/>
      <c r="C253" s="203">
        <v>7</v>
      </c>
      <c r="D253" s="206" t="s">
        <v>689</v>
      </c>
      <c r="E253" s="203">
        <v>20</v>
      </c>
      <c r="F253" s="203">
        <v>2000</v>
      </c>
      <c r="G253" s="208">
        <f t="shared" si="311"/>
        <v>100</v>
      </c>
      <c r="H253" s="529"/>
      <c r="I253" s="209">
        <f t="shared" si="319"/>
        <v>20</v>
      </c>
      <c r="J253" s="209">
        <f t="shared" si="319"/>
        <v>1762.0758483033878</v>
      </c>
      <c r="K253" s="210">
        <f t="shared" si="319"/>
        <v>88.103792415169409</v>
      </c>
      <c r="L253" s="530"/>
      <c r="M253" s="209">
        <f>RANK(K253, K$247:$K$261)</f>
        <v>1</v>
      </c>
      <c r="N253" s="494"/>
      <c r="O253" s="494"/>
      <c r="P253" s="207">
        <v>20</v>
      </c>
      <c r="Q253" s="207">
        <v>1762.0758483033878</v>
      </c>
      <c r="R253" s="208">
        <f t="shared" si="312"/>
        <v>88.103792415169394</v>
      </c>
      <c r="S253" s="205">
        <f t="shared" si="320"/>
        <v>1</v>
      </c>
      <c r="T253" s="529"/>
      <c r="U253" s="203">
        <v>20</v>
      </c>
      <c r="V253" s="207">
        <v>1762.0758483033878</v>
      </c>
      <c r="W253" s="208">
        <f t="shared" si="313"/>
        <v>88.103792415169394</v>
      </c>
      <c r="X253" s="205">
        <f t="shared" si="321"/>
        <v>1</v>
      </c>
      <c r="Y253" s="529"/>
      <c r="Z253" s="203">
        <v>20</v>
      </c>
      <c r="AA253" s="207">
        <v>1762.0758483033878</v>
      </c>
      <c r="AB253" s="208">
        <f t="shared" si="314"/>
        <v>88.103792415169394</v>
      </c>
      <c r="AC253" s="205">
        <f t="shared" si="322"/>
        <v>1</v>
      </c>
      <c r="AD253" s="529"/>
      <c r="AE253" s="203">
        <v>20</v>
      </c>
      <c r="AF253" s="207">
        <v>1762.0758483033878</v>
      </c>
      <c r="AG253" s="208">
        <f t="shared" si="315"/>
        <v>88.103792415169394</v>
      </c>
      <c r="AH253" s="205">
        <f t="shared" si="323"/>
        <v>1</v>
      </c>
      <c r="AI253" s="529"/>
      <c r="AJ253" s="203">
        <v>20</v>
      </c>
      <c r="AK253" s="207">
        <v>1762.0758483033878</v>
      </c>
      <c r="AL253" s="208">
        <f t="shared" si="316"/>
        <v>88.103792415169394</v>
      </c>
      <c r="AM253" s="205">
        <f t="shared" si="324"/>
        <v>1</v>
      </c>
      <c r="AN253" s="529"/>
      <c r="AO253" s="203">
        <v>20</v>
      </c>
      <c r="AP253" s="207">
        <v>1762.0758483033878</v>
      </c>
      <c r="AQ253" s="208">
        <f t="shared" si="317"/>
        <v>88.103792415169394</v>
      </c>
      <c r="AR253" s="205">
        <f t="shared" si="325"/>
        <v>1</v>
      </c>
      <c r="AS253" s="529"/>
      <c r="AT253" s="203">
        <v>20</v>
      </c>
      <c r="AU253" s="207">
        <v>1762.0758483033878</v>
      </c>
      <c r="AV253" s="208">
        <f t="shared" si="318"/>
        <v>88.103792415169394</v>
      </c>
      <c r="AW253" s="205">
        <f t="shared" si="326"/>
        <v>1</v>
      </c>
      <c r="AX253" s="529"/>
    </row>
    <row r="254" spans="2:50" ht="14.25" hidden="1" customHeight="1" outlineLevel="1">
      <c r="B254" s="494"/>
      <c r="C254" s="203">
        <v>8</v>
      </c>
      <c r="D254" s="206" t="s">
        <v>672</v>
      </c>
      <c r="E254" s="203">
        <v>24</v>
      </c>
      <c r="F254" s="203">
        <v>2000</v>
      </c>
      <c r="G254" s="208">
        <f t="shared" si="311"/>
        <v>83.333333333333329</v>
      </c>
      <c r="H254" s="529"/>
      <c r="I254" s="209">
        <f t="shared" si="319"/>
        <v>24</v>
      </c>
      <c r="J254" s="209">
        <f t="shared" si="319"/>
        <v>1762.4470588235286</v>
      </c>
      <c r="K254" s="210">
        <f t="shared" si="319"/>
        <v>73.435294117647018</v>
      </c>
      <c r="L254" s="530"/>
      <c r="M254" s="209">
        <f>RANK(K254, K$247:$K$261)</f>
        <v>6</v>
      </c>
      <c r="N254" s="494"/>
      <c r="O254" s="494"/>
      <c r="P254" s="207">
        <v>24</v>
      </c>
      <c r="Q254" s="207">
        <v>1762.4470588235283</v>
      </c>
      <c r="R254" s="208">
        <f t="shared" si="312"/>
        <v>73.435294117647018</v>
      </c>
      <c r="S254" s="205">
        <f t="shared" si="320"/>
        <v>6</v>
      </c>
      <c r="T254" s="529"/>
      <c r="U254" s="203">
        <v>24</v>
      </c>
      <c r="V254" s="207">
        <v>1762.4470588235283</v>
      </c>
      <c r="W254" s="208">
        <f t="shared" si="313"/>
        <v>73.435294117647018</v>
      </c>
      <c r="X254" s="205">
        <f t="shared" si="321"/>
        <v>6</v>
      </c>
      <c r="Y254" s="529"/>
      <c r="Z254" s="203">
        <v>24</v>
      </c>
      <c r="AA254" s="207">
        <v>1762.4470588235283</v>
      </c>
      <c r="AB254" s="208">
        <f t="shared" si="314"/>
        <v>73.435294117647018</v>
      </c>
      <c r="AC254" s="205">
        <f t="shared" si="322"/>
        <v>6</v>
      </c>
      <c r="AD254" s="529"/>
      <c r="AE254" s="203">
        <v>24</v>
      </c>
      <c r="AF254" s="207">
        <v>1762.4470588235283</v>
      </c>
      <c r="AG254" s="208">
        <f t="shared" si="315"/>
        <v>73.435294117647018</v>
      </c>
      <c r="AH254" s="205">
        <f t="shared" si="323"/>
        <v>6</v>
      </c>
      <c r="AI254" s="529"/>
      <c r="AJ254" s="203">
        <v>24</v>
      </c>
      <c r="AK254" s="207">
        <v>1762.4470588235283</v>
      </c>
      <c r="AL254" s="208">
        <f t="shared" si="316"/>
        <v>73.435294117647018</v>
      </c>
      <c r="AM254" s="205">
        <f t="shared" si="324"/>
        <v>6</v>
      </c>
      <c r="AN254" s="529"/>
      <c r="AO254" s="203">
        <v>24</v>
      </c>
      <c r="AP254" s="207">
        <v>1762.4470588235283</v>
      </c>
      <c r="AQ254" s="208">
        <f t="shared" si="317"/>
        <v>73.435294117647018</v>
      </c>
      <c r="AR254" s="205">
        <f t="shared" si="325"/>
        <v>6</v>
      </c>
      <c r="AS254" s="529"/>
      <c r="AT254" s="203">
        <v>24</v>
      </c>
      <c r="AU254" s="207">
        <v>1762.4470588235283</v>
      </c>
      <c r="AV254" s="208">
        <f t="shared" si="318"/>
        <v>73.435294117647018</v>
      </c>
      <c r="AW254" s="205">
        <f t="shared" si="326"/>
        <v>6</v>
      </c>
      <c r="AX254" s="529"/>
    </row>
    <row r="255" spans="2:50" ht="14.25" hidden="1" customHeight="1" outlineLevel="1">
      <c r="B255" s="494"/>
      <c r="C255" s="203">
        <v>9</v>
      </c>
      <c r="D255" s="206"/>
      <c r="E255" s="203"/>
      <c r="F255" s="203"/>
      <c r="G255" s="208"/>
      <c r="H255" s="529"/>
      <c r="I255" s="209"/>
      <c r="J255" s="209"/>
      <c r="K255" s="210"/>
      <c r="L255" s="530"/>
      <c r="M255" s="209"/>
      <c r="N255" s="494"/>
      <c r="O255" s="494"/>
      <c r="P255" s="207"/>
      <c r="Q255" s="207"/>
      <c r="R255" s="208"/>
      <c r="S255" s="205"/>
      <c r="T255" s="529"/>
      <c r="U255" s="203"/>
      <c r="V255" s="207"/>
      <c r="W255" s="208"/>
      <c r="X255" s="205"/>
      <c r="Y255" s="529"/>
      <c r="Z255" s="203"/>
      <c r="AA255" s="207"/>
      <c r="AB255" s="208"/>
      <c r="AC255" s="205"/>
      <c r="AD255" s="529"/>
      <c r="AE255" s="203"/>
      <c r="AF255" s="207"/>
      <c r="AG255" s="208"/>
      <c r="AH255" s="205"/>
      <c r="AI255" s="529"/>
      <c r="AJ255" s="203"/>
      <c r="AK255" s="207"/>
      <c r="AL255" s="208"/>
      <c r="AM255" s="205"/>
      <c r="AN255" s="529"/>
      <c r="AO255" s="203"/>
      <c r="AP255" s="207"/>
      <c r="AQ255" s="208"/>
      <c r="AR255" s="205"/>
      <c r="AS255" s="529"/>
      <c r="AT255" s="203"/>
      <c r="AU255" s="207"/>
      <c r="AV255" s="208"/>
      <c r="AW255" s="205"/>
      <c r="AX255" s="529"/>
    </row>
    <row r="256" spans="2:50" ht="14.25" hidden="1" customHeight="1" outlineLevel="1">
      <c r="B256" s="494"/>
      <c r="C256" s="203">
        <v>10</v>
      </c>
      <c r="D256" s="206"/>
      <c r="E256" s="203"/>
      <c r="F256" s="203"/>
      <c r="G256" s="208"/>
      <c r="H256" s="529"/>
      <c r="I256" s="209"/>
      <c r="J256" s="209"/>
      <c r="K256" s="210"/>
      <c r="L256" s="530"/>
      <c r="M256" s="209"/>
      <c r="N256" s="494"/>
      <c r="O256" s="494"/>
      <c r="P256" s="207"/>
      <c r="Q256" s="207"/>
      <c r="R256" s="208"/>
      <c r="S256" s="205"/>
      <c r="T256" s="529"/>
      <c r="U256" s="203"/>
      <c r="V256" s="207"/>
      <c r="W256" s="208"/>
      <c r="X256" s="205"/>
      <c r="Y256" s="529"/>
      <c r="Z256" s="203"/>
      <c r="AA256" s="207"/>
      <c r="AB256" s="208"/>
      <c r="AC256" s="205"/>
      <c r="AD256" s="529"/>
      <c r="AE256" s="203"/>
      <c r="AF256" s="207"/>
      <c r="AG256" s="208"/>
      <c r="AH256" s="205"/>
      <c r="AI256" s="529"/>
      <c r="AJ256" s="203"/>
      <c r="AK256" s="207"/>
      <c r="AL256" s="208"/>
      <c r="AM256" s="205"/>
      <c r="AN256" s="529"/>
      <c r="AO256" s="203"/>
      <c r="AP256" s="207"/>
      <c r="AQ256" s="208"/>
      <c r="AR256" s="205"/>
      <c r="AS256" s="529"/>
      <c r="AT256" s="203"/>
      <c r="AU256" s="207"/>
      <c r="AV256" s="208"/>
      <c r="AW256" s="205"/>
      <c r="AX256" s="529"/>
    </row>
    <row r="257" spans="2:50" ht="14.25" hidden="1" customHeight="1" outlineLevel="1">
      <c r="B257" s="494"/>
      <c r="C257" s="203">
        <v>11</v>
      </c>
      <c r="D257" s="206"/>
      <c r="E257" s="203"/>
      <c r="F257" s="203"/>
      <c r="G257" s="208"/>
      <c r="H257" s="529"/>
      <c r="I257" s="209"/>
      <c r="J257" s="209"/>
      <c r="K257" s="210"/>
      <c r="L257" s="530"/>
      <c r="M257" s="209"/>
      <c r="N257" s="494"/>
      <c r="O257" s="494"/>
      <c r="P257" s="207"/>
      <c r="Q257" s="207"/>
      <c r="R257" s="208"/>
      <c r="S257" s="205"/>
      <c r="T257" s="529"/>
      <c r="U257" s="203"/>
      <c r="V257" s="203"/>
      <c r="W257" s="208"/>
      <c r="X257" s="205"/>
      <c r="Y257" s="529"/>
      <c r="Z257" s="203"/>
      <c r="AA257" s="207"/>
      <c r="AB257" s="208"/>
      <c r="AC257" s="205"/>
      <c r="AD257" s="529"/>
      <c r="AE257" s="203"/>
      <c r="AF257" s="203"/>
      <c r="AG257" s="208"/>
      <c r="AH257" s="205"/>
      <c r="AI257" s="529"/>
      <c r="AJ257" s="203"/>
      <c r="AK257" s="207"/>
      <c r="AL257" s="208"/>
      <c r="AM257" s="205"/>
      <c r="AN257" s="529"/>
      <c r="AO257" s="203"/>
      <c r="AP257" s="207"/>
      <c r="AQ257" s="208"/>
      <c r="AR257" s="205"/>
      <c r="AS257" s="529"/>
      <c r="AT257" s="203"/>
      <c r="AU257" s="207"/>
      <c r="AV257" s="208"/>
      <c r="AW257" s="205"/>
      <c r="AX257" s="529"/>
    </row>
    <row r="258" spans="2:50" ht="14.25" hidden="1" customHeight="1" outlineLevel="1">
      <c r="B258" s="494"/>
      <c r="C258" s="203">
        <v>12</v>
      </c>
      <c r="D258" s="206"/>
      <c r="E258" s="203"/>
      <c r="F258" s="203"/>
      <c r="G258" s="208"/>
      <c r="H258" s="529"/>
      <c r="I258" s="209"/>
      <c r="J258" s="209"/>
      <c r="K258" s="210"/>
      <c r="L258" s="530"/>
      <c r="M258" s="209"/>
      <c r="N258" s="494"/>
      <c r="O258" s="494"/>
      <c r="P258" s="203"/>
      <c r="Q258" s="203"/>
      <c r="R258" s="208"/>
      <c r="S258" s="205"/>
      <c r="T258" s="529"/>
      <c r="U258" s="203"/>
      <c r="V258" s="203"/>
      <c r="W258" s="208"/>
      <c r="X258" s="205"/>
      <c r="Y258" s="529"/>
      <c r="Z258" s="203"/>
      <c r="AA258" s="207"/>
      <c r="AB258" s="208"/>
      <c r="AC258" s="205"/>
      <c r="AD258" s="529"/>
      <c r="AE258" s="203"/>
      <c r="AF258" s="203"/>
      <c r="AG258" s="208"/>
      <c r="AH258" s="205"/>
      <c r="AI258" s="529"/>
      <c r="AJ258" s="203"/>
      <c r="AK258" s="207"/>
      <c r="AL258" s="208"/>
      <c r="AM258" s="205"/>
      <c r="AN258" s="529"/>
      <c r="AO258" s="203"/>
      <c r="AP258" s="207"/>
      <c r="AQ258" s="208"/>
      <c r="AR258" s="205"/>
      <c r="AS258" s="529"/>
      <c r="AT258" s="203"/>
      <c r="AU258" s="207"/>
      <c r="AV258" s="208"/>
      <c r="AW258" s="205"/>
      <c r="AX258" s="529"/>
    </row>
    <row r="259" spans="2:50" ht="14.25" hidden="1" customHeight="1" outlineLevel="1">
      <c r="B259" s="494"/>
      <c r="C259" s="203">
        <v>13</v>
      </c>
      <c r="D259" s="206"/>
      <c r="E259" s="203"/>
      <c r="F259" s="203"/>
      <c r="G259" s="208"/>
      <c r="H259" s="529"/>
      <c r="I259" s="209"/>
      <c r="J259" s="209"/>
      <c r="K259" s="210"/>
      <c r="L259" s="530"/>
      <c r="M259" s="209"/>
      <c r="N259" s="494"/>
      <c r="O259" s="494"/>
      <c r="P259" s="203"/>
      <c r="Q259" s="203"/>
      <c r="R259" s="208"/>
      <c r="S259" s="205"/>
      <c r="T259" s="529"/>
      <c r="U259" s="203"/>
      <c r="V259" s="203"/>
      <c r="W259" s="208"/>
      <c r="X259" s="205"/>
      <c r="Y259" s="529"/>
      <c r="Z259" s="203"/>
      <c r="AA259" s="203"/>
      <c r="AB259" s="208"/>
      <c r="AC259" s="205"/>
      <c r="AD259" s="529"/>
      <c r="AE259" s="203"/>
      <c r="AF259" s="203"/>
      <c r="AG259" s="208"/>
      <c r="AH259" s="205"/>
      <c r="AI259" s="529"/>
      <c r="AJ259" s="203"/>
      <c r="AK259" s="207"/>
      <c r="AL259" s="208"/>
      <c r="AM259" s="205"/>
      <c r="AN259" s="529"/>
      <c r="AO259" s="203"/>
      <c r="AP259" s="207"/>
      <c r="AQ259" s="208"/>
      <c r="AR259" s="205"/>
      <c r="AS259" s="529"/>
      <c r="AT259" s="203"/>
      <c r="AU259" s="207"/>
      <c r="AV259" s="208"/>
      <c r="AW259" s="205"/>
      <c r="AX259" s="529"/>
    </row>
    <row r="260" spans="2:50" ht="14.25" hidden="1" customHeight="1" outlineLevel="1">
      <c r="B260" s="494"/>
      <c r="C260" s="203">
        <v>14</v>
      </c>
      <c r="D260" s="206"/>
      <c r="E260" s="203"/>
      <c r="F260" s="203"/>
      <c r="G260" s="208"/>
      <c r="H260" s="529"/>
      <c r="I260" s="209"/>
      <c r="J260" s="209"/>
      <c r="K260" s="210"/>
      <c r="L260" s="530"/>
      <c r="M260" s="209"/>
      <c r="N260" s="494"/>
      <c r="O260" s="494"/>
      <c r="P260" s="203"/>
      <c r="Q260" s="203"/>
      <c r="R260" s="208"/>
      <c r="S260" s="205"/>
      <c r="T260" s="529"/>
      <c r="U260" s="203"/>
      <c r="V260" s="203"/>
      <c r="W260" s="208"/>
      <c r="X260" s="205"/>
      <c r="Y260" s="529"/>
      <c r="Z260" s="203"/>
      <c r="AA260" s="203"/>
      <c r="AB260" s="208"/>
      <c r="AC260" s="205"/>
      <c r="AD260" s="529"/>
      <c r="AE260" s="203"/>
      <c r="AF260" s="203"/>
      <c r="AG260" s="208"/>
      <c r="AH260" s="205"/>
      <c r="AI260" s="529"/>
      <c r="AJ260" s="203"/>
      <c r="AK260" s="207"/>
      <c r="AL260" s="208"/>
      <c r="AM260" s="205"/>
      <c r="AN260" s="529"/>
      <c r="AO260" s="203"/>
      <c r="AP260" s="207"/>
      <c r="AQ260" s="208"/>
      <c r="AR260" s="205"/>
      <c r="AS260" s="529"/>
      <c r="AT260" s="203"/>
      <c r="AU260" s="207"/>
      <c r="AV260" s="208"/>
      <c r="AW260" s="205"/>
      <c r="AX260" s="529"/>
    </row>
    <row r="261" spans="2:50" ht="14.25" hidden="1" customHeight="1" outlineLevel="1">
      <c r="B261" s="494"/>
      <c r="C261" s="203">
        <v>15</v>
      </c>
      <c r="D261" s="206"/>
      <c r="E261" s="203"/>
      <c r="F261" s="203"/>
      <c r="G261" s="208"/>
      <c r="H261" s="529"/>
      <c r="I261" s="209"/>
      <c r="J261" s="209"/>
      <c r="K261" s="210"/>
      <c r="L261" s="530"/>
      <c r="M261" s="209"/>
      <c r="N261" s="494"/>
      <c r="O261" s="494"/>
      <c r="P261" s="203"/>
      <c r="Q261" s="207"/>
      <c r="R261" s="208"/>
      <c r="S261" s="205"/>
      <c r="T261" s="529"/>
      <c r="U261" s="203"/>
      <c r="V261" s="203"/>
      <c r="W261" s="208"/>
      <c r="X261" s="205"/>
      <c r="Y261" s="529"/>
      <c r="Z261" s="203"/>
      <c r="AA261" s="203"/>
      <c r="AB261" s="208"/>
      <c r="AC261" s="205"/>
      <c r="AD261" s="529"/>
      <c r="AE261" s="203"/>
      <c r="AF261" s="203"/>
      <c r="AG261" s="208"/>
      <c r="AH261" s="205"/>
      <c r="AI261" s="529"/>
      <c r="AJ261" s="203"/>
      <c r="AK261" s="207"/>
      <c r="AL261" s="208"/>
      <c r="AM261" s="205"/>
      <c r="AN261" s="529"/>
      <c r="AO261" s="203"/>
      <c r="AP261" s="207"/>
      <c r="AQ261" s="208"/>
      <c r="AR261" s="205"/>
      <c r="AS261" s="529"/>
      <c r="AT261" s="203"/>
      <c r="AU261" s="207"/>
      <c r="AV261" s="208"/>
      <c r="AW261" s="205"/>
      <c r="AX261" s="529"/>
    </row>
    <row r="262" spans="2:50" ht="14.25" customHeight="1" collapsed="1">
      <c r="B262" s="531" t="s">
        <v>698</v>
      </c>
      <c r="C262" s="532"/>
      <c r="D262" s="532"/>
      <c r="E262" s="532"/>
      <c r="F262" s="532"/>
      <c r="G262" s="532"/>
      <c r="H262" s="532"/>
      <c r="I262" s="532"/>
      <c r="J262" s="532"/>
      <c r="K262" s="532"/>
      <c r="L262" s="532"/>
      <c r="M262" s="533"/>
      <c r="N262" s="575" t="s">
        <v>445</v>
      </c>
      <c r="O262" s="575" t="s">
        <v>105</v>
      </c>
      <c r="P262" s="587">
        <f>AT242+1</f>
        <v>45958</v>
      </c>
      <c r="Q262" s="588"/>
      <c r="R262" s="588"/>
      <c r="S262" s="588"/>
      <c r="T262" s="588"/>
      <c r="U262" s="589">
        <f>P262+1</f>
        <v>45959</v>
      </c>
      <c r="V262" s="590"/>
      <c r="W262" s="590"/>
      <c r="X262" s="590"/>
      <c r="Y262" s="590"/>
      <c r="Z262" s="587">
        <f t="shared" ref="Z262" si="327">U262+1</f>
        <v>45960</v>
      </c>
      <c r="AA262" s="588"/>
      <c r="AB262" s="588"/>
      <c r="AC262" s="588"/>
      <c r="AD262" s="588"/>
      <c r="AE262" s="589">
        <f t="shared" ref="AE262" si="328">Z262+1</f>
        <v>45961</v>
      </c>
      <c r="AF262" s="590"/>
      <c r="AG262" s="590"/>
      <c r="AH262" s="590"/>
      <c r="AI262" s="590"/>
      <c r="AJ262" s="591">
        <f t="shared" ref="AJ262" si="329">AE262+1</f>
        <v>45962</v>
      </c>
      <c r="AK262" s="592"/>
      <c r="AL262" s="592"/>
      <c r="AM262" s="592"/>
      <c r="AN262" s="593"/>
      <c r="AO262" s="589">
        <f t="shared" ref="AO262" si="330">AJ262+1</f>
        <v>45963</v>
      </c>
      <c r="AP262" s="590"/>
      <c r="AQ262" s="590"/>
      <c r="AR262" s="590"/>
      <c r="AS262" s="590"/>
      <c r="AT262" s="591">
        <f t="shared" ref="AT262" si="331">AO262+1</f>
        <v>45964</v>
      </c>
      <c r="AU262" s="592"/>
      <c r="AV262" s="592"/>
      <c r="AW262" s="592"/>
      <c r="AX262" s="593"/>
    </row>
    <row r="263" spans="2:50" ht="14.25" customHeight="1">
      <c r="B263" s="534"/>
      <c r="C263" s="534"/>
      <c r="D263" s="534"/>
      <c r="E263" s="534"/>
      <c r="F263" s="534"/>
      <c r="G263" s="534"/>
      <c r="H263" s="534"/>
      <c r="I263" s="534"/>
      <c r="J263" s="534"/>
      <c r="K263" s="534"/>
      <c r="L263" s="534"/>
      <c r="M263" s="535"/>
      <c r="N263" s="577"/>
      <c r="O263" s="577"/>
      <c r="P263" s="594">
        <f>P262</f>
        <v>45958</v>
      </c>
      <c r="Q263" s="594"/>
      <c r="R263" s="594"/>
      <c r="S263" s="594"/>
      <c r="T263" s="594"/>
      <c r="U263" s="595">
        <f>U262</f>
        <v>45959</v>
      </c>
      <c r="V263" s="595"/>
      <c r="W263" s="595"/>
      <c r="X263" s="595"/>
      <c r="Y263" s="595"/>
      <c r="Z263" s="594">
        <f t="shared" ref="Z263" si="332">Z262</f>
        <v>45960</v>
      </c>
      <c r="AA263" s="594"/>
      <c r="AB263" s="594"/>
      <c r="AC263" s="594"/>
      <c r="AD263" s="594"/>
      <c r="AE263" s="595">
        <f t="shared" ref="AE263" si="333">AE262</f>
        <v>45961</v>
      </c>
      <c r="AF263" s="595"/>
      <c r="AG263" s="595"/>
      <c r="AH263" s="595"/>
      <c r="AI263" s="595"/>
      <c r="AJ263" s="596">
        <f t="shared" ref="AJ263" si="334">AJ262</f>
        <v>45962</v>
      </c>
      <c r="AK263" s="597"/>
      <c r="AL263" s="597"/>
      <c r="AM263" s="597"/>
      <c r="AN263" s="598"/>
      <c r="AO263" s="595">
        <f t="shared" ref="AO263" si="335">AO262</f>
        <v>45963</v>
      </c>
      <c r="AP263" s="595"/>
      <c r="AQ263" s="595"/>
      <c r="AR263" s="595"/>
      <c r="AS263" s="595"/>
      <c r="AT263" s="596">
        <f t="shared" ref="AT263" si="336">AT262</f>
        <v>45964</v>
      </c>
      <c r="AU263" s="597"/>
      <c r="AV263" s="597"/>
      <c r="AW263" s="597"/>
      <c r="AX263" s="598"/>
    </row>
    <row r="264" spans="2:50" ht="14.25" customHeight="1">
      <c r="B264" s="494" t="s">
        <v>165</v>
      </c>
      <c r="C264" s="494" t="s">
        <v>160</v>
      </c>
      <c r="D264" s="494"/>
      <c r="E264" s="494" t="s">
        <v>161</v>
      </c>
      <c r="F264" s="494"/>
      <c r="G264" s="494"/>
      <c r="H264" s="494" t="s">
        <v>166</v>
      </c>
      <c r="I264" s="527" t="s">
        <v>446</v>
      </c>
      <c r="J264" s="527"/>
      <c r="K264" s="527"/>
      <c r="L264" s="527" t="s">
        <v>166</v>
      </c>
      <c r="M264" s="527" t="s">
        <v>168</v>
      </c>
      <c r="N264" s="494"/>
      <c r="O264" s="494" t="s">
        <v>167</v>
      </c>
      <c r="P264" s="494" t="s">
        <v>163</v>
      </c>
      <c r="Q264" s="494"/>
      <c r="R264" s="494"/>
      <c r="S264" s="494"/>
      <c r="T264" s="494" t="s">
        <v>166</v>
      </c>
      <c r="U264" s="494" t="s">
        <v>163</v>
      </c>
      <c r="V264" s="494"/>
      <c r="W264" s="494"/>
      <c r="X264" s="494"/>
      <c r="Y264" s="494" t="s">
        <v>166</v>
      </c>
      <c r="Z264" s="494" t="s">
        <v>163</v>
      </c>
      <c r="AA264" s="494"/>
      <c r="AB264" s="494"/>
      <c r="AC264" s="494"/>
      <c r="AD264" s="494" t="s">
        <v>166</v>
      </c>
      <c r="AE264" s="494" t="s">
        <v>163</v>
      </c>
      <c r="AF264" s="494"/>
      <c r="AG264" s="494"/>
      <c r="AH264" s="494"/>
      <c r="AI264" s="494" t="s">
        <v>166</v>
      </c>
      <c r="AJ264" s="494" t="s">
        <v>163</v>
      </c>
      <c r="AK264" s="494"/>
      <c r="AL264" s="494"/>
      <c r="AM264" s="494"/>
      <c r="AN264" s="494" t="s">
        <v>166</v>
      </c>
      <c r="AO264" s="494" t="s">
        <v>163</v>
      </c>
      <c r="AP264" s="494"/>
      <c r="AQ264" s="494"/>
      <c r="AR264" s="494"/>
      <c r="AS264" s="494" t="s">
        <v>166</v>
      </c>
      <c r="AT264" s="494" t="s">
        <v>163</v>
      </c>
      <c r="AU264" s="494"/>
      <c r="AV264" s="494"/>
      <c r="AW264" s="494"/>
      <c r="AX264" s="494" t="s">
        <v>166</v>
      </c>
    </row>
    <row r="265" spans="2:50" ht="14.25" customHeight="1">
      <c r="B265" s="494"/>
      <c r="C265" s="494"/>
      <c r="D265" s="494"/>
      <c r="E265" s="494" t="s">
        <v>447</v>
      </c>
      <c r="F265" s="494"/>
      <c r="G265" s="494"/>
      <c r="H265" s="494"/>
      <c r="I265" s="527" t="s">
        <v>447</v>
      </c>
      <c r="J265" s="527"/>
      <c r="K265" s="527"/>
      <c r="L265" s="527"/>
      <c r="M265" s="527"/>
      <c r="N265" s="494"/>
      <c r="O265" s="494"/>
      <c r="P265" s="494" t="s">
        <v>448</v>
      </c>
      <c r="Q265" s="494"/>
      <c r="R265" s="494"/>
      <c r="S265" s="494"/>
      <c r="T265" s="494"/>
      <c r="U265" s="494" t="s">
        <v>448</v>
      </c>
      <c r="V265" s="494"/>
      <c r="W265" s="494"/>
      <c r="X265" s="494"/>
      <c r="Y265" s="494"/>
      <c r="Z265" s="494" t="s">
        <v>448</v>
      </c>
      <c r="AA265" s="494"/>
      <c r="AB265" s="494"/>
      <c r="AC265" s="494"/>
      <c r="AD265" s="494"/>
      <c r="AE265" s="494" t="s">
        <v>448</v>
      </c>
      <c r="AF265" s="494"/>
      <c r="AG265" s="494"/>
      <c r="AH265" s="494"/>
      <c r="AI265" s="494"/>
      <c r="AJ265" s="494" t="s">
        <v>448</v>
      </c>
      <c r="AK265" s="494"/>
      <c r="AL265" s="494"/>
      <c r="AM265" s="494"/>
      <c r="AN265" s="494"/>
      <c r="AO265" s="494" t="s">
        <v>448</v>
      </c>
      <c r="AP265" s="494"/>
      <c r="AQ265" s="494"/>
      <c r="AR265" s="494"/>
      <c r="AS265" s="494"/>
      <c r="AT265" s="494" t="s">
        <v>448</v>
      </c>
      <c r="AU265" s="494"/>
      <c r="AV265" s="494"/>
      <c r="AW265" s="494"/>
      <c r="AX265" s="494"/>
    </row>
    <row r="266" spans="2:50" ht="14.25" customHeight="1">
      <c r="B266" s="494"/>
      <c r="C266" s="494"/>
      <c r="D266" s="494"/>
      <c r="E266" s="203" t="s">
        <v>162</v>
      </c>
      <c r="F266" s="203" t="s">
        <v>449</v>
      </c>
      <c r="G266" s="203" t="s">
        <v>164</v>
      </c>
      <c r="H266" s="494"/>
      <c r="I266" s="204" t="s">
        <v>162</v>
      </c>
      <c r="J266" s="204" t="s">
        <v>449</v>
      </c>
      <c r="K266" s="204" t="s">
        <v>164</v>
      </c>
      <c r="L266" s="527"/>
      <c r="M266" s="527"/>
      <c r="N266" s="494"/>
      <c r="O266" s="494"/>
      <c r="P266" s="203" t="s">
        <v>162</v>
      </c>
      <c r="Q266" s="203" t="s">
        <v>449</v>
      </c>
      <c r="R266" s="203" t="s">
        <v>164</v>
      </c>
      <c r="S266" s="205" t="s">
        <v>168</v>
      </c>
      <c r="T266" s="494"/>
      <c r="U266" s="203" t="s">
        <v>162</v>
      </c>
      <c r="V266" s="203" t="s">
        <v>449</v>
      </c>
      <c r="W266" s="203" t="s">
        <v>164</v>
      </c>
      <c r="X266" s="205" t="s">
        <v>168</v>
      </c>
      <c r="Y266" s="494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494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494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494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494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494"/>
    </row>
    <row r="267" spans="2:50" ht="14.25" customHeight="1">
      <c r="B267" s="494" t="s">
        <v>139</v>
      </c>
      <c r="C267" s="203">
        <v>1</v>
      </c>
      <c r="D267" s="206" t="s">
        <v>415</v>
      </c>
      <c r="E267" s="203">
        <v>21</v>
      </c>
      <c r="F267" s="203">
        <v>2000</v>
      </c>
      <c r="G267" s="208">
        <f t="shared" ref="G267:G275" si="337">F267/E267</f>
        <v>95.238095238095241</v>
      </c>
      <c r="H267" s="529">
        <f>AVERAGE(G267:G281)</f>
        <v>86.572348746261795</v>
      </c>
      <c r="I267" s="209">
        <f>AVERAGE(P267,U267,Z267,AE267,AJ267,AO267,AT267)</f>
        <v>21</v>
      </c>
      <c r="J267" s="209">
        <f>AVERAGE(Q267,V267,AA267,AF267,AK267,AP267,AU267)</f>
        <v>1763.1500304685107</v>
      </c>
      <c r="K267" s="210">
        <f>AVERAGE(R267,W267,AB267,AG267,AL267,AQ267,AV267)</f>
        <v>83.959525260405272</v>
      </c>
      <c r="L267" s="530">
        <f>IFERROR(AVERAGE(K267:K281),"-")</f>
        <v>76.51852707999987</v>
      </c>
      <c r="M267" s="209">
        <f>RANK(K267, K$267:$K$281)</f>
        <v>2</v>
      </c>
      <c r="N267" s="494"/>
      <c r="O267" s="494"/>
      <c r="P267" s="207">
        <v>21</v>
      </c>
      <c r="Q267" s="207">
        <v>1762.4258404746213</v>
      </c>
      <c r="R267" s="208">
        <f t="shared" ref="R267:R275" si="338">Q267/P267</f>
        <v>83.92504002260101</v>
      </c>
      <c r="S267" s="205">
        <f>RANK(R267, R$267:R$281)</f>
        <v>2</v>
      </c>
      <c r="T267" s="529">
        <f>AVERAGE(R267:R281)</f>
        <v>75.828691114938522</v>
      </c>
      <c r="U267" s="207">
        <v>21</v>
      </c>
      <c r="V267" s="207">
        <v>1762.5866050808322</v>
      </c>
      <c r="W267" s="208">
        <f t="shared" ref="W267:W275" si="339">V267/U267</f>
        <v>83.932695480039627</v>
      </c>
      <c r="X267" s="205">
        <f>RANK(W267, W$267:W$281)</f>
        <v>2</v>
      </c>
      <c r="Y267" s="529">
        <f>AVERAGE(W267:W281)</f>
        <v>76.035165001078241</v>
      </c>
      <c r="Z267" s="207">
        <v>21</v>
      </c>
      <c r="AA267" s="207">
        <v>1762.8318584070803</v>
      </c>
      <c r="AB267" s="208">
        <f t="shared" ref="AB267:AB275" si="340">AA267/Z267</f>
        <v>83.944374209860968</v>
      </c>
      <c r="AC267" s="205">
        <f>RANK(AB267, AB$267:AB$281)</f>
        <v>2</v>
      </c>
      <c r="AD267" s="529">
        <f>AVERAGE(AB267:AB281)</f>
        <v>76.184047231071276</v>
      </c>
      <c r="AE267" s="207">
        <v>21</v>
      </c>
      <c r="AF267" s="207">
        <v>1763.4089132134477</v>
      </c>
      <c r="AG267" s="208">
        <f t="shared" ref="AG267:AG275" si="341">AF267/AE267</f>
        <v>83.971853010164182</v>
      </c>
      <c r="AH267" s="205">
        <f>RANK(AG267, AG$267:AG$281)</f>
        <v>2</v>
      </c>
      <c r="AI267" s="529">
        <f>AVERAGE(AG267:AG281)</f>
        <v>76.84691800587764</v>
      </c>
      <c r="AJ267" s="207">
        <v>21</v>
      </c>
      <c r="AK267" s="207">
        <v>1763.7760702524697</v>
      </c>
      <c r="AL267" s="208">
        <f t="shared" ref="AL267:AL275" si="342">AK267/AJ267</f>
        <v>83.989336678689028</v>
      </c>
      <c r="AM267" s="205">
        <f>RANK(AL267, AL$267:AL$281)</f>
        <v>2</v>
      </c>
      <c r="AN267" s="529">
        <f>AVERAGE(AL267:AL281)</f>
        <v>76.914010617558134</v>
      </c>
      <c r="AO267" s="207">
        <v>21</v>
      </c>
      <c r="AP267" s="207">
        <v>1763.6665875089054</v>
      </c>
      <c r="AQ267" s="208">
        <f t="shared" ref="AQ267:AQ275" si="343">AP267/AO267</f>
        <v>83.984123214709783</v>
      </c>
      <c r="AR267" s="205">
        <f>RANK(AQ267, AQ$267:AQ$281)</f>
        <v>2</v>
      </c>
      <c r="AS267" s="529">
        <f>AVERAGE(AQ267:AQ281)</f>
        <v>76.912074697231745</v>
      </c>
      <c r="AT267" s="207">
        <v>21</v>
      </c>
      <c r="AU267" s="207">
        <v>1763.3543383422182</v>
      </c>
      <c r="AV267" s="208">
        <f t="shared" ref="AV267:AV275" si="344">AU267/AT267</f>
        <v>83.969254206772291</v>
      </c>
      <c r="AW267" s="205">
        <f>RANK(AV267, AV$267:AV$281)</f>
        <v>2</v>
      </c>
      <c r="AX267" s="529">
        <f>AVERAGE(AV267:AV281)</f>
        <v>76.908782892243579</v>
      </c>
    </row>
    <row r="268" spans="2:50" ht="14.25" customHeight="1">
      <c r="B268" s="494"/>
      <c r="C268" s="203">
        <v>2</v>
      </c>
      <c r="D268" s="206" t="s">
        <v>416</v>
      </c>
      <c r="E268" s="203">
        <v>25</v>
      </c>
      <c r="F268" s="203">
        <v>2000</v>
      </c>
      <c r="G268" s="208">
        <f t="shared" si="337"/>
        <v>80</v>
      </c>
      <c r="H268" s="529"/>
      <c r="I268" s="209">
        <f t="shared" ref="I268:K275" si="345">AVERAGE(P268,U268,Z268,AE268,AJ268,AO268,AT268)</f>
        <v>25</v>
      </c>
      <c r="J268" s="209">
        <f t="shared" si="345"/>
        <v>1781.3218867181345</v>
      </c>
      <c r="K268" s="210">
        <f t="shared" si="345"/>
        <v>71.252875468725364</v>
      </c>
      <c r="L268" s="530"/>
      <c r="M268" s="209">
        <f>RANK(K268, K$267:$K$281)</f>
        <v>8</v>
      </c>
      <c r="N268" s="494"/>
      <c r="O268" s="494"/>
      <c r="P268" s="207">
        <v>25</v>
      </c>
      <c r="Q268" s="207">
        <v>1781.5147625160462</v>
      </c>
      <c r="R268" s="208">
        <f t="shared" si="338"/>
        <v>71.260590500641854</v>
      </c>
      <c r="S268" s="205">
        <f t="shared" ref="S268:S275" si="346">RANK(R268, R$267:R$281)</f>
        <v>7</v>
      </c>
      <c r="T268" s="529"/>
      <c r="U268" s="207">
        <v>25</v>
      </c>
      <c r="V268" s="207">
        <v>1781.473259334005</v>
      </c>
      <c r="W268" s="208">
        <f t="shared" si="339"/>
        <v>71.258930373360201</v>
      </c>
      <c r="X268" s="205">
        <f t="shared" ref="X268:X275" si="347">RANK(W268, W$267:W$281)</f>
        <v>8</v>
      </c>
      <c r="Y268" s="529"/>
      <c r="Z268" s="207">
        <v>25</v>
      </c>
      <c r="AA268" s="207">
        <v>1781.5538608198287</v>
      </c>
      <c r="AB268" s="208">
        <f t="shared" si="340"/>
        <v>71.262154432793153</v>
      </c>
      <c r="AC268" s="205">
        <f t="shared" ref="AC268:AC275" si="348">RANK(AB268, AB$267:AB$281)</f>
        <v>8</v>
      </c>
      <c r="AD268" s="529"/>
      <c r="AE268" s="207">
        <v>25</v>
      </c>
      <c r="AF268" s="207">
        <v>1781.4705882352951</v>
      </c>
      <c r="AG268" s="208">
        <f t="shared" si="341"/>
        <v>71.258823529411799</v>
      </c>
      <c r="AH268" s="205">
        <f t="shared" ref="AH268:AH275" si="349">RANK(AG268, AG$267:AG$281)</f>
        <v>8</v>
      </c>
      <c r="AI268" s="529"/>
      <c r="AJ268" s="207">
        <v>25</v>
      </c>
      <c r="AK268" s="207">
        <v>1781.5931108719046</v>
      </c>
      <c r="AL268" s="208">
        <f t="shared" si="342"/>
        <v>71.263724434876181</v>
      </c>
      <c r="AM268" s="205">
        <f t="shared" ref="AM268:AM275" si="350">RANK(AL268, AL$267:AL$281)</f>
        <v>8</v>
      </c>
      <c r="AN268" s="529"/>
      <c r="AO268" s="207">
        <v>25</v>
      </c>
      <c r="AP268" s="207">
        <v>1780.8419380460682</v>
      </c>
      <c r="AQ268" s="208">
        <f t="shared" si="343"/>
        <v>71.233677521842722</v>
      </c>
      <c r="AR268" s="205">
        <f t="shared" ref="AR268:AR275" si="351">RANK(AQ268, AQ$267:AQ$281)</f>
        <v>8</v>
      </c>
      <c r="AS268" s="529"/>
      <c r="AT268" s="207">
        <v>25</v>
      </c>
      <c r="AU268" s="207">
        <v>1780.8056872037916</v>
      </c>
      <c r="AV268" s="208">
        <f t="shared" si="344"/>
        <v>71.232227488151665</v>
      </c>
      <c r="AW268" s="205">
        <f t="shared" ref="AW268:AW275" si="352">RANK(AV268, AV$267:AV$281)</f>
        <v>8</v>
      </c>
      <c r="AX268" s="529"/>
    </row>
    <row r="269" spans="2:50" ht="14.25" customHeight="1">
      <c r="B269" s="494"/>
      <c r="C269" s="203">
        <v>3</v>
      </c>
      <c r="D269" s="206" t="s">
        <v>417</v>
      </c>
      <c r="E269" s="203">
        <v>24</v>
      </c>
      <c r="F269" s="203">
        <v>2000</v>
      </c>
      <c r="G269" s="208">
        <f t="shared" si="337"/>
        <v>83.333333333333329</v>
      </c>
      <c r="H269" s="529"/>
      <c r="I269" s="209">
        <f t="shared" si="345"/>
        <v>24</v>
      </c>
      <c r="J269" s="209">
        <f t="shared" si="345"/>
        <v>1772.4142229371773</v>
      </c>
      <c r="K269" s="210">
        <f t="shared" si="345"/>
        <v>73.850592622382393</v>
      </c>
      <c r="L269" s="530"/>
      <c r="M269" s="209">
        <f>RANK(K269, K$267:$K$281)</f>
        <v>5</v>
      </c>
      <c r="N269" s="494"/>
      <c r="O269" s="494"/>
      <c r="P269" s="207">
        <v>24</v>
      </c>
      <c r="Q269" s="207">
        <v>1772.327648330531</v>
      </c>
      <c r="R269" s="208">
        <f t="shared" si="338"/>
        <v>73.846985347105459</v>
      </c>
      <c r="S269" s="205">
        <f t="shared" si="346"/>
        <v>4</v>
      </c>
      <c r="T269" s="529"/>
      <c r="U269" s="207">
        <v>24</v>
      </c>
      <c r="V269" s="207">
        <v>1772.4146812620731</v>
      </c>
      <c r="W269" s="208">
        <f t="shared" si="339"/>
        <v>73.850611719253052</v>
      </c>
      <c r="X269" s="205">
        <f t="shared" si="347"/>
        <v>4</v>
      </c>
      <c r="Y269" s="529"/>
      <c r="Z269" s="207">
        <v>24</v>
      </c>
      <c r="AA269" s="207">
        <v>1772.4957555178278</v>
      </c>
      <c r="AB269" s="208">
        <f t="shared" si="340"/>
        <v>73.853989813242819</v>
      </c>
      <c r="AC269" s="205">
        <f t="shared" si="348"/>
        <v>4</v>
      </c>
      <c r="AD269" s="529"/>
      <c r="AE269" s="207">
        <v>24</v>
      </c>
      <c r="AF269" s="207">
        <v>1772.418387741506</v>
      </c>
      <c r="AG269" s="208">
        <f t="shared" si="341"/>
        <v>73.850766155896082</v>
      </c>
      <c r="AH269" s="205">
        <f t="shared" si="349"/>
        <v>5</v>
      </c>
      <c r="AI269" s="529"/>
      <c r="AJ269" s="207">
        <v>24</v>
      </c>
      <c r="AK269" s="207">
        <v>1772.4489795918373</v>
      </c>
      <c r="AL269" s="208">
        <f t="shared" si="342"/>
        <v>73.85204081632655</v>
      </c>
      <c r="AM269" s="205">
        <f t="shared" si="350"/>
        <v>5</v>
      </c>
      <c r="AN269" s="529"/>
      <c r="AO269" s="207">
        <v>24</v>
      </c>
      <c r="AP269" s="207">
        <v>1772.4270963349597</v>
      </c>
      <c r="AQ269" s="208">
        <f t="shared" si="343"/>
        <v>73.851129013956651</v>
      </c>
      <c r="AR269" s="205">
        <f t="shared" si="351"/>
        <v>5</v>
      </c>
      <c r="AS269" s="529"/>
      <c r="AT269" s="207">
        <v>24</v>
      </c>
      <c r="AU269" s="207">
        <v>1772.3670117815075</v>
      </c>
      <c r="AV269" s="208">
        <f t="shared" si="344"/>
        <v>73.84862549089614</v>
      </c>
      <c r="AW269" s="205">
        <f t="shared" si="352"/>
        <v>5</v>
      </c>
      <c r="AX269" s="529"/>
    </row>
    <row r="270" spans="2:50" ht="14.25" customHeight="1">
      <c r="B270" s="494"/>
      <c r="C270" s="203">
        <v>4</v>
      </c>
      <c r="D270" s="206" t="s">
        <v>419</v>
      </c>
      <c r="E270" s="203">
        <v>24</v>
      </c>
      <c r="F270" s="203">
        <v>2000</v>
      </c>
      <c r="G270" s="208">
        <f t="shared" si="337"/>
        <v>83.333333333333329</v>
      </c>
      <c r="H270" s="529"/>
      <c r="I270" s="209">
        <f t="shared" si="345"/>
        <v>24</v>
      </c>
      <c r="J270" s="209">
        <f t="shared" si="345"/>
        <v>1763.5863203882968</v>
      </c>
      <c r="K270" s="210">
        <f t="shared" si="345"/>
        <v>73.482763349512382</v>
      </c>
      <c r="L270" s="530"/>
      <c r="M270" s="209">
        <f>RANK(K270, K$267:$K$281)</f>
        <v>7</v>
      </c>
      <c r="N270" s="494"/>
      <c r="O270" s="494"/>
      <c r="P270" s="207">
        <v>24</v>
      </c>
      <c r="Q270" s="207">
        <v>1763.0548926014312</v>
      </c>
      <c r="R270" s="208">
        <f t="shared" si="338"/>
        <v>73.460620525059639</v>
      </c>
      <c r="S270" s="205">
        <f t="shared" si="346"/>
        <v>6</v>
      </c>
      <c r="T270" s="529"/>
      <c r="U270" s="207">
        <v>24</v>
      </c>
      <c r="V270" s="207">
        <v>1763.3009708737875</v>
      </c>
      <c r="W270" s="208">
        <f t="shared" si="339"/>
        <v>73.470873786407807</v>
      </c>
      <c r="X270" s="205">
        <f t="shared" si="347"/>
        <v>6</v>
      </c>
      <c r="Y270" s="529"/>
      <c r="Z270" s="207">
        <v>24</v>
      </c>
      <c r="AA270" s="207">
        <v>1763.597658328898</v>
      </c>
      <c r="AB270" s="208">
        <f t="shared" si="340"/>
        <v>73.483235763704087</v>
      </c>
      <c r="AC270" s="205">
        <f t="shared" si="348"/>
        <v>7</v>
      </c>
      <c r="AD270" s="529"/>
      <c r="AE270" s="207">
        <v>24</v>
      </c>
      <c r="AF270" s="207">
        <v>1763.8392857142869</v>
      </c>
      <c r="AG270" s="208">
        <f t="shared" si="341"/>
        <v>73.493303571428626</v>
      </c>
      <c r="AH270" s="205">
        <f t="shared" si="349"/>
        <v>7</v>
      </c>
      <c r="AI270" s="529"/>
      <c r="AJ270" s="207">
        <v>24</v>
      </c>
      <c r="AK270" s="207">
        <v>1763.8601036269429</v>
      </c>
      <c r="AL270" s="208">
        <f t="shared" si="342"/>
        <v>73.494170984455948</v>
      </c>
      <c r="AM270" s="205">
        <f t="shared" si="350"/>
        <v>7</v>
      </c>
      <c r="AN270" s="529"/>
      <c r="AO270" s="207">
        <v>24</v>
      </c>
      <c r="AP270" s="207">
        <v>1763.8190954773877</v>
      </c>
      <c r="AQ270" s="208">
        <f t="shared" si="343"/>
        <v>73.492462311557816</v>
      </c>
      <c r="AR270" s="205">
        <f t="shared" si="351"/>
        <v>7</v>
      </c>
      <c r="AS270" s="529"/>
      <c r="AT270" s="207">
        <v>24</v>
      </c>
      <c r="AU270" s="207">
        <v>1763.6322360953454</v>
      </c>
      <c r="AV270" s="208">
        <f t="shared" si="344"/>
        <v>73.484676503972722</v>
      </c>
      <c r="AW270" s="205">
        <f t="shared" si="352"/>
        <v>7</v>
      </c>
      <c r="AX270" s="529"/>
    </row>
    <row r="271" spans="2:50" ht="14.25" customHeight="1">
      <c r="B271" s="494"/>
      <c r="C271" s="203">
        <v>5</v>
      </c>
      <c r="D271" s="206" t="s">
        <v>414</v>
      </c>
      <c r="E271" s="203">
        <v>25</v>
      </c>
      <c r="F271" s="203">
        <v>2000</v>
      </c>
      <c r="G271" s="208">
        <f t="shared" si="337"/>
        <v>80</v>
      </c>
      <c r="H271" s="529"/>
      <c r="I271" s="209">
        <f t="shared" si="345"/>
        <v>25</v>
      </c>
      <c r="J271" s="209">
        <f t="shared" si="345"/>
        <v>1772.5737627611745</v>
      </c>
      <c r="K271" s="210">
        <f t="shared" si="345"/>
        <v>70.902950510446971</v>
      </c>
      <c r="L271" s="530"/>
      <c r="M271" s="209">
        <f>RANK(K271, K$267:$K$281)</f>
        <v>9</v>
      </c>
      <c r="N271" s="494"/>
      <c r="O271" s="494"/>
      <c r="P271" s="207">
        <v>25</v>
      </c>
      <c r="Q271" s="207">
        <v>1772.3260042982306</v>
      </c>
      <c r="R271" s="208">
        <f t="shared" si="338"/>
        <v>70.893040171929229</v>
      </c>
      <c r="S271" s="205">
        <f t="shared" si="346"/>
        <v>8</v>
      </c>
      <c r="T271" s="529"/>
      <c r="U271" s="207">
        <v>25</v>
      </c>
      <c r="V271" s="207">
        <v>1772.5167267112681</v>
      </c>
      <c r="W271" s="208">
        <f t="shared" si="339"/>
        <v>70.900669068450725</v>
      </c>
      <c r="X271" s="205">
        <f t="shared" si="347"/>
        <v>9</v>
      </c>
      <c r="Y271" s="529"/>
      <c r="Z271" s="207">
        <v>25</v>
      </c>
      <c r="AA271" s="207">
        <v>1772.4882820460555</v>
      </c>
      <c r="AB271" s="208">
        <f t="shared" si="340"/>
        <v>70.899531281842215</v>
      </c>
      <c r="AC271" s="205">
        <f t="shared" si="348"/>
        <v>9</v>
      </c>
      <c r="AD271" s="529"/>
      <c r="AE271" s="207">
        <v>25</v>
      </c>
      <c r="AF271" s="207">
        <v>1772.464589235128</v>
      </c>
      <c r="AG271" s="208">
        <f t="shared" si="341"/>
        <v>70.898583569405119</v>
      </c>
      <c r="AH271" s="205">
        <f t="shared" si="349"/>
        <v>9</v>
      </c>
      <c r="AI271" s="529"/>
      <c r="AJ271" s="207">
        <v>25</v>
      </c>
      <c r="AK271" s="207">
        <v>1772.5935483870969</v>
      </c>
      <c r="AL271" s="208">
        <f t="shared" si="342"/>
        <v>70.903741935483879</v>
      </c>
      <c r="AM271" s="205">
        <f t="shared" si="350"/>
        <v>9</v>
      </c>
      <c r="AN271" s="529"/>
      <c r="AO271" s="207">
        <v>25</v>
      </c>
      <c r="AP271" s="207">
        <v>1772.8472658705207</v>
      </c>
      <c r="AQ271" s="208">
        <f t="shared" si="343"/>
        <v>70.913890634820831</v>
      </c>
      <c r="AR271" s="205">
        <f t="shared" si="351"/>
        <v>9</v>
      </c>
      <c r="AS271" s="529"/>
      <c r="AT271" s="207">
        <v>25</v>
      </c>
      <c r="AU271" s="207">
        <v>1772.7799227799219</v>
      </c>
      <c r="AV271" s="208">
        <f t="shared" si="344"/>
        <v>70.911196911196882</v>
      </c>
      <c r="AW271" s="205">
        <f t="shared" si="352"/>
        <v>9</v>
      </c>
      <c r="AX271" s="529"/>
    </row>
    <row r="272" spans="2:50" ht="14.25" customHeight="1">
      <c r="B272" s="494"/>
      <c r="C272" s="203">
        <v>6</v>
      </c>
      <c r="D272" s="206" t="s">
        <v>667</v>
      </c>
      <c r="E272" s="203">
        <v>23</v>
      </c>
      <c r="F272" s="203">
        <v>2000</v>
      </c>
      <c r="G272" s="208">
        <f t="shared" si="337"/>
        <v>86.956521739130437</v>
      </c>
      <c r="H272" s="529"/>
      <c r="I272" s="209">
        <f t="shared" si="345"/>
        <v>23</v>
      </c>
      <c r="J272" s="209">
        <f t="shared" si="345"/>
        <v>1764.5454766427054</v>
      </c>
      <c r="K272" s="210">
        <f t="shared" si="345"/>
        <v>76.719368549682841</v>
      </c>
      <c r="L272" s="530"/>
      <c r="M272" s="209">
        <f>RANK(K272, K$267:$K$281)</f>
        <v>4</v>
      </c>
      <c r="N272" s="494"/>
      <c r="O272" s="494"/>
      <c r="P272" s="207">
        <v>23</v>
      </c>
      <c r="Q272" s="207">
        <v>1764.5070422535184</v>
      </c>
      <c r="R272" s="208">
        <f t="shared" si="338"/>
        <v>76.71769748928341</v>
      </c>
      <c r="S272" s="205">
        <f t="shared" si="346"/>
        <v>3</v>
      </c>
      <c r="T272" s="529"/>
      <c r="U272" s="207">
        <v>23</v>
      </c>
      <c r="V272" s="207">
        <v>1764.5650438946516</v>
      </c>
      <c r="W272" s="208">
        <f t="shared" si="339"/>
        <v>76.720219299767464</v>
      </c>
      <c r="X272" s="205">
        <f t="shared" si="347"/>
        <v>3</v>
      </c>
      <c r="Y272" s="529"/>
      <c r="Z272" s="207">
        <v>23</v>
      </c>
      <c r="AA272" s="207">
        <v>1764.4771723122203</v>
      </c>
      <c r="AB272" s="208">
        <f t="shared" si="340"/>
        <v>76.716398796183498</v>
      </c>
      <c r="AC272" s="205">
        <f t="shared" si="348"/>
        <v>3</v>
      </c>
      <c r="AD272" s="529"/>
      <c r="AE272" s="207">
        <v>23</v>
      </c>
      <c r="AF272" s="207">
        <v>1764.4651830581463</v>
      </c>
      <c r="AG272" s="208">
        <f t="shared" si="341"/>
        <v>76.715877524267228</v>
      </c>
      <c r="AH272" s="205">
        <f t="shared" si="349"/>
        <v>4</v>
      </c>
      <c r="AI272" s="529"/>
      <c r="AJ272" s="207">
        <v>23</v>
      </c>
      <c r="AK272" s="207">
        <v>1764.471615720521</v>
      </c>
      <c r="AL272" s="208">
        <f t="shared" si="342"/>
        <v>76.716157205240037</v>
      </c>
      <c r="AM272" s="205">
        <f t="shared" si="350"/>
        <v>4</v>
      </c>
      <c r="AN272" s="529"/>
      <c r="AO272" s="207">
        <v>23</v>
      </c>
      <c r="AP272" s="207">
        <v>1764.667393675026</v>
      </c>
      <c r="AQ272" s="208">
        <f t="shared" si="343"/>
        <v>76.724669290218529</v>
      </c>
      <c r="AR272" s="205">
        <f t="shared" si="351"/>
        <v>4</v>
      </c>
      <c r="AS272" s="529"/>
      <c r="AT272" s="207">
        <v>23</v>
      </c>
      <c r="AU272" s="207">
        <v>1764.6648855848539</v>
      </c>
      <c r="AV272" s="208">
        <f t="shared" si="344"/>
        <v>76.724560242819734</v>
      </c>
      <c r="AW272" s="205">
        <f t="shared" si="352"/>
        <v>4</v>
      </c>
      <c r="AX272" s="529"/>
    </row>
    <row r="273" spans="2:50" ht="14.25" customHeight="1">
      <c r="B273" s="494"/>
      <c r="C273" s="203">
        <v>7</v>
      </c>
      <c r="D273" s="206" t="s">
        <v>689</v>
      </c>
      <c r="E273" s="203">
        <v>20</v>
      </c>
      <c r="F273" s="203">
        <v>2000</v>
      </c>
      <c r="G273" s="208">
        <f t="shared" si="337"/>
        <v>100</v>
      </c>
      <c r="H273" s="529"/>
      <c r="I273" s="209">
        <f t="shared" si="345"/>
        <v>20</v>
      </c>
      <c r="J273" s="209">
        <f t="shared" si="345"/>
        <v>1764.0281677800492</v>
      </c>
      <c r="K273" s="210">
        <f t="shared" si="345"/>
        <v>88.201408389002466</v>
      </c>
      <c r="L273" s="530"/>
      <c r="M273" s="209">
        <f>RANK(K273, K$267:$K$281)</f>
        <v>1</v>
      </c>
      <c r="N273" s="494"/>
      <c r="O273" s="494"/>
      <c r="P273" s="207">
        <v>20</v>
      </c>
      <c r="Q273" s="207">
        <v>1763.0936932260556</v>
      </c>
      <c r="R273" s="208">
        <f t="shared" si="338"/>
        <v>88.154684661302781</v>
      </c>
      <c r="S273" s="205">
        <f t="shared" si="346"/>
        <v>1</v>
      </c>
      <c r="T273" s="529"/>
      <c r="U273" s="207">
        <v>20</v>
      </c>
      <c r="V273" s="207">
        <v>1763.7452367991282</v>
      </c>
      <c r="W273" s="208">
        <f t="shared" si="339"/>
        <v>88.187261839956406</v>
      </c>
      <c r="X273" s="205">
        <f t="shared" si="347"/>
        <v>1</v>
      </c>
      <c r="Y273" s="529"/>
      <c r="Z273" s="207">
        <v>20</v>
      </c>
      <c r="AA273" s="207">
        <v>1763.9563106796115</v>
      </c>
      <c r="AB273" s="208">
        <f t="shared" si="340"/>
        <v>88.197815533980574</v>
      </c>
      <c r="AC273" s="205">
        <f t="shared" si="348"/>
        <v>1</v>
      </c>
      <c r="AD273" s="529"/>
      <c r="AE273" s="207">
        <v>20</v>
      </c>
      <c r="AF273" s="207">
        <v>1764.0677966101678</v>
      </c>
      <c r="AG273" s="208">
        <f t="shared" si="341"/>
        <v>88.203389830508385</v>
      </c>
      <c r="AH273" s="205">
        <f t="shared" si="349"/>
        <v>1</v>
      </c>
      <c r="AI273" s="529"/>
      <c r="AJ273" s="207">
        <v>20</v>
      </c>
      <c r="AK273" s="207">
        <v>1764.5748236167829</v>
      </c>
      <c r="AL273" s="208">
        <f t="shared" si="342"/>
        <v>88.228741180839137</v>
      </c>
      <c r="AM273" s="205">
        <f t="shared" si="350"/>
        <v>1</v>
      </c>
      <c r="AN273" s="529"/>
      <c r="AO273" s="207">
        <v>20</v>
      </c>
      <c r="AP273" s="207">
        <v>1764.2982676374602</v>
      </c>
      <c r="AQ273" s="208">
        <f t="shared" si="343"/>
        <v>88.214913381873004</v>
      </c>
      <c r="AR273" s="205">
        <f t="shared" si="351"/>
        <v>1</v>
      </c>
      <c r="AS273" s="529"/>
      <c r="AT273" s="207">
        <v>20</v>
      </c>
      <c r="AU273" s="207">
        <v>1764.4610458911386</v>
      </c>
      <c r="AV273" s="208">
        <f t="shared" si="344"/>
        <v>88.223052294556936</v>
      </c>
      <c r="AW273" s="205">
        <f t="shared" si="352"/>
        <v>1</v>
      </c>
      <c r="AX273" s="529"/>
    </row>
    <row r="274" spans="2:50" ht="14.25" customHeight="1">
      <c r="B274" s="494"/>
      <c r="C274" s="203">
        <v>8</v>
      </c>
      <c r="D274" s="206" t="s">
        <v>672</v>
      </c>
      <c r="E274" s="203">
        <v>24</v>
      </c>
      <c r="F274" s="203">
        <v>2000</v>
      </c>
      <c r="G274" s="208">
        <f t="shared" si="337"/>
        <v>83.333333333333329</v>
      </c>
      <c r="H274" s="529"/>
      <c r="I274" s="209">
        <f t="shared" si="345"/>
        <v>24</v>
      </c>
      <c r="J274" s="209">
        <f t="shared" si="345"/>
        <v>1764.1331163967563</v>
      </c>
      <c r="K274" s="210">
        <f t="shared" si="345"/>
        <v>73.50554651653151</v>
      </c>
      <c r="L274" s="530"/>
      <c r="M274" s="209">
        <f>RANK(K274, K$267:$K$281)</f>
        <v>6</v>
      </c>
      <c r="N274" s="494"/>
      <c r="O274" s="494"/>
      <c r="P274" s="207">
        <v>24</v>
      </c>
      <c r="Q274" s="207">
        <v>1763.6045215729976</v>
      </c>
      <c r="R274" s="208">
        <f t="shared" si="338"/>
        <v>73.483521732208231</v>
      </c>
      <c r="S274" s="205">
        <f t="shared" si="346"/>
        <v>5</v>
      </c>
      <c r="T274" s="529"/>
      <c r="U274" s="207">
        <v>24</v>
      </c>
      <c r="V274" s="207">
        <v>1763.6482084690558</v>
      </c>
      <c r="W274" s="208">
        <f t="shared" si="339"/>
        <v>73.485342019543992</v>
      </c>
      <c r="X274" s="205">
        <f t="shared" si="347"/>
        <v>5</v>
      </c>
      <c r="Y274" s="529"/>
      <c r="Z274" s="207">
        <v>24</v>
      </c>
      <c r="AA274" s="207">
        <v>1764.2425289341866</v>
      </c>
      <c r="AB274" s="208">
        <f t="shared" si="340"/>
        <v>73.510105372257769</v>
      </c>
      <c r="AC274" s="205">
        <f t="shared" si="348"/>
        <v>6</v>
      </c>
      <c r="AD274" s="529"/>
      <c r="AE274" s="207">
        <v>24</v>
      </c>
      <c r="AF274" s="207">
        <v>1764.1937748654329</v>
      </c>
      <c r="AG274" s="208">
        <f t="shared" si="341"/>
        <v>73.508073952726377</v>
      </c>
      <c r="AH274" s="205">
        <f t="shared" si="349"/>
        <v>6</v>
      </c>
      <c r="AI274" s="529"/>
      <c r="AJ274" s="207">
        <v>24</v>
      </c>
      <c r="AK274" s="207">
        <v>1764.3292682926847</v>
      </c>
      <c r="AL274" s="208">
        <f t="shared" si="342"/>
        <v>73.513719512195195</v>
      </c>
      <c r="AM274" s="205">
        <f t="shared" si="350"/>
        <v>6</v>
      </c>
      <c r="AN274" s="529"/>
      <c r="AO274" s="207">
        <v>24</v>
      </c>
      <c r="AP274" s="207">
        <v>1764.571428571428</v>
      </c>
      <c r="AQ274" s="208">
        <f t="shared" si="343"/>
        <v>73.523809523809504</v>
      </c>
      <c r="AR274" s="205">
        <f t="shared" si="351"/>
        <v>6</v>
      </c>
      <c r="AS274" s="529"/>
      <c r="AT274" s="207">
        <v>24</v>
      </c>
      <c r="AU274" s="207">
        <v>1764.3420840715089</v>
      </c>
      <c r="AV274" s="208">
        <f t="shared" si="344"/>
        <v>73.514253502979543</v>
      </c>
      <c r="AW274" s="205">
        <f t="shared" si="352"/>
        <v>6</v>
      </c>
      <c r="AX274" s="529"/>
    </row>
    <row r="275" spans="2:50" ht="14.25" customHeight="1">
      <c r="B275" s="494"/>
      <c r="C275" s="203">
        <v>9</v>
      </c>
      <c r="D275" s="206" t="s">
        <v>716</v>
      </c>
      <c r="E275" s="203">
        <v>23</v>
      </c>
      <c r="F275" s="203">
        <v>2000</v>
      </c>
      <c r="G275" s="208">
        <f t="shared" si="337"/>
        <v>86.956521739130437</v>
      </c>
      <c r="H275" s="529"/>
      <c r="I275" s="209">
        <f>AVERAGE(P275,U275,Z275,AE275,AJ275,AO275,AT275)</f>
        <v>22.428571428571427</v>
      </c>
      <c r="J275" s="209">
        <f t="shared" si="345"/>
        <v>1720.4197930132448</v>
      </c>
      <c r="K275" s="210">
        <f t="shared" si="345"/>
        <v>76.791713053309692</v>
      </c>
      <c r="L275" s="530"/>
      <c r="M275" s="209">
        <f>RANK(K275, K$267:$K$281)</f>
        <v>3</v>
      </c>
      <c r="N275" s="494"/>
      <c r="O275" s="494"/>
      <c r="P275" s="207">
        <v>23</v>
      </c>
      <c r="Q275" s="207">
        <v>1626.4689104392462</v>
      </c>
      <c r="R275" s="208">
        <f t="shared" si="338"/>
        <v>70.716039584315055</v>
      </c>
      <c r="S275" s="205">
        <f t="shared" si="346"/>
        <v>9</v>
      </c>
      <c r="T275" s="529"/>
      <c r="U275" s="207">
        <v>23</v>
      </c>
      <c r="V275" s="207">
        <v>1667.7272727272727</v>
      </c>
      <c r="W275" s="208">
        <f t="shared" si="339"/>
        <v>72.509881422924906</v>
      </c>
      <c r="X275" s="205">
        <f t="shared" si="347"/>
        <v>7</v>
      </c>
      <c r="Y275" s="529"/>
      <c r="Z275" s="207">
        <v>23</v>
      </c>
      <c r="AA275" s="207">
        <v>1697.1428571428582</v>
      </c>
      <c r="AB275" s="208">
        <f t="shared" si="340"/>
        <v>73.78881987577644</v>
      </c>
      <c r="AC275" s="205">
        <f t="shared" si="348"/>
        <v>5</v>
      </c>
      <c r="AD275" s="529"/>
      <c r="AE275" s="207">
        <v>22</v>
      </c>
      <c r="AF275" s="207">
        <v>1753.8750000000011</v>
      </c>
      <c r="AG275" s="208">
        <f t="shared" si="341"/>
        <v>79.721590909090963</v>
      </c>
      <c r="AH275" s="205">
        <f t="shared" si="349"/>
        <v>3</v>
      </c>
      <c r="AI275" s="529"/>
      <c r="AJ275" s="207">
        <v>22</v>
      </c>
      <c r="AK275" s="207">
        <v>1765.8181818181818</v>
      </c>
      <c r="AL275" s="208">
        <f t="shared" si="342"/>
        <v>80.264462809917347</v>
      </c>
      <c r="AM275" s="205">
        <f t="shared" si="350"/>
        <v>3</v>
      </c>
      <c r="AN275" s="529"/>
      <c r="AO275" s="207">
        <v>22</v>
      </c>
      <c r="AP275" s="207">
        <v>1765.9399424105304</v>
      </c>
      <c r="AQ275" s="208">
        <f t="shared" si="343"/>
        <v>80.269997382296836</v>
      </c>
      <c r="AR275" s="205">
        <f t="shared" si="351"/>
        <v>3</v>
      </c>
      <c r="AS275" s="529"/>
      <c r="AT275" s="207">
        <v>22</v>
      </c>
      <c r="AU275" s="207">
        <v>1765.966386554622</v>
      </c>
      <c r="AV275" s="208">
        <f t="shared" si="344"/>
        <v>80.271199388846455</v>
      </c>
      <c r="AW275" s="205">
        <f t="shared" si="352"/>
        <v>3</v>
      </c>
      <c r="AX275" s="529"/>
    </row>
    <row r="276" spans="2:50" ht="14.25" customHeight="1">
      <c r="B276" s="494"/>
      <c r="C276" s="203">
        <v>10</v>
      </c>
      <c r="D276" s="206"/>
      <c r="E276" s="203"/>
      <c r="F276" s="203"/>
      <c r="G276" s="208"/>
      <c r="H276" s="529"/>
      <c r="I276" s="209"/>
      <c r="J276" s="209"/>
      <c r="K276" s="210"/>
      <c r="L276" s="530"/>
      <c r="M276" s="209"/>
      <c r="N276" s="494"/>
      <c r="O276" s="494"/>
      <c r="P276" s="207"/>
      <c r="Q276" s="207"/>
      <c r="R276" s="208"/>
      <c r="S276" s="205"/>
      <c r="T276" s="529"/>
      <c r="U276" s="207"/>
      <c r="V276" s="207"/>
      <c r="W276" s="208"/>
      <c r="X276" s="205"/>
      <c r="Y276" s="529"/>
      <c r="Z276" s="207"/>
      <c r="AA276" s="207"/>
      <c r="AB276" s="208"/>
      <c r="AC276" s="205"/>
      <c r="AD276" s="529"/>
      <c r="AE276" s="207"/>
      <c r="AF276" s="207"/>
      <c r="AG276" s="208"/>
      <c r="AH276" s="205"/>
      <c r="AI276" s="529"/>
      <c r="AJ276" s="207"/>
      <c r="AK276" s="207"/>
      <c r="AL276" s="208"/>
      <c r="AM276" s="205"/>
      <c r="AN276" s="529"/>
      <c r="AO276" s="207"/>
      <c r="AP276" s="207"/>
      <c r="AQ276" s="208"/>
      <c r="AR276" s="205"/>
      <c r="AS276" s="529"/>
      <c r="AT276" s="207"/>
      <c r="AU276" s="207"/>
      <c r="AV276" s="208"/>
      <c r="AW276" s="205"/>
      <c r="AX276" s="529"/>
    </row>
    <row r="277" spans="2:50" ht="14.25" customHeight="1">
      <c r="B277" s="494"/>
      <c r="C277" s="203">
        <v>11</v>
      </c>
      <c r="D277" s="206"/>
      <c r="E277" s="203"/>
      <c r="F277" s="203"/>
      <c r="G277" s="208"/>
      <c r="H277" s="529"/>
      <c r="I277" s="209"/>
      <c r="J277" s="209"/>
      <c r="K277" s="210"/>
      <c r="L277" s="530"/>
      <c r="M277" s="209"/>
      <c r="N277" s="494"/>
      <c r="O277" s="494"/>
      <c r="P277" s="207"/>
      <c r="Q277" s="207"/>
      <c r="R277" s="208"/>
      <c r="S277" s="205"/>
      <c r="T277" s="529"/>
      <c r="U277" s="207"/>
      <c r="V277" s="207"/>
      <c r="W277" s="208"/>
      <c r="X277" s="205"/>
      <c r="Y277" s="529"/>
      <c r="Z277" s="207"/>
      <c r="AA277" s="207"/>
      <c r="AB277" s="208"/>
      <c r="AC277" s="205"/>
      <c r="AD277" s="529"/>
      <c r="AE277" s="207"/>
      <c r="AF277" s="207"/>
      <c r="AG277" s="208"/>
      <c r="AH277" s="205"/>
      <c r="AI277" s="529"/>
      <c r="AJ277" s="207"/>
      <c r="AK277" s="207"/>
      <c r="AL277" s="208"/>
      <c r="AM277" s="205"/>
      <c r="AN277" s="529"/>
      <c r="AO277" s="207"/>
      <c r="AP277" s="207"/>
      <c r="AQ277" s="208"/>
      <c r="AR277" s="205"/>
      <c r="AS277" s="529"/>
      <c r="AT277" s="207"/>
      <c r="AU277" s="207"/>
      <c r="AV277" s="208"/>
      <c r="AW277" s="205"/>
      <c r="AX277" s="529"/>
    </row>
    <row r="278" spans="2:50" ht="14.25" customHeight="1">
      <c r="B278" s="494"/>
      <c r="C278" s="203">
        <v>12</v>
      </c>
      <c r="D278" s="206"/>
      <c r="E278" s="203"/>
      <c r="F278" s="203"/>
      <c r="G278" s="208"/>
      <c r="H278" s="529"/>
      <c r="I278" s="209"/>
      <c r="J278" s="209"/>
      <c r="K278" s="210"/>
      <c r="L278" s="530"/>
      <c r="M278" s="209"/>
      <c r="N278" s="494"/>
      <c r="O278" s="494"/>
      <c r="P278" s="203"/>
      <c r="Q278" s="203"/>
      <c r="R278" s="208"/>
      <c r="S278" s="205"/>
      <c r="T278" s="529"/>
      <c r="U278" s="203"/>
      <c r="V278" s="203"/>
      <c r="W278" s="208"/>
      <c r="X278" s="205"/>
      <c r="Y278" s="529"/>
      <c r="Z278" s="203"/>
      <c r="AA278" s="203"/>
      <c r="AB278" s="208"/>
      <c r="AC278" s="205"/>
      <c r="AD278" s="529"/>
      <c r="AE278" s="203"/>
      <c r="AF278" s="203"/>
      <c r="AG278" s="208"/>
      <c r="AH278" s="205"/>
      <c r="AI278" s="529"/>
      <c r="AJ278" s="203"/>
      <c r="AK278" s="203"/>
      <c r="AL278" s="208"/>
      <c r="AM278" s="205"/>
      <c r="AN278" s="529"/>
      <c r="AO278" s="203"/>
      <c r="AP278" s="203"/>
      <c r="AQ278" s="208"/>
      <c r="AR278" s="205"/>
      <c r="AS278" s="529"/>
      <c r="AT278" s="203"/>
      <c r="AU278" s="203"/>
      <c r="AV278" s="208"/>
      <c r="AW278" s="205"/>
      <c r="AX278" s="529"/>
    </row>
    <row r="279" spans="2:50" ht="14.25" customHeight="1">
      <c r="B279" s="494"/>
      <c r="C279" s="203">
        <v>13</v>
      </c>
      <c r="D279" s="206"/>
      <c r="E279" s="203"/>
      <c r="F279" s="203"/>
      <c r="G279" s="208"/>
      <c r="H279" s="529"/>
      <c r="I279" s="209"/>
      <c r="J279" s="209"/>
      <c r="K279" s="210"/>
      <c r="L279" s="530"/>
      <c r="M279" s="209"/>
      <c r="N279" s="494"/>
      <c r="O279" s="494"/>
      <c r="P279" s="203"/>
      <c r="Q279" s="203"/>
      <c r="R279" s="208"/>
      <c r="S279" s="205"/>
      <c r="T279" s="529"/>
      <c r="U279" s="203"/>
      <c r="V279" s="203"/>
      <c r="W279" s="208"/>
      <c r="X279" s="205"/>
      <c r="Y279" s="529"/>
      <c r="Z279" s="203"/>
      <c r="AA279" s="203"/>
      <c r="AB279" s="208"/>
      <c r="AC279" s="205"/>
      <c r="AD279" s="529"/>
      <c r="AE279" s="203"/>
      <c r="AF279" s="203"/>
      <c r="AG279" s="208"/>
      <c r="AH279" s="205"/>
      <c r="AI279" s="529"/>
      <c r="AJ279" s="203"/>
      <c r="AK279" s="203"/>
      <c r="AL279" s="208"/>
      <c r="AM279" s="205"/>
      <c r="AN279" s="529"/>
      <c r="AO279" s="203"/>
      <c r="AP279" s="203"/>
      <c r="AQ279" s="208"/>
      <c r="AR279" s="205"/>
      <c r="AS279" s="529"/>
      <c r="AT279" s="203"/>
      <c r="AU279" s="203"/>
      <c r="AV279" s="208"/>
      <c r="AW279" s="205"/>
      <c r="AX279" s="529"/>
    </row>
    <row r="280" spans="2:50" ht="14.25" customHeight="1">
      <c r="B280" s="494"/>
      <c r="C280" s="203">
        <v>14</v>
      </c>
      <c r="D280" s="206"/>
      <c r="E280" s="203"/>
      <c r="F280" s="203"/>
      <c r="G280" s="208"/>
      <c r="H280" s="529"/>
      <c r="I280" s="209"/>
      <c r="J280" s="209"/>
      <c r="K280" s="210"/>
      <c r="L280" s="530"/>
      <c r="M280" s="209"/>
      <c r="N280" s="494"/>
      <c r="O280" s="494"/>
      <c r="P280" s="203"/>
      <c r="Q280" s="203"/>
      <c r="R280" s="208"/>
      <c r="S280" s="205"/>
      <c r="T280" s="529"/>
      <c r="U280" s="203"/>
      <c r="V280" s="203"/>
      <c r="W280" s="208"/>
      <c r="X280" s="205"/>
      <c r="Y280" s="529"/>
      <c r="Z280" s="203"/>
      <c r="AA280" s="203"/>
      <c r="AB280" s="208"/>
      <c r="AC280" s="205"/>
      <c r="AD280" s="529"/>
      <c r="AE280" s="203"/>
      <c r="AF280" s="203"/>
      <c r="AG280" s="208"/>
      <c r="AH280" s="205"/>
      <c r="AI280" s="529"/>
      <c r="AJ280" s="203"/>
      <c r="AK280" s="203"/>
      <c r="AL280" s="208"/>
      <c r="AM280" s="205"/>
      <c r="AN280" s="529"/>
      <c r="AO280" s="203"/>
      <c r="AP280" s="203"/>
      <c r="AQ280" s="208"/>
      <c r="AR280" s="205"/>
      <c r="AS280" s="529"/>
      <c r="AT280" s="203"/>
      <c r="AU280" s="203"/>
      <c r="AV280" s="208"/>
      <c r="AW280" s="205"/>
      <c r="AX280" s="529"/>
    </row>
    <row r="281" spans="2:50" ht="14.25" customHeight="1">
      <c r="B281" s="494"/>
      <c r="C281" s="203">
        <v>15</v>
      </c>
      <c r="D281" s="206"/>
      <c r="E281" s="203"/>
      <c r="F281" s="203"/>
      <c r="G281" s="208"/>
      <c r="H281" s="529"/>
      <c r="I281" s="209"/>
      <c r="J281" s="209"/>
      <c r="K281" s="210"/>
      <c r="L281" s="530"/>
      <c r="M281" s="209"/>
      <c r="N281" s="494"/>
      <c r="O281" s="494"/>
      <c r="P281" s="203"/>
      <c r="Q281" s="207"/>
      <c r="R281" s="208"/>
      <c r="S281" s="205"/>
      <c r="T281" s="529"/>
      <c r="U281" s="203"/>
      <c r="V281" s="207"/>
      <c r="W281" s="208"/>
      <c r="X281" s="205"/>
      <c r="Y281" s="529"/>
      <c r="Z281" s="203"/>
      <c r="AA281" s="207"/>
      <c r="AB281" s="208"/>
      <c r="AC281" s="205"/>
      <c r="AD281" s="529"/>
      <c r="AE281" s="203"/>
      <c r="AF281" s="207"/>
      <c r="AG281" s="208"/>
      <c r="AH281" s="205"/>
      <c r="AI281" s="529"/>
      <c r="AJ281" s="203"/>
      <c r="AK281" s="207"/>
      <c r="AL281" s="208"/>
      <c r="AM281" s="205"/>
      <c r="AN281" s="529"/>
      <c r="AO281" s="203"/>
      <c r="AP281" s="207"/>
      <c r="AQ281" s="208"/>
      <c r="AR281" s="205"/>
      <c r="AS281" s="529"/>
      <c r="AT281" s="203"/>
      <c r="AU281" s="207"/>
      <c r="AV281" s="208"/>
      <c r="AW281" s="205"/>
      <c r="AX281" s="529"/>
    </row>
    <row r="282" spans="2:50" ht="14.25" customHeight="1" collapsed="1">
      <c r="B282" s="531" t="s">
        <v>762</v>
      </c>
      <c r="C282" s="532"/>
      <c r="D282" s="532"/>
      <c r="E282" s="532"/>
      <c r="F282" s="532"/>
      <c r="G282" s="532"/>
      <c r="H282" s="532"/>
      <c r="I282" s="532"/>
      <c r="J282" s="532"/>
      <c r="K282" s="532"/>
      <c r="L282" s="532"/>
      <c r="M282" s="533"/>
      <c r="N282" s="575" t="s">
        <v>445</v>
      </c>
      <c r="O282" s="575" t="s">
        <v>105</v>
      </c>
      <c r="P282" s="587">
        <f>AT262+1</f>
        <v>45965</v>
      </c>
      <c r="Q282" s="588"/>
      <c r="R282" s="588"/>
      <c r="S282" s="588"/>
      <c r="T282" s="588"/>
      <c r="U282" s="589">
        <f>P282+1</f>
        <v>45966</v>
      </c>
      <c r="V282" s="590"/>
      <c r="W282" s="590"/>
      <c r="X282" s="590"/>
      <c r="Y282" s="590"/>
      <c r="Z282" s="587">
        <f t="shared" ref="Z282" si="353">U282+1</f>
        <v>45967</v>
      </c>
      <c r="AA282" s="588"/>
      <c r="AB282" s="588"/>
      <c r="AC282" s="588"/>
      <c r="AD282" s="588"/>
      <c r="AE282" s="589">
        <f t="shared" ref="AE282" si="354">Z282+1</f>
        <v>45968</v>
      </c>
      <c r="AF282" s="590"/>
      <c r="AG282" s="590"/>
      <c r="AH282" s="590"/>
      <c r="AI282" s="590"/>
      <c r="AJ282" s="591">
        <f t="shared" ref="AJ282" si="355">AE282+1</f>
        <v>45969</v>
      </c>
      <c r="AK282" s="592"/>
      <c r="AL282" s="592"/>
      <c r="AM282" s="592"/>
      <c r="AN282" s="593"/>
      <c r="AO282" s="589">
        <f t="shared" ref="AO282" si="356">AJ282+1</f>
        <v>45970</v>
      </c>
      <c r="AP282" s="590"/>
      <c r="AQ282" s="590"/>
      <c r="AR282" s="590"/>
      <c r="AS282" s="590"/>
      <c r="AT282" s="591">
        <f t="shared" ref="AT282" si="357">AO282+1</f>
        <v>45971</v>
      </c>
      <c r="AU282" s="592"/>
      <c r="AV282" s="592"/>
      <c r="AW282" s="592"/>
      <c r="AX282" s="593"/>
    </row>
    <row r="283" spans="2:50" ht="14.25" customHeight="1">
      <c r="B283" s="534"/>
      <c r="C283" s="534"/>
      <c r="D283" s="534"/>
      <c r="E283" s="534"/>
      <c r="F283" s="534"/>
      <c r="G283" s="534"/>
      <c r="H283" s="534"/>
      <c r="I283" s="534"/>
      <c r="J283" s="534"/>
      <c r="K283" s="534"/>
      <c r="L283" s="534"/>
      <c r="M283" s="535"/>
      <c r="N283" s="577"/>
      <c r="O283" s="577"/>
      <c r="P283" s="594">
        <f>P282</f>
        <v>45965</v>
      </c>
      <c r="Q283" s="594"/>
      <c r="R283" s="594"/>
      <c r="S283" s="594"/>
      <c r="T283" s="594"/>
      <c r="U283" s="595">
        <f>U282</f>
        <v>45966</v>
      </c>
      <c r="V283" s="595"/>
      <c r="W283" s="595"/>
      <c r="X283" s="595"/>
      <c r="Y283" s="595"/>
      <c r="Z283" s="594">
        <f t="shared" ref="Z283" si="358">Z282</f>
        <v>45967</v>
      </c>
      <c r="AA283" s="594"/>
      <c r="AB283" s="594"/>
      <c r="AC283" s="594"/>
      <c r="AD283" s="594"/>
      <c r="AE283" s="595">
        <f t="shared" ref="AE283" si="359">AE282</f>
        <v>45968</v>
      </c>
      <c r="AF283" s="595"/>
      <c r="AG283" s="595"/>
      <c r="AH283" s="595"/>
      <c r="AI283" s="595"/>
      <c r="AJ283" s="596">
        <f t="shared" ref="AJ283" si="360">AJ282</f>
        <v>45969</v>
      </c>
      <c r="AK283" s="597"/>
      <c r="AL283" s="597"/>
      <c r="AM283" s="597"/>
      <c r="AN283" s="598"/>
      <c r="AO283" s="595">
        <f t="shared" ref="AO283" si="361">AO282</f>
        <v>45970</v>
      </c>
      <c r="AP283" s="595"/>
      <c r="AQ283" s="595"/>
      <c r="AR283" s="595"/>
      <c r="AS283" s="595"/>
      <c r="AT283" s="596">
        <f t="shared" ref="AT283" si="362">AT282</f>
        <v>45971</v>
      </c>
      <c r="AU283" s="597"/>
      <c r="AV283" s="597"/>
      <c r="AW283" s="597"/>
      <c r="AX283" s="598"/>
    </row>
    <row r="284" spans="2:50" ht="14.25" customHeight="1">
      <c r="B284" s="494" t="s">
        <v>165</v>
      </c>
      <c r="C284" s="494" t="s">
        <v>160</v>
      </c>
      <c r="D284" s="494"/>
      <c r="E284" s="494" t="s">
        <v>161</v>
      </c>
      <c r="F284" s="494"/>
      <c r="G284" s="494"/>
      <c r="H284" s="494" t="s">
        <v>166</v>
      </c>
      <c r="I284" s="527" t="s">
        <v>446</v>
      </c>
      <c r="J284" s="527"/>
      <c r="K284" s="527"/>
      <c r="L284" s="527" t="s">
        <v>166</v>
      </c>
      <c r="M284" s="527" t="s">
        <v>168</v>
      </c>
      <c r="N284" s="494"/>
      <c r="O284" s="494" t="s">
        <v>167</v>
      </c>
      <c r="P284" s="494" t="s">
        <v>163</v>
      </c>
      <c r="Q284" s="494"/>
      <c r="R284" s="494"/>
      <c r="S284" s="494"/>
      <c r="T284" s="494" t="s">
        <v>166</v>
      </c>
      <c r="U284" s="494" t="s">
        <v>163</v>
      </c>
      <c r="V284" s="494"/>
      <c r="W284" s="494"/>
      <c r="X284" s="494"/>
      <c r="Y284" s="494" t="s">
        <v>166</v>
      </c>
      <c r="Z284" s="494" t="s">
        <v>163</v>
      </c>
      <c r="AA284" s="494"/>
      <c r="AB284" s="494"/>
      <c r="AC284" s="494"/>
      <c r="AD284" s="494" t="s">
        <v>166</v>
      </c>
      <c r="AE284" s="494" t="s">
        <v>163</v>
      </c>
      <c r="AF284" s="494"/>
      <c r="AG284" s="494"/>
      <c r="AH284" s="494"/>
      <c r="AI284" s="494" t="s">
        <v>166</v>
      </c>
      <c r="AJ284" s="494" t="s">
        <v>163</v>
      </c>
      <c r="AK284" s="494"/>
      <c r="AL284" s="494"/>
      <c r="AM284" s="494"/>
      <c r="AN284" s="494" t="s">
        <v>166</v>
      </c>
      <c r="AO284" s="494" t="s">
        <v>163</v>
      </c>
      <c r="AP284" s="494"/>
      <c r="AQ284" s="494"/>
      <c r="AR284" s="494"/>
      <c r="AS284" s="494" t="s">
        <v>166</v>
      </c>
      <c r="AT284" s="494" t="s">
        <v>163</v>
      </c>
      <c r="AU284" s="494"/>
      <c r="AV284" s="494"/>
      <c r="AW284" s="494"/>
      <c r="AX284" s="494" t="s">
        <v>166</v>
      </c>
    </row>
    <row r="285" spans="2:50" ht="14.25" customHeight="1">
      <c r="B285" s="494"/>
      <c r="C285" s="494"/>
      <c r="D285" s="494"/>
      <c r="E285" s="494" t="s">
        <v>447</v>
      </c>
      <c r="F285" s="494"/>
      <c r="G285" s="494"/>
      <c r="H285" s="494"/>
      <c r="I285" s="527" t="s">
        <v>447</v>
      </c>
      <c r="J285" s="527"/>
      <c r="K285" s="527"/>
      <c r="L285" s="527"/>
      <c r="M285" s="527"/>
      <c r="N285" s="494"/>
      <c r="O285" s="494"/>
      <c r="P285" s="494" t="s">
        <v>448</v>
      </c>
      <c r="Q285" s="494"/>
      <c r="R285" s="494"/>
      <c r="S285" s="494"/>
      <c r="T285" s="494"/>
      <c r="U285" s="494" t="s">
        <v>448</v>
      </c>
      <c r="V285" s="494"/>
      <c r="W285" s="494"/>
      <c r="X285" s="494"/>
      <c r="Y285" s="494"/>
      <c r="Z285" s="494" t="s">
        <v>448</v>
      </c>
      <c r="AA285" s="494"/>
      <c r="AB285" s="494"/>
      <c r="AC285" s="494"/>
      <c r="AD285" s="494"/>
      <c r="AE285" s="494" t="s">
        <v>448</v>
      </c>
      <c r="AF285" s="494"/>
      <c r="AG285" s="494"/>
      <c r="AH285" s="494"/>
      <c r="AI285" s="494"/>
      <c r="AJ285" s="494" t="s">
        <v>448</v>
      </c>
      <c r="AK285" s="494"/>
      <c r="AL285" s="494"/>
      <c r="AM285" s="494"/>
      <c r="AN285" s="494"/>
      <c r="AO285" s="494" t="s">
        <v>448</v>
      </c>
      <c r="AP285" s="494"/>
      <c r="AQ285" s="494"/>
      <c r="AR285" s="494"/>
      <c r="AS285" s="494"/>
      <c r="AT285" s="494" t="s">
        <v>448</v>
      </c>
      <c r="AU285" s="494"/>
      <c r="AV285" s="494"/>
      <c r="AW285" s="494"/>
      <c r="AX285" s="494"/>
    </row>
    <row r="286" spans="2:50" ht="14.25" customHeight="1">
      <c r="B286" s="494"/>
      <c r="C286" s="494"/>
      <c r="D286" s="494"/>
      <c r="E286" s="203" t="s">
        <v>162</v>
      </c>
      <c r="F286" s="203" t="s">
        <v>449</v>
      </c>
      <c r="G286" s="203" t="s">
        <v>164</v>
      </c>
      <c r="H286" s="494"/>
      <c r="I286" s="204" t="s">
        <v>162</v>
      </c>
      <c r="J286" s="204" t="s">
        <v>449</v>
      </c>
      <c r="K286" s="204" t="s">
        <v>164</v>
      </c>
      <c r="L286" s="527"/>
      <c r="M286" s="527"/>
      <c r="N286" s="494"/>
      <c r="O286" s="494"/>
      <c r="P286" s="203" t="s">
        <v>162</v>
      </c>
      <c r="Q286" s="203" t="s">
        <v>449</v>
      </c>
      <c r="R286" s="203" t="s">
        <v>164</v>
      </c>
      <c r="S286" s="205" t="s">
        <v>168</v>
      </c>
      <c r="T286" s="494"/>
      <c r="U286" s="203" t="s">
        <v>162</v>
      </c>
      <c r="V286" s="203" t="s">
        <v>449</v>
      </c>
      <c r="W286" s="203" t="s">
        <v>164</v>
      </c>
      <c r="X286" s="205" t="s">
        <v>168</v>
      </c>
      <c r="Y286" s="494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494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494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494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494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494"/>
    </row>
    <row r="287" spans="2:50" ht="14.25" customHeight="1">
      <c r="B287" s="494" t="s">
        <v>139</v>
      </c>
      <c r="C287" s="203">
        <v>1</v>
      </c>
      <c r="D287" s="206" t="s">
        <v>415</v>
      </c>
      <c r="E287" s="203">
        <v>21</v>
      </c>
      <c r="F287" s="203">
        <v>2000</v>
      </c>
      <c r="G287" s="208">
        <f t="shared" ref="G287:G295" si="363">F287/E287</f>
        <v>95.238095238095241</v>
      </c>
      <c r="H287" s="529">
        <f>AVERAGE(G287:G301)</f>
        <v>87.011523098479614</v>
      </c>
      <c r="I287" s="209">
        <f>AVERAGE(P287,U287,Z287,AE287,AJ287,AO287,AT287)</f>
        <v>21</v>
      </c>
      <c r="J287" s="209">
        <f>AVERAGE(Q287,V287,AA287,AF287,AK287,AP287,AU287)</f>
        <v>1763.2273713961845</v>
      </c>
      <c r="K287" s="210">
        <f>AVERAGE(R287,W287,AB287,AG287,AL287,AQ287,AV287)</f>
        <v>83.963208161723074</v>
      </c>
      <c r="L287" s="530">
        <f>IFERROR(AVERAGE(K287:K301),"-")</f>
        <v>76.919593548613761</v>
      </c>
      <c r="M287" s="209">
        <f>RANK(K287, K$287:$K$301)</f>
        <v>2</v>
      </c>
      <c r="N287" s="494"/>
      <c r="O287" s="494"/>
      <c r="P287" s="207">
        <v>21</v>
      </c>
      <c r="Q287" s="207">
        <v>1763.3392004023126</v>
      </c>
      <c r="R287" s="208">
        <f t="shared" ref="R287:R295" si="364">Q287/P287</f>
        <v>83.968533352491079</v>
      </c>
      <c r="S287" s="205">
        <f>RANK(R287, R$287:R$301)</f>
        <v>2</v>
      </c>
      <c r="T287" s="529">
        <f>AVERAGE(R287:R301)</f>
        <v>76.910880362826049</v>
      </c>
      <c r="U287" s="207">
        <v>21</v>
      </c>
      <c r="V287" s="207">
        <v>1763.188253801784</v>
      </c>
      <c r="W287" s="208">
        <f t="shared" ref="W287:W295" si="365">V287/U287</f>
        <v>83.96134541913257</v>
      </c>
      <c r="X287" s="205">
        <f>RANK(W287, W$287:W$301)</f>
        <v>2</v>
      </c>
      <c r="Y287" s="529">
        <f>AVERAGE(W287:W301)</f>
        <v>76.910824853882843</v>
      </c>
      <c r="Z287" s="207">
        <v>21</v>
      </c>
      <c r="AA287" s="207">
        <v>1763.0906389301626</v>
      </c>
      <c r="AB287" s="208">
        <f t="shared" ref="AB287:AB295" si="366">AA287/Z287</f>
        <v>83.956697091912503</v>
      </c>
      <c r="AC287" s="205">
        <f>RANK(AB287, AB$287:AB$301)</f>
        <v>2</v>
      </c>
      <c r="AD287" s="529">
        <f>AVERAGE(AB287:AB301)</f>
        <v>76.915233685234782</v>
      </c>
      <c r="AE287" s="207">
        <v>21</v>
      </c>
      <c r="AF287" s="207">
        <v>1763.1419939577038</v>
      </c>
      <c r="AG287" s="208">
        <f t="shared" ref="AG287:AG295" si="367">AF287/AE287</f>
        <v>83.959142569414468</v>
      </c>
      <c r="AH287" s="205">
        <f>RANK(AG287, AG$287:AG$301)</f>
        <v>2</v>
      </c>
      <c r="AI287" s="529">
        <f>AVERAGE(AG287:AG301)</f>
        <v>76.917718326873285</v>
      </c>
      <c r="AJ287" s="207">
        <v>21</v>
      </c>
      <c r="AK287" s="207">
        <v>1763.2653061224476</v>
      </c>
      <c r="AL287" s="208">
        <f t="shared" ref="AL287:AL295" si="368">AK287/AJ287</f>
        <v>83.96501457725941</v>
      </c>
      <c r="AM287" s="205">
        <f>RANK(AL287, AL$287:AL$301)</f>
        <v>2</v>
      </c>
      <c r="AN287" s="529">
        <f>AVERAGE(AL287:AL301)</f>
        <v>76.92327345425764</v>
      </c>
      <c r="AO287" s="207">
        <v>21</v>
      </c>
      <c r="AP287" s="207">
        <v>1763.3194205745142</v>
      </c>
      <c r="AQ287" s="208">
        <f t="shared" ref="AQ287:AQ295" si="369">AP287/AO287</f>
        <v>83.967591455929252</v>
      </c>
      <c r="AR287" s="205">
        <f>RANK(AQ287, AQ$287:AQ$301)</f>
        <v>2</v>
      </c>
      <c r="AS287" s="529">
        <f>AVERAGE(AQ287:AQ301)</f>
        <v>76.927667324436015</v>
      </c>
      <c r="AT287" s="207">
        <v>21</v>
      </c>
      <c r="AU287" s="207">
        <v>1763.2467859843675</v>
      </c>
      <c r="AV287" s="208">
        <f t="shared" ref="AV287:AV295" si="370">AU287/AT287</f>
        <v>83.964132665922264</v>
      </c>
      <c r="AW287" s="205">
        <f>RANK(AV287, AV$287:AV$301)</f>
        <v>2</v>
      </c>
      <c r="AX287" s="529">
        <f>AVERAGE(AV287:AV301)</f>
        <v>76.931556832785731</v>
      </c>
    </row>
    <row r="288" spans="2:50" ht="14.25" customHeight="1">
      <c r="B288" s="494"/>
      <c r="C288" s="203">
        <v>2</v>
      </c>
      <c r="D288" s="206" t="s">
        <v>416</v>
      </c>
      <c r="E288" s="203">
        <v>25</v>
      </c>
      <c r="F288" s="203">
        <v>2000</v>
      </c>
      <c r="G288" s="208">
        <f t="shared" si="363"/>
        <v>80</v>
      </c>
      <c r="H288" s="529"/>
      <c r="I288" s="209">
        <f t="shared" ref="I288:K295" si="371">AVERAGE(P288,U288,Z288,AE288,AJ288,AO288,AT288)</f>
        <v>25</v>
      </c>
      <c r="J288" s="209">
        <f t="shared" si="371"/>
        <v>1781.0129380905857</v>
      </c>
      <c r="K288" s="210">
        <f t="shared" si="371"/>
        <v>71.240517523623424</v>
      </c>
      <c r="L288" s="530"/>
      <c r="M288" s="209">
        <f>RANK(K288, K$287:$K$301)</f>
        <v>8</v>
      </c>
      <c r="N288" s="494"/>
      <c r="O288" s="494"/>
      <c r="P288" s="207">
        <v>25</v>
      </c>
      <c r="Q288" s="207">
        <v>1780.7595376727211</v>
      </c>
      <c r="R288" s="208">
        <f t="shared" si="364"/>
        <v>71.230381506908842</v>
      </c>
      <c r="S288" s="205">
        <f t="shared" ref="S288:S295" si="372">RANK(R288, R$287:R$301)</f>
        <v>8</v>
      </c>
      <c r="T288" s="529"/>
      <c r="U288" s="207">
        <v>25</v>
      </c>
      <c r="V288" s="207">
        <v>1780.8017653549102</v>
      </c>
      <c r="W288" s="208">
        <f t="shared" si="365"/>
        <v>71.232070614196402</v>
      </c>
      <c r="X288" s="205">
        <f t="shared" ref="X288:X295" si="373">RANK(W288, W$287:W$301)</f>
        <v>8</v>
      </c>
      <c r="Y288" s="529"/>
      <c r="Z288" s="207">
        <v>25</v>
      </c>
      <c r="AA288" s="207">
        <v>1780.8510638297867</v>
      </c>
      <c r="AB288" s="208">
        <f t="shared" si="366"/>
        <v>71.234042553191472</v>
      </c>
      <c r="AC288" s="205">
        <f t="shared" ref="AC288:AC295" si="374">RANK(AB288, AB$287:AB$301)</f>
        <v>8</v>
      </c>
      <c r="AD288" s="529"/>
      <c r="AE288" s="207">
        <v>25</v>
      </c>
      <c r="AF288" s="207">
        <v>1780.9947207557655</v>
      </c>
      <c r="AG288" s="208">
        <f t="shared" si="367"/>
        <v>71.239788830230623</v>
      </c>
      <c r="AH288" s="205">
        <f t="shared" ref="AH288:AH295" si="375">RANK(AG288, AG$287:AG$301)</f>
        <v>8</v>
      </c>
      <c r="AI288" s="529"/>
      <c r="AJ288" s="207">
        <v>25</v>
      </c>
      <c r="AK288" s="207">
        <v>1781.1372616388937</v>
      </c>
      <c r="AL288" s="208">
        <f t="shared" si="368"/>
        <v>71.245490465555747</v>
      </c>
      <c r="AM288" s="205">
        <f t="shared" ref="AM288:AM295" si="376">RANK(AL288, AL$287:AL$301)</f>
        <v>8</v>
      </c>
      <c r="AN288" s="529"/>
      <c r="AO288" s="207">
        <v>25</v>
      </c>
      <c r="AP288" s="207">
        <v>1781.1558430504722</v>
      </c>
      <c r="AQ288" s="208">
        <f t="shared" si="369"/>
        <v>71.246233722018886</v>
      </c>
      <c r="AR288" s="205">
        <f t="shared" ref="AR288:AR295" si="377">RANK(AQ288, AQ$287:AQ$301)</f>
        <v>8</v>
      </c>
      <c r="AS288" s="529"/>
      <c r="AT288" s="207">
        <v>25</v>
      </c>
      <c r="AU288" s="207">
        <v>1781.3903743315511</v>
      </c>
      <c r="AV288" s="208">
        <f t="shared" si="370"/>
        <v>71.255614973262041</v>
      </c>
      <c r="AW288" s="205">
        <f t="shared" ref="AW288:AW295" si="378">RANK(AV288, AV$287:AV$301)</f>
        <v>8</v>
      </c>
      <c r="AX288" s="529"/>
    </row>
    <row r="289" spans="2:50" ht="14.25" customHeight="1">
      <c r="B289" s="494"/>
      <c r="C289" s="203">
        <v>3</v>
      </c>
      <c r="D289" s="206" t="s">
        <v>417</v>
      </c>
      <c r="E289" s="203">
        <v>24</v>
      </c>
      <c r="F289" s="203">
        <v>2000</v>
      </c>
      <c r="G289" s="208">
        <f t="shared" si="363"/>
        <v>83.333333333333329</v>
      </c>
      <c r="H289" s="529"/>
      <c r="I289" s="209">
        <f t="shared" si="371"/>
        <v>24</v>
      </c>
      <c r="J289" s="209">
        <f t="shared" si="371"/>
        <v>1772.2299224685776</v>
      </c>
      <c r="K289" s="210">
        <f t="shared" si="371"/>
        <v>73.842913436190742</v>
      </c>
      <c r="L289" s="530"/>
      <c r="M289" s="209">
        <f>RANK(K289, K$287:$K$301)</f>
        <v>5</v>
      </c>
      <c r="N289" s="494"/>
      <c r="O289" s="494"/>
      <c r="P289" s="207">
        <v>24</v>
      </c>
      <c r="Q289" s="207">
        <v>1772.2873900293257</v>
      </c>
      <c r="R289" s="208">
        <f t="shared" si="364"/>
        <v>73.845307917888576</v>
      </c>
      <c r="S289" s="205">
        <f t="shared" si="372"/>
        <v>5</v>
      </c>
      <c r="T289" s="529"/>
      <c r="U289" s="207">
        <v>24</v>
      </c>
      <c r="V289" s="207">
        <v>1772.3747980613891</v>
      </c>
      <c r="W289" s="208">
        <f t="shared" si="365"/>
        <v>73.848949919224552</v>
      </c>
      <c r="X289" s="205">
        <f t="shared" si="373"/>
        <v>5</v>
      </c>
      <c r="Y289" s="529"/>
      <c r="Z289" s="207">
        <v>24</v>
      </c>
      <c r="AA289" s="207">
        <v>1772.3934934159565</v>
      </c>
      <c r="AB289" s="208">
        <f t="shared" si="366"/>
        <v>73.849728892331527</v>
      </c>
      <c r="AC289" s="205">
        <f t="shared" si="374"/>
        <v>5</v>
      </c>
      <c r="AD289" s="529"/>
      <c r="AE289" s="207">
        <v>24</v>
      </c>
      <c r="AF289" s="207">
        <v>1772.1498371335515</v>
      </c>
      <c r="AG289" s="208">
        <f t="shared" si="367"/>
        <v>73.839576547231317</v>
      </c>
      <c r="AH289" s="205">
        <f t="shared" si="375"/>
        <v>5</v>
      </c>
      <c r="AI289" s="529"/>
      <c r="AJ289" s="207">
        <v>24</v>
      </c>
      <c r="AK289" s="207">
        <v>1772.1509433962274</v>
      </c>
      <c r="AL289" s="208">
        <f t="shared" si="368"/>
        <v>73.839622641509479</v>
      </c>
      <c r="AM289" s="205">
        <f t="shared" si="376"/>
        <v>5</v>
      </c>
      <c r="AN289" s="529"/>
      <c r="AO289" s="207">
        <v>24</v>
      </c>
      <c r="AP289" s="207">
        <v>1772.1374914636922</v>
      </c>
      <c r="AQ289" s="208">
        <f t="shared" si="369"/>
        <v>73.839062144320508</v>
      </c>
      <c r="AR289" s="205">
        <f t="shared" si="377"/>
        <v>5</v>
      </c>
      <c r="AS289" s="529"/>
      <c r="AT289" s="207">
        <v>24</v>
      </c>
      <c r="AU289" s="207">
        <v>1772.115503779899</v>
      </c>
      <c r="AV289" s="208">
        <f t="shared" si="370"/>
        <v>73.838145990829119</v>
      </c>
      <c r="AW289" s="205">
        <f t="shared" si="378"/>
        <v>5</v>
      </c>
      <c r="AX289" s="529"/>
    </row>
    <row r="290" spans="2:50" ht="14.25" customHeight="1">
      <c r="B290" s="494"/>
      <c r="C290" s="203">
        <v>4</v>
      </c>
      <c r="D290" s="206" t="s">
        <v>419</v>
      </c>
      <c r="E290" s="203">
        <v>24</v>
      </c>
      <c r="F290" s="203">
        <v>2000</v>
      </c>
      <c r="G290" s="208">
        <f t="shared" si="363"/>
        <v>83.333333333333329</v>
      </c>
      <c r="H290" s="529"/>
      <c r="I290" s="209">
        <f t="shared" si="371"/>
        <v>24</v>
      </c>
      <c r="J290" s="209">
        <f t="shared" si="371"/>
        <v>1764.4037954874032</v>
      </c>
      <c r="K290" s="210">
        <f t="shared" si="371"/>
        <v>73.516824811975127</v>
      </c>
      <c r="L290" s="530"/>
      <c r="M290" s="209">
        <f>RANK(K290, K$287:$K$301)</f>
        <v>6</v>
      </c>
      <c r="N290" s="494"/>
      <c r="O290" s="494"/>
      <c r="P290" s="207">
        <v>24</v>
      </c>
      <c r="Q290" s="207">
        <v>1763.7757546717771</v>
      </c>
      <c r="R290" s="208">
        <f t="shared" si="364"/>
        <v>73.490656444657375</v>
      </c>
      <c r="S290" s="205">
        <f t="shared" si="372"/>
        <v>7</v>
      </c>
      <c r="T290" s="529"/>
      <c r="U290" s="207">
        <v>24</v>
      </c>
      <c r="V290" s="207">
        <v>1763.9565741857664</v>
      </c>
      <c r="W290" s="208">
        <f t="shared" si="365"/>
        <v>73.498190591073595</v>
      </c>
      <c r="X290" s="205">
        <f t="shared" si="373"/>
        <v>7</v>
      </c>
      <c r="Y290" s="529"/>
      <c r="Z290" s="207">
        <v>24</v>
      </c>
      <c r="AA290" s="207">
        <v>1764.0599001663904</v>
      </c>
      <c r="AB290" s="208">
        <f t="shared" si="366"/>
        <v>73.502495840266263</v>
      </c>
      <c r="AC290" s="205">
        <f t="shared" si="374"/>
        <v>7</v>
      </c>
      <c r="AD290" s="529"/>
      <c r="AE290" s="207">
        <v>24</v>
      </c>
      <c r="AF290" s="207">
        <v>1764.4171779141116</v>
      </c>
      <c r="AG290" s="208">
        <f t="shared" si="367"/>
        <v>73.517382413087986</v>
      </c>
      <c r="AH290" s="205">
        <f t="shared" si="375"/>
        <v>6</v>
      </c>
      <c r="AI290" s="529"/>
      <c r="AJ290" s="207">
        <v>24</v>
      </c>
      <c r="AK290" s="207">
        <v>1764.6604441583522</v>
      </c>
      <c r="AL290" s="208">
        <f t="shared" si="368"/>
        <v>73.527518506598014</v>
      </c>
      <c r="AM290" s="205">
        <f t="shared" si="376"/>
        <v>6</v>
      </c>
      <c r="AN290" s="529"/>
      <c r="AO290" s="207">
        <v>24</v>
      </c>
      <c r="AP290" s="207">
        <v>1764.9198787353835</v>
      </c>
      <c r="AQ290" s="208">
        <f t="shared" si="369"/>
        <v>73.538328280640982</v>
      </c>
      <c r="AR290" s="205">
        <f t="shared" si="377"/>
        <v>6</v>
      </c>
      <c r="AS290" s="529"/>
      <c r="AT290" s="207">
        <v>24</v>
      </c>
      <c r="AU290" s="207">
        <v>1765.03683858004</v>
      </c>
      <c r="AV290" s="208">
        <f t="shared" si="370"/>
        <v>73.543201607501672</v>
      </c>
      <c r="AW290" s="205">
        <f t="shared" si="378"/>
        <v>6</v>
      </c>
      <c r="AX290" s="529"/>
    </row>
    <row r="291" spans="2:50" ht="14.25" customHeight="1">
      <c r="B291" s="494"/>
      <c r="C291" s="203">
        <v>5</v>
      </c>
      <c r="D291" s="206" t="s">
        <v>414</v>
      </c>
      <c r="E291" s="203">
        <v>25</v>
      </c>
      <c r="F291" s="203">
        <v>2000</v>
      </c>
      <c r="G291" s="208">
        <f t="shared" si="363"/>
        <v>80</v>
      </c>
      <c r="H291" s="529"/>
      <c r="I291" s="209">
        <f t="shared" si="371"/>
        <v>25</v>
      </c>
      <c r="J291" s="209">
        <f t="shared" si="371"/>
        <v>1773.0461885689379</v>
      </c>
      <c r="K291" s="210">
        <f t="shared" si="371"/>
        <v>70.921847542757519</v>
      </c>
      <c r="L291" s="530"/>
      <c r="M291" s="209">
        <f>RANK(K291, K$287:$K$301)</f>
        <v>9</v>
      </c>
      <c r="N291" s="494"/>
      <c r="O291" s="494"/>
      <c r="P291" s="207">
        <v>25</v>
      </c>
      <c r="Q291" s="207">
        <v>1772.8077791283204</v>
      </c>
      <c r="R291" s="208">
        <f t="shared" si="364"/>
        <v>70.91231116513282</v>
      </c>
      <c r="S291" s="205">
        <f t="shared" si="372"/>
        <v>9</v>
      </c>
      <c r="T291" s="529"/>
      <c r="U291" s="207">
        <v>25</v>
      </c>
      <c r="V291" s="207">
        <v>1772.6114649681526</v>
      </c>
      <c r="W291" s="208">
        <f t="shared" si="365"/>
        <v>70.904458598726109</v>
      </c>
      <c r="X291" s="205">
        <f t="shared" si="373"/>
        <v>9</v>
      </c>
      <c r="Y291" s="529"/>
      <c r="Z291" s="207">
        <v>25</v>
      </c>
      <c r="AA291" s="207">
        <v>1772.749590834698</v>
      </c>
      <c r="AB291" s="208">
        <f t="shared" si="366"/>
        <v>70.909983633387924</v>
      </c>
      <c r="AC291" s="205">
        <f t="shared" si="374"/>
        <v>9</v>
      </c>
      <c r="AD291" s="529"/>
      <c r="AE291" s="207">
        <v>25</v>
      </c>
      <c r="AF291" s="207">
        <v>1773.0912973838765</v>
      </c>
      <c r="AG291" s="208">
        <f t="shared" si="367"/>
        <v>70.923651895355064</v>
      </c>
      <c r="AH291" s="205">
        <f t="shared" si="375"/>
        <v>9</v>
      </c>
      <c r="AI291" s="529"/>
      <c r="AJ291" s="207">
        <v>25</v>
      </c>
      <c r="AK291" s="207">
        <v>1773.3128834355796</v>
      </c>
      <c r="AL291" s="208">
        <f t="shared" si="368"/>
        <v>70.932515337423183</v>
      </c>
      <c r="AM291" s="205">
        <f t="shared" si="376"/>
        <v>9</v>
      </c>
      <c r="AN291" s="529"/>
      <c r="AO291" s="207">
        <v>25</v>
      </c>
      <c r="AP291" s="207">
        <v>1773.297176583183</v>
      </c>
      <c r="AQ291" s="208">
        <f t="shared" si="369"/>
        <v>70.931887063327324</v>
      </c>
      <c r="AR291" s="205">
        <f t="shared" si="377"/>
        <v>9</v>
      </c>
      <c r="AS291" s="529"/>
      <c r="AT291" s="207">
        <v>25</v>
      </c>
      <c r="AU291" s="207">
        <v>1773.4531276487546</v>
      </c>
      <c r="AV291" s="208">
        <f t="shared" si="370"/>
        <v>70.938125105950178</v>
      </c>
      <c r="AW291" s="205">
        <f t="shared" si="378"/>
        <v>9</v>
      </c>
      <c r="AX291" s="529"/>
    </row>
    <row r="292" spans="2:50" ht="14.25" customHeight="1">
      <c r="B292" s="494"/>
      <c r="C292" s="203">
        <v>6</v>
      </c>
      <c r="D292" s="206" t="s">
        <v>667</v>
      </c>
      <c r="E292" s="203">
        <v>23</v>
      </c>
      <c r="F292" s="203">
        <v>2000</v>
      </c>
      <c r="G292" s="208">
        <f t="shared" si="363"/>
        <v>86.956521739130437</v>
      </c>
      <c r="H292" s="529"/>
      <c r="I292" s="209">
        <f t="shared" si="371"/>
        <v>23</v>
      </c>
      <c r="J292" s="209">
        <f t="shared" si="371"/>
        <v>1764.7785648886891</v>
      </c>
      <c r="K292" s="210">
        <f t="shared" si="371"/>
        <v>76.729502821247351</v>
      </c>
      <c r="L292" s="530"/>
      <c r="M292" s="209">
        <f>RANK(K292, K$287:$K$301)</f>
        <v>4</v>
      </c>
      <c r="N292" s="494"/>
      <c r="O292" s="494"/>
      <c r="P292" s="207">
        <v>23</v>
      </c>
      <c r="Q292" s="207">
        <v>1764.6459747817653</v>
      </c>
      <c r="R292" s="208">
        <f t="shared" si="364"/>
        <v>76.72373803398979</v>
      </c>
      <c r="S292" s="205">
        <f t="shared" si="372"/>
        <v>4</v>
      </c>
      <c r="T292" s="529"/>
      <c r="U292" s="207">
        <v>23</v>
      </c>
      <c r="V292" s="207">
        <v>1764.5642633228849</v>
      </c>
      <c r="W292" s="208">
        <f t="shared" si="365"/>
        <v>76.720185361864566</v>
      </c>
      <c r="X292" s="205">
        <f t="shared" si="373"/>
        <v>4</v>
      </c>
      <c r="Y292" s="529"/>
      <c r="Z292" s="207">
        <v>23</v>
      </c>
      <c r="AA292" s="207">
        <v>1764.676616915423</v>
      </c>
      <c r="AB292" s="208">
        <f t="shared" si="366"/>
        <v>76.725070300670566</v>
      </c>
      <c r="AC292" s="205">
        <f t="shared" si="374"/>
        <v>4</v>
      </c>
      <c r="AD292" s="529"/>
      <c r="AE292" s="207">
        <v>23</v>
      </c>
      <c r="AF292" s="207">
        <v>1764.6545454545446</v>
      </c>
      <c r="AG292" s="208">
        <f t="shared" si="367"/>
        <v>76.724110671936728</v>
      </c>
      <c r="AH292" s="205">
        <f t="shared" si="375"/>
        <v>4</v>
      </c>
      <c r="AI292" s="529"/>
      <c r="AJ292" s="207">
        <v>23</v>
      </c>
      <c r="AK292" s="207">
        <v>1764.9003815175915</v>
      </c>
      <c r="AL292" s="208">
        <f t="shared" si="368"/>
        <v>76.734799196417029</v>
      </c>
      <c r="AM292" s="205">
        <f t="shared" si="376"/>
        <v>4</v>
      </c>
      <c r="AN292" s="529"/>
      <c r="AO292" s="207">
        <v>23</v>
      </c>
      <c r="AP292" s="207">
        <v>1764.9935949691383</v>
      </c>
      <c r="AQ292" s="208">
        <f t="shared" si="369"/>
        <v>76.738851955179925</v>
      </c>
      <c r="AR292" s="205">
        <f t="shared" si="377"/>
        <v>4</v>
      </c>
      <c r="AS292" s="529"/>
      <c r="AT292" s="207">
        <v>23</v>
      </c>
      <c r="AU292" s="207">
        <v>1765.0145772594751</v>
      </c>
      <c r="AV292" s="208">
        <f t="shared" si="370"/>
        <v>76.739764228672826</v>
      </c>
      <c r="AW292" s="205">
        <f t="shared" si="378"/>
        <v>4</v>
      </c>
      <c r="AX292" s="529"/>
    </row>
    <row r="293" spans="2:50" ht="14.25" customHeight="1">
      <c r="B293" s="494"/>
      <c r="C293" s="203">
        <v>7</v>
      </c>
      <c r="D293" s="206" t="s">
        <v>689</v>
      </c>
      <c r="E293" s="203">
        <v>20</v>
      </c>
      <c r="F293" s="203">
        <v>2000</v>
      </c>
      <c r="G293" s="208">
        <f t="shared" si="363"/>
        <v>100</v>
      </c>
      <c r="H293" s="529"/>
      <c r="I293" s="209">
        <f t="shared" si="371"/>
        <v>20</v>
      </c>
      <c r="J293" s="209">
        <f t="shared" si="371"/>
        <v>1765.2931872356489</v>
      </c>
      <c r="K293" s="210">
        <f t="shared" si="371"/>
        <v>88.264659361782449</v>
      </c>
      <c r="L293" s="530"/>
      <c r="M293" s="209">
        <f>RANK(K293, K$287:$K$301)</f>
        <v>1</v>
      </c>
      <c r="N293" s="494"/>
      <c r="O293" s="494"/>
      <c r="P293" s="207">
        <v>20</v>
      </c>
      <c r="Q293" s="207">
        <v>1764.7686832740217</v>
      </c>
      <c r="R293" s="208">
        <f t="shared" si="364"/>
        <v>88.238434163701086</v>
      </c>
      <c r="S293" s="205">
        <f t="shared" si="372"/>
        <v>1</v>
      </c>
      <c r="T293" s="529"/>
      <c r="U293" s="207">
        <v>20</v>
      </c>
      <c r="V293" s="207">
        <v>1764.7058823529394</v>
      </c>
      <c r="W293" s="208">
        <f t="shared" si="365"/>
        <v>88.235294117646973</v>
      </c>
      <c r="X293" s="205">
        <f t="shared" si="373"/>
        <v>1</v>
      </c>
      <c r="Y293" s="529"/>
      <c r="Z293" s="207">
        <v>20</v>
      </c>
      <c r="AA293" s="207">
        <v>1765.1535380507335</v>
      </c>
      <c r="AB293" s="208">
        <f t="shared" si="366"/>
        <v>88.257676902536673</v>
      </c>
      <c r="AC293" s="205">
        <f t="shared" si="374"/>
        <v>1</v>
      </c>
      <c r="AD293" s="529"/>
      <c r="AE293" s="207">
        <v>20</v>
      </c>
      <c r="AF293" s="207">
        <v>1765.1521137890159</v>
      </c>
      <c r="AG293" s="208">
        <f t="shared" si="367"/>
        <v>88.257605689450799</v>
      </c>
      <c r="AH293" s="205">
        <f t="shared" si="375"/>
        <v>1</v>
      </c>
      <c r="AI293" s="529"/>
      <c r="AJ293" s="207">
        <v>20</v>
      </c>
      <c r="AK293" s="207">
        <v>1765.4112221368107</v>
      </c>
      <c r="AL293" s="208">
        <f t="shared" si="368"/>
        <v>88.270561106840532</v>
      </c>
      <c r="AM293" s="205">
        <f t="shared" si="376"/>
        <v>1</v>
      </c>
      <c r="AN293" s="529"/>
      <c r="AO293" s="207">
        <v>20</v>
      </c>
      <c r="AP293" s="207">
        <v>1765.7831325301188</v>
      </c>
      <c r="AQ293" s="208">
        <f t="shared" si="369"/>
        <v>88.289156626505942</v>
      </c>
      <c r="AR293" s="205">
        <f t="shared" si="377"/>
        <v>1</v>
      </c>
      <c r="AS293" s="529"/>
      <c r="AT293" s="207">
        <v>20</v>
      </c>
      <c r="AU293" s="207">
        <v>1766.077738515902</v>
      </c>
      <c r="AV293" s="208">
        <f t="shared" si="370"/>
        <v>88.303886925795098</v>
      </c>
      <c r="AW293" s="205">
        <f t="shared" si="378"/>
        <v>1</v>
      </c>
      <c r="AX293" s="529"/>
    </row>
    <row r="294" spans="2:50" ht="14.25" customHeight="1">
      <c r="B294" s="494"/>
      <c r="C294" s="203">
        <v>8</v>
      </c>
      <c r="D294" s="206" t="s">
        <v>672</v>
      </c>
      <c r="E294" s="203">
        <v>24</v>
      </c>
      <c r="F294" s="203">
        <v>2000</v>
      </c>
      <c r="G294" s="208">
        <f t="shared" si="363"/>
        <v>83.333333333333329</v>
      </c>
      <c r="H294" s="529"/>
      <c r="I294" s="209">
        <f t="shared" si="371"/>
        <v>24</v>
      </c>
      <c r="J294" s="209">
        <f t="shared" si="371"/>
        <v>1764.2200806905507</v>
      </c>
      <c r="K294" s="210">
        <f t="shared" si="371"/>
        <v>73.509170028772942</v>
      </c>
      <c r="L294" s="530"/>
      <c r="M294" s="209">
        <f>RANK(K294, K$287:$K$301)</f>
        <v>7</v>
      </c>
      <c r="N294" s="494"/>
      <c r="O294" s="494"/>
      <c r="P294" s="207">
        <v>24</v>
      </c>
      <c r="Q294" s="207">
        <v>1764.3997224149894</v>
      </c>
      <c r="R294" s="208">
        <f t="shared" si="364"/>
        <v>73.516655100624561</v>
      </c>
      <c r="S294" s="205">
        <f t="shared" si="372"/>
        <v>6</v>
      </c>
      <c r="T294" s="529"/>
      <c r="U294" s="207">
        <v>24</v>
      </c>
      <c r="V294" s="207">
        <v>1764.4859813084092</v>
      </c>
      <c r="W294" s="208">
        <f t="shared" si="365"/>
        <v>73.520249221183718</v>
      </c>
      <c r="X294" s="205">
        <f>RANK(W294, W$287:W$301)</f>
        <v>6</v>
      </c>
      <c r="Y294" s="529"/>
      <c r="Z294" s="207">
        <v>24</v>
      </c>
      <c r="AA294" s="207">
        <v>1764.4623346751005</v>
      </c>
      <c r="AB294" s="208">
        <f t="shared" si="366"/>
        <v>73.519263944795853</v>
      </c>
      <c r="AC294" s="205">
        <f t="shared" si="374"/>
        <v>6</v>
      </c>
      <c r="AD294" s="529"/>
      <c r="AE294" s="207">
        <v>24</v>
      </c>
      <c r="AF294" s="207">
        <v>1764.2155688622759</v>
      </c>
      <c r="AG294" s="208">
        <f t="shared" si="367"/>
        <v>73.508982035928156</v>
      </c>
      <c r="AH294" s="205">
        <f t="shared" si="375"/>
        <v>7</v>
      </c>
      <c r="AI294" s="529"/>
      <c r="AJ294" s="207">
        <v>24</v>
      </c>
      <c r="AK294" s="207">
        <v>1763.9406080603337</v>
      </c>
      <c r="AL294" s="208">
        <f t="shared" si="368"/>
        <v>73.497525335847243</v>
      </c>
      <c r="AM294" s="205">
        <f t="shared" si="376"/>
        <v>7</v>
      </c>
      <c r="AN294" s="529"/>
      <c r="AO294" s="207">
        <v>24</v>
      </c>
      <c r="AP294" s="207">
        <v>1764.0773718145538</v>
      </c>
      <c r="AQ294" s="208">
        <f t="shared" si="369"/>
        <v>73.503223825606412</v>
      </c>
      <c r="AR294" s="205">
        <f t="shared" si="377"/>
        <v>7</v>
      </c>
      <c r="AS294" s="529"/>
      <c r="AT294" s="207">
        <v>24</v>
      </c>
      <c r="AU294" s="207">
        <v>1763.9589776981916</v>
      </c>
      <c r="AV294" s="208">
        <f t="shared" si="370"/>
        <v>73.498290737424654</v>
      </c>
      <c r="AW294" s="205">
        <f t="shared" si="378"/>
        <v>7</v>
      </c>
      <c r="AX294" s="529"/>
    </row>
    <row r="295" spans="2:50" ht="14.25" customHeight="1">
      <c r="B295" s="494"/>
      <c r="C295" s="203">
        <v>9</v>
      </c>
      <c r="D295" s="206" t="s">
        <v>716</v>
      </c>
      <c r="E295" s="203">
        <v>22</v>
      </c>
      <c r="F295" s="203">
        <v>2000</v>
      </c>
      <c r="G295" s="208">
        <f t="shared" si="363"/>
        <v>90.909090909090907</v>
      </c>
      <c r="H295" s="529"/>
      <c r="I295" s="209">
        <f t="shared" si="371"/>
        <v>22</v>
      </c>
      <c r="J295" s="209">
        <f t="shared" si="371"/>
        <v>1766.3293614879274</v>
      </c>
      <c r="K295" s="210">
        <f t="shared" si="371"/>
        <v>80.287698249451225</v>
      </c>
      <c r="L295" s="530"/>
      <c r="M295" s="209">
        <f>RANK(K295, K$287:$K$301)</f>
        <v>3</v>
      </c>
      <c r="N295" s="494"/>
      <c r="O295" s="494"/>
      <c r="P295" s="207">
        <v>22</v>
      </c>
      <c r="Q295" s="207">
        <v>1765.9819227608875</v>
      </c>
      <c r="R295" s="208">
        <f t="shared" si="364"/>
        <v>80.27190558004034</v>
      </c>
      <c r="S295" s="205">
        <f t="shared" si="372"/>
        <v>3</v>
      </c>
      <c r="T295" s="529"/>
      <c r="U295" s="207">
        <v>22</v>
      </c>
      <c r="V295" s="207">
        <v>1766.0869565217358</v>
      </c>
      <c r="W295" s="208">
        <f t="shared" si="365"/>
        <v>80.276679841897078</v>
      </c>
      <c r="X295" s="205">
        <f t="shared" si="373"/>
        <v>3</v>
      </c>
      <c r="Y295" s="529"/>
      <c r="Z295" s="207">
        <v>22</v>
      </c>
      <c r="AA295" s="207">
        <v>1766.2071681764471</v>
      </c>
      <c r="AB295" s="208">
        <f t="shared" si="366"/>
        <v>80.282144008020325</v>
      </c>
      <c r="AC295" s="205">
        <f t="shared" si="374"/>
        <v>3</v>
      </c>
      <c r="AD295" s="529"/>
      <c r="AE295" s="207">
        <v>22</v>
      </c>
      <c r="AF295" s="207">
        <v>1766.3629343629339</v>
      </c>
      <c r="AG295" s="208">
        <f t="shared" si="367"/>
        <v>80.289224289224265</v>
      </c>
      <c r="AH295" s="205">
        <f t="shared" si="375"/>
        <v>3</v>
      </c>
      <c r="AI295" s="529"/>
      <c r="AJ295" s="207">
        <v>22</v>
      </c>
      <c r="AK295" s="207">
        <v>1766.521106259097</v>
      </c>
      <c r="AL295" s="208">
        <f t="shared" si="368"/>
        <v>80.296413920868048</v>
      </c>
      <c r="AM295" s="205">
        <f t="shared" si="376"/>
        <v>3</v>
      </c>
      <c r="AN295" s="529"/>
      <c r="AO295" s="207">
        <v>22</v>
      </c>
      <c r="AP295" s="207">
        <v>1766.4827586206864</v>
      </c>
      <c r="AQ295" s="208">
        <f t="shared" si="369"/>
        <v>80.294670846394837</v>
      </c>
      <c r="AR295" s="205">
        <f t="shared" si="377"/>
        <v>3</v>
      </c>
      <c r="AS295" s="529"/>
      <c r="AT295" s="207">
        <v>22</v>
      </c>
      <c r="AU295" s="207">
        <v>1766.6626837137021</v>
      </c>
      <c r="AV295" s="208">
        <f t="shared" si="370"/>
        <v>80.302849259713739</v>
      </c>
      <c r="AW295" s="205">
        <f t="shared" si="378"/>
        <v>3</v>
      </c>
      <c r="AX295" s="529"/>
    </row>
    <row r="296" spans="2:50" ht="14.25" customHeight="1">
      <c r="B296" s="494"/>
      <c r="C296" s="203">
        <v>10</v>
      </c>
      <c r="D296" s="206"/>
      <c r="E296" s="203"/>
      <c r="F296" s="203"/>
      <c r="G296" s="208"/>
      <c r="H296" s="529"/>
      <c r="I296" s="209"/>
      <c r="J296" s="209"/>
      <c r="K296" s="210"/>
      <c r="L296" s="530"/>
      <c r="M296" s="209"/>
      <c r="N296" s="494"/>
      <c r="O296" s="494"/>
      <c r="P296" s="207"/>
      <c r="Q296" s="207"/>
      <c r="R296" s="208"/>
      <c r="S296" s="205"/>
      <c r="T296" s="529"/>
      <c r="U296" s="207"/>
      <c r="V296" s="207"/>
      <c r="W296" s="208"/>
      <c r="X296" s="205"/>
      <c r="Y296" s="529"/>
      <c r="Z296" s="207"/>
      <c r="AA296" s="207"/>
      <c r="AB296" s="208"/>
      <c r="AC296" s="205"/>
      <c r="AD296" s="529"/>
      <c r="AE296" s="207"/>
      <c r="AF296" s="207"/>
      <c r="AG296" s="208"/>
      <c r="AH296" s="205"/>
      <c r="AI296" s="529"/>
      <c r="AJ296" s="207"/>
      <c r="AK296" s="207"/>
      <c r="AL296" s="208"/>
      <c r="AM296" s="205"/>
      <c r="AN296" s="529"/>
      <c r="AO296" s="207"/>
      <c r="AP296" s="207"/>
      <c r="AQ296" s="208"/>
      <c r="AR296" s="205"/>
      <c r="AS296" s="529"/>
      <c r="AT296" s="207"/>
      <c r="AU296" s="207"/>
      <c r="AV296" s="208"/>
      <c r="AW296" s="205"/>
      <c r="AX296" s="529"/>
    </row>
    <row r="297" spans="2:50" ht="14.25" customHeight="1">
      <c r="B297" s="494"/>
      <c r="C297" s="203">
        <v>11</v>
      </c>
      <c r="D297" s="206"/>
      <c r="E297" s="203"/>
      <c r="F297" s="203"/>
      <c r="G297" s="208"/>
      <c r="H297" s="529"/>
      <c r="I297" s="209"/>
      <c r="J297" s="209"/>
      <c r="K297" s="210"/>
      <c r="L297" s="530"/>
      <c r="M297" s="209"/>
      <c r="N297" s="494"/>
      <c r="O297" s="494"/>
      <c r="P297" s="207"/>
      <c r="Q297" s="207"/>
      <c r="R297" s="208"/>
      <c r="S297" s="205"/>
      <c r="T297" s="529"/>
      <c r="U297" s="207"/>
      <c r="V297" s="207"/>
      <c r="W297" s="208"/>
      <c r="X297" s="205"/>
      <c r="Y297" s="529"/>
      <c r="Z297" s="207"/>
      <c r="AA297" s="207"/>
      <c r="AB297" s="208"/>
      <c r="AC297" s="205"/>
      <c r="AD297" s="529"/>
      <c r="AE297" s="207"/>
      <c r="AF297" s="207"/>
      <c r="AG297" s="208"/>
      <c r="AH297" s="205"/>
      <c r="AI297" s="529"/>
      <c r="AJ297" s="207"/>
      <c r="AK297" s="207"/>
      <c r="AL297" s="208"/>
      <c r="AM297" s="205"/>
      <c r="AN297" s="529"/>
      <c r="AO297" s="207"/>
      <c r="AP297" s="207"/>
      <c r="AQ297" s="208"/>
      <c r="AR297" s="205"/>
      <c r="AS297" s="529"/>
      <c r="AT297" s="207"/>
      <c r="AU297" s="207"/>
      <c r="AV297" s="208"/>
      <c r="AW297" s="205"/>
      <c r="AX297" s="529"/>
    </row>
    <row r="298" spans="2:50" ht="14.25" customHeight="1">
      <c r="B298" s="494"/>
      <c r="C298" s="203">
        <v>12</v>
      </c>
      <c r="D298" s="206"/>
      <c r="E298" s="203"/>
      <c r="F298" s="203"/>
      <c r="G298" s="208"/>
      <c r="H298" s="529"/>
      <c r="I298" s="209"/>
      <c r="J298" s="209"/>
      <c r="K298" s="210"/>
      <c r="L298" s="530"/>
      <c r="M298" s="209"/>
      <c r="N298" s="494"/>
      <c r="O298" s="494"/>
      <c r="P298" s="207"/>
      <c r="Q298" s="207"/>
      <c r="R298" s="208"/>
      <c r="S298" s="205"/>
      <c r="T298" s="529"/>
      <c r="U298" s="207"/>
      <c r="V298" s="207"/>
      <c r="W298" s="208"/>
      <c r="X298" s="205"/>
      <c r="Y298" s="529"/>
      <c r="Z298" s="207"/>
      <c r="AA298" s="207"/>
      <c r="AB298" s="208"/>
      <c r="AC298" s="205"/>
      <c r="AD298" s="529"/>
      <c r="AE298" s="207"/>
      <c r="AF298" s="207"/>
      <c r="AG298" s="208"/>
      <c r="AH298" s="205"/>
      <c r="AI298" s="529"/>
      <c r="AJ298" s="207"/>
      <c r="AK298" s="207"/>
      <c r="AL298" s="208"/>
      <c r="AM298" s="205"/>
      <c r="AN298" s="529"/>
      <c r="AO298" s="207"/>
      <c r="AP298" s="207"/>
      <c r="AQ298" s="208"/>
      <c r="AR298" s="205"/>
      <c r="AS298" s="529"/>
      <c r="AT298" s="207"/>
      <c r="AU298" s="207"/>
      <c r="AV298" s="208"/>
      <c r="AW298" s="205"/>
      <c r="AX298" s="529"/>
    </row>
    <row r="299" spans="2:50" ht="14.25" customHeight="1">
      <c r="B299" s="494"/>
      <c r="C299" s="203">
        <v>13</v>
      </c>
      <c r="D299" s="206"/>
      <c r="E299" s="203"/>
      <c r="F299" s="203"/>
      <c r="G299" s="208"/>
      <c r="H299" s="529"/>
      <c r="I299" s="209"/>
      <c r="J299" s="209"/>
      <c r="K299" s="210"/>
      <c r="L299" s="530"/>
      <c r="M299" s="209"/>
      <c r="N299" s="494"/>
      <c r="O299" s="494"/>
      <c r="P299" s="207"/>
      <c r="Q299" s="207"/>
      <c r="R299" s="208"/>
      <c r="S299" s="205"/>
      <c r="T299" s="529"/>
      <c r="U299" s="203"/>
      <c r="V299" s="203"/>
      <c r="W299" s="208"/>
      <c r="X299" s="205"/>
      <c r="Y299" s="529"/>
      <c r="Z299" s="207"/>
      <c r="AA299" s="207"/>
      <c r="AB299" s="208"/>
      <c r="AC299" s="205"/>
      <c r="AD299" s="529"/>
      <c r="AE299" s="203"/>
      <c r="AF299" s="203"/>
      <c r="AG299" s="208"/>
      <c r="AH299" s="205"/>
      <c r="AI299" s="529"/>
      <c r="AJ299" s="203"/>
      <c r="AK299" s="203"/>
      <c r="AL299" s="208"/>
      <c r="AM299" s="205"/>
      <c r="AN299" s="529"/>
      <c r="AO299" s="203"/>
      <c r="AP299" s="203"/>
      <c r="AQ299" s="208"/>
      <c r="AR299" s="205"/>
      <c r="AS299" s="529"/>
      <c r="AT299" s="203"/>
      <c r="AU299" s="203"/>
      <c r="AV299" s="208"/>
      <c r="AW299" s="205"/>
      <c r="AX299" s="529"/>
    </row>
    <row r="300" spans="2:50" ht="14.25" customHeight="1">
      <c r="B300" s="494"/>
      <c r="C300" s="203">
        <v>14</v>
      </c>
      <c r="D300" s="206"/>
      <c r="E300" s="203"/>
      <c r="F300" s="203"/>
      <c r="G300" s="208"/>
      <c r="H300" s="529"/>
      <c r="I300" s="209"/>
      <c r="J300" s="209"/>
      <c r="K300" s="210"/>
      <c r="L300" s="530"/>
      <c r="M300" s="209"/>
      <c r="N300" s="494"/>
      <c r="O300" s="494"/>
      <c r="P300" s="203"/>
      <c r="Q300" s="203"/>
      <c r="R300" s="208"/>
      <c r="S300" s="205"/>
      <c r="T300" s="529"/>
      <c r="U300" s="203"/>
      <c r="V300" s="203"/>
      <c r="W300" s="208"/>
      <c r="X300" s="205"/>
      <c r="Y300" s="529"/>
      <c r="Z300" s="203"/>
      <c r="AA300" s="203"/>
      <c r="AB300" s="208"/>
      <c r="AC300" s="205"/>
      <c r="AD300" s="529"/>
      <c r="AE300" s="203"/>
      <c r="AF300" s="203"/>
      <c r="AG300" s="208"/>
      <c r="AH300" s="205"/>
      <c r="AI300" s="529"/>
      <c r="AJ300" s="203"/>
      <c r="AK300" s="203"/>
      <c r="AL300" s="208"/>
      <c r="AM300" s="205"/>
      <c r="AN300" s="529"/>
      <c r="AO300" s="203"/>
      <c r="AP300" s="203"/>
      <c r="AQ300" s="208"/>
      <c r="AR300" s="205"/>
      <c r="AS300" s="529"/>
      <c r="AT300" s="203"/>
      <c r="AU300" s="203"/>
      <c r="AV300" s="208"/>
      <c r="AW300" s="205"/>
      <c r="AX300" s="529"/>
    </row>
    <row r="301" spans="2:50" ht="14.25" customHeight="1">
      <c r="B301" s="494"/>
      <c r="C301" s="203">
        <v>15</v>
      </c>
      <c r="D301" s="206"/>
      <c r="E301" s="203"/>
      <c r="F301" s="203"/>
      <c r="G301" s="208"/>
      <c r="H301" s="529"/>
      <c r="I301" s="209"/>
      <c r="J301" s="209"/>
      <c r="K301" s="210"/>
      <c r="L301" s="530"/>
      <c r="M301" s="209"/>
      <c r="N301" s="494"/>
      <c r="O301" s="494"/>
      <c r="P301" s="203"/>
      <c r="Q301" s="207"/>
      <c r="R301" s="208"/>
      <c r="S301" s="205"/>
      <c r="T301" s="529"/>
      <c r="U301" s="203"/>
      <c r="V301" s="203"/>
      <c r="W301" s="208"/>
      <c r="X301" s="205"/>
      <c r="Y301" s="529"/>
      <c r="Z301" s="203"/>
      <c r="AA301" s="203"/>
      <c r="AB301" s="208"/>
      <c r="AC301" s="205"/>
      <c r="AD301" s="529"/>
      <c r="AE301" s="203"/>
      <c r="AF301" s="203"/>
      <c r="AG301" s="208"/>
      <c r="AH301" s="205"/>
      <c r="AI301" s="529"/>
      <c r="AJ301" s="203"/>
      <c r="AK301" s="203"/>
      <c r="AL301" s="208"/>
      <c r="AM301" s="205"/>
      <c r="AN301" s="529"/>
      <c r="AO301" s="203"/>
      <c r="AP301" s="203"/>
      <c r="AQ301" s="208"/>
      <c r="AR301" s="205"/>
      <c r="AS301" s="529"/>
      <c r="AT301" s="203"/>
      <c r="AU301" s="203"/>
      <c r="AV301" s="208"/>
      <c r="AW301" s="205"/>
      <c r="AX301" s="529"/>
    </row>
    <row r="302" spans="2:50" ht="14.25" customHeight="1" collapsed="1">
      <c r="B302" s="531" t="s">
        <v>763</v>
      </c>
      <c r="C302" s="532"/>
      <c r="D302" s="532"/>
      <c r="E302" s="532"/>
      <c r="F302" s="532"/>
      <c r="G302" s="532"/>
      <c r="H302" s="532"/>
      <c r="I302" s="532"/>
      <c r="J302" s="532"/>
      <c r="K302" s="532"/>
      <c r="L302" s="532"/>
      <c r="M302" s="533"/>
      <c r="N302" s="575" t="s">
        <v>445</v>
      </c>
      <c r="O302" s="575" t="s">
        <v>105</v>
      </c>
      <c r="P302" s="587">
        <f>AT282+1</f>
        <v>45972</v>
      </c>
      <c r="Q302" s="588"/>
      <c r="R302" s="588"/>
      <c r="S302" s="588"/>
      <c r="T302" s="588"/>
      <c r="U302" s="589">
        <f>P302+1</f>
        <v>45973</v>
      </c>
      <c r="V302" s="590"/>
      <c r="W302" s="590"/>
      <c r="X302" s="590"/>
      <c r="Y302" s="590"/>
      <c r="Z302" s="587">
        <f t="shared" ref="Z302" si="379">U302+1</f>
        <v>45974</v>
      </c>
      <c r="AA302" s="588"/>
      <c r="AB302" s="588"/>
      <c r="AC302" s="588"/>
      <c r="AD302" s="588"/>
      <c r="AE302" s="589">
        <f t="shared" ref="AE302" si="380">Z302+1</f>
        <v>45975</v>
      </c>
      <c r="AF302" s="590"/>
      <c r="AG302" s="590"/>
      <c r="AH302" s="590"/>
      <c r="AI302" s="590"/>
      <c r="AJ302" s="591">
        <f t="shared" ref="AJ302" si="381">AE302+1</f>
        <v>45976</v>
      </c>
      <c r="AK302" s="592"/>
      <c r="AL302" s="592"/>
      <c r="AM302" s="592"/>
      <c r="AN302" s="593"/>
      <c r="AO302" s="589">
        <f t="shared" ref="AO302" si="382">AJ302+1</f>
        <v>45977</v>
      </c>
      <c r="AP302" s="590"/>
      <c r="AQ302" s="590"/>
      <c r="AR302" s="590"/>
      <c r="AS302" s="590"/>
      <c r="AT302" s="591">
        <f t="shared" ref="AT302" si="383">AO302+1</f>
        <v>45978</v>
      </c>
      <c r="AU302" s="592"/>
      <c r="AV302" s="592"/>
      <c r="AW302" s="592"/>
      <c r="AX302" s="593"/>
    </row>
    <row r="303" spans="2:50" ht="14.25" customHeight="1">
      <c r="B303" s="534"/>
      <c r="C303" s="534"/>
      <c r="D303" s="534"/>
      <c r="E303" s="534"/>
      <c r="F303" s="534"/>
      <c r="G303" s="534"/>
      <c r="H303" s="534"/>
      <c r="I303" s="534"/>
      <c r="J303" s="534"/>
      <c r="K303" s="534"/>
      <c r="L303" s="534"/>
      <c r="M303" s="535"/>
      <c r="N303" s="577"/>
      <c r="O303" s="577"/>
      <c r="P303" s="594">
        <f>P302</f>
        <v>45972</v>
      </c>
      <c r="Q303" s="594"/>
      <c r="R303" s="594"/>
      <c r="S303" s="594"/>
      <c r="T303" s="594"/>
      <c r="U303" s="595">
        <f>U302</f>
        <v>45973</v>
      </c>
      <c r="V303" s="595"/>
      <c r="W303" s="595"/>
      <c r="X303" s="595"/>
      <c r="Y303" s="595"/>
      <c r="Z303" s="594">
        <f t="shared" ref="Z303" si="384">Z302</f>
        <v>45974</v>
      </c>
      <c r="AA303" s="594"/>
      <c r="AB303" s="594"/>
      <c r="AC303" s="594"/>
      <c r="AD303" s="594"/>
      <c r="AE303" s="595">
        <f t="shared" ref="AE303" si="385">AE302</f>
        <v>45975</v>
      </c>
      <c r="AF303" s="595"/>
      <c r="AG303" s="595"/>
      <c r="AH303" s="595"/>
      <c r="AI303" s="595"/>
      <c r="AJ303" s="596">
        <f t="shared" ref="AJ303" si="386">AJ302</f>
        <v>45976</v>
      </c>
      <c r="AK303" s="597"/>
      <c r="AL303" s="597"/>
      <c r="AM303" s="597"/>
      <c r="AN303" s="598"/>
      <c r="AO303" s="595">
        <f t="shared" ref="AO303" si="387">AO302</f>
        <v>45977</v>
      </c>
      <c r="AP303" s="595"/>
      <c r="AQ303" s="595"/>
      <c r="AR303" s="595"/>
      <c r="AS303" s="595"/>
      <c r="AT303" s="596">
        <f t="shared" ref="AT303" si="388">AT302</f>
        <v>45978</v>
      </c>
      <c r="AU303" s="597"/>
      <c r="AV303" s="597"/>
      <c r="AW303" s="597"/>
      <c r="AX303" s="598"/>
    </row>
    <row r="304" spans="2:50" ht="14.25" customHeight="1">
      <c r="B304" s="494" t="s">
        <v>165</v>
      </c>
      <c r="C304" s="494" t="s">
        <v>160</v>
      </c>
      <c r="D304" s="494"/>
      <c r="E304" s="494" t="s">
        <v>161</v>
      </c>
      <c r="F304" s="494"/>
      <c r="G304" s="494"/>
      <c r="H304" s="494" t="s">
        <v>166</v>
      </c>
      <c r="I304" s="527" t="s">
        <v>446</v>
      </c>
      <c r="J304" s="527"/>
      <c r="K304" s="527"/>
      <c r="L304" s="527" t="s">
        <v>166</v>
      </c>
      <c r="M304" s="527" t="s">
        <v>168</v>
      </c>
      <c r="N304" s="494"/>
      <c r="O304" s="494" t="s">
        <v>167</v>
      </c>
      <c r="P304" s="494" t="s">
        <v>163</v>
      </c>
      <c r="Q304" s="494"/>
      <c r="R304" s="494"/>
      <c r="S304" s="494"/>
      <c r="T304" s="494" t="s">
        <v>166</v>
      </c>
      <c r="U304" s="494" t="s">
        <v>163</v>
      </c>
      <c r="V304" s="494"/>
      <c r="W304" s="494"/>
      <c r="X304" s="494"/>
      <c r="Y304" s="494" t="s">
        <v>166</v>
      </c>
      <c r="Z304" s="494" t="s">
        <v>163</v>
      </c>
      <c r="AA304" s="494"/>
      <c r="AB304" s="494"/>
      <c r="AC304" s="494"/>
      <c r="AD304" s="494" t="s">
        <v>166</v>
      </c>
      <c r="AE304" s="494" t="s">
        <v>163</v>
      </c>
      <c r="AF304" s="494"/>
      <c r="AG304" s="494"/>
      <c r="AH304" s="494"/>
      <c r="AI304" s="494" t="s">
        <v>166</v>
      </c>
      <c r="AJ304" s="494" t="s">
        <v>163</v>
      </c>
      <c r="AK304" s="494"/>
      <c r="AL304" s="494"/>
      <c r="AM304" s="494"/>
      <c r="AN304" s="494" t="s">
        <v>166</v>
      </c>
      <c r="AO304" s="494" t="s">
        <v>163</v>
      </c>
      <c r="AP304" s="494"/>
      <c r="AQ304" s="494"/>
      <c r="AR304" s="494"/>
      <c r="AS304" s="494" t="s">
        <v>166</v>
      </c>
      <c r="AT304" s="494" t="s">
        <v>163</v>
      </c>
      <c r="AU304" s="494"/>
      <c r="AV304" s="494"/>
      <c r="AW304" s="494"/>
      <c r="AX304" s="494" t="s">
        <v>166</v>
      </c>
    </row>
    <row r="305" spans="2:50" ht="14.25" customHeight="1">
      <c r="B305" s="494"/>
      <c r="C305" s="494"/>
      <c r="D305" s="494"/>
      <c r="E305" s="494" t="s">
        <v>447</v>
      </c>
      <c r="F305" s="494"/>
      <c r="G305" s="494"/>
      <c r="H305" s="494"/>
      <c r="I305" s="527" t="s">
        <v>447</v>
      </c>
      <c r="J305" s="527"/>
      <c r="K305" s="527"/>
      <c r="L305" s="527"/>
      <c r="M305" s="527"/>
      <c r="N305" s="494"/>
      <c r="O305" s="494"/>
      <c r="P305" s="494" t="s">
        <v>448</v>
      </c>
      <c r="Q305" s="494"/>
      <c r="R305" s="494"/>
      <c r="S305" s="494"/>
      <c r="T305" s="494"/>
      <c r="U305" s="494" t="s">
        <v>448</v>
      </c>
      <c r="V305" s="494"/>
      <c r="W305" s="494"/>
      <c r="X305" s="494"/>
      <c r="Y305" s="494"/>
      <c r="Z305" s="494" t="s">
        <v>448</v>
      </c>
      <c r="AA305" s="494"/>
      <c r="AB305" s="494"/>
      <c r="AC305" s="494"/>
      <c r="AD305" s="494"/>
      <c r="AE305" s="494" t="s">
        <v>448</v>
      </c>
      <c r="AF305" s="494"/>
      <c r="AG305" s="494"/>
      <c r="AH305" s="494"/>
      <c r="AI305" s="494"/>
      <c r="AJ305" s="494" t="s">
        <v>448</v>
      </c>
      <c r="AK305" s="494"/>
      <c r="AL305" s="494"/>
      <c r="AM305" s="494"/>
      <c r="AN305" s="494"/>
      <c r="AO305" s="494" t="s">
        <v>448</v>
      </c>
      <c r="AP305" s="494"/>
      <c r="AQ305" s="494"/>
      <c r="AR305" s="494"/>
      <c r="AS305" s="494"/>
      <c r="AT305" s="494" t="s">
        <v>448</v>
      </c>
      <c r="AU305" s="494"/>
      <c r="AV305" s="494"/>
      <c r="AW305" s="494"/>
      <c r="AX305" s="494"/>
    </row>
    <row r="306" spans="2:50" ht="14.25" customHeight="1">
      <c r="B306" s="494"/>
      <c r="C306" s="494"/>
      <c r="D306" s="494"/>
      <c r="E306" s="203" t="s">
        <v>162</v>
      </c>
      <c r="F306" s="203" t="s">
        <v>449</v>
      </c>
      <c r="G306" s="203" t="s">
        <v>164</v>
      </c>
      <c r="H306" s="494"/>
      <c r="I306" s="204" t="s">
        <v>162</v>
      </c>
      <c r="J306" s="204" t="s">
        <v>449</v>
      </c>
      <c r="K306" s="204" t="s">
        <v>164</v>
      </c>
      <c r="L306" s="527"/>
      <c r="M306" s="527"/>
      <c r="N306" s="494"/>
      <c r="O306" s="494"/>
      <c r="P306" s="203" t="s">
        <v>162</v>
      </c>
      <c r="Q306" s="203" t="s">
        <v>449</v>
      </c>
      <c r="R306" s="203" t="s">
        <v>164</v>
      </c>
      <c r="S306" s="205" t="s">
        <v>168</v>
      </c>
      <c r="T306" s="494"/>
      <c r="U306" s="203" t="s">
        <v>162</v>
      </c>
      <c r="V306" s="203" t="s">
        <v>449</v>
      </c>
      <c r="W306" s="203" t="s">
        <v>164</v>
      </c>
      <c r="X306" s="205" t="s">
        <v>168</v>
      </c>
      <c r="Y306" s="494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494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494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494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494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494"/>
    </row>
    <row r="307" spans="2:50" ht="14.25" customHeight="1">
      <c r="B307" s="494" t="s">
        <v>139</v>
      </c>
      <c r="C307" s="203">
        <v>1</v>
      </c>
      <c r="D307" s="206" t="s">
        <v>415</v>
      </c>
      <c r="E307" s="203">
        <v>21</v>
      </c>
      <c r="F307" s="203">
        <v>2000</v>
      </c>
      <c r="G307" s="208">
        <f t="shared" ref="G307:G315" si="389">F307/E307</f>
        <v>95.238095238095241</v>
      </c>
      <c r="H307" s="529">
        <f>AVERAGE(G307:G321)</f>
        <v>87.816676077545651</v>
      </c>
      <c r="I307" s="209">
        <f>AVERAGE(P307,U307,Z307,AE307,AJ307,AO307,AT307)</f>
        <v>21</v>
      </c>
      <c r="J307" s="209">
        <f>AVERAGE(Q307,V307,AA307,AF307,AK307,AP307,AU307)</f>
        <v>1766.456308395256</v>
      </c>
      <c r="K307" s="210">
        <f>AVERAGE(R307,W307,AB307,AG307,AL307,AQ307,AV307)</f>
        <v>84.116967066440751</v>
      </c>
      <c r="L307" s="530">
        <f>IFERROR(AVERAGE(K307:K321),"-")</f>
        <v>77.705325358530615</v>
      </c>
      <c r="M307" s="209">
        <f>RANK(K307, K$307:$K$321)</f>
        <v>2</v>
      </c>
      <c r="N307" s="494"/>
      <c r="O307" s="494"/>
      <c r="P307" s="207">
        <v>21</v>
      </c>
      <c r="Q307" s="207">
        <v>1763.2838076051371</v>
      </c>
      <c r="R307" s="208">
        <f t="shared" ref="R307:R315" si="390">Q307/P307</f>
        <v>83.965895600244622</v>
      </c>
      <c r="S307" s="205">
        <f>RANK(R307, R$307:R$321)</f>
        <v>2</v>
      </c>
      <c r="T307" s="529">
        <f>AVERAGE(R307:R321)</f>
        <v>77.643032809870135</v>
      </c>
      <c r="U307" s="207">
        <v>21</v>
      </c>
      <c r="V307" s="207">
        <v>1763.4110064452175</v>
      </c>
      <c r="W307" s="208">
        <f t="shared" ref="W307:W315" si="391">V307/U307</f>
        <v>83.9719526878675</v>
      </c>
      <c r="X307" s="205">
        <f>RANK(W307, W$307:W$321)</f>
        <v>2</v>
      </c>
      <c r="Y307" s="529">
        <f>AVERAGE(W307:W321)</f>
        <v>77.648257490011503</v>
      </c>
      <c r="Z307" s="207">
        <v>21</v>
      </c>
      <c r="AA307" s="207">
        <v>1763.2441760138042</v>
      </c>
      <c r="AB307" s="208">
        <f t="shared" ref="AB307:AB315" si="392">AA307/Z307</f>
        <v>83.96400838160973</v>
      </c>
      <c r="AC307" s="205">
        <f>RANK(AB307, AB$307:AB$321)</f>
        <v>2</v>
      </c>
      <c r="AD307" s="529">
        <f>AVERAGE(AB307:AB321)</f>
        <v>77.648125197536203</v>
      </c>
      <c r="AE307" s="207">
        <v>21</v>
      </c>
      <c r="AF307" s="207">
        <v>1768.553459119496</v>
      </c>
      <c r="AG307" s="208">
        <f t="shared" ref="AG307:AG315" si="393">AF307/AE307</f>
        <v>84.216831386642667</v>
      </c>
      <c r="AH307" s="205">
        <f>RANK(AG307, AG$307:AG$321)</f>
        <v>2</v>
      </c>
      <c r="AI307" s="529">
        <f>AVERAGE(AG307:AG321)</f>
        <v>77.743062038067976</v>
      </c>
      <c r="AJ307" s="207">
        <v>21</v>
      </c>
      <c r="AK307" s="207">
        <v>1768.8708036622581</v>
      </c>
      <c r="AL307" s="208">
        <f t="shared" ref="AL307:AL315" si="394">AK307/AJ307</f>
        <v>84.231943031536105</v>
      </c>
      <c r="AM307" s="205">
        <f>RANK(AL307, AL$307:AL$321)</f>
        <v>2</v>
      </c>
      <c r="AN307" s="529">
        <f>AVERAGE(AL307:AL321)</f>
        <v>77.751474744662062</v>
      </c>
      <c r="AO307" s="207">
        <v>21</v>
      </c>
      <c r="AP307" s="207">
        <v>1768.9126733154944</v>
      </c>
      <c r="AQ307" s="208">
        <f t="shared" ref="AQ307:AQ315" si="395">AP307/AO307</f>
        <v>84.233936824547357</v>
      </c>
      <c r="AR307" s="205">
        <f>RANK(AQ307, AQ$307:AQ$321)</f>
        <v>2</v>
      </c>
      <c r="AS307" s="529">
        <f>AVERAGE(AQ307:AQ321)</f>
        <v>77.750285283283404</v>
      </c>
      <c r="AT307" s="207">
        <v>21</v>
      </c>
      <c r="AU307" s="207">
        <v>1768.9182326053831</v>
      </c>
      <c r="AV307" s="208">
        <f t="shared" ref="AV307:AV315" si="396">AU307/AT307</f>
        <v>84.234201552637288</v>
      </c>
      <c r="AW307" s="205">
        <f>RANK(AV307, AV$307:AV$321)</f>
        <v>2</v>
      </c>
      <c r="AX307" s="529">
        <f>AVERAGE(AV307:AV321)</f>
        <v>77.753039946282968</v>
      </c>
    </row>
    <row r="308" spans="2:50" ht="14.25" customHeight="1">
      <c r="B308" s="494"/>
      <c r="C308" s="203">
        <v>2</v>
      </c>
      <c r="D308" s="206" t="s">
        <v>416</v>
      </c>
      <c r="E308" s="203">
        <v>25</v>
      </c>
      <c r="F308" s="203">
        <v>2000</v>
      </c>
      <c r="G308" s="208">
        <f t="shared" si="389"/>
        <v>80</v>
      </c>
      <c r="H308" s="529"/>
      <c r="I308" s="209">
        <f t="shared" ref="I308:K315" si="397">AVERAGE(P308,U308,Z308,AE308,AJ308,AO308,AT308)</f>
        <v>25</v>
      </c>
      <c r="J308" s="209">
        <f t="shared" si="397"/>
        <v>1781.578380432258</v>
      </c>
      <c r="K308" s="210">
        <f t="shared" si="397"/>
        <v>71.263135217290326</v>
      </c>
      <c r="L308" s="530"/>
      <c r="M308" s="209">
        <f>RANK(K308, K$307:$K$321)</f>
        <v>8</v>
      </c>
      <c r="N308" s="494"/>
      <c r="O308" s="494"/>
      <c r="P308" s="207">
        <v>25</v>
      </c>
      <c r="Q308" s="207">
        <v>1781.4503167249682</v>
      </c>
      <c r="R308" s="208">
        <f t="shared" si="390"/>
        <v>71.258012668998731</v>
      </c>
      <c r="S308" s="205">
        <f t="shared" ref="S308:S315" si="398">RANK(R308, R$307:R$321)</f>
        <v>8</v>
      </c>
      <c r="T308" s="529"/>
      <c r="U308" s="207">
        <v>25</v>
      </c>
      <c r="V308" s="207">
        <v>1781.4780168381667</v>
      </c>
      <c r="W308" s="208">
        <f t="shared" si="391"/>
        <v>71.259120673526667</v>
      </c>
      <c r="X308" s="205">
        <f t="shared" ref="X308:X315" si="399">RANK(W308, W$307:W$321)</f>
        <v>8</v>
      </c>
      <c r="Y308" s="529"/>
      <c r="Z308" s="207">
        <v>25</v>
      </c>
      <c r="AA308" s="207">
        <v>1781.4780168381667</v>
      </c>
      <c r="AB308" s="208">
        <f t="shared" si="392"/>
        <v>71.259120673526667</v>
      </c>
      <c r="AC308" s="205">
        <f t="shared" ref="AC308:AC315" si="400">RANK(AB308, AB$307:AB$321)</f>
        <v>8</v>
      </c>
      <c r="AD308" s="529"/>
      <c r="AE308" s="207">
        <v>25</v>
      </c>
      <c r="AF308" s="207">
        <v>1781.5535422545672</v>
      </c>
      <c r="AG308" s="208">
        <f t="shared" si="393"/>
        <v>71.262141690182688</v>
      </c>
      <c r="AH308" s="205">
        <f t="shared" ref="AH308:AH315" si="401">RANK(AG308, AG$307:AG$321)</f>
        <v>8</v>
      </c>
      <c r="AI308" s="529"/>
      <c r="AJ308" s="207">
        <v>25</v>
      </c>
      <c r="AK308" s="207">
        <v>1781.6967673395052</v>
      </c>
      <c r="AL308" s="208">
        <f t="shared" si="394"/>
        <v>71.267870693580207</v>
      </c>
      <c r="AM308" s="205">
        <f t="shared" ref="AM308:AM315" si="402">RANK(AL308, AL$307:AL$321)</f>
        <v>8</v>
      </c>
      <c r="AN308" s="529"/>
      <c r="AO308" s="207">
        <v>25</v>
      </c>
      <c r="AP308" s="207">
        <v>1781.6760588983821</v>
      </c>
      <c r="AQ308" s="208">
        <f t="shared" si="395"/>
        <v>71.267042355935288</v>
      </c>
      <c r="AR308" s="205">
        <f t="shared" ref="AR308:AR315" si="403">RANK(AQ308, AQ$307:AQ$321)</f>
        <v>8</v>
      </c>
      <c r="AS308" s="529"/>
      <c r="AT308" s="207">
        <v>25</v>
      </c>
      <c r="AU308" s="207">
        <v>1781.7159441320516</v>
      </c>
      <c r="AV308" s="208">
        <f t="shared" si="396"/>
        <v>71.268637765282065</v>
      </c>
      <c r="AW308" s="205">
        <f t="shared" ref="AW308:AW315" si="404">RANK(AV308, AV$307:AV$321)</f>
        <v>8</v>
      </c>
      <c r="AX308" s="529"/>
    </row>
    <row r="309" spans="2:50" ht="14.25" customHeight="1">
      <c r="B309" s="494"/>
      <c r="C309" s="203">
        <v>3</v>
      </c>
      <c r="D309" s="206" t="s">
        <v>417</v>
      </c>
      <c r="E309" s="203">
        <v>23</v>
      </c>
      <c r="F309" s="203">
        <v>2000</v>
      </c>
      <c r="G309" s="208">
        <f t="shared" si="389"/>
        <v>86.956521739130437</v>
      </c>
      <c r="H309" s="529"/>
      <c r="I309" s="209">
        <f t="shared" si="397"/>
        <v>23</v>
      </c>
      <c r="J309" s="209">
        <f t="shared" si="397"/>
        <v>1772.449024232043</v>
      </c>
      <c r="K309" s="210">
        <f t="shared" si="397"/>
        <v>77.063001053567092</v>
      </c>
      <c r="L309" s="530"/>
      <c r="M309" s="209">
        <f>RANK(K309, K$307:$K$321)</f>
        <v>4</v>
      </c>
      <c r="N309" s="494"/>
      <c r="O309" s="494"/>
      <c r="P309" s="207">
        <v>23</v>
      </c>
      <c r="Q309" s="207">
        <v>1772.2087533494962</v>
      </c>
      <c r="R309" s="208">
        <f t="shared" si="390"/>
        <v>77.052554493456356</v>
      </c>
      <c r="S309" s="205">
        <f t="shared" si="398"/>
        <v>4</v>
      </c>
      <c r="T309" s="529"/>
      <c r="U309" s="207">
        <v>23</v>
      </c>
      <c r="V309" s="207">
        <v>1772.2466960352419</v>
      </c>
      <c r="W309" s="208">
        <f t="shared" si="391"/>
        <v>77.054204175445307</v>
      </c>
      <c r="X309" s="205">
        <f t="shared" si="399"/>
        <v>4</v>
      </c>
      <c r="Y309" s="529"/>
      <c r="Z309" s="207">
        <v>23</v>
      </c>
      <c r="AA309" s="207">
        <v>1772.2315564380635</v>
      </c>
      <c r="AB309" s="208">
        <f t="shared" si="392"/>
        <v>77.053545932089719</v>
      </c>
      <c r="AC309" s="205">
        <f t="shared" si="400"/>
        <v>4</v>
      </c>
      <c r="AD309" s="529"/>
      <c r="AE309" s="207">
        <v>23</v>
      </c>
      <c r="AF309" s="207">
        <v>1772.4811199115852</v>
      </c>
      <c r="AG309" s="208">
        <f t="shared" si="393"/>
        <v>77.064396517895005</v>
      </c>
      <c r="AH309" s="205">
        <f t="shared" si="401"/>
        <v>4</v>
      </c>
      <c r="AI309" s="529"/>
      <c r="AJ309" s="207">
        <v>23</v>
      </c>
      <c r="AK309" s="207">
        <v>1772.6464047442557</v>
      </c>
      <c r="AL309" s="208">
        <f t="shared" si="394"/>
        <v>77.071582814967641</v>
      </c>
      <c r="AM309" s="205">
        <f t="shared" si="402"/>
        <v>4</v>
      </c>
      <c r="AN309" s="529"/>
      <c r="AO309" s="207">
        <v>23</v>
      </c>
      <c r="AP309" s="207">
        <v>1772.6714762571335</v>
      </c>
      <c r="AQ309" s="208">
        <f t="shared" si="395"/>
        <v>77.072672880744932</v>
      </c>
      <c r="AR309" s="205">
        <f t="shared" si="403"/>
        <v>4</v>
      </c>
      <c r="AS309" s="529"/>
      <c r="AT309" s="207">
        <v>23</v>
      </c>
      <c r="AU309" s="207">
        <v>1772.6571628885258</v>
      </c>
      <c r="AV309" s="208">
        <f t="shared" si="396"/>
        <v>77.072050560370684</v>
      </c>
      <c r="AW309" s="205">
        <f t="shared" si="404"/>
        <v>4</v>
      </c>
      <c r="AX309" s="529"/>
    </row>
    <row r="310" spans="2:50" ht="14.25" customHeight="1">
      <c r="B310" s="494"/>
      <c r="C310" s="203">
        <v>4</v>
      </c>
      <c r="D310" s="206" t="s">
        <v>419</v>
      </c>
      <c r="E310" s="203">
        <v>24</v>
      </c>
      <c r="F310" s="203">
        <v>2000</v>
      </c>
      <c r="G310" s="208">
        <f t="shared" si="389"/>
        <v>83.333333333333329</v>
      </c>
      <c r="H310" s="529"/>
      <c r="I310" s="209">
        <f t="shared" si="397"/>
        <v>24</v>
      </c>
      <c r="J310" s="209">
        <f t="shared" si="397"/>
        <v>1766.842014629425</v>
      </c>
      <c r="K310" s="210">
        <f t="shared" si="397"/>
        <v>73.61841727622604</v>
      </c>
      <c r="L310" s="530"/>
      <c r="M310" s="209">
        <f>RANK(K310, K$307:$K$321)</f>
        <v>7</v>
      </c>
      <c r="N310" s="494"/>
      <c r="O310" s="494"/>
      <c r="P310" s="207">
        <v>24</v>
      </c>
      <c r="Q310" s="207">
        <v>1765.0572424091579</v>
      </c>
      <c r="R310" s="208">
        <f t="shared" si="390"/>
        <v>73.544051767048245</v>
      </c>
      <c r="S310" s="205">
        <f t="shared" si="398"/>
        <v>7</v>
      </c>
      <c r="T310" s="529"/>
      <c r="U310" s="207">
        <v>24</v>
      </c>
      <c r="V310" s="207">
        <v>1765.1612903225816</v>
      </c>
      <c r="W310" s="208">
        <f t="shared" si="391"/>
        <v>73.548387096774235</v>
      </c>
      <c r="X310" s="205">
        <f t="shared" si="399"/>
        <v>7</v>
      </c>
      <c r="Y310" s="529"/>
      <c r="Z310" s="207">
        <v>24</v>
      </c>
      <c r="AA310" s="207">
        <v>1765.1366410188377</v>
      </c>
      <c r="AB310" s="208">
        <f t="shared" si="392"/>
        <v>73.547360042451572</v>
      </c>
      <c r="AC310" s="205">
        <f t="shared" si="400"/>
        <v>7</v>
      </c>
      <c r="AD310" s="529"/>
      <c r="AE310" s="207">
        <v>24</v>
      </c>
      <c r="AF310" s="207">
        <v>1767.857142857144</v>
      </c>
      <c r="AG310" s="208">
        <f t="shared" si="393"/>
        <v>73.660714285714334</v>
      </c>
      <c r="AH310" s="205">
        <f t="shared" si="401"/>
        <v>7</v>
      </c>
      <c r="AI310" s="529"/>
      <c r="AJ310" s="207">
        <v>24</v>
      </c>
      <c r="AK310" s="207">
        <v>1768.2682336674741</v>
      </c>
      <c r="AL310" s="208">
        <f t="shared" si="394"/>
        <v>73.677843069478087</v>
      </c>
      <c r="AM310" s="205">
        <f t="shared" si="402"/>
        <v>7</v>
      </c>
      <c r="AN310" s="529"/>
      <c r="AO310" s="207">
        <v>24</v>
      </c>
      <c r="AP310" s="207">
        <v>1768.0851063829787</v>
      </c>
      <c r="AQ310" s="208">
        <f t="shared" si="395"/>
        <v>73.670212765957444</v>
      </c>
      <c r="AR310" s="205">
        <f t="shared" si="403"/>
        <v>7</v>
      </c>
      <c r="AS310" s="529"/>
      <c r="AT310" s="207">
        <v>24</v>
      </c>
      <c r="AU310" s="207">
        <v>1768.3284457477998</v>
      </c>
      <c r="AV310" s="208">
        <f t="shared" si="396"/>
        <v>73.680351906158322</v>
      </c>
      <c r="AW310" s="205">
        <f t="shared" si="404"/>
        <v>7</v>
      </c>
      <c r="AX310" s="529"/>
    </row>
    <row r="311" spans="2:50" ht="14.25" customHeight="1">
      <c r="B311" s="494"/>
      <c r="C311" s="203">
        <v>5</v>
      </c>
      <c r="D311" s="206" t="s">
        <v>414</v>
      </c>
      <c r="E311" s="203">
        <v>25</v>
      </c>
      <c r="F311" s="203">
        <v>2000</v>
      </c>
      <c r="G311" s="208">
        <f t="shared" si="389"/>
        <v>80</v>
      </c>
      <c r="H311" s="529"/>
      <c r="I311" s="209">
        <f t="shared" si="397"/>
        <v>25</v>
      </c>
      <c r="J311" s="209">
        <f t="shared" si="397"/>
        <v>1773.7242683257045</v>
      </c>
      <c r="K311" s="210">
        <f t="shared" si="397"/>
        <v>70.948970733028176</v>
      </c>
      <c r="L311" s="530"/>
      <c r="M311" s="209">
        <f>RANK(K311, K$307:$K$321)</f>
        <v>9</v>
      </c>
      <c r="N311" s="494"/>
      <c r="O311" s="494"/>
      <c r="P311" s="207">
        <v>25</v>
      </c>
      <c r="Q311" s="207">
        <v>1773.4377846602304</v>
      </c>
      <c r="R311" s="208">
        <f t="shared" si="390"/>
        <v>70.937511386409213</v>
      </c>
      <c r="S311" s="205">
        <f t="shared" si="398"/>
        <v>9</v>
      </c>
      <c r="T311" s="529"/>
      <c r="U311" s="207">
        <v>25</v>
      </c>
      <c r="V311" s="207">
        <v>1773.6368448914773</v>
      </c>
      <c r="W311" s="208">
        <f t="shared" si="391"/>
        <v>70.945473795659098</v>
      </c>
      <c r="X311" s="205">
        <f t="shared" si="399"/>
        <v>9</v>
      </c>
      <c r="Y311" s="529"/>
      <c r="Z311" s="207">
        <v>25</v>
      </c>
      <c r="AA311" s="207">
        <v>1773.6156351791524</v>
      </c>
      <c r="AB311" s="208">
        <f t="shared" si="392"/>
        <v>70.9446254071661</v>
      </c>
      <c r="AC311" s="205">
        <f t="shared" si="400"/>
        <v>9</v>
      </c>
      <c r="AD311" s="529"/>
      <c r="AE311" s="207">
        <v>25</v>
      </c>
      <c r="AF311" s="207">
        <v>1773.7262462131653</v>
      </c>
      <c r="AG311" s="208">
        <f t="shared" si="393"/>
        <v>70.949049848526613</v>
      </c>
      <c r="AH311" s="205">
        <f t="shared" si="401"/>
        <v>9</v>
      </c>
      <c r="AI311" s="529"/>
      <c r="AJ311" s="207">
        <v>25</v>
      </c>
      <c r="AK311" s="207">
        <v>1773.9557739557731</v>
      </c>
      <c r="AL311" s="208">
        <f t="shared" si="394"/>
        <v>70.958230958230928</v>
      </c>
      <c r="AM311" s="205">
        <f t="shared" si="402"/>
        <v>9</v>
      </c>
      <c r="AN311" s="529"/>
      <c r="AO311" s="207">
        <v>25</v>
      </c>
      <c r="AP311" s="207">
        <v>1773.7935547194504</v>
      </c>
      <c r="AQ311" s="208">
        <f t="shared" si="395"/>
        <v>70.951742188778013</v>
      </c>
      <c r="AR311" s="205">
        <f t="shared" si="403"/>
        <v>9</v>
      </c>
      <c r="AS311" s="529"/>
      <c r="AT311" s="207">
        <v>25</v>
      </c>
      <c r="AU311" s="207">
        <v>1773.9040386606832</v>
      </c>
      <c r="AV311" s="208">
        <f t="shared" si="396"/>
        <v>70.956161546427325</v>
      </c>
      <c r="AW311" s="205">
        <f t="shared" si="404"/>
        <v>9</v>
      </c>
      <c r="AX311" s="529"/>
    </row>
    <row r="312" spans="2:50" ht="14.25" customHeight="1">
      <c r="B312" s="494"/>
      <c r="C312" s="203">
        <v>6</v>
      </c>
      <c r="D312" s="206" t="s">
        <v>667</v>
      </c>
      <c r="E312" s="203">
        <v>23</v>
      </c>
      <c r="F312" s="203">
        <v>2000</v>
      </c>
      <c r="G312" s="208">
        <f t="shared" si="389"/>
        <v>86.956521739130437</v>
      </c>
      <c r="H312" s="529"/>
      <c r="I312" s="209">
        <f t="shared" si="397"/>
        <v>23</v>
      </c>
      <c r="J312" s="209">
        <f t="shared" si="397"/>
        <v>1766.8988509601065</v>
      </c>
      <c r="K312" s="210">
        <f t="shared" si="397"/>
        <v>76.821689172178566</v>
      </c>
      <c r="L312" s="530"/>
      <c r="M312" s="209">
        <f>RANK(K312, K$307:$K$321)</f>
        <v>6</v>
      </c>
      <c r="N312" s="494"/>
      <c r="O312" s="494"/>
      <c r="P312" s="207">
        <v>23</v>
      </c>
      <c r="Q312" s="207">
        <v>1764.9896265560167</v>
      </c>
      <c r="R312" s="208">
        <f t="shared" si="390"/>
        <v>76.738679415478984</v>
      </c>
      <c r="S312" s="205">
        <f t="shared" si="398"/>
        <v>5</v>
      </c>
      <c r="T312" s="529"/>
      <c r="U312" s="207">
        <v>23</v>
      </c>
      <c r="V312" s="207">
        <v>1765.04854368932</v>
      </c>
      <c r="W312" s="208">
        <f t="shared" si="391"/>
        <v>76.741241029970439</v>
      </c>
      <c r="X312" s="205">
        <f t="shared" si="399"/>
        <v>5</v>
      </c>
      <c r="Y312" s="529"/>
      <c r="Z312" s="207">
        <v>23</v>
      </c>
      <c r="AA312" s="207">
        <v>1765.2079789701554</v>
      </c>
      <c r="AB312" s="208">
        <f t="shared" si="392"/>
        <v>76.748172998702415</v>
      </c>
      <c r="AC312" s="205">
        <f t="shared" si="400"/>
        <v>5</v>
      </c>
      <c r="AD312" s="529"/>
      <c r="AE312" s="207">
        <v>23</v>
      </c>
      <c r="AF312" s="207">
        <v>1768.1742043551087</v>
      </c>
      <c r="AG312" s="208">
        <f t="shared" si="393"/>
        <v>76.877139319787332</v>
      </c>
      <c r="AH312" s="205">
        <f t="shared" si="401"/>
        <v>6</v>
      </c>
      <c r="AI312" s="529"/>
      <c r="AJ312" s="207">
        <v>23</v>
      </c>
      <c r="AK312" s="207">
        <v>1768.2935779816507</v>
      </c>
      <c r="AL312" s="208">
        <f t="shared" si="394"/>
        <v>76.882329477463074</v>
      </c>
      <c r="AM312" s="205">
        <f t="shared" si="402"/>
        <v>6</v>
      </c>
      <c r="AN312" s="529"/>
      <c r="AO312" s="207">
        <v>23</v>
      </c>
      <c r="AP312" s="207">
        <v>1768.2689149239022</v>
      </c>
      <c r="AQ312" s="208">
        <f t="shared" si="395"/>
        <v>76.881257170604442</v>
      </c>
      <c r="AR312" s="205">
        <f t="shared" si="403"/>
        <v>6</v>
      </c>
      <c r="AS312" s="529"/>
      <c r="AT312" s="207">
        <v>23</v>
      </c>
      <c r="AU312" s="207">
        <v>1768.3091102445944</v>
      </c>
      <c r="AV312" s="208">
        <f t="shared" si="396"/>
        <v>76.883004793243231</v>
      </c>
      <c r="AW312" s="205">
        <f>RANK(AV312, AV$307:AV$321)</f>
        <v>6</v>
      </c>
      <c r="AX312" s="529"/>
    </row>
    <row r="313" spans="2:50" ht="14.25" customHeight="1">
      <c r="B313" s="494"/>
      <c r="C313" s="203">
        <v>7</v>
      </c>
      <c r="D313" s="206" t="s">
        <v>689</v>
      </c>
      <c r="E313" s="203">
        <v>20</v>
      </c>
      <c r="F313" s="203">
        <v>2000</v>
      </c>
      <c r="G313" s="208">
        <f t="shared" si="389"/>
        <v>100</v>
      </c>
      <c r="H313" s="529"/>
      <c r="I313" s="209">
        <f t="shared" si="397"/>
        <v>20</v>
      </c>
      <c r="J313" s="209">
        <f t="shared" si="397"/>
        <v>1766.6784859875895</v>
      </c>
      <c r="K313" s="210">
        <f t="shared" si="397"/>
        <v>88.33392429937949</v>
      </c>
      <c r="L313" s="530"/>
      <c r="M313" s="209">
        <f>RANK(K313, K$307:$K$321)</f>
        <v>1</v>
      </c>
      <c r="N313" s="494"/>
      <c r="O313" s="494"/>
      <c r="P313" s="207">
        <v>20</v>
      </c>
      <c r="Q313" s="207">
        <v>1765.9323611542031</v>
      </c>
      <c r="R313" s="208">
        <f t="shared" si="390"/>
        <v>88.296618057710162</v>
      </c>
      <c r="S313" s="205">
        <f t="shared" si="398"/>
        <v>1</v>
      </c>
      <c r="T313" s="529"/>
      <c r="U313" s="207">
        <v>20</v>
      </c>
      <c r="V313" s="207">
        <v>1766.2921348314628</v>
      </c>
      <c r="W313" s="208">
        <f t="shared" si="391"/>
        <v>88.314606741573144</v>
      </c>
      <c r="X313" s="205">
        <f t="shared" si="399"/>
        <v>1</v>
      </c>
      <c r="Y313" s="529"/>
      <c r="Z313" s="207">
        <v>20</v>
      </c>
      <c r="AA313" s="207">
        <v>1766.5714285714268</v>
      </c>
      <c r="AB313" s="208">
        <f t="shared" si="392"/>
        <v>88.328571428571337</v>
      </c>
      <c r="AC313" s="205">
        <f t="shared" si="400"/>
        <v>1</v>
      </c>
      <c r="AD313" s="529"/>
      <c r="AE313" s="207">
        <v>20</v>
      </c>
      <c r="AF313" s="207">
        <v>1767.0267731329261</v>
      </c>
      <c r="AG313" s="208">
        <f t="shared" si="393"/>
        <v>88.351338656646305</v>
      </c>
      <c r="AH313" s="205">
        <f t="shared" si="401"/>
        <v>1</v>
      </c>
      <c r="AI313" s="529"/>
      <c r="AJ313" s="207">
        <v>20</v>
      </c>
      <c r="AK313" s="207">
        <v>1766.958041958045</v>
      </c>
      <c r="AL313" s="208">
        <f t="shared" si="394"/>
        <v>88.347902097902249</v>
      </c>
      <c r="AM313" s="205">
        <f t="shared" si="402"/>
        <v>1</v>
      </c>
      <c r="AN313" s="529"/>
      <c r="AO313" s="207">
        <v>20</v>
      </c>
      <c r="AP313" s="207">
        <v>1766.9484115418234</v>
      </c>
      <c r="AQ313" s="208">
        <f t="shared" si="395"/>
        <v>88.347420577091171</v>
      </c>
      <c r="AR313" s="205">
        <f t="shared" si="403"/>
        <v>1</v>
      </c>
      <c r="AS313" s="529"/>
      <c r="AT313" s="207">
        <v>20</v>
      </c>
      <c r="AU313" s="207">
        <v>1767.0202507232391</v>
      </c>
      <c r="AV313" s="208">
        <f t="shared" si="396"/>
        <v>88.35101253616196</v>
      </c>
      <c r="AW313" s="205">
        <f t="shared" si="404"/>
        <v>1</v>
      </c>
      <c r="AX313" s="529"/>
    </row>
    <row r="314" spans="2:50" ht="14.25" customHeight="1">
      <c r="B314" s="494"/>
      <c r="C314" s="203">
        <v>8</v>
      </c>
      <c r="D314" s="206" t="s">
        <v>672</v>
      </c>
      <c r="E314" s="203">
        <v>23</v>
      </c>
      <c r="F314" s="203">
        <v>2000</v>
      </c>
      <c r="G314" s="208">
        <f t="shared" si="389"/>
        <v>86.956521739130437</v>
      </c>
      <c r="H314" s="529"/>
      <c r="I314" s="209">
        <f t="shared" si="397"/>
        <v>23</v>
      </c>
      <c r="J314" s="209">
        <f t="shared" si="397"/>
        <v>1766.9317916782115</v>
      </c>
      <c r="K314" s="210">
        <f t="shared" si="397"/>
        <v>76.823121377313541</v>
      </c>
      <c r="L314" s="530"/>
      <c r="M314" s="209">
        <f>RANK(K314, K$307:$K$321)</f>
        <v>5</v>
      </c>
      <c r="N314" s="494"/>
      <c r="O314" s="494"/>
      <c r="P314" s="207">
        <v>23</v>
      </c>
      <c r="Q314" s="207">
        <v>1763.882695935516</v>
      </c>
      <c r="R314" s="208">
        <f t="shared" si="390"/>
        <v>76.690551997196351</v>
      </c>
      <c r="S314" s="205">
        <f>RANK(R314, R$307:R$321)</f>
        <v>6</v>
      </c>
      <c r="T314" s="529"/>
      <c r="U314" s="207">
        <v>23</v>
      </c>
      <c r="V314" s="207">
        <v>1763.9759839893263</v>
      </c>
      <c r="W314" s="208">
        <f t="shared" si="391"/>
        <v>76.694607999535933</v>
      </c>
      <c r="X314" s="205">
        <f>RANK(W314, W$307:W$321)</f>
        <v>6</v>
      </c>
      <c r="Y314" s="529"/>
      <c r="Z314" s="207">
        <v>23</v>
      </c>
      <c r="AA314" s="207">
        <v>1763.7961335676628</v>
      </c>
      <c r="AB314" s="208">
        <f t="shared" si="392"/>
        <v>76.686788415985333</v>
      </c>
      <c r="AC314" s="205">
        <f>RANK(AB314, AB$307:AB$321)</f>
        <v>6</v>
      </c>
      <c r="AD314" s="529"/>
      <c r="AE314" s="207">
        <v>23</v>
      </c>
      <c r="AF314" s="207">
        <v>1768.9340101522826</v>
      </c>
      <c r="AG314" s="208">
        <f t="shared" si="393"/>
        <v>76.910174354447065</v>
      </c>
      <c r="AH314" s="205">
        <f>RANK(AG314, AG$307:AG$321)</f>
        <v>5</v>
      </c>
      <c r="AI314" s="529"/>
      <c r="AJ314" s="207">
        <v>23</v>
      </c>
      <c r="AK314" s="207">
        <v>1769.2227979274626</v>
      </c>
      <c r="AL314" s="208">
        <f t="shared" si="394"/>
        <v>76.922730344672289</v>
      </c>
      <c r="AM314" s="205">
        <f>RANK(AL314, AL$307:AL$321)</f>
        <v>5</v>
      </c>
      <c r="AN314" s="529"/>
      <c r="AO314" s="207">
        <v>23</v>
      </c>
      <c r="AP314" s="207">
        <v>1769.2696806828951</v>
      </c>
      <c r="AQ314" s="208">
        <f t="shared" si="395"/>
        <v>76.92476872534327</v>
      </c>
      <c r="AR314" s="205">
        <f>RANK(AQ314, AQ$307:AQ$321)</f>
        <v>5</v>
      </c>
      <c r="AS314" s="529"/>
      <c r="AT314" s="207">
        <v>23</v>
      </c>
      <c r="AU314" s="207">
        <v>1769.441239492334</v>
      </c>
      <c r="AV314" s="208">
        <f t="shared" si="396"/>
        <v>76.932227804014516</v>
      </c>
      <c r="AW314" s="205">
        <f>RANK(AV314, AV$307:AV$321)</f>
        <v>5</v>
      </c>
      <c r="AX314" s="529"/>
    </row>
    <row r="315" spans="2:50" ht="14.25" customHeight="1">
      <c r="B315" s="494"/>
      <c r="C315" s="203">
        <v>9</v>
      </c>
      <c r="D315" s="206" t="s">
        <v>716</v>
      </c>
      <c r="E315" s="203">
        <v>22</v>
      </c>
      <c r="F315" s="203">
        <v>2000</v>
      </c>
      <c r="G315" s="208">
        <f t="shared" si="389"/>
        <v>90.909090909090907</v>
      </c>
      <c r="H315" s="529"/>
      <c r="I315" s="209">
        <f t="shared" si="397"/>
        <v>22</v>
      </c>
      <c r="J315" s="209">
        <f t="shared" si="397"/>
        <v>1767.8914446897322</v>
      </c>
      <c r="K315" s="210">
        <f t="shared" si="397"/>
        <v>80.358702031351484</v>
      </c>
      <c r="L315" s="530"/>
      <c r="M315" s="209">
        <f>RANK(K315, K$307:$K$321)</f>
        <v>3</v>
      </c>
      <c r="N315" s="494"/>
      <c r="O315" s="494"/>
      <c r="P315" s="207">
        <v>22</v>
      </c>
      <c r="Q315" s="207">
        <v>1766.6752378503481</v>
      </c>
      <c r="R315" s="208">
        <f t="shared" si="390"/>
        <v>80.303419902288553</v>
      </c>
      <c r="S315" s="205">
        <f t="shared" si="398"/>
        <v>3</v>
      </c>
      <c r="T315" s="529"/>
      <c r="U315" s="207">
        <v>22</v>
      </c>
      <c r="V315" s="207">
        <v>1766.7039106145244</v>
      </c>
      <c r="W315" s="208">
        <f t="shared" si="391"/>
        <v>80.304723209751103</v>
      </c>
      <c r="X315" s="205">
        <f t="shared" si="399"/>
        <v>3</v>
      </c>
      <c r="Y315" s="529"/>
      <c r="Z315" s="207">
        <v>22</v>
      </c>
      <c r="AA315" s="207">
        <v>1766.6205369499041</v>
      </c>
      <c r="AB315" s="208">
        <f t="shared" si="392"/>
        <v>80.300933497722909</v>
      </c>
      <c r="AC315" s="205">
        <f t="shared" si="400"/>
        <v>3</v>
      </c>
      <c r="AD315" s="529"/>
      <c r="AE315" s="207">
        <v>22</v>
      </c>
      <c r="AF315" s="207">
        <v>1768.706990220935</v>
      </c>
      <c r="AG315" s="208">
        <f t="shared" si="393"/>
        <v>80.395772282769769</v>
      </c>
      <c r="AH315" s="205">
        <f t="shared" si="401"/>
        <v>3</v>
      </c>
      <c r="AI315" s="529"/>
      <c r="AJ315" s="207">
        <v>22</v>
      </c>
      <c r="AK315" s="207">
        <v>1768.8624847108156</v>
      </c>
      <c r="AL315" s="208">
        <f t="shared" si="394"/>
        <v>80.402840214127977</v>
      </c>
      <c r="AM315" s="205">
        <f t="shared" si="402"/>
        <v>3</v>
      </c>
      <c r="AN315" s="529"/>
      <c r="AO315" s="207">
        <v>22</v>
      </c>
      <c r="AP315" s="207">
        <v>1768.8773093320715</v>
      </c>
      <c r="AQ315" s="208">
        <f t="shared" si="395"/>
        <v>80.403514060548702</v>
      </c>
      <c r="AR315" s="205">
        <f t="shared" si="403"/>
        <v>3</v>
      </c>
      <c r="AS315" s="529"/>
      <c r="AT315" s="207">
        <v>22</v>
      </c>
      <c r="AU315" s="207">
        <v>1768.793643149528</v>
      </c>
      <c r="AV315" s="208">
        <f t="shared" si="396"/>
        <v>80.399711052251277</v>
      </c>
      <c r="AW315" s="205">
        <f t="shared" si="404"/>
        <v>3</v>
      </c>
      <c r="AX315" s="529"/>
    </row>
    <row r="316" spans="2:50" ht="14.25" customHeight="1">
      <c r="B316" s="494"/>
      <c r="C316" s="203">
        <v>10</v>
      </c>
      <c r="D316" s="206"/>
      <c r="E316" s="203"/>
      <c r="F316" s="203"/>
      <c r="G316" s="208"/>
      <c r="H316" s="529"/>
      <c r="I316" s="209"/>
      <c r="J316" s="209"/>
      <c r="K316" s="210"/>
      <c r="L316" s="530"/>
      <c r="M316" s="209"/>
      <c r="N316" s="494"/>
      <c r="O316" s="494"/>
      <c r="P316" s="207"/>
      <c r="Q316" s="207"/>
      <c r="R316" s="208"/>
      <c r="S316" s="205"/>
      <c r="T316" s="529"/>
      <c r="U316" s="207"/>
      <c r="V316" s="207"/>
      <c r="W316" s="208"/>
      <c r="X316" s="205"/>
      <c r="Y316" s="529"/>
      <c r="Z316" s="207"/>
      <c r="AA316" s="207"/>
      <c r="AB316" s="208"/>
      <c r="AC316" s="205"/>
      <c r="AD316" s="529"/>
      <c r="AE316" s="207"/>
      <c r="AF316" s="207"/>
      <c r="AG316" s="208"/>
      <c r="AH316" s="205"/>
      <c r="AI316" s="529"/>
      <c r="AJ316" s="207"/>
      <c r="AK316" s="207"/>
      <c r="AL316" s="208"/>
      <c r="AM316" s="205"/>
      <c r="AN316" s="529"/>
      <c r="AO316" s="207"/>
      <c r="AP316" s="207"/>
      <c r="AQ316" s="208"/>
      <c r="AR316" s="205"/>
      <c r="AS316" s="529"/>
      <c r="AT316" s="207"/>
      <c r="AU316" s="207"/>
      <c r="AV316" s="208"/>
      <c r="AW316" s="205"/>
      <c r="AX316" s="529"/>
    </row>
    <row r="317" spans="2:50" ht="14.25" customHeight="1">
      <c r="B317" s="494"/>
      <c r="C317" s="203">
        <v>11</v>
      </c>
      <c r="D317" s="206"/>
      <c r="E317" s="203"/>
      <c r="F317" s="203"/>
      <c r="G317" s="208"/>
      <c r="H317" s="529"/>
      <c r="I317" s="209"/>
      <c r="J317" s="209"/>
      <c r="K317" s="210"/>
      <c r="L317" s="530"/>
      <c r="M317" s="209"/>
      <c r="N317" s="494"/>
      <c r="O317" s="494"/>
      <c r="P317" s="207"/>
      <c r="Q317" s="207"/>
      <c r="R317" s="208"/>
      <c r="S317" s="205"/>
      <c r="T317" s="529"/>
      <c r="U317" s="207"/>
      <c r="V317" s="207"/>
      <c r="W317" s="208"/>
      <c r="X317" s="205"/>
      <c r="Y317" s="529"/>
      <c r="Z317" s="207"/>
      <c r="AA317" s="207"/>
      <c r="AB317" s="208"/>
      <c r="AC317" s="205"/>
      <c r="AD317" s="529"/>
      <c r="AE317" s="207"/>
      <c r="AF317" s="207"/>
      <c r="AG317" s="208"/>
      <c r="AH317" s="205"/>
      <c r="AI317" s="529"/>
      <c r="AJ317" s="207"/>
      <c r="AK317" s="207"/>
      <c r="AL317" s="208"/>
      <c r="AM317" s="205"/>
      <c r="AN317" s="529"/>
      <c r="AO317" s="207"/>
      <c r="AP317" s="207"/>
      <c r="AQ317" s="208"/>
      <c r="AR317" s="205"/>
      <c r="AS317" s="529"/>
      <c r="AT317" s="207"/>
      <c r="AU317" s="207"/>
      <c r="AV317" s="208"/>
      <c r="AW317" s="205"/>
      <c r="AX317" s="529"/>
    </row>
    <row r="318" spans="2:50" ht="14.25" customHeight="1">
      <c r="B318" s="494"/>
      <c r="C318" s="203">
        <v>12</v>
      </c>
      <c r="D318" s="206"/>
      <c r="E318" s="203"/>
      <c r="F318" s="203"/>
      <c r="G318" s="208"/>
      <c r="H318" s="529"/>
      <c r="I318" s="209"/>
      <c r="J318" s="209"/>
      <c r="K318" s="210"/>
      <c r="L318" s="530"/>
      <c r="M318" s="209"/>
      <c r="N318" s="494"/>
      <c r="O318" s="494"/>
      <c r="P318" s="203"/>
      <c r="Q318" s="203"/>
      <c r="R318" s="208"/>
      <c r="S318" s="205"/>
      <c r="T318" s="529"/>
      <c r="U318" s="203"/>
      <c r="V318" s="203"/>
      <c r="W318" s="208"/>
      <c r="X318" s="205"/>
      <c r="Y318" s="529"/>
      <c r="Z318" s="203"/>
      <c r="AA318" s="203"/>
      <c r="AB318" s="208"/>
      <c r="AC318" s="205"/>
      <c r="AD318" s="529"/>
      <c r="AE318" s="203"/>
      <c r="AF318" s="203"/>
      <c r="AG318" s="208"/>
      <c r="AH318" s="205"/>
      <c r="AI318" s="529"/>
      <c r="AJ318" s="203"/>
      <c r="AK318" s="203"/>
      <c r="AL318" s="208"/>
      <c r="AM318" s="205"/>
      <c r="AN318" s="529"/>
      <c r="AO318" s="203"/>
      <c r="AP318" s="203"/>
      <c r="AQ318" s="208"/>
      <c r="AR318" s="205"/>
      <c r="AS318" s="529"/>
      <c r="AT318" s="203"/>
      <c r="AU318" s="203"/>
      <c r="AV318" s="208"/>
      <c r="AW318" s="205"/>
      <c r="AX318" s="529"/>
    </row>
    <row r="319" spans="2:50" ht="14.25" customHeight="1">
      <c r="B319" s="494"/>
      <c r="C319" s="203">
        <v>13</v>
      </c>
      <c r="D319" s="206"/>
      <c r="E319" s="203"/>
      <c r="F319" s="203"/>
      <c r="G319" s="208"/>
      <c r="H319" s="529"/>
      <c r="I319" s="209"/>
      <c r="J319" s="209"/>
      <c r="K319" s="210"/>
      <c r="L319" s="530"/>
      <c r="M319" s="209"/>
      <c r="N319" s="494"/>
      <c r="O319" s="494"/>
      <c r="P319" s="203"/>
      <c r="Q319" s="203"/>
      <c r="R319" s="208"/>
      <c r="S319" s="205"/>
      <c r="T319" s="529"/>
      <c r="U319" s="203"/>
      <c r="V319" s="203"/>
      <c r="W319" s="208"/>
      <c r="X319" s="205"/>
      <c r="Y319" s="529"/>
      <c r="Z319" s="203"/>
      <c r="AA319" s="203"/>
      <c r="AB319" s="208"/>
      <c r="AC319" s="205"/>
      <c r="AD319" s="529"/>
      <c r="AE319" s="203"/>
      <c r="AF319" s="203"/>
      <c r="AG319" s="208"/>
      <c r="AH319" s="205"/>
      <c r="AI319" s="529"/>
      <c r="AJ319" s="203"/>
      <c r="AK319" s="203"/>
      <c r="AL319" s="208"/>
      <c r="AM319" s="205"/>
      <c r="AN319" s="529"/>
      <c r="AO319" s="203"/>
      <c r="AP319" s="203"/>
      <c r="AQ319" s="208"/>
      <c r="AR319" s="205"/>
      <c r="AS319" s="529"/>
      <c r="AT319" s="203"/>
      <c r="AU319" s="203"/>
      <c r="AV319" s="208"/>
      <c r="AW319" s="205"/>
      <c r="AX319" s="529"/>
    </row>
    <row r="320" spans="2:50" ht="14.25" customHeight="1">
      <c r="B320" s="494"/>
      <c r="C320" s="203">
        <v>14</v>
      </c>
      <c r="D320" s="206"/>
      <c r="E320" s="203"/>
      <c r="F320" s="203"/>
      <c r="G320" s="208"/>
      <c r="H320" s="529"/>
      <c r="I320" s="209"/>
      <c r="J320" s="209"/>
      <c r="K320" s="210"/>
      <c r="L320" s="530"/>
      <c r="M320" s="209"/>
      <c r="N320" s="494"/>
      <c r="O320" s="494"/>
      <c r="P320" s="203"/>
      <c r="Q320" s="203"/>
      <c r="R320" s="208"/>
      <c r="S320" s="205"/>
      <c r="T320" s="529"/>
      <c r="U320" s="203"/>
      <c r="V320" s="203"/>
      <c r="W320" s="208"/>
      <c r="X320" s="205"/>
      <c r="Y320" s="529"/>
      <c r="Z320" s="203"/>
      <c r="AA320" s="203"/>
      <c r="AB320" s="208"/>
      <c r="AC320" s="205"/>
      <c r="AD320" s="529"/>
      <c r="AE320" s="203"/>
      <c r="AF320" s="203"/>
      <c r="AG320" s="208"/>
      <c r="AH320" s="205"/>
      <c r="AI320" s="529"/>
      <c r="AJ320" s="203"/>
      <c r="AK320" s="203"/>
      <c r="AL320" s="208"/>
      <c r="AM320" s="205"/>
      <c r="AN320" s="529"/>
      <c r="AO320" s="203"/>
      <c r="AP320" s="203"/>
      <c r="AQ320" s="208"/>
      <c r="AR320" s="205"/>
      <c r="AS320" s="529"/>
      <c r="AT320" s="203"/>
      <c r="AU320" s="203"/>
      <c r="AV320" s="208"/>
      <c r="AW320" s="205"/>
      <c r="AX320" s="529"/>
    </row>
    <row r="321" spans="2:50" ht="14.25" customHeight="1">
      <c r="B321" s="494"/>
      <c r="C321" s="203">
        <v>15</v>
      </c>
      <c r="D321" s="206"/>
      <c r="E321" s="203"/>
      <c r="F321" s="203"/>
      <c r="G321" s="208"/>
      <c r="H321" s="529"/>
      <c r="I321" s="209"/>
      <c r="J321" s="209"/>
      <c r="K321" s="210"/>
      <c r="L321" s="530"/>
      <c r="M321" s="209"/>
      <c r="N321" s="494"/>
      <c r="O321" s="494"/>
      <c r="P321" s="203"/>
      <c r="Q321" s="207"/>
      <c r="R321" s="208"/>
      <c r="S321" s="205"/>
      <c r="T321" s="529"/>
      <c r="U321" s="203"/>
      <c r="V321" s="207"/>
      <c r="W321" s="208"/>
      <c r="X321" s="205"/>
      <c r="Y321" s="529"/>
      <c r="Z321" s="203"/>
      <c r="AA321" s="207"/>
      <c r="AB321" s="208"/>
      <c r="AC321" s="205"/>
      <c r="AD321" s="529"/>
      <c r="AE321" s="203"/>
      <c r="AF321" s="207"/>
      <c r="AG321" s="208"/>
      <c r="AH321" s="205"/>
      <c r="AI321" s="529"/>
      <c r="AJ321" s="203"/>
      <c r="AK321" s="207"/>
      <c r="AL321" s="208"/>
      <c r="AM321" s="205"/>
      <c r="AN321" s="529"/>
      <c r="AO321" s="203"/>
      <c r="AP321" s="207"/>
      <c r="AQ321" s="208"/>
      <c r="AR321" s="205"/>
      <c r="AS321" s="529"/>
      <c r="AT321" s="203"/>
      <c r="AU321" s="207"/>
      <c r="AV321" s="208"/>
      <c r="AW321" s="205"/>
      <c r="AX321" s="529"/>
    </row>
    <row r="322" spans="2:50" ht="14.25" customHeight="1" collapsed="1">
      <c r="B322" s="531" t="s">
        <v>807</v>
      </c>
      <c r="C322" s="532"/>
      <c r="D322" s="532"/>
      <c r="E322" s="532"/>
      <c r="F322" s="532"/>
      <c r="G322" s="532"/>
      <c r="H322" s="532"/>
      <c r="I322" s="532"/>
      <c r="J322" s="532"/>
      <c r="K322" s="532"/>
      <c r="L322" s="532"/>
      <c r="M322" s="533"/>
      <c r="N322" s="575" t="s">
        <v>445</v>
      </c>
      <c r="O322" s="575" t="s">
        <v>105</v>
      </c>
      <c r="P322" s="587">
        <f>AT302+1</f>
        <v>45979</v>
      </c>
      <c r="Q322" s="588"/>
      <c r="R322" s="588"/>
      <c r="S322" s="588"/>
      <c r="T322" s="588"/>
      <c r="U322" s="589">
        <f>P322+1</f>
        <v>45980</v>
      </c>
      <c r="V322" s="590"/>
      <c r="W322" s="590"/>
      <c r="X322" s="590"/>
      <c r="Y322" s="590"/>
      <c r="Z322" s="587">
        <f t="shared" ref="Z322" si="405">U322+1</f>
        <v>45981</v>
      </c>
      <c r="AA322" s="588"/>
      <c r="AB322" s="588"/>
      <c r="AC322" s="588"/>
      <c r="AD322" s="588"/>
      <c r="AE322" s="589">
        <f t="shared" ref="AE322" si="406">Z322+1</f>
        <v>45982</v>
      </c>
      <c r="AF322" s="590"/>
      <c r="AG322" s="590"/>
      <c r="AH322" s="590"/>
      <c r="AI322" s="590"/>
      <c r="AJ322" s="591">
        <f t="shared" ref="AJ322" si="407">AE322+1</f>
        <v>45983</v>
      </c>
      <c r="AK322" s="592"/>
      <c r="AL322" s="592"/>
      <c r="AM322" s="592"/>
      <c r="AN322" s="593"/>
      <c r="AO322" s="589">
        <f t="shared" ref="AO322" si="408">AJ322+1</f>
        <v>45984</v>
      </c>
      <c r="AP322" s="590"/>
      <c r="AQ322" s="590"/>
      <c r="AR322" s="590"/>
      <c r="AS322" s="590"/>
      <c r="AT322" s="591">
        <f t="shared" ref="AT322" si="409">AO322+1</f>
        <v>45985</v>
      </c>
      <c r="AU322" s="592"/>
      <c r="AV322" s="592"/>
      <c r="AW322" s="592"/>
      <c r="AX322" s="593"/>
    </row>
    <row r="323" spans="2:50" ht="14.25" customHeight="1">
      <c r="B323" s="534"/>
      <c r="C323" s="534"/>
      <c r="D323" s="534"/>
      <c r="E323" s="534"/>
      <c r="F323" s="534"/>
      <c r="G323" s="534"/>
      <c r="H323" s="534"/>
      <c r="I323" s="534"/>
      <c r="J323" s="534"/>
      <c r="K323" s="534"/>
      <c r="L323" s="534"/>
      <c r="M323" s="535"/>
      <c r="N323" s="577"/>
      <c r="O323" s="577"/>
      <c r="P323" s="594">
        <f>P322</f>
        <v>45979</v>
      </c>
      <c r="Q323" s="594"/>
      <c r="R323" s="594"/>
      <c r="S323" s="594"/>
      <c r="T323" s="594"/>
      <c r="U323" s="595">
        <f>U322</f>
        <v>45980</v>
      </c>
      <c r="V323" s="595"/>
      <c r="W323" s="595"/>
      <c r="X323" s="595"/>
      <c r="Y323" s="595"/>
      <c r="Z323" s="594">
        <f t="shared" ref="Z323" si="410">Z322</f>
        <v>45981</v>
      </c>
      <c r="AA323" s="594"/>
      <c r="AB323" s="594"/>
      <c r="AC323" s="594"/>
      <c r="AD323" s="594"/>
      <c r="AE323" s="595">
        <f t="shared" ref="AE323" si="411">AE322</f>
        <v>45982</v>
      </c>
      <c r="AF323" s="595"/>
      <c r="AG323" s="595"/>
      <c r="AH323" s="595"/>
      <c r="AI323" s="595"/>
      <c r="AJ323" s="596">
        <f t="shared" ref="AJ323" si="412">AJ322</f>
        <v>45983</v>
      </c>
      <c r="AK323" s="597"/>
      <c r="AL323" s="597"/>
      <c r="AM323" s="597"/>
      <c r="AN323" s="598"/>
      <c r="AO323" s="595">
        <f t="shared" ref="AO323" si="413">AO322</f>
        <v>45984</v>
      </c>
      <c r="AP323" s="595"/>
      <c r="AQ323" s="595"/>
      <c r="AR323" s="595"/>
      <c r="AS323" s="595"/>
      <c r="AT323" s="596">
        <f t="shared" ref="AT323" si="414">AT322</f>
        <v>45985</v>
      </c>
      <c r="AU323" s="597"/>
      <c r="AV323" s="597"/>
      <c r="AW323" s="597"/>
      <c r="AX323" s="598"/>
    </row>
    <row r="324" spans="2:50" ht="14.25" customHeight="1">
      <c r="B324" s="494" t="s">
        <v>165</v>
      </c>
      <c r="C324" s="494" t="s">
        <v>160</v>
      </c>
      <c r="D324" s="494"/>
      <c r="E324" s="494" t="s">
        <v>161</v>
      </c>
      <c r="F324" s="494"/>
      <c r="G324" s="494"/>
      <c r="H324" s="494" t="s">
        <v>166</v>
      </c>
      <c r="I324" s="527" t="s">
        <v>446</v>
      </c>
      <c r="J324" s="527"/>
      <c r="K324" s="527"/>
      <c r="L324" s="527" t="s">
        <v>166</v>
      </c>
      <c r="M324" s="527" t="s">
        <v>168</v>
      </c>
      <c r="N324" s="494"/>
      <c r="O324" s="494" t="s">
        <v>167</v>
      </c>
      <c r="P324" s="494" t="s">
        <v>163</v>
      </c>
      <c r="Q324" s="494"/>
      <c r="R324" s="494"/>
      <c r="S324" s="494"/>
      <c r="T324" s="494" t="s">
        <v>166</v>
      </c>
      <c r="U324" s="494" t="s">
        <v>163</v>
      </c>
      <c r="V324" s="494"/>
      <c r="W324" s="494"/>
      <c r="X324" s="494"/>
      <c r="Y324" s="494" t="s">
        <v>166</v>
      </c>
      <c r="Z324" s="494" t="s">
        <v>163</v>
      </c>
      <c r="AA324" s="494"/>
      <c r="AB324" s="494"/>
      <c r="AC324" s="494"/>
      <c r="AD324" s="494" t="s">
        <v>166</v>
      </c>
      <c r="AE324" s="494" t="s">
        <v>163</v>
      </c>
      <c r="AF324" s="494"/>
      <c r="AG324" s="494"/>
      <c r="AH324" s="494"/>
      <c r="AI324" s="494" t="s">
        <v>166</v>
      </c>
      <c r="AJ324" s="494" t="s">
        <v>163</v>
      </c>
      <c r="AK324" s="494"/>
      <c r="AL324" s="494"/>
      <c r="AM324" s="494"/>
      <c r="AN324" s="494" t="s">
        <v>166</v>
      </c>
      <c r="AO324" s="494" t="s">
        <v>163</v>
      </c>
      <c r="AP324" s="494"/>
      <c r="AQ324" s="494"/>
      <c r="AR324" s="494"/>
      <c r="AS324" s="494" t="s">
        <v>166</v>
      </c>
      <c r="AT324" s="494" t="s">
        <v>163</v>
      </c>
      <c r="AU324" s="494"/>
      <c r="AV324" s="494"/>
      <c r="AW324" s="494"/>
      <c r="AX324" s="494" t="s">
        <v>166</v>
      </c>
    </row>
    <row r="325" spans="2:50" ht="14.25" customHeight="1">
      <c r="B325" s="494"/>
      <c r="C325" s="494"/>
      <c r="D325" s="494"/>
      <c r="E325" s="494" t="s">
        <v>447</v>
      </c>
      <c r="F325" s="494"/>
      <c r="G325" s="494"/>
      <c r="H325" s="494"/>
      <c r="I325" s="527" t="s">
        <v>447</v>
      </c>
      <c r="J325" s="527"/>
      <c r="K325" s="527"/>
      <c r="L325" s="527"/>
      <c r="M325" s="527"/>
      <c r="N325" s="494"/>
      <c r="O325" s="494"/>
      <c r="P325" s="494" t="s">
        <v>448</v>
      </c>
      <c r="Q325" s="494"/>
      <c r="R325" s="494"/>
      <c r="S325" s="494"/>
      <c r="T325" s="494"/>
      <c r="U325" s="494" t="s">
        <v>448</v>
      </c>
      <c r="V325" s="494"/>
      <c r="W325" s="494"/>
      <c r="X325" s="494"/>
      <c r="Y325" s="494"/>
      <c r="Z325" s="494" t="s">
        <v>448</v>
      </c>
      <c r="AA325" s="494"/>
      <c r="AB325" s="494"/>
      <c r="AC325" s="494"/>
      <c r="AD325" s="494"/>
      <c r="AE325" s="494" t="s">
        <v>448</v>
      </c>
      <c r="AF325" s="494"/>
      <c r="AG325" s="494"/>
      <c r="AH325" s="494"/>
      <c r="AI325" s="494"/>
      <c r="AJ325" s="494" t="s">
        <v>448</v>
      </c>
      <c r="AK325" s="494"/>
      <c r="AL325" s="494"/>
      <c r="AM325" s="494"/>
      <c r="AN325" s="494"/>
      <c r="AO325" s="494" t="s">
        <v>448</v>
      </c>
      <c r="AP325" s="494"/>
      <c r="AQ325" s="494"/>
      <c r="AR325" s="494"/>
      <c r="AS325" s="494"/>
      <c r="AT325" s="494" t="s">
        <v>448</v>
      </c>
      <c r="AU325" s="494"/>
      <c r="AV325" s="494"/>
      <c r="AW325" s="494"/>
      <c r="AX325" s="494"/>
    </row>
    <row r="326" spans="2:50" ht="14.25" customHeight="1">
      <c r="B326" s="494"/>
      <c r="C326" s="494"/>
      <c r="D326" s="494"/>
      <c r="E326" s="203" t="s">
        <v>162</v>
      </c>
      <c r="F326" s="203" t="s">
        <v>449</v>
      </c>
      <c r="G326" s="203" t="s">
        <v>164</v>
      </c>
      <c r="H326" s="494"/>
      <c r="I326" s="204" t="s">
        <v>162</v>
      </c>
      <c r="J326" s="204" t="s">
        <v>449</v>
      </c>
      <c r="K326" s="204" t="s">
        <v>164</v>
      </c>
      <c r="L326" s="527"/>
      <c r="M326" s="527"/>
      <c r="N326" s="494"/>
      <c r="O326" s="494"/>
      <c r="P326" s="203" t="s">
        <v>162</v>
      </c>
      <c r="Q326" s="203" t="s">
        <v>449</v>
      </c>
      <c r="R326" s="203" t="s">
        <v>164</v>
      </c>
      <c r="S326" s="205" t="s">
        <v>168</v>
      </c>
      <c r="T326" s="494"/>
      <c r="U326" s="203" t="s">
        <v>162</v>
      </c>
      <c r="V326" s="203" t="s">
        <v>449</v>
      </c>
      <c r="W326" s="203" t="s">
        <v>164</v>
      </c>
      <c r="X326" s="205" t="s">
        <v>168</v>
      </c>
      <c r="Y326" s="494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494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494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494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494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494"/>
    </row>
    <row r="327" spans="2:50" ht="14.25" customHeight="1">
      <c r="B327" s="494" t="s">
        <v>139</v>
      </c>
      <c r="C327" s="203">
        <v>1</v>
      </c>
      <c r="D327" s="206" t="s">
        <v>415</v>
      </c>
      <c r="E327" s="203">
        <v>21</v>
      </c>
      <c r="F327" s="203">
        <v>2000</v>
      </c>
      <c r="G327" s="208">
        <f t="shared" ref="G327:G336" si="415">F327/E327</f>
        <v>95.238095238095241</v>
      </c>
      <c r="H327" s="529">
        <f>AVERAGE(G327:G341)</f>
        <v>88.558817993600613</v>
      </c>
      <c r="I327" s="209">
        <f>AVERAGE(P327,U327,Z327,AE327,AJ327,AO327,AT327)</f>
        <v>21</v>
      </c>
      <c r="J327" s="209">
        <f>AVERAGE(Q327,V327,AA327,AF327,AK327,AP327,AU327)</f>
        <v>1769.2107861384989</v>
      </c>
      <c r="K327" s="210">
        <f>AVERAGE(R327,W327,AB327,AG327,AL327,AQ327,AV327)</f>
        <v>84.24813267326185</v>
      </c>
      <c r="L327" s="530">
        <f>IFERROR(AVERAGE(K327:K341),"-")</f>
        <v>78.368424340483415</v>
      </c>
      <c r="M327" s="209">
        <f>RANK(K327, K$327:$K$341)</f>
        <v>2</v>
      </c>
      <c r="N327" s="494"/>
      <c r="O327" s="494"/>
      <c r="P327" s="207">
        <v>21</v>
      </c>
      <c r="Q327" s="207">
        <v>1768.9901934799902</v>
      </c>
      <c r="R327" s="208">
        <f t="shared" ref="R327:R336" si="416">Q327/P327</f>
        <v>84.237628260951922</v>
      </c>
      <c r="S327" s="205">
        <f>RANK(R327, R$327:R$341)</f>
        <v>2</v>
      </c>
      <c r="T327" s="529">
        <f>AVERAGE(R327:R341)</f>
        <v>77.702268346380009</v>
      </c>
      <c r="U327" s="207">
        <v>21</v>
      </c>
      <c r="V327" s="207">
        <v>1769.1252144082334</v>
      </c>
      <c r="W327" s="208">
        <f t="shared" ref="W327:W336" si="417">V327/U327</f>
        <v>84.244057828963491</v>
      </c>
      <c r="X327" s="205">
        <f>RANK(W327, W$327:W$341)</f>
        <v>2</v>
      </c>
      <c r="Y327" s="529">
        <f>AVERAGE(W327:W341)</f>
        <v>77.826292266329204</v>
      </c>
      <c r="Z327" s="207">
        <v>21</v>
      </c>
      <c r="AA327" s="207">
        <v>1769.1684833385239</v>
      </c>
      <c r="AB327" s="208">
        <f t="shared" ref="AB327:AB336" si="418">AA327/Z327</f>
        <v>84.246118254215418</v>
      </c>
      <c r="AC327" s="205">
        <f>RANK(AB327, AB$327:AB$341)</f>
        <v>2</v>
      </c>
      <c r="AD327" s="529">
        <f>AVERAGE(AB327:AB341)</f>
        <v>78.371071753313672</v>
      </c>
      <c r="AE327" s="207">
        <v>21</v>
      </c>
      <c r="AF327" s="207">
        <v>1769.0866510538624</v>
      </c>
      <c r="AG327" s="208">
        <f t="shared" ref="AG327:AG336" si="419">AF327/AE327</f>
        <v>84.242221478755354</v>
      </c>
      <c r="AH327" s="205">
        <f>RANK(AG327, AG$327:AG$341)</f>
        <v>2</v>
      </c>
      <c r="AI327" s="529">
        <f>AVERAGE(AG327:AG341)</f>
        <v>78.487615145851393</v>
      </c>
      <c r="AJ327" s="207">
        <v>21</v>
      </c>
      <c r="AK327" s="207">
        <v>1769.3993199848899</v>
      </c>
      <c r="AL327" s="208">
        <f t="shared" ref="AL327:AL336" si="420">AK327/AJ327</f>
        <v>84.257110475470952</v>
      </c>
      <c r="AM327" s="205">
        <f>RANK(AL327, AL$327:AL$341)</f>
        <v>2</v>
      </c>
      <c r="AN327" s="529">
        <f>AVERAGE(AL327:AL341)</f>
        <v>78.615482668741919</v>
      </c>
      <c r="AO327" s="207">
        <v>21</v>
      </c>
      <c r="AP327" s="207">
        <v>1769.3957624901911</v>
      </c>
      <c r="AQ327" s="208">
        <f t="shared" ref="AQ327:AQ336" si="421">AP327/AO327</f>
        <v>84.256941070961489</v>
      </c>
      <c r="AR327" s="205">
        <f>RANK(AQ327, AQ$327:AQ$341)</f>
        <v>2</v>
      </c>
      <c r="AS327" s="529">
        <f>AVERAGE(AQ327:AQ341)</f>
        <v>78.770636875585168</v>
      </c>
      <c r="AT327" s="207">
        <v>21</v>
      </c>
      <c r="AU327" s="207">
        <v>1769.3098782138022</v>
      </c>
      <c r="AV327" s="208">
        <f t="shared" ref="AV327:AV336" si="422">AU327/AT327</f>
        <v>84.252851343514394</v>
      </c>
      <c r="AW327" s="205">
        <f>RANK(AV327, AV$327:AV$341)</f>
        <v>3</v>
      </c>
      <c r="AX327" s="529">
        <f>AVERAGE(AV327:AV341)</f>
        <v>78.805603327182638</v>
      </c>
    </row>
    <row r="328" spans="2:50" ht="14.25" customHeight="1">
      <c r="B328" s="494"/>
      <c r="C328" s="203">
        <v>2</v>
      </c>
      <c r="D328" s="206" t="s">
        <v>416</v>
      </c>
      <c r="E328" s="203">
        <v>25</v>
      </c>
      <c r="F328" s="203">
        <v>2000</v>
      </c>
      <c r="G328" s="208">
        <f t="shared" si="415"/>
        <v>80</v>
      </c>
      <c r="H328" s="529"/>
      <c r="I328" s="209">
        <f t="shared" ref="I328:K336" si="423">AVERAGE(P328,U328,Z328,AE328,AJ328,AO328,AT328)</f>
        <v>25</v>
      </c>
      <c r="J328" s="209">
        <f t="shared" si="423"/>
        <v>1781.8951772616606</v>
      </c>
      <c r="K328" s="210">
        <f t="shared" si="423"/>
        <v>71.275807090466429</v>
      </c>
      <c r="L328" s="530"/>
      <c r="M328" s="209">
        <f>RANK(K328, K$327:$K$341)</f>
        <v>9</v>
      </c>
      <c r="N328" s="494"/>
      <c r="O328" s="494"/>
      <c r="P328" s="207">
        <v>25</v>
      </c>
      <c r="Q328" s="207">
        <v>1781.7561807331626</v>
      </c>
      <c r="R328" s="208">
        <f t="shared" si="416"/>
        <v>71.2702472293265</v>
      </c>
      <c r="S328" s="205">
        <f t="shared" ref="S328:S336" si="424">RANK(R328, R$327:R$341)</f>
        <v>9</v>
      </c>
      <c r="T328" s="529"/>
      <c r="U328" s="207">
        <v>25</v>
      </c>
      <c r="V328" s="207">
        <v>1781.8521983161836</v>
      </c>
      <c r="W328" s="208">
        <f t="shared" si="417"/>
        <v>71.274087932647348</v>
      </c>
      <c r="X328" s="205">
        <f t="shared" ref="X328:X336" si="425">RANK(W328, W$327:W$341)</f>
        <v>9</v>
      </c>
      <c r="Y328" s="529"/>
      <c r="Z328" s="207">
        <v>25</v>
      </c>
      <c r="AA328" s="207">
        <v>1781.9532120311908</v>
      </c>
      <c r="AB328" s="208">
        <f t="shared" si="418"/>
        <v>71.278128481247634</v>
      </c>
      <c r="AC328" s="205">
        <f t="shared" ref="AC328:AC336" si="426">RANK(AB328, AB$327:AB$341)</f>
        <v>9</v>
      </c>
      <c r="AD328" s="529"/>
      <c r="AE328" s="207">
        <v>25</v>
      </c>
      <c r="AF328" s="207">
        <v>1781.8589025755869</v>
      </c>
      <c r="AG328" s="208">
        <f t="shared" si="419"/>
        <v>71.274356103023479</v>
      </c>
      <c r="AH328" s="205">
        <f t="shared" ref="AH328:AH336" si="427">RANK(AG328, AG$327:AG$341)</f>
        <v>9</v>
      </c>
      <c r="AI328" s="529"/>
      <c r="AJ328" s="207">
        <v>25</v>
      </c>
      <c r="AK328" s="207">
        <v>1781.9937909624014</v>
      </c>
      <c r="AL328" s="208">
        <f t="shared" si="420"/>
        <v>71.279751638496052</v>
      </c>
      <c r="AM328" s="205">
        <f t="shared" ref="AM328:AM336" si="428">RANK(AL328, AL$327:AL$341)</f>
        <v>9</v>
      </c>
      <c r="AN328" s="529"/>
      <c r="AO328" s="207">
        <v>25</v>
      </c>
      <c r="AP328" s="207">
        <v>1781.9441911362385</v>
      </c>
      <c r="AQ328" s="208">
        <f t="shared" si="421"/>
        <v>71.277767645449543</v>
      </c>
      <c r="AR328" s="205">
        <f t="shared" ref="AR328:AR336" si="429">RANK(AQ328, AQ$327:AQ$341)</f>
        <v>9</v>
      </c>
      <c r="AS328" s="529"/>
      <c r="AT328" s="207">
        <v>25</v>
      </c>
      <c r="AU328" s="207">
        <v>1781.9077650768622</v>
      </c>
      <c r="AV328" s="208">
        <f t="shared" si="422"/>
        <v>71.276310603074492</v>
      </c>
      <c r="AW328" s="205">
        <f t="shared" ref="AW328:AW336" si="430">RANK(AV328, AV$327:AV$341)</f>
        <v>9</v>
      </c>
      <c r="AX328" s="529"/>
    </row>
    <row r="329" spans="2:50" ht="14.25" customHeight="1">
      <c r="B329" s="494"/>
      <c r="C329" s="203">
        <v>3</v>
      </c>
      <c r="D329" s="206" t="s">
        <v>417</v>
      </c>
      <c r="E329" s="203">
        <v>23</v>
      </c>
      <c r="F329" s="203">
        <v>2000</v>
      </c>
      <c r="G329" s="208">
        <f t="shared" si="415"/>
        <v>86.956521739130437</v>
      </c>
      <c r="H329" s="529"/>
      <c r="I329" s="209">
        <f t="shared" si="423"/>
        <v>23</v>
      </c>
      <c r="J329" s="209">
        <f t="shared" si="423"/>
        <v>1772.9387867041514</v>
      </c>
      <c r="K329" s="210">
        <f t="shared" si="423"/>
        <v>77.084295074093546</v>
      </c>
      <c r="L329" s="530"/>
      <c r="M329" s="209">
        <f>RANK(K329, K$327:$K$341)</f>
        <v>5</v>
      </c>
      <c r="N329" s="494"/>
      <c r="O329" s="494"/>
      <c r="P329" s="207">
        <v>23</v>
      </c>
      <c r="Q329" s="207">
        <v>1772.6902676699144</v>
      </c>
      <c r="R329" s="208">
        <f t="shared" si="416"/>
        <v>77.073489898691932</v>
      </c>
      <c r="S329" s="205">
        <f t="shared" si="424"/>
        <v>5</v>
      </c>
      <c r="T329" s="529"/>
      <c r="U329" s="207">
        <v>23</v>
      </c>
      <c r="V329" s="207">
        <v>1772.7654164017795</v>
      </c>
      <c r="W329" s="208">
        <f t="shared" si="417"/>
        <v>77.076757234859983</v>
      </c>
      <c r="X329" s="205">
        <f t="shared" si="425"/>
        <v>5</v>
      </c>
      <c r="Y329" s="529"/>
      <c r="Z329" s="207">
        <v>23</v>
      </c>
      <c r="AA329" s="207">
        <v>1772.9101475189977</v>
      </c>
      <c r="AB329" s="208">
        <f t="shared" si="418"/>
        <v>77.083049892130333</v>
      </c>
      <c r="AC329" s="205">
        <f t="shared" si="426"/>
        <v>5</v>
      </c>
      <c r="AD329" s="529"/>
      <c r="AE329" s="207">
        <v>23</v>
      </c>
      <c r="AF329" s="207">
        <v>1773.0308219178091</v>
      </c>
      <c r="AG329" s="208">
        <f t="shared" si="419"/>
        <v>77.088296605122139</v>
      </c>
      <c r="AH329" s="205">
        <f t="shared" si="427"/>
        <v>5</v>
      </c>
      <c r="AI329" s="529"/>
      <c r="AJ329" s="207">
        <v>23</v>
      </c>
      <c r="AK329" s="207">
        <v>1772.966846132048</v>
      </c>
      <c r="AL329" s="208">
        <f t="shared" si="420"/>
        <v>77.085515049219481</v>
      </c>
      <c r="AM329" s="205">
        <f t="shared" si="428"/>
        <v>5</v>
      </c>
      <c r="AN329" s="529"/>
      <c r="AO329" s="207">
        <v>23</v>
      </c>
      <c r="AP329" s="207">
        <v>1773.0667672576385</v>
      </c>
      <c r="AQ329" s="208">
        <f t="shared" si="421"/>
        <v>77.089859445984288</v>
      </c>
      <c r="AR329" s="205">
        <f t="shared" si="429"/>
        <v>5</v>
      </c>
      <c r="AS329" s="529"/>
      <c r="AT329" s="207">
        <v>23</v>
      </c>
      <c r="AU329" s="207">
        <v>1773.1412400308727</v>
      </c>
      <c r="AV329" s="208">
        <f t="shared" si="422"/>
        <v>77.093097392646641</v>
      </c>
      <c r="AW329" s="205">
        <f t="shared" si="430"/>
        <v>5</v>
      </c>
      <c r="AX329" s="529"/>
    </row>
    <row r="330" spans="2:50" ht="14.25" customHeight="1">
      <c r="B330" s="494"/>
      <c r="C330" s="203">
        <v>4</v>
      </c>
      <c r="D330" s="206" t="s">
        <v>419</v>
      </c>
      <c r="E330" s="203">
        <v>24</v>
      </c>
      <c r="F330" s="203">
        <v>2000</v>
      </c>
      <c r="G330" s="208">
        <f t="shared" si="415"/>
        <v>83.333333333333329</v>
      </c>
      <c r="H330" s="529"/>
      <c r="I330" s="209">
        <f t="shared" si="423"/>
        <v>24</v>
      </c>
      <c r="J330" s="209">
        <f t="shared" si="423"/>
        <v>1768.6978828360482</v>
      </c>
      <c r="K330" s="210">
        <f t="shared" si="423"/>
        <v>73.695745118168688</v>
      </c>
      <c r="L330" s="530"/>
      <c r="M330" s="209">
        <f>RANK(K330, K$327:$K$341)</f>
        <v>8</v>
      </c>
      <c r="N330" s="494"/>
      <c r="O330" s="494"/>
      <c r="P330" s="207">
        <v>24</v>
      </c>
      <c r="Q330" s="207">
        <v>1768.2668836452394</v>
      </c>
      <c r="R330" s="208">
        <f t="shared" si="416"/>
        <v>73.677786818551638</v>
      </c>
      <c r="S330" s="205">
        <f t="shared" si="424"/>
        <v>8</v>
      </c>
      <c r="T330" s="529"/>
      <c r="U330" s="207">
        <v>24</v>
      </c>
      <c r="V330" s="207">
        <v>1768.5363944690841</v>
      </c>
      <c r="W330" s="208">
        <f t="shared" si="417"/>
        <v>73.689016436211844</v>
      </c>
      <c r="X330" s="205">
        <f t="shared" si="425"/>
        <v>8</v>
      </c>
      <c r="Y330" s="529"/>
      <c r="Z330" s="207">
        <v>24</v>
      </c>
      <c r="AA330" s="207">
        <v>1768.7671232876737</v>
      </c>
      <c r="AB330" s="208">
        <f t="shared" si="418"/>
        <v>73.698630136986409</v>
      </c>
      <c r="AC330" s="205">
        <f t="shared" si="426"/>
        <v>8</v>
      </c>
      <c r="AD330" s="529"/>
      <c r="AE330" s="207">
        <v>24</v>
      </c>
      <c r="AF330" s="207">
        <v>1768.9001264222527</v>
      </c>
      <c r="AG330" s="208">
        <f t="shared" si="419"/>
        <v>73.704171934260529</v>
      </c>
      <c r="AH330" s="205">
        <f t="shared" si="427"/>
        <v>8</v>
      </c>
      <c r="AI330" s="529"/>
      <c r="AJ330" s="207">
        <v>24</v>
      </c>
      <c r="AK330" s="207">
        <v>1769.0140845070412</v>
      </c>
      <c r="AL330" s="208">
        <f t="shared" si="420"/>
        <v>73.708920187793382</v>
      </c>
      <c r="AM330" s="205">
        <f t="shared" si="428"/>
        <v>8</v>
      </c>
      <c r="AN330" s="529"/>
      <c r="AO330" s="207">
        <v>24</v>
      </c>
      <c r="AP330" s="207">
        <v>1768.7258687258682</v>
      </c>
      <c r="AQ330" s="208">
        <f t="shared" si="421"/>
        <v>73.696911196911174</v>
      </c>
      <c r="AR330" s="205">
        <f t="shared" si="429"/>
        <v>8</v>
      </c>
      <c r="AS330" s="529"/>
      <c r="AT330" s="207">
        <v>24</v>
      </c>
      <c r="AU330" s="207">
        <v>1768.674698795179</v>
      </c>
      <c r="AV330" s="208">
        <f t="shared" si="422"/>
        <v>73.694779116465796</v>
      </c>
      <c r="AW330" s="205">
        <f t="shared" si="430"/>
        <v>8</v>
      </c>
      <c r="AX330" s="529"/>
    </row>
    <row r="331" spans="2:50" ht="14.25" customHeight="1">
      <c r="B331" s="494"/>
      <c r="C331" s="203">
        <v>5</v>
      </c>
      <c r="D331" s="206" t="s">
        <v>414</v>
      </c>
      <c r="E331" s="203">
        <v>25</v>
      </c>
      <c r="F331" s="203">
        <v>2000</v>
      </c>
      <c r="G331" s="208">
        <f t="shared" si="415"/>
        <v>80</v>
      </c>
      <c r="H331" s="529"/>
      <c r="I331" s="209">
        <f t="shared" si="423"/>
        <v>25</v>
      </c>
      <c r="J331" s="209">
        <f t="shared" si="423"/>
        <v>1774.1489006270701</v>
      </c>
      <c r="K331" s="210">
        <f t="shared" si="423"/>
        <v>70.965956025082804</v>
      </c>
      <c r="L331" s="530"/>
      <c r="M331" s="209">
        <f>RANK(K331, K$327:$K$341)</f>
        <v>10</v>
      </c>
      <c r="N331" s="494"/>
      <c r="O331" s="494"/>
      <c r="P331" s="207">
        <v>25</v>
      </c>
      <c r="Q331" s="207">
        <v>1773.9130434782605</v>
      </c>
      <c r="R331" s="208">
        <f t="shared" si="416"/>
        <v>70.956521739130423</v>
      </c>
      <c r="S331" s="205">
        <f>RANK(R331, R$327:R$341)</f>
        <v>10</v>
      </c>
      <c r="T331" s="529"/>
      <c r="U331" s="207">
        <v>25</v>
      </c>
      <c r="V331" s="207">
        <v>1773.9934502022722</v>
      </c>
      <c r="W331" s="208">
        <f t="shared" si="417"/>
        <v>70.959738008090895</v>
      </c>
      <c r="X331" s="205">
        <f>RANK(W331, W$327:W$341)</f>
        <v>10</v>
      </c>
      <c r="Y331" s="529"/>
      <c r="Z331" s="207">
        <v>25</v>
      </c>
      <c r="AA331" s="207">
        <v>1774.2619926199247</v>
      </c>
      <c r="AB331" s="208">
        <f t="shared" si="418"/>
        <v>70.970479704796986</v>
      </c>
      <c r="AC331" s="205">
        <f>RANK(AB331, AB$327:AB$341)</f>
        <v>10</v>
      </c>
      <c r="AD331" s="529"/>
      <c r="AE331" s="207">
        <v>25</v>
      </c>
      <c r="AF331" s="207">
        <v>1774.3190661478613</v>
      </c>
      <c r="AG331" s="208">
        <f t="shared" si="419"/>
        <v>70.972762645914457</v>
      </c>
      <c r="AH331" s="205">
        <f>RANK(AG331, AG$327:AG$341)</f>
        <v>10</v>
      </c>
      <c r="AI331" s="529"/>
      <c r="AJ331" s="207">
        <v>25</v>
      </c>
      <c r="AK331" s="207">
        <v>1774.2308863844034</v>
      </c>
      <c r="AL331" s="208">
        <f t="shared" si="420"/>
        <v>70.969235455376136</v>
      </c>
      <c r="AM331" s="205">
        <f>RANK(AL331, AL$327:AL$341)</f>
        <v>10</v>
      </c>
      <c r="AN331" s="529"/>
      <c r="AO331" s="207">
        <v>25</v>
      </c>
      <c r="AP331" s="207">
        <v>1774.1809810518853</v>
      </c>
      <c r="AQ331" s="208">
        <f t="shared" si="421"/>
        <v>70.967239242075408</v>
      </c>
      <c r="AR331" s="205">
        <f>RANK(AQ331, AQ$327:AQ$341)</f>
        <v>10</v>
      </c>
      <c r="AS331" s="529"/>
      <c r="AT331" s="207">
        <v>25</v>
      </c>
      <c r="AU331" s="207">
        <v>1774.1428845048831</v>
      </c>
      <c r="AV331" s="208">
        <f t="shared" si="422"/>
        <v>70.96571538019532</v>
      </c>
      <c r="AW331" s="205">
        <f>RANK(AV331, AV$327:AV$341)</f>
        <v>10</v>
      </c>
      <c r="AX331" s="529"/>
    </row>
    <row r="332" spans="2:50" ht="14.25" customHeight="1">
      <c r="B332" s="494"/>
      <c r="C332" s="203">
        <v>6</v>
      </c>
      <c r="D332" s="206" t="s">
        <v>667</v>
      </c>
      <c r="E332" s="203">
        <v>23</v>
      </c>
      <c r="F332" s="203">
        <v>2000</v>
      </c>
      <c r="G332" s="208">
        <f t="shared" si="415"/>
        <v>86.956521739130437</v>
      </c>
      <c r="H332" s="529"/>
      <c r="I332" s="209">
        <f t="shared" si="423"/>
        <v>23</v>
      </c>
      <c r="J332" s="209">
        <f t="shared" si="423"/>
        <v>1768.0242235711196</v>
      </c>
      <c r="K332" s="210">
        <f t="shared" si="423"/>
        <v>76.870618416135628</v>
      </c>
      <c r="L332" s="530"/>
      <c r="M332" s="209">
        <f>RANK(K332, K$327:$K$341)</f>
        <v>7</v>
      </c>
      <c r="N332" s="494"/>
      <c r="O332" s="494"/>
      <c r="P332" s="207">
        <v>23</v>
      </c>
      <c r="Q332" s="207">
        <v>1768.2434160061352</v>
      </c>
      <c r="R332" s="208">
        <f t="shared" si="416"/>
        <v>76.880148522005882</v>
      </c>
      <c r="S332" s="205">
        <f t="shared" si="424"/>
        <v>7</v>
      </c>
      <c r="T332" s="529"/>
      <c r="U332" s="207">
        <v>23</v>
      </c>
      <c r="V332" s="207">
        <v>1768.3115497465994</v>
      </c>
      <c r="W332" s="208">
        <f t="shared" si="417"/>
        <v>76.883110858547795</v>
      </c>
      <c r="X332" s="205">
        <f t="shared" si="425"/>
        <v>7</v>
      </c>
      <c r="Y332" s="529"/>
      <c r="Z332" s="207">
        <v>23</v>
      </c>
      <c r="AA332" s="207">
        <v>1768.4210526315794</v>
      </c>
      <c r="AB332" s="208">
        <f t="shared" si="418"/>
        <v>76.887871853546926</v>
      </c>
      <c r="AC332" s="205">
        <f t="shared" si="426"/>
        <v>7</v>
      </c>
      <c r="AD332" s="529"/>
      <c r="AE332" s="207">
        <v>23</v>
      </c>
      <c r="AF332" s="207">
        <v>1767.9330328396652</v>
      </c>
      <c r="AG332" s="208">
        <f t="shared" si="419"/>
        <v>76.866653601724579</v>
      </c>
      <c r="AH332" s="205">
        <f t="shared" si="427"/>
        <v>7</v>
      </c>
      <c r="AI332" s="529"/>
      <c r="AJ332" s="207">
        <v>23</v>
      </c>
      <c r="AK332" s="207">
        <v>1767.6963812886122</v>
      </c>
      <c r="AL332" s="208">
        <f t="shared" si="420"/>
        <v>76.856364403852709</v>
      </c>
      <c r="AM332" s="205">
        <f t="shared" si="428"/>
        <v>7</v>
      </c>
      <c r="AN332" s="529"/>
      <c r="AO332" s="207">
        <v>23</v>
      </c>
      <c r="AP332" s="207">
        <v>1767.7867902665089</v>
      </c>
      <c r="AQ332" s="208">
        <f t="shared" si="421"/>
        <v>76.860295228978643</v>
      </c>
      <c r="AR332" s="205">
        <f t="shared" si="429"/>
        <v>7</v>
      </c>
      <c r="AS332" s="529"/>
      <c r="AT332" s="207">
        <v>23</v>
      </c>
      <c r="AU332" s="207">
        <v>1767.7773422187372</v>
      </c>
      <c r="AV332" s="208">
        <f t="shared" si="422"/>
        <v>76.859884444292916</v>
      </c>
      <c r="AW332" s="205">
        <f t="shared" si="430"/>
        <v>7</v>
      </c>
      <c r="AX332" s="529"/>
    </row>
    <row r="333" spans="2:50" ht="14.25" customHeight="1">
      <c r="B333" s="494"/>
      <c r="C333" s="203">
        <v>7</v>
      </c>
      <c r="D333" s="206" t="s">
        <v>689</v>
      </c>
      <c r="E333" s="203">
        <v>20</v>
      </c>
      <c r="F333" s="203">
        <v>2000</v>
      </c>
      <c r="G333" s="208">
        <f t="shared" si="415"/>
        <v>100</v>
      </c>
      <c r="H333" s="529"/>
      <c r="I333" s="209">
        <f t="shared" si="423"/>
        <v>20</v>
      </c>
      <c r="J333" s="209">
        <f t="shared" si="423"/>
        <v>1767.4351824821845</v>
      </c>
      <c r="K333" s="210">
        <f t="shared" si="423"/>
        <v>88.371759124109218</v>
      </c>
      <c r="L333" s="530"/>
      <c r="M333" s="209">
        <f>RANK(K333, K$327:$K$341)</f>
        <v>1</v>
      </c>
      <c r="N333" s="494"/>
      <c r="O333" s="494"/>
      <c r="P333" s="207">
        <v>20</v>
      </c>
      <c r="Q333" s="207">
        <v>1766.6083304165224</v>
      </c>
      <c r="R333" s="208">
        <f t="shared" si="416"/>
        <v>88.33041652082612</v>
      </c>
      <c r="S333" s="205">
        <f t="shared" si="424"/>
        <v>1</v>
      </c>
      <c r="T333" s="529"/>
      <c r="U333" s="207">
        <v>20</v>
      </c>
      <c r="V333" s="207">
        <v>1766.5817255187533</v>
      </c>
      <c r="W333" s="208">
        <f t="shared" si="417"/>
        <v>88.329086275937669</v>
      </c>
      <c r="X333" s="205">
        <f t="shared" si="425"/>
        <v>1</v>
      </c>
      <c r="Y333" s="529"/>
      <c r="Z333" s="207">
        <v>20</v>
      </c>
      <c r="AA333" s="207">
        <v>1767.1931956257542</v>
      </c>
      <c r="AB333" s="208">
        <f t="shared" si="418"/>
        <v>88.359659781287718</v>
      </c>
      <c r="AC333" s="205">
        <f t="shared" si="426"/>
        <v>1</v>
      </c>
      <c r="AD333" s="529"/>
      <c r="AE333" s="207">
        <v>20</v>
      </c>
      <c r="AF333" s="207">
        <v>1767.6896352055542</v>
      </c>
      <c r="AG333" s="208">
        <f t="shared" si="419"/>
        <v>88.384481760277708</v>
      </c>
      <c r="AH333" s="205">
        <f t="shared" si="427"/>
        <v>1</v>
      </c>
      <c r="AI333" s="529"/>
      <c r="AJ333" s="207">
        <v>20</v>
      </c>
      <c r="AK333" s="207">
        <v>1767.7419354838726</v>
      </c>
      <c r="AL333" s="208">
        <f t="shared" si="420"/>
        <v>88.387096774193623</v>
      </c>
      <c r="AM333" s="205">
        <f t="shared" si="428"/>
        <v>1</v>
      </c>
      <c r="AN333" s="529"/>
      <c r="AO333" s="207">
        <v>20</v>
      </c>
      <c r="AP333" s="207">
        <v>1767.8783873099767</v>
      </c>
      <c r="AQ333" s="208">
        <f t="shared" si="421"/>
        <v>88.393919365498832</v>
      </c>
      <c r="AR333" s="205">
        <f t="shared" si="429"/>
        <v>1</v>
      </c>
      <c r="AS333" s="529"/>
      <c r="AT333" s="207">
        <v>20</v>
      </c>
      <c r="AU333" s="207">
        <v>1768.3530678148582</v>
      </c>
      <c r="AV333" s="208">
        <f t="shared" si="422"/>
        <v>88.417653390742913</v>
      </c>
      <c r="AW333" s="205">
        <f t="shared" si="430"/>
        <v>1</v>
      </c>
      <c r="AX333" s="529"/>
    </row>
    <row r="334" spans="2:50" ht="14.25" customHeight="1">
      <c r="B334" s="494"/>
      <c r="C334" s="203">
        <v>8</v>
      </c>
      <c r="D334" s="206" t="s">
        <v>672</v>
      </c>
      <c r="E334" s="203">
        <v>23</v>
      </c>
      <c r="F334" s="203">
        <v>2000</v>
      </c>
      <c r="G334" s="208">
        <f t="shared" si="415"/>
        <v>86.956521739130437</v>
      </c>
      <c r="H334" s="529"/>
      <c r="I334" s="209">
        <f t="shared" si="423"/>
        <v>23</v>
      </c>
      <c r="J334" s="209">
        <f t="shared" si="423"/>
        <v>1769.8854501980697</v>
      </c>
      <c r="K334" s="210">
        <f t="shared" si="423"/>
        <v>76.951541312959563</v>
      </c>
      <c r="L334" s="530"/>
      <c r="M334" s="209">
        <f>RANK(K334, K$327:$K$341)</f>
        <v>6</v>
      </c>
      <c r="N334" s="494"/>
      <c r="O334" s="494"/>
      <c r="P334" s="207">
        <v>23</v>
      </c>
      <c r="Q334" s="207">
        <v>1769.5482431678747</v>
      </c>
      <c r="R334" s="208">
        <f t="shared" si="416"/>
        <v>76.936880137733681</v>
      </c>
      <c r="S334" s="205">
        <f t="shared" si="424"/>
        <v>6</v>
      </c>
      <c r="T334" s="529"/>
      <c r="U334" s="207">
        <v>23</v>
      </c>
      <c r="V334" s="207">
        <v>1769.7858383175774</v>
      </c>
      <c r="W334" s="208">
        <f t="shared" si="417"/>
        <v>76.947210361633793</v>
      </c>
      <c r="X334" s="205">
        <f t="shared" si="425"/>
        <v>6</v>
      </c>
      <c r="Y334" s="529"/>
      <c r="Z334" s="207">
        <v>23</v>
      </c>
      <c r="AA334" s="207">
        <v>1770.0583279325974</v>
      </c>
      <c r="AB334" s="208">
        <f t="shared" si="418"/>
        <v>76.959057736199881</v>
      </c>
      <c r="AC334" s="205">
        <f t="shared" si="426"/>
        <v>6</v>
      </c>
      <c r="AD334" s="529"/>
      <c r="AE334" s="207">
        <v>23</v>
      </c>
      <c r="AF334" s="207">
        <v>1769.9999999999966</v>
      </c>
      <c r="AG334" s="208">
        <f t="shared" si="419"/>
        <v>76.956521739130281</v>
      </c>
      <c r="AH334" s="205">
        <f t="shared" si="427"/>
        <v>6</v>
      </c>
      <c r="AI334" s="529"/>
      <c r="AJ334" s="207">
        <v>23</v>
      </c>
      <c r="AK334" s="207">
        <v>1769.9753896636582</v>
      </c>
      <c r="AL334" s="208">
        <f t="shared" si="420"/>
        <v>76.955451724506887</v>
      </c>
      <c r="AM334" s="205">
        <f t="shared" si="428"/>
        <v>6</v>
      </c>
      <c r="AN334" s="529"/>
      <c r="AO334" s="207">
        <v>23</v>
      </c>
      <c r="AP334" s="207">
        <v>1769.9240506329127</v>
      </c>
      <c r="AQ334" s="208">
        <f t="shared" si="421"/>
        <v>76.953219592735337</v>
      </c>
      <c r="AR334" s="205">
        <f t="shared" si="429"/>
        <v>6</v>
      </c>
      <c r="AS334" s="529"/>
      <c r="AT334" s="207">
        <v>23</v>
      </c>
      <c r="AU334" s="207">
        <v>1769.9063016718726</v>
      </c>
      <c r="AV334" s="208">
        <f t="shared" si="422"/>
        <v>76.952447898777066</v>
      </c>
      <c r="AW334" s="205">
        <f t="shared" si="430"/>
        <v>6</v>
      </c>
      <c r="AX334" s="529"/>
    </row>
    <row r="335" spans="2:50" ht="14.25" customHeight="1">
      <c r="B335" s="494"/>
      <c r="C335" s="203">
        <v>9</v>
      </c>
      <c r="D335" s="206" t="s">
        <v>716</v>
      </c>
      <c r="E335" s="203">
        <v>22</v>
      </c>
      <c r="F335" s="203">
        <v>2000</v>
      </c>
      <c r="G335" s="208">
        <f t="shared" si="415"/>
        <v>90.909090909090907</v>
      </c>
      <c r="H335" s="529"/>
      <c r="I335" s="209">
        <f t="shared" si="423"/>
        <v>21.285714285714285</v>
      </c>
      <c r="J335" s="209">
        <f t="shared" si="423"/>
        <v>1769.0717735560279</v>
      </c>
      <c r="K335" s="210">
        <f t="shared" si="423"/>
        <v>83.147539314615685</v>
      </c>
      <c r="L335" s="530"/>
      <c r="M335" s="209">
        <f>RANK(K335, K$327:$K$341)</f>
        <v>3</v>
      </c>
      <c r="N335" s="494"/>
      <c r="O335" s="494"/>
      <c r="P335" s="207">
        <v>22</v>
      </c>
      <c r="Q335" s="207">
        <v>1768.878166465621</v>
      </c>
      <c r="R335" s="208">
        <f t="shared" si="416"/>
        <v>80.403553021164598</v>
      </c>
      <c r="S335" s="205">
        <f t="shared" si="424"/>
        <v>3</v>
      </c>
      <c r="T335" s="529"/>
      <c r="U335" s="207">
        <v>22</v>
      </c>
      <c r="V335" s="207">
        <v>1769.0328176955325</v>
      </c>
      <c r="W335" s="208">
        <f t="shared" si="417"/>
        <v>80.410582622524203</v>
      </c>
      <c r="X335" s="205">
        <f t="shared" si="425"/>
        <v>3</v>
      </c>
      <c r="Y335" s="529"/>
      <c r="Z335" s="207">
        <v>21</v>
      </c>
      <c r="AA335" s="207">
        <v>1769.1220988900091</v>
      </c>
      <c r="AB335" s="208">
        <f t="shared" si="418"/>
        <v>84.243909470952815</v>
      </c>
      <c r="AC335" s="205">
        <f t="shared" si="426"/>
        <v>3</v>
      </c>
      <c r="AD335" s="529"/>
      <c r="AE335" s="207">
        <v>21</v>
      </c>
      <c r="AF335" s="207">
        <v>1769.0802348336597</v>
      </c>
      <c r="AG335" s="208">
        <f t="shared" si="419"/>
        <v>84.24191594445999</v>
      </c>
      <c r="AH335" s="205">
        <f t="shared" si="427"/>
        <v>3</v>
      </c>
      <c r="AI335" s="529"/>
      <c r="AJ335" s="207">
        <v>21</v>
      </c>
      <c r="AK335" s="207">
        <v>1769.0846635683974</v>
      </c>
      <c r="AL335" s="208">
        <f t="shared" si="420"/>
        <v>84.242126836590359</v>
      </c>
      <c r="AM335" s="205">
        <f t="shared" si="428"/>
        <v>3</v>
      </c>
      <c r="AN335" s="529"/>
      <c r="AO335" s="207">
        <v>21</v>
      </c>
      <c r="AP335" s="207">
        <v>1769.1182338076869</v>
      </c>
      <c r="AQ335" s="208">
        <f t="shared" si="421"/>
        <v>84.243725419413664</v>
      </c>
      <c r="AR335" s="205">
        <f t="shared" si="429"/>
        <v>3</v>
      </c>
      <c r="AS335" s="529"/>
      <c r="AT335" s="207">
        <v>21</v>
      </c>
      <c r="AU335" s="207">
        <v>1769.1861996312882</v>
      </c>
      <c r="AV335" s="208">
        <f t="shared" si="422"/>
        <v>84.246961887204208</v>
      </c>
      <c r="AW335" s="205">
        <f t="shared" si="430"/>
        <v>4</v>
      </c>
      <c r="AX335" s="529"/>
    </row>
    <row r="336" spans="2:50" ht="14.25" customHeight="1">
      <c r="B336" s="494"/>
      <c r="C336" s="203">
        <v>10</v>
      </c>
      <c r="D336" s="206" t="s">
        <v>838</v>
      </c>
      <c r="E336" s="203">
        <v>21</v>
      </c>
      <c r="F336" s="203">
        <v>2000</v>
      </c>
      <c r="G336" s="208">
        <f t="shared" si="415"/>
        <v>95.238095238095241</v>
      </c>
      <c r="H336" s="529"/>
      <c r="I336" s="209">
        <f t="shared" si="423"/>
        <v>21</v>
      </c>
      <c r="J336" s="209">
        <f t="shared" si="423"/>
        <v>1702.529834374757</v>
      </c>
      <c r="K336" s="210">
        <f t="shared" si="423"/>
        <v>81.072849255940824</v>
      </c>
      <c r="L336" s="530"/>
      <c r="M336" s="209">
        <f>RANK(K336, K$327:$K$341)</f>
        <v>4</v>
      </c>
      <c r="N336" s="494"/>
      <c r="O336" s="494"/>
      <c r="P336" s="207">
        <v>21</v>
      </c>
      <c r="Q336" s="207">
        <v>1622.376237623763</v>
      </c>
      <c r="R336" s="208">
        <f t="shared" si="416"/>
        <v>77.256011315417283</v>
      </c>
      <c r="S336" s="205">
        <f t="shared" si="424"/>
        <v>4</v>
      </c>
      <c r="T336" s="529"/>
      <c r="U336" s="207">
        <v>21</v>
      </c>
      <c r="V336" s="207">
        <v>1647.434777181375</v>
      </c>
      <c r="W336" s="208">
        <f t="shared" si="417"/>
        <v>78.449275103874996</v>
      </c>
      <c r="X336" s="205">
        <f t="shared" si="425"/>
        <v>4</v>
      </c>
      <c r="Y336" s="529"/>
      <c r="Z336" s="207">
        <v>21</v>
      </c>
      <c r="AA336" s="207">
        <v>1679.6600566572245</v>
      </c>
      <c r="AB336" s="208">
        <f t="shared" si="418"/>
        <v>79.983812221772595</v>
      </c>
      <c r="AC336" s="205">
        <f t="shared" si="426"/>
        <v>4</v>
      </c>
      <c r="AD336" s="529"/>
      <c r="AE336" s="207">
        <v>21</v>
      </c>
      <c r="AF336" s="207">
        <v>1704.0401625627546</v>
      </c>
      <c r="AG336" s="208">
        <f t="shared" si="419"/>
        <v>81.144769645845457</v>
      </c>
      <c r="AH336" s="205">
        <f t="shared" si="427"/>
        <v>4</v>
      </c>
      <c r="AI336" s="529"/>
      <c r="AJ336" s="207">
        <v>21</v>
      </c>
      <c r="AK336" s="207">
        <v>1730.6783369803095</v>
      </c>
      <c r="AL336" s="208">
        <f t="shared" si="420"/>
        <v>82.413254141919495</v>
      </c>
      <c r="AM336" s="205">
        <f t="shared" si="428"/>
        <v>4</v>
      </c>
      <c r="AN336" s="529"/>
      <c r="AO336" s="207">
        <v>21</v>
      </c>
      <c r="AP336" s="207">
        <v>1763.2963015047098</v>
      </c>
      <c r="AQ336" s="208">
        <f t="shared" si="421"/>
        <v>83.966490547843321</v>
      </c>
      <c r="AR336" s="205">
        <f t="shared" si="429"/>
        <v>4</v>
      </c>
      <c r="AS336" s="529"/>
      <c r="AT336" s="207">
        <v>21</v>
      </c>
      <c r="AU336" s="207">
        <v>1770.2229681131637</v>
      </c>
      <c r="AV336" s="208">
        <f t="shared" si="422"/>
        <v>84.296331814912563</v>
      </c>
      <c r="AW336" s="205">
        <f t="shared" si="430"/>
        <v>2</v>
      </c>
      <c r="AX336" s="529"/>
    </row>
    <row r="337" spans="2:50" ht="14.25" customHeight="1">
      <c r="B337" s="494"/>
      <c r="C337" s="203">
        <v>11</v>
      </c>
      <c r="D337" s="206"/>
      <c r="E337" s="203"/>
      <c r="F337" s="203"/>
      <c r="G337" s="208"/>
      <c r="H337" s="529"/>
      <c r="I337" s="209"/>
      <c r="J337" s="209"/>
      <c r="K337" s="210"/>
      <c r="L337" s="530"/>
      <c r="M337" s="209"/>
      <c r="N337" s="494"/>
      <c r="O337" s="494"/>
      <c r="P337" s="207"/>
      <c r="Q337" s="207"/>
      <c r="R337" s="208"/>
      <c r="S337" s="205"/>
      <c r="T337" s="529"/>
      <c r="U337" s="207"/>
      <c r="V337" s="207"/>
      <c r="W337" s="208"/>
      <c r="X337" s="205"/>
      <c r="Y337" s="529"/>
      <c r="Z337" s="207"/>
      <c r="AA337" s="207"/>
      <c r="AB337" s="208"/>
      <c r="AC337" s="205"/>
      <c r="AD337" s="529"/>
      <c r="AE337" s="207"/>
      <c r="AF337" s="207"/>
      <c r="AG337" s="208"/>
      <c r="AH337" s="205"/>
      <c r="AI337" s="529"/>
      <c r="AJ337" s="207"/>
      <c r="AK337" s="207"/>
      <c r="AL337" s="208"/>
      <c r="AM337" s="205"/>
      <c r="AN337" s="529"/>
      <c r="AO337" s="207"/>
      <c r="AP337" s="207"/>
      <c r="AQ337" s="208"/>
      <c r="AR337" s="205"/>
      <c r="AS337" s="529"/>
      <c r="AT337" s="207"/>
      <c r="AU337" s="207"/>
      <c r="AV337" s="208"/>
      <c r="AW337" s="205"/>
      <c r="AX337" s="529"/>
    </row>
    <row r="338" spans="2:50" ht="14.25" customHeight="1">
      <c r="B338" s="494"/>
      <c r="C338" s="203">
        <v>12</v>
      </c>
      <c r="D338" s="206"/>
      <c r="E338" s="203"/>
      <c r="F338" s="203"/>
      <c r="G338" s="208"/>
      <c r="H338" s="529"/>
      <c r="I338" s="209"/>
      <c r="J338" s="209"/>
      <c r="K338" s="210"/>
      <c r="L338" s="530"/>
      <c r="M338" s="209"/>
      <c r="N338" s="494"/>
      <c r="O338" s="494"/>
      <c r="P338" s="207"/>
      <c r="Q338" s="207"/>
      <c r="R338" s="208"/>
      <c r="S338" s="205"/>
      <c r="T338" s="529"/>
      <c r="U338" s="207"/>
      <c r="V338" s="207"/>
      <c r="W338" s="208"/>
      <c r="X338" s="205"/>
      <c r="Y338" s="529"/>
      <c r="Z338" s="207"/>
      <c r="AA338" s="207"/>
      <c r="AB338" s="208"/>
      <c r="AC338" s="205"/>
      <c r="AD338" s="529"/>
      <c r="AE338" s="207"/>
      <c r="AF338" s="207"/>
      <c r="AG338" s="208"/>
      <c r="AH338" s="205"/>
      <c r="AI338" s="529"/>
      <c r="AJ338" s="207"/>
      <c r="AK338" s="207"/>
      <c r="AL338" s="208"/>
      <c r="AM338" s="205"/>
      <c r="AN338" s="529"/>
      <c r="AO338" s="207"/>
      <c r="AP338" s="207"/>
      <c r="AQ338" s="208"/>
      <c r="AR338" s="205"/>
      <c r="AS338" s="529"/>
      <c r="AT338" s="207"/>
      <c r="AU338" s="207"/>
      <c r="AV338" s="208"/>
      <c r="AW338" s="205"/>
      <c r="AX338" s="529"/>
    </row>
    <row r="339" spans="2:50" ht="14.25" customHeight="1">
      <c r="B339" s="494"/>
      <c r="C339" s="203">
        <v>13</v>
      </c>
      <c r="D339" s="206"/>
      <c r="E339" s="203"/>
      <c r="F339" s="203"/>
      <c r="G339" s="208"/>
      <c r="H339" s="529"/>
      <c r="I339" s="209"/>
      <c r="J339" s="209"/>
      <c r="K339" s="210"/>
      <c r="L339" s="530"/>
      <c r="M339" s="209"/>
      <c r="N339" s="494"/>
      <c r="O339" s="494"/>
      <c r="P339" s="203"/>
      <c r="Q339" s="203"/>
      <c r="R339" s="208"/>
      <c r="S339" s="205"/>
      <c r="T339" s="529"/>
      <c r="U339" s="203"/>
      <c r="V339" s="203"/>
      <c r="W339" s="208"/>
      <c r="X339" s="205"/>
      <c r="Y339" s="529"/>
      <c r="Z339" s="203"/>
      <c r="AA339" s="203"/>
      <c r="AB339" s="208"/>
      <c r="AC339" s="205"/>
      <c r="AD339" s="529"/>
      <c r="AE339" s="203"/>
      <c r="AF339" s="203"/>
      <c r="AG339" s="208"/>
      <c r="AH339" s="205"/>
      <c r="AI339" s="529"/>
      <c r="AJ339" s="203"/>
      <c r="AK339" s="203"/>
      <c r="AL339" s="208"/>
      <c r="AM339" s="205"/>
      <c r="AN339" s="529"/>
      <c r="AO339" s="203"/>
      <c r="AP339" s="203"/>
      <c r="AQ339" s="208"/>
      <c r="AR339" s="205"/>
      <c r="AS339" s="529"/>
      <c r="AT339" s="203"/>
      <c r="AU339" s="203"/>
      <c r="AV339" s="208"/>
      <c r="AW339" s="205"/>
      <c r="AX339" s="529"/>
    </row>
    <row r="340" spans="2:50" ht="14.25" customHeight="1">
      <c r="B340" s="494"/>
      <c r="C340" s="203">
        <v>14</v>
      </c>
      <c r="D340" s="206"/>
      <c r="E340" s="203"/>
      <c r="F340" s="203"/>
      <c r="G340" s="208"/>
      <c r="H340" s="529"/>
      <c r="I340" s="209"/>
      <c r="J340" s="209"/>
      <c r="K340" s="210"/>
      <c r="L340" s="530"/>
      <c r="M340" s="209"/>
      <c r="N340" s="494"/>
      <c r="O340" s="494"/>
      <c r="P340" s="203"/>
      <c r="Q340" s="203"/>
      <c r="R340" s="208"/>
      <c r="S340" s="205"/>
      <c r="T340" s="529"/>
      <c r="U340" s="203"/>
      <c r="V340" s="203"/>
      <c r="W340" s="208"/>
      <c r="X340" s="205"/>
      <c r="Y340" s="529"/>
      <c r="Z340" s="203"/>
      <c r="AA340" s="203"/>
      <c r="AB340" s="208"/>
      <c r="AC340" s="205"/>
      <c r="AD340" s="529"/>
      <c r="AE340" s="203"/>
      <c r="AF340" s="203"/>
      <c r="AG340" s="208"/>
      <c r="AH340" s="205"/>
      <c r="AI340" s="529"/>
      <c r="AJ340" s="203"/>
      <c r="AK340" s="203"/>
      <c r="AL340" s="208"/>
      <c r="AM340" s="205"/>
      <c r="AN340" s="529"/>
      <c r="AO340" s="203"/>
      <c r="AP340" s="203"/>
      <c r="AQ340" s="208"/>
      <c r="AR340" s="205"/>
      <c r="AS340" s="529"/>
      <c r="AT340" s="203"/>
      <c r="AU340" s="203"/>
      <c r="AV340" s="208"/>
      <c r="AW340" s="205"/>
      <c r="AX340" s="529"/>
    </row>
    <row r="341" spans="2:50" ht="14.25" customHeight="1">
      <c r="B341" s="494"/>
      <c r="C341" s="203">
        <v>15</v>
      </c>
      <c r="D341" s="206"/>
      <c r="E341" s="203"/>
      <c r="F341" s="203"/>
      <c r="G341" s="208"/>
      <c r="H341" s="529"/>
      <c r="I341" s="209"/>
      <c r="J341" s="209"/>
      <c r="K341" s="210"/>
      <c r="L341" s="530"/>
      <c r="M341" s="209"/>
      <c r="N341" s="494"/>
      <c r="O341" s="494"/>
      <c r="P341" s="203"/>
      <c r="Q341" s="207"/>
      <c r="R341" s="208"/>
      <c r="S341" s="205"/>
      <c r="T341" s="529"/>
      <c r="U341" s="203"/>
      <c r="V341" s="207"/>
      <c r="W341" s="208"/>
      <c r="X341" s="205"/>
      <c r="Y341" s="529"/>
      <c r="Z341" s="203"/>
      <c r="AA341" s="207"/>
      <c r="AB341" s="208"/>
      <c r="AC341" s="205"/>
      <c r="AD341" s="529"/>
      <c r="AE341" s="203"/>
      <c r="AF341" s="207"/>
      <c r="AG341" s="208"/>
      <c r="AH341" s="205"/>
      <c r="AI341" s="529"/>
      <c r="AJ341" s="203"/>
      <c r="AK341" s="207"/>
      <c r="AL341" s="208"/>
      <c r="AM341" s="205"/>
      <c r="AN341" s="529"/>
      <c r="AO341" s="203"/>
      <c r="AP341" s="207"/>
      <c r="AQ341" s="208"/>
      <c r="AR341" s="205"/>
      <c r="AS341" s="529"/>
      <c r="AT341" s="203"/>
      <c r="AU341" s="207"/>
      <c r="AV341" s="208"/>
      <c r="AW341" s="205"/>
      <c r="AX341" s="529"/>
    </row>
    <row r="342" spans="2:50" ht="14.25" customHeight="1" collapsed="1">
      <c r="B342" s="531" t="s">
        <v>808</v>
      </c>
      <c r="C342" s="532"/>
      <c r="D342" s="532"/>
      <c r="E342" s="532"/>
      <c r="F342" s="532"/>
      <c r="G342" s="532"/>
      <c r="H342" s="532"/>
      <c r="I342" s="532"/>
      <c r="J342" s="532"/>
      <c r="K342" s="532"/>
      <c r="L342" s="532"/>
      <c r="M342" s="533"/>
      <c r="N342" s="575" t="s">
        <v>445</v>
      </c>
      <c r="O342" s="575" t="s">
        <v>105</v>
      </c>
      <c r="P342" s="587">
        <f>AT322+1</f>
        <v>45986</v>
      </c>
      <c r="Q342" s="588"/>
      <c r="R342" s="588"/>
      <c r="S342" s="588"/>
      <c r="T342" s="588"/>
      <c r="U342" s="589">
        <f>P342+1</f>
        <v>45987</v>
      </c>
      <c r="V342" s="590"/>
      <c r="W342" s="590"/>
      <c r="X342" s="590"/>
      <c r="Y342" s="590"/>
      <c r="Z342" s="587">
        <f t="shared" ref="Z342" si="431">U342+1</f>
        <v>45988</v>
      </c>
      <c r="AA342" s="588"/>
      <c r="AB342" s="588"/>
      <c r="AC342" s="588"/>
      <c r="AD342" s="588"/>
      <c r="AE342" s="589">
        <f t="shared" ref="AE342" si="432">Z342+1</f>
        <v>45989</v>
      </c>
      <c r="AF342" s="590"/>
      <c r="AG342" s="590"/>
      <c r="AH342" s="590"/>
      <c r="AI342" s="590"/>
      <c r="AJ342" s="591">
        <f t="shared" ref="AJ342" si="433">AE342+1</f>
        <v>45990</v>
      </c>
      <c r="AK342" s="592"/>
      <c r="AL342" s="592"/>
      <c r="AM342" s="592"/>
      <c r="AN342" s="593"/>
      <c r="AO342" s="589">
        <f t="shared" ref="AO342" si="434">AJ342+1</f>
        <v>45991</v>
      </c>
      <c r="AP342" s="590"/>
      <c r="AQ342" s="590"/>
      <c r="AR342" s="590"/>
      <c r="AS342" s="590"/>
      <c r="AT342" s="591">
        <f t="shared" ref="AT342" si="435">AO342+1</f>
        <v>45992</v>
      </c>
      <c r="AU342" s="592"/>
      <c r="AV342" s="592"/>
      <c r="AW342" s="592"/>
      <c r="AX342" s="593"/>
    </row>
    <row r="343" spans="2:50" ht="14.25" customHeight="1">
      <c r="B343" s="534"/>
      <c r="C343" s="534"/>
      <c r="D343" s="534"/>
      <c r="E343" s="534"/>
      <c r="F343" s="534"/>
      <c r="G343" s="534"/>
      <c r="H343" s="534"/>
      <c r="I343" s="534"/>
      <c r="J343" s="534"/>
      <c r="K343" s="534"/>
      <c r="L343" s="534"/>
      <c r="M343" s="535"/>
      <c r="N343" s="577"/>
      <c r="O343" s="577"/>
      <c r="P343" s="594">
        <f>P342</f>
        <v>45986</v>
      </c>
      <c r="Q343" s="594"/>
      <c r="R343" s="594"/>
      <c r="S343" s="594"/>
      <c r="T343" s="594"/>
      <c r="U343" s="595">
        <f>U342</f>
        <v>45987</v>
      </c>
      <c r="V343" s="595"/>
      <c r="W343" s="595"/>
      <c r="X343" s="595"/>
      <c r="Y343" s="595"/>
      <c r="Z343" s="594">
        <f t="shared" ref="Z343" si="436">Z342</f>
        <v>45988</v>
      </c>
      <c r="AA343" s="594"/>
      <c r="AB343" s="594"/>
      <c r="AC343" s="594"/>
      <c r="AD343" s="594"/>
      <c r="AE343" s="595">
        <f t="shared" ref="AE343" si="437">AE342</f>
        <v>45989</v>
      </c>
      <c r="AF343" s="595"/>
      <c r="AG343" s="595"/>
      <c r="AH343" s="595"/>
      <c r="AI343" s="595"/>
      <c r="AJ343" s="596">
        <f t="shared" ref="AJ343" si="438">AJ342</f>
        <v>45990</v>
      </c>
      <c r="AK343" s="597"/>
      <c r="AL343" s="597"/>
      <c r="AM343" s="597"/>
      <c r="AN343" s="598"/>
      <c r="AO343" s="595">
        <f t="shared" ref="AO343" si="439">AO342</f>
        <v>45991</v>
      </c>
      <c r="AP343" s="595"/>
      <c r="AQ343" s="595"/>
      <c r="AR343" s="595"/>
      <c r="AS343" s="595"/>
      <c r="AT343" s="596">
        <f t="shared" ref="AT343" si="440">AT342</f>
        <v>45992</v>
      </c>
      <c r="AU343" s="597"/>
      <c r="AV343" s="597"/>
      <c r="AW343" s="597"/>
      <c r="AX343" s="598"/>
    </row>
    <row r="344" spans="2:50" ht="14.25" customHeight="1">
      <c r="B344" s="494" t="s">
        <v>165</v>
      </c>
      <c r="C344" s="494" t="s">
        <v>160</v>
      </c>
      <c r="D344" s="494"/>
      <c r="E344" s="494" t="s">
        <v>161</v>
      </c>
      <c r="F344" s="494"/>
      <c r="G344" s="494"/>
      <c r="H344" s="494" t="s">
        <v>166</v>
      </c>
      <c r="I344" s="527" t="s">
        <v>446</v>
      </c>
      <c r="J344" s="527"/>
      <c r="K344" s="527"/>
      <c r="L344" s="527" t="s">
        <v>166</v>
      </c>
      <c r="M344" s="527" t="s">
        <v>168</v>
      </c>
      <c r="N344" s="494"/>
      <c r="O344" s="494" t="s">
        <v>167</v>
      </c>
      <c r="P344" s="494" t="s">
        <v>163</v>
      </c>
      <c r="Q344" s="494"/>
      <c r="R344" s="494"/>
      <c r="S344" s="494"/>
      <c r="T344" s="494" t="s">
        <v>166</v>
      </c>
      <c r="U344" s="494" t="s">
        <v>163</v>
      </c>
      <c r="V344" s="494"/>
      <c r="W344" s="494"/>
      <c r="X344" s="494"/>
      <c r="Y344" s="494" t="s">
        <v>166</v>
      </c>
      <c r="Z344" s="494" t="s">
        <v>163</v>
      </c>
      <c r="AA344" s="494"/>
      <c r="AB344" s="494"/>
      <c r="AC344" s="494"/>
      <c r="AD344" s="494" t="s">
        <v>166</v>
      </c>
      <c r="AE344" s="494" t="s">
        <v>163</v>
      </c>
      <c r="AF344" s="494"/>
      <c r="AG344" s="494"/>
      <c r="AH344" s="494"/>
      <c r="AI344" s="494" t="s">
        <v>166</v>
      </c>
      <c r="AJ344" s="494" t="s">
        <v>163</v>
      </c>
      <c r="AK344" s="494"/>
      <c r="AL344" s="494"/>
      <c r="AM344" s="494"/>
      <c r="AN344" s="494" t="s">
        <v>166</v>
      </c>
      <c r="AO344" s="494" t="s">
        <v>163</v>
      </c>
      <c r="AP344" s="494"/>
      <c r="AQ344" s="494"/>
      <c r="AR344" s="494"/>
      <c r="AS344" s="494" t="s">
        <v>166</v>
      </c>
      <c r="AT344" s="494" t="s">
        <v>163</v>
      </c>
      <c r="AU344" s="494"/>
      <c r="AV344" s="494"/>
      <c r="AW344" s="494"/>
      <c r="AX344" s="494" t="s">
        <v>166</v>
      </c>
    </row>
    <row r="345" spans="2:50" ht="14.25" customHeight="1">
      <c r="B345" s="494"/>
      <c r="C345" s="494"/>
      <c r="D345" s="494"/>
      <c r="E345" s="494" t="s">
        <v>447</v>
      </c>
      <c r="F345" s="494"/>
      <c r="G345" s="494"/>
      <c r="H345" s="494"/>
      <c r="I345" s="527" t="s">
        <v>447</v>
      </c>
      <c r="J345" s="527"/>
      <c r="K345" s="527"/>
      <c r="L345" s="527"/>
      <c r="M345" s="527"/>
      <c r="N345" s="494"/>
      <c r="O345" s="494"/>
      <c r="P345" s="494" t="s">
        <v>448</v>
      </c>
      <c r="Q345" s="494"/>
      <c r="R345" s="494"/>
      <c r="S345" s="494"/>
      <c r="T345" s="494"/>
      <c r="U345" s="494" t="s">
        <v>448</v>
      </c>
      <c r="V345" s="494"/>
      <c r="W345" s="494"/>
      <c r="X345" s="494"/>
      <c r="Y345" s="494"/>
      <c r="Z345" s="494" t="s">
        <v>448</v>
      </c>
      <c r="AA345" s="494"/>
      <c r="AB345" s="494"/>
      <c r="AC345" s="494"/>
      <c r="AD345" s="494"/>
      <c r="AE345" s="494" t="s">
        <v>448</v>
      </c>
      <c r="AF345" s="494"/>
      <c r="AG345" s="494"/>
      <c r="AH345" s="494"/>
      <c r="AI345" s="494"/>
      <c r="AJ345" s="494" t="s">
        <v>448</v>
      </c>
      <c r="AK345" s="494"/>
      <c r="AL345" s="494"/>
      <c r="AM345" s="494"/>
      <c r="AN345" s="494"/>
      <c r="AO345" s="494" t="s">
        <v>448</v>
      </c>
      <c r="AP345" s="494"/>
      <c r="AQ345" s="494"/>
      <c r="AR345" s="494"/>
      <c r="AS345" s="494"/>
      <c r="AT345" s="494" t="s">
        <v>448</v>
      </c>
      <c r="AU345" s="494"/>
      <c r="AV345" s="494"/>
      <c r="AW345" s="494"/>
      <c r="AX345" s="494"/>
    </row>
    <row r="346" spans="2:50" ht="14.25" customHeight="1">
      <c r="B346" s="494"/>
      <c r="C346" s="494"/>
      <c r="D346" s="494"/>
      <c r="E346" s="203" t="s">
        <v>162</v>
      </c>
      <c r="F346" s="203" t="s">
        <v>449</v>
      </c>
      <c r="G346" s="203" t="s">
        <v>164</v>
      </c>
      <c r="H346" s="494"/>
      <c r="I346" s="204" t="s">
        <v>162</v>
      </c>
      <c r="J346" s="204" t="s">
        <v>449</v>
      </c>
      <c r="K346" s="204" t="s">
        <v>164</v>
      </c>
      <c r="L346" s="527"/>
      <c r="M346" s="527"/>
      <c r="N346" s="494"/>
      <c r="O346" s="494"/>
      <c r="P346" s="203" t="s">
        <v>162</v>
      </c>
      <c r="Q346" s="203" t="s">
        <v>449</v>
      </c>
      <c r="R346" s="203" t="s">
        <v>164</v>
      </c>
      <c r="S346" s="205" t="s">
        <v>168</v>
      </c>
      <c r="T346" s="494"/>
      <c r="U346" s="203" t="s">
        <v>162</v>
      </c>
      <c r="V346" s="203" t="s">
        <v>449</v>
      </c>
      <c r="W346" s="203" t="s">
        <v>164</v>
      </c>
      <c r="X346" s="205" t="s">
        <v>168</v>
      </c>
      <c r="Y346" s="494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494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494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494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494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494"/>
    </row>
    <row r="347" spans="2:50" ht="14.25" customHeight="1">
      <c r="B347" s="494" t="s">
        <v>139</v>
      </c>
      <c r="C347" s="203">
        <v>1</v>
      </c>
      <c r="D347" s="206" t="s">
        <v>415</v>
      </c>
      <c r="E347" s="203">
        <v>21</v>
      </c>
      <c r="F347" s="203">
        <v>2000</v>
      </c>
      <c r="G347" s="208">
        <f t="shared" ref="G347:G357" si="441">F347/E347</f>
        <v>95.238095238095241</v>
      </c>
      <c r="H347" s="529">
        <f>AVERAGE(G347:G361)</f>
        <v>88.806700545830978</v>
      </c>
      <c r="I347" s="209">
        <f>AVERAGE(P347,U347,Z347,AE347,AJ347,AO347,AT347)</f>
        <v>21</v>
      </c>
      <c r="J347" s="209">
        <f>AVERAGE(Q347,V347,AA347,AF347,AK347,AP347,AU347)</f>
        <v>1769.9724419298941</v>
      </c>
      <c r="K347" s="210">
        <f>AVERAGE(R347,W347,AB347,AG347,AL347,AQ347,AV347)</f>
        <v>84.284401996661614</v>
      </c>
      <c r="L347" s="530">
        <f>IFERROR(AVERAGE(K347:K361),"-")</f>
        <v>78.417878932459985</v>
      </c>
      <c r="M347" s="209">
        <f>RANK(K347, K$347:$K$361)</f>
        <v>3</v>
      </c>
      <c r="N347" s="494"/>
      <c r="O347" s="494"/>
      <c r="P347" s="207">
        <v>21</v>
      </c>
      <c r="Q347" s="207">
        <v>1769.3210393964791</v>
      </c>
      <c r="R347" s="208">
        <f t="shared" ref="R347:R357" si="442">Q347/P347</f>
        <v>84.253382828403772</v>
      </c>
      <c r="S347" s="205">
        <f>RANK(R347, R$347:R$361)</f>
        <v>4</v>
      </c>
      <c r="T347" s="529">
        <f>AVERAGE(R347:R361)</f>
        <v>78.093427660718916</v>
      </c>
      <c r="U347" s="207">
        <v>21</v>
      </c>
      <c r="V347" s="207">
        <v>1769.4915254237289</v>
      </c>
      <c r="W347" s="208">
        <f t="shared" ref="W347:W357" si="443">V347/U347</f>
        <v>84.261501210653762</v>
      </c>
      <c r="X347" s="205">
        <f>RANK(W347, W$347:W$361)</f>
        <v>3</v>
      </c>
      <c r="Y347" s="529">
        <f>AVERAGE(W347:W361)</f>
        <v>78.193104422632672</v>
      </c>
      <c r="Z347" s="207">
        <v>21</v>
      </c>
      <c r="AA347" s="207">
        <v>1769.7219361483008</v>
      </c>
      <c r="AB347" s="208">
        <f t="shared" ref="AB347:AB357" si="444">AA347/Z347</f>
        <v>84.27247314991908</v>
      </c>
      <c r="AC347" s="205">
        <f>RANK(AB347, AB$347:AB$361)</f>
        <v>3</v>
      </c>
      <c r="AD347" s="529">
        <f>AVERAGE(AB347:AB361)</f>
        <v>78.303543023386808</v>
      </c>
      <c r="AE347" s="207">
        <v>21</v>
      </c>
      <c r="AF347" s="207">
        <v>1769.986480396575</v>
      </c>
      <c r="AG347" s="208">
        <f t="shared" ref="AG347:AG357" si="445">AF347/AE347</f>
        <v>84.285070495075004</v>
      </c>
      <c r="AH347" s="205">
        <f>RANK(AG347, AG$347:AG$361)</f>
        <v>3</v>
      </c>
      <c r="AI347" s="529">
        <f>AVERAGE(AG347:AG361)</f>
        <v>78.437949296740513</v>
      </c>
      <c r="AJ347" s="207">
        <v>21</v>
      </c>
      <c r="AK347" s="207">
        <v>1770.2650787552836</v>
      </c>
      <c r="AL347" s="208">
        <f t="shared" ref="AL347:AL357" si="446">AK347/AJ347</f>
        <v>84.29833708358494</v>
      </c>
      <c r="AM347" s="205">
        <f>RANK(AL347, AL$347:AL$361)</f>
        <v>3</v>
      </c>
      <c r="AN347" s="529">
        <f>AVERAGE(AL347:AL361)</f>
        <v>78.578448030943775</v>
      </c>
      <c r="AO347" s="207">
        <v>21</v>
      </c>
      <c r="AP347" s="207">
        <v>1770.3210876482513</v>
      </c>
      <c r="AQ347" s="208">
        <f t="shared" ref="AQ347:AQ357" si="447">AP347/AO347</f>
        <v>84.301004173726255</v>
      </c>
      <c r="AR347" s="205">
        <f>RANK(AQ347, AQ$347:AQ$361)</f>
        <v>3</v>
      </c>
      <c r="AS347" s="529">
        <f>AVERAGE(AQ347:AQ361)</f>
        <v>78.658369461265679</v>
      </c>
      <c r="AT347" s="207">
        <v>21</v>
      </c>
      <c r="AU347" s="207">
        <v>1770.6999457406396</v>
      </c>
      <c r="AV347" s="208">
        <f t="shared" ref="AV347:AV357" si="448">AU347/AT347</f>
        <v>84.319045035268545</v>
      </c>
      <c r="AW347" s="205">
        <f>RANK(AV347, AV$347:AV$361)</f>
        <v>3</v>
      </c>
      <c r="AX347" s="529">
        <f>AVERAGE(AV347:AV361)</f>
        <v>78.660310631531587</v>
      </c>
    </row>
    <row r="348" spans="2:50" ht="14.25" customHeight="1">
      <c r="B348" s="494"/>
      <c r="C348" s="203">
        <v>2</v>
      </c>
      <c r="D348" s="206" t="s">
        <v>416</v>
      </c>
      <c r="E348" s="203">
        <v>25</v>
      </c>
      <c r="F348" s="203">
        <v>2000</v>
      </c>
      <c r="G348" s="208">
        <f t="shared" si="441"/>
        <v>80</v>
      </c>
      <c r="H348" s="529"/>
      <c r="I348" s="209">
        <f t="shared" ref="I348:K357" si="449">AVERAGE(P348,U348,Z348,AE348,AJ348,AO348,AT348)</f>
        <v>25</v>
      </c>
      <c r="J348" s="209">
        <f t="shared" si="449"/>
        <v>1782.031926651413</v>
      </c>
      <c r="K348" s="210">
        <f t="shared" si="449"/>
        <v>71.281277066056518</v>
      </c>
      <c r="L348" s="530"/>
      <c r="M348" s="209">
        <f>RANK(K348, K$347:$K$361)</f>
        <v>10</v>
      </c>
      <c r="N348" s="494"/>
      <c r="O348" s="494"/>
      <c r="P348" s="207">
        <v>25</v>
      </c>
      <c r="Q348" s="207">
        <v>1781.9048606073168</v>
      </c>
      <c r="R348" s="208">
        <f t="shared" si="442"/>
        <v>71.276194424292669</v>
      </c>
      <c r="S348" s="205">
        <f t="shared" ref="S348:S357" si="450">RANK(R348, R$347:R$361)</f>
        <v>9</v>
      </c>
      <c r="T348" s="529"/>
      <c r="U348" s="207">
        <v>25</v>
      </c>
      <c r="V348" s="207">
        <v>1781.8751398523152</v>
      </c>
      <c r="W348" s="208">
        <f t="shared" si="443"/>
        <v>71.275005594092605</v>
      </c>
      <c r="X348" s="205">
        <f t="shared" ref="X348:X357" si="451">RANK(W348, W$347:W$361)</f>
        <v>10</v>
      </c>
      <c r="Y348" s="529"/>
      <c r="Z348" s="207">
        <v>25</v>
      </c>
      <c r="AA348" s="207">
        <v>1781.9145967066713</v>
      </c>
      <c r="AB348" s="208">
        <f t="shared" si="444"/>
        <v>71.276583868266854</v>
      </c>
      <c r="AC348" s="205">
        <f t="shared" ref="AC348:AC357" si="452">RANK(AB348, AB$347:AB$361)</f>
        <v>10</v>
      </c>
      <c r="AD348" s="529"/>
      <c r="AE348" s="207">
        <v>25</v>
      </c>
      <c r="AF348" s="207">
        <v>1782.1662468513853</v>
      </c>
      <c r="AG348" s="208">
        <f t="shared" si="445"/>
        <v>71.286649874055414</v>
      </c>
      <c r="AH348" s="205">
        <f t="shared" ref="AH348:AH357" si="453">RANK(AG348, AG$347:AG$361)</f>
        <v>10</v>
      </c>
      <c r="AI348" s="529"/>
      <c r="AJ348" s="207">
        <v>25</v>
      </c>
      <c r="AK348" s="207">
        <v>1782.1729490022167</v>
      </c>
      <c r="AL348" s="208">
        <f t="shared" si="446"/>
        <v>71.286917960088672</v>
      </c>
      <c r="AM348" s="205">
        <f t="shared" ref="AM348:AM357" si="454">RANK(AL348, AL$347:AL$361)</f>
        <v>10</v>
      </c>
      <c r="AN348" s="529"/>
      <c r="AO348" s="207">
        <v>25</v>
      </c>
      <c r="AP348" s="207">
        <v>1782.0768136557608</v>
      </c>
      <c r="AQ348" s="208">
        <f t="shared" si="447"/>
        <v>71.283072546230429</v>
      </c>
      <c r="AR348" s="205">
        <f t="shared" ref="AR348:AR357" si="455">RANK(AQ348, AQ$347:AQ$361)</f>
        <v>10</v>
      </c>
      <c r="AS348" s="529"/>
      <c r="AT348" s="207">
        <v>25</v>
      </c>
      <c r="AU348" s="207">
        <v>1782.1128798842253</v>
      </c>
      <c r="AV348" s="208">
        <f t="shared" si="448"/>
        <v>71.284515195369011</v>
      </c>
      <c r="AW348" s="205">
        <f t="shared" ref="AW348:AW356" si="456">RANK(AV348, AV$347:AV$361)</f>
        <v>10</v>
      </c>
      <c r="AX348" s="529"/>
    </row>
    <row r="349" spans="2:50" ht="14.25" customHeight="1">
      <c r="B349" s="494"/>
      <c r="C349" s="203">
        <v>3</v>
      </c>
      <c r="D349" s="206" t="s">
        <v>417</v>
      </c>
      <c r="E349" s="203">
        <v>23</v>
      </c>
      <c r="F349" s="203">
        <v>2000</v>
      </c>
      <c r="G349" s="208">
        <f t="shared" si="441"/>
        <v>86.956521739130437</v>
      </c>
      <c r="H349" s="529"/>
      <c r="I349" s="209">
        <f t="shared" si="449"/>
        <v>23</v>
      </c>
      <c r="J349" s="209">
        <f t="shared" si="449"/>
        <v>1773.5370441932537</v>
      </c>
      <c r="K349" s="210">
        <f t="shared" si="449"/>
        <v>77.110306269271888</v>
      </c>
      <c r="L349" s="530"/>
      <c r="M349" s="209">
        <f>RANK(K349, K$347:$K$361)</f>
        <v>5</v>
      </c>
      <c r="N349" s="494"/>
      <c r="O349" s="494"/>
      <c r="P349" s="207">
        <v>23</v>
      </c>
      <c r="Q349" s="207">
        <v>1773.2070365358591</v>
      </c>
      <c r="R349" s="208">
        <f t="shared" si="442"/>
        <v>77.095958110254742</v>
      </c>
      <c r="S349" s="205">
        <f t="shared" si="450"/>
        <v>5</v>
      </c>
      <c r="T349" s="529"/>
      <c r="U349" s="207">
        <v>23</v>
      </c>
      <c r="V349" s="207">
        <v>1773.3273462056582</v>
      </c>
      <c r="W349" s="208">
        <f t="shared" si="443"/>
        <v>77.101188965463393</v>
      </c>
      <c r="X349" s="205">
        <f t="shared" si="451"/>
        <v>5</v>
      </c>
      <c r="Y349" s="529"/>
      <c r="Z349" s="207">
        <v>23</v>
      </c>
      <c r="AA349" s="207">
        <v>1773.3458294283032</v>
      </c>
      <c r="AB349" s="208">
        <f t="shared" si="444"/>
        <v>77.101992583839277</v>
      </c>
      <c r="AC349" s="205">
        <f t="shared" si="452"/>
        <v>5</v>
      </c>
      <c r="AD349" s="529"/>
      <c r="AE349" s="207">
        <v>23</v>
      </c>
      <c r="AF349" s="207">
        <v>1773.6280109262486</v>
      </c>
      <c r="AG349" s="208">
        <f t="shared" si="445"/>
        <v>77.114261344619507</v>
      </c>
      <c r="AH349" s="205">
        <f t="shared" si="453"/>
        <v>5</v>
      </c>
      <c r="AI349" s="529"/>
      <c r="AJ349" s="207">
        <v>23</v>
      </c>
      <c r="AK349" s="207">
        <v>1773.6951983298525</v>
      </c>
      <c r="AL349" s="208">
        <f t="shared" si="446"/>
        <v>77.117182536080549</v>
      </c>
      <c r="AM349" s="205">
        <f t="shared" si="454"/>
        <v>5</v>
      </c>
      <c r="AN349" s="529"/>
      <c r="AO349" s="207">
        <v>23</v>
      </c>
      <c r="AP349" s="207">
        <v>1773.7193763919815</v>
      </c>
      <c r="AQ349" s="208">
        <f t="shared" si="447"/>
        <v>77.118233756173112</v>
      </c>
      <c r="AR349" s="205">
        <f t="shared" si="455"/>
        <v>5</v>
      </c>
      <c r="AS349" s="529"/>
      <c r="AT349" s="207">
        <v>23</v>
      </c>
      <c r="AU349" s="207">
        <v>1773.8365115348713</v>
      </c>
      <c r="AV349" s="208">
        <f t="shared" si="448"/>
        <v>77.123326588472665</v>
      </c>
      <c r="AW349" s="205">
        <f t="shared" si="456"/>
        <v>5</v>
      </c>
      <c r="AX349" s="529"/>
    </row>
    <row r="350" spans="2:50" ht="14.25" customHeight="1">
      <c r="B350" s="494"/>
      <c r="C350" s="203">
        <v>4</v>
      </c>
      <c r="D350" s="206" t="s">
        <v>419</v>
      </c>
      <c r="E350" s="203">
        <v>24</v>
      </c>
      <c r="F350" s="203">
        <v>2000</v>
      </c>
      <c r="G350" s="208">
        <f t="shared" si="441"/>
        <v>83.333333333333329</v>
      </c>
      <c r="H350" s="529"/>
      <c r="I350" s="209">
        <f t="shared" si="449"/>
        <v>24</v>
      </c>
      <c r="J350" s="209">
        <f t="shared" si="449"/>
        <v>1769.0895448176839</v>
      </c>
      <c r="K350" s="210">
        <f t="shared" si="449"/>
        <v>73.712064367403499</v>
      </c>
      <c r="L350" s="530"/>
      <c r="M350" s="209">
        <f>RANK(K350, K$347:$K$361)</f>
        <v>9</v>
      </c>
      <c r="N350" s="494"/>
      <c r="O350" s="494"/>
      <c r="P350" s="207">
        <v>24</v>
      </c>
      <c r="Q350" s="207">
        <v>1768.8687269634258</v>
      </c>
      <c r="R350" s="208">
        <f t="shared" si="442"/>
        <v>73.702863623476077</v>
      </c>
      <c r="S350" s="205">
        <f>RANK(R350, R$347:R$361)</f>
        <v>8</v>
      </c>
      <c r="T350" s="529"/>
      <c r="U350" s="207">
        <v>24</v>
      </c>
      <c r="V350" s="207">
        <v>1768.9655172413768</v>
      </c>
      <c r="W350" s="208">
        <f t="shared" si="443"/>
        <v>73.706896551724029</v>
      </c>
      <c r="X350" s="205">
        <f>RANK(W350, W$347:W$361)</f>
        <v>8</v>
      </c>
      <c r="Y350" s="529"/>
      <c r="Z350" s="207">
        <v>24</v>
      </c>
      <c r="AA350" s="207">
        <v>1768.7566418703509</v>
      </c>
      <c r="AB350" s="208">
        <f t="shared" si="444"/>
        <v>73.698193411264626</v>
      </c>
      <c r="AC350" s="205">
        <f>RANK(AB350, AB$347:AB$361)</f>
        <v>8</v>
      </c>
      <c r="AD350" s="529"/>
      <c r="AE350" s="207">
        <v>24</v>
      </c>
      <c r="AF350" s="207">
        <v>1768.9952153110014</v>
      </c>
      <c r="AG350" s="208">
        <f t="shared" si="445"/>
        <v>73.70813397129173</v>
      </c>
      <c r="AH350" s="205">
        <f>RANK(AG350, AG$347:AG$361)</f>
        <v>9</v>
      </c>
      <c r="AI350" s="529"/>
      <c r="AJ350" s="207">
        <v>24</v>
      </c>
      <c r="AK350" s="207">
        <v>1769.3583587952846</v>
      </c>
      <c r="AL350" s="208">
        <f t="shared" si="446"/>
        <v>73.723264949803522</v>
      </c>
      <c r="AM350" s="205">
        <f>RANK(AL350, AL$347:AL$361)</f>
        <v>9</v>
      </c>
      <c r="AN350" s="529"/>
      <c r="AO350" s="207">
        <v>24</v>
      </c>
      <c r="AP350" s="207">
        <v>1769.4092257890445</v>
      </c>
      <c r="AQ350" s="208">
        <f t="shared" si="447"/>
        <v>73.725384407876859</v>
      </c>
      <c r="AR350" s="205">
        <f>RANK(AQ350, AQ$347:AQ$361)</f>
        <v>9</v>
      </c>
      <c r="AS350" s="529"/>
      <c r="AT350" s="207">
        <v>24</v>
      </c>
      <c r="AU350" s="207">
        <v>1769.2731277533037</v>
      </c>
      <c r="AV350" s="208">
        <f t="shared" si="448"/>
        <v>73.719713656387654</v>
      </c>
      <c r="AW350" s="205">
        <f>RANK(AV350, AV$347:AV$361)</f>
        <v>9</v>
      </c>
      <c r="AX350" s="529"/>
    </row>
    <row r="351" spans="2:50" ht="14.25" customHeight="1">
      <c r="B351" s="494"/>
      <c r="C351" s="203">
        <v>5</v>
      </c>
      <c r="D351" s="206" t="s">
        <v>414</v>
      </c>
      <c r="E351" s="203">
        <v>25</v>
      </c>
      <c r="F351" s="203">
        <v>2000</v>
      </c>
      <c r="G351" s="208">
        <f t="shared" si="441"/>
        <v>80</v>
      </c>
      <c r="H351" s="529"/>
      <c r="I351" s="209">
        <f t="shared" si="449"/>
        <v>25</v>
      </c>
      <c r="J351" s="209">
        <f t="shared" si="449"/>
        <v>1774.8378619342891</v>
      </c>
      <c r="K351" s="210">
        <f t="shared" si="449"/>
        <v>70.993514477371562</v>
      </c>
      <c r="L351" s="530"/>
      <c r="M351" s="209">
        <f>RANK(K351, K$347:$K$361)</f>
        <v>11</v>
      </c>
      <c r="N351" s="494"/>
      <c r="O351" s="494"/>
      <c r="P351" s="207">
        <v>25</v>
      </c>
      <c r="Q351" s="207">
        <v>1774.3902439024384</v>
      </c>
      <c r="R351" s="208">
        <f t="shared" si="442"/>
        <v>70.975609756097541</v>
      </c>
      <c r="S351" s="205">
        <f t="shared" si="450"/>
        <v>10</v>
      </c>
      <c r="T351" s="529"/>
      <c r="U351" s="207">
        <v>25</v>
      </c>
      <c r="V351" s="207">
        <v>1774.6585417104425</v>
      </c>
      <c r="W351" s="208">
        <f t="shared" si="443"/>
        <v>70.986341668417694</v>
      </c>
      <c r="X351" s="205">
        <f t="shared" si="451"/>
        <v>11</v>
      </c>
      <c r="Y351" s="529"/>
      <c r="Z351" s="207">
        <v>25</v>
      </c>
      <c r="AA351" s="207">
        <v>1774.7401247401247</v>
      </c>
      <c r="AB351" s="208">
        <f t="shared" si="444"/>
        <v>70.989604989604985</v>
      </c>
      <c r="AC351" s="205">
        <f t="shared" si="452"/>
        <v>11</v>
      </c>
      <c r="AD351" s="529"/>
      <c r="AE351" s="207">
        <v>25</v>
      </c>
      <c r="AF351" s="207">
        <v>1774.8427672955968</v>
      </c>
      <c r="AG351" s="208">
        <f t="shared" si="445"/>
        <v>70.993710691823878</v>
      </c>
      <c r="AH351" s="205">
        <f t="shared" si="453"/>
        <v>11</v>
      </c>
      <c r="AI351" s="529"/>
      <c r="AJ351" s="207">
        <v>25</v>
      </c>
      <c r="AK351" s="207">
        <v>1774.9333333333332</v>
      </c>
      <c r="AL351" s="208">
        <f t="shared" si="446"/>
        <v>70.99733333333333</v>
      </c>
      <c r="AM351" s="205">
        <f t="shared" si="454"/>
        <v>11</v>
      </c>
      <c r="AN351" s="529"/>
      <c r="AO351" s="207">
        <v>25</v>
      </c>
      <c r="AP351" s="207">
        <v>1775.1152073732715</v>
      </c>
      <c r="AQ351" s="208">
        <f t="shared" si="447"/>
        <v>71.004608294930861</v>
      </c>
      <c r="AR351" s="205">
        <f t="shared" si="455"/>
        <v>11</v>
      </c>
      <c r="AS351" s="529"/>
      <c r="AT351" s="207">
        <v>25</v>
      </c>
      <c r="AU351" s="207">
        <v>1775.184815184816</v>
      </c>
      <c r="AV351" s="208">
        <f t="shared" si="448"/>
        <v>71.007392607392646</v>
      </c>
      <c r="AW351" s="205">
        <f t="shared" si="456"/>
        <v>11</v>
      </c>
      <c r="AX351" s="529"/>
    </row>
    <row r="352" spans="2:50" ht="14.25" customHeight="1">
      <c r="B352" s="494"/>
      <c r="C352" s="203">
        <v>6</v>
      </c>
      <c r="D352" s="206" t="s">
        <v>667</v>
      </c>
      <c r="E352" s="203">
        <v>23</v>
      </c>
      <c r="F352" s="203">
        <v>2000</v>
      </c>
      <c r="G352" s="208">
        <f t="shared" si="441"/>
        <v>86.956521739130437</v>
      </c>
      <c r="H352" s="529"/>
      <c r="I352" s="209">
        <f t="shared" si="449"/>
        <v>23</v>
      </c>
      <c r="J352" s="209">
        <f t="shared" si="449"/>
        <v>1768.0874733547389</v>
      </c>
      <c r="K352" s="210">
        <f t="shared" si="449"/>
        <v>76.873368406727778</v>
      </c>
      <c r="L352" s="530"/>
      <c r="M352" s="209">
        <f>RANK(K352, K$347:$K$361)</f>
        <v>7</v>
      </c>
      <c r="N352" s="494"/>
      <c r="O352" s="494"/>
      <c r="P352" s="207">
        <v>23</v>
      </c>
      <c r="Q352" s="207">
        <v>1768.0805788055045</v>
      </c>
      <c r="R352" s="208">
        <f t="shared" si="442"/>
        <v>76.873068643717588</v>
      </c>
      <c r="S352" s="205">
        <f t="shared" si="450"/>
        <v>7</v>
      </c>
      <c r="T352" s="529"/>
      <c r="U352" s="207">
        <v>23</v>
      </c>
      <c r="V352" s="207">
        <v>1767.981438515081</v>
      </c>
      <c r="W352" s="208">
        <f t="shared" si="443"/>
        <v>76.868758196307866</v>
      </c>
      <c r="X352" s="205">
        <f t="shared" si="451"/>
        <v>7</v>
      </c>
      <c r="Y352" s="529"/>
      <c r="Z352" s="207">
        <v>23</v>
      </c>
      <c r="AA352" s="207">
        <v>1767.9841897233191</v>
      </c>
      <c r="AB352" s="208">
        <f t="shared" si="444"/>
        <v>76.868877814057356</v>
      </c>
      <c r="AC352" s="205">
        <f t="shared" si="452"/>
        <v>7</v>
      </c>
      <c r="AD352" s="529"/>
      <c r="AE352" s="207">
        <v>23</v>
      </c>
      <c r="AF352" s="207">
        <v>1767.9152673727708</v>
      </c>
      <c r="AG352" s="208">
        <f t="shared" si="445"/>
        <v>76.865881190120476</v>
      </c>
      <c r="AH352" s="205">
        <f t="shared" si="453"/>
        <v>7</v>
      </c>
      <c r="AI352" s="529"/>
      <c r="AJ352" s="207">
        <v>23</v>
      </c>
      <c r="AK352" s="207">
        <v>1768.2735187937972</v>
      </c>
      <c r="AL352" s="208">
        <f t="shared" si="446"/>
        <v>76.881457338860741</v>
      </c>
      <c r="AM352" s="205">
        <f t="shared" si="454"/>
        <v>7</v>
      </c>
      <c r="AN352" s="529"/>
      <c r="AO352" s="207">
        <v>23</v>
      </c>
      <c r="AP352" s="207">
        <v>1768.1847503547924</v>
      </c>
      <c r="AQ352" s="208">
        <f t="shared" si="447"/>
        <v>76.87759784151271</v>
      </c>
      <c r="AR352" s="205">
        <f t="shared" si="455"/>
        <v>8</v>
      </c>
      <c r="AS352" s="529"/>
      <c r="AT352" s="207">
        <v>23</v>
      </c>
      <c r="AU352" s="207">
        <v>1768.1925699179073</v>
      </c>
      <c r="AV352" s="208">
        <f t="shared" si="448"/>
        <v>76.877937822517708</v>
      </c>
      <c r="AW352" s="205">
        <f t="shared" si="456"/>
        <v>8</v>
      </c>
      <c r="AX352" s="529"/>
    </row>
    <row r="353" spans="2:50" ht="14.25" customHeight="1">
      <c r="B353" s="494"/>
      <c r="C353" s="203">
        <v>7</v>
      </c>
      <c r="D353" s="206" t="s">
        <v>689</v>
      </c>
      <c r="E353" s="203">
        <v>20</v>
      </c>
      <c r="F353" s="203">
        <v>2000</v>
      </c>
      <c r="G353" s="208">
        <f t="shared" si="441"/>
        <v>100</v>
      </c>
      <c r="H353" s="529"/>
      <c r="I353" s="209">
        <f t="shared" si="449"/>
        <v>20</v>
      </c>
      <c r="J353" s="209">
        <f t="shared" si="449"/>
        <v>1768.9645678753379</v>
      </c>
      <c r="K353" s="210">
        <f t="shared" si="449"/>
        <v>88.448228393766883</v>
      </c>
      <c r="L353" s="530"/>
      <c r="M353" s="209">
        <f>RANK(K353, K$347:$K$361)</f>
        <v>1</v>
      </c>
      <c r="N353" s="494"/>
      <c r="O353" s="494"/>
      <c r="P353" s="207">
        <v>20</v>
      </c>
      <c r="Q353" s="207">
        <v>1768.760330578514</v>
      </c>
      <c r="R353" s="208">
        <f t="shared" si="442"/>
        <v>88.438016528925701</v>
      </c>
      <c r="S353" s="205">
        <f t="shared" si="450"/>
        <v>1</v>
      </c>
      <c r="T353" s="529"/>
      <c r="U353" s="207">
        <v>20</v>
      </c>
      <c r="V353" s="207">
        <v>1769.2182410423463</v>
      </c>
      <c r="W353" s="208">
        <f t="shared" si="443"/>
        <v>88.460912052117322</v>
      </c>
      <c r="X353" s="205">
        <f t="shared" si="451"/>
        <v>1</v>
      </c>
      <c r="Y353" s="529"/>
      <c r="Z353" s="207">
        <v>20</v>
      </c>
      <c r="AA353" s="207">
        <v>1769.2890995260661</v>
      </c>
      <c r="AB353" s="208">
        <f t="shared" si="444"/>
        <v>88.464454976303301</v>
      </c>
      <c r="AC353" s="205">
        <f t="shared" si="452"/>
        <v>1</v>
      </c>
      <c r="AD353" s="529"/>
      <c r="AE353" s="207">
        <v>20</v>
      </c>
      <c r="AF353" s="207">
        <v>1769.054441260746</v>
      </c>
      <c r="AG353" s="208">
        <f t="shared" si="445"/>
        <v>88.452722063037299</v>
      </c>
      <c r="AH353" s="205">
        <f t="shared" si="453"/>
        <v>1</v>
      </c>
      <c r="AI353" s="529"/>
      <c r="AJ353" s="207">
        <v>20</v>
      </c>
      <c r="AK353" s="207">
        <v>1768.7237866986234</v>
      </c>
      <c r="AL353" s="208">
        <f t="shared" si="446"/>
        <v>88.436189334931171</v>
      </c>
      <c r="AM353" s="205">
        <f t="shared" si="454"/>
        <v>1</v>
      </c>
      <c r="AN353" s="529"/>
      <c r="AO353" s="207">
        <v>20</v>
      </c>
      <c r="AP353" s="207">
        <v>1768.9031739654486</v>
      </c>
      <c r="AQ353" s="208">
        <f t="shared" si="447"/>
        <v>88.445158698272422</v>
      </c>
      <c r="AR353" s="205">
        <f t="shared" si="455"/>
        <v>1</v>
      </c>
      <c r="AS353" s="529"/>
      <c r="AT353" s="207">
        <v>20</v>
      </c>
      <c r="AU353" s="207">
        <v>1768.8029020556198</v>
      </c>
      <c r="AV353" s="208">
        <f t="shared" si="448"/>
        <v>88.440145102780988</v>
      </c>
      <c r="AW353" s="205">
        <f t="shared" si="456"/>
        <v>1</v>
      </c>
      <c r="AX353" s="529"/>
    </row>
    <row r="354" spans="2:50" ht="14.25" customHeight="1">
      <c r="B354" s="494"/>
      <c r="C354" s="203">
        <v>8</v>
      </c>
      <c r="D354" s="206" t="s">
        <v>672</v>
      </c>
      <c r="E354" s="203">
        <v>23</v>
      </c>
      <c r="F354" s="203">
        <v>2000</v>
      </c>
      <c r="G354" s="208">
        <f t="shared" si="441"/>
        <v>86.956521739130437</v>
      </c>
      <c r="H354" s="529"/>
      <c r="I354" s="209">
        <f t="shared" si="449"/>
        <v>23</v>
      </c>
      <c r="J354" s="209">
        <f t="shared" si="449"/>
        <v>1770.1932193767807</v>
      </c>
      <c r="K354" s="210">
        <f t="shared" si="449"/>
        <v>76.964922581599154</v>
      </c>
      <c r="L354" s="530"/>
      <c r="M354" s="209">
        <f>RANK(K354, K$347:$K$361)</f>
        <v>6</v>
      </c>
      <c r="N354" s="494"/>
      <c r="O354" s="494"/>
      <c r="P354" s="207">
        <v>23</v>
      </c>
      <c r="Q354" s="207">
        <v>1770.2392530636077</v>
      </c>
      <c r="R354" s="208">
        <f t="shared" si="442"/>
        <v>76.966924046243818</v>
      </c>
      <c r="S354" s="205">
        <f t="shared" si="450"/>
        <v>6</v>
      </c>
      <c r="T354" s="529"/>
      <c r="U354" s="207">
        <v>23</v>
      </c>
      <c r="V354" s="207">
        <v>1770.2539298669897</v>
      </c>
      <c r="W354" s="208">
        <f t="shared" si="443"/>
        <v>76.967562168129987</v>
      </c>
      <c r="X354" s="205">
        <f t="shared" si="451"/>
        <v>6</v>
      </c>
      <c r="Y354" s="529"/>
      <c r="Z354" s="207">
        <v>23</v>
      </c>
      <c r="AA354" s="207">
        <v>1770.2409069437899</v>
      </c>
      <c r="AB354" s="208">
        <f t="shared" si="444"/>
        <v>76.966995954077817</v>
      </c>
      <c r="AC354" s="205">
        <f t="shared" si="452"/>
        <v>6</v>
      </c>
      <c r="AD354" s="529"/>
      <c r="AE354" s="207">
        <v>23</v>
      </c>
      <c r="AF354" s="207">
        <v>1770.2340093603725</v>
      </c>
      <c r="AG354" s="208">
        <f t="shared" si="445"/>
        <v>76.966696059146628</v>
      </c>
      <c r="AH354" s="205">
        <f t="shared" si="453"/>
        <v>6</v>
      </c>
      <c r="AI354" s="529"/>
      <c r="AJ354" s="207">
        <v>23</v>
      </c>
      <c r="AK354" s="207">
        <v>1770.0499168053232</v>
      </c>
      <c r="AL354" s="208">
        <f t="shared" si="446"/>
        <v>76.958692035014053</v>
      </c>
      <c r="AM354" s="205">
        <f t="shared" si="454"/>
        <v>6</v>
      </c>
      <c r="AN354" s="529"/>
      <c r="AO354" s="207">
        <v>23</v>
      </c>
      <c r="AP354" s="207">
        <v>1770.0217233888495</v>
      </c>
      <c r="AQ354" s="208">
        <f t="shared" si="447"/>
        <v>76.957466234297812</v>
      </c>
      <c r="AR354" s="205">
        <f t="shared" si="455"/>
        <v>6</v>
      </c>
      <c r="AS354" s="529"/>
      <c r="AT354" s="207">
        <v>23</v>
      </c>
      <c r="AU354" s="207">
        <v>1770.3127962085323</v>
      </c>
      <c r="AV354" s="208">
        <f t="shared" si="448"/>
        <v>76.970121574284008</v>
      </c>
      <c r="AW354" s="205">
        <f t="shared" si="456"/>
        <v>6</v>
      </c>
      <c r="AX354" s="529"/>
    </row>
    <row r="355" spans="2:50" ht="14.25" customHeight="1">
      <c r="B355" s="494"/>
      <c r="C355" s="203">
        <v>9</v>
      </c>
      <c r="D355" s="206" t="s">
        <v>716</v>
      </c>
      <c r="E355" s="203">
        <v>21</v>
      </c>
      <c r="F355" s="203">
        <v>2000</v>
      </c>
      <c r="G355" s="208">
        <f t="shared" si="441"/>
        <v>95.238095238095241</v>
      </c>
      <c r="H355" s="529"/>
      <c r="I355" s="209">
        <f t="shared" si="449"/>
        <v>21</v>
      </c>
      <c r="J355" s="209">
        <f t="shared" si="449"/>
        <v>1769.2876158094109</v>
      </c>
      <c r="K355" s="210">
        <f t="shared" si="449"/>
        <v>84.25179122901956</v>
      </c>
      <c r="L355" s="530"/>
      <c r="M355" s="209">
        <f>RANK(K355, K$347:$K$361)</f>
        <v>4</v>
      </c>
      <c r="N355" s="494"/>
      <c r="O355" s="494"/>
      <c r="P355" s="207">
        <v>21</v>
      </c>
      <c r="Q355" s="207">
        <v>1769.3315858453452</v>
      </c>
      <c r="R355" s="208">
        <f t="shared" si="442"/>
        <v>84.253885040254531</v>
      </c>
      <c r="S355" s="205">
        <f t="shared" si="450"/>
        <v>3</v>
      </c>
      <c r="T355" s="529"/>
      <c r="U355" s="207">
        <v>21</v>
      </c>
      <c r="V355" s="207">
        <v>1769.3247588424435</v>
      </c>
      <c r="W355" s="208">
        <f t="shared" si="443"/>
        <v>84.253559944878262</v>
      </c>
      <c r="X355" s="205">
        <f t="shared" si="451"/>
        <v>4</v>
      </c>
      <c r="Y355" s="529"/>
      <c r="Z355" s="207">
        <v>21</v>
      </c>
      <c r="AA355" s="207">
        <v>1769.1262135922325</v>
      </c>
      <c r="AB355" s="208">
        <f t="shared" si="444"/>
        <v>84.244105409153931</v>
      </c>
      <c r="AC355" s="205">
        <f t="shared" si="452"/>
        <v>4</v>
      </c>
      <c r="AD355" s="529"/>
      <c r="AE355" s="207">
        <v>21</v>
      </c>
      <c r="AF355" s="207">
        <v>1769.2832764505113</v>
      </c>
      <c r="AG355" s="208">
        <f t="shared" si="445"/>
        <v>84.251584592881485</v>
      </c>
      <c r="AH355" s="205">
        <f t="shared" si="453"/>
        <v>4</v>
      </c>
      <c r="AI355" s="529"/>
      <c r="AJ355" s="207">
        <v>21</v>
      </c>
      <c r="AK355" s="207">
        <v>1769.3589279246639</v>
      </c>
      <c r="AL355" s="208">
        <f t="shared" si="446"/>
        <v>84.255187044031615</v>
      </c>
      <c r="AM355" s="205">
        <f t="shared" si="454"/>
        <v>4</v>
      </c>
      <c r="AN355" s="529"/>
      <c r="AO355" s="207">
        <v>21</v>
      </c>
      <c r="AP355" s="207">
        <v>1769.328585961342</v>
      </c>
      <c r="AQ355" s="208">
        <f t="shared" si="447"/>
        <v>84.253742188635329</v>
      </c>
      <c r="AR355" s="205">
        <f t="shared" si="455"/>
        <v>4</v>
      </c>
      <c r="AS355" s="529"/>
      <c r="AT355" s="207">
        <v>21</v>
      </c>
      <c r="AU355" s="207">
        <v>1769.2599620493361</v>
      </c>
      <c r="AV355" s="208">
        <f t="shared" si="448"/>
        <v>84.250474383301722</v>
      </c>
      <c r="AW355" s="205">
        <f t="shared" si="456"/>
        <v>4</v>
      </c>
      <c r="AX355" s="529"/>
    </row>
    <row r="356" spans="2:50" ht="14.25" customHeight="1">
      <c r="B356" s="494"/>
      <c r="C356" s="203">
        <v>10</v>
      </c>
      <c r="D356" s="206" t="s">
        <v>838</v>
      </c>
      <c r="E356" s="203">
        <v>21</v>
      </c>
      <c r="F356" s="203">
        <v>2000</v>
      </c>
      <c r="G356" s="208">
        <f t="shared" si="441"/>
        <v>95.238095238095241</v>
      </c>
      <c r="H356" s="529"/>
      <c r="I356" s="209">
        <f t="shared" si="449"/>
        <v>21</v>
      </c>
      <c r="J356" s="209">
        <f t="shared" si="449"/>
        <v>1770.9093619649987</v>
      </c>
      <c r="K356" s="210">
        <f t="shared" si="449"/>
        <v>84.329017236428498</v>
      </c>
      <c r="L356" s="530"/>
      <c r="M356" s="209">
        <f>RANK(K356, K$347:$K$361)</f>
        <v>2</v>
      </c>
      <c r="N356" s="494"/>
      <c r="O356" s="494"/>
      <c r="P356" s="207">
        <v>21</v>
      </c>
      <c r="Q356" s="207">
        <v>1770.5595408895235</v>
      </c>
      <c r="R356" s="208">
        <f t="shared" si="442"/>
        <v>84.312359089977306</v>
      </c>
      <c r="S356" s="205">
        <f t="shared" si="450"/>
        <v>2</v>
      </c>
      <c r="T356" s="529"/>
      <c r="U356" s="207">
        <v>21</v>
      </c>
      <c r="V356" s="207">
        <v>1770.7147007553758</v>
      </c>
      <c r="W356" s="208">
        <f t="shared" si="443"/>
        <v>84.319747655017892</v>
      </c>
      <c r="X356" s="205">
        <f t="shared" si="451"/>
        <v>2</v>
      </c>
      <c r="Y356" s="529"/>
      <c r="Z356" s="207">
        <v>21</v>
      </c>
      <c r="AA356" s="207">
        <v>1770.9080223332348</v>
      </c>
      <c r="AB356" s="208">
        <f t="shared" si="444"/>
        <v>84.328953444439747</v>
      </c>
      <c r="AC356" s="205">
        <f t="shared" si="452"/>
        <v>2</v>
      </c>
      <c r="AD356" s="529"/>
      <c r="AE356" s="207">
        <v>21</v>
      </c>
      <c r="AF356" s="207">
        <v>1770.8801754867025</v>
      </c>
      <c r="AG356" s="208">
        <f t="shared" si="445"/>
        <v>84.327627404128691</v>
      </c>
      <c r="AH356" s="205">
        <f t="shared" si="453"/>
        <v>2</v>
      </c>
      <c r="AI356" s="529"/>
      <c r="AJ356" s="207">
        <v>21</v>
      </c>
      <c r="AK356" s="207">
        <v>1770.9963827688266</v>
      </c>
      <c r="AL356" s="208">
        <f t="shared" si="446"/>
        <v>84.333161084229843</v>
      </c>
      <c r="AM356" s="205">
        <f t="shared" si="454"/>
        <v>2</v>
      </c>
      <c r="AN356" s="529"/>
      <c r="AO356" s="207">
        <v>21</v>
      </c>
      <c r="AP356" s="207">
        <v>1771.1690174515884</v>
      </c>
      <c r="AQ356" s="208">
        <f t="shared" si="447"/>
        <v>84.341381783408977</v>
      </c>
      <c r="AR356" s="205">
        <f t="shared" si="455"/>
        <v>2</v>
      </c>
      <c r="AS356" s="529"/>
      <c r="AT356" s="207">
        <v>21</v>
      </c>
      <c r="AU356" s="207">
        <v>1771.1376940697387</v>
      </c>
      <c r="AV356" s="208">
        <f t="shared" si="448"/>
        <v>84.339890193797075</v>
      </c>
      <c r="AW356" s="205">
        <f t="shared" si="456"/>
        <v>2</v>
      </c>
      <c r="AX356" s="529"/>
    </row>
    <row r="357" spans="2:50" ht="14.25" customHeight="1">
      <c r="B357" s="494"/>
      <c r="C357" s="203">
        <v>11</v>
      </c>
      <c r="D357" s="206" t="s">
        <v>882</v>
      </c>
      <c r="E357" s="203">
        <v>23</v>
      </c>
      <c r="F357" s="203">
        <v>2000</v>
      </c>
      <c r="G357" s="208">
        <f t="shared" si="441"/>
        <v>86.956521739130437</v>
      </c>
      <c r="H357" s="529"/>
      <c r="I357" s="209">
        <f t="shared" si="449"/>
        <v>23</v>
      </c>
      <c r="J357" s="209">
        <f t="shared" si="449"/>
        <v>1709.9988533533176</v>
      </c>
      <c r="K357" s="210">
        <f t="shared" si="449"/>
        <v>74.347776232752935</v>
      </c>
      <c r="L357" s="530"/>
      <c r="M357" s="209">
        <f>RANK(K357, K$347:$K$361)</f>
        <v>8</v>
      </c>
      <c r="N357" s="494"/>
      <c r="O357" s="494"/>
      <c r="P357" s="207">
        <v>23</v>
      </c>
      <c r="Q357" s="207">
        <v>1630.2271700540791</v>
      </c>
      <c r="R357" s="208">
        <f t="shared" si="442"/>
        <v>70.879442176264305</v>
      </c>
      <c r="S357" s="205">
        <f t="shared" si="450"/>
        <v>11</v>
      </c>
      <c r="T357" s="529"/>
      <c r="U357" s="207">
        <v>23</v>
      </c>
      <c r="V357" s="207">
        <v>1654.221516769602</v>
      </c>
      <c r="W357" s="208">
        <f t="shared" si="443"/>
        <v>71.922674642156608</v>
      </c>
      <c r="X357" s="205">
        <f t="shared" si="451"/>
        <v>9</v>
      </c>
      <c r="Y357" s="529"/>
      <c r="Z357" s="207">
        <v>23</v>
      </c>
      <c r="AA357" s="207">
        <v>1681.9149660955459</v>
      </c>
      <c r="AB357" s="208">
        <f t="shared" si="444"/>
        <v>73.126737656328075</v>
      </c>
      <c r="AC357" s="205">
        <f t="shared" si="452"/>
        <v>9</v>
      </c>
      <c r="AD357" s="529"/>
      <c r="AE357" s="207">
        <v>23</v>
      </c>
      <c r="AF357" s="207">
        <v>1714.9974052932027</v>
      </c>
      <c r="AG357" s="208">
        <f t="shared" si="445"/>
        <v>74.565104577965343</v>
      </c>
      <c r="AH357" s="205">
        <f t="shared" si="453"/>
        <v>8</v>
      </c>
      <c r="AI357" s="529"/>
      <c r="AJ357" s="207">
        <v>23</v>
      </c>
      <c r="AK357" s="207">
        <v>1749.7297297297296</v>
      </c>
      <c r="AL357" s="208">
        <f t="shared" si="446"/>
        <v>76.075205640423022</v>
      </c>
      <c r="AM357" s="205">
        <f t="shared" si="454"/>
        <v>8</v>
      </c>
      <c r="AN357" s="529"/>
      <c r="AO357" s="207">
        <v>23</v>
      </c>
      <c r="AP357" s="207">
        <v>1769.4915254237287</v>
      </c>
      <c r="AQ357" s="208">
        <f t="shared" si="447"/>
        <v>76.934414148857769</v>
      </c>
      <c r="AR357" s="205">
        <f t="shared" si="455"/>
        <v>7</v>
      </c>
      <c r="AS357" s="529"/>
      <c r="AT357" s="207">
        <v>23</v>
      </c>
      <c r="AU357" s="207">
        <v>1769.409660107335</v>
      </c>
      <c r="AV357" s="208">
        <f t="shared" si="448"/>
        <v>76.930854787275436</v>
      </c>
      <c r="AW357" s="205">
        <f>RANK(AV357, AV$347:AV$361)</f>
        <v>7</v>
      </c>
      <c r="AX357" s="529"/>
    </row>
    <row r="358" spans="2:50" ht="14.25" customHeight="1">
      <c r="B358" s="494"/>
      <c r="C358" s="203">
        <v>12</v>
      </c>
      <c r="D358" s="206"/>
      <c r="E358" s="203"/>
      <c r="F358" s="203"/>
      <c r="G358" s="208"/>
      <c r="H358" s="529"/>
      <c r="I358" s="209"/>
      <c r="J358" s="209"/>
      <c r="K358" s="210"/>
      <c r="L358" s="530"/>
      <c r="M358" s="209"/>
      <c r="N358" s="494"/>
      <c r="O358" s="494"/>
      <c r="P358" s="207"/>
      <c r="Q358" s="207"/>
      <c r="R358" s="208"/>
      <c r="S358" s="205"/>
      <c r="T358" s="529"/>
      <c r="U358" s="207"/>
      <c r="V358" s="207"/>
      <c r="W358" s="208"/>
      <c r="X358" s="205"/>
      <c r="Y358" s="529"/>
      <c r="Z358" s="207"/>
      <c r="AA358" s="207"/>
      <c r="AB358" s="208"/>
      <c r="AC358" s="205"/>
      <c r="AD358" s="529"/>
      <c r="AE358" s="207"/>
      <c r="AF358" s="207"/>
      <c r="AG358" s="208"/>
      <c r="AH358" s="205"/>
      <c r="AI358" s="529"/>
      <c r="AJ358" s="207"/>
      <c r="AK358" s="207"/>
      <c r="AL358" s="208"/>
      <c r="AM358" s="205"/>
      <c r="AN358" s="529"/>
      <c r="AO358" s="207"/>
      <c r="AP358" s="207"/>
      <c r="AQ358" s="208"/>
      <c r="AR358" s="205"/>
      <c r="AS358" s="529"/>
      <c r="AT358" s="207"/>
      <c r="AU358" s="207"/>
      <c r="AV358" s="208"/>
      <c r="AW358" s="205"/>
      <c r="AX358" s="529"/>
    </row>
    <row r="359" spans="2:50" ht="14.25" customHeight="1">
      <c r="B359" s="494"/>
      <c r="C359" s="203">
        <v>13</v>
      </c>
      <c r="D359" s="206"/>
      <c r="E359" s="203"/>
      <c r="F359" s="203"/>
      <c r="G359" s="208"/>
      <c r="H359" s="529"/>
      <c r="I359" s="209"/>
      <c r="J359" s="209"/>
      <c r="K359" s="210"/>
      <c r="L359" s="530"/>
      <c r="M359" s="209"/>
      <c r="N359" s="494"/>
      <c r="O359" s="494"/>
      <c r="P359" s="203"/>
      <c r="Q359" s="203"/>
      <c r="R359" s="208"/>
      <c r="S359" s="205"/>
      <c r="T359" s="529"/>
      <c r="U359" s="203"/>
      <c r="V359" s="203"/>
      <c r="W359" s="208"/>
      <c r="X359" s="205"/>
      <c r="Y359" s="529"/>
      <c r="Z359" s="203"/>
      <c r="AA359" s="203"/>
      <c r="AB359" s="208"/>
      <c r="AC359" s="205"/>
      <c r="AD359" s="529"/>
      <c r="AE359" s="203"/>
      <c r="AF359" s="203"/>
      <c r="AG359" s="208"/>
      <c r="AH359" s="205"/>
      <c r="AI359" s="529"/>
      <c r="AJ359" s="203"/>
      <c r="AK359" s="203"/>
      <c r="AL359" s="208"/>
      <c r="AM359" s="205"/>
      <c r="AN359" s="529"/>
      <c r="AO359" s="203"/>
      <c r="AP359" s="203"/>
      <c r="AQ359" s="208"/>
      <c r="AR359" s="205"/>
      <c r="AS359" s="529"/>
      <c r="AT359" s="203"/>
      <c r="AU359" s="203"/>
      <c r="AV359" s="208"/>
      <c r="AW359" s="205"/>
      <c r="AX359" s="529"/>
    </row>
    <row r="360" spans="2:50" ht="14.25" customHeight="1">
      <c r="B360" s="494"/>
      <c r="C360" s="203">
        <v>14</v>
      </c>
      <c r="D360" s="206"/>
      <c r="E360" s="203"/>
      <c r="F360" s="203"/>
      <c r="G360" s="208"/>
      <c r="H360" s="529"/>
      <c r="I360" s="209"/>
      <c r="J360" s="209"/>
      <c r="K360" s="210"/>
      <c r="L360" s="530"/>
      <c r="M360" s="209"/>
      <c r="N360" s="494"/>
      <c r="O360" s="494"/>
      <c r="P360" s="203"/>
      <c r="Q360" s="203"/>
      <c r="R360" s="208"/>
      <c r="S360" s="205"/>
      <c r="T360" s="529"/>
      <c r="U360" s="203"/>
      <c r="V360" s="203"/>
      <c r="W360" s="208"/>
      <c r="X360" s="205"/>
      <c r="Y360" s="529"/>
      <c r="Z360" s="203"/>
      <c r="AA360" s="203"/>
      <c r="AB360" s="208"/>
      <c r="AC360" s="205"/>
      <c r="AD360" s="529"/>
      <c r="AE360" s="203"/>
      <c r="AF360" s="203"/>
      <c r="AG360" s="208"/>
      <c r="AH360" s="205"/>
      <c r="AI360" s="529"/>
      <c r="AJ360" s="203"/>
      <c r="AK360" s="203"/>
      <c r="AL360" s="208"/>
      <c r="AM360" s="205"/>
      <c r="AN360" s="529"/>
      <c r="AO360" s="203"/>
      <c r="AP360" s="203"/>
      <c r="AQ360" s="208"/>
      <c r="AR360" s="205"/>
      <c r="AS360" s="529"/>
      <c r="AT360" s="203"/>
      <c r="AU360" s="203"/>
      <c r="AV360" s="208"/>
      <c r="AW360" s="205"/>
      <c r="AX360" s="529"/>
    </row>
    <row r="361" spans="2:50" ht="14.25" customHeight="1">
      <c r="B361" s="494"/>
      <c r="C361" s="203">
        <v>15</v>
      </c>
      <c r="D361" s="206"/>
      <c r="E361" s="203"/>
      <c r="F361" s="203"/>
      <c r="G361" s="208"/>
      <c r="H361" s="529"/>
      <c r="I361" s="209"/>
      <c r="J361" s="209"/>
      <c r="K361" s="210"/>
      <c r="L361" s="530"/>
      <c r="M361" s="209"/>
      <c r="N361" s="494"/>
      <c r="O361" s="494"/>
      <c r="P361" s="203"/>
      <c r="Q361" s="207"/>
      <c r="R361" s="208"/>
      <c r="S361" s="205"/>
      <c r="T361" s="529"/>
      <c r="U361" s="203"/>
      <c r="V361" s="207"/>
      <c r="W361" s="208"/>
      <c r="X361" s="205"/>
      <c r="Y361" s="529"/>
      <c r="Z361" s="203"/>
      <c r="AA361" s="207"/>
      <c r="AB361" s="208"/>
      <c r="AC361" s="205"/>
      <c r="AD361" s="529"/>
      <c r="AE361" s="203"/>
      <c r="AF361" s="207"/>
      <c r="AG361" s="208"/>
      <c r="AH361" s="205"/>
      <c r="AI361" s="529"/>
      <c r="AJ361" s="203"/>
      <c r="AK361" s="207"/>
      <c r="AL361" s="208"/>
      <c r="AM361" s="205"/>
      <c r="AN361" s="529"/>
      <c r="AO361" s="203"/>
      <c r="AP361" s="207"/>
      <c r="AQ361" s="208"/>
      <c r="AR361" s="205"/>
      <c r="AS361" s="529"/>
      <c r="AT361" s="203"/>
      <c r="AU361" s="207"/>
      <c r="AV361" s="208"/>
      <c r="AW361" s="205"/>
      <c r="AX361" s="529"/>
    </row>
    <row r="362" spans="2:50" ht="14.25" customHeight="1" collapsed="1">
      <c r="B362" s="531" t="s">
        <v>879</v>
      </c>
      <c r="C362" s="532"/>
      <c r="D362" s="532"/>
      <c r="E362" s="532"/>
      <c r="F362" s="532"/>
      <c r="G362" s="532"/>
      <c r="H362" s="532"/>
      <c r="I362" s="532"/>
      <c r="J362" s="532"/>
      <c r="K362" s="532"/>
      <c r="L362" s="532"/>
      <c r="M362" s="533"/>
      <c r="N362" s="575" t="s">
        <v>445</v>
      </c>
      <c r="O362" s="575" t="s">
        <v>105</v>
      </c>
      <c r="P362" s="587">
        <f>AT342+1</f>
        <v>45993</v>
      </c>
      <c r="Q362" s="588"/>
      <c r="R362" s="588"/>
      <c r="S362" s="588"/>
      <c r="T362" s="588"/>
      <c r="U362" s="589">
        <f>P362+1</f>
        <v>45994</v>
      </c>
      <c r="V362" s="590"/>
      <c r="W362" s="590"/>
      <c r="X362" s="590"/>
      <c r="Y362" s="590"/>
      <c r="Z362" s="587">
        <f t="shared" ref="Z362" si="457">U362+1</f>
        <v>45995</v>
      </c>
      <c r="AA362" s="588"/>
      <c r="AB362" s="588"/>
      <c r="AC362" s="588"/>
      <c r="AD362" s="588"/>
      <c r="AE362" s="589">
        <f t="shared" ref="AE362" si="458">Z362+1</f>
        <v>45996</v>
      </c>
      <c r="AF362" s="590"/>
      <c r="AG362" s="590"/>
      <c r="AH362" s="590"/>
      <c r="AI362" s="590"/>
      <c r="AJ362" s="591">
        <f t="shared" ref="AJ362" si="459">AE362+1</f>
        <v>45997</v>
      </c>
      <c r="AK362" s="592"/>
      <c r="AL362" s="592"/>
      <c r="AM362" s="592"/>
      <c r="AN362" s="593"/>
      <c r="AO362" s="589">
        <f t="shared" ref="AO362" si="460">AJ362+1</f>
        <v>45998</v>
      </c>
      <c r="AP362" s="590"/>
      <c r="AQ362" s="590"/>
      <c r="AR362" s="590"/>
      <c r="AS362" s="590"/>
      <c r="AT362" s="591">
        <f t="shared" ref="AT362" si="461">AO362+1</f>
        <v>45999</v>
      </c>
      <c r="AU362" s="592"/>
      <c r="AV362" s="592"/>
      <c r="AW362" s="592"/>
      <c r="AX362" s="593"/>
    </row>
    <row r="363" spans="2:50" ht="14.25" customHeight="1">
      <c r="B363" s="534"/>
      <c r="C363" s="534"/>
      <c r="D363" s="534"/>
      <c r="E363" s="534"/>
      <c r="F363" s="534"/>
      <c r="G363" s="534"/>
      <c r="H363" s="534"/>
      <c r="I363" s="534"/>
      <c r="J363" s="534"/>
      <c r="K363" s="534"/>
      <c r="L363" s="534"/>
      <c r="M363" s="535"/>
      <c r="N363" s="577"/>
      <c r="O363" s="577"/>
      <c r="P363" s="594">
        <f>P362</f>
        <v>45993</v>
      </c>
      <c r="Q363" s="594"/>
      <c r="R363" s="594"/>
      <c r="S363" s="594"/>
      <c r="T363" s="594"/>
      <c r="U363" s="595">
        <f>U362</f>
        <v>45994</v>
      </c>
      <c r="V363" s="595"/>
      <c r="W363" s="595"/>
      <c r="X363" s="595"/>
      <c r="Y363" s="595"/>
      <c r="Z363" s="594">
        <f t="shared" ref="Z363" si="462">Z362</f>
        <v>45995</v>
      </c>
      <c r="AA363" s="594"/>
      <c r="AB363" s="594"/>
      <c r="AC363" s="594"/>
      <c r="AD363" s="594"/>
      <c r="AE363" s="595">
        <f t="shared" ref="AE363" si="463">AE362</f>
        <v>45996</v>
      </c>
      <c r="AF363" s="595"/>
      <c r="AG363" s="595"/>
      <c r="AH363" s="595"/>
      <c r="AI363" s="595"/>
      <c r="AJ363" s="596">
        <f t="shared" ref="AJ363" si="464">AJ362</f>
        <v>45997</v>
      </c>
      <c r="AK363" s="597"/>
      <c r="AL363" s="597"/>
      <c r="AM363" s="597"/>
      <c r="AN363" s="598"/>
      <c r="AO363" s="595">
        <f t="shared" ref="AO363" si="465">AO362</f>
        <v>45998</v>
      </c>
      <c r="AP363" s="595"/>
      <c r="AQ363" s="595"/>
      <c r="AR363" s="595"/>
      <c r="AS363" s="595"/>
      <c r="AT363" s="596">
        <f t="shared" ref="AT363" si="466">AT362</f>
        <v>45999</v>
      </c>
      <c r="AU363" s="597"/>
      <c r="AV363" s="597"/>
      <c r="AW363" s="597"/>
      <c r="AX363" s="598"/>
    </row>
    <row r="364" spans="2:50" ht="14.25" customHeight="1">
      <c r="B364" s="494" t="s">
        <v>165</v>
      </c>
      <c r="C364" s="494" t="s">
        <v>160</v>
      </c>
      <c r="D364" s="494"/>
      <c r="E364" s="494" t="s">
        <v>161</v>
      </c>
      <c r="F364" s="494"/>
      <c r="G364" s="494"/>
      <c r="H364" s="494" t="s">
        <v>166</v>
      </c>
      <c r="I364" s="527" t="s">
        <v>446</v>
      </c>
      <c r="J364" s="527"/>
      <c r="K364" s="527"/>
      <c r="L364" s="527" t="s">
        <v>166</v>
      </c>
      <c r="M364" s="527" t="s">
        <v>168</v>
      </c>
      <c r="N364" s="494"/>
      <c r="O364" s="494" t="s">
        <v>167</v>
      </c>
      <c r="P364" s="494" t="s">
        <v>163</v>
      </c>
      <c r="Q364" s="494"/>
      <c r="R364" s="494"/>
      <c r="S364" s="494"/>
      <c r="T364" s="494" t="s">
        <v>166</v>
      </c>
      <c r="U364" s="494" t="s">
        <v>163</v>
      </c>
      <c r="V364" s="494"/>
      <c r="W364" s="494"/>
      <c r="X364" s="494"/>
      <c r="Y364" s="494" t="s">
        <v>166</v>
      </c>
      <c r="Z364" s="494" t="s">
        <v>163</v>
      </c>
      <c r="AA364" s="494"/>
      <c r="AB364" s="494"/>
      <c r="AC364" s="494"/>
      <c r="AD364" s="494" t="s">
        <v>166</v>
      </c>
      <c r="AE364" s="494" t="s">
        <v>163</v>
      </c>
      <c r="AF364" s="494"/>
      <c r="AG364" s="494"/>
      <c r="AH364" s="494"/>
      <c r="AI364" s="494" t="s">
        <v>166</v>
      </c>
      <c r="AJ364" s="494" t="s">
        <v>163</v>
      </c>
      <c r="AK364" s="494"/>
      <c r="AL364" s="494"/>
      <c r="AM364" s="494"/>
      <c r="AN364" s="494" t="s">
        <v>166</v>
      </c>
      <c r="AO364" s="494" t="s">
        <v>163</v>
      </c>
      <c r="AP364" s="494"/>
      <c r="AQ364" s="494"/>
      <c r="AR364" s="494"/>
      <c r="AS364" s="494" t="s">
        <v>166</v>
      </c>
      <c r="AT364" s="494" t="s">
        <v>163</v>
      </c>
      <c r="AU364" s="494"/>
      <c r="AV364" s="494"/>
      <c r="AW364" s="494"/>
      <c r="AX364" s="494" t="s">
        <v>166</v>
      </c>
    </row>
    <row r="365" spans="2:50" ht="14.25" customHeight="1">
      <c r="B365" s="494"/>
      <c r="C365" s="494"/>
      <c r="D365" s="494"/>
      <c r="E365" s="494" t="s">
        <v>447</v>
      </c>
      <c r="F365" s="494"/>
      <c r="G365" s="494"/>
      <c r="H365" s="494"/>
      <c r="I365" s="527" t="s">
        <v>447</v>
      </c>
      <c r="J365" s="527"/>
      <c r="K365" s="527"/>
      <c r="L365" s="527"/>
      <c r="M365" s="527"/>
      <c r="N365" s="494"/>
      <c r="O365" s="494"/>
      <c r="P365" s="494" t="s">
        <v>448</v>
      </c>
      <c r="Q365" s="494"/>
      <c r="R365" s="494"/>
      <c r="S365" s="494"/>
      <c r="T365" s="494"/>
      <c r="U365" s="494" t="s">
        <v>448</v>
      </c>
      <c r="V365" s="494"/>
      <c r="W365" s="494"/>
      <c r="X365" s="494"/>
      <c r="Y365" s="494"/>
      <c r="Z365" s="494" t="s">
        <v>448</v>
      </c>
      <c r="AA365" s="494"/>
      <c r="AB365" s="494"/>
      <c r="AC365" s="494"/>
      <c r="AD365" s="494"/>
      <c r="AE365" s="494" t="s">
        <v>448</v>
      </c>
      <c r="AF365" s="494"/>
      <c r="AG365" s="494"/>
      <c r="AH365" s="494"/>
      <c r="AI365" s="494"/>
      <c r="AJ365" s="494" t="s">
        <v>448</v>
      </c>
      <c r="AK365" s="494"/>
      <c r="AL365" s="494"/>
      <c r="AM365" s="494"/>
      <c r="AN365" s="494"/>
      <c r="AO365" s="494" t="s">
        <v>448</v>
      </c>
      <c r="AP365" s="494"/>
      <c r="AQ365" s="494"/>
      <c r="AR365" s="494"/>
      <c r="AS365" s="494"/>
      <c r="AT365" s="494" t="s">
        <v>448</v>
      </c>
      <c r="AU365" s="494"/>
      <c r="AV365" s="494"/>
      <c r="AW365" s="494"/>
      <c r="AX365" s="494"/>
    </row>
    <row r="366" spans="2:50" ht="14.25" customHeight="1">
      <c r="B366" s="494"/>
      <c r="C366" s="494"/>
      <c r="D366" s="494"/>
      <c r="E366" s="203" t="s">
        <v>162</v>
      </c>
      <c r="F366" s="203" t="s">
        <v>449</v>
      </c>
      <c r="G366" s="203" t="s">
        <v>164</v>
      </c>
      <c r="H366" s="494"/>
      <c r="I366" s="204" t="s">
        <v>162</v>
      </c>
      <c r="J366" s="204" t="s">
        <v>449</v>
      </c>
      <c r="K366" s="204" t="s">
        <v>164</v>
      </c>
      <c r="L366" s="527"/>
      <c r="M366" s="527"/>
      <c r="N366" s="494"/>
      <c r="O366" s="494"/>
      <c r="P366" s="203" t="s">
        <v>162</v>
      </c>
      <c r="Q366" s="203" t="s">
        <v>449</v>
      </c>
      <c r="R366" s="203" t="s">
        <v>164</v>
      </c>
      <c r="S366" s="205" t="s">
        <v>168</v>
      </c>
      <c r="T366" s="494"/>
      <c r="U366" s="203" t="s">
        <v>162</v>
      </c>
      <c r="V366" s="203" t="s">
        <v>449</v>
      </c>
      <c r="W366" s="203" t="s">
        <v>164</v>
      </c>
      <c r="X366" s="205" t="s">
        <v>168</v>
      </c>
      <c r="Y366" s="494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494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494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494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494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494"/>
    </row>
    <row r="367" spans="2:50" ht="14.25" customHeight="1">
      <c r="B367" s="494" t="s">
        <v>139</v>
      </c>
      <c r="C367" s="203">
        <v>1</v>
      </c>
      <c r="D367" s="206"/>
      <c r="E367" s="203"/>
      <c r="F367" s="203"/>
      <c r="G367" s="208" t="e">
        <f t="shared" ref="G367:G381" si="467">F367/E367</f>
        <v>#DIV/0!</v>
      </c>
      <c r="H367" s="529" t="e">
        <f>AVERAGE(G367:G381)</f>
        <v>#DIV/0!</v>
      </c>
      <c r="I367" s="209" t="e">
        <f>AVERAGE(P367,U367,Z367,AE367,AJ367,AO367,AT367)</f>
        <v>#DIV/0!</v>
      </c>
      <c r="J367" s="209" t="e">
        <f>AVERAGE(Q367,V367,AA367,AF367,AK367,AP367,AU367)</f>
        <v>#DIV/0!</v>
      </c>
      <c r="K367" s="210" t="e">
        <f>AVERAGE(R367,W367,AB367,AG367,AL367,AQ367,AV367)</f>
        <v>#DIV/0!</v>
      </c>
      <c r="L367" s="530" t="str">
        <f>IFERROR(AVERAGE(K367:K381),"-")</f>
        <v>-</v>
      </c>
      <c r="M367" s="209" t="e">
        <f>RANK(K367, K$367:$K$381)</f>
        <v>#DIV/0!</v>
      </c>
      <c r="N367" s="494"/>
      <c r="O367" s="494"/>
      <c r="P367" s="203"/>
      <c r="Q367" s="203"/>
      <c r="R367" s="208" t="e">
        <f t="shared" ref="R367:R380" si="468">Q367/P367</f>
        <v>#DIV/0!</v>
      </c>
      <c r="S367" s="205" t="e">
        <f>RANK(R367, R$367:R$381)</f>
        <v>#DIV/0!</v>
      </c>
      <c r="T367" s="529" t="e">
        <f>AVERAGE(R367:R381)</f>
        <v>#DIV/0!</v>
      </c>
      <c r="U367" s="203"/>
      <c r="V367" s="203"/>
      <c r="W367" s="208" t="e">
        <f t="shared" ref="W367:W380" si="469">V367/U367</f>
        <v>#DIV/0!</v>
      </c>
      <c r="X367" s="205" t="e">
        <f>RANK(W367, W$367:W$381)</f>
        <v>#DIV/0!</v>
      </c>
      <c r="Y367" s="529" t="e">
        <f>AVERAGE(W367:W381)</f>
        <v>#DIV/0!</v>
      </c>
      <c r="Z367" s="203"/>
      <c r="AA367" s="203"/>
      <c r="AB367" s="208" t="e">
        <f t="shared" ref="AB367:AB380" si="470">AA367/Z367</f>
        <v>#DIV/0!</v>
      </c>
      <c r="AC367" s="205" t="e">
        <f>RANK(AB367, AB$367:AB$381)</f>
        <v>#DIV/0!</v>
      </c>
      <c r="AD367" s="529" t="e">
        <f>AVERAGE(AB367:AB381)</f>
        <v>#DIV/0!</v>
      </c>
      <c r="AE367" s="203"/>
      <c r="AF367" s="203"/>
      <c r="AG367" s="208" t="e">
        <f t="shared" ref="AG367:AG380" si="471">AF367/AE367</f>
        <v>#DIV/0!</v>
      </c>
      <c r="AH367" s="205" t="e">
        <f>RANK(AG367, AG$367:AG$381)</f>
        <v>#DIV/0!</v>
      </c>
      <c r="AI367" s="529" t="e">
        <f>AVERAGE(AG367:AG381)</f>
        <v>#DIV/0!</v>
      </c>
      <c r="AJ367" s="203"/>
      <c r="AK367" s="203"/>
      <c r="AL367" s="208" t="e">
        <f t="shared" ref="AL367:AL380" si="472">AK367/AJ367</f>
        <v>#DIV/0!</v>
      </c>
      <c r="AM367" s="205" t="e">
        <f>RANK(AL367, AL$367:AL$381)</f>
        <v>#DIV/0!</v>
      </c>
      <c r="AN367" s="529" t="e">
        <f>AVERAGE(AL367:AL381)</f>
        <v>#DIV/0!</v>
      </c>
      <c r="AO367" s="203"/>
      <c r="AP367" s="203"/>
      <c r="AQ367" s="208" t="e">
        <f t="shared" ref="AQ367:AQ380" si="473">AP367/AO367</f>
        <v>#DIV/0!</v>
      </c>
      <c r="AR367" s="205" t="e">
        <f>RANK(AQ367, AQ$367:AQ$381)</f>
        <v>#DIV/0!</v>
      </c>
      <c r="AS367" s="529" t="e">
        <f>AVERAGE(AQ367:AQ381)</f>
        <v>#DIV/0!</v>
      </c>
      <c r="AT367" s="203"/>
      <c r="AU367" s="203"/>
      <c r="AV367" s="208" t="e">
        <f t="shared" ref="AV367:AV380" si="474">AU367/AT367</f>
        <v>#DIV/0!</v>
      </c>
      <c r="AW367" s="205" t="e">
        <f>RANK(AV367, AV$367:AV$381)</f>
        <v>#DIV/0!</v>
      </c>
      <c r="AX367" s="529" t="e">
        <f>AVERAGE(AV367:AV381)</f>
        <v>#DIV/0!</v>
      </c>
    </row>
    <row r="368" spans="2:50" ht="14.25" customHeight="1">
      <c r="B368" s="494"/>
      <c r="C368" s="203">
        <v>2</v>
      </c>
      <c r="D368" s="206"/>
      <c r="E368" s="203"/>
      <c r="F368" s="203"/>
      <c r="G368" s="208" t="e">
        <f t="shared" si="467"/>
        <v>#DIV/0!</v>
      </c>
      <c r="H368" s="529"/>
      <c r="I368" s="209" t="e">
        <f t="shared" ref="I368:K381" si="475">AVERAGE(P368,U368,Z368,AE368,AJ368,AO368,AT368)</f>
        <v>#DIV/0!</v>
      </c>
      <c r="J368" s="209" t="e">
        <f t="shared" si="475"/>
        <v>#DIV/0!</v>
      </c>
      <c r="K368" s="210" t="e">
        <f t="shared" si="475"/>
        <v>#DIV/0!</v>
      </c>
      <c r="L368" s="530"/>
      <c r="M368" s="209" t="e">
        <f>RANK(K368, K$367:$K$381)</f>
        <v>#DIV/0!</v>
      </c>
      <c r="N368" s="494"/>
      <c r="O368" s="494"/>
      <c r="P368" s="203"/>
      <c r="Q368" s="203"/>
      <c r="R368" s="208" t="e">
        <f t="shared" si="468"/>
        <v>#DIV/0!</v>
      </c>
      <c r="S368" s="205" t="e">
        <f t="shared" ref="S368:S381" si="476">RANK(R368, R$367:R$381)</f>
        <v>#DIV/0!</v>
      </c>
      <c r="T368" s="529"/>
      <c r="U368" s="203"/>
      <c r="V368" s="203"/>
      <c r="W368" s="208" t="e">
        <f t="shared" si="469"/>
        <v>#DIV/0!</v>
      </c>
      <c r="X368" s="205" t="e">
        <f t="shared" ref="X368:X381" si="477">RANK(W368, W$367:W$381)</f>
        <v>#DIV/0!</v>
      </c>
      <c r="Y368" s="529"/>
      <c r="Z368" s="203"/>
      <c r="AA368" s="203"/>
      <c r="AB368" s="208" t="e">
        <f t="shared" si="470"/>
        <v>#DIV/0!</v>
      </c>
      <c r="AC368" s="205" t="e">
        <f t="shared" ref="AC368:AC381" si="478">RANK(AB368, AB$367:AB$381)</f>
        <v>#DIV/0!</v>
      </c>
      <c r="AD368" s="529"/>
      <c r="AE368" s="203"/>
      <c r="AF368" s="203"/>
      <c r="AG368" s="208" t="e">
        <f t="shared" si="471"/>
        <v>#DIV/0!</v>
      </c>
      <c r="AH368" s="205" t="e">
        <f t="shared" ref="AH368:AH381" si="479">RANK(AG368, AG$367:AG$381)</f>
        <v>#DIV/0!</v>
      </c>
      <c r="AI368" s="529"/>
      <c r="AJ368" s="203"/>
      <c r="AK368" s="203"/>
      <c r="AL368" s="208" t="e">
        <f t="shared" si="472"/>
        <v>#DIV/0!</v>
      </c>
      <c r="AM368" s="205" t="e">
        <f t="shared" ref="AM368:AM381" si="480">RANK(AL368, AL$367:AL$381)</f>
        <v>#DIV/0!</v>
      </c>
      <c r="AN368" s="529"/>
      <c r="AO368" s="203"/>
      <c r="AP368" s="203"/>
      <c r="AQ368" s="208" t="e">
        <f t="shared" si="473"/>
        <v>#DIV/0!</v>
      </c>
      <c r="AR368" s="205" t="e">
        <f t="shared" ref="AR368:AR381" si="481">RANK(AQ368, AQ$367:AQ$381)</f>
        <v>#DIV/0!</v>
      </c>
      <c r="AS368" s="529"/>
      <c r="AT368" s="203"/>
      <c r="AU368" s="203"/>
      <c r="AV368" s="208" t="e">
        <f t="shared" si="474"/>
        <v>#DIV/0!</v>
      </c>
      <c r="AW368" s="205" t="e">
        <f t="shared" ref="AW368:AW381" si="482">RANK(AV368, AV$367:AV$381)</f>
        <v>#DIV/0!</v>
      </c>
      <c r="AX368" s="529"/>
    </row>
    <row r="369" spans="2:50" ht="14.25" customHeight="1">
      <c r="B369" s="494"/>
      <c r="C369" s="203">
        <v>3</v>
      </c>
      <c r="D369" s="206"/>
      <c r="E369" s="203"/>
      <c r="F369" s="203"/>
      <c r="G369" s="208" t="e">
        <f t="shared" si="467"/>
        <v>#DIV/0!</v>
      </c>
      <c r="H369" s="529"/>
      <c r="I369" s="209" t="e">
        <f t="shared" si="475"/>
        <v>#DIV/0!</v>
      </c>
      <c r="J369" s="209" t="e">
        <f t="shared" si="475"/>
        <v>#DIV/0!</v>
      </c>
      <c r="K369" s="210" t="e">
        <f t="shared" si="475"/>
        <v>#DIV/0!</v>
      </c>
      <c r="L369" s="530"/>
      <c r="M369" s="209" t="e">
        <f>RANK(K369, K$367:$K$381)</f>
        <v>#DIV/0!</v>
      </c>
      <c r="N369" s="494"/>
      <c r="O369" s="494"/>
      <c r="P369" s="203"/>
      <c r="Q369" s="203"/>
      <c r="R369" s="208" t="e">
        <f t="shared" si="468"/>
        <v>#DIV/0!</v>
      </c>
      <c r="S369" s="205" t="e">
        <f t="shared" si="476"/>
        <v>#DIV/0!</v>
      </c>
      <c r="T369" s="529"/>
      <c r="U369" s="203"/>
      <c r="V369" s="203"/>
      <c r="W369" s="208" t="e">
        <f t="shared" si="469"/>
        <v>#DIV/0!</v>
      </c>
      <c r="X369" s="205" t="e">
        <f t="shared" si="477"/>
        <v>#DIV/0!</v>
      </c>
      <c r="Y369" s="529"/>
      <c r="Z369" s="203"/>
      <c r="AA369" s="203"/>
      <c r="AB369" s="208" t="e">
        <f t="shared" si="470"/>
        <v>#DIV/0!</v>
      </c>
      <c r="AC369" s="205" t="e">
        <f t="shared" si="478"/>
        <v>#DIV/0!</v>
      </c>
      <c r="AD369" s="529"/>
      <c r="AE369" s="203"/>
      <c r="AF369" s="203"/>
      <c r="AG369" s="208" t="e">
        <f t="shared" si="471"/>
        <v>#DIV/0!</v>
      </c>
      <c r="AH369" s="205" t="e">
        <f t="shared" si="479"/>
        <v>#DIV/0!</v>
      </c>
      <c r="AI369" s="529"/>
      <c r="AJ369" s="203"/>
      <c r="AK369" s="203"/>
      <c r="AL369" s="208" t="e">
        <f t="shared" si="472"/>
        <v>#DIV/0!</v>
      </c>
      <c r="AM369" s="205" t="e">
        <f t="shared" si="480"/>
        <v>#DIV/0!</v>
      </c>
      <c r="AN369" s="529"/>
      <c r="AO369" s="203"/>
      <c r="AP369" s="203"/>
      <c r="AQ369" s="208" t="e">
        <f t="shared" si="473"/>
        <v>#DIV/0!</v>
      </c>
      <c r="AR369" s="205" t="e">
        <f t="shared" si="481"/>
        <v>#DIV/0!</v>
      </c>
      <c r="AS369" s="529"/>
      <c r="AT369" s="203"/>
      <c r="AU369" s="203"/>
      <c r="AV369" s="208" t="e">
        <f t="shared" si="474"/>
        <v>#DIV/0!</v>
      </c>
      <c r="AW369" s="205" t="e">
        <f t="shared" si="482"/>
        <v>#DIV/0!</v>
      </c>
      <c r="AX369" s="529"/>
    </row>
    <row r="370" spans="2:50" ht="14.25" customHeight="1">
      <c r="B370" s="494"/>
      <c r="C370" s="203">
        <v>4</v>
      </c>
      <c r="D370" s="206"/>
      <c r="E370" s="203"/>
      <c r="F370" s="203"/>
      <c r="G370" s="208" t="e">
        <f t="shared" si="467"/>
        <v>#DIV/0!</v>
      </c>
      <c r="H370" s="529"/>
      <c r="I370" s="209" t="e">
        <f t="shared" si="475"/>
        <v>#DIV/0!</v>
      </c>
      <c r="J370" s="209" t="e">
        <f t="shared" si="475"/>
        <v>#DIV/0!</v>
      </c>
      <c r="K370" s="210" t="e">
        <f t="shared" si="475"/>
        <v>#DIV/0!</v>
      </c>
      <c r="L370" s="530"/>
      <c r="M370" s="209" t="e">
        <f>RANK(K370, K$367:$K$381)</f>
        <v>#DIV/0!</v>
      </c>
      <c r="N370" s="494"/>
      <c r="O370" s="494"/>
      <c r="P370" s="203"/>
      <c r="Q370" s="203"/>
      <c r="R370" s="208" t="e">
        <f t="shared" si="468"/>
        <v>#DIV/0!</v>
      </c>
      <c r="S370" s="205" t="e">
        <f t="shared" si="476"/>
        <v>#DIV/0!</v>
      </c>
      <c r="T370" s="529"/>
      <c r="U370" s="203"/>
      <c r="V370" s="203"/>
      <c r="W370" s="208" t="e">
        <f t="shared" si="469"/>
        <v>#DIV/0!</v>
      </c>
      <c r="X370" s="205" t="e">
        <f t="shared" si="477"/>
        <v>#DIV/0!</v>
      </c>
      <c r="Y370" s="529"/>
      <c r="Z370" s="203"/>
      <c r="AA370" s="203"/>
      <c r="AB370" s="208" t="e">
        <f t="shared" si="470"/>
        <v>#DIV/0!</v>
      </c>
      <c r="AC370" s="205" t="e">
        <f t="shared" si="478"/>
        <v>#DIV/0!</v>
      </c>
      <c r="AD370" s="529"/>
      <c r="AE370" s="203"/>
      <c r="AF370" s="203"/>
      <c r="AG370" s="208" t="e">
        <f t="shared" si="471"/>
        <v>#DIV/0!</v>
      </c>
      <c r="AH370" s="205" t="e">
        <f t="shared" si="479"/>
        <v>#DIV/0!</v>
      </c>
      <c r="AI370" s="529"/>
      <c r="AJ370" s="203"/>
      <c r="AK370" s="203"/>
      <c r="AL370" s="208" t="e">
        <f t="shared" si="472"/>
        <v>#DIV/0!</v>
      </c>
      <c r="AM370" s="205" t="e">
        <f t="shared" si="480"/>
        <v>#DIV/0!</v>
      </c>
      <c r="AN370" s="529"/>
      <c r="AO370" s="203"/>
      <c r="AP370" s="203"/>
      <c r="AQ370" s="208" t="e">
        <f t="shared" si="473"/>
        <v>#DIV/0!</v>
      </c>
      <c r="AR370" s="205" t="e">
        <f t="shared" si="481"/>
        <v>#DIV/0!</v>
      </c>
      <c r="AS370" s="529"/>
      <c r="AT370" s="203"/>
      <c r="AU370" s="203"/>
      <c r="AV370" s="208" t="e">
        <f t="shared" si="474"/>
        <v>#DIV/0!</v>
      </c>
      <c r="AW370" s="205" t="e">
        <f t="shared" si="482"/>
        <v>#DIV/0!</v>
      </c>
      <c r="AX370" s="529"/>
    </row>
    <row r="371" spans="2:50" ht="14.25" customHeight="1">
      <c r="B371" s="494"/>
      <c r="C371" s="203">
        <v>5</v>
      </c>
      <c r="D371" s="206"/>
      <c r="E371" s="203"/>
      <c r="F371" s="203"/>
      <c r="G371" s="208" t="e">
        <f t="shared" si="467"/>
        <v>#DIV/0!</v>
      </c>
      <c r="H371" s="529"/>
      <c r="I371" s="209" t="e">
        <f t="shared" si="475"/>
        <v>#DIV/0!</v>
      </c>
      <c r="J371" s="209" t="e">
        <f t="shared" si="475"/>
        <v>#DIV/0!</v>
      </c>
      <c r="K371" s="210" t="e">
        <f t="shared" si="475"/>
        <v>#DIV/0!</v>
      </c>
      <c r="L371" s="530"/>
      <c r="M371" s="209" t="e">
        <f>RANK(K371, K$367:$K$381)</f>
        <v>#DIV/0!</v>
      </c>
      <c r="N371" s="494"/>
      <c r="O371" s="494"/>
      <c r="P371" s="203"/>
      <c r="Q371" s="203"/>
      <c r="R371" s="208" t="e">
        <f t="shared" si="468"/>
        <v>#DIV/0!</v>
      </c>
      <c r="S371" s="205" t="e">
        <f t="shared" si="476"/>
        <v>#DIV/0!</v>
      </c>
      <c r="T371" s="529"/>
      <c r="U371" s="203"/>
      <c r="V371" s="203"/>
      <c r="W371" s="208" t="e">
        <f t="shared" si="469"/>
        <v>#DIV/0!</v>
      </c>
      <c r="X371" s="205" t="e">
        <f t="shared" si="477"/>
        <v>#DIV/0!</v>
      </c>
      <c r="Y371" s="529"/>
      <c r="Z371" s="203"/>
      <c r="AA371" s="203"/>
      <c r="AB371" s="208" t="e">
        <f t="shared" si="470"/>
        <v>#DIV/0!</v>
      </c>
      <c r="AC371" s="205" t="e">
        <f t="shared" si="478"/>
        <v>#DIV/0!</v>
      </c>
      <c r="AD371" s="529"/>
      <c r="AE371" s="203"/>
      <c r="AF371" s="203"/>
      <c r="AG371" s="208" t="e">
        <f t="shared" si="471"/>
        <v>#DIV/0!</v>
      </c>
      <c r="AH371" s="205" t="e">
        <f t="shared" si="479"/>
        <v>#DIV/0!</v>
      </c>
      <c r="AI371" s="529"/>
      <c r="AJ371" s="203"/>
      <c r="AK371" s="203"/>
      <c r="AL371" s="208" t="e">
        <f t="shared" si="472"/>
        <v>#DIV/0!</v>
      </c>
      <c r="AM371" s="205" t="e">
        <f t="shared" si="480"/>
        <v>#DIV/0!</v>
      </c>
      <c r="AN371" s="529"/>
      <c r="AO371" s="203"/>
      <c r="AP371" s="203"/>
      <c r="AQ371" s="208" t="e">
        <f t="shared" si="473"/>
        <v>#DIV/0!</v>
      </c>
      <c r="AR371" s="205" t="e">
        <f t="shared" si="481"/>
        <v>#DIV/0!</v>
      </c>
      <c r="AS371" s="529"/>
      <c r="AT371" s="203"/>
      <c r="AU371" s="203"/>
      <c r="AV371" s="208" t="e">
        <f t="shared" si="474"/>
        <v>#DIV/0!</v>
      </c>
      <c r="AW371" s="205" t="e">
        <f t="shared" si="482"/>
        <v>#DIV/0!</v>
      </c>
      <c r="AX371" s="529"/>
    </row>
    <row r="372" spans="2:50" ht="14.25" customHeight="1">
      <c r="B372" s="494"/>
      <c r="C372" s="203">
        <v>6</v>
      </c>
      <c r="D372" s="206"/>
      <c r="E372" s="203"/>
      <c r="F372" s="203"/>
      <c r="G372" s="208" t="e">
        <f t="shared" si="467"/>
        <v>#DIV/0!</v>
      </c>
      <c r="H372" s="529"/>
      <c r="I372" s="209" t="e">
        <f t="shared" si="475"/>
        <v>#DIV/0!</v>
      </c>
      <c r="J372" s="209" t="e">
        <f t="shared" si="475"/>
        <v>#DIV/0!</v>
      </c>
      <c r="K372" s="210" t="e">
        <f t="shared" si="475"/>
        <v>#DIV/0!</v>
      </c>
      <c r="L372" s="530"/>
      <c r="M372" s="209" t="e">
        <f>RANK(K372, K$367:$K$381)</f>
        <v>#DIV/0!</v>
      </c>
      <c r="N372" s="494"/>
      <c r="O372" s="494"/>
      <c r="P372" s="203"/>
      <c r="Q372" s="203"/>
      <c r="R372" s="208" t="e">
        <f t="shared" si="468"/>
        <v>#DIV/0!</v>
      </c>
      <c r="S372" s="205" t="e">
        <f t="shared" si="476"/>
        <v>#DIV/0!</v>
      </c>
      <c r="T372" s="529"/>
      <c r="U372" s="203"/>
      <c r="V372" s="203"/>
      <c r="W372" s="208" t="e">
        <f t="shared" si="469"/>
        <v>#DIV/0!</v>
      </c>
      <c r="X372" s="205" t="e">
        <f t="shared" si="477"/>
        <v>#DIV/0!</v>
      </c>
      <c r="Y372" s="529"/>
      <c r="Z372" s="203"/>
      <c r="AA372" s="203"/>
      <c r="AB372" s="208" t="e">
        <f t="shared" si="470"/>
        <v>#DIV/0!</v>
      </c>
      <c r="AC372" s="205" t="e">
        <f t="shared" si="478"/>
        <v>#DIV/0!</v>
      </c>
      <c r="AD372" s="529"/>
      <c r="AE372" s="203"/>
      <c r="AF372" s="203"/>
      <c r="AG372" s="208" t="e">
        <f t="shared" si="471"/>
        <v>#DIV/0!</v>
      </c>
      <c r="AH372" s="205" t="e">
        <f t="shared" si="479"/>
        <v>#DIV/0!</v>
      </c>
      <c r="AI372" s="529"/>
      <c r="AJ372" s="203"/>
      <c r="AK372" s="203"/>
      <c r="AL372" s="208" t="e">
        <f t="shared" si="472"/>
        <v>#DIV/0!</v>
      </c>
      <c r="AM372" s="205" t="e">
        <f>RANK(AL372, AL$367:AL$381)</f>
        <v>#DIV/0!</v>
      </c>
      <c r="AN372" s="529"/>
      <c r="AO372" s="203"/>
      <c r="AP372" s="203"/>
      <c r="AQ372" s="208" t="e">
        <f t="shared" si="473"/>
        <v>#DIV/0!</v>
      </c>
      <c r="AR372" s="205" t="e">
        <f t="shared" si="481"/>
        <v>#DIV/0!</v>
      </c>
      <c r="AS372" s="529"/>
      <c r="AT372" s="203"/>
      <c r="AU372" s="203"/>
      <c r="AV372" s="208" t="e">
        <f t="shared" si="474"/>
        <v>#DIV/0!</v>
      </c>
      <c r="AW372" s="205" t="e">
        <f t="shared" si="482"/>
        <v>#DIV/0!</v>
      </c>
      <c r="AX372" s="529"/>
    </row>
    <row r="373" spans="2:50" ht="14.25" customHeight="1">
      <c r="B373" s="494"/>
      <c r="C373" s="203">
        <v>7</v>
      </c>
      <c r="D373" s="206"/>
      <c r="E373" s="203"/>
      <c r="F373" s="203"/>
      <c r="G373" s="208" t="e">
        <f t="shared" si="467"/>
        <v>#DIV/0!</v>
      </c>
      <c r="H373" s="529"/>
      <c r="I373" s="209" t="e">
        <f t="shared" si="475"/>
        <v>#DIV/0!</v>
      </c>
      <c r="J373" s="209" t="e">
        <f t="shared" si="475"/>
        <v>#DIV/0!</v>
      </c>
      <c r="K373" s="210" t="e">
        <f t="shared" si="475"/>
        <v>#DIV/0!</v>
      </c>
      <c r="L373" s="530"/>
      <c r="M373" s="209" t="e">
        <f>RANK(K373, K$367:$K$381)</f>
        <v>#DIV/0!</v>
      </c>
      <c r="N373" s="494"/>
      <c r="O373" s="494"/>
      <c r="P373" s="203"/>
      <c r="Q373" s="203"/>
      <c r="R373" s="208" t="e">
        <f t="shared" si="468"/>
        <v>#DIV/0!</v>
      </c>
      <c r="S373" s="205" t="e">
        <f>RANK(R373, R$367:R$381)</f>
        <v>#DIV/0!</v>
      </c>
      <c r="T373" s="529"/>
      <c r="U373" s="203"/>
      <c r="V373" s="203"/>
      <c r="W373" s="208" t="e">
        <f t="shared" si="469"/>
        <v>#DIV/0!</v>
      </c>
      <c r="X373" s="205" t="e">
        <f>RANK(W373, W$367:W$381)</f>
        <v>#DIV/0!</v>
      </c>
      <c r="Y373" s="529"/>
      <c r="Z373" s="203"/>
      <c r="AA373" s="203"/>
      <c r="AB373" s="208" t="e">
        <f t="shared" si="470"/>
        <v>#DIV/0!</v>
      </c>
      <c r="AC373" s="205" t="e">
        <f>RANK(AB373, AB$367:AB$381)</f>
        <v>#DIV/0!</v>
      </c>
      <c r="AD373" s="529"/>
      <c r="AE373" s="203"/>
      <c r="AF373" s="203"/>
      <c r="AG373" s="208" t="e">
        <f t="shared" si="471"/>
        <v>#DIV/0!</v>
      </c>
      <c r="AH373" s="205" t="e">
        <f>RANK(AG373, AG$367:AG$381)</f>
        <v>#DIV/0!</v>
      </c>
      <c r="AI373" s="529"/>
      <c r="AJ373" s="203"/>
      <c r="AK373" s="203"/>
      <c r="AL373" s="208" t="e">
        <f t="shared" si="472"/>
        <v>#DIV/0!</v>
      </c>
      <c r="AM373" s="205" t="e">
        <f>RANK(AL373, AL$367:AL$381)</f>
        <v>#DIV/0!</v>
      </c>
      <c r="AN373" s="529"/>
      <c r="AO373" s="203"/>
      <c r="AP373" s="203"/>
      <c r="AQ373" s="208" t="e">
        <f t="shared" si="473"/>
        <v>#DIV/0!</v>
      </c>
      <c r="AR373" s="205" t="e">
        <f>RANK(AQ373, AQ$367:AQ$381)</f>
        <v>#DIV/0!</v>
      </c>
      <c r="AS373" s="529"/>
      <c r="AT373" s="203"/>
      <c r="AU373" s="203"/>
      <c r="AV373" s="208" t="e">
        <f t="shared" si="474"/>
        <v>#DIV/0!</v>
      </c>
      <c r="AW373" s="205" t="e">
        <f>RANK(AV373, AV$367:AV$381)</f>
        <v>#DIV/0!</v>
      </c>
      <c r="AX373" s="529"/>
    </row>
    <row r="374" spans="2:50" ht="14.25" customHeight="1">
      <c r="B374" s="494"/>
      <c r="C374" s="203">
        <v>8</v>
      </c>
      <c r="D374" s="206"/>
      <c r="E374" s="203"/>
      <c r="F374" s="203"/>
      <c r="G374" s="208" t="e">
        <f t="shared" si="467"/>
        <v>#DIV/0!</v>
      </c>
      <c r="H374" s="529"/>
      <c r="I374" s="209" t="e">
        <f t="shared" si="475"/>
        <v>#DIV/0!</v>
      </c>
      <c r="J374" s="209" t="e">
        <f t="shared" si="475"/>
        <v>#DIV/0!</v>
      </c>
      <c r="K374" s="210" t="e">
        <f t="shared" si="475"/>
        <v>#DIV/0!</v>
      </c>
      <c r="L374" s="530"/>
      <c r="M374" s="209" t="e">
        <f>RANK(K374, K$367:$K$381)</f>
        <v>#DIV/0!</v>
      </c>
      <c r="N374" s="494"/>
      <c r="O374" s="494"/>
      <c r="P374" s="203"/>
      <c r="Q374" s="203"/>
      <c r="R374" s="208" t="e">
        <f t="shared" si="468"/>
        <v>#DIV/0!</v>
      </c>
      <c r="S374" s="205" t="e">
        <f t="shared" si="476"/>
        <v>#DIV/0!</v>
      </c>
      <c r="T374" s="529"/>
      <c r="U374" s="203"/>
      <c r="V374" s="203"/>
      <c r="W374" s="208" t="e">
        <f t="shared" si="469"/>
        <v>#DIV/0!</v>
      </c>
      <c r="X374" s="205" t="e">
        <f t="shared" si="477"/>
        <v>#DIV/0!</v>
      </c>
      <c r="Y374" s="529"/>
      <c r="Z374" s="203"/>
      <c r="AA374" s="203"/>
      <c r="AB374" s="208" t="e">
        <f t="shared" si="470"/>
        <v>#DIV/0!</v>
      </c>
      <c r="AC374" s="205" t="e">
        <f t="shared" si="478"/>
        <v>#DIV/0!</v>
      </c>
      <c r="AD374" s="529"/>
      <c r="AE374" s="203"/>
      <c r="AF374" s="203"/>
      <c r="AG374" s="208" t="e">
        <f t="shared" si="471"/>
        <v>#DIV/0!</v>
      </c>
      <c r="AH374" s="205" t="e">
        <f t="shared" si="479"/>
        <v>#DIV/0!</v>
      </c>
      <c r="AI374" s="529"/>
      <c r="AJ374" s="203"/>
      <c r="AK374" s="203"/>
      <c r="AL374" s="208" t="e">
        <f t="shared" si="472"/>
        <v>#DIV/0!</v>
      </c>
      <c r="AM374" s="205" t="e">
        <f t="shared" si="480"/>
        <v>#DIV/0!</v>
      </c>
      <c r="AN374" s="529"/>
      <c r="AO374" s="203"/>
      <c r="AP374" s="203"/>
      <c r="AQ374" s="208" t="e">
        <f t="shared" si="473"/>
        <v>#DIV/0!</v>
      </c>
      <c r="AR374" s="205" t="e">
        <f t="shared" si="481"/>
        <v>#DIV/0!</v>
      </c>
      <c r="AS374" s="529"/>
      <c r="AT374" s="203"/>
      <c r="AU374" s="203"/>
      <c r="AV374" s="208" t="e">
        <f t="shared" si="474"/>
        <v>#DIV/0!</v>
      </c>
      <c r="AW374" s="205" t="e">
        <f>RANK(AV374, AV$367:AV$381)</f>
        <v>#DIV/0!</v>
      </c>
      <c r="AX374" s="529"/>
    </row>
    <row r="375" spans="2:50" ht="14.25" customHeight="1">
      <c r="B375" s="494"/>
      <c r="C375" s="203">
        <v>9</v>
      </c>
      <c r="D375" s="206"/>
      <c r="E375" s="203"/>
      <c r="F375" s="203"/>
      <c r="G375" s="208" t="e">
        <f t="shared" si="467"/>
        <v>#DIV/0!</v>
      </c>
      <c r="H375" s="529"/>
      <c r="I375" s="209" t="e">
        <f t="shared" si="475"/>
        <v>#DIV/0!</v>
      </c>
      <c r="J375" s="209" t="e">
        <f t="shared" si="475"/>
        <v>#DIV/0!</v>
      </c>
      <c r="K375" s="210" t="e">
        <f t="shared" si="475"/>
        <v>#DIV/0!</v>
      </c>
      <c r="L375" s="530"/>
      <c r="M375" s="209" t="e">
        <f>RANK(K375, K$367:$K$381)</f>
        <v>#DIV/0!</v>
      </c>
      <c r="N375" s="494"/>
      <c r="O375" s="494"/>
      <c r="P375" s="203"/>
      <c r="Q375" s="203"/>
      <c r="R375" s="208" t="e">
        <f t="shared" si="468"/>
        <v>#DIV/0!</v>
      </c>
      <c r="S375" s="205" t="e">
        <f t="shared" si="476"/>
        <v>#DIV/0!</v>
      </c>
      <c r="T375" s="529"/>
      <c r="U375" s="203"/>
      <c r="V375" s="203"/>
      <c r="W375" s="208" t="e">
        <f t="shared" si="469"/>
        <v>#DIV/0!</v>
      </c>
      <c r="X375" s="205" t="e">
        <f t="shared" si="477"/>
        <v>#DIV/0!</v>
      </c>
      <c r="Y375" s="529"/>
      <c r="Z375" s="203"/>
      <c r="AA375" s="203"/>
      <c r="AB375" s="208" t="e">
        <f t="shared" si="470"/>
        <v>#DIV/0!</v>
      </c>
      <c r="AC375" s="205" t="e">
        <f t="shared" si="478"/>
        <v>#DIV/0!</v>
      </c>
      <c r="AD375" s="529"/>
      <c r="AE375" s="203"/>
      <c r="AF375" s="203"/>
      <c r="AG375" s="208" t="e">
        <f t="shared" si="471"/>
        <v>#DIV/0!</v>
      </c>
      <c r="AH375" s="205" t="e">
        <f t="shared" si="479"/>
        <v>#DIV/0!</v>
      </c>
      <c r="AI375" s="529"/>
      <c r="AJ375" s="203"/>
      <c r="AK375" s="203"/>
      <c r="AL375" s="208" t="e">
        <f t="shared" si="472"/>
        <v>#DIV/0!</v>
      </c>
      <c r="AM375" s="205" t="e">
        <f t="shared" si="480"/>
        <v>#DIV/0!</v>
      </c>
      <c r="AN375" s="529"/>
      <c r="AO375" s="203"/>
      <c r="AP375" s="203"/>
      <c r="AQ375" s="208" t="e">
        <f t="shared" si="473"/>
        <v>#DIV/0!</v>
      </c>
      <c r="AR375" s="205" t="e">
        <f t="shared" si="481"/>
        <v>#DIV/0!</v>
      </c>
      <c r="AS375" s="529"/>
      <c r="AT375" s="203"/>
      <c r="AU375" s="203"/>
      <c r="AV375" s="208" t="e">
        <f t="shared" si="474"/>
        <v>#DIV/0!</v>
      </c>
      <c r="AW375" s="205" t="e">
        <f t="shared" si="482"/>
        <v>#DIV/0!</v>
      </c>
      <c r="AX375" s="529"/>
    </row>
    <row r="376" spans="2:50" ht="14.25" customHeight="1">
      <c r="B376" s="494"/>
      <c r="C376" s="203">
        <v>10</v>
      </c>
      <c r="D376" s="206"/>
      <c r="E376" s="203"/>
      <c r="F376" s="203"/>
      <c r="G376" s="208" t="e">
        <f t="shared" si="467"/>
        <v>#DIV/0!</v>
      </c>
      <c r="H376" s="529"/>
      <c r="I376" s="209" t="e">
        <f t="shared" si="475"/>
        <v>#DIV/0!</v>
      </c>
      <c r="J376" s="209" t="e">
        <f t="shared" si="475"/>
        <v>#DIV/0!</v>
      </c>
      <c r="K376" s="210" t="e">
        <f t="shared" si="475"/>
        <v>#DIV/0!</v>
      </c>
      <c r="L376" s="530"/>
      <c r="M376" s="209" t="e">
        <f>RANK(K376, K$367:$K$381)</f>
        <v>#DIV/0!</v>
      </c>
      <c r="N376" s="494"/>
      <c r="O376" s="494"/>
      <c r="P376" s="203"/>
      <c r="Q376" s="203"/>
      <c r="R376" s="208" t="e">
        <f t="shared" si="468"/>
        <v>#DIV/0!</v>
      </c>
      <c r="S376" s="205" t="e">
        <f t="shared" si="476"/>
        <v>#DIV/0!</v>
      </c>
      <c r="T376" s="529"/>
      <c r="U376" s="203"/>
      <c r="V376" s="203"/>
      <c r="W376" s="208" t="e">
        <f t="shared" si="469"/>
        <v>#DIV/0!</v>
      </c>
      <c r="X376" s="205" t="e">
        <f t="shared" si="477"/>
        <v>#DIV/0!</v>
      </c>
      <c r="Y376" s="529"/>
      <c r="Z376" s="203"/>
      <c r="AA376" s="203"/>
      <c r="AB376" s="208" t="e">
        <f t="shared" si="470"/>
        <v>#DIV/0!</v>
      </c>
      <c r="AC376" s="205" t="e">
        <f t="shared" si="478"/>
        <v>#DIV/0!</v>
      </c>
      <c r="AD376" s="529"/>
      <c r="AE376" s="203"/>
      <c r="AF376" s="203"/>
      <c r="AG376" s="208" t="e">
        <f t="shared" si="471"/>
        <v>#DIV/0!</v>
      </c>
      <c r="AH376" s="205" t="e">
        <f t="shared" si="479"/>
        <v>#DIV/0!</v>
      </c>
      <c r="AI376" s="529"/>
      <c r="AJ376" s="203"/>
      <c r="AK376" s="203"/>
      <c r="AL376" s="208" t="e">
        <f t="shared" si="472"/>
        <v>#DIV/0!</v>
      </c>
      <c r="AM376" s="205" t="e">
        <f t="shared" si="480"/>
        <v>#DIV/0!</v>
      </c>
      <c r="AN376" s="529"/>
      <c r="AO376" s="203"/>
      <c r="AP376" s="203"/>
      <c r="AQ376" s="208" t="e">
        <f t="shared" si="473"/>
        <v>#DIV/0!</v>
      </c>
      <c r="AR376" s="205" t="e">
        <f t="shared" si="481"/>
        <v>#DIV/0!</v>
      </c>
      <c r="AS376" s="529"/>
      <c r="AT376" s="203"/>
      <c r="AU376" s="203"/>
      <c r="AV376" s="208" t="e">
        <f t="shared" si="474"/>
        <v>#DIV/0!</v>
      </c>
      <c r="AW376" s="205" t="e">
        <f t="shared" si="482"/>
        <v>#DIV/0!</v>
      </c>
      <c r="AX376" s="529"/>
    </row>
    <row r="377" spans="2:50" ht="14.25" customHeight="1">
      <c r="B377" s="494"/>
      <c r="C377" s="203">
        <v>11</v>
      </c>
      <c r="D377" s="206"/>
      <c r="E377" s="203"/>
      <c r="F377" s="203"/>
      <c r="G377" s="208" t="e">
        <f t="shared" si="467"/>
        <v>#DIV/0!</v>
      </c>
      <c r="H377" s="529"/>
      <c r="I377" s="209" t="e">
        <f t="shared" si="475"/>
        <v>#DIV/0!</v>
      </c>
      <c r="J377" s="209" t="e">
        <f t="shared" si="475"/>
        <v>#DIV/0!</v>
      </c>
      <c r="K377" s="210" t="e">
        <f t="shared" si="475"/>
        <v>#DIV/0!</v>
      </c>
      <c r="L377" s="530"/>
      <c r="M377" s="209" t="e">
        <f>RANK(K377, K$367:$K$381)</f>
        <v>#DIV/0!</v>
      </c>
      <c r="N377" s="494"/>
      <c r="O377" s="494"/>
      <c r="P377" s="203"/>
      <c r="Q377" s="203"/>
      <c r="R377" s="208" t="e">
        <f t="shared" si="468"/>
        <v>#DIV/0!</v>
      </c>
      <c r="S377" s="205" t="e">
        <f t="shared" si="476"/>
        <v>#DIV/0!</v>
      </c>
      <c r="T377" s="529"/>
      <c r="U377" s="203"/>
      <c r="V377" s="203"/>
      <c r="W377" s="208" t="e">
        <f t="shared" si="469"/>
        <v>#DIV/0!</v>
      </c>
      <c r="X377" s="205" t="e">
        <f t="shared" si="477"/>
        <v>#DIV/0!</v>
      </c>
      <c r="Y377" s="529"/>
      <c r="Z377" s="203"/>
      <c r="AA377" s="203"/>
      <c r="AB377" s="208" t="e">
        <f t="shared" si="470"/>
        <v>#DIV/0!</v>
      </c>
      <c r="AC377" s="205" t="e">
        <f t="shared" si="478"/>
        <v>#DIV/0!</v>
      </c>
      <c r="AD377" s="529"/>
      <c r="AE377" s="203"/>
      <c r="AF377" s="203"/>
      <c r="AG377" s="208" t="e">
        <f t="shared" si="471"/>
        <v>#DIV/0!</v>
      </c>
      <c r="AH377" s="205" t="e">
        <f t="shared" si="479"/>
        <v>#DIV/0!</v>
      </c>
      <c r="AI377" s="529"/>
      <c r="AJ377" s="203"/>
      <c r="AK377" s="203"/>
      <c r="AL377" s="208" t="e">
        <f t="shared" si="472"/>
        <v>#DIV/0!</v>
      </c>
      <c r="AM377" s="205" t="e">
        <f t="shared" si="480"/>
        <v>#DIV/0!</v>
      </c>
      <c r="AN377" s="529"/>
      <c r="AO377" s="203"/>
      <c r="AP377" s="203"/>
      <c r="AQ377" s="208" t="e">
        <f t="shared" si="473"/>
        <v>#DIV/0!</v>
      </c>
      <c r="AR377" s="205" t="e">
        <f t="shared" si="481"/>
        <v>#DIV/0!</v>
      </c>
      <c r="AS377" s="529"/>
      <c r="AT377" s="203"/>
      <c r="AU377" s="203"/>
      <c r="AV377" s="208" t="e">
        <f t="shared" si="474"/>
        <v>#DIV/0!</v>
      </c>
      <c r="AW377" s="205" t="e">
        <f t="shared" si="482"/>
        <v>#DIV/0!</v>
      </c>
      <c r="AX377" s="529"/>
    </row>
    <row r="378" spans="2:50" ht="14.25" customHeight="1">
      <c r="B378" s="494"/>
      <c r="C378" s="203">
        <v>12</v>
      </c>
      <c r="D378" s="206"/>
      <c r="E378" s="203"/>
      <c r="F378" s="203"/>
      <c r="G378" s="208" t="e">
        <f t="shared" si="467"/>
        <v>#DIV/0!</v>
      </c>
      <c r="H378" s="529"/>
      <c r="I378" s="209" t="e">
        <f t="shared" si="475"/>
        <v>#DIV/0!</v>
      </c>
      <c r="J378" s="209" t="e">
        <f t="shared" si="475"/>
        <v>#DIV/0!</v>
      </c>
      <c r="K378" s="210" t="e">
        <f t="shared" si="475"/>
        <v>#DIV/0!</v>
      </c>
      <c r="L378" s="530"/>
      <c r="M378" s="209" t="e">
        <f>RANK(K378, K$367:$K$381)</f>
        <v>#DIV/0!</v>
      </c>
      <c r="N378" s="494"/>
      <c r="O378" s="494"/>
      <c r="P378" s="203"/>
      <c r="Q378" s="203"/>
      <c r="R378" s="208" t="e">
        <f t="shared" si="468"/>
        <v>#DIV/0!</v>
      </c>
      <c r="S378" s="205" t="e">
        <f t="shared" si="476"/>
        <v>#DIV/0!</v>
      </c>
      <c r="T378" s="529"/>
      <c r="U378" s="203"/>
      <c r="V378" s="203"/>
      <c r="W378" s="208" t="e">
        <f t="shared" si="469"/>
        <v>#DIV/0!</v>
      </c>
      <c r="X378" s="205" t="e">
        <f t="shared" si="477"/>
        <v>#DIV/0!</v>
      </c>
      <c r="Y378" s="529"/>
      <c r="Z378" s="203"/>
      <c r="AA378" s="203"/>
      <c r="AB378" s="208" t="e">
        <f t="shared" si="470"/>
        <v>#DIV/0!</v>
      </c>
      <c r="AC378" s="205" t="e">
        <f t="shared" si="478"/>
        <v>#DIV/0!</v>
      </c>
      <c r="AD378" s="529"/>
      <c r="AE378" s="203"/>
      <c r="AF378" s="203"/>
      <c r="AG378" s="208" t="e">
        <f t="shared" si="471"/>
        <v>#DIV/0!</v>
      </c>
      <c r="AH378" s="205" t="e">
        <f t="shared" si="479"/>
        <v>#DIV/0!</v>
      </c>
      <c r="AI378" s="529"/>
      <c r="AJ378" s="203"/>
      <c r="AK378" s="203"/>
      <c r="AL378" s="208" t="e">
        <f t="shared" si="472"/>
        <v>#DIV/0!</v>
      </c>
      <c r="AM378" s="205" t="e">
        <f t="shared" si="480"/>
        <v>#DIV/0!</v>
      </c>
      <c r="AN378" s="529"/>
      <c r="AO378" s="203"/>
      <c r="AP378" s="203"/>
      <c r="AQ378" s="208" t="e">
        <f t="shared" si="473"/>
        <v>#DIV/0!</v>
      </c>
      <c r="AR378" s="205" t="e">
        <f t="shared" si="481"/>
        <v>#DIV/0!</v>
      </c>
      <c r="AS378" s="529"/>
      <c r="AT378" s="203"/>
      <c r="AU378" s="203"/>
      <c r="AV378" s="208" t="e">
        <f t="shared" si="474"/>
        <v>#DIV/0!</v>
      </c>
      <c r="AW378" s="205" t="e">
        <f t="shared" si="482"/>
        <v>#DIV/0!</v>
      </c>
      <c r="AX378" s="529"/>
    </row>
    <row r="379" spans="2:50" ht="14.25" customHeight="1">
      <c r="B379" s="494"/>
      <c r="C379" s="203">
        <v>13</v>
      </c>
      <c r="D379" s="206"/>
      <c r="E379" s="203"/>
      <c r="F379" s="203"/>
      <c r="G379" s="208" t="e">
        <f t="shared" si="467"/>
        <v>#DIV/0!</v>
      </c>
      <c r="H379" s="529"/>
      <c r="I379" s="209" t="e">
        <f t="shared" si="475"/>
        <v>#DIV/0!</v>
      </c>
      <c r="J379" s="209" t="e">
        <f t="shared" si="475"/>
        <v>#DIV/0!</v>
      </c>
      <c r="K379" s="210" t="e">
        <f t="shared" si="475"/>
        <v>#DIV/0!</v>
      </c>
      <c r="L379" s="530"/>
      <c r="M379" s="209" t="e">
        <f>RANK(K379, K$367:$K$381)</f>
        <v>#DIV/0!</v>
      </c>
      <c r="N379" s="494"/>
      <c r="O379" s="494"/>
      <c r="P379" s="203"/>
      <c r="Q379" s="203"/>
      <c r="R379" s="208" t="e">
        <f t="shared" si="468"/>
        <v>#DIV/0!</v>
      </c>
      <c r="S379" s="205" t="e">
        <f t="shared" si="476"/>
        <v>#DIV/0!</v>
      </c>
      <c r="T379" s="529"/>
      <c r="U379" s="203"/>
      <c r="V379" s="203"/>
      <c r="W379" s="208" t="e">
        <f t="shared" si="469"/>
        <v>#DIV/0!</v>
      </c>
      <c r="X379" s="205" t="e">
        <f t="shared" si="477"/>
        <v>#DIV/0!</v>
      </c>
      <c r="Y379" s="529"/>
      <c r="Z379" s="203"/>
      <c r="AA379" s="203"/>
      <c r="AB379" s="208" t="e">
        <f t="shared" si="470"/>
        <v>#DIV/0!</v>
      </c>
      <c r="AC379" s="205" t="e">
        <f t="shared" si="478"/>
        <v>#DIV/0!</v>
      </c>
      <c r="AD379" s="529"/>
      <c r="AE379" s="203"/>
      <c r="AF379" s="203"/>
      <c r="AG379" s="208" t="e">
        <f t="shared" si="471"/>
        <v>#DIV/0!</v>
      </c>
      <c r="AH379" s="205" t="e">
        <f t="shared" si="479"/>
        <v>#DIV/0!</v>
      </c>
      <c r="AI379" s="529"/>
      <c r="AJ379" s="203"/>
      <c r="AK379" s="203"/>
      <c r="AL379" s="208" t="e">
        <f t="shared" si="472"/>
        <v>#DIV/0!</v>
      </c>
      <c r="AM379" s="205" t="e">
        <f t="shared" si="480"/>
        <v>#DIV/0!</v>
      </c>
      <c r="AN379" s="529"/>
      <c r="AO379" s="203"/>
      <c r="AP379" s="203"/>
      <c r="AQ379" s="208" t="e">
        <f t="shared" si="473"/>
        <v>#DIV/0!</v>
      </c>
      <c r="AR379" s="205" t="e">
        <f t="shared" si="481"/>
        <v>#DIV/0!</v>
      </c>
      <c r="AS379" s="529"/>
      <c r="AT379" s="203"/>
      <c r="AU379" s="203"/>
      <c r="AV379" s="208" t="e">
        <f t="shared" si="474"/>
        <v>#DIV/0!</v>
      </c>
      <c r="AW379" s="205" t="e">
        <f t="shared" si="482"/>
        <v>#DIV/0!</v>
      </c>
      <c r="AX379" s="529"/>
    </row>
    <row r="380" spans="2:50" ht="14.25" customHeight="1">
      <c r="B380" s="494"/>
      <c r="C380" s="203">
        <v>14</v>
      </c>
      <c r="D380" s="206"/>
      <c r="E380" s="203"/>
      <c r="F380" s="203"/>
      <c r="G380" s="208" t="e">
        <f t="shared" si="467"/>
        <v>#DIV/0!</v>
      </c>
      <c r="H380" s="529"/>
      <c r="I380" s="209" t="e">
        <f t="shared" si="475"/>
        <v>#DIV/0!</v>
      </c>
      <c r="J380" s="209" t="e">
        <f t="shared" si="475"/>
        <v>#DIV/0!</v>
      </c>
      <c r="K380" s="210" t="e">
        <f t="shared" si="475"/>
        <v>#DIV/0!</v>
      </c>
      <c r="L380" s="530"/>
      <c r="M380" s="209" t="e">
        <f>RANK(K380, K$367:$K$381)</f>
        <v>#DIV/0!</v>
      </c>
      <c r="N380" s="494"/>
      <c r="O380" s="494"/>
      <c r="P380" s="203"/>
      <c r="Q380" s="203"/>
      <c r="R380" s="208" t="e">
        <f t="shared" si="468"/>
        <v>#DIV/0!</v>
      </c>
      <c r="S380" s="205" t="e">
        <f t="shared" si="476"/>
        <v>#DIV/0!</v>
      </c>
      <c r="T380" s="529"/>
      <c r="U380" s="203"/>
      <c r="V380" s="203"/>
      <c r="W380" s="208" t="e">
        <f t="shared" si="469"/>
        <v>#DIV/0!</v>
      </c>
      <c r="X380" s="205" t="e">
        <f t="shared" si="477"/>
        <v>#DIV/0!</v>
      </c>
      <c r="Y380" s="529"/>
      <c r="Z380" s="203"/>
      <c r="AA380" s="203"/>
      <c r="AB380" s="208" t="e">
        <f t="shared" si="470"/>
        <v>#DIV/0!</v>
      </c>
      <c r="AC380" s="205" t="e">
        <f t="shared" si="478"/>
        <v>#DIV/0!</v>
      </c>
      <c r="AD380" s="529"/>
      <c r="AE380" s="203"/>
      <c r="AF380" s="203"/>
      <c r="AG380" s="208" t="e">
        <f t="shared" si="471"/>
        <v>#DIV/0!</v>
      </c>
      <c r="AH380" s="205" t="e">
        <f t="shared" si="479"/>
        <v>#DIV/0!</v>
      </c>
      <c r="AI380" s="529"/>
      <c r="AJ380" s="203"/>
      <c r="AK380" s="203"/>
      <c r="AL380" s="208" t="e">
        <f t="shared" si="472"/>
        <v>#DIV/0!</v>
      </c>
      <c r="AM380" s="205" t="e">
        <f t="shared" si="480"/>
        <v>#DIV/0!</v>
      </c>
      <c r="AN380" s="529"/>
      <c r="AO380" s="203"/>
      <c r="AP380" s="203"/>
      <c r="AQ380" s="208" t="e">
        <f t="shared" si="473"/>
        <v>#DIV/0!</v>
      </c>
      <c r="AR380" s="205" t="e">
        <f t="shared" si="481"/>
        <v>#DIV/0!</v>
      </c>
      <c r="AS380" s="529"/>
      <c r="AT380" s="203"/>
      <c r="AU380" s="203"/>
      <c r="AV380" s="208" t="e">
        <f t="shared" si="474"/>
        <v>#DIV/0!</v>
      </c>
      <c r="AW380" s="205" t="e">
        <f t="shared" si="482"/>
        <v>#DIV/0!</v>
      </c>
      <c r="AX380" s="529"/>
    </row>
    <row r="381" spans="2:50" ht="14.25" customHeight="1">
      <c r="B381" s="494"/>
      <c r="C381" s="203">
        <v>15</v>
      </c>
      <c r="D381" s="206"/>
      <c r="E381" s="203"/>
      <c r="F381" s="203"/>
      <c r="G381" s="208" t="e">
        <f t="shared" si="467"/>
        <v>#DIV/0!</v>
      </c>
      <c r="H381" s="529"/>
      <c r="I381" s="209" t="e">
        <f t="shared" si="475"/>
        <v>#DIV/0!</v>
      </c>
      <c r="J381" s="209" t="e">
        <f t="shared" si="475"/>
        <v>#DIV/0!</v>
      </c>
      <c r="K381" s="210" t="e">
        <f t="shared" si="475"/>
        <v>#DIV/0!</v>
      </c>
      <c r="L381" s="530"/>
      <c r="M381" s="209" t="e">
        <f>RANK(K381, K$367:$K$381)</f>
        <v>#DIV/0!</v>
      </c>
      <c r="N381" s="494"/>
      <c r="O381" s="494"/>
      <c r="P381" s="203"/>
      <c r="Q381" s="207"/>
      <c r="R381" s="208" t="e">
        <f>Q381/P381</f>
        <v>#DIV/0!</v>
      </c>
      <c r="S381" s="205" t="e">
        <f t="shared" si="476"/>
        <v>#DIV/0!</v>
      </c>
      <c r="T381" s="529"/>
      <c r="U381" s="203"/>
      <c r="V381" s="207"/>
      <c r="W381" s="208" t="e">
        <f>V381/U381</f>
        <v>#DIV/0!</v>
      </c>
      <c r="X381" s="205" t="e">
        <f t="shared" si="477"/>
        <v>#DIV/0!</v>
      </c>
      <c r="Y381" s="529"/>
      <c r="Z381" s="203"/>
      <c r="AA381" s="207"/>
      <c r="AB381" s="208" t="e">
        <f>AA381/Z381</f>
        <v>#DIV/0!</v>
      </c>
      <c r="AC381" s="205" t="e">
        <f t="shared" si="478"/>
        <v>#DIV/0!</v>
      </c>
      <c r="AD381" s="529"/>
      <c r="AE381" s="203"/>
      <c r="AF381" s="207"/>
      <c r="AG381" s="208" t="e">
        <f>AF381/AE381</f>
        <v>#DIV/0!</v>
      </c>
      <c r="AH381" s="205" t="e">
        <f t="shared" si="479"/>
        <v>#DIV/0!</v>
      </c>
      <c r="AI381" s="529"/>
      <c r="AJ381" s="203"/>
      <c r="AK381" s="207"/>
      <c r="AL381" s="208" t="e">
        <f>AK381/AJ381</f>
        <v>#DIV/0!</v>
      </c>
      <c r="AM381" s="205" t="e">
        <f t="shared" si="480"/>
        <v>#DIV/0!</v>
      </c>
      <c r="AN381" s="529"/>
      <c r="AO381" s="203"/>
      <c r="AP381" s="207"/>
      <c r="AQ381" s="208" t="e">
        <f>AP381/AO381</f>
        <v>#DIV/0!</v>
      </c>
      <c r="AR381" s="205" t="e">
        <f t="shared" si="481"/>
        <v>#DIV/0!</v>
      </c>
      <c r="AS381" s="529"/>
      <c r="AT381" s="203"/>
      <c r="AU381" s="207"/>
      <c r="AV381" s="208" t="e">
        <f>AU381/AT381</f>
        <v>#DIV/0!</v>
      </c>
      <c r="AW381" s="205" t="e">
        <f t="shared" si="482"/>
        <v>#DIV/0!</v>
      </c>
      <c r="AX381" s="529"/>
    </row>
    <row r="382" spans="2:50" ht="14.25" customHeight="1" collapsed="1">
      <c r="B382" s="531" t="s">
        <v>880</v>
      </c>
      <c r="C382" s="532"/>
      <c r="D382" s="532"/>
      <c r="E382" s="532"/>
      <c r="F382" s="532"/>
      <c r="G382" s="532"/>
      <c r="H382" s="532"/>
      <c r="I382" s="532"/>
      <c r="J382" s="532"/>
      <c r="K382" s="532"/>
      <c r="L382" s="532"/>
      <c r="M382" s="533"/>
      <c r="N382" s="575" t="s">
        <v>445</v>
      </c>
      <c r="O382" s="575" t="s">
        <v>105</v>
      </c>
      <c r="P382" s="587">
        <f>AT362+1</f>
        <v>46000</v>
      </c>
      <c r="Q382" s="588"/>
      <c r="R382" s="588"/>
      <c r="S382" s="588"/>
      <c r="T382" s="588"/>
      <c r="U382" s="589">
        <f>P382+1</f>
        <v>46001</v>
      </c>
      <c r="V382" s="590"/>
      <c r="W382" s="590"/>
      <c r="X382" s="590"/>
      <c r="Y382" s="590"/>
      <c r="Z382" s="587">
        <f t="shared" ref="Z382" si="483">U382+1</f>
        <v>46002</v>
      </c>
      <c r="AA382" s="588"/>
      <c r="AB382" s="588"/>
      <c r="AC382" s="588"/>
      <c r="AD382" s="588"/>
      <c r="AE382" s="589">
        <f t="shared" ref="AE382" si="484">Z382+1</f>
        <v>46003</v>
      </c>
      <c r="AF382" s="590"/>
      <c r="AG382" s="590"/>
      <c r="AH382" s="590"/>
      <c r="AI382" s="590"/>
      <c r="AJ382" s="591">
        <f t="shared" ref="AJ382" si="485">AE382+1</f>
        <v>46004</v>
      </c>
      <c r="AK382" s="592"/>
      <c r="AL382" s="592"/>
      <c r="AM382" s="592"/>
      <c r="AN382" s="593"/>
      <c r="AO382" s="589">
        <f t="shared" ref="AO382" si="486">AJ382+1</f>
        <v>46005</v>
      </c>
      <c r="AP382" s="590"/>
      <c r="AQ382" s="590"/>
      <c r="AR382" s="590"/>
      <c r="AS382" s="590"/>
      <c r="AT382" s="591">
        <f t="shared" ref="AT382" si="487">AO382+1</f>
        <v>46006</v>
      </c>
      <c r="AU382" s="592"/>
      <c r="AV382" s="592"/>
      <c r="AW382" s="592"/>
      <c r="AX382" s="593"/>
    </row>
    <row r="383" spans="2:50" ht="14.25" customHeight="1">
      <c r="B383" s="534"/>
      <c r="C383" s="534"/>
      <c r="D383" s="534"/>
      <c r="E383" s="534"/>
      <c r="F383" s="534"/>
      <c r="G383" s="534"/>
      <c r="H383" s="534"/>
      <c r="I383" s="534"/>
      <c r="J383" s="534"/>
      <c r="K383" s="534"/>
      <c r="L383" s="534"/>
      <c r="M383" s="535"/>
      <c r="N383" s="577"/>
      <c r="O383" s="577"/>
      <c r="P383" s="594">
        <f>P382</f>
        <v>46000</v>
      </c>
      <c r="Q383" s="594"/>
      <c r="R383" s="594"/>
      <c r="S383" s="594"/>
      <c r="T383" s="594"/>
      <c r="U383" s="595">
        <f>U382</f>
        <v>46001</v>
      </c>
      <c r="V383" s="595"/>
      <c r="W383" s="595"/>
      <c r="X383" s="595"/>
      <c r="Y383" s="595"/>
      <c r="Z383" s="594">
        <f t="shared" ref="Z383" si="488">Z382</f>
        <v>46002</v>
      </c>
      <c r="AA383" s="594"/>
      <c r="AB383" s="594"/>
      <c r="AC383" s="594"/>
      <c r="AD383" s="594"/>
      <c r="AE383" s="595">
        <f t="shared" ref="AE383" si="489">AE382</f>
        <v>46003</v>
      </c>
      <c r="AF383" s="595"/>
      <c r="AG383" s="595"/>
      <c r="AH383" s="595"/>
      <c r="AI383" s="595"/>
      <c r="AJ383" s="596">
        <f t="shared" ref="AJ383" si="490">AJ382</f>
        <v>46004</v>
      </c>
      <c r="AK383" s="597"/>
      <c r="AL383" s="597"/>
      <c r="AM383" s="597"/>
      <c r="AN383" s="598"/>
      <c r="AO383" s="595">
        <f t="shared" ref="AO383" si="491">AO382</f>
        <v>46005</v>
      </c>
      <c r="AP383" s="595"/>
      <c r="AQ383" s="595"/>
      <c r="AR383" s="595"/>
      <c r="AS383" s="595"/>
      <c r="AT383" s="596">
        <f t="shared" ref="AT383" si="492">AT382</f>
        <v>46006</v>
      </c>
      <c r="AU383" s="597"/>
      <c r="AV383" s="597"/>
      <c r="AW383" s="597"/>
      <c r="AX383" s="598"/>
    </row>
    <row r="384" spans="2:50" ht="14.25" customHeight="1">
      <c r="B384" s="494" t="s">
        <v>165</v>
      </c>
      <c r="C384" s="494" t="s">
        <v>160</v>
      </c>
      <c r="D384" s="494"/>
      <c r="E384" s="494" t="s">
        <v>161</v>
      </c>
      <c r="F384" s="494"/>
      <c r="G384" s="494"/>
      <c r="H384" s="494" t="s">
        <v>166</v>
      </c>
      <c r="I384" s="527" t="s">
        <v>446</v>
      </c>
      <c r="J384" s="527"/>
      <c r="K384" s="527"/>
      <c r="L384" s="527" t="s">
        <v>166</v>
      </c>
      <c r="M384" s="527" t="s">
        <v>168</v>
      </c>
      <c r="N384" s="494"/>
      <c r="O384" s="494" t="s">
        <v>167</v>
      </c>
      <c r="P384" s="494" t="s">
        <v>163</v>
      </c>
      <c r="Q384" s="494"/>
      <c r="R384" s="494"/>
      <c r="S384" s="494"/>
      <c r="T384" s="494" t="s">
        <v>166</v>
      </c>
      <c r="U384" s="494" t="s">
        <v>163</v>
      </c>
      <c r="V384" s="494"/>
      <c r="W384" s="494"/>
      <c r="X384" s="494"/>
      <c r="Y384" s="494" t="s">
        <v>166</v>
      </c>
      <c r="Z384" s="494" t="s">
        <v>163</v>
      </c>
      <c r="AA384" s="494"/>
      <c r="AB384" s="494"/>
      <c r="AC384" s="494"/>
      <c r="AD384" s="494" t="s">
        <v>166</v>
      </c>
      <c r="AE384" s="494" t="s">
        <v>163</v>
      </c>
      <c r="AF384" s="494"/>
      <c r="AG384" s="494"/>
      <c r="AH384" s="494"/>
      <c r="AI384" s="494" t="s">
        <v>166</v>
      </c>
      <c r="AJ384" s="494" t="s">
        <v>163</v>
      </c>
      <c r="AK384" s="494"/>
      <c r="AL384" s="494"/>
      <c r="AM384" s="494"/>
      <c r="AN384" s="494" t="s">
        <v>166</v>
      </c>
      <c r="AO384" s="494" t="s">
        <v>163</v>
      </c>
      <c r="AP384" s="494"/>
      <c r="AQ384" s="494"/>
      <c r="AR384" s="494"/>
      <c r="AS384" s="494" t="s">
        <v>166</v>
      </c>
      <c r="AT384" s="494" t="s">
        <v>163</v>
      </c>
      <c r="AU384" s="494"/>
      <c r="AV384" s="494"/>
      <c r="AW384" s="494"/>
      <c r="AX384" s="494" t="s">
        <v>166</v>
      </c>
    </row>
    <row r="385" spans="2:50" ht="14.25" customHeight="1">
      <c r="B385" s="494"/>
      <c r="C385" s="494"/>
      <c r="D385" s="494"/>
      <c r="E385" s="494" t="s">
        <v>447</v>
      </c>
      <c r="F385" s="494"/>
      <c r="G385" s="494"/>
      <c r="H385" s="494"/>
      <c r="I385" s="527" t="s">
        <v>447</v>
      </c>
      <c r="J385" s="527"/>
      <c r="K385" s="527"/>
      <c r="L385" s="527"/>
      <c r="M385" s="527"/>
      <c r="N385" s="494"/>
      <c r="O385" s="494"/>
      <c r="P385" s="494" t="s">
        <v>448</v>
      </c>
      <c r="Q385" s="494"/>
      <c r="R385" s="494"/>
      <c r="S385" s="494"/>
      <c r="T385" s="494"/>
      <c r="U385" s="494" t="s">
        <v>448</v>
      </c>
      <c r="V385" s="494"/>
      <c r="W385" s="494"/>
      <c r="X385" s="494"/>
      <c r="Y385" s="494"/>
      <c r="Z385" s="494" t="s">
        <v>448</v>
      </c>
      <c r="AA385" s="494"/>
      <c r="AB385" s="494"/>
      <c r="AC385" s="494"/>
      <c r="AD385" s="494"/>
      <c r="AE385" s="494" t="s">
        <v>448</v>
      </c>
      <c r="AF385" s="494"/>
      <c r="AG385" s="494"/>
      <c r="AH385" s="494"/>
      <c r="AI385" s="494"/>
      <c r="AJ385" s="494" t="s">
        <v>448</v>
      </c>
      <c r="AK385" s="494"/>
      <c r="AL385" s="494"/>
      <c r="AM385" s="494"/>
      <c r="AN385" s="494"/>
      <c r="AO385" s="494" t="s">
        <v>448</v>
      </c>
      <c r="AP385" s="494"/>
      <c r="AQ385" s="494"/>
      <c r="AR385" s="494"/>
      <c r="AS385" s="494"/>
      <c r="AT385" s="494" t="s">
        <v>448</v>
      </c>
      <c r="AU385" s="494"/>
      <c r="AV385" s="494"/>
      <c r="AW385" s="494"/>
      <c r="AX385" s="494"/>
    </row>
    <row r="386" spans="2:50" ht="14.25" customHeight="1">
      <c r="B386" s="494"/>
      <c r="C386" s="494"/>
      <c r="D386" s="494"/>
      <c r="E386" s="203" t="s">
        <v>162</v>
      </c>
      <c r="F386" s="203" t="s">
        <v>449</v>
      </c>
      <c r="G386" s="203" t="s">
        <v>164</v>
      </c>
      <c r="H386" s="494"/>
      <c r="I386" s="204" t="s">
        <v>162</v>
      </c>
      <c r="J386" s="204" t="s">
        <v>449</v>
      </c>
      <c r="K386" s="204" t="s">
        <v>164</v>
      </c>
      <c r="L386" s="527"/>
      <c r="M386" s="527"/>
      <c r="N386" s="494"/>
      <c r="O386" s="494"/>
      <c r="P386" s="203" t="s">
        <v>162</v>
      </c>
      <c r="Q386" s="203" t="s">
        <v>449</v>
      </c>
      <c r="R386" s="203" t="s">
        <v>164</v>
      </c>
      <c r="S386" s="205" t="s">
        <v>168</v>
      </c>
      <c r="T386" s="494"/>
      <c r="U386" s="203" t="s">
        <v>162</v>
      </c>
      <c r="V386" s="203" t="s">
        <v>449</v>
      </c>
      <c r="W386" s="203" t="s">
        <v>164</v>
      </c>
      <c r="X386" s="205" t="s">
        <v>168</v>
      </c>
      <c r="Y386" s="494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494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494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494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494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494"/>
    </row>
    <row r="387" spans="2:50" ht="14.25" customHeight="1">
      <c r="B387" s="494" t="s">
        <v>139</v>
      </c>
      <c r="C387" s="203">
        <v>1</v>
      </c>
      <c r="D387" s="206"/>
      <c r="E387" s="203"/>
      <c r="F387" s="203"/>
      <c r="G387" s="208" t="e">
        <f t="shared" ref="G387:G401" si="493">F387/E387</f>
        <v>#DIV/0!</v>
      </c>
      <c r="H387" s="529" t="e">
        <f>AVERAGE(G387:G401)</f>
        <v>#DIV/0!</v>
      </c>
      <c r="I387" s="209" t="e">
        <f>AVERAGE(P387,U387,Z387,AE387,AJ387,AO387,AT387)</f>
        <v>#DIV/0!</v>
      </c>
      <c r="J387" s="209" t="e">
        <f>AVERAGE(Q387,V387,AA387,AF387,AK387,AP387,AU387)</f>
        <v>#DIV/0!</v>
      </c>
      <c r="K387" s="210" t="e">
        <f>AVERAGE(R387,W387,AB387,AG387,AL387,AQ387,AV387)</f>
        <v>#DIV/0!</v>
      </c>
      <c r="L387" s="530" t="str">
        <f>IFERROR(AVERAGE(K387:K401),"-")</f>
        <v>-</v>
      </c>
      <c r="M387" s="209" t="e">
        <f>RANK(K387, K$387:$K$401)</f>
        <v>#DIV/0!</v>
      </c>
      <c r="N387" s="494"/>
      <c r="O387" s="494"/>
      <c r="P387" s="203"/>
      <c r="Q387" s="203"/>
      <c r="R387" s="208" t="e">
        <f t="shared" ref="R387:R400" si="494">Q387/P387</f>
        <v>#DIV/0!</v>
      </c>
      <c r="S387" s="205" t="e">
        <f>RANK(R387, R$387:R$401)</f>
        <v>#DIV/0!</v>
      </c>
      <c r="T387" s="529" t="e">
        <f>AVERAGE(R387:R401)</f>
        <v>#DIV/0!</v>
      </c>
      <c r="U387" s="203"/>
      <c r="V387" s="203"/>
      <c r="W387" s="208" t="e">
        <f t="shared" ref="W387:W400" si="495">V387/U387</f>
        <v>#DIV/0!</v>
      </c>
      <c r="X387" s="205" t="e">
        <f>RANK(W387, W$387:W$401)</f>
        <v>#DIV/0!</v>
      </c>
      <c r="Y387" s="529" t="e">
        <f>AVERAGE(W387:W401)</f>
        <v>#DIV/0!</v>
      </c>
      <c r="Z387" s="203"/>
      <c r="AA387" s="203"/>
      <c r="AB387" s="208" t="e">
        <f t="shared" ref="AB387:AB400" si="496">AA387/Z387</f>
        <v>#DIV/0!</v>
      </c>
      <c r="AC387" s="205" t="e">
        <f>RANK(AB387, AB$387:AB$401)</f>
        <v>#DIV/0!</v>
      </c>
      <c r="AD387" s="529" t="e">
        <f>AVERAGE(AB387:AB401)</f>
        <v>#DIV/0!</v>
      </c>
      <c r="AE387" s="203"/>
      <c r="AF387" s="203"/>
      <c r="AG387" s="208" t="e">
        <f t="shared" ref="AG387:AG400" si="497">AF387/AE387</f>
        <v>#DIV/0!</v>
      </c>
      <c r="AH387" s="205" t="e">
        <f>RANK(AG387, AG$387:AG$401)</f>
        <v>#DIV/0!</v>
      </c>
      <c r="AI387" s="529" t="e">
        <f>AVERAGE(AG387:AG401)</f>
        <v>#DIV/0!</v>
      </c>
      <c r="AJ387" s="203"/>
      <c r="AK387" s="203"/>
      <c r="AL387" s="208" t="e">
        <f t="shared" ref="AL387:AL400" si="498">AK387/AJ387</f>
        <v>#DIV/0!</v>
      </c>
      <c r="AM387" s="205" t="e">
        <f>RANK(AL387, AL$387:AL$401)</f>
        <v>#DIV/0!</v>
      </c>
      <c r="AN387" s="529" t="e">
        <f>AVERAGE(AL387:AL401)</f>
        <v>#DIV/0!</v>
      </c>
      <c r="AO387" s="203"/>
      <c r="AP387" s="203"/>
      <c r="AQ387" s="208" t="e">
        <f t="shared" ref="AQ387:AQ400" si="499">AP387/AO387</f>
        <v>#DIV/0!</v>
      </c>
      <c r="AR387" s="205" t="e">
        <f>RANK(AQ387, AQ$387:AQ$401)</f>
        <v>#DIV/0!</v>
      </c>
      <c r="AS387" s="529" t="e">
        <f>AVERAGE(AQ387:AQ401)</f>
        <v>#DIV/0!</v>
      </c>
      <c r="AT387" s="203"/>
      <c r="AU387" s="203"/>
      <c r="AV387" s="208" t="e">
        <f t="shared" ref="AV387:AV400" si="500">AU387/AT387</f>
        <v>#DIV/0!</v>
      </c>
      <c r="AW387" s="205" t="e">
        <f>RANK(AV387, AV$387:AV$401)</f>
        <v>#DIV/0!</v>
      </c>
      <c r="AX387" s="529" t="e">
        <f>AVERAGE(AV387:AV401)</f>
        <v>#DIV/0!</v>
      </c>
    </row>
    <row r="388" spans="2:50" ht="14.25" customHeight="1">
      <c r="B388" s="494"/>
      <c r="C388" s="203">
        <v>2</v>
      </c>
      <c r="D388" s="206"/>
      <c r="E388" s="203"/>
      <c r="F388" s="203"/>
      <c r="G388" s="208" t="e">
        <f t="shared" si="493"/>
        <v>#DIV/0!</v>
      </c>
      <c r="H388" s="529"/>
      <c r="I388" s="209" t="e">
        <f t="shared" ref="I388:K401" si="501">AVERAGE(P388,U388,Z388,AE388,AJ388,AO388,AT388)</f>
        <v>#DIV/0!</v>
      </c>
      <c r="J388" s="209" t="e">
        <f t="shared" si="501"/>
        <v>#DIV/0!</v>
      </c>
      <c r="K388" s="210" t="e">
        <f t="shared" si="501"/>
        <v>#DIV/0!</v>
      </c>
      <c r="L388" s="530"/>
      <c r="M388" s="209" t="e">
        <f>RANK(K388, K$387:$K$401)</f>
        <v>#DIV/0!</v>
      </c>
      <c r="N388" s="494"/>
      <c r="O388" s="494"/>
      <c r="P388" s="203"/>
      <c r="Q388" s="203"/>
      <c r="R388" s="208" t="e">
        <f t="shared" si="494"/>
        <v>#DIV/0!</v>
      </c>
      <c r="S388" s="205" t="e">
        <f t="shared" ref="S388:S401" si="502">RANK(R388, R$387:R$401)</f>
        <v>#DIV/0!</v>
      </c>
      <c r="T388" s="529"/>
      <c r="U388" s="203"/>
      <c r="V388" s="203"/>
      <c r="W388" s="208" t="e">
        <f t="shared" si="495"/>
        <v>#DIV/0!</v>
      </c>
      <c r="X388" s="205" t="e">
        <f t="shared" ref="X388:X401" si="503">RANK(W388, W$387:W$401)</f>
        <v>#DIV/0!</v>
      </c>
      <c r="Y388" s="529"/>
      <c r="Z388" s="203"/>
      <c r="AA388" s="203"/>
      <c r="AB388" s="208" t="e">
        <f t="shared" si="496"/>
        <v>#DIV/0!</v>
      </c>
      <c r="AC388" s="205" t="e">
        <f t="shared" ref="AC388:AC401" si="504">RANK(AB388, AB$387:AB$401)</f>
        <v>#DIV/0!</v>
      </c>
      <c r="AD388" s="529"/>
      <c r="AE388" s="203"/>
      <c r="AF388" s="203"/>
      <c r="AG388" s="208" t="e">
        <f t="shared" si="497"/>
        <v>#DIV/0!</v>
      </c>
      <c r="AH388" s="205" t="e">
        <f t="shared" ref="AH388:AH401" si="505">RANK(AG388, AG$387:AG$401)</f>
        <v>#DIV/0!</v>
      </c>
      <c r="AI388" s="529"/>
      <c r="AJ388" s="203"/>
      <c r="AK388" s="203"/>
      <c r="AL388" s="208" t="e">
        <f t="shared" si="498"/>
        <v>#DIV/0!</v>
      </c>
      <c r="AM388" s="205" t="e">
        <f t="shared" ref="AM388:AM401" si="506">RANK(AL388, AL$387:AL$401)</f>
        <v>#DIV/0!</v>
      </c>
      <c r="AN388" s="529"/>
      <c r="AO388" s="203"/>
      <c r="AP388" s="203"/>
      <c r="AQ388" s="208" t="e">
        <f t="shared" si="499"/>
        <v>#DIV/0!</v>
      </c>
      <c r="AR388" s="205" t="e">
        <f t="shared" ref="AR388:AR401" si="507">RANK(AQ388, AQ$387:AQ$401)</f>
        <v>#DIV/0!</v>
      </c>
      <c r="AS388" s="529"/>
      <c r="AT388" s="203"/>
      <c r="AU388" s="203"/>
      <c r="AV388" s="208" t="e">
        <f t="shared" si="500"/>
        <v>#DIV/0!</v>
      </c>
      <c r="AW388" s="205" t="e">
        <f t="shared" ref="AW388:AW401" si="508">RANK(AV388, AV$387:AV$401)</f>
        <v>#DIV/0!</v>
      </c>
      <c r="AX388" s="529"/>
    </row>
    <row r="389" spans="2:50" ht="14.25" customHeight="1">
      <c r="B389" s="494"/>
      <c r="C389" s="203">
        <v>3</v>
      </c>
      <c r="D389" s="206"/>
      <c r="E389" s="203"/>
      <c r="F389" s="203"/>
      <c r="G389" s="208" t="e">
        <f t="shared" si="493"/>
        <v>#DIV/0!</v>
      </c>
      <c r="H389" s="529"/>
      <c r="I389" s="209" t="e">
        <f t="shared" si="501"/>
        <v>#DIV/0!</v>
      </c>
      <c r="J389" s="209" t="e">
        <f t="shared" si="501"/>
        <v>#DIV/0!</v>
      </c>
      <c r="K389" s="210" t="e">
        <f t="shared" si="501"/>
        <v>#DIV/0!</v>
      </c>
      <c r="L389" s="530"/>
      <c r="M389" s="209" t="e">
        <f>RANK(K389, K$387:$K$401)</f>
        <v>#DIV/0!</v>
      </c>
      <c r="N389" s="494"/>
      <c r="O389" s="494"/>
      <c r="P389" s="203"/>
      <c r="Q389" s="203"/>
      <c r="R389" s="208" t="e">
        <f t="shared" si="494"/>
        <v>#DIV/0!</v>
      </c>
      <c r="S389" s="205" t="e">
        <f t="shared" si="502"/>
        <v>#DIV/0!</v>
      </c>
      <c r="T389" s="529"/>
      <c r="U389" s="203"/>
      <c r="V389" s="203"/>
      <c r="W389" s="208" t="e">
        <f t="shared" si="495"/>
        <v>#DIV/0!</v>
      </c>
      <c r="X389" s="205" t="e">
        <f t="shared" si="503"/>
        <v>#DIV/0!</v>
      </c>
      <c r="Y389" s="529"/>
      <c r="Z389" s="203"/>
      <c r="AA389" s="203"/>
      <c r="AB389" s="208" t="e">
        <f t="shared" si="496"/>
        <v>#DIV/0!</v>
      </c>
      <c r="AC389" s="205" t="e">
        <f t="shared" si="504"/>
        <v>#DIV/0!</v>
      </c>
      <c r="AD389" s="529"/>
      <c r="AE389" s="203"/>
      <c r="AF389" s="203"/>
      <c r="AG389" s="208" t="e">
        <f t="shared" si="497"/>
        <v>#DIV/0!</v>
      </c>
      <c r="AH389" s="205" t="e">
        <f t="shared" si="505"/>
        <v>#DIV/0!</v>
      </c>
      <c r="AI389" s="529"/>
      <c r="AJ389" s="203"/>
      <c r="AK389" s="203"/>
      <c r="AL389" s="208" t="e">
        <f t="shared" si="498"/>
        <v>#DIV/0!</v>
      </c>
      <c r="AM389" s="205" t="e">
        <f t="shared" si="506"/>
        <v>#DIV/0!</v>
      </c>
      <c r="AN389" s="529"/>
      <c r="AO389" s="203"/>
      <c r="AP389" s="203"/>
      <c r="AQ389" s="208" t="e">
        <f t="shared" si="499"/>
        <v>#DIV/0!</v>
      </c>
      <c r="AR389" s="205" t="e">
        <f t="shared" si="507"/>
        <v>#DIV/0!</v>
      </c>
      <c r="AS389" s="529"/>
      <c r="AT389" s="203"/>
      <c r="AU389" s="203"/>
      <c r="AV389" s="208" t="e">
        <f t="shared" si="500"/>
        <v>#DIV/0!</v>
      </c>
      <c r="AW389" s="205" t="e">
        <f t="shared" si="508"/>
        <v>#DIV/0!</v>
      </c>
      <c r="AX389" s="529"/>
    </row>
    <row r="390" spans="2:50" ht="14.25" customHeight="1">
      <c r="B390" s="494"/>
      <c r="C390" s="203">
        <v>4</v>
      </c>
      <c r="D390" s="206"/>
      <c r="E390" s="203"/>
      <c r="F390" s="203"/>
      <c r="G390" s="208" t="e">
        <f t="shared" si="493"/>
        <v>#DIV/0!</v>
      </c>
      <c r="H390" s="529"/>
      <c r="I390" s="209" t="e">
        <f t="shared" si="501"/>
        <v>#DIV/0!</v>
      </c>
      <c r="J390" s="209" t="e">
        <f t="shared" si="501"/>
        <v>#DIV/0!</v>
      </c>
      <c r="K390" s="210" t="e">
        <f t="shared" si="501"/>
        <v>#DIV/0!</v>
      </c>
      <c r="L390" s="530"/>
      <c r="M390" s="209" t="e">
        <f>RANK(K390, K$387:$K$401)</f>
        <v>#DIV/0!</v>
      </c>
      <c r="N390" s="494"/>
      <c r="O390" s="494"/>
      <c r="P390" s="203"/>
      <c r="Q390" s="203"/>
      <c r="R390" s="208" t="e">
        <f t="shared" si="494"/>
        <v>#DIV/0!</v>
      </c>
      <c r="S390" s="205" t="e">
        <f t="shared" si="502"/>
        <v>#DIV/0!</v>
      </c>
      <c r="T390" s="529"/>
      <c r="U390" s="203"/>
      <c r="V390" s="203"/>
      <c r="W390" s="208" t="e">
        <f t="shared" si="495"/>
        <v>#DIV/0!</v>
      </c>
      <c r="X390" s="205" t="e">
        <f t="shared" si="503"/>
        <v>#DIV/0!</v>
      </c>
      <c r="Y390" s="529"/>
      <c r="Z390" s="203"/>
      <c r="AA390" s="203"/>
      <c r="AB390" s="208" t="e">
        <f t="shared" si="496"/>
        <v>#DIV/0!</v>
      </c>
      <c r="AC390" s="205" t="e">
        <f t="shared" si="504"/>
        <v>#DIV/0!</v>
      </c>
      <c r="AD390" s="529"/>
      <c r="AE390" s="203"/>
      <c r="AF390" s="203"/>
      <c r="AG390" s="208" t="e">
        <f t="shared" si="497"/>
        <v>#DIV/0!</v>
      </c>
      <c r="AH390" s="205" t="e">
        <f t="shared" si="505"/>
        <v>#DIV/0!</v>
      </c>
      <c r="AI390" s="529"/>
      <c r="AJ390" s="203"/>
      <c r="AK390" s="203"/>
      <c r="AL390" s="208" t="e">
        <f t="shared" si="498"/>
        <v>#DIV/0!</v>
      </c>
      <c r="AM390" s="205" t="e">
        <f t="shared" si="506"/>
        <v>#DIV/0!</v>
      </c>
      <c r="AN390" s="529"/>
      <c r="AO390" s="203"/>
      <c r="AP390" s="203"/>
      <c r="AQ390" s="208" t="e">
        <f t="shared" si="499"/>
        <v>#DIV/0!</v>
      </c>
      <c r="AR390" s="205" t="e">
        <f t="shared" si="507"/>
        <v>#DIV/0!</v>
      </c>
      <c r="AS390" s="529"/>
      <c r="AT390" s="203"/>
      <c r="AU390" s="203"/>
      <c r="AV390" s="208" t="e">
        <f t="shared" si="500"/>
        <v>#DIV/0!</v>
      </c>
      <c r="AW390" s="205" t="e">
        <f>RANK(AV390, AV$387:AV$401)</f>
        <v>#DIV/0!</v>
      </c>
      <c r="AX390" s="529"/>
    </row>
    <row r="391" spans="2:50" ht="14.25" customHeight="1">
      <c r="B391" s="494"/>
      <c r="C391" s="203">
        <v>5</v>
      </c>
      <c r="D391" s="206"/>
      <c r="E391" s="203"/>
      <c r="F391" s="203"/>
      <c r="G391" s="208" t="e">
        <f t="shared" si="493"/>
        <v>#DIV/0!</v>
      </c>
      <c r="H391" s="529"/>
      <c r="I391" s="209" t="e">
        <f t="shared" si="501"/>
        <v>#DIV/0!</v>
      </c>
      <c r="J391" s="209" t="e">
        <f t="shared" si="501"/>
        <v>#DIV/0!</v>
      </c>
      <c r="K391" s="210" t="e">
        <f t="shared" si="501"/>
        <v>#DIV/0!</v>
      </c>
      <c r="L391" s="530"/>
      <c r="M391" s="209" t="e">
        <f>RANK(K391, K$387:$K$401)</f>
        <v>#DIV/0!</v>
      </c>
      <c r="N391" s="494"/>
      <c r="O391" s="494"/>
      <c r="P391" s="203"/>
      <c r="Q391" s="203"/>
      <c r="R391" s="208" t="e">
        <f t="shared" si="494"/>
        <v>#DIV/0!</v>
      </c>
      <c r="S391" s="205" t="e">
        <f t="shared" si="502"/>
        <v>#DIV/0!</v>
      </c>
      <c r="T391" s="529"/>
      <c r="U391" s="203"/>
      <c r="V391" s="203"/>
      <c r="W391" s="208" t="e">
        <f t="shared" si="495"/>
        <v>#DIV/0!</v>
      </c>
      <c r="X391" s="205" t="e">
        <f t="shared" si="503"/>
        <v>#DIV/0!</v>
      </c>
      <c r="Y391" s="529"/>
      <c r="Z391" s="203"/>
      <c r="AA391" s="203"/>
      <c r="AB391" s="208" t="e">
        <f t="shared" si="496"/>
        <v>#DIV/0!</v>
      </c>
      <c r="AC391" s="205" t="e">
        <f t="shared" si="504"/>
        <v>#DIV/0!</v>
      </c>
      <c r="AD391" s="529"/>
      <c r="AE391" s="203"/>
      <c r="AF391" s="203"/>
      <c r="AG391" s="208" t="e">
        <f t="shared" si="497"/>
        <v>#DIV/0!</v>
      </c>
      <c r="AH391" s="205" t="e">
        <f t="shared" si="505"/>
        <v>#DIV/0!</v>
      </c>
      <c r="AI391" s="529"/>
      <c r="AJ391" s="203"/>
      <c r="AK391" s="203"/>
      <c r="AL391" s="208" t="e">
        <f t="shared" si="498"/>
        <v>#DIV/0!</v>
      </c>
      <c r="AM391" s="205" t="e">
        <f t="shared" si="506"/>
        <v>#DIV/0!</v>
      </c>
      <c r="AN391" s="529"/>
      <c r="AO391" s="203"/>
      <c r="AP391" s="203"/>
      <c r="AQ391" s="208" t="e">
        <f t="shared" si="499"/>
        <v>#DIV/0!</v>
      </c>
      <c r="AR391" s="205" t="e">
        <f t="shared" si="507"/>
        <v>#DIV/0!</v>
      </c>
      <c r="AS391" s="529"/>
      <c r="AT391" s="203"/>
      <c r="AU391" s="203"/>
      <c r="AV391" s="208" t="e">
        <f t="shared" si="500"/>
        <v>#DIV/0!</v>
      </c>
      <c r="AW391" s="205" t="e">
        <f t="shared" si="508"/>
        <v>#DIV/0!</v>
      </c>
      <c r="AX391" s="529"/>
    </row>
    <row r="392" spans="2:50" ht="14.25" customHeight="1">
      <c r="B392" s="494"/>
      <c r="C392" s="203">
        <v>6</v>
      </c>
      <c r="D392" s="206"/>
      <c r="E392" s="203"/>
      <c r="F392" s="203"/>
      <c r="G392" s="208" t="e">
        <f t="shared" si="493"/>
        <v>#DIV/0!</v>
      </c>
      <c r="H392" s="529"/>
      <c r="I392" s="209" t="e">
        <f t="shared" si="501"/>
        <v>#DIV/0!</v>
      </c>
      <c r="J392" s="209" t="e">
        <f t="shared" si="501"/>
        <v>#DIV/0!</v>
      </c>
      <c r="K392" s="210" t="e">
        <f t="shared" si="501"/>
        <v>#DIV/0!</v>
      </c>
      <c r="L392" s="530"/>
      <c r="M392" s="209" t="e">
        <f>RANK(K392, K$387:$K$401)</f>
        <v>#DIV/0!</v>
      </c>
      <c r="N392" s="494"/>
      <c r="O392" s="494"/>
      <c r="P392" s="203"/>
      <c r="Q392" s="203"/>
      <c r="R392" s="208" t="e">
        <f t="shared" si="494"/>
        <v>#DIV/0!</v>
      </c>
      <c r="S392" s="205" t="e">
        <f t="shared" si="502"/>
        <v>#DIV/0!</v>
      </c>
      <c r="T392" s="529"/>
      <c r="U392" s="203"/>
      <c r="V392" s="203"/>
      <c r="W392" s="208" t="e">
        <f t="shared" si="495"/>
        <v>#DIV/0!</v>
      </c>
      <c r="X392" s="205" t="e">
        <f t="shared" si="503"/>
        <v>#DIV/0!</v>
      </c>
      <c r="Y392" s="529"/>
      <c r="Z392" s="203"/>
      <c r="AA392" s="203"/>
      <c r="AB392" s="208" t="e">
        <f t="shared" si="496"/>
        <v>#DIV/0!</v>
      </c>
      <c r="AC392" s="205" t="e">
        <f t="shared" si="504"/>
        <v>#DIV/0!</v>
      </c>
      <c r="AD392" s="529"/>
      <c r="AE392" s="203"/>
      <c r="AF392" s="203"/>
      <c r="AG392" s="208" t="e">
        <f t="shared" si="497"/>
        <v>#DIV/0!</v>
      </c>
      <c r="AH392" s="205" t="e">
        <f t="shared" si="505"/>
        <v>#DIV/0!</v>
      </c>
      <c r="AI392" s="529"/>
      <c r="AJ392" s="203"/>
      <c r="AK392" s="203"/>
      <c r="AL392" s="208" t="e">
        <f t="shared" si="498"/>
        <v>#DIV/0!</v>
      </c>
      <c r="AM392" s="205" t="e">
        <f t="shared" si="506"/>
        <v>#DIV/0!</v>
      </c>
      <c r="AN392" s="529"/>
      <c r="AO392" s="203"/>
      <c r="AP392" s="203"/>
      <c r="AQ392" s="208" t="e">
        <f t="shared" si="499"/>
        <v>#DIV/0!</v>
      </c>
      <c r="AR392" s="205" t="e">
        <f t="shared" si="507"/>
        <v>#DIV/0!</v>
      </c>
      <c r="AS392" s="529"/>
      <c r="AT392" s="203"/>
      <c r="AU392" s="203"/>
      <c r="AV392" s="208" t="e">
        <f t="shared" si="500"/>
        <v>#DIV/0!</v>
      </c>
      <c r="AW392" s="205" t="e">
        <f t="shared" si="508"/>
        <v>#DIV/0!</v>
      </c>
      <c r="AX392" s="529"/>
    </row>
    <row r="393" spans="2:50" ht="14.25" customHeight="1">
      <c r="B393" s="494"/>
      <c r="C393" s="203">
        <v>7</v>
      </c>
      <c r="D393" s="206"/>
      <c r="E393" s="203"/>
      <c r="F393" s="203"/>
      <c r="G393" s="208" t="e">
        <f t="shared" si="493"/>
        <v>#DIV/0!</v>
      </c>
      <c r="H393" s="529"/>
      <c r="I393" s="209" t="e">
        <f t="shared" si="501"/>
        <v>#DIV/0!</v>
      </c>
      <c r="J393" s="209" t="e">
        <f t="shared" si="501"/>
        <v>#DIV/0!</v>
      </c>
      <c r="K393" s="210" t="e">
        <f t="shared" si="501"/>
        <v>#DIV/0!</v>
      </c>
      <c r="L393" s="530"/>
      <c r="M393" s="209" t="e">
        <f>RANK(K393, K$387:$K$401)</f>
        <v>#DIV/0!</v>
      </c>
      <c r="N393" s="494"/>
      <c r="O393" s="494"/>
      <c r="P393" s="203"/>
      <c r="Q393" s="203"/>
      <c r="R393" s="208" t="e">
        <f t="shared" si="494"/>
        <v>#DIV/0!</v>
      </c>
      <c r="S393" s="205" t="e">
        <f t="shared" si="502"/>
        <v>#DIV/0!</v>
      </c>
      <c r="T393" s="529"/>
      <c r="U393" s="203"/>
      <c r="V393" s="203"/>
      <c r="W393" s="208" t="e">
        <f t="shared" si="495"/>
        <v>#DIV/0!</v>
      </c>
      <c r="X393" s="205" t="e">
        <f t="shared" si="503"/>
        <v>#DIV/0!</v>
      </c>
      <c r="Y393" s="529"/>
      <c r="Z393" s="203"/>
      <c r="AA393" s="203"/>
      <c r="AB393" s="208" t="e">
        <f t="shared" si="496"/>
        <v>#DIV/0!</v>
      </c>
      <c r="AC393" s="205" t="e">
        <f t="shared" si="504"/>
        <v>#DIV/0!</v>
      </c>
      <c r="AD393" s="529"/>
      <c r="AE393" s="203"/>
      <c r="AF393" s="203"/>
      <c r="AG393" s="208" t="e">
        <f t="shared" si="497"/>
        <v>#DIV/0!</v>
      </c>
      <c r="AH393" s="205" t="e">
        <f t="shared" si="505"/>
        <v>#DIV/0!</v>
      </c>
      <c r="AI393" s="529"/>
      <c r="AJ393" s="203"/>
      <c r="AK393" s="203"/>
      <c r="AL393" s="208" t="e">
        <f t="shared" si="498"/>
        <v>#DIV/0!</v>
      </c>
      <c r="AM393" s="205" t="e">
        <f t="shared" si="506"/>
        <v>#DIV/0!</v>
      </c>
      <c r="AN393" s="529"/>
      <c r="AO393" s="203"/>
      <c r="AP393" s="203"/>
      <c r="AQ393" s="208" t="e">
        <f t="shared" si="499"/>
        <v>#DIV/0!</v>
      </c>
      <c r="AR393" s="205" t="e">
        <f t="shared" si="507"/>
        <v>#DIV/0!</v>
      </c>
      <c r="AS393" s="529"/>
      <c r="AT393" s="203"/>
      <c r="AU393" s="203"/>
      <c r="AV393" s="208" t="e">
        <f t="shared" si="500"/>
        <v>#DIV/0!</v>
      </c>
      <c r="AW393" s="205" t="e">
        <f t="shared" si="508"/>
        <v>#DIV/0!</v>
      </c>
      <c r="AX393" s="529"/>
    </row>
    <row r="394" spans="2:50" ht="14.25" customHeight="1">
      <c r="B394" s="494"/>
      <c r="C394" s="203">
        <v>8</v>
      </c>
      <c r="D394" s="206"/>
      <c r="E394" s="203"/>
      <c r="F394" s="203"/>
      <c r="G394" s="208" t="e">
        <f t="shared" si="493"/>
        <v>#DIV/0!</v>
      </c>
      <c r="H394" s="529"/>
      <c r="I394" s="209" t="e">
        <f t="shared" si="501"/>
        <v>#DIV/0!</v>
      </c>
      <c r="J394" s="209" t="e">
        <f t="shared" si="501"/>
        <v>#DIV/0!</v>
      </c>
      <c r="K394" s="210" t="e">
        <f t="shared" si="501"/>
        <v>#DIV/0!</v>
      </c>
      <c r="L394" s="530"/>
      <c r="M394" s="209" t="e">
        <f>RANK(K394, K$387:$K$401)</f>
        <v>#DIV/0!</v>
      </c>
      <c r="N394" s="494"/>
      <c r="O394" s="494"/>
      <c r="P394" s="203"/>
      <c r="Q394" s="203"/>
      <c r="R394" s="208" t="e">
        <f t="shared" si="494"/>
        <v>#DIV/0!</v>
      </c>
      <c r="S394" s="205" t="e">
        <f t="shared" si="502"/>
        <v>#DIV/0!</v>
      </c>
      <c r="T394" s="529"/>
      <c r="U394" s="203"/>
      <c r="V394" s="203"/>
      <c r="W394" s="208" t="e">
        <f t="shared" si="495"/>
        <v>#DIV/0!</v>
      </c>
      <c r="X394" s="205" t="e">
        <f t="shared" si="503"/>
        <v>#DIV/0!</v>
      </c>
      <c r="Y394" s="529"/>
      <c r="Z394" s="203"/>
      <c r="AA394" s="203"/>
      <c r="AB394" s="208" t="e">
        <f t="shared" si="496"/>
        <v>#DIV/0!</v>
      </c>
      <c r="AC394" s="205" t="e">
        <f t="shared" si="504"/>
        <v>#DIV/0!</v>
      </c>
      <c r="AD394" s="529"/>
      <c r="AE394" s="203"/>
      <c r="AF394" s="203"/>
      <c r="AG394" s="208" t="e">
        <f t="shared" si="497"/>
        <v>#DIV/0!</v>
      </c>
      <c r="AH394" s="205" t="e">
        <f t="shared" si="505"/>
        <v>#DIV/0!</v>
      </c>
      <c r="AI394" s="529"/>
      <c r="AJ394" s="203"/>
      <c r="AK394" s="203"/>
      <c r="AL394" s="208" t="e">
        <f t="shared" si="498"/>
        <v>#DIV/0!</v>
      </c>
      <c r="AM394" s="205" t="e">
        <f t="shared" si="506"/>
        <v>#DIV/0!</v>
      </c>
      <c r="AN394" s="529"/>
      <c r="AO394" s="203"/>
      <c r="AP394" s="203"/>
      <c r="AQ394" s="208" t="e">
        <f t="shared" si="499"/>
        <v>#DIV/0!</v>
      </c>
      <c r="AR394" s="205" t="e">
        <f t="shared" si="507"/>
        <v>#DIV/0!</v>
      </c>
      <c r="AS394" s="529"/>
      <c r="AT394" s="203"/>
      <c r="AU394" s="203"/>
      <c r="AV394" s="208" t="e">
        <f t="shared" si="500"/>
        <v>#DIV/0!</v>
      </c>
      <c r="AW394" s="205" t="e">
        <f t="shared" si="508"/>
        <v>#DIV/0!</v>
      </c>
      <c r="AX394" s="529"/>
    </row>
    <row r="395" spans="2:50" ht="14.25" customHeight="1">
      <c r="B395" s="494"/>
      <c r="C395" s="203">
        <v>9</v>
      </c>
      <c r="D395" s="206"/>
      <c r="E395" s="203"/>
      <c r="F395" s="203"/>
      <c r="G395" s="208" t="e">
        <f t="shared" si="493"/>
        <v>#DIV/0!</v>
      </c>
      <c r="H395" s="529"/>
      <c r="I395" s="209" t="e">
        <f t="shared" si="501"/>
        <v>#DIV/0!</v>
      </c>
      <c r="J395" s="209" t="e">
        <f t="shared" si="501"/>
        <v>#DIV/0!</v>
      </c>
      <c r="K395" s="210" t="e">
        <f t="shared" si="501"/>
        <v>#DIV/0!</v>
      </c>
      <c r="L395" s="530"/>
      <c r="M395" s="209" t="e">
        <f>RANK(K395, K$387:$K$401)</f>
        <v>#DIV/0!</v>
      </c>
      <c r="N395" s="494"/>
      <c r="O395" s="494"/>
      <c r="P395" s="203"/>
      <c r="Q395" s="203"/>
      <c r="R395" s="208" t="e">
        <f t="shared" si="494"/>
        <v>#DIV/0!</v>
      </c>
      <c r="S395" s="205" t="e">
        <f t="shared" si="502"/>
        <v>#DIV/0!</v>
      </c>
      <c r="T395" s="529"/>
      <c r="U395" s="203"/>
      <c r="V395" s="203"/>
      <c r="W395" s="208" t="e">
        <f t="shared" si="495"/>
        <v>#DIV/0!</v>
      </c>
      <c r="X395" s="205" t="e">
        <f t="shared" si="503"/>
        <v>#DIV/0!</v>
      </c>
      <c r="Y395" s="529"/>
      <c r="Z395" s="203"/>
      <c r="AA395" s="203"/>
      <c r="AB395" s="208" t="e">
        <f t="shared" si="496"/>
        <v>#DIV/0!</v>
      </c>
      <c r="AC395" s="205" t="e">
        <f t="shared" si="504"/>
        <v>#DIV/0!</v>
      </c>
      <c r="AD395" s="529"/>
      <c r="AE395" s="203"/>
      <c r="AF395" s="203"/>
      <c r="AG395" s="208" t="e">
        <f t="shared" si="497"/>
        <v>#DIV/0!</v>
      </c>
      <c r="AH395" s="205" t="e">
        <f t="shared" si="505"/>
        <v>#DIV/0!</v>
      </c>
      <c r="AI395" s="529"/>
      <c r="AJ395" s="203"/>
      <c r="AK395" s="203"/>
      <c r="AL395" s="208" t="e">
        <f t="shared" si="498"/>
        <v>#DIV/0!</v>
      </c>
      <c r="AM395" s="205" t="e">
        <f t="shared" si="506"/>
        <v>#DIV/0!</v>
      </c>
      <c r="AN395" s="529"/>
      <c r="AO395" s="203"/>
      <c r="AP395" s="203"/>
      <c r="AQ395" s="208" t="e">
        <f t="shared" si="499"/>
        <v>#DIV/0!</v>
      </c>
      <c r="AR395" s="205" t="e">
        <f t="shared" si="507"/>
        <v>#DIV/0!</v>
      </c>
      <c r="AS395" s="529"/>
      <c r="AT395" s="203"/>
      <c r="AU395" s="203"/>
      <c r="AV395" s="208" t="e">
        <f t="shared" si="500"/>
        <v>#DIV/0!</v>
      </c>
      <c r="AW395" s="205" t="e">
        <f t="shared" si="508"/>
        <v>#DIV/0!</v>
      </c>
      <c r="AX395" s="529"/>
    </row>
    <row r="396" spans="2:50" ht="14.25" customHeight="1">
      <c r="B396" s="494"/>
      <c r="C396" s="203">
        <v>10</v>
      </c>
      <c r="D396" s="206"/>
      <c r="E396" s="203"/>
      <c r="F396" s="203"/>
      <c r="G396" s="208" t="e">
        <f t="shared" si="493"/>
        <v>#DIV/0!</v>
      </c>
      <c r="H396" s="529"/>
      <c r="I396" s="209" t="e">
        <f t="shared" si="501"/>
        <v>#DIV/0!</v>
      </c>
      <c r="J396" s="209" t="e">
        <f t="shared" si="501"/>
        <v>#DIV/0!</v>
      </c>
      <c r="K396" s="210" t="e">
        <f t="shared" si="501"/>
        <v>#DIV/0!</v>
      </c>
      <c r="L396" s="530"/>
      <c r="M396" s="209" t="e">
        <f>RANK(K396, K$387:$K$401)</f>
        <v>#DIV/0!</v>
      </c>
      <c r="N396" s="494"/>
      <c r="O396" s="494"/>
      <c r="P396" s="203"/>
      <c r="Q396" s="203"/>
      <c r="R396" s="208" t="e">
        <f t="shared" si="494"/>
        <v>#DIV/0!</v>
      </c>
      <c r="S396" s="205" t="e">
        <f t="shared" si="502"/>
        <v>#DIV/0!</v>
      </c>
      <c r="T396" s="529"/>
      <c r="U396" s="203"/>
      <c r="V396" s="203"/>
      <c r="W396" s="208" t="e">
        <f t="shared" si="495"/>
        <v>#DIV/0!</v>
      </c>
      <c r="X396" s="205" t="e">
        <f t="shared" si="503"/>
        <v>#DIV/0!</v>
      </c>
      <c r="Y396" s="529"/>
      <c r="Z396" s="203"/>
      <c r="AA396" s="203"/>
      <c r="AB396" s="208" t="e">
        <f t="shared" si="496"/>
        <v>#DIV/0!</v>
      </c>
      <c r="AC396" s="205" t="e">
        <f t="shared" si="504"/>
        <v>#DIV/0!</v>
      </c>
      <c r="AD396" s="529"/>
      <c r="AE396" s="203"/>
      <c r="AF396" s="203"/>
      <c r="AG396" s="208" t="e">
        <f t="shared" si="497"/>
        <v>#DIV/0!</v>
      </c>
      <c r="AH396" s="205" t="e">
        <f t="shared" si="505"/>
        <v>#DIV/0!</v>
      </c>
      <c r="AI396" s="529"/>
      <c r="AJ396" s="203"/>
      <c r="AK396" s="203"/>
      <c r="AL396" s="208" t="e">
        <f t="shared" si="498"/>
        <v>#DIV/0!</v>
      </c>
      <c r="AM396" s="205" t="e">
        <f t="shared" si="506"/>
        <v>#DIV/0!</v>
      </c>
      <c r="AN396" s="529"/>
      <c r="AO396" s="203"/>
      <c r="AP396" s="203"/>
      <c r="AQ396" s="208" t="e">
        <f t="shared" si="499"/>
        <v>#DIV/0!</v>
      </c>
      <c r="AR396" s="205" t="e">
        <f t="shared" si="507"/>
        <v>#DIV/0!</v>
      </c>
      <c r="AS396" s="529"/>
      <c r="AT396" s="203"/>
      <c r="AU396" s="203"/>
      <c r="AV396" s="208" t="e">
        <f t="shared" si="500"/>
        <v>#DIV/0!</v>
      </c>
      <c r="AW396" s="205" t="e">
        <f t="shared" si="508"/>
        <v>#DIV/0!</v>
      </c>
      <c r="AX396" s="529"/>
    </row>
    <row r="397" spans="2:50" ht="14.25" customHeight="1">
      <c r="B397" s="494"/>
      <c r="C397" s="203">
        <v>11</v>
      </c>
      <c r="D397" s="206"/>
      <c r="E397" s="203"/>
      <c r="F397" s="203"/>
      <c r="G397" s="208" t="e">
        <f t="shared" si="493"/>
        <v>#DIV/0!</v>
      </c>
      <c r="H397" s="529"/>
      <c r="I397" s="209" t="e">
        <f t="shared" si="501"/>
        <v>#DIV/0!</v>
      </c>
      <c r="J397" s="209" t="e">
        <f t="shared" si="501"/>
        <v>#DIV/0!</v>
      </c>
      <c r="K397" s="210" t="e">
        <f t="shared" si="501"/>
        <v>#DIV/0!</v>
      </c>
      <c r="L397" s="530"/>
      <c r="M397" s="209" t="e">
        <f>RANK(K397, K$387:$K$401)</f>
        <v>#DIV/0!</v>
      </c>
      <c r="N397" s="494"/>
      <c r="O397" s="494"/>
      <c r="P397" s="203"/>
      <c r="Q397" s="203"/>
      <c r="R397" s="208" t="e">
        <f t="shared" si="494"/>
        <v>#DIV/0!</v>
      </c>
      <c r="S397" s="205" t="e">
        <f t="shared" si="502"/>
        <v>#DIV/0!</v>
      </c>
      <c r="T397" s="529"/>
      <c r="U397" s="203"/>
      <c r="V397" s="203"/>
      <c r="W397" s="208" t="e">
        <f t="shared" si="495"/>
        <v>#DIV/0!</v>
      </c>
      <c r="X397" s="205" t="e">
        <f t="shared" si="503"/>
        <v>#DIV/0!</v>
      </c>
      <c r="Y397" s="529"/>
      <c r="Z397" s="203"/>
      <c r="AA397" s="203"/>
      <c r="AB397" s="208" t="e">
        <f t="shared" si="496"/>
        <v>#DIV/0!</v>
      </c>
      <c r="AC397" s="205" t="e">
        <f t="shared" si="504"/>
        <v>#DIV/0!</v>
      </c>
      <c r="AD397" s="529"/>
      <c r="AE397" s="203"/>
      <c r="AF397" s="203"/>
      <c r="AG397" s="208" t="e">
        <f t="shared" si="497"/>
        <v>#DIV/0!</v>
      </c>
      <c r="AH397" s="205" t="e">
        <f t="shared" si="505"/>
        <v>#DIV/0!</v>
      </c>
      <c r="AI397" s="529"/>
      <c r="AJ397" s="203"/>
      <c r="AK397" s="203"/>
      <c r="AL397" s="208" t="e">
        <f t="shared" si="498"/>
        <v>#DIV/0!</v>
      </c>
      <c r="AM397" s="205" t="e">
        <f t="shared" si="506"/>
        <v>#DIV/0!</v>
      </c>
      <c r="AN397" s="529"/>
      <c r="AO397" s="203"/>
      <c r="AP397" s="203"/>
      <c r="AQ397" s="208" t="e">
        <f t="shared" si="499"/>
        <v>#DIV/0!</v>
      </c>
      <c r="AR397" s="205" t="e">
        <f t="shared" si="507"/>
        <v>#DIV/0!</v>
      </c>
      <c r="AS397" s="529"/>
      <c r="AT397" s="203"/>
      <c r="AU397" s="203"/>
      <c r="AV397" s="208" t="e">
        <f t="shared" si="500"/>
        <v>#DIV/0!</v>
      </c>
      <c r="AW397" s="205" t="e">
        <f t="shared" si="508"/>
        <v>#DIV/0!</v>
      </c>
      <c r="AX397" s="529"/>
    </row>
    <row r="398" spans="2:50" ht="14.25" customHeight="1">
      <c r="B398" s="494"/>
      <c r="C398" s="203">
        <v>12</v>
      </c>
      <c r="D398" s="206"/>
      <c r="E398" s="203"/>
      <c r="F398" s="203"/>
      <c r="G398" s="208" t="e">
        <f t="shared" si="493"/>
        <v>#DIV/0!</v>
      </c>
      <c r="H398" s="529"/>
      <c r="I398" s="209" t="e">
        <f t="shared" si="501"/>
        <v>#DIV/0!</v>
      </c>
      <c r="J398" s="209" t="e">
        <f t="shared" si="501"/>
        <v>#DIV/0!</v>
      </c>
      <c r="K398" s="210" t="e">
        <f t="shared" si="501"/>
        <v>#DIV/0!</v>
      </c>
      <c r="L398" s="530"/>
      <c r="M398" s="209" t="e">
        <f>RANK(K398, K$387:$K$401)</f>
        <v>#DIV/0!</v>
      </c>
      <c r="N398" s="494"/>
      <c r="O398" s="494"/>
      <c r="P398" s="203"/>
      <c r="Q398" s="203"/>
      <c r="R398" s="208" t="e">
        <f t="shared" si="494"/>
        <v>#DIV/0!</v>
      </c>
      <c r="S398" s="205" t="e">
        <f t="shared" si="502"/>
        <v>#DIV/0!</v>
      </c>
      <c r="T398" s="529"/>
      <c r="U398" s="203"/>
      <c r="V398" s="203"/>
      <c r="W398" s="208" t="e">
        <f t="shared" si="495"/>
        <v>#DIV/0!</v>
      </c>
      <c r="X398" s="205" t="e">
        <f t="shared" si="503"/>
        <v>#DIV/0!</v>
      </c>
      <c r="Y398" s="529"/>
      <c r="Z398" s="203"/>
      <c r="AA398" s="203"/>
      <c r="AB398" s="208" t="e">
        <f t="shared" si="496"/>
        <v>#DIV/0!</v>
      </c>
      <c r="AC398" s="205" t="e">
        <f t="shared" si="504"/>
        <v>#DIV/0!</v>
      </c>
      <c r="AD398" s="529"/>
      <c r="AE398" s="203"/>
      <c r="AF398" s="203"/>
      <c r="AG398" s="208" t="e">
        <f t="shared" si="497"/>
        <v>#DIV/0!</v>
      </c>
      <c r="AH398" s="205" t="e">
        <f t="shared" si="505"/>
        <v>#DIV/0!</v>
      </c>
      <c r="AI398" s="529"/>
      <c r="AJ398" s="203"/>
      <c r="AK398" s="203"/>
      <c r="AL398" s="208" t="e">
        <f t="shared" si="498"/>
        <v>#DIV/0!</v>
      </c>
      <c r="AM398" s="205" t="e">
        <f t="shared" si="506"/>
        <v>#DIV/0!</v>
      </c>
      <c r="AN398" s="529"/>
      <c r="AO398" s="203"/>
      <c r="AP398" s="203"/>
      <c r="AQ398" s="208" t="e">
        <f t="shared" si="499"/>
        <v>#DIV/0!</v>
      </c>
      <c r="AR398" s="205" t="e">
        <f t="shared" si="507"/>
        <v>#DIV/0!</v>
      </c>
      <c r="AS398" s="529"/>
      <c r="AT398" s="203"/>
      <c r="AU398" s="203"/>
      <c r="AV398" s="208" t="e">
        <f t="shared" si="500"/>
        <v>#DIV/0!</v>
      </c>
      <c r="AW398" s="205" t="e">
        <f t="shared" si="508"/>
        <v>#DIV/0!</v>
      </c>
      <c r="AX398" s="529"/>
    </row>
    <row r="399" spans="2:50" ht="14.25" customHeight="1">
      <c r="B399" s="494"/>
      <c r="C399" s="203">
        <v>13</v>
      </c>
      <c r="D399" s="206"/>
      <c r="E399" s="203"/>
      <c r="F399" s="203"/>
      <c r="G399" s="208" t="e">
        <f t="shared" si="493"/>
        <v>#DIV/0!</v>
      </c>
      <c r="H399" s="529"/>
      <c r="I399" s="209" t="e">
        <f t="shared" si="501"/>
        <v>#DIV/0!</v>
      </c>
      <c r="J399" s="209" t="e">
        <f t="shared" si="501"/>
        <v>#DIV/0!</v>
      </c>
      <c r="K399" s="210" t="e">
        <f t="shared" si="501"/>
        <v>#DIV/0!</v>
      </c>
      <c r="L399" s="530"/>
      <c r="M399" s="209" t="e">
        <f>RANK(K399, K$387:$K$401)</f>
        <v>#DIV/0!</v>
      </c>
      <c r="N399" s="494"/>
      <c r="O399" s="494"/>
      <c r="P399" s="203"/>
      <c r="Q399" s="203"/>
      <c r="R399" s="208" t="e">
        <f t="shared" si="494"/>
        <v>#DIV/0!</v>
      </c>
      <c r="S399" s="205" t="e">
        <f t="shared" si="502"/>
        <v>#DIV/0!</v>
      </c>
      <c r="T399" s="529"/>
      <c r="U399" s="203"/>
      <c r="V399" s="203"/>
      <c r="W399" s="208" t="e">
        <f t="shared" si="495"/>
        <v>#DIV/0!</v>
      </c>
      <c r="X399" s="205" t="e">
        <f t="shared" si="503"/>
        <v>#DIV/0!</v>
      </c>
      <c r="Y399" s="529"/>
      <c r="Z399" s="203"/>
      <c r="AA399" s="203"/>
      <c r="AB399" s="208" t="e">
        <f t="shared" si="496"/>
        <v>#DIV/0!</v>
      </c>
      <c r="AC399" s="205" t="e">
        <f t="shared" si="504"/>
        <v>#DIV/0!</v>
      </c>
      <c r="AD399" s="529"/>
      <c r="AE399" s="203"/>
      <c r="AF399" s="203"/>
      <c r="AG399" s="208" t="e">
        <f t="shared" si="497"/>
        <v>#DIV/0!</v>
      </c>
      <c r="AH399" s="205" t="e">
        <f t="shared" si="505"/>
        <v>#DIV/0!</v>
      </c>
      <c r="AI399" s="529"/>
      <c r="AJ399" s="203"/>
      <c r="AK399" s="203"/>
      <c r="AL399" s="208" t="e">
        <f t="shared" si="498"/>
        <v>#DIV/0!</v>
      </c>
      <c r="AM399" s="205" t="e">
        <f t="shared" si="506"/>
        <v>#DIV/0!</v>
      </c>
      <c r="AN399" s="529"/>
      <c r="AO399" s="203"/>
      <c r="AP399" s="203"/>
      <c r="AQ399" s="208" t="e">
        <f t="shared" si="499"/>
        <v>#DIV/0!</v>
      </c>
      <c r="AR399" s="205" t="e">
        <f t="shared" si="507"/>
        <v>#DIV/0!</v>
      </c>
      <c r="AS399" s="529"/>
      <c r="AT399" s="203"/>
      <c r="AU399" s="203"/>
      <c r="AV399" s="208" t="e">
        <f t="shared" si="500"/>
        <v>#DIV/0!</v>
      </c>
      <c r="AW399" s="205" t="e">
        <f t="shared" si="508"/>
        <v>#DIV/0!</v>
      </c>
      <c r="AX399" s="529"/>
    </row>
    <row r="400" spans="2:50" ht="14.25" customHeight="1">
      <c r="B400" s="494"/>
      <c r="C400" s="203">
        <v>14</v>
      </c>
      <c r="D400" s="206"/>
      <c r="E400" s="203"/>
      <c r="F400" s="203"/>
      <c r="G400" s="208" t="e">
        <f t="shared" si="493"/>
        <v>#DIV/0!</v>
      </c>
      <c r="H400" s="529"/>
      <c r="I400" s="209" t="e">
        <f t="shared" si="501"/>
        <v>#DIV/0!</v>
      </c>
      <c r="J400" s="209" t="e">
        <f t="shared" si="501"/>
        <v>#DIV/0!</v>
      </c>
      <c r="K400" s="210" t="e">
        <f t="shared" si="501"/>
        <v>#DIV/0!</v>
      </c>
      <c r="L400" s="530"/>
      <c r="M400" s="209" t="e">
        <f>RANK(K400, K$387:$K$401)</f>
        <v>#DIV/0!</v>
      </c>
      <c r="N400" s="494"/>
      <c r="O400" s="494"/>
      <c r="P400" s="203"/>
      <c r="Q400" s="203"/>
      <c r="R400" s="208" t="e">
        <f t="shared" si="494"/>
        <v>#DIV/0!</v>
      </c>
      <c r="S400" s="205" t="e">
        <f t="shared" si="502"/>
        <v>#DIV/0!</v>
      </c>
      <c r="T400" s="529"/>
      <c r="U400" s="203"/>
      <c r="V400" s="203"/>
      <c r="W400" s="208" t="e">
        <f t="shared" si="495"/>
        <v>#DIV/0!</v>
      </c>
      <c r="X400" s="205" t="e">
        <f t="shared" si="503"/>
        <v>#DIV/0!</v>
      </c>
      <c r="Y400" s="529"/>
      <c r="Z400" s="203"/>
      <c r="AA400" s="203"/>
      <c r="AB400" s="208" t="e">
        <f t="shared" si="496"/>
        <v>#DIV/0!</v>
      </c>
      <c r="AC400" s="205" t="e">
        <f t="shared" si="504"/>
        <v>#DIV/0!</v>
      </c>
      <c r="AD400" s="529"/>
      <c r="AE400" s="203"/>
      <c r="AF400" s="203"/>
      <c r="AG400" s="208" t="e">
        <f t="shared" si="497"/>
        <v>#DIV/0!</v>
      </c>
      <c r="AH400" s="205" t="e">
        <f t="shared" si="505"/>
        <v>#DIV/0!</v>
      </c>
      <c r="AI400" s="529"/>
      <c r="AJ400" s="203"/>
      <c r="AK400" s="203"/>
      <c r="AL400" s="208" t="e">
        <f t="shared" si="498"/>
        <v>#DIV/0!</v>
      </c>
      <c r="AM400" s="205" t="e">
        <f t="shared" si="506"/>
        <v>#DIV/0!</v>
      </c>
      <c r="AN400" s="529"/>
      <c r="AO400" s="203"/>
      <c r="AP400" s="203"/>
      <c r="AQ400" s="208" t="e">
        <f t="shared" si="499"/>
        <v>#DIV/0!</v>
      </c>
      <c r="AR400" s="205" t="e">
        <f t="shared" si="507"/>
        <v>#DIV/0!</v>
      </c>
      <c r="AS400" s="529"/>
      <c r="AT400" s="203"/>
      <c r="AU400" s="203"/>
      <c r="AV400" s="208" t="e">
        <f t="shared" si="500"/>
        <v>#DIV/0!</v>
      </c>
      <c r="AW400" s="205" t="e">
        <f t="shared" si="508"/>
        <v>#DIV/0!</v>
      </c>
      <c r="AX400" s="529"/>
    </row>
    <row r="401" spans="2:50" ht="14.25" customHeight="1">
      <c r="B401" s="494"/>
      <c r="C401" s="203">
        <v>15</v>
      </c>
      <c r="D401" s="206"/>
      <c r="E401" s="203"/>
      <c r="F401" s="203"/>
      <c r="G401" s="208" t="e">
        <f t="shared" si="493"/>
        <v>#DIV/0!</v>
      </c>
      <c r="H401" s="529"/>
      <c r="I401" s="209" t="e">
        <f t="shared" si="501"/>
        <v>#DIV/0!</v>
      </c>
      <c r="J401" s="209" t="e">
        <f t="shared" si="501"/>
        <v>#DIV/0!</v>
      </c>
      <c r="K401" s="210" t="e">
        <f t="shared" si="501"/>
        <v>#DIV/0!</v>
      </c>
      <c r="L401" s="530"/>
      <c r="M401" s="209" t="e">
        <f>RANK(K401, K$387:$K$401)</f>
        <v>#DIV/0!</v>
      </c>
      <c r="N401" s="494"/>
      <c r="O401" s="494"/>
      <c r="P401" s="203"/>
      <c r="Q401" s="207"/>
      <c r="R401" s="208" t="e">
        <f>Q401/P401</f>
        <v>#DIV/0!</v>
      </c>
      <c r="S401" s="205" t="e">
        <f t="shared" si="502"/>
        <v>#DIV/0!</v>
      </c>
      <c r="T401" s="529"/>
      <c r="U401" s="203"/>
      <c r="V401" s="207"/>
      <c r="W401" s="208" t="e">
        <f>V401/U401</f>
        <v>#DIV/0!</v>
      </c>
      <c r="X401" s="205" t="e">
        <f t="shared" si="503"/>
        <v>#DIV/0!</v>
      </c>
      <c r="Y401" s="529"/>
      <c r="Z401" s="203"/>
      <c r="AA401" s="207"/>
      <c r="AB401" s="208" t="e">
        <f>AA401/Z401</f>
        <v>#DIV/0!</v>
      </c>
      <c r="AC401" s="205" t="e">
        <f t="shared" si="504"/>
        <v>#DIV/0!</v>
      </c>
      <c r="AD401" s="529"/>
      <c r="AE401" s="203"/>
      <c r="AF401" s="207"/>
      <c r="AG401" s="208" t="e">
        <f>AF401/AE401</f>
        <v>#DIV/0!</v>
      </c>
      <c r="AH401" s="205" t="e">
        <f t="shared" si="505"/>
        <v>#DIV/0!</v>
      </c>
      <c r="AI401" s="529"/>
      <c r="AJ401" s="203"/>
      <c r="AK401" s="207"/>
      <c r="AL401" s="208" t="e">
        <f>AK401/AJ401</f>
        <v>#DIV/0!</v>
      </c>
      <c r="AM401" s="205" t="e">
        <f t="shared" si="506"/>
        <v>#DIV/0!</v>
      </c>
      <c r="AN401" s="529"/>
      <c r="AO401" s="203"/>
      <c r="AP401" s="207"/>
      <c r="AQ401" s="208" t="e">
        <f>AP401/AO401</f>
        <v>#DIV/0!</v>
      </c>
      <c r="AR401" s="205" t="e">
        <f t="shared" si="507"/>
        <v>#DIV/0!</v>
      </c>
      <c r="AS401" s="529"/>
      <c r="AT401" s="203"/>
      <c r="AU401" s="207"/>
      <c r="AV401" s="208" t="e">
        <f>AU401/AT401</f>
        <v>#DIV/0!</v>
      </c>
      <c r="AW401" s="205" t="e">
        <f t="shared" si="508"/>
        <v>#DIV/0!</v>
      </c>
      <c r="AX401" s="529"/>
    </row>
  </sheetData>
  <mergeCells count="1180"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AX401"/>
  <sheetViews>
    <sheetView zoomScaleNormal="100" workbookViewId="0">
      <pane xSplit="13" ySplit="3" topLeftCell="N331" activePane="bottomRight" state="frozen"/>
      <selection activeCell="L95" sqref="L95"/>
      <selection pane="topRight" activeCell="L95" sqref="L95"/>
      <selection pane="bottomLeft" activeCell="L95" sqref="L95"/>
      <selection pane="bottomRight" activeCell="A342" sqref="A342:XFD40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17" t="s">
        <v>768</v>
      </c>
      <c r="C1" s="198">
        <f>AVERAGE(L267,L287,L307,L327,L347)</f>
        <v>69.783292086041797</v>
      </c>
    </row>
    <row r="2" spans="1:50" ht="14.25" hidden="1" customHeight="1" outlineLevel="1">
      <c r="B2" s="584" t="s">
        <v>607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6"/>
      <c r="N2" s="575" t="s">
        <v>445</v>
      </c>
      <c r="O2" s="575" t="s">
        <v>105</v>
      </c>
      <c r="P2" s="587"/>
      <c r="Q2" s="588"/>
      <c r="R2" s="588"/>
      <c r="S2" s="588"/>
      <c r="T2" s="588"/>
      <c r="U2" s="589"/>
      <c r="V2" s="590"/>
      <c r="W2" s="590"/>
      <c r="X2" s="590"/>
      <c r="Y2" s="590"/>
      <c r="Z2" s="587"/>
      <c r="AA2" s="588"/>
      <c r="AB2" s="588"/>
      <c r="AC2" s="588"/>
      <c r="AD2" s="588"/>
      <c r="AE2" s="589">
        <v>45870</v>
      </c>
      <c r="AF2" s="590"/>
      <c r="AG2" s="590"/>
      <c r="AH2" s="590"/>
      <c r="AI2" s="590"/>
      <c r="AJ2" s="591">
        <v>45871</v>
      </c>
      <c r="AK2" s="592"/>
      <c r="AL2" s="592"/>
      <c r="AM2" s="592"/>
      <c r="AN2" s="593"/>
      <c r="AO2" s="589">
        <v>45872</v>
      </c>
      <c r="AP2" s="590"/>
      <c r="AQ2" s="590"/>
      <c r="AR2" s="590"/>
      <c r="AS2" s="590"/>
      <c r="AT2" s="591">
        <v>45873</v>
      </c>
      <c r="AU2" s="592"/>
      <c r="AV2" s="592"/>
      <c r="AW2" s="592"/>
      <c r="AX2" s="593"/>
    </row>
    <row r="3" spans="1:50" ht="14.25" hidden="1" customHeight="1" outlineLevel="1">
      <c r="B3" s="534"/>
      <c r="C3" s="534"/>
      <c r="D3" s="534"/>
      <c r="E3" s="534"/>
      <c r="F3" s="534"/>
      <c r="G3" s="534"/>
      <c r="H3" s="534"/>
      <c r="I3" s="534"/>
      <c r="J3" s="534"/>
      <c r="K3" s="534"/>
      <c r="L3" s="534"/>
      <c r="M3" s="535"/>
      <c r="N3" s="577"/>
      <c r="O3" s="577"/>
      <c r="P3" s="587" t="s">
        <v>118</v>
      </c>
      <c r="Q3" s="588"/>
      <c r="R3" s="588"/>
      <c r="S3" s="588"/>
      <c r="T3" s="588"/>
      <c r="U3" s="589" t="s">
        <v>112</v>
      </c>
      <c r="V3" s="590"/>
      <c r="W3" s="590"/>
      <c r="X3" s="590"/>
      <c r="Y3" s="590"/>
      <c r="Z3" s="587" t="s">
        <v>113</v>
      </c>
      <c r="AA3" s="588"/>
      <c r="AB3" s="588"/>
      <c r="AC3" s="588"/>
      <c r="AD3" s="588"/>
      <c r="AE3" s="595">
        <f>AE2</f>
        <v>45870</v>
      </c>
      <c r="AF3" s="595"/>
      <c r="AG3" s="595"/>
      <c r="AH3" s="595"/>
      <c r="AI3" s="595"/>
      <c r="AJ3" s="596">
        <f t="shared" ref="AJ3" si="0">AJ2</f>
        <v>45871</v>
      </c>
      <c r="AK3" s="597"/>
      <c r="AL3" s="597"/>
      <c r="AM3" s="597"/>
      <c r="AN3" s="598"/>
      <c r="AO3" s="595">
        <f t="shared" ref="AO3" si="1">AO2</f>
        <v>45872</v>
      </c>
      <c r="AP3" s="595"/>
      <c r="AQ3" s="595"/>
      <c r="AR3" s="595"/>
      <c r="AS3" s="595"/>
      <c r="AT3" s="596">
        <f t="shared" ref="AT3" si="2">AT2</f>
        <v>45873</v>
      </c>
      <c r="AU3" s="597"/>
      <c r="AV3" s="597"/>
      <c r="AW3" s="597"/>
      <c r="AX3" s="598"/>
    </row>
    <row r="4" spans="1:50" ht="14.25" hidden="1" customHeight="1" outlineLevel="1">
      <c r="B4" s="494" t="s">
        <v>165</v>
      </c>
      <c r="C4" s="494" t="s">
        <v>160</v>
      </c>
      <c r="D4" s="494"/>
      <c r="E4" s="494" t="s">
        <v>161</v>
      </c>
      <c r="F4" s="494"/>
      <c r="G4" s="494"/>
      <c r="H4" s="494" t="s">
        <v>166</v>
      </c>
      <c r="I4" s="527" t="s">
        <v>446</v>
      </c>
      <c r="J4" s="527"/>
      <c r="K4" s="527"/>
      <c r="L4" s="527" t="s">
        <v>166</v>
      </c>
      <c r="M4" s="527" t="s">
        <v>168</v>
      </c>
      <c r="N4" s="599"/>
      <c r="O4" s="494" t="s">
        <v>167</v>
      </c>
      <c r="P4" s="494" t="s">
        <v>163</v>
      </c>
      <c r="Q4" s="494"/>
      <c r="R4" s="494"/>
      <c r="S4" s="494"/>
      <c r="T4" s="494" t="s">
        <v>166</v>
      </c>
      <c r="U4" s="494" t="s">
        <v>163</v>
      </c>
      <c r="V4" s="494"/>
      <c r="W4" s="494"/>
      <c r="X4" s="494"/>
      <c r="Y4" s="494" t="s">
        <v>166</v>
      </c>
      <c r="Z4" s="494" t="s">
        <v>163</v>
      </c>
      <c r="AA4" s="494"/>
      <c r="AB4" s="494"/>
      <c r="AC4" s="494"/>
      <c r="AD4" s="494" t="s">
        <v>166</v>
      </c>
      <c r="AE4" s="494" t="s">
        <v>163</v>
      </c>
      <c r="AF4" s="494"/>
      <c r="AG4" s="494"/>
      <c r="AH4" s="494"/>
      <c r="AI4" s="494" t="s">
        <v>166</v>
      </c>
      <c r="AJ4" s="494" t="s">
        <v>163</v>
      </c>
      <c r="AK4" s="494"/>
      <c r="AL4" s="494"/>
      <c r="AM4" s="494"/>
      <c r="AN4" s="494" t="s">
        <v>166</v>
      </c>
      <c r="AO4" s="494" t="s">
        <v>163</v>
      </c>
      <c r="AP4" s="494"/>
      <c r="AQ4" s="494"/>
      <c r="AR4" s="494"/>
      <c r="AS4" s="494" t="s">
        <v>166</v>
      </c>
      <c r="AT4" s="494" t="s">
        <v>163</v>
      </c>
      <c r="AU4" s="494"/>
      <c r="AV4" s="494"/>
      <c r="AW4" s="494"/>
      <c r="AX4" s="494" t="s">
        <v>166</v>
      </c>
    </row>
    <row r="5" spans="1:50" ht="14.25" hidden="1" customHeight="1" outlineLevel="1">
      <c r="B5" s="494"/>
      <c r="C5" s="494"/>
      <c r="D5" s="494"/>
      <c r="E5" s="494" t="s">
        <v>447</v>
      </c>
      <c r="F5" s="494"/>
      <c r="G5" s="494"/>
      <c r="H5" s="494"/>
      <c r="I5" s="527" t="s">
        <v>447</v>
      </c>
      <c r="J5" s="527"/>
      <c r="K5" s="527"/>
      <c r="L5" s="527"/>
      <c r="M5" s="527"/>
      <c r="N5" s="599"/>
      <c r="O5" s="494"/>
      <c r="P5" s="494" t="s">
        <v>448</v>
      </c>
      <c r="Q5" s="494"/>
      <c r="R5" s="494"/>
      <c r="S5" s="494"/>
      <c r="T5" s="494"/>
      <c r="U5" s="494" t="s">
        <v>448</v>
      </c>
      <c r="V5" s="494"/>
      <c r="W5" s="494"/>
      <c r="X5" s="494"/>
      <c r="Y5" s="494"/>
      <c r="Z5" s="494" t="s">
        <v>448</v>
      </c>
      <c r="AA5" s="494"/>
      <c r="AB5" s="494"/>
      <c r="AC5" s="494"/>
      <c r="AD5" s="494"/>
      <c r="AE5" s="494" t="s">
        <v>448</v>
      </c>
      <c r="AF5" s="494"/>
      <c r="AG5" s="494"/>
      <c r="AH5" s="494"/>
      <c r="AI5" s="494"/>
      <c r="AJ5" s="494" t="s">
        <v>448</v>
      </c>
      <c r="AK5" s="494"/>
      <c r="AL5" s="494"/>
      <c r="AM5" s="494"/>
      <c r="AN5" s="494"/>
      <c r="AO5" s="494" t="s">
        <v>448</v>
      </c>
      <c r="AP5" s="494"/>
      <c r="AQ5" s="494"/>
      <c r="AR5" s="494"/>
      <c r="AS5" s="494"/>
      <c r="AT5" s="494" t="s">
        <v>448</v>
      </c>
      <c r="AU5" s="494"/>
      <c r="AV5" s="494"/>
      <c r="AW5" s="494"/>
      <c r="AX5" s="494"/>
    </row>
    <row r="6" spans="1:50" ht="14.25" hidden="1" customHeight="1" outlineLevel="1">
      <c r="A6" s="200"/>
      <c r="B6" s="494"/>
      <c r="C6" s="494"/>
      <c r="D6" s="494"/>
      <c r="E6" s="203" t="s">
        <v>162</v>
      </c>
      <c r="F6" s="203" t="s">
        <v>449</v>
      </c>
      <c r="G6" s="203" t="s">
        <v>164</v>
      </c>
      <c r="H6" s="494"/>
      <c r="I6" s="204" t="s">
        <v>162</v>
      </c>
      <c r="J6" s="204" t="s">
        <v>449</v>
      </c>
      <c r="K6" s="204" t="s">
        <v>164</v>
      </c>
      <c r="L6" s="527"/>
      <c r="M6" s="527"/>
      <c r="N6" s="599"/>
      <c r="O6" s="494"/>
      <c r="P6" s="203" t="s">
        <v>162</v>
      </c>
      <c r="Q6" s="203" t="s">
        <v>449</v>
      </c>
      <c r="R6" s="203" t="s">
        <v>164</v>
      </c>
      <c r="S6" s="205" t="s">
        <v>168</v>
      </c>
      <c r="T6" s="494"/>
      <c r="U6" s="203" t="s">
        <v>162</v>
      </c>
      <c r="V6" s="203" t="s">
        <v>449</v>
      </c>
      <c r="W6" s="203" t="s">
        <v>164</v>
      </c>
      <c r="X6" s="205" t="s">
        <v>168</v>
      </c>
      <c r="Y6" s="494"/>
      <c r="Z6" s="203" t="s">
        <v>162</v>
      </c>
      <c r="AA6" s="203" t="s">
        <v>449</v>
      </c>
      <c r="AB6" s="203" t="s">
        <v>164</v>
      </c>
      <c r="AC6" s="205" t="s">
        <v>168</v>
      </c>
      <c r="AD6" s="494"/>
      <c r="AE6" s="203" t="s">
        <v>162</v>
      </c>
      <c r="AF6" s="203" t="s">
        <v>449</v>
      </c>
      <c r="AG6" s="203" t="s">
        <v>164</v>
      </c>
      <c r="AH6" s="205" t="s">
        <v>168</v>
      </c>
      <c r="AI6" s="494"/>
      <c r="AJ6" s="203" t="s">
        <v>162</v>
      </c>
      <c r="AK6" s="203" t="s">
        <v>449</v>
      </c>
      <c r="AL6" s="203" t="s">
        <v>164</v>
      </c>
      <c r="AM6" s="205" t="s">
        <v>168</v>
      </c>
      <c r="AN6" s="494"/>
      <c r="AO6" s="203" t="s">
        <v>162</v>
      </c>
      <c r="AP6" s="203" t="s">
        <v>449</v>
      </c>
      <c r="AQ6" s="203" t="s">
        <v>164</v>
      </c>
      <c r="AR6" s="205" t="s">
        <v>168</v>
      </c>
      <c r="AS6" s="494"/>
      <c r="AT6" s="203" t="s">
        <v>162</v>
      </c>
      <c r="AU6" s="203" t="s">
        <v>449</v>
      </c>
      <c r="AV6" s="203" t="s">
        <v>164</v>
      </c>
      <c r="AW6" s="205" t="s">
        <v>168</v>
      </c>
      <c r="AX6" s="494"/>
    </row>
    <row r="7" spans="1:50" ht="14.25" hidden="1" customHeight="1" outlineLevel="1">
      <c r="B7" s="494" t="s">
        <v>499</v>
      </c>
      <c r="C7" s="203">
        <v>1</v>
      </c>
      <c r="D7" s="206" t="s">
        <v>500</v>
      </c>
      <c r="E7" s="207">
        <v>24</v>
      </c>
      <c r="F7" s="203">
        <v>2000</v>
      </c>
      <c r="G7" s="208">
        <f>F7/E7</f>
        <v>83.333333333333329</v>
      </c>
      <c r="H7" s="529">
        <f>AVERAGE(G7:G21)</f>
        <v>83.333333333333329</v>
      </c>
      <c r="I7" s="209">
        <f>AVERAGE(P7,U7,Z7,AE7,AJ7,AO7,AT7)</f>
        <v>24</v>
      </c>
      <c r="J7" s="209">
        <f>AVERAGE(Q7,V7,AA7,AF7,AK7,AP7,AU7)</f>
        <v>1709.0795187847789</v>
      </c>
      <c r="K7" s="210">
        <f>AVERAGE(R7,W7,AB7,AG7,AL7,AQ7,AV7)</f>
        <v>71.211646616032453</v>
      </c>
      <c r="L7" s="530">
        <f>IFERROR(AVERAGE(K7:K21),"-")</f>
        <v>71.211646616032453</v>
      </c>
      <c r="M7" s="209">
        <f>RANK(K7, K$7:$K$21)</f>
        <v>1</v>
      </c>
      <c r="N7" s="599"/>
      <c r="O7" s="494"/>
      <c r="P7" s="207"/>
      <c r="Q7" s="207"/>
      <c r="R7" s="208"/>
      <c r="S7" s="205"/>
      <c r="T7" s="529"/>
      <c r="U7" s="207"/>
      <c r="V7" s="207"/>
      <c r="W7" s="208"/>
      <c r="X7" s="205"/>
      <c r="Y7" s="529"/>
      <c r="Z7" s="203"/>
      <c r="AA7" s="207"/>
      <c r="AB7" s="208"/>
      <c r="AC7" s="205"/>
      <c r="AD7" s="529"/>
      <c r="AE7" s="207">
        <v>24</v>
      </c>
      <c r="AF7" s="207">
        <v>1708.0939090461338</v>
      </c>
      <c r="AG7" s="208">
        <v>71.170579543588914</v>
      </c>
      <c r="AH7" s="205">
        <f>RANK(AG7, AG$7:AG$21)</f>
        <v>1</v>
      </c>
      <c r="AI7" s="529">
        <f>AVERAGE(AG7:AG21)</f>
        <v>71.170579543588914</v>
      </c>
      <c r="AJ7" s="203">
        <v>24</v>
      </c>
      <c r="AK7" s="207">
        <v>1708.5751978891822</v>
      </c>
      <c r="AL7" s="208">
        <v>71.190633245382585</v>
      </c>
      <c r="AM7" s="205">
        <f t="shared" ref="AM7" si="3">RANK(AL7, AL$7:AL$21)</f>
        <v>1</v>
      </c>
      <c r="AN7" s="529">
        <f>AVERAGE(AL7:AL21)</f>
        <v>71.190633245382585</v>
      </c>
      <c r="AO7" s="203">
        <v>24</v>
      </c>
      <c r="AP7" s="207">
        <v>1709.2094077642394</v>
      </c>
      <c r="AQ7" s="208">
        <v>71.217058656843307</v>
      </c>
      <c r="AR7" s="205">
        <f t="shared" ref="AR7" si="4">RANK(AQ7, AQ$7:AQ$21)</f>
        <v>1</v>
      </c>
      <c r="AS7" s="529">
        <f>AVERAGE(AQ7:AQ21)</f>
        <v>71.217058656843307</v>
      </c>
      <c r="AT7" s="203">
        <v>24</v>
      </c>
      <c r="AU7" s="207">
        <v>1710.4395604395604</v>
      </c>
      <c r="AV7" s="208">
        <v>71.268315018315022</v>
      </c>
      <c r="AW7" s="205">
        <f t="shared" ref="AW7" si="5">RANK(AV7, AV$7:AV$21)</f>
        <v>1</v>
      </c>
      <c r="AX7" s="529">
        <f>AVERAGE(AV7:AV21)</f>
        <v>71.268315018315022</v>
      </c>
    </row>
    <row r="8" spans="1:50" ht="14.25" hidden="1" customHeight="1" outlineLevel="1">
      <c r="B8" s="494"/>
      <c r="C8" s="203">
        <v>2</v>
      </c>
      <c r="D8" s="206"/>
      <c r="E8" s="207"/>
      <c r="F8" s="203"/>
      <c r="G8" s="208"/>
      <c r="H8" s="529"/>
      <c r="I8" s="209"/>
      <c r="J8" s="209"/>
      <c r="K8" s="210"/>
      <c r="L8" s="530"/>
      <c r="M8" s="209"/>
      <c r="N8" s="599"/>
      <c r="O8" s="494"/>
      <c r="P8" s="207"/>
      <c r="Q8" s="207"/>
      <c r="R8" s="208"/>
      <c r="S8" s="205"/>
      <c r="T8" s="529"/>
      <c r="U8" s="207"/>
      <c r="V8" s="207"/>
      <c r="W8" s="208"/>
      <c r="X8" s="205"/>
      <c r="Y8" s="529"/>
      <c r="Z8" s="203"/>
      <c r="AA8" s="207"/>
      <c r="AB8" s="208"/>
      <c r="AC8" s="205"/>
      <c r="AD8" s="529"/>
      <c r="AE8" s="207"/>
      <c r="AF8" s="207"/>
      <c r="AG8" s="208"/>
      <c r="AH8" s="205"/>
      <c r="AI8" s="529"/>
      <c r="AJ8" s="203"/>
      <c r="AK8" s="207"/>
      <c r="AL8" s="208"/>
      <c r="AM8" s="205"/>
      <c r="AN8" s="529"/>
      <c r="AO8" s="203"/>
      <c r="AP8" s="207"/>
      <c r="AQ8" s="208"/>
      <c r="AR8" s="205"/>
      <c r="AS8" s="529"/>
      <c r="AT8" s="203"/>
      <c r="AU8" s="207"/>
      <c r="AV8" s="208"/>
      <c r="AW8" s="205"/>
      <c r="AX8" s="529"/>
    </row>
    <row r="9" spans="1:50" ht="14.25" hidden="1" customHeight="1" outlineLevel="1">
      <c r="B9" s="494"/>
      <c r="C9" s="203">
        <v>3</v>
      </c>
      <c r="D9" s="206"/>
      <c r="E9" s="207"/>
      <c r="F9" s="203"/>
      <c r="G9" s="208"/>
      <c r="H9" s="529"/>
      <c r="I9" s="209"/>
      <c r="J9" s="209"/>
      <c r="K9" s="210"/>
      <c r="L9" s="530"/>
      <c r="M9" s="209"/>
      <c r="N9" s="599"/>
      <c r="O9" s="494"/>
      <c r="P9" s="207"/>
      <c r="Q9" s="207"/>
      <c r="R9" s="208"/>
      <c r="S9" s="205"/>
      <c r="T9" s="529"/>
      <c r="U9" s="207"/>
      <c r="V9" s="207"/>
      <c r="W9" s="208"/>
      <c r="X9" s="205"/>
      <c r="Y9" s="529"/>
      <c r="Z9" s="203"/>
      <c r="AA9" s="207"/>
      <c r="AB9" s="208"/>
      <c r="AC9" s="205"/>
      <c r="AD9" s="529"/>
      <c r="AE9" s="207"/>
      <c r="AF9" s="207"/>
      <c r="AG9" s="208"/>
      <c r="AH9" s="205"/>
      <c r="AI9" s="529"/>
      <c r="AJ9" s="203"/>
      <c r="AK9" s="207"/>
      <c r="AL9" s="208"/>
      <c r="AM9" s="205"/>
      <c r="AN9" s="529"/>
      <c r="AO9" s="203"/>
      <c r="AP9" s="207"/>
      <c r="AQ9" s="208"/>
      <c r="AR9" s="205"/>
      <c r="AS9" s="529"/>
      <c r="AT9" s="203"/>
      <c r="AU9" s="207"/>
      <c r="AV9" s="208"/>
      <c r="AW9" s="205"/>
      <c r="AX9" s="529"/>
    </row>
    <row r="10" spans="1:50" ht="14.25" hidden="1" customHeight="1" outlineLevel="1">
      <c r="B10" s="494"/>
      <c r="C10" s="203">
        <v>4</v>
      </c>
      <c r="D10" s="206"/>
      <c r="E10" s="207"/>
      <c r="F10" s="203"/>
      <c r="G10" s="208"/>
      <c r="H10" s="529"/>
      <c r="I10" s="209"/>
      <c r="J10" s="209"/>
      <c r="K10" s="210"/>
      <c r="L10" s="530"/>
      <c r="M10" s="209"/>
      <c r="N10" s="599"/>
      <c r="O10" s="494"/>
      <c r="P10" s="207"/>
      <c r="Q10" s="207"/>
      <c r="R10" s="208"/>
      <c r="S10" s="205"/>
      <c r="T10" s="529"/>
      <c r="U10" s="207"/>
      <c r="V10" s="207"/>
      <c r="W10" s="208"/>
      <c r="X10" s="205"/>
      <c r="Y10" s="529"/>
      <c r="Z10" s="203"/>
      <c r="AA10" s="207"/>
      <c r="AB10" s="208"/>
      <c r="AC10" s="205"/>
      <c r="AD10" s="529"/>
      <c r="AE10" s="207"/>
      <c r="AF10" s="207"/>
      <c r="AG10" s="208"/>
      <c r="AH10" s="205"/>
      <c r="AI10" s="529"/>
      <c r="AJ10" s="203"/>
      <c r="AK10" s="207"/>
      <c r="AL10" s="208"/>
      <c r="AM10" s="205"/>
      <c r="AN10" s="529"/>
      <c r="AO10" s="203"/>
      <c r="AP10" s="207"/>
      <c r="AQ10" s="208"/>
      <c r="AR10" s="205"/>
      <c r="AS10" s="529"/>
      <c r="AT10" s="203"/>
      <c r="AU10" s="207"/>
      <c r="AV10" s="208"/>
      <c r="AW10" s="205"/>
      <c r="AX10" s="529"/>
    </row>
    <row r="11" spans="1:50" ht="14.25" hidden="1" customHeight="1" outlineLevel="1">
      <c r="B11" s="494"/>
      <c r="C11" s="203">
        <v>5</v>
      </c>
      <c r="D11" s="206"/>
      <c r="E11" s="207"/>
      <c r="F11" s="203"/>
      <c r="G11" s="208"/>
      <c r="H11" s="529"/>
      <c r="I11" s="209"/>
      <c r="J11" s="209"/>
      <c r="K11" s="210"/>
      <c r="L11" s="530"/>
      <c r="M11" s="209"/>
      <c r="N11" s="599"/>
      <c r="O11" s="494"/>
      <c r="P11" s="207"/>
      <c r="Q11" s="207"/>
      <c r="R11" s="208"/>
      <c r="S11" s="205"/>
      <c r="T11" s="529"/>
      <c r="U11" s="207"/>
      <c r="V11" s="207"/>
      <c r="W11" s="208"/>
      <c r="X11" s="205"/>
      <c r="Y11" s="529"/>
      <c r="Z11" s="203"/>
      <c r="AA11" s="207"/>
      <c r="AB11" s="208"/>
      <c r="AC11" s="205"/>
      <c r="AD11" s="529"/>
      <c r="AE11" s="207"/>
      <c r="AF11" s="207"/>
      <c r="AG11" s="208"/>
      <c r="AH11" s="205"/>
      <c r="AI11" s="529"/>
      <c r="AJ11" s="203"/>
      <c r="AK11" s="207"/>
      <c r="AL11" s="208"/>
      <c r="AM11" s="205"/>
      <c r="AN11" s="529"/>
      <c r="AO11" s="203"/>
      <c r="AP11" s="207"/>
      <c r="AQ11" s="208"/>
      <c r="AR11" s="205"/>
      <c r="AS11" s="529"/>
      <c r="AT11" s="203"/>
      <c r="AU11" s="207"/>
      <c r="AV11" s="208"/>
      <c r="AW11" s="205"/>
      <c r="AX11" s="529"/>
    </row>
    <row r="12" spans="1:50" ht="14.25" hidden="1" customHeight="1" outlineLevel="1">
      <c r="B12" s="494"/>
      <c r="C12" s="203">
        <v>6</v>
      </c>
      <c r="D12" s="206"/>
      <c r="E12" s="207"/>
      <c r="F12" s="203"/>
      <c r="G12" s="208"/>
      <c r="H12" s="529"/>
      <c r="I12" s="209"/>
      <c r="J12" s="209"/>
      <c r="K12" s="210"/>
      <c r="L12" s="530"/>
      <c r="M12" s="209"/>
      <c r="N12" s="599"/>
      <c r="O12" s="494"/>
      <c r="P12" s="207"/>
      <c r="Q12" s="207"/>
      <c r="R12" s="208"/>
      <c r="S12" s="205"/>
      <c r="T12" s="529"/>
      <c r="U12" s="207"/>
      <c r="V12" s="207"/>
      <c r="W12" s="208"/>
      <c r="X12" s="205"/>
      <c r="Y12" s="529"/>
      <c r="Z12" s="203"/>
      <c r="AA12" s="207"/>
      <c r="AB12" s="208"/>
      <c r="AC12" s="205"/>
      <c r="AD12" s="529"/>
      <c r="AE12" s="207"/>
      <c r="AF12" s="207"/>
      <c r="AG12" s="208"/>
      <c r="AH12" s="205"/>
      <c r="AI12" s="529"/>
      <c r="AJ12" s="203"/>
      <c r="AK12" s="207"/>
      <c r="AL12" s="208"/>
      <c r="AM12" s="205"/>
      <c r="AN12" s="529"/>
      <c r="AO12" s="203"/>
      <c r="AP12" s="207"/>
      <c r="AQ12" s="208"/>
      <c r="AR12" s="205"/>
      <c r="AS12" s="529"/>
      <c r="AT12" s="203"/>
      <c r="AU12" s="207"/>
      <c r="AV12" s="208"/>
      <c r="AW12" s="205"/>
      <c r="AX12" s="529"/>
    </row>
    <row r="13" spans="1:50" ht="14.25" hidden="1" customHeight="1" outlineLevel="1">
      <c r="B13" s="494"/>
      <c r="C13" s="203">
        <v>7</v>
      </c>
      <c r="D13" s="206"/>
      <c r="E13" s="207"/>
      <c r="F13" s="203"/>
      <c r="G13" s="208"/>
      <c r="H13" s="529"/>
      <c r="I13" s="209"/>
      <c r="J13" s="209"/>
      <c r="K13" s="210"/>
      <c r="L13" s="530"/>
      <c r="M13" s="209"/>
      <c r="N13" s="599"/>
      <c r="O13" s="494"/>
      <c r="P13" s="207"/>
      <c r="Q13" s="207"/>
      <c r="R13" s="208"/>
      <c r="S13" s="205"/>
      <c r="T13" s="529"/>
      <c r="U13" s="207"/>
      <c r="V13" s="207"/>
      <c r="W13" s="208"/>
      <c r="X13" s="205"/>
      <c r="Y13" s="529"/>
      <c r="Z13" s="203"/>
      <c r="AA13" s="207"/>
      <c r="AB13" s="208"/>
      <c r="AC13" s="205"/>
      <c r="AD13" s="529"/>
      <c r="AE13" s="207"/>
      <c r="AF13" s="207"/>
      <c r="AG13" s="208"/>
      <c r="AH13" s="205"/>
      <c r="AI13" s="529"/>
      <c r="AJ13" s="203"/>
      <c r="AK13" s="207"/>
      <c r="AL13" s="208"/>
      <c r="AM13" s="205"/>
      <c r="AN13" s="529"/>
      <c r="AO13" s="203"/>
      <c r="AP13" s="207"/>
      <c r="AQ13" s="208"/>
      <c r="AR13" s="205"/>
      <c r="AS13" s="529"/>
      <c r="AT13" s="203"/>
      <c r="AU13" s="207"/>
      <c r="AV13" s="208"/>
      <c r="AW13" s="205"/>
      <c r="AX13" s="529"/>
    </row>
    <row r="14" spans="1:50" ht="14.25" hidden="1" customHeight="1" outlineLevel="1">
      <c r="B14" s="494"/>
      <c r="C14" s="203">
        <v>8</v>
      </c>
      <c r="D14" s="206"/>
      <c r="E14" s="207"/>
      <c r="F14" s="203"/>
      <c r="G14" s="208"/>
      <c r="H14" s="529"/>
      <c r="I14" s="209"/>
      <c r="J14" s="209"/>
      <c r="K14" s="210"/>
      <c r="L14" s="530"/>
      <c r="M14" s="209"/>
      <c r="N14" s="599"/>
      <c r="O14" s="494"/>
      <c r="P14" s="207"/>
      <c r="Q14" s="207"/>
      <c r="R14" s="208"/>
      <c r="S14" s="205"/>
      <c r="T14" s="529"/>
      <c r="U14" s="207"/>
      <c r="V14" s="207"/>
      <c r="W14" s="208"/>
      <c r="X14" s="205"/>
      <c r="Y14" s="529"/>
      <c r="Z14" s="203"/>
      <c r="AA14" s="207"/>
      <c r="AB14" s="208"/>
      <c r="AC14" s="205"/>
      <c r="AD14" s="529"/>
      <c r="AE14" s="207"/>
      <c r="AF14" s="207"/>
      <c r="AG14" s="208"/>
      <c r="AH14" s="205"/>
      <c r="AI14" s="529"/>
      <c r="AJ14" s="203"/>
      <c r="AK14" s="207"/>
      <c r="AL14" s="208"/>
      <c r="AM14" s="205"/>
      <c r="AN14" s="529"/>
      <c r="AO14" s="203"/>
      <c r="AP14" s="207"/>
      <c r="AQ14" s="208"/>
      <c r="AR14" s="205"/>
      <c r="AS14" s="529"/>
      <c r="AT14" s="203"/>
      <c r="AU14" s="207"/>
      <c r="AV14" s="208"/>
      <c r="AW14" s="205"/>
      <c r="AX14" s="529"/>
    </row>
    <row r="15" spans="1:50" ht="14.25" hidden="1" customHeight="1" outlineLevel="1">
      <c r="B15" s="494"/>
      <c r="C15" s="203">
        <v>9</v>
      </c>
      <c r="D15" s="206"/>
      <c r="E15" s="207"/>
      <c r="F15" s="203"/>
      <c r="G15" s="208"/>
      <c r="H15" s="529"/>
      <c r="I15" s="209"/>
      <c r="J15" s="209"/>
      <c r="K15" s="210"/>
      <c r="L15" s="530"/>
      <c r="M15" s="209"/>
      <c r="N15" s="599"/>
      <c r="O15" s="494"/>
      <c r="P15" s="207"/>
      <c r="Q15" s="207"/>
      <c r="R15" s="208"/>
      <c r="S15" s="205"/>
      <c r="T15" s="529"/>
      <c r="U15" s="207"/>
      <c r="V15" s="207"/>
      <c r="W15" s="208"/>
      <c r="X15" s="205"/>
      <c r="Y15" s="529"/>
      <c r="Z15" s="203"/>
      <c r="AA15" s="207"/>
      <c r="AB15" s="208"/>
      <c r="AC15" s="205"/>
      <c r="AD15" s="529"/>
      <c r="AE15" s="207"/>
      <c r="AF15" s="207"/>
      <c r="AG15" s="208"/>
      <c r="AH15" s="205"/>
      <c r="AI15" s="529"/>
      <c r="AJ15" s="203"/>
      <c r="AK15" s="207"/>
      <c r="AL15" s="208"/>
      <c r="AM15" s="205"/>
      <c r="AN15" s="529"/>
      <c r="AO15" s="203"/>
      <c r="AP15" s="207"/>
      <c r="AQ15" s="208"/>
      <c r="AR15" s="205"/>
      <c r="AS15" s="529"/>
      <c r="AT15" s="203"/>
      <c r="AU15" s="207"/>
      <c r="AV15" s="208"/>
      <c r="AW15" s="205"/>
      <c r="AX15" s="529"/>
    </row>
    <row r="16" spans="1:50" ht="14.25" hidden="1" customHeight="1" outlineLevel="1">
      <c r="B16" s="494"/>
      <c r="C16" s="203">
        <v>10</v>
      </c>
      <c r="D16" s="206"/>
      <c r="E16" s="207"/>
      <c r="F16" s="203"/>
      <c r="G16" s="208"/>
      <c r="H16" s="529"/>
      <c r="I16" s="209"/>
      <c r="J16" s="209"/>
      <c r="K16" s="210"/>
      <c r="L16" s="530"/>
      <c r="M16" s="209"/>
      <c r="N16" s="599"/>
      <c r="O16" s="494"/>
      <c r="P16" s="207"/>
      <c r="Q16" s="207"/>
      <c r="R16" s="208"/>
      <c r="S16" s="205"/>
      <c r="T16" s="529"/>
      <c r="U16" s="207"/>
      <c r="V16" s="207"/>
      <c r="W16" s="208"/>
      <c r="X16" s="205"/>
      <c r="Y16" s="529"/>
      <c r="Z16" s="203"/>
      <c r="AA16" s="207"/>
      <c r="AB16" s="208"/>
      <c r="AC16" s="205"/>
      <c r="AD16" s="529"/>
      <c r="AE16" s="207"/>
      <c r="AF16" s="207"/>
      <c r="AG16" s="208"/>
      <c r="AH16" s="205"/>
      <c r="AI16" s="529"/>
      <c r="AJ16" s="203"/>
      <c r="AK16" s="207"/>
      <c r="AL16" s="208"/>
      <c r="AM16" s="205"/>
      <c r="AN16" s="529"/>
      <c r="AO16" s="203"/>
      <c r="AP16" s="207"/>
      <c r="AQ16" s="208"/>
      <c r="AR16" s="205"/>
      <c r="AS16" s="529"/>
      <c r="AT16" s="203"/>
      <c r="AU16" s="207"/>
      <c r="AV16" s="208"/>
      <c r="AW16" s="205"/>
      <c r="AX16" s="529"/>
    </row>
    <row r="17" spans="2:50" ht="14.25" hidden="1" customHeight="1" outlineLevel="1">
      <c r="B17" s="494"/>
      <c r="C17" s="203">
        <v>11</v>
      </c>
      <c r="D17" s="206"/>
      <c r="E17" s="207"/>
      <c r="F17" s="203"/>
      <c r="G17" s="208"/>
      <c r="H17" s="529"/>
      <c r="I17" s="209"/>
      <c r="J17" s="209"/>
      <c r="K17" s="210"/>
      <c r="L17" s="530"/>
      <c r="M17" s="209"/>
      <c r="N17" s="599"/>
      <c r="O17" s="494"/>
      <c r="P17" s="203"/>
      <c r="Q17" s="203"/>
      <c r="R17" s="203"/>
      <c r="S17" s="205"/>
      <c r="T17" s="529"/>
      <c r="U17" s="203"/>
      <c r="V17" s="203"/>
      <c r="W17" s="203"/>
      <c r="X17" s="205"/>
      <c r="Y17" s="529"/>
      <c r="Z17" s="203"/>
      <c r="AA17" s="203"/>
      <c r="AB17" s="203"/>
      <c r="AC17" s="205"/>
      <c r="AD17" s="529"/>
      <c r="AE17" s="203"/>
      <c r="AF17" s="207"/>
      <c r="AG17" s="208"/>
      <c r="AH17" s="205"/>
      <c r="AI17" s="529"/>
      <c r="AJ17" s="203"/>
      <c r="AK17" s="203"/>
      <c r="AL17" s="203"/>
      <c r="AM17" s="205"/>
      <c r="AN17" s="529"/>
      <c r="AO17" s="203"/>
      <c r="AP17" s="207"/>
      <c r="AQ17" s="208"/>
      <c r="AR17" s="205"/>
      <c r="AS17" s="529"/>
      <c r="AT17" s="203"/>
      <c r="AU17" s="203"/>
      <c r="AV17" s="203"/>
      <c r="AW17" s="205"/>
      <c r="AX17" s="529"/>
    </row>
    <row r="18" spans="2:50" ht="14.25" hidden="1" customHeight="1" outlineLevel="1">
      <c r="B18" s="494"/>
      <c r="C18" s="203">
        <v>12</v>
      </c>
      <c r="D18" s="206"/>
      <c r="E18" s="207"/>
      <c r="F18" s="203"/>
      <c r="G18" s="208"/>
      <c r="H18" s="529"/>
      <c r="I18" s="209"/>
      <c r="J18" s="209"/>
      <c r="K18" s="210"/>
      <c r="L18" s="530"/>
      <c r="M18" s="209"/>
      <c r="N18" s="599"/>
      <c r="O18" s="494"/>
      <c r="P18" s="203"/>
      <c r="Q18" s="203"/>
      <c r="R18" s="203"/>
      <c r="S18" s="205"/>
      <c r="T18" s="529"/>
      <c r="U18" s="203"/>
      <c r="V18" s="203"/>
      <c r="W18" s="203"/>
      <c r="X18" s="205"/>
      <c r="Y18" s="529"/>
      <c r="Z18" s="203"/>
      <c r="AA18" s="203"/>
      <c r="AB18" s="203"/>
      <c r="AC18" s="205"/>
      <c r="AD18" s="529"/>
      <c r="AE18" s="203"/>
      <c r="AF18" s="207"/>
      <c r="AG18" s="208"/>
      <c r="AH18" s="205"/>
      <c r="AI18" s="529"/>
      <c r="AJ18" s="203"/>
      <c r="AK18" s="203"/>
      <c r="AL18" s="203"/>
      <c r="AM18" s="205"/>
      <c r="AN18" s="529"/>
      <c r="AO18" s="203"/>
      <c r="AP18" s="207"/>
      <c r="AQ18" s="208"/>
      <c r="AR18" s="205"/>
      <c r="AS18" s="529"/>
      <c r="AT18" s="203"/>
      <c r="AU18" s="203"/>
      <c r="AV18" s="203"/>
      <c r="AW18" s="205"/>
      <c r="AX18" s="529"/>
    </row>
    <row r="19" spans="2:50" ht="14.25" hidden="1" customHeight="1" outlineLevel="1">
      <c r="B19" s="494"/>
      <c r="C19" s="203">
        <v>13</v>
      </c>
      <c r="D19" s="206"/>
      <c r="E19" s="207"/>
      <c r="F19" s="203"/>
      <c r="G19" s="208"/>
      <c r="H19" s="529"/>
      <c r="I19" s="209"/>
      <c r="J19" s="209"/>
      <c r="K19" s="210"/>
      <c r="L19" s="530"/>
      <c r="M19" s="209"/>
      <c r="N19" s="599"/>
      <c r="O19" s="494"/>
      <c r="P19" s="203"/>
      <c r="Q19" s="203"/>
      <c r="R19" s="203"/>
      <c r="S19" s="205"/>
      <c r="T19" s="529"/>
      <c r="U19" s="203"/>
      <c r="V19" s="203"/>
      <c r="W19" s="203"/>
      <c r="X19" s="205"/>
      <c r="Y19" s="529"/>
      <c r="Z19" s="203"/>
      <c r="AA19" s="203"/>
      <c r="AB19" s="203"/>
      <c r="AC19" s="205"/>
      <c r="AD19" s="529"/>
      <c r="AE19" s="203"/>
      <c r="AF19" s="207"/>
      <c r="AG19" s="208"/>
      <c r="AH19" s="205"/>
      <c r="AI19" s="529"/>
      <c r="AJ19" s="203"/>
      <c r="AK19" s="203"/>
      <c r="AL19" s="203"/>
      <c r="AM19" s="205"/>
      <c r="AN19" s="529"/>
      <c r="AO19" s="203"/>
      <c r="AP19" s="207"/>
      <c r="AQ19" s="208"/>
      <c r="AR19" s="205"/>
      <c r="AS19" s="529"/>
      <c r="AT19" s="203"/>
      <c r="AU19" s="203"/>
      <c r="AV19" s="203"/>
      <c r="AW19" s="205"/>
      <c r="AX19" s="529"/>
    </row>
    <row r="20" spans="2:50" ht="14.25" hidden="1" customHeight="1" outlineLevel="1">
      <c r="B20" s="494"/>
      <c r="C20" s="203">
        <v>14</v>
      </c>
      <c r="D20" s="206"/>
      <c r="E20" s="207"/>
      <c r="F20" s="203"/>
      <c r="G20" s="208"/>
      <c r="H20" s="529"/>
      <c r="I20" s="209"/>
      <c r="J20" s="209"/>
      <c r="K20" s="210"/>
      <c r="L20" s="530"/>
      <c r="M20" s="209"/>
      <c r="N20" s="599"/>
      <c r="O20" s="494"/>
      <c r="P20" s="203"/>
      <c r="Q20" s="203"/>
      <c r="R20" s="203"/>
      <c r="S20" s="205"/>
      <c r="T20" s="529"/>
      <c r="U20" s="203"/>
      <c r="V20" s="203"/>
      <c r="W20" s="203"/>
      <c r="X20" s="205"/>
      <c r="Y20" s="529"/>
      <c r="Z20" s="203"/>
      <c r="AA20" s="203"/>
      <c r="AB20" s="203"/>
      <c r="AC20" s="205"/>
      <c r="AD20" s="529"/>
      <c r="AE20" s="203"/>
      <c r="AF20" s="207"/>
      <c r="AG20" s="208"/>
      <c r="AH20" s="205"/>
      <c r="AI20" s="529"/>
      <c r="AJ20" s="203"/>
      <c r="AK20" s="203"/>
      <c r="AL20" s="203"/>
      <c r="AM20" s="205"/>
      <c r="AN20" s="529"/>
      <c r="AO20" s="203"/>
      <c r="AP20" s="207"/>
      <c r="AQ20" s="208"/>
      <c r="AR20" s="205"/>
      <c r="AS20" s="529"/>
      <c r="AT20" s="203"/>
      <c r="AU20" s="203"/>
      <c r="AV20" s="203"/>
      <c r="AW20" s="205"/>
      <c r="AX20" s="529"/>
    </row>
    <row r="21" spans="2:50" ht="14.25" hidden="1" customHeight="1" outlineLevel="1">
      <c r="B21" s="494"/>
      <c r="C21" s="203">
        <v>15</v>
      </c>
      <c r="D21" s="206"/>
      <c r="E21" s="207"/>
      <c r="F21" s="203"/>
      <c r="G21" s="208"/>
      <c r="H21" s="529"/>
      <c r="I21" s="209"/>
      <c r="J21" s="209"/>
      <c r="K21" s="210"/>
      <c r="L21" s="530"/>
      <c r="M21" s="209"/>
      <c r="N21" s="599"/>
      <c r="O21" s="494"/>
      <c r="P21" s="203"/>
      <c r="Q21" s="203"/>
      <c r="R21" s="203"/>
      <c r="S21" s="205"/>
      <c r="T21" s="529"/>
      <c r="U21" s="203"/>
      <c r="V21" s="203"/>
      <c r="W21" s="203"/>
      <c r="X21" s="205"/>
      <c r="Y21" s="529"/>
      <c r="Z21" s="203"/>
      <c r="AA21" s="203"/>
      <c r="AB21" s="203"/>
      <c r="AC21" s="205"/>
      <c r="AD21" s="529"/>
      <c r="AE21" s="203"/>
      <c r="AF21" s="207"/>
      <c r="AG21" s="208"/>
      <c r="AH21" s="205"/>
      <c r="AI21" s="529"/>
      <c r="AJ21" s="203"/>
      <c r="AK21" s="203"/>
      <c r="AL21" s="203"/>
      <c r="AM21" s="205"/>
      <c r="AN21" s="529"/>
      <c r="AO21" s="203"/>
      <c r="AP21" s="207"/>
      <c r="AQ21" s="208"/>
      <c r="AR21" s="205"/>
      <c r="AS21" s="529"/>
      <c r="AT21" s="203"/>
      <c r="AU21" s="207"/>
      <c r="AV21" s="208"/>
      <c r="AW21" s="205"/>
      <c r="AX21" s="529"/>
    </row>
    <row r="22" spans="2:50" ht="14.25" hidden="1" customHeight="1" outlineLevel="1" collapsed="1">
      <c r="B22" s="584" t="s">
        <v>606</v>
      </c>
      <c r="C22" s="585"/>
      <c r="D22" s="585"/>
      <c r="E22" s="585"/>
      <c r="F22" s="585"/>
      <c r="G22" s="585"/>
      <c r="H22" s="585"/>
      <c r="I22" s="190"/>
      <c r="J22" s="190"/>
      <c r="K22" s="190"/>
      <c r="L22" s="190"/>
      <c r="M22" s="213"/>
      <c r="N22" s="494" t="s">
        <v>445</v>
      </c>
      <c r="O22" s="494" t="s">
        <v>105</v>
      </c>
      <c r="P22" s="587">
        <f>AT2+1</f>
        <v>45874</v>
      </c>
      <c r="Q22" s="588"/>
      <c r="R22" s="588"/>
      <c r="S22" s="588"/>
      <c r="T22" s="588"/>
      <c r="U22" s="589">
        <f>P22+1</f>
        <v>45875</v>
      </c>
      <c r="V22" s="590"/>
      <c r="W22" s="590"/>
      <c r="X22" s="590"/>
      <c r="Y22" s="590"/>
      <c r="Z22" s="587">
        <f t="shared" ref="Z22" si="6">U22+1</f>
        <v>45876</v>
      </c>
      <c r="AA22" s="588"/>
      <c r="AB22" s="588"/>
      <c r="AC22" s="588"/>
      <c r="AD22" s="588"/>
      <c r="AE22" s="589">
        <f t="shared" ref="AE22" si="7">Z22+1</f>
        <v>45877</v>
      </c>
      <c r="AF22" s="590"/>
      <c r="AG22" s="590"/>
      <c r="AH22" s="590"/>
      <c r="AI22" s="590"/>
      <c r="AJ22" s="587">
        <f t="shared" ref="AJ22" si="8">AE22+1</f>
        <v>45878</v>
      </c>
      <c r="AK22" s="587"/>
      <c r="AL22" s="587"/>
      <c r="AM22" s="587"/>
      <c r="AN22" s="587"/>
      <c r="AO22" s="589">
        <f t="shared" ref="AO22" si="9">AJ22+1</f>
        <v>45879</v>
      </c>
      <c r="AP22" s="590"/>
      <c r="AQ22" s="590"/>
      <c r="AR22" s="590"/>
      <c r="AS22" s="590"/>
      <c r="AT22" s="587">
        <f t="shared" ref="AT22" si="10">AO22+1</f>
        <v>45880</v>
      </c>
      <c r="AU22" s="587"/>
      <c r="AV22" s="587"/>
      <c r="AW22" s="587"/>
      <c r="AX22" s="587"/>
    </row>
    <row r="23" spans="2:50" ht="14.25" hidden="1" customHeight="1" outlineLevel="1">
      <c r="B23" s="534"/>
      <c r="C23" s="534"/>
      <c r="D23" s="534"/>
      <c r="E23" s="534"/>
      <c r="F23" s="534"/>
      <c r="G23" s="534"/>
      <c r="H23" s="534"/>
      <c r="I23" s="192"/>
      <c r="J23" s="192"/>
      <c r="K23" s="192"/>
      <c r="L23" s="192"/>
      <c r="M23" s="214"/>
      <c r="N23" s="494"/>
      <c r="O23" s="494"/>
      <c r="P23" s="594">
        <f>P22</f>
        <v>45874</v>
      </c>
      <c r="Q23" s="594"/>
      <c r="R23" s="594"/>
      <c r="S23" s="594"/>
      <c r="T23" s="594"/>
      <c r="U23" s="595">
        <f>U22</f>
        <v>45875</v>
      </c>
      <c r="V23" s="595"/>
      <c r="W23" s="595"/>
      <c r="X23" s="595"/>
      <c r="Y23" s="595"/>
      <c r="Z23" s="594">
        <f t="shared" ref="Z23" si="11">Z22</f>
        <v>45876</v>
      </c>
      <c r="AA23" s="594"/>
      <c r="AB23" s="594"/>
      <c r="AC23" s="594"/>
      <c r="AD23" s="594"/>
      <c r="AE23" s="595">
        <f t="shared" ref="AE23" si="12">AE22</f>
        <v>45877</v>
      </c>
      <c r="AF23" s="595"/>
      <c r="AG23" s="595"/>
      <c r="AH23" s="595"/>
      <c r="AI23" s="595"/>
      <c r="AJ23" s="594">
        <f t="shared" ref="AJ23" si="13">AJ22</f>
        <v>45878</v>
      </c>
      <c r="AK23" s="594"/>
      <c r="AL23" s="594"/>
      <c r="AM23" s="594"/>
      <c r="AN23" s="594"/>
      <c r="AO23" s="595">
        <f t="shared" ref="AO23" si="14">AO22</f>
        <v>45879</v>
      </c>
      <c r="AP23" s="595"/>
      <c r="AQ23" s="595"/>
      <c r="AR23" s="595"/>
      <c r="AS23" s="595"/>
      <c r="AT23" s="594">
        <f t="shared" ref="AT23" si="15">AT22</f>
        <v>45880</v>
      </c>
      <c r="AU23" s="594"/>
      <c r="AV23" s="594"/>
      <c r="AW23" s="594"/>
      <c r="AX23" s="594"/>
    </row>
    <row r="24" spans="2:50" ht="14.25" hidden="1" customHeight="1" outlineLevel="1">
      <c r="B24" s="494" t="s">
        <v>165</v>
      </c>
      <c r="C24" s="494" t="s">
        <v>160</v>
      </c>
      <c r="D24" s="494"/>
      <c r="E24" s="494" t="s">
        <v>161</v>
      </c>
      <c r="F24" s="494"/>
      <c r="G24" s="494"/>
      <c r="H24" s="494" t="s">
        <v>166</v>
      </c>
      <c r="I24" s="527" t="s">
        <v>446</v>
      </c>
      <c r="J24" s="527"/>
      <c r="K24" s="527"/>
      <c r="L24" s="527" t="s">
        <v>166</v>
      </c>
      <c r="M24" s="527" t="s">
        <v>168</v>
      </c>
      <c r="N24" s="494"/>
      <c r="O24" s="494" t="s">
        <v>167</v>
      </c>
      <c r="P24" s="494" t="s">
        <v>163</v>
      </c>
      <c r="Q24" s="494"/>
      <c r="R24" s="494"/>
      <c r="S24" s="494"/>
      <c r="T24" s="494" t="s">
        <v>166</v>
      </c>
      <c r="U24" s="494" t="s">
        <v>163</v>
      </c>
      <c r="V24" s="494"/>
      <c r="W24" s="494"/>
      <c r="X24" s="494"/>
      <c r="Y24" s="494" t="s">
        <v>166</v>
      </c>
      <c r="Z24" s="494" t="s">
        <v>163</v>
      </c>
      <c r="AA24" s="494"/>
      <c r="AB24" s="494"/>
      <c r="AC24" s="494"/>
      <c r="AD24" s="494" t="s">
        <v>166</v>
      </c>
      <c r="AE24" s="494" t="s">
        <v>163</v>
      </c>
      <c r="AF24" s="494"/>
      <c r="AG24" s="494"/>
      <c r="AH24" s="494"/>
      <c r="AI24" s="494" t="s">
        <v>166</v>
      </c>
      <c r="AJ24" s="494" t="s">
        <v>163</v>
      </c>
      <c r="AK24" s="494"/>
      <c r="AL24" s="494"/>
      <c r="AM24" s="494"/>
      <c r="AN24" s="494" t="s">
        <v>166</v>
      </c>
      <c r="AO24" s="494" t="s">
        <v>163</v>
      </c>
      <c r="AP24" s="494"/>
      <c r="AQ24" s="494"/>
      <c r="AR24" s="494"/>
      <c r="AS24" s="494" t="s">
        <v>166</v>
      </c>
      <c r="AT24" s="494" t="s">
        <v>163</v>
      </c>
      <c r="AU24" s="494"/>
      <c r="AV24" s="494"/>
      <c r="AW24" s="494"/>
      <c r="AX24" s="494" t="s">
        <v>166</v>
      </c>
    </row>
    <row r="25" spans="2:50" ht="14.25" hidden="1" customHeight="1" outlineLevel="1">
      <c r="B25" s="494"/>
      <c r="C25" s="494"/>
      <c r="D25" s="494"/>
      <c r="E25" s="494" t="s">
        <v>447</v>
      </c>
      <c r="F25" s="494"/>
      <c r="G25" s="494"/>
      <c r="H25" s="494"/>
      <c r="I25" s="527" t="s">
        <v>447</v>
      </c>
      <c r="J25" s="527"/>
      <c r="K25" s="527"/>
      <c r="L25" s="527"/>
      <c r="M25" s="527"/>
      <c r="N25" s="494"/>
      <c r="O25" s="494"/>
      <c r="P25" s="494" t="s">
        <v>448</v>
      </c>
      <c r="Q25" s="494"/>
      <c r="R25" s="494"/>
      <c r="S25" s="494"/>
      <c r="T25" s="494"/>
      <c r="U25" s="494" t="s">
        <v>448</v>
      </c>
      <c r="V25" s="494"/>
      <c r="W25" s="494"/>
      <c r="X25" s="494"/>
      <c r="Y25" s="494"/>
      <c r="Z25" s="494" t="s">
        <v>448</v>
      </c>
      <c r="AA25" s="494"/>
      <c r="AB25" s="494"/>
      <c r="AC25" s="494"/>
      <c r="AD25" s="494"/>
      <c r="AE25" s="494" t="s">
        <v>448</v>
      </c>
      <c r="AF25" s="494"/>
      <c r="AG25" s="494"/>
      <c r="AH25" s="494"/>
      <c r="AI25" s="494"/>
      <c r="AJ25" s="494" t="s">
        <v>448</v>
      </c>
      <c r="AK25" s="494"/>
      <c r="AL25" s="494"/>
      <c r="AM25" s="494"/>
      <c r="AN25" s="494"/>
      <c r="AO25" s="494" t="s">
        <v>448</v>
      </c>
      <c r="AP25" s="494"/>
      <c r="AQ25" s="494"/>
      <c r="AR25" s="494"/>
      <c r="AS25" s="494"/>
      <c r="AT25" s="494" t="s">
        <v>448</v>
      </c>
      <c r="AU25" s="494"/>
      <c r="AV25" s="494"/>
      <c r="AW25" s="494"/>
      <c r="AX25" s="494"/>
    </row>
    <row r="26" spans="2:50" ht="14.25" hidden="1" customHeight="1" outlineLevel="1">
      <c r="B26" s="494"/>
      <c r="C26" s="494"/>
      <c r="D26" s="494"/>
      <c r="E26" s="203" t="s">
        <v>162</v>
      </c>
      <c r="F26" s="203" t="s">
        <v>449</v>
      </c>
      <c r="G26" s="203" t="s">
        <v>164</v>
      </c>
      <c r="H26" s="494"/>
      <c r="I26" s="204" t="s">
        <v>162</v>
      </c>
      <c r="J26" s="204" t="s">
        <v>449</v>
      </c>
      <c r="K26" s="204" t="s">
        <v>164</v>
      </c>
      <c r="L26" s="527"/>
      <c r="M26" s="527"/>
      <c r="N26" s="494"/>
      <c r="O26" s="494"/>
      <c r="P26" s="203" t="s">
        <v>162</v>
      </c>
      <c r="Q26" s="203" t="s">
        <v>449</v>
      </c>
      <c r="R26" s="203" t="s">
        <v>164</v>
      </c>
      <c r="S26" s="205" t="s">
        <v>168</v>
      </c>
      <c r="T26" s="494"/>
      <c r="U26" s="203" t="s">
        <v>162</v>
      </c>
      <c r="V26" s="203" t="s">
        <v>449</v>
      </c>
      <c r="W26" s="203" t="s">
        <v>164</v>
      </c>
      <c r="X26" s="205" t="s">
        <v>168</v>
      </c>
      <c r="Y26" s="494"/>
      <c r="Z26" s="203" t="s">
        <v>162</v>
      </c>
      <c r="AA26" s="203" t="s">
        <v>449</v>
      </c>
      <c r="AB26" s="203" t="s">
        <v>164</v>
      </c>
      <c r="AC26" s="205" t="s">
        <v>168</v>
      </c>
      <c r="AD26" s="494"/>
      <c r="AE26" s="203" t="s">
        <v>162</v>
      </c>
      <c r="AF26" s="203" t="s">
        <v>449</v>
      </c>
      <c r="AG26" s="203" t="s">
        <v>164</v>
      </c>
      <c r="AH26" s="205" t="s">
        <v>168</v>
      </c>
      <c r="AI26" s="494"/>
      <c r="AJ26" s="203" t="s">
        <v>162</v>
      </c>
      <c r="AK26" s="203" t="s">
        <v>449</v>
      </c>
      <c r="AL26" s="203" t="s">
        <v>164</v>
      </c>
      <c r="AM26" s="205" t="s">
        <v>168</v>
      </c>
      <c r="AN26" s="494"/>
      <c r="AO26" s="203" t="s">
        <v>162</v>
      </c>
      <c r="AP26" s="203" t="s">
        <v>449</v>
      </c>
      <c r="AQ26" s="203" t="s">
        <v>164</v>
      </c>
      <c r="AR26" s="205" t="s">
        <v>168</v>
      </c>
      <c r="AS26" s="494"/>
      <c r="AT26" s="203" t="s">
        <v>162</v>
      </c>
      <c r="AU26" s="203" t="s">
        <v>449</v>
      </c>
      <c r="AV26" s="203" t="s">
        <v>164</v>
      </c>
      <c r="AW26" s="205" t="s">
        <v>168</v>
      </c>
      <c r="AX26" s="494"/>
    </row>
    <row r="27" spans="2:50" ht="14.25" hidden="1" customHeight="1" outlineLevel="1">
      <c r="B27" s="494" t="s">
        <v>499</v>
      </c>
      <c r="C27" s="203">
        <v>1</v>
      </c>
      <c r="D27" s="206" t="s">
        <v>420</v>
      </c>
      <c r="E27" s="207">
        <v>24</v>
      </c>
      <c r="F27" s="203">
        <v>2000</v>
      </c>
      <c r="G27" s="208">
        <f t="shared" ref="G27" si="16">F27/E27</f>
        <v>83.333333333333329</v>
      </c>
      <c r="H27" s="529">
        <f>AVERAGE(G27:G41)</f>
        <v>83.333333333333329</v>
      </c>
      <c r="I27" s="209">
        <f>AVERAGE(P27,U27,Z27,AE27,AJ27,AO27,AT27)</f>
        <v>24</v>
      </c>
      <c r="J27" s="209">
        <f>AVERAGE(Q27,V27,AA27,AF27,AK27,AP27,AU27)</f>
        <v>1709.1917492304551</v>
      </c>
      <c r="K27" s="210">
        <f>AVERAGE(R27,W27,AB27,AG27,AL27,AQ27,AV27)</f>
        <v>71.216322884602292</v>
      </c>
      <c r="L27" s="530">
        <f>IFERROR(AVERAGE(K27:K41),"-")</f>
        <v>71.216322884602292</v>
      </c>
      <c r="M27" s="209">
        <f>RANK(K27, K$27:$K$41)</f>
        <v>1</v>
      </c>
      <c r="N27" s="494"/>
      <c r="O27" s="494"/>
      <c r="P27" s="203">
        <v>24</v>
      </c>
      <c r="Q27" s="207">
        <v>1709.6571144608263</v>
      </c>
      <c r="R27" s="208">
        <f t="shared" ref="R27" si="17">Q27/P27</f>
        <v>71.235713102534433</v>
      </c>
      <c r="S27" s="205">
        <f>RANK(R27, R$27:R$41)</f>
        <v>1</v>
      </c>
      <c r="T27" s="529">
        <f>AVERAGE(R27:R41)</f>
        <v>71.235713102534433</v>
      </c>
      <c r="U27" s="203">
        <v>24</v>
      </c>
      <c r="V27" s="207">
        <v>1709.8546042003231</v>
      </c>
      <c r="W27" s="208">
        <f t="shared" ref="W27" si="18">V27/U27</f>
        <v>71.243941841680126</v>
      </c>
      <c r="X27" s="205">
        <f>RANK(W27, W$27:W$41)</f>
        <v>1</v>
      </c>
      <c r="Y27" s="529">
        <f>AVERAGE(W27:W41)</f>
        <v>71.243941841680126</v>
      </c>
      <c r="Z27" s="203">
        <v>24</v>
      </c>
      <c r="AA27" s="207">
        <v>1710.390286209888</v>
      </c>
      <c r="AB27" s="208">
        <f t="shared" ref="AB27" si="19">AA27/Z27</f>
        <v>71.266261925411996</v>
      </c>
      <c r="AC27" s="205">
        <f>RANK(AB27, AB$27:AB$41)</f>
        <v>1</v>
      </c>
      <c r="AD27" s="529">
        <f>AVERAGE(AB27:AB41)</f>
        <v>71.266261925411996</v>
      </c>
      <c r="AE27" s="203">
        <v>24</v>
      </c>
      <c r="AF27" s="207">
        <v>1708.9376053962901</v>
      </c>
      <c r="AG27" s="208">
        <f t="shared" ref="AG27" si="20">AF27/AE27</f>
        <v>71.20573355817875</v>
      </c>
      <c r="AH27" s="205">
        <f>RANK(AG27, AG$27:AG$41)</f>
        <v>1</v>
      </c>
      <c r="AI27" s="529">
        <f>AVERAGE(AG27:AG41)</f>
        <v>71.20573355817875</v>
      </c>
      <c r="AJ27" s="203">
        <v>24</v>
      </c>
      <c r="AK27" s="207">
        <v>1708.4380610412936</v>
      </c>
      <c r="AL27" s="208">
        <f t="shared" ref="AL27" si="21">AK27/AJ27</f>
        <v>71.184919210053906</v>
      </c>
      <c r="AM27" s="205">
        <f>RANK(AL27, AL$27:AL$41)</f>
        <v>1</v>
      </c>
      <c r="AN27" s="529">
        <f>AVERAGE(AL27:AL41)</f>
        <v>71.184919210053906</v>
      </c>
      <c r="AO27" s="203">
        <v>24</v>
      </c>
      <c r="AP27" s="207">
        <v>1708.0126182965303</v>
      </c>
      <c r="AQ27" s="208">
        <f t="shared" ref="AQ27" si="22">AP27/AO27</f>
        <v>71.167192429022094</v>
      </c>
      <c r="AR27" s="205">
        <f>RANK(AQ27, AQ$27:AQ$41)</f>
        <v>1</v>
      </c>
      <c r="AS27" s="529">
        <f>AVERAGE(AQ27:AQ41)</f>
        <v>71.167192429022094</v>
      </c>
      <c r="AT27" s="203">
        <v>24</v>
      </c>
      <c r="AU27" s="207">
        <v>1709.0519550080348</v>
      </c>
      <c r="AV27" s="208">
        <f t="shared" ref="AV27" si="23">AU27/AT27</f>
        <v>71.21049812533478</v>
      </c>
      <c r="AW27" s="205">
        <f>RANK(AV27, AV$27:AV$41)</f>
        <v>1</v>
      </c>
      <c r="AX27" s="529">
        <f>AVERAGE(AV27:AV41)</f>
        <v>71.21049812533478</v>
      </c>
    </row>
    <row r="28" spans="2:50" ht="14.25" hidden="1" customHeight="1" outlineLevel="1">
      <c r="B28" s="494"/>
      <c r="C28" s="203">
        <v>2</v>
      </c>
      <c r="D28" s="206"/>
      <c r="E28" s="207"/>
      <c r="F28" s="203"/>
      <c r="G28" s="208"/>
      <c r="H28" s="529"/>
      <c r="I28" s="209"/>
      <c r="J28" s="209"/>
      <c r="K28" s="210"/>
      <c r="L28" s="530"/>
      <c r="M28" s="209"/>
      <c r="N28" s="494"/>
      <c r="O28" s="494"/>
      <c r="P28" s="203"/>
      <c r="Q28" s="207"/>
      <c r="R28" s="203"/>
      <c r="S28" s="205"/>
      <c r="T28" s="529"/>
      <c r="U28" s="203"/>
      <c r="V28" s="207"/>
      <c r="W28" s="208"/>
      <c r="X28" s="205"/>
      <c r="Y28" s="529"/>
      <c r="Z28" s="203"/>
      <c r="AA28" s="207"/>
      <c r="AB28" s="208"/>
      <c r="AC28" s="205"/>
      <c r="AD28" s="529"/>
      <c r="AE28" s="203"/>
      <c r="AF28" s="207"/>
      <c r="AG28" s="208"/>
      <c r="AH28" s="205"/>
      <c r="AI28" s="529"/>
      <c r="AJ28" s="203"/>
      <c r="AK28" s="203"/>
      <c r="AL28" s="203"/>
      <c r="AM28" s="205"/>
      <c r="AN28" s="529"/>
      <c r="AO28" s="203"/>
      <c r="AP28" s="203"/>
      <c r="AQ28" s="203"/>
      <c r="AR28" s="205"/>
      <c r="AS28" s="529"/>
      <c r="AT28" s="203"/>
      <c r="AU28" s="203"/>
      <c r="AV28" s="203"/>
      <c r="AW28" s="205"/>
      <c r="AX28" s="529"/>
    </row>
    <row r="29" spans="2:50" ht="14.25" hidden="1" customHeight="1" outlineLevel="1">
      <c r="B29" s="494"/>
      <c r="C29" s="203">
        <v>3</v>
      </c>
      <c r="D29" s="206"/>
      <c r="E29" s="207"/>
      <c r="F29" s="203"/>
      <c r="G29" s="208"/>
      <c r="H29" s="529"/>
      <c r="I29" s="209"/>
      <c r="J29" s="209"/>
      <c r="K29" s="210"/>
      <c r="L29" s="530"/>
      <c r="M29" s="209"/>
      <c r="N29" s="494"/>
      <c r="O29" s="494"/>
      <c r="P29" s="203"/>
      <c r="Q29" s="207"/>
      <c r="R29" s="203"/>
      <c r="S29" s="205"/>
      <c r="T29" s="529"/>
      <c r="U29" s="203"/>
      <c r="V29" s="207"/>
      <c r="W29" s="208"/>
      <c r="X29" s="205"/>
      <c r="Y29" s="529"/>
      <c r="Z29" s="203"/>
      <c r="AA29" s="207"/>
      <c r="AB29" s="208"/>
      <c r="AC29" s="205"/>
      <c r="AD29" s="529"/>
      <c r="AE29" s="203"/>
      <c r="AF29" s="207"/>
      <c r="AG29" s="208"/>
      <c r="AH29" s="205"/>
      <c r="AI29" s="529"/>
      <c r="AJ29" s="203"/>
      <c r="AK29" s="203"/>
      <c r="AL29" s="203"/>
      <c r="AM29" s="205"/>
      <c r="AN29" s="529"/>
      <c r="AO29" s="203"/>
      <c r="AP29" s="203"/>
      <c r="AQ29" s="203"/>
      <c r="AR29" s="205"/>
      <c r="AS29" s="529"/>
      <c r="AT29" s="203"/>
      <c r="AU29" s="203"/>
      <c r="AV29" s="203"/>
      <c r="AW29" s="205"/>
      <c r="AX29" s="529"/>
    </row>
    <row r="30" spans="2:50" ht="14.25" hidden="1" customHeight="1" outlineLevel="1">
      <c r="B30" s="494"/>
      <c r="C30" s="203">
        <v>4</v>
      </c>
      <c r="D30" s="206"/>
      <c r="E30" s="207"/>
      <c r="F30" s="203"/>
      <c r="G30" s="208"/>
      <c r="H30" s="529"/>
      <c r="I30" s="209"/>
      <c r="J30" s="209"/>
      <c r="K30" s="210"/>
      <c r="L30" s="530"/>
      <c r="M30" s="209"/>
      <c r="N30" s="494"/>
      <c r="O30" s="494"/>
      <c r="P30" s="203"/>
      <c r="Q30" s="207"/>
      <c r="R30" s="203"/>
      <c r="S30" s="205"/>
      <c r="T30" s="529"/>
      <c r="U30" s="203"/>
      <c r="V30" s="207"/>
      <c r="W30" s="208"/>
      <c r="X30" s="205"/>
      <c r="Y30" s="529"/>
      <c r="Z30" s="203"/>
      <c r="AA30" s="207"/>
      <c r="AB30" s="208"/>
      <c r="AC30" s="205"/>
      <c r="AD30" s="529"/>
      <c r="AE30" s="203"/>
      <c r="AF30" s="207"/>
      <c r="AG30" s="208"/>
      <c r="AH30" s="205"/>
      <c r="AI30" s="529"/>
      <c r="AJ30" s="203"/>
      <c r="AK30" s="203"/>
      <c r="AL30" s="203"/>
      <c r="AM30" s="205"/>
      <c r="AN30" s="529"/>
      <c r="AO30" s="203"/>
      <c r="AP30" s="203"/>
      <c r="AQ30" s="203"/>
      <c r="AR30" s="205"/>
      <c r="AS30" s="529"/>
      <c r="AT30" s="203"/>
      <c r="AU30" s="203"/>
      <c r="AV30" s="203"/>
      <c r="AW30" s="205"/>
      <c r="AX30" s="529"/>
    </row>
    <row r="31" spans="2:50" ht="14.25" hidden="1" customHeight="1" outlineLevel="1">
      <c r="B31" s="494"/>
      <c r="C31" s="203">
        <v>5</v>
      </c>
      <c r="D31" s="206"/>
      <c r="E31" s="207"/>
      <c r="F31" s="203"/>
      <c r="G31" s="208"/>
      <c r="H31" s="529"/>
      <c r="I31" s="209"/>
      <c r="J31" s="209"/>
      <c r="K31" s="210"/>
      <c r="L31" s="530"/>
      <c r="M31" s="209"/>
      <c r="N31" s="494"/>
      <c r="O31" s="494"/>
      <c r="P31" s="203"/>
      <c r="Q31" s="207"/>
      <c r="R31" s="203"/>
      <c r="S31" s="205"/>
      <c r="T31" s="529"/>
      <c r="U31" s="203"/>
      <c r="V31" s="207"/>
      <c r="W31" s="208"/>
      <c r="X31" s="205"/>
      <c r="Y31" s="529"/>
      <c r="Z31" s="203"/>
      <c r="AA31" s="207"/>
      <c r="AB31" s="208"/>
      <c r="AC31" s="205"/>
      <c r="AD31" s="529"/>
      <c r="AE31" s="203"/>
      <c r="AF31" s="207"/>
      <c r="AG31" s="208"/>
      <c r="AH31" s="205"/>
      <c r="AI31" s="529"/>
      <c r="AJ31" s="203"/>
      <c r="AK31" s="203"/>
      <c r="AL31" s="203"/>
      <c r="AM31" s="205"/>
      <c r="AN31" s="529"/>
      <c r="AO31" s="203"/>
      <c r="AP31" s="203"/>
      <c r="AQ31" s="203"/>
      <c r="AR31" s="205"/>
      <c r="AS31" s="529"/>
      <c r="AT31" s="203"/>
      <c r="AU31" s="203"/>
      <c r="AV31" s="203"/>
      <c r="AW31" s="205"/>
      <c r="AX31" s="529"/>
    </row>
    <row r="32" spans="2:50" ht="14.25" hidden="1" customHeight="1" outlineLevel="1">
      <c r="B32" s="494"/>
      <c r="C32" s="203">
        <v>6</v>
      </c>
      <c r="D32" s="206"/>
      <c r="E32" s="207"/>
      <c r="F32" s="203"/>
      <c r="G32" s="208"/>
      <c r="H32" s="529"/>
      <c r="I32" s="209"/>
      <c r="J32" s="209"/>
      <c r="K32" s="210"/>
      <c r="L32" s="530"/>
      <c r="M32" s="209"/>
      <c r="N32" s="494"/>
      <c r="O32" s="494"/>
      <c r="P32" s="203"/>
      <c r="Q32" s="207"/>
      <c r="R32" s="203"/>
      <c r="S32" s="205"/>
      <c r="T32" s="529"/>
      <c r="U32" s="203"/>
      <c r="V32" s="207"/>
      <c r="W32" s="208"/>
      <c r="X32" s="205"/>
      <c r="Y32" s="529"/>
      <c r="Z32" s="203"/>
      <c r="AA32" s="207"/>
      <c r="AB32" s="208"/>
      <c r="AC32" s="205"/>
      <c r="AD32" s="529"/>
      <c r="AE32" s="203"/>
      <c r="AF32" s="207"/>
      <c r="AG32" s="208"/>
      <c r="AH32" s="205"/>
      <c r="AI32" s="529"/>
      <c r="AJ32" s="203"/>
      <c r="AK32" s="203"/>
      <c r="AL32" s="203"/>
      <c r="AM32" s="205"/>
      <c r="AN32" s="529"/>
      <c r="AO32" s="203"/>
      <c r="AP32" s="203"/>
      <c r="AQ32" s="203"/>
      <c r="AR32" s="205"/>
      <c r="AS32" s="529"/>
      <c r="AT32" s="203"/>
      <c r="AU32" s="203"/>
      <c r="AV32" s="203"/>
      <c r="AW32" s="205"/>
      <c r="AX32" s="529"/>
    </row>
    <row r="33" spans="2:50" ht="14.25" hidden="1" customHeight="1" outlineLevel="1">
      <c r="B33" s="494"/>
      <c r="C33" s="203">
        <v>7</v>
      </c>
      <c r="D33" s="206"/>
      <c r="E33" s="207"/>
      <c r="F33" s="203"/>
      <c r="G33" s="208"/>
      <c r="H33" s="529"/>
      <c r="I33" s="209"/>
      <c r="J33" s="209"/>
      <c r="K33" s="210"/>
      <c r="L33" s="530"/>
      <c r="M33" s="209"/>
      <c r="N33" s="494"/>
      <c r="O33" s="494"/>
      <c r="P33" s="203"/>
      <c r="Q33" s="207"/>
      <c r="R33" s="203"/>
      <c r="S33" s="205"/>
      <c r="T33" s="529"/>
      <c r="U33" s="203"/>
      <c r="V33" s="207"/>
      <c r="W33" s="208"/>
      <c r="X33" s="205"/>
      <c r="Y33" s="529"/>
      <c r="Z33" s="203"/>
      <c r="AA33" s="207"/>
      <c r="AB33" s="208"/>
      <c r="AC33" s="205"/>
      <c r="AD33" s="529"/>
      <c r="AE33" s="203"/>
      <c r="AF33" s="207"/>
      <c r="AG33" s="208"/>
      <c r="AH33" s="205"/>
      <c r="AI33" s="529"/>
      <c r="AJ33" s="203"/>
      <c r="AK33" s="203"/>
      <c r="AL33" s="203"/>
      <c r="AM33" s="205"/>
      <c r="AN33" s="529"/>
      <c r="AO33" s="203"/>
      <c r="AP33" s="203"/>
      <c r="AQ33" s="203"/>
      <c r="AR33" s="205"/>
      <c r="AS33" s="529"/>
      <c r="AT33" s="203"/>
      <c r="AU33" s="203"/>
      <c r="AV33" s="203"/>
      <c r="AW33" s="205"/>
      <c r="AX33" s="529"/>
    </row>
    <row r="34" spans="2:50" ht="14.25" hidden="1" customHeight="1" outlineLevel="1">
      <c r="B34" s="494"/>
      <c r="C34" s="203">
        <v>8</v>
      </c>
      <c r="D34" s="206"/>
      <c r="E34" s="207"/>
      <c r="F34" s="203"/>
      <c r="G34" s="208"/>
      <c r="H34" s="529"/>
      <c r="I34" s="209"/>
      <c r="J34" s="209"/>
      <c r="K34" s="210"/>
      <c r="L34" s="530"/>
      <c r="M34" s="209"/>
      <c r="N34" s="494"/>
      <c r="O34" s="494"/>
      <c r="P34" s="203"/>
      <c r="Q34" s="207"/>
      <c r="R34" s="203"/>
      <c r="S34" s="205"/>
      <c r="T34" s="529"/>
      <c r="U34" s="203"/>
      <c r="V34" s="207"/>
      <c r="W34" s="208"/>
      <c r="X34" s="205"/>
      <c r="Y34" s="529"/>
      <c r="Z34" s="203"/>
      <c r="AA34" s="207"/>
      <c r="AB34" s="208"/>
      <c r="AC34" s="205"/>
      <c r="AD34" s="529"/>
      <c r="AE34" s="203"/>
      <c r="AF34" s="207"/>
      <c r="AG34" s="208"/>
      <c r="AH34" s="205"/>
      <c r="AI34" s="529"/>
      <c r="AJ34" s="203"/>
      <c r="AK34" s="203"/>
      <c r="AL34" s="203"/>
      <c r="AM34" s="205"/>
      <c r="AN34" s="529"/>
      <c r="AO34" s="203"/>
      <c r="AP34" s="203"/>
      <c r="AQ34" s="203"/>
      <c r="AR34" s="205"/>
      <c r="AS34" s="529"/>
      <c r="AT34" s="203"/>
      <c r="AU34" s="203"/>
      <c r="AV34" s="203"/>
      <c r="AW34" s="205"/>
      <c r="AX34" s="529"/>
    </row>
    <row r="35" spans="2:50" ht="14.25" hidden="1" customHeight="1" outlineLevel="1">
      <c r="B35" s="494"/>
      <c r="C35" s="203">
        <v>9</v>
      </c>
      <c r="D35" s="206"/>
      <c r="E35" s="207"/>
      <c r="F35" s="203"/>
      <c r="G35" s="208"/>
      <c r="H35" s="529"/>
      <c r="I35" s="209"/>
      <c r="J35" s="209"/>
      <c r="K35" s="210"/>
      <c r="L35" s="530"/>
      <c r="M35" s="209"/>
      <c r="N35" s="494"/>
      <c r="O35" s="494"/>
      <c r="P35" s="203"/>
      <c r="Q35" s="207"/>
      <c r="R35" s="203"/>
      <c r="S35" s="205"/>
      <c r="T35" s="529"/>
      <c r="U35" s="203"/>
      <c r="V35" s="207"/>
      <c r="W35" s="208"/>
      <c r="X35" s="205"/>
      <c r="Y35" s="529"/>
      <c r="Z35" s="203"/>
      <c r="AA35" s="207"/>
      <c r="AB35" s="208"/>
      <c r="AC35" s="205"/>
      <c r="AD35" s="529"/>
      <c r="AE35" s="203"/>
      <c r="AF35" s="207"/>
      <c r="AG35" s="208"/>
      <c r="AH35" s="205"/>
      <c r="AI35" s="529"/>
      <c r="AJ35" s="203"/>
      <c r="AK35" s="203"/>
      <c r="AL35" s="203"/>
      <c r="AM35" s="205"/>
      <c r="AN35" s="529"/>
      <c r="AO35" s="203"/>
      <c r="AP35" s="203"/>
      <c r="AQ35" s="203"/>
      <c r="AR35" s="205"/>
      <c r="AS35" s="529"/>
      <c r="AT35" s="203"/>
      <c r="AU35" s="203"/>
      <c r="AV35" s="203"/>
      <c r="AW35" s="205"/>
      <c r="AX35" s="529"/>
    </row>
    <row r="36" spans="2:50" ht="14.25" hidden="1" customHeight="1" outlineLevel="1">
      <c r="B36" s="494"/>
      <c r="C36" s="203">
        <v>10</v>
      </c>
      <c r="D36" s="206"/>
      <c r="E36" s="207"/>
      <c r="F36" s="203"/>
      <c r="G36" s="208"/>
      <c r="H36" s="529"/>
      <c r="I36" s="209"/>
      <c r="J36" s="209"/>
      <c r="K36" s="210"/>
      <c r="L36" s="530"/>
      <c r="M36" s="209"/>
      <c r="N36" s="494"/>
      <c r="O36" s="494"/>
      <c r="P36" s="203"/>
      <c r="Q36" s="203"/>
      <c r="R36" s="203"/>
      <c r="S36" s="205"/>
      <c r="T36" s="529"/>
      <c r="U36" s="203"/>
      <c r="V36" s="207"/>
      <c r="W36" s="208"/>
      <c r="X36" s="205"/>
      <c r="Y36" s="529"/>
      <c r="Z36" s="203"/>
      <c r="AA36" s="207"/>
      <c r="AB36" s="208"/>
      <c r="AC36" s="205"/>
      <c r="AD36" s="529"/>
      <c r="AE36" s="203"/>
      <c r="AF36" s="207"/>
      <c r="AG36" s="208"/>
      <c r="AH36" s="205"/>
      <c r="AI36" s="529"/>
      <c r="AJ36" s="203"/>
      <c r="AK36" s="203"/>
      <c r="AL36" s="203"/>
      <c r="AM36" s="205"/>
      <c r="AN36" s="529"/>
      <c r="AO36" s="203"/>
      <c r="AP36" s="203"/>
      <c r="AQ36" s="203"/>
      <c r="AR36" s="205"/>
      <c r="AS36" s="529"/>
      <c r="AT36" s="203"/>
      <c r="AU36" s="203"/>
      <c r="AV36" s="203"/>
      <c r="AW36" s="205"/>
      <c r="AX36" s="529"/>
    </row>
    <row r="37" spans="2:50" ht="14.25" hidden="1" customHeight="1" outlineLevel="1">
      <c r="B37" s="494"/>
      <c r="C37" s="203">
        <v>11</v>
      </c>
      <c r="D37" s="206"/>
      <c r="E37" s="203"/>
      <c r="F37" s="203"/>
      <c r="G37" s="203"/>
      <c r="H37" s="529"/>
      <c r="I37" s="209"/>
      <c r="J37" s="209"/>
      <c r="K37" s="210"/>
      <c r="L37" s="530"/>
      <c r="M37" s="209"/>
      <c r="N37" s="494"/>
      <c r="O37" s="494"/>
      <c r="P37" s="203"/>
      <c r="Q37" s="203"/>
      <c r="R37" s="203"/>
      <c r="S37" s="205"/>
      <c r="T37" s="529"/>
      <c r="U37" s="203"/>
      <c r="V37" s="207"/>
      <c r="W37" s="208"/>
      <c r="X37" s="205"/>
      <c r="Y37" s="529"/>
      <c r="Z37" s="203"/>
      <c r="AA37" s="207"/>
      <c r="AB37" s="208"/>
      <c r="AC37" s="205"/>
      <c r="AD37" s="529"/>
      <c r="AE37" s="203"/>
      <c r="AF37" s="207"/>
      <c r="AG37" s="208"/>
      <c r="AH37" s="205"/>
      <c r="AI37" s="529"/>
      <c r="AJ37" s="203"/>
      <c r="AK37" s="203"/>
      <c r="AL37" s="203"/>
      <c r="AM37" s="205"/>
      <c r="AN37" s="529"/>
      <c r="AO37" s="203"/>
      <c r="AP37" s="203"/>
      <c r="AQ37" s="203"/>
      <c r="AR37" s="205"/>
      <c r="AS37" s="529"/>
      <c r="AT37" s="203"/>
      <c r="AU37" s="203"/>
      <c r="AV37" s="203"/>
      <c r="AW37" s="205"/>
      <c r="AX37" s="529"/>
    </row>
    <row r="38" spans="2:50" ht="14.25" hidden="1" customHeight="1" outlineLevel="1">
      <c r="B38" s="494"/>
      <c r="C38" s="203">
        <v>12</v>
      </c>
      <c r="D38" s="206"/>
      <c r="E38" s="203"/>
      <c r="F38" s="203"/>
      <c r="G38" s="203"/>
      <c r="H38" s="529"/>
      <c r="I38" s="209"/>
      <c r="J38" s="209"/>
      <c r="K38" s="210"/>
      <c r="L38" s="530"/>
      <c r="M38" s="209"/>
      <c r="N38" s="494"/>
      <c r="O38" s="494"/>
      <c r="P38" s="203"/>
      <c r="Q38" s="203"/>
      <c r="R38" s="203"/>
      <c r="S38" s="205"/>
      <c r="T38" s="529"/>
      <c r="U38" s="203"/>
      <c r="V38" s="207"/>
      <c r="W38" s="208"/>
      <c r="X38" s="205"/>
      <c r="Y38" s="529"/>
      <c r="Z38" s="203"/>
      <c r="AA38" s="207"/>
      <c r="AB38" s="208"/>
      <c r="AC38" s="205"/>
      <c r="AD38" s="529"/>
      <c r="AE38" s="203"/>
      <c r="AF38" s="207"/>
      <c r="AG38" s="208"/>
      <c r="AH38" s="205"/>
      <c r="AI38" s="529"/>
      <c r="AJ38" s="203"/>
      <c r="AK38" s="203"/>
      <c r="AL38" s="203"/>
      <c r="AM38" s="205"/>
      <c r="AN38" s="529"/>
      <c r="AO38" s="203"/>
      <c r="AP38" s="203"/>
      <c r="AQ38" s="203"/>
      <c r="AR38" s="205"/>
      <c r="AS38" s="529"/>
      <c r="AT38" s="203"/>
      <c r="AU38" s="203"/>
      <c r="AV38" s="203"/>
      <c r="AW38" s="205"/>
      <c r="AX38" s="529"/>
    </row>
    <row r="39" spans="2:50" ht="14.25" hidden="1" customHeight="1" outlineLevel="1">
      <c r="B39" s="494"/>
      <c r="C39" s="203">
        <v>13</v>
      </c>
      <c r="D39" s="206"/>
      <c r="E39" s="203"/>
      <c r="F39" s="203"/>
      <c r="G39" s="203"/>
      <c r="H39" s="529"/>
      <c r="I39" s="209"/>
      <c r="J39" s="209"/>
      <c r="K39" s="210"/>
      <c r="L39" s="530"/>
      <c r="M39" s="209"/>
      <c r="N39" s="494"/>
      <c r="O39" s="494"/>
      <c r="P39" s="203"/>
      <c r="Q39" s="203"/>
      <c r="R39" s="203"/>
      <c r="S39" s="205"/>
      <c r="T39" s="529"/>
      <c r="U39" s="203"/>
      <c r="V39" s="207"/>
      <c r="W39" s="208"/>
      <c r="X39" s="205"/>
      <c r="Y39" s="529"/>
      <c r="Z39" s="203"/>
      <c r="AA39" s="207"/>
      <c r="AB39" s="208"/>
      <c r="AC39" s="205"/>
      <c r="AD39" s="529"/>
      <c r="AE39" s="203"/>
      <c r="AF39" s="207"/>
      <c r="AG39" s="208"/>
      <c r="AH39" s="205"/>
      <c r="AI39" s="529"/>
      <c r="AJ39" s="203"/>
      <c r="AK39" s="203"/>
      <c r="AL39" s="203"/>
      <c r="AM39" s="205"/>
      <c r="AN39" s="529"/>
      <c r="AO39" s="203"/>
      <c r="AP39" s="203"/>
      <c r="AQ39" s="203"/>
      <c r="AR39" s="205"/>
      <c r="AS39" s="529"/>
      <c r="AT39" s="203"/>
      <c r="AU39" s="203"/>
      <c r="AV39" s="203"/>
      <c r="AW39" s="205"/>
      <c r="AX39" s="529"/>
    </row>
    <row r="40" spans="2:50" ht="14.25" hidden="1" customHeight="1" outlineLevel="1">
      <c r="B40" s="494"/>
      <c r="C40" s="203">
        <v>14</v>
      </c>
      <c r="D40" s="206"/>
      <c r="E40" s="203"/>
      <c r="F40" s="203"/>
      <c r="G40" s="203"/>
      <c r="H40" s="529"/>
      <c r="I40" s="209"/>
      <c r="J40" s="209"/>
      <c r="K40" s="210"/>
      <c r="L40" s="530"/>
      <c r="M40" s="209"/>
      <c r="N40" s="494"/>
      <c r="O40" s="494"/>
      <c r="P40" s="203"/>
      <c r="Q40" s="203"/>
      <c r="R40" s="203"/>
      <c r="S40" s="205"/>
      <c r="T40" s="529"/>
      <c r="U40" s="203"/>
      <c r="V40" s="207"/>
      <c r="W40" s="208"/>
      <c r="X40" s="205"/>
      <c r="Y40" s="529"/>
      <c r="Z40" s="203"/>
      <c r="AA40" s="207"/>
      <c r="AB40" s="208"/>
      <c r="AC40" s="205"/>
      <c r="AD40" s="529"/>
      <c r="AE40" s="203"/>
      <c r="AF40" s="207"/>
      <c r="AG40" s="208"/>
      <c r="AH40" s="205"/>
      <c r="AI40" s="529"/>
      <c r="AJ40" s="203"/>
      <c r="AK40" s="203"/>
      <c r="AL40" s="203"/>
      <c r="AM40" s="205"/>
      <c r="AN40" s="529"/>
      <c r="AO40" s="203"/>
      <c r="AP40" s="203"/>
      <c r="AQ40" s="203"/>
      <c r="AR40" s="205"/>
      <c r="AS40" s="529"/>
      <c r="AT40" s="203"/>
      <c r="AU40" s="203"/>
      <c r="AV40" s="203"/>
      <c r="AW40" s="205"/>
      <c r="AX40" s="529"/>
    </row>
    <row r="41" spans="2:50" ht="14.25" hidden="1" customHeight="1" outlineLevel="1">
      <c r="B41" s="494"/>
      <c r="C41" s="203">
        <v>15</v>
      </c>
      <c r="D41" s="206"/>
      <c r="E41" s="203"/>
      <c r="F41" s="203"/>
      <c r="G41" s="203"/>
      <c r="H41" s="529"/>
      <c r="I41" s="209"/>
      <c r="J41" s="209"/>
      <c r="K41" s="210"/>
      <c r="L41" s="530"/>
      <c r="M41" s="209"/>
      <c r="N41" s="494"/>
      <c r="O41" s="494"/>
      <c r="P41" s="203"/>
      <c r="Q41" s="207"/>
      <c r="R41" s="208"/>
      <c r="S41" s="205"/>
      <c r="T41" s="529"/>
      <c r="U41" s="203"/>
      <c r="V41" s="207"/>
      <c r="W41" s="208"/>
      <c r="X41" s="205"/>
      <c r="Y41" s="529"/>
      <c r="Z41" s="203"/>
      <c r="AA41" s="207"/>
      <c r="AB41" s="208"/>
      <c r="AC41" s="205"/>
      <c r="AD41" s="529"/>
      <c r="AE41" s="203"/>
      <c r="AF41" s="207"/>
      <c r="AG41" s="208"/>
      <c r="AH41" s="205"/>
      <c r="AI41" s="529"/>
      <c r="AJ41" s="203"/>
      <c r="AK41" s="207"/>
      <c r="AL41" s="208"/>
      <c r="AM41" s="205"/>
      <c r="AN41" s="529"/>
      <c r="AO41" s="203"/>
      <c r="AP41" s="207"/>
      <c r="AQ41" s="208"/>
      <c r="AR41" s="205"/>
      <c r="AS41" s="529"/>
      <c r="AT41" s="203"/>
      <c r="AU41" s="207"/>
      <c r="AV41" s="208"/>
      <c r="AW41" s="205"/>
      <c r="AX41" s="529"/>
    </row>
    <row r="42" spans="2:50" ht="14.25" hidden="1" customHeight="1" outlineLevel="1" collapsed="1">
      <c r="B42" s="531" t="s">
        <v>603</v>
      </c>
      <c r="C42" s="532"/>
      <c r="D42" s="532"/>
      <c r="E42" s="532"/>
      <c r="F42" s="532"/>
      <c r="G42" s="532"/>
      <c r="H42" s="532"/>
      <c r="I42" s="532"/>
      <c r="J42" s="532"/>
      <c r="K42" s="532"/>
      <c r="L42" s="532"/>
      <c r="M42" s="533"/>
      <c r="N42" s="575" t="s">
        <v>445</v>
      </c>
      <c r="O42" s="575" t="s">
        <v>105</v>
      </c>
      <c r="P42" s="587">
        <v>45881</v>
      </c>
      <c r="Q42" s="588"/>
      <c r="R42" s="588"/>
      <c r="S42" s="588"/>
      <c r="T42" s="588"/>
      <c r="U42" s="589">
        <f>P42+1</f>
        <v>45882</v>
      </c>
      <c r="V42" s="590"/>
      <c r="W42" s="590"/>
      <c r="X42" s="590"/>
      <c r="Y42" s="590"/>
      <c r="Z42" s="587">
        <f t="shared" ref="Z42" si="24">U42+1</f>
        <v>45883</v>
      </c>
      <c r="AA42" s="588"/>
      <c r="AB42" s="588"/>
      <c r="AC42" s="588"/>
      <c r="AD42" s="588"/>
      <c r="AE42" s="589">
        <f t="shared" ref="AE42" si="25">Z42+1</f>
        <v>45884</v>
      </c>
      <c r="AF42" s="590"/>
      <c r="AG42" s="590"/>
      <c r="AH42" s="590"/>
      <c r="AI42" s="590"/>
      <c r="AJ42" s="591">
        <f t="shared" ref="AJ42" si="26">AE42+1</f>
        <v>45885</v>
      </c>
      <c r="AK42" s="592"/>
      <c r="AL42" s="592"/>
      <c r="AM42" s="592"/>
      <c r="AN42" s="593"/>
      <c r="AO42" s="589">
        <f t="shared" ref="AO42" si="27">AJ42+1</f>
        <v>45886</v>
      </c>
      <c r="AP42" s="590"/>
      <c r="AQ42" s="590"/>
      <c r="AR42" s="590"/>
      <c r="AS42" s="590"/>
      <c r="AT42" s="591">
        <f t="shared" ref="AT42" si="28">AO42+1</f>
        <v>45887</v>
      </c>
      <c r="AU42" s="592"/>
      <c r="AV42" s="592"/>
      <c r="AW42" s="592"/>
      <c r="AX42" s="593"/>
    </row>
    <row r="43" spans="2:50" ht="14.25" hidden="1" customHeight="1" outlineLevel="1">
      <c r="B43" s="534"/>
      <c r="C43" s="534"/>
      <c r="D43" s="534"/>
      <c r="E43" s="534"/>
      <c r="F43" s="534"/>
      <c r="G43" s="534"/>
      <c r="H43" s="534"/>
      <c r="I43" s="534"/>
      <c r="J43" s="534"/>
      <c r="K43" s="534"/>
      <c r="L43" s="534"/>
      <c r="M43" s="535"/>
      <c r="N43" s="577"/>
      <c r="O43" s="577"/>
      <c r="P43" s="594">
        <f>P42</f>
        <v>45881</v>
      </c>
      <c r="Q43" s="594"/>
      <c r="R43" s="594"/>
      <c r="S43" s="594"/>
      <c r="T43" s="594"/>
      <c r="U43" s="595">
        <f>U42</f>
        <v>45882</v>
      </c>
      <c r="V43" s="595"/>
      <c r="W43" s="595"/>
      <c r="X43" s="595"/>
      <c r="Y43" s="595"/>
      <c r="Z43" s="594">
        <f t="shared" ref="Z43" si="29">Z42</f>
        <v>45883</v>
      </c>
      <c r="AA43" s="594"/>
      <c r="AB43" s="594"/>
      <c r="AC43" s="594"/>
      <c r="AD43" s="594"/>
      <c r="AE43" s="595">
        <f t="shared" ref="AE43" si="30">AE42</f>
        <v>45884</v>
      </c>
      <c r="AF43" s="595"/>
      <c r="AG43" s="595"/>
      <c r="AH43" s="595"/>
      <c r="AI43" s="595"/>
      <c r="AJ43" s="596">
        <f t="shared" ref="AJ43" si="31">AJ42</f>
        <v>45885</v>
      </c>
      <c r="AK43" s="597"/>
      <c r="AL43" s="597"/>
      <c r="AM43" s="597"/>
      <c r="AN43" s="598"/>
      <c r="AO43" s="595">
        <f t="shared" ref="AO43" si="32">AO42</f>
        <v>45886</v>
      </c>
      <c r="AP43" s="595"/>
      <c r="AQ43" s="595"/>
      <c r="AR43" s="595"/>
      <c r="AS43" s="595"/>
      <c r="AT43" s="596">
        <f t="shared" ref="AT43" si="33">AT42</f>
        <v>45887</v>
      </c>
      <c r="AU43" s="597"/>
      <c r="AV43" s="597"/>
      <c r="AW43" s="597"/>
      <c r="AX43" s="598"/>
    </row>
    <row r="44" spans="2:50" ht="14.25" hidden="1" customHeight="1" outlineLevel="1">
      <c r="B44" s="494" t="s">
        <v>165</v>
      </c>
      <c r="C44" s="494" t="s">
        <v>160</v>
      </c>
      <c r="D44" s="494"/>
      <c r="E44" s="494" t="s">
        <v>161</v>
      </c>
      <c r="F44" s="494"/>
      <c r="G44" s="494"/>
      <c r="H44" s="494" t="s">
        <v>166</v>
      </c>
      <c r="I44" s="527" t="s">
        <v>446</v>
      </c>
      <c r="J44" s="527"/>
      <c r="K44" s="527"/>
      <c r="L44" s="527" t="s">
        <v>166</v>
      </c>
      <c r="M44" s="527" t="s">
        <v>168</v>
      </c>
      <c r="N44" s="494"/>
      <c r="O44" s="494" t="s">
        <v>167</v>
      </c>
      <c r="P44" s="494" t="s">
        <v>163</v>
      </c>
      <c r="Q44" s="494"/>
      <c r="R44" s="494"/>
      <c r="S44" s="494"/>
      <c r="T44" s="494" t="s">
        <v>166</v>
      </c>
      <c r="U44" s="494" t="s">
        <v>163</v>
      </c>
      <c r="V44" s="494"/>
      <c r="W44" s="494"/>
      <c r="X44" s="494"/>
      <c r="Y44" s="494" t="s">
        <v>166</v>
      </c>
      <c r="Z44" s="494" t="s">
        <v>163</v>
      </c>
      <c r="AA44" s="494"/>
      <c r="AB44" s="494"/>
      <c r="AC44" s="494"/>
      <c r="AD44" s="494" t="s">
        <v>166</v>
      </c>
      <c r="AE44" s="494" t="s">
        <v>163</v>
      </c>
      <c r="AF44" s="494"/>
      <c r="AG44" s="494"/>
      <c r="AH44" s="494"/>
      <c r="AI44" s="494" t="s">
        <v>166</v>
      </c>
      <c r="AJ44" s="494" t="s">
        <v>163</v>
      </c>
      <c r="AK44" s="494"/>
      <c r="AL44" s="494"/>
      <c r="AM44" s="494"/>
      <c r="AN44" s="494" t="s">
        <v>166</v>
      </c>
      <c r="AO44" s="494" t="s">
        <v>163</v>
      </c>
      <c r="AP44" s="494"/>
      <c r="AQ44" s="494"/>
      <c r="AR44" s="494"/>
      <c r="AS44" s="494" t="s">
        <v>166</v>
      </c>
      <c r="AT44" s="494" t="s">
        <v>163</v>
      </c>
      <c r="AU44" s="494"/>
      <c r="AV44" s="494"/>
      <c r="AW44" s="494"/>
      <c r="AX44" s="494" t="s">
        <v>166</v>
      </c>
    </row>
    <row r="45" spans="2:50" ht="14.25" hidden="1" customHeight="1" outlineLevel="1">
      <c r="B45" s="494"/>
      <c r="C45" s="494"/>
      <c r="D45" s="494"/>
      <c r="E45" s="494" t="s">
        <v>447</v>
      </c>
      <c r="F45" s="494"/>
      <c r="G45" s="494"/>
      <c r="H45" s="494"/>
      <c r="I45" s="527" t="s">
        <v>447</v>
      </c>
      <c r="J45" s="527"/>
      <c r="K45" s="527"/>
      <c r="L45" s="527"/>
      <c r="M45" s="527"/>
      <c r="N45" s="494"/>
      <c r="O45" s="494"/>
      <c r="P45" s="494" t="s">
        <v>448</v>
      </c>
      <c r="Q45" s="494"/>
      <c r="R45" s="494"/>
      <c r="S45" s="494"/>
      <c r="T45" s="494"/>
      <c r="U45" s="494" t="s">
        <v>448</v>
      </c>
      <c r="V45" s="494"/>
      <c r="W45" s="494"/>
      <c r="X45" s="494"/>
      <c r="Y45" s="494"/>
      <c r="Z45" s="494" t="s">
        <v>448</v>
      </c>
      <c r="AA45" s="494"/>
      <c r="AB45" s="494"/>
      <c r="AC45" s="494"/>
      <c r="AD45" s="494"/>
      <c r="AE45" s="494" t="s">
        <v>448</v>
      </c>
      <c r="AF45" s="494"/>
      <c r="AG45" s="494"/>
      <c r="AH45" s="494"/>
      <c r="AI45" s="494"/>
      <c r="AJ45" s="494" t="s">
        <v>448</v>
      </c>
      <c r="AK45" s="494"/>
      <c r="AL45" s="494"/>
      <c r="AM45" s="494"/>
      <c r="AN45" s="494"/>
      <c r="AO45" s="494" t="s">
        <v>448</v>
      </c>
      <c r="AP45" s="494"/>
      <c r="AQ45" s="494"/>
      <c r="AR45" s="494"/>
      <c r="AS45" s="494"/>
      <c r="AT45" s="494" t="s">
        <v>448</v>
      </c>
      <c r="AU45" s="494"/>
      <c r="AV45" s="494"/>
      <c r="AW45" s="494"/>
      <c r="AX45" s="494"/>
    </row>
    <row r="46" spans="2:50" ht="14.25" hidden="1" customHeight="1" outlineLevel="1">
      <c r="B46" s="494"/>
      <c r="C46" s="494"/>
      <c r="D46" s="494"/>
      <c r="E46" s="203" t="s">
        <v>162</v>
      </c>
      <c r="F46" s="203" t="s">
        <v>449</v>
      </c>
      <c r="G46" s="203" t="s">
        <v>164</v>
      </c>
      <c r="H46" s="494"/>
      <c r="I46" s="204" t="s">
        <v>162</v>
      </c>
      <c r="J46" s="204" t="s">
        <v>449</v>
      </c>
      <c r="K46" s="204" t="s">
        <v>164</v>
      </c>
      <c r="L46" s="527"/>
      <c r="M46" s="527"/>
      <c r="N46" s="494"/>
      <c r="O46" s="494"/>
      <c r="P46" s="203" t="s">
        <v>162</v>
      </c>
      <c r="Q46" s="203" t="s">
        <v>449</v>
      </c>
      <c r="R46" s="203" t="s">
        <v>164</v>
      </c>
      <c r="S46" s="205" t="s">
        <v>168</v>
      </c>
      <c r="T46" s="494"/>
      <c r="U46" s="203" t="s">
        <v>162</v>
      </c>
      <c r="V46" s="203" t="s">
        <v>449</v>
      </c>
      <c r="W46" s="203" t="s">
        <v>164</v>
      </c>
      <c r="X46" s="205" t="s">
        <v>168</v>
      </c>
      <c r="Y46" s="494"/>
      <c r="Z46" s="203" t="s">
        <v>162</v>
      </c>
      <c r="AA46" s="203" t="s">
        <v>449</v>
      </c>
      <c r="AB46" s="203" t="s">
        <v>164</v>
      </c>
      <c r="AC46" s="205" t="s">
        <v>168</v>
      </c>
      <c r="AD46" s="494"/>
      <c r="AE46" s="203" t="s">
        <v>162</v>
      </c>
      <c r="AF46" s="203" t="s">
        <v>449</v>
      </c>
      <c r="AG46" s="203" t="s">
        <v>164</v>
      </c>
      <c r="AH46" s="205" t="s">
        <v>168</v>
      </c>
      <c r="AI46" s="494"/>
      <c r="AJ46" s="203" t="s">
        <v>162</v>
      </c>
      <c r="AK46" s="203" t="s">
        <v>449</v>
      </c>
      <c r="AL46" s="203" t="s">
        <v>164</v>
      </c>
      <c r="AM46" s="205" t="s">
        <v>168</v>
      </c>
      <c r="AN46" s="494"/>
      <c r="AO46" s="203" t="s">
        <v>162</v>
      </c>
      <c r="AP46" s="203" t="s">
        <v>449</v>
      </c>
      <c r="AQ46" s="203" t="s">
        <v>164</v>
      </c>
      <c r="AR46" s="205" t="s">
        <v>168</v>
      </c>
      <c r="AS46" s="494"/>
      <c r="AT46" s="203" t="s">
        <v>162</v>
      </c>
      <c r="AU46" s="203" t="s">
        <v>449</v>
      </c>
      <c r="AV46" s="203" t="s">
        <v>164</v>
      </c>
      <c r="AW46" s="205" t="s">
        <v>168</v>
      </c>
      <c r="AX46" s="494"/>
    </row>
    <row r="47" spans="2:50" ht="14.25" hidden="1" customHeight="1" outlineLevel="1">
      <c r="B47" s="494" t="s">
        <v>499</v>
      </c>
      <c r="C47" s="203">
        <v>1</v>
      </c>
      <c r="D47" s="206" t="s">
        <v>420</v>
      </c>
      <c r="E47" s="203">
        <v>24</v>
      </c>
      <c r="F47" s="203">
        <v>2000</v>
      </c>
      <c r="G47" s="208">
        <f t="shared" ref="G47" si="34">F47/E47</f>
        <v>83.333333333333329</v>
      </c>
      <c r="H47" s="529">
        <f>AVERAGE(G47:G61)</f>
        <v>83.333333333333329</v>
      </c>
      <c r="I47" s="209">
        <f>AVERAGE(P47,U47,Z47,AE47,AJ47,AO47,AT47)</f>
        <v>24</v>
      </c>
      <c r="J47" s="209">
        <f>AVERAGE(Q47,V47,AA47,AF47,AK47,AP47,AU47)</f>
        <v>1708.9613431392722</v>
      </c>
      <c r="K47" s="210">
        <f>AVERAGE(R47,W47,AB47,AG47,AL47,AQ47,AV47)</f>
        <v>71.206722630803014</v>
      </c>
      <c r="L47" s="530">
        <f>IFERROR(AVERAGE(K47:K61),"-")</f>
        <v>71.206722630803014</v>
      </c>
      <c r="M47" s="209">
        <f>RANK(K47, K$47:$K$61)</f>
        <v>1</v>
      </c>
      <c r="N47" s="494"/>
      <c r="O47" s="494"/>
      <c r="P47" s="203">
        <v>24</v>
      </c>
      <c r="Q47" s="207">
        <v>1709.0768337526615</v>
      </c>
      <c r="R47" s="208">
        <f t="shared" ref="R47" si="35">Q47/P47</f>
        <v>71.21153473969423</v>
      </c>
      <c r="S47" s="205">
        <f>RANK(R47, R$47:R$61)</f>
        <v>1</v>
      </c>
      <c r="T47" s="529">
        <f>AVERAGE(R47:R61)</f>
        <v>71.21153473969423</v>
      </c>
      <c r="U47" s="203">
        <v>24</v>
      </c>
      <c r="V47" s="207">
        <v>1708.8229876588696</v>
      </c>
      <c r="W47" s="208">
        <f t="shared" ref="W47" si="36">V47/U47</f>
        <v>71.200957819119566</v>
      </c>
      <c r="X47" s="205">
        <f>RANK(W47, W$47:W$61)</f>
        <v>1</v>
      </c>
      <c r="Y47" s="529">
        <f>AVERAGE(W47:W61)</f>
        <v>71.200957819119566</v>
      </c>
      <c r="Z47" s="203">
        <v>24</v>
      </c>
      <c r="AA47" s="207">
        <v>1708.5324232081914</v>
      </c>
      <c r="AB47" s="208">
        <f t="shared" ref="AB47" si="37">AA47/Z47</f>
        <v>71.18885096700798</v>
      </c>
      <c r="AC47" s="205">
        <f>RANK(AB47, AB$47:AB$61)</f>
        <v>1</v>
      </c>
      <c r="AD47" s="529">
        <f>AVERAGE(AB47:AB61)</f>
        <v>71.18885096700798</v>
      </c>
      <c r="AE47" s="203">
        <v>24</v>
      </c>
      <c r="AF47" s="207">
        <v>1708.6689419795234</v>
      </c>
      <c r="AG47" s="208">
        <f t="shared" ref="AG47" si="38">AF47/AE47</f>
        <v>71.194539249146814</v>
      </c>
      <c r="AH47" s="205">
        <f>RANK(AG47, AG$47:AG$61)</f>
        <v>1</v>
      </c>
      <c r="AI47" s="529">
        <f>AVERAGE(AG47:AG61)</f>
        <v>71.194539249146814</v>
      </c>
      <c r="AJ47" s="203">
        <v>24</v>
      </c>
      <c r="AK47" s="207">
        <v>1708.8453747467931</v>
      </c>
      <c r="AL47" s="208">
        <f t="shared" ref="AL47" si="39">AK47/AJ47</f>
        <v>71.201890614449709</v>
      </c>
      <c r="AM47" s="205">
        <f>RANK(AL47, AL$47:AL$61)</f>
        <v>1</v>
      </c>
      <c r="AN47" s="529">
        <f>AVERAGE(AL47:AL61)</f>
        <v>71.201890614449709</v>
      </c>
      <c r="AO47" s="203">
        <v>24</v>
      </c>
      <c r="AP47" s="207">
        <v>1709.8094565984475</v>
      </c>
      <c r="AQ47" s="208">
        <f t="shared" ref="AQ47" si="40">AP47/AO47</f>
        <v>71.242060691601978</v>
      </c>
      <c r="AR47" s="205">
        <f>RANK(AQ47, AQ$47:AQ$61)</f>
        <v>1</v>
      </c>
      <c r="AS47" s="529">
        <f>AVERAGE(AQ47:AQ61)</f>
        <v>71.242060691601978</v>
      </c>
      <c r="AT47" s="203">
        <v>24</v>
      </c>
      <c r="AU47" s="207">
        <v>1708.9733840304189</v>
      </c>
      <c r="AV47" s="208">
        <f t="shared" ref="AV47" si="41">AU47/AT47</f>
        <v>71.207224334600781</v>
      </c>
      <c r="AW47" s="205">
        <f>RANK(AV47, AV$47:AV$61)</f>
        <v>1</v>
      </c>
      <c r="AX47" s="529">
        <f>AVERAGE(AV47:AV61)</f>
        <v>71.207224334600781</v>
      </c>
    </row>
    <row r="48" spans="2:50" ht="14.25" hidden="1" customHeight="1" outlineLevel="1">
      <c r="B48" s="494"/>
      <c r="C48" s="203">
        <v>2</v>
      </c>
      <c r="D48" s="206"/>
      <c r="E48" s="203"/>
      <c r="F48" s="203"/>
      <c r="G48" s="203"/>
      <c r="H48" s="529"/>
      <c r="I48" s="209"/>
      <c r="J48" s="209"/>
      <c r="K48" s="210"/>
      <c r="L48" s="530"/>
      <c r="M48" s="209"/>
      <c r="N48" s="494"/>
      <c r="O48" s="494"/>
      <c r="P48" s="203"/>
      <c r="Q48" s="203"/>
      <c r="R48" s="203"/>
      <c r="S48" s="205"/>
      <c r="T48" s="529"/>
      <c r="U48" s="203"/>
      <c r="V48" s="203"/>
      <c r="W48" s="203"/>
      <c r="X48" s="205"/>
      <c r="Y48" s="529"/>
      <c r="Z48" s="203"/>
      <c r="AA48" s="203"/>
      <c r="AB48" s="203"/>
      <c r="AC48" s="205"/>
      <c r="AD48" s="529"/>
      <c r="AE48" s="203"/>
      <c r="AF48" s="203"/>
      <c r="AG48" s="203"/>
      <c r="AH48" s="205"/>
      <c r="AI48" s="529"/>
      <c r="AJ48" s="203"/>
      <c r="AK48" s="203"/>
      <c r="AL48" s="203"/>
      <c r="AM48" s="205"/>
      <c r="AN48" s="529"/>
      <c r="AO48" s="203"/>
      <c r="AP48" s="203"/>
      <c r="AQ48" s="203"/>
      <c r="AR48" s="205"/>
      <c r="AS48" s="529"/>
      <c r="AT48" s="203"/>
      <c r="AU48" s="203"/>
      <c r="AV48" s="203"/>
      <c r="AW48" s="205"/>
      <c r="AX48" s="529"/>
    </row>
    <row r="49" spans="2:50" ht="14.25" hidden="1" customHeight="1" outlineLevel="1">
      <c r="B49" s="494"/>
      <c r="C49" s="203">
        <v>3</v>
      </c>
      <c r="D49" s="206"/>
      <c r="E49" s="203"/>
      <c r="F49" s="203"/>
      <c r="G49" s="203"/>
      <c r="H49" s="529"/>
      <c r="I49" s="209"/>
      <c r="J49" s="209"/>
      <c r="K49" s="210"/>
      <c r="L49" s="530"/>
      <c r="M49" s="209"/>
      <c r="N49" s="494"/>
      <c r="O49" s="494"/>
      <c r="P49" s="203"/>
      <c r="Q49" s="203"/>
      <c r="R49" s="203"/>
      <c r="S49" s="205"/>
      <c r="T49" s="529"/>
      <c r="U49" s="203"/>
      <c r="V49" s="203"/>
      <c r="W49" s="203"/>
      <c r="X49" s="205"/>
      <c r="Y49" s="529"/>
      <c r="Z49" s="203"/>
      <c r="AA49" s="203"/>
      <c r="AB49" s="203"/>
      <c r="AC49" s="205"/>
      <c r="AD49" s="529"/>
      <c r="AE49" s="203"/>
      <c r="AF49" s="203"/>
      <c r="AG49" s="203"/>
      <c r="AH49" s="205"/>
      <c r="AI49" s="529"/>
      <c r="AJ49" s="203"/>
      <c r="AK49" s="203"/>
      <c r="AL49" s="203"/>
      <c r="AM49" s="205"/>
      <c r="AN49" s="529"/>
      <c r="AO49" s="203"/>
      <c r="AP49" s="203"/>
      <c r="AQ49" s="203"/>
      <c r="AR49" s="205"/>
      <c r="AS49" s="529"/>
      <c r="AT49" s="203"/>
      <c r="AU49" s="203"/>
      <c r="AV49" s="203"/>
      <c r="AW49" s="205"/>
      <c r="AX49" s="529"/>
    </row>
    <row r="50" spans="2:50" ht="14.25" hidden="1" customHeight="1" outlineLevel="1">
      <c r="B50" s="494"/>
      <c r="C50" s="203">
        <v>4</v>
      </c>
      <c r="D50" s="206"/>
      <c r="E50" s="203"/>
      <c r="F50" s="203"/>
      <c r="G50" s="203"/>
      <c r="H50" s="529"/>
      <c r="I50" s="209"/>
      <c r="J50" s="209"/>
      <c r="K50" s="210"/>
      <c r="L50" s="530"/>
      <c r="M50" s="209"/>
      <c r="N50" s="494"/>
      <c r="O50" s="494"/>
      <c r="P50" s="203"/>
      <c r="Q50" s="203"/>
      <c r="R50" s="203"/>
      <c r="S50" s="205"/>
      <c r="T50" s="529"/>
      <c r="U50" s="203"/>
      <c r="V50" s="203"/>
      <c r="W50" s="203"/>
      <c r="X50" s="205"/>
      <c r="Y50" s="529"/>
      <c r="Z50" s="203"/>
      <c r="AA50" s="203"/>
      <c r="AB50" s="203"/>
      <c r="AC50" s="205"/>
      <c r="AD50" s="529"/>
      <c r="AE50" s="203"/>
      <c r="AF50" s="203"/>
      <c r="AG50" s="203"/>
      <c r="AH50" s="205"/>
      <c r="AI50" s="529"/>
      <c r="AJ50" s="203"/>
      <c r="AK50" s="203"/>
      <c r="AL50" s="203"/>
      <c r="AM50" s="205"/>
      <c r="AN50" s="529"/>
      <c r="AO50" s="203"/>
      <c r="AP50" s="203"/>
      <c r="AQ50" s="203"/>
      <c r="AR50" s="205"/>
      <c r="AS50" s="529"/>
      <c r="AT50" s="203"/>
      <c r="AU50" s="203"/>
      <c r="AV50" s="203"/>
      <c r="AW50" s="205"/>
      <c r="AX50" s="529"/>
    </row>
    <row r="51" spans="2:50" ht="14.25" hidden="1" customHeight="1" outlineLevel="1">
      <c r="B51" s="494"/>
      <c r="C51" s="203">
        <v>5</v>
      </c>
      <c r="D51" s="206"/>
      <c r="E51" s="203"/>
      <c r="F51" s="203"/>
      <c r="G51" s="203"/>
      <c r="H51" s="529"/>
      <c r="I51" s="209"/>
      <c r="J51" s="209"/>
      <c r="K51" s="210"/>
      <c r="L51" s="530"/>
      <c r="M51" s="209"/>
      <c r="N51" s="494"/>
      <c r="O51" s="494"/>
      <c r="P51" s="203"/>
      <c r="Q51" s="203"/>
      <c r="R51" s="203"/>
      <c r="S51" s="205"/>
      <c r="T51" s="529"/>
      <c r="U51" s="203"/>
      <c r="V51" s="203"/>
      <c r="W51" s="203"/>
      <c r="X51" s="205"/>
      <c r="Y51" s="529"/>
      <c r="Z51" s="203"/>
      <c r="AA51" s="203"/>
      <c r="AB51" s="203"/>
      <c r="AC51" s="205"/>
      <c r="AD51" s="529"/>
      <c r="AE51" s="203"/>
      <c r="AF51" s="203"/>
      <c r="AG51" s="203"/>
      <c r="AH51" s="205"/>
      <c r="AI51" s="529"/>
      <c r="AJ51" s="203"/>
      <c r="AK51" s="203"/>
      <c r="AL51" s="203"/>
      <c r="AM51" s="205"/>
      <c r="AN51" s="529"/>
      <c r="AO51" s="203"/>
      <c r="AP51" s="203"/>
      <c r="AQ51" s="203"/>
      <c r="AR51" s="205"/>
      <c r="AS51" s="529"/>
      <c r="AT51" s="203"/>
      <c r="AU51" s="203"/>
      <c r="AV51" s="203"/>
      <c r="AW51" s="205"/>
      <c r="AX51" s="529"/>
    </row>
    <row r="52" spans="2:50" ht="14.25" hidden="1" customHeight="1" outlineLevel="1">
      <c r="B52" s="494"/>
      <c r="C52" s="203">
        <v>6</v>
      </c>
      <c r="D52" s="206"/>
      <c r="E52" s="203"/>
      <c r="F52" s="203"/>
      <c r="G52" s="203"/>
      <c r="H52" s="529"/>
      <c r="I52" s="209"/>
      <c r="J52" s="209"/>
      <c r="K52" s="210"/>
      <c r="L52" s="530"/>
      <c r="M52" s="209"/>
      <c r="N52" s="494"/>
      <c r="O52" s="494"/>
      <c r="P52" s="203"/>
      <c r="Q52" s="203"/>
      <c r="R52" s="203"/>
      <c r="S52" s="205"/>
      <c r="T52" s="529"/>
      <c r="U52" s="203"/>
      <c r="V52" s="203"/>
      <c r="W52" s="203"/>
      <c r="X52" s="205"/>
      <c r="Y52" s="529"/>
      <c r="Z52" s="203"/>
      <c r="AA52" s="203"/>
      <c r="AB52" s="203"/>
      <c r="AC52" s="205"/>
      <c r="AD52" s="529"/>
      <c r="AE52" s="203"/>
      <c r="AF52" s="203"/>
      <c r="AG52" s="203"/>
      <c r="AH52" s="205"/>
      <c r="AI52" s="529"/>
      <c r="AJ52" s="203"/>
      <c r="AK52" s="203"/>
      <c r="AL52" s="203"/>
      <c r="AM52" s="205"/>
      <c r="AN52" s="529"/>
      <c r="AO52" s="203"/>
      <c r="AP52" s="203"/>
      <c r="AQ52" s="203"/>
      <c r="AR52" s="205"/>
      <c r="AS52" s="529"/>
      <c r="AT52" s="203"/>
      <c r="AU52" s="203"/>
      <c r="AV52" s="203"/>
      <c r="AW52" s="205"/>
      <c r="AX52" s="529"/>
    </row>
    <row r="53" spans="2:50" ht="14.25" hidden="1" customHeight="1" outlineLevel="1">
      <c r="B53" s="494"/>
      <c r="C53" s="203">
        <v>7</v>
      </c>
      <c r="D53" s="206"/>
      <c r="E53" s="203"/>
      <c r="F53" s="203"/>
      <c r="G53" s="203"/>
      <c r="H53" s="529"/>
      <c r="I53" s="209"/>
      <c r="J53" s="209"/>
      <c r="K53" s="210"/>
      <c r="L53" s="530"/>
      <c r="M53" s="209"/>
      <c r="N53" s="494"/>
      <c r="O53" s="494"/>
      <c r="P53" s="203"/>
      <c r="Q53" s="203"/>
      <c r="R53" s="203"/>
      <c r="S53" s="205"/>
      <c r="T53" s="529"/>
      <c r="U53" s="203"/>
      <c r="V53" s="203"/>
      <c r="W53" s="203"/>
      <c r="X53" s="205"/>
      <c r="Y53" s="529"/>
      <c r="Z53" s="203"/>
      <c r="AA53" s="203"/>
      <c r="AB53" s="203"/>
      <c r="AC53" s="205"/>
      <c r="AD53" s="529"/>
      <c r="AE53" s="203"/>
      <c r="AF53" s="203"/>
      <c r="AG53" s="203"/>
      <c r="AH53" s="205"/>
      <c r="AI53" s="529"/>
      <c r="AJ53" s="203"/>
      <c r="AK53" s="203"/>
      <c r="AL53" s="203"/>
      <c r="AM53" s="205"/>
      <c r="AN53" s="529"/>
      <c r="AO53" s="203"/>
      <c r="AP53" s="203"/>
      <c r="AQ53" s="203"/>
      <c r="AR53" s="205"/>
      <c r="AS53" s="529"/>
      <c r="AT53" s="203"/>
      <c r="AU53" s="203"/>
      <c r="AV53" s="203"/>
      <c r="AW53" s="205"/>
      <c r="AX53" s="529"/>
    </row>
    <row r="54" spans="2:50" ht="14.25" hidden="1" customHeight="1" outlineLevel="1">
      <c r="B54" s="494"/>
      <c r="C54" s="203">
        <v>8</v>
      </c>
      <c r="D54" s="206"/>
      <c r="E54" s="203"/>
      <c r="F54" s="203"/>
      <c r="G54" s="203"/>
      <c r="H54" s="529"/>
      <c r="I54" s="209"/>
      <c r="J54" s="209"/>
      <c r="K54" s="210"/>
      <c r="L54" s="530"/>
      <c r="M54" s="209"/>
      <c r="N54" s="494"/>
      <c r="O54" s="494"/>
      <c r="P54" s="203"/>
      <c r="Q54" s="203"/>
      <c r="R54" s="203"/>
      <c r="S54" s="205"/>
      <c r="T54" s="529"/>
      <c r="U54" s="203"/>
      <c r="V54" s="203"/>
      <c r="W54" s="203"/>
      <c r="X54" s="205"/>
      <c r="Y54" s="529"/>
      <c r="Z54" s="203"/>
      <c r="AA54" s="203"/>
      <c r="AB54" s="203"/>
      <c r="AC54" s="205"/>
      <c r="AD54" s="529"/>
      <c r="AE54" s="203"/>
      <c r="AF54" s="203"/>
      <c r="AG54" s="203"/>
      <c r="AH54" s="205"/>
      <c r="AI54" s="529"/>
      <c r="AJ54" s="203"/>
      <c r="AK54" s="203"/>
      <c r="AL54" s="203"/>
      <c r="AM54" s="205"/>
      <c r="AN54" s="529"/>
      <c r="AO54" s="203"/>
      <c r="AP54" s="203"/>
      <c r="AQ54" s="203"/>
      <c r="AR54" s="205"/>
      <c r="AS54" s="529"/>
      <c r="AT54" s="203"/>
      <c r="AU54" s="203"/>
      <c r="AV54" s="203"/>
      <c r="AW54" s="205"/>
      <c r="AX54" s="529"/>
    </row>
    <row r="55" spans="2:50" ht="14.25" hidden="1" customHeight="1" outlineLevel="1">
      <c r="B55" s="494"/>
      <c r="C55" s="203">
        <v>9</v>
      </c>
      <c r="D55" s="206"/>
      <c r="E55" s="203"/>
      <c r="F55" s="203"/>
      <c r="G55" s="203"/>
      <c r="H55" s="529"/>
      <c r="I55" s="209"/>
      <c r="J55" s="209"/>
      <c r="K55" s="210"/>
      <c r="L55" s="530"/>
      <c r="M55" s="209"/>
      <c r="N55" s="494"/>
      <c r="O55" s="494"/>
      <c r="P55" s="203"/>
      <c r="Q55" s="203"/>
      <c r="R55" s="203"/>
      <c r="S55" s="205"/>
      <c r="T55" s="529"/>
      <c r="U55" s="203"/>
      <c r="V55" s="203"/>
      <c r="W55" s="203"/>
      <c r="X55" s="205"/>
      <c r="Y55" s="529"/>
      <c r="Z55" s="203"/>
      <c r="AA55" s="203"/>
      <c r="AB55" s="203"/>
      <c r="AC55" s="205"/>
      <c r="AD55" s="529"/>
      <c r="AE55" s="203"/>
      <c r="AF55" s="203"/>
      <c r="AG55" s="203"/>
      <c r="AH55" s="205"/>
      <c r="AI55" s="529"/>
      <c r="AJ55" s="203"/>
      <c r="AK55" s="203"/>
      <c r="AL55" s="203"/>
      <c r="AM55" s="205"/>
      <c r="AN55" s="529"/>
      <c r="AO55" s="203"/>
      <c r="AP55" s="203"/>
      <c r="AQ55" s="203"/>
      <c r="AR55" s="205"/>
      <c r="AS55" s="529"/>
      <c r="AT55" s="203"/>
      <c r="AU55" s="203"/>
      <c r="AV55" s="203"/>
      <c r="AW55" s="205"/>
      <c r="AX55" s="529"/>
    </row>
    <row r="56" spans="2:50" ht="14.25" hidden="1" customHeight="1" outlineLevel="1">
      <c r="B56" s="494"/>
      <c r="C56" s="203">
        <v>10</v>
      </c>
      <c r="D56" s="206"/>
      <c r="E56" s="203"/>
      <c r="F56" s="203"/>
      <c r="G56" s="203"/>
      <c r="H56" s="529"/>
      <c r="I56" s="209"/>
      <c r="J56" s="209"/>
      <c r="K56" s="210"/>
      <c r="L56" s="530"/>
      <c r="M56" s="209"/>
      <c r="N56" s="494"/>
      <c r="O56" s="494"/>
      <c r="P56" s="203"/>
      <c r="Q56" s="203"/>
      <c r="R56" s="203"/>
      <c r="S56" s="205"/>
      <c r="T56" s="529"/>
      <c r="U56" s="203"/>
      <c r="V56" s="203"/>
      <c r="W56" s="203"/>
      <c r="X56" s="205"/>
      <c r="Y56" s="529"/>
      <c r="Z56" s="203"/>
      <c r="AA56" s="203"/>
      <c r="AB56" s="203"/>
      <c r="AC56" s="205"/>
      <c r="AD56" s="529"/>
      <c r="AE56" s="203"/>
      <c r="AF56" s="203"/>
      <c r="AG56" s="203"/>
      <c r="AH56" s="205"/>
      <c r="AI56" s="529"/>
      <c r="AJ56" s="203"/>
      <c r="AK56" s="203"/>
      <c r="AL56" s="203"/>
      <c r="AM56" s="205"/>
      <c r="AN56" s="529"/>
      <c r="AO56" s="203"/>
      <c r="AP56" s="203"/>
      <c r="AQ56" s="203"/>
      <c r="AR56" s="205"/>
      <c r="AS56" s="529"/>
      <c r="AT56" s="203"/>
      <c r="AU56" s="203"/>
      <c r="AV56" s="203"/>
      <c r="AW56" s="205"/>
      <c r="AX56" s="529"/>
    </row>
    <row r="57" spans="2:50" ht="14.25" hidden="1" customHeight="1" outlineLevel="1">
      <c r="B57" s="494"/>
      <c r="C57" s="203">
        <v>11</v>
      </c>
      <c r="D57" s="206"/>
      <c r="E57" s="203"/>
      <c r="F57" s="203"/>
      <c r="G57" s="203"/>
      <c r="H57" s="529"/>
      <c r="I57" s="209"/>
      <c r="J57" s="209"/>
      <c r="K57" s="210"/>
      <c r="L57" s="530"/>
      <c r="M57" s="209"/>
      <c r="N57" s="494"/>
      <c r="O57" s="494"/>
      <c r="P57" s="203"/>
      <c r="Q57" s="203"/>
      <c r="R57" s="203"/>
      <c r="S57" s="205"/>
      <c r="T57" s="529"/>
      <c r="U57" s="203"/>
      <c r="V57" s="203"/>
      <c r="W57" s="203"/>
      <c r="X57" s="205"/>
      <c r="Y57" s="529"/>
      <c r="Z57" s="203"/>
      <c r="AA57" s="203"/>
      <c r="AB57" s="203"/>
      <c r="AC57" s="205"/>
      <c r="AD57" s="529"/>
      <c r="AE57" s="203"/>
      <c r="AF57" s="203"/>
      <c r="AG57" s="203"/>
      <c r="AH57" s="205"/>
      <c r="AI57" s="529"/>
      <c r="AJ57" s="203"/>
      <c r="AK57" s="203"/>
      <c r="AL57" s="203"/>
      <c r="AM57" s="205"/>
      <c r="AN57" s="529"/>
      <c r="AO57" s="203"/>
      <c r="AP57" s="203"/>
      <c r="AQ57" s="203"/>
      <c r="AR57" s="205"/>
      <c r="AS57" s="529"/>
      <c r="AT57" s="203"/>
      <c r="AU57" s="203"/>
      <c r="AV57" s="203"/>
      <c r="AW57" s="205"/>
      <c r="AX57" s="529"/>
    </row>
    <row r="58" spans="2:50" ht="14.25" hidden="1" customHeight="1" outlineLevel="1">
      <c r="B58" s="494"/>
      <c r="C58" s="203">
        <v>12</v>
      </c>
      <c r="D58" s="206"/>
      <c r="E58" s="203"/>
      <c r="F58" s="203"/>
      <c r="G58" s="203"/>
      <c r="H58" s="529"/>
      <c r="I58" s="209"/>
      <c r="J58" s="209"/>
      <c r="K58" s="210"/>
      <c r="L58" s="530"/>
      <c r="M58" s="209"/>
      <c r="N58" s="494"/>
      <c r="O58" s="494"/>
      <c r="P58" s="203"/>
      <c r="Q58" s="203"/>
      <c r="R58" s="203"/>
      <c r="S58" s="205"/>
      <c r="T58" s="529"/>
      <c r="U58" s="203"/>
      <c r="V58" s="203"/>
      <c r="W58" s="203"/>
      <c r="X58" s="205"/>
      <c r="Y58" s="529"/>
      <c r="Z58" s="203"/>
      <c r="AA58" s="203"/>
      <c r="AB58" s="203"/>
      <c r="AC58" s="205"/>
      <c r="AD58" s="529"/>
      <c r="AE58" s="203"/>
      <c r="AF58" s="203"/>
      <c r="AG58" s="203"/>
      <c r="AH58" s="205"/>
      <c r="AI58" s="529"/>
      <c r="AJ58" s="203"/>
      <c r="AK58" s="203"/>
      <c r="AL58" s="203"/>
      <c r="AM58" s="205"/>
      <c r="AN58" s="529"/>
      <c r="AO58" s="203"/>
      <c r="AP58" s="203"/>
      <c r="AQ58" s="203"/>
      <c r="AR58" s="205"/>
      <c r="AS58" s="529"/>
      <c r="AT58" s="203"/>
      <c r="AU58" s="203"/>
      <c r="AV58" s="203"/>
      <c r="AW58" s="205"/>
      <c r="AX58" s="529"/>
    </row>
    <row r="59" spans="2:50" ht="14.25" hidden="1" customHeight="1" outlineLevel="1">
      <c r="B59" s="494"/>
      <c r="C59" s="203">
        <v>13</v>
      </c>
      <c r="D59" s="206"/>
      <c r="E59" s="203"/>
      <c r="F59" s="203"/>
      <c r="G59" s="203"/>
      <c r="H59" s="529"/>
      <c r="I59" s="209"/>
      <c r="J59" s="209"/>
      <c r="K59" s="210"/>
      <c r="L59" s="530"/>
      <c r="M59" s="209"/>
      <c r="N59" s="494"/>
      <c r="O59" s="494"/>
      <c r="P59" s="203"/>
      <c r="Q59" s="203"/>
      <c r="R59" s="203"/>
      <c r="S59" s="205"/>
      <c r="T59" s="529"/>
      <c r="U59" s="203"/>
      <c r="V59" s="203"/>
      <c r="W59" s="203"/>
      <c r="X59" s="205"/>
      <c r="Y59" s="529"/>
      <c r="Z59" s="203"/>
      <c r="AA59" s="203"/>
      <c r="AB59" s="203"/>
      <c r="AC59" s="205"/>
      <c r="AD59" s="529"/>
      <c r="AE59" s="203"/>
      <c r="AF59" s="203"/>
      <c r="AG59" s="203"/>
      <c r="AH59" s="205"/>
      <c r="AI59" s="529"/>
      <c r="AJ59" s="203"/>
      <c r="AK59" s="203"/>
      <c r="AL59" s="203"/>
      <c r="AM59" s="205"/>
      <c r="AN59" s="529"/>
      <c r="AO59" s="203"/>
      <c r="AP59" s="203"/>
      <c r="AQ59" s="203"/>
      <c r="AR59" s="205"/>
      <c r="AS59" s="529"/>
      <c r="AT59" s="203"/>
      <c r="AU59" s="203"/>
      <c r="AV59" s="203"/>
      <c r="AW59" s="205"/>
      <c r="AX59" s="529"/>
    </row>
    <row r="60" spans="2:50" ht="14.25" hidden="1" customHeight="1" outlineLevel="1">
      <c r="B60" s="494"/>
      <c r="C60" s="203">
        <v>14</v>
      </c>
      <c r="D60" s="206"/>
      <c r="E60" s="203"/>
      <c r="F60" s="203"/>
      <c r="G60" s="203"/>
      <c r="H60" s="529"/>
      <c r="I60" s="209"/>
      <c r="J60" s="209"/>
      <c r="K60" s="210"/>
      <c r="L60" s="530"/>
      <c r="M60" s="209"/>
      <c r="N60" s="494"/>
      <c r="O60" s="494"/>
      <c r="P60" s="203"/>
      <c r="Q60" s="203"/>
      <c r="R60" s="203"/>
      <c r="S60" s="205"/>
      <c r="T60" s="529"/>
      <c r="U60" s="203"/>
      <c r="V60" s="203"/>
      <c r="W60" s="203"/>
      <c r="X60" s="205"/>
      <c r="Y60" s="529"/>
      <c r="Z60" s="203"/>
      <c r="AA60" s="203"/>
      <c r="AB60" s="203"/>
      <c r="AC60" s="205"/>
      <c r="AD60" s="529"/>
      <c r="AE60" s="203"/>
      <c r="AF60" s="203"/>
      <c r="AG60" s="203"/>
      <c r="AH60" s="205"/>
      <c r="AI60" s="529"/>
      <c r="AJ60" s="203"/>
      <c r="AK60" s="203"/>
      <c r="AL60" s="203"/>
      <c r="AM60" s="205"/>
      <c r="AN60" s="529"/>
      <c r="AO60" s="203"/>
      <c r="AP60" s="203"/>
      <c r="AQ60" s="203"/>
      <c r="AR60" s="205"/>
      <c r="AS60" s="529"/>
      <c r="AT60" s="203"/>
      <c r="AU60" s="203"/>
      <c r="AV60" s="203"/>
      <c r="AW60" s="205"/>
      <c r="AX60" s="529"/>
    </row>
    <row r="61" spans="2:50" ht="14.25" hidden="1" customHeight="1" outlineLevel="1">
      <c r="B61" s="494"/>
      <c r="C61" s="203">
        <v>15</v>
      </c>
      <c r="D61" s="206"/>
      <c r="E61" s="203"/>
      <c r="F61" s="203"/>
      <c r="G61" s="203"/>
      <c r="H61" s="529"/>
      <c r="I61" s="209"/>
      <c r="J61" s="209"/>
      <c r="K61" s="210"/>
      <c r="L61" s="530"/>
      <c r="M61" s="209"/>
      <c r="N61" s="494"/>
      <c r="O61" s="494"/>
      <c r="P61" s="203"/>
      <c r="Q61" s="207"/>
      <c r="R61" s="208"/>
      <c r="S61" s="205"/>
      <c r="T61" s="529"/>
      <c r="U61" s="203"/>
      <c r="V61" s="207"/>
      <c r="W61" s="208"/>
      <c r="X61" s="205"/>
      <c r="Y61" s="529"/>
      <c r="Z61" s="203"/>
      <c r="AA61" s="203"/>
      <c r="AB61" s="203"/>
      <c r="AC61" s="205"/>
      <c r="AD61" s="529"/>
      <c r="AE61" s="203"/>
      <c r="AF61" s="203"/>
      <c r="AG61" s="203"/>
      <c r="AH61" s="205"/>
      <c r="AI61" s="529"/>
      <c r="AJ61" s="203"/>
      <c r="AK61" s="207"/>
      <c r="AL61" s="208"/>
      <c r="AM61" s="205"/>
      <c r="AN61" s="529"/>
      <c r="AO61" s="203"/>
      <c r="AP61" s="207"/>
      <c r="AQ61" s="208"/>
      <c r="AR61" s="205"/>
      <c r="AS61" s="529"/>
      <c r="AT61" s="203"/>
      <c r="AU61" s="207"/>
      <c r="AV61" s="208"/>
      <c r="AW61" s="205"/>
      <c r="AX61" s="529"/>
    </row>
    <row r="62" spans="2:50" ht="14.25" hidden="1" customHeight="1" outlineLevel="1" collapsed="1">
      <c r="B62" s="531" t="s">
        <v>612</v>
      </c>
      <c r="C62" s="532"/>
      <c r="D62" s="532"/>
      <c r="E62" s="532"/>
      <c r="F62" s="532"/>
      <c r="G62" s="532"/>
      <c r="H62" s="532"/>
      <c r="I62" s="532"/>
      <c r="J62" s="532"/>
      <c r="K62" s="532"/>
      <c r="L62" s="532"/>
      <c r="M62" s="533"/>
      <c r="N62" s="575" t="s">
        <v>445</v>
      </c>
      <c r="O62" s="575" t="s">
        <v>105</v>
      </c>
      <c r="P62" s="587">
        <v>45888</v>
      </c>
      <c r="Q62" s="588"/>
      <c r="R62" s="588"/>
      <c r="S62" s="588"/>
      <c r="T62" s="588"/>
      <c r="U62" s="589">
        <f>P62+1</f>
        <v>45889</v>
      </c>
      <c r="V62" s="590"/>
      <c r="W62" s="590"/>
      <c r="X62" s="590"/>
      <c r="Y62" s="590"/>
      <c r="Z62" s="587">
        <f t="shared" ref="Z62" si="42">U62+1</f>
        <v>45890</v>
      </c>
      <c r="AA62" s="588"/>
      <c r="AB62" s="588"/>
      <c r="AC62" s="588"/>
      <c r="AD62" s="588"/>
      <c r="AE62" s="589">
        <f t="shared" ref="AE62" si="43">Z62+1</f>
        <v>45891</v>
      </c>
      <c r="AF62" s="590"/>
      <c r="AG62" s="590"/>
      <c r="AH62" s="590"/>
      <c r="AI62" s="590"/>
      <c r="AJ62" s="591">
        <f t="shared" ref="AJ62" si="44">AE62+1</f>
        <v>45892</v>
      </c>
      <c r="AK62" s="592"/>
      <c r="AL62" s="592"/>
      <c r="AM62" s="592"/>
      <c r="AN62" s="593"/>
      <c r="AO62" s="589">
        <f t="shared" ref="AO62" si="45">AJ62+1</f>
        <v>45893</v>
      </c>
      <c r="AP62" s="590"/>
      <c r="AQ62" s="590"/>
      <c r="AR62" s="590"/>
      <c r="AS62" s="590"/>
      <c r="AT62" s="591">
        <f t="shared" ref="AT62" si="46">AO62+1</f>
        <v>45894</v>
      </c>
      <c r="AU62" s="592"/>
      <c r="AV62" s="592"/>
      <c r="AW62" s="592"/>
      <c r="AX62" s="593"/>
    </row>
    <row r="63" spans="2:50" ht="14.25" hidden="1" customHeight="1" outlineLevel="1">
      <c r="B63" s="534"/>
      <c r="C63" s="534"/>
      <c r="D63" s="534"/>
      <c r="E63" s="534"/>
      <c r="F63" s="534"/>
      <c r="G63" s="534"/>
      <c r="H63" s="534"/>
      <c r="I63" s="534"/>
      <c r="J63" s="534"/>
      <c r="K63" s="534"/>
      <c r="L63" s="534"/>
      <c r="M63" s="535"/>
      <c r="N63" s="577"/>
      <c r="O63" s="577"/>
      <c r="P63" s="594">
        <f>P62</f>
        <v>45888</v>
      </c>
      <c r="Q63" s="594"/>
      <c r="R63" s="594"/>
      <c r="S63" s="594"/>
      <c r="T63" s="594"/>
      <c r="U63" s="595">
        <f>U62</f>
        <v>45889</v>
      </c>
      <c r="V63" s="595"/>
      <c r="W63" s="595"/>
      <c r="X63" s="595"/>
      <c r="Y63" s="595"/>
      <c r="Z63" s="594">
        <f t="shared" ref="Z63" si="47">Z62</f>
        <v>45890</v>
      </c>
      <c r="AA63" s="594"/>
      <c r="AB63" s="594"/>
      <c r="AC63" s="594"/>
      <c r="AD63" s="594"/>
      <c r="AE63" s="595">
        <f t="shared" ref="AE63" si="48">AE62</f>
        <v>45891</v>
      </c>
      <c r="AF63" s="595"/>
      <c r="AG63" s="595"/>
      <c r="AH63" s="595"/>
      <c r="AI63" s="595"/>
      <c r="AJ63" s="596">
        <f t="shared" ref="AJ63" si="49">AJ62</f>
        <v>45892</v>
      </c>
      <c r="AK63" s="597"/>
      <c r="AL63" s="597"/>
      <c r="AM63" s="597"/>
      <c r="AN63" s="598"/>
      <c r="AO63" s="595">
        <f t="shared" ref="AO63" si="50">AO62</f>
        <v>45893</v>
      </c>
      <c r="AP63" s="595"/>
      <c r="AQ63" s="595"/>
      <c r="AR63" s="595"/>
      <c r="AS63" s="595"/>
      <c r="AT63" s="596">
        <f t="shared" ref="AT63" si="51">AT62</f>
        <v>45894</v>
      </c>
      <c r="AU63" s="597"/>
      <c r="AV63" s="597"/>
      <c r="AW63" s="597"/>
      <c r="AX63" s="598"/>
    </row>
    <row r="64" spans="2:50" ht="14.25" hidden="1" customHeight="1" outlineLevel="1">
      <c r="B64" s="494" t="s">
        <v>165</v>
      </c>
      <c r="C64" s="494" t="s">
        <v>160</v>
      </c>
      <c r="D64" s="494"/>
      <c r="E64" s="494" t="s">
        <v>161</v>
      </c>
      <c r="F64" s="494"/>
      <c r="G64" s="494"/>
      <c r="H64" s="494" t="s">
        <v>166</v>
      </c>
      <c r="I64" s="527" t="s">
        <v>446</v>
      </c>
      <c r="J64" s="527"/>
      <c r="K64" s="527"/>
      <c r="L64" s="527" t="s">
        <v>166</v>
      </c>
      <c r="M64" s="527" t="s">
        <v>168</v>
      </c>
      <c r="N64" s="494"/>
      <c r="O64" s="494" t="s">
        <v>167</v>
      </c>
      <c r="P64" s="494" t="s">
        <v>163</v>
      </c>
      <c r="Q64" s="494"/>
      <c r="R64" s="494"/>
      <c r="S64" s="494"/>
      <c r="T64" s="494" t="s">
        <v>166</v>
      </c>
      <c r="U64" s="494" t="s">
        <v>163</v>
      </c>
      <c r="V64" s="494"/>
      <c r="W64" s="494"/>
      <c r="X64" s="494"/>
      <c r="Y64" s="494" t="s">
        <v>166</v>
      </c>
      <c r="Z64" s="494" t="s">
        <v>163</v>
      </c>
      <c r="AA64" s="494"/>
      <c r="AB64" s="494"/>
      <c r="AC64" s="494"/>
      <c r="AD64" s="494" t="s">
        <v>166</v>
      </c>
      <c r="AE64" s="494" t="s">
        <v>163</v>
      </c>
      <c r="AF64" s="494"/>
      <c r="AG64" s="494"/>
      <c r="AH64" s="494"/>
      <c r="AI64" s="494" t="s">
        <v>166</v>
      </c>
      <c r="AJ64" s="494" t="s">
        <v>163</v>
      </c>
      <c r="AK64" s="494"/>
      <c r="AL64" s="494"/>
      <c r="AM64" s="494"/>
      <c r="AN64" s="494" t="s">
        <v>166</v>
      </c>
      <c r="AO64" s="494" t="s">
        <v>163</v>
      </c>
      <c r="AP64" s="494"/>
      <c r="AQ64" s="494"/>
      <c r="AR64" s="494"/>
      <c r="AS64" s="494" t="s">
        <v>166</v>
      </c>
      <c r="AT64" s="494" t="s">
        <v>163</v>
      </c>
      <c r="AU64" s="494"/>
      <c r="AV64" s="494"/>
      <c r="AW64" s="494"/>
      <c r="AX64" s="494" t="s">
        <v>166</v>
      </c>
    </row>
    <row r="65" spans="2:50" ht="14.25" hidden="1" customHeight="1" outlineLevel="1">
      <c r="B65" s="494"/>
      <c r="C65" s="494"/>
      <c r="D65" s="494"/>
      <c r="E65" s="494" t="s">
        <v>447</v>
      </c>
      <c r="F65" s="494"/>
      <c r="G65" s="494"/>
      <c r="H65" s="494"/>
      <c r="I65" s="527" t="s">
        <v>447</v>
      </c>
      <c r="J65" s="527"/>
      <c r="K65" s="527"/>
      <c r="L65" s="527"/>
      <c r="M65" s="527"/>
      <c r="N65" s="494"/>
      <c r="O65" s="494"/>
      <c r="P65" s="494" t="s">
        <v>448</v>
      </c>
      <c r="Q65" s="494"/>
      <c r="R65" s="494"/>
      <c r="S65" s="494"/>
      <c r="T65" s="494"/>
      <c r="U65" s="494" t="s">
        <v>448</v>
      </c>
      <c r="V65" s="494"/>
      <c r="W65" s="494"/>
      <c r="X65" s="494"/>
      <c r="Y65" s="494"/>
      <c r="Z65" s="494" t="s">
        <v>448</v>
      </c>
      <c r="AA65" s="494"/>
      <c r="AB65" s="494"/>
      <c r="AC65" s="494"/>
      <c r="AD65" s="494"/>
      <c r="AE65" s="494" t="s">
        <v>448</v>
      </c>
      <c r="AF65" s="494"/>
      <c r="AG65" s="494"/>
      <c r="AH65" s="494"/>
      <c r="AI65" s="494"/>
      <c r="AJ65" s="494" t="s">
        <v>448</v>
      </c>
      <c r="AK65" s="494"/>
      <c r="AL65" s="494"/>
      <c r="AM65" s="494"/>
      <c r="AN65" s="494"/>
      <c r="AO65" s="494" t="s">
        <v>448</v>
      </c>
      <c r="AP65" s="494"/>
      <c r="AQ65" s="494"/>
      <c r="AR65" s="494"/>
      <c r="AS65" s="494"/>
      <c r="AT65" s="494" t="s">
        <v>448</v>
      </c>
      <c r="AU65" s="494"/>
      <c r="AV65" s="494"/>
      <c r="AW65" s="494"/>
      <c r="AX65" s="494"/>
    </row>
    <row r="66" spans="2:50" ht="14.25" hidden="1" customHeight="1" outlineLevel="1">
      <c r="B66" s="494"/>
      <c r="C66" s="494"/>
      <c r="D66" s="494"/>
      <c r="E66" s="203" t="s">
        <v>162</v>
      </c>
      <c r="F66" s="203" t="s">
        <v>449</v>
      </c>
      <c r="G66" s="203" t="s">
        <v>164</v>
      </c>
      <c r="H66" s="494"/>
      <c r="I66" s="204" t="s">
        <v>162</v>
      </c>
      <c r="J66" s="204" t="s">
        <v>449</v>
      </c>
      <c r="K66" s="204" t="s">
        <v>164</v>
      </c>
      <c r="L66" s="527"/>
      <c r="M66" s="527"/>
      <c r="N66" s="494"/>
      <c r="O66" s="494"/>
      <c r="P66" s="203" t="s">
        <v>162</v>
      </c>
      <c r="Q66" s="203" t="s">
        <v>449</v>
      </c>
      <c r="R66" s="203" t="s">
        <v>164</v>
      </c>
      <c r="S66" s="205" t="s">
        <v>168</v>
      </c>
      <c r="T66" s="494"/>
      <c r="U66" s="203" t="s">
        <v>162</v>
      </c>
      <c r="V66" s="203" t="s">
        <v>449</v>
      </c>
      <c r="W66" s="203" t="s">
        <v>164</v>
      </c>
      <c r="X66" s="205" t="s">
        <v>168</v>
      </c>
      <c r="Y66" s="494"/>
      <c r="Z66" s="203" t="s">
        <v>162</v>
      </c>
      <c r="AA66" s="203" t="s">
        <v>449</v>
      </c>
      <c r="AB66" s="203" t="s">
        <v>164</v>
      </c>
      <c r="AC66" s="205" t="s">
        <v>168</v>
      </c>
      <c r="AD66" s="494"/>
      <c r="AE66" s="203" t="s">
        <v>162</v>
      </c>
      <c r="AF66" s="203" t="s">
        <v>449</v>
      </c>
      <c r="AG66" s="203" t="s">
        <v>164</v>
      </c>
      <c r="AH66" s="205" t="s">
        <v>168</v>
      </c>
      <c r="AI66" s="494"/>
      <c r="AJ66" s="203" t="s">
        <v>162</v>
      </c>
      <c r="AK66" s="203" t="s">
        <v>449</v>
      </c>
      <c r="AL66" s="203" t="s">
        <v>164</v>
      </c>
      <c r="AM66" s="205" t="s">
        <v>168</v>
      </c>
      <c r="AN66" s="494"/>
      <c r="AO66" s="203" t="s">
        <v>162</v>
      </c>
      <c r="AP66" s="203" t="s">
        <v>449</v>
      </c>
      <c r="AQ66" s="203" t="s">
        <v>164</v>
      </c>
      <c r="AR66" s="205" t="s">
        <v>168</v>
      </c>
      <c r="AS66" s="494"/>
      <c r="AT66" s="203" t="s">
        <v>162</v>
      </c>
      <c r="AU66" s="203" t="s">
        <v>449</v>
      </c>
      <c r="AV66" s="203" t="s">
        <v>164</v>
      </c>
      <c r="AW66" s="205" t="s">
        <v>168</v>
      </c>
      <c r="AX66" s="494"/>
    </row>
    <row r="67" spans="2:50" ht="14.25" hidden="1" customHeight="1" outlineLevel="1">
      <c r="B67" s="494" t="s">
        <v>499</v>
      </c>
      <c r="C67" s="203">
        <v>1</v>
      </c>
      <c r="D67" s="206" t="s">
        <v>420</v>
      </c>
      <c r="E67" s="203">
        <v>24</v>
      </c>
      <c r="F67" s="203">
        <v>2000</v>
      </c>
      <c r="G67" s="208">
        <f t="shared" ref="G67" si="52">F67/E67</f>
        <v>83.333333333333329</v>
      </c>
      <c r="H67" s="529">
        <f>AVERAGE(G67:G81)</f>
        <v>83.333333333333329</v>
      </c>
      <c r="I67" s="209">
        <f>AVERAGE(P67,U67,Z67,AE67,AJ67,AO67,AT67)</f>
        <v>24</v>
      </c>
      <c r="J67" s="209">
        <f>AVERAGE(Q67,V67,AA67,AF67,AK67,AP67,AU67)</f>
        <v>1710.3747130911884</v>
      </c>
      <c r="K67" s="210">
        <f>AVERAGE(R67,W67,AB67,AG67,AL67,AQ67,AV67)</f>
        <v>71.265613045466168</v>
      </c>
      <c r="L67" s="530">
        <f>IFERROR(AVERAGE(K67:K81),"-")</f>
        <v>71.265613045466168</v>
      </c>
      <c r="M67" s="209">
        <f>RANK(K67, K$67:$K$81)</f>
        <v>1</v>
      </c>
      <c r="N67" s="494"/>
      <c r="O67" s="494"/>
      <c r="P67" s="203">
        <v>24</v>
      </c>
      <c r="Q67" s="207">
        <v>1711.1310592459611</v>
      </c>
      <c r="R67" s="208">
        <f t="shared" ref="R67" si="53">Q67/P67</f>
        <v>71.297127468581706</v>
      </c>
      <c r="S67" s="205">
        <f>RANK(R67, R$67:R$81)</f>
        <v>1</v>
      </c>
      <c r="T67" s="529">
        <f>AVERAGE(R67:R81)</f>
        <v>71.297127468581706</v>
      </c>
      <c r="U67" s="203">
        <v>24</v>
      </c>
      <c r="V67" s="207">
        <v>1708.3820662768021</v>
      </c>
      <c r="W67" s="208">
        <f t="shared" ref="W67" si="54">V67/U67</f>
        <v>71.18258609486675</v>
      </c>
      <c r="X67" s="205">
        <f>RANK(W67, W$67:W$81)</f>
        <v>1</v>
      </c>
      <c r="Y67" s="529">
        <f>AVERAGE(W67:W81)</f>
        <v>71.18258609486675</v>
      </c>
      <c r="Z67" s="203">
        <v>24</v>
      </c>
      <c r="AA67" s="207">
        <v>1708.9060773480664</v>
      </c>
      <c r="AB67" s="208">
        <f t="shared" ref="AB67" si="55">AA67/Z67</f>
        <v>71.204419889502773</v>
      </c>
      <c r="AC67" s="205">
        <f>RANK(AB67, AB$67:AB$81)</f>
        <v>1</v>
      </c>
      <c r="AD67" s="529">
        <f>AVERAGE(AB67:AB81)</f>
        <v>71.204419889502773</v>
      </c>
      <c r="AE67" s="203">
        <v>24</v>
      </c>
      <c r="AF67" s="207">
        <v>1710.4253544620533</v>
      </c>
      <c r="AG67" s="208">
        <f t="shared" ref="AG67" si="56">AF67/AE67</f>
        <v>71.267723102585549</v>
      </c>
      <c r="AH67" s="205">
        <f>RANK(AG67, AG$67:AG$81)</f>
        <v>1</v>
      </c>
      <c r="AI67" s="529">
        <f>AVERAGE(AG67:AG81)</f>
        <v>71.267723102585549</v>
      </c>
      <c r="AJ67" s="203">
        <v>24</v>
      </c>
      <c r="AK67" s="207">
        <v>1710.518053375197</v>
      </c>
      <c r="AL67" s="208">
        <f t="shared" ref="AL67" si="57">AK67/AJ67</f>
        <v>71.271585557299872</v>
      </c>
      <c r="AM67" s="205">
        <f>RANK(AL67, AL$67:AL$81)</f>
        <v>1</v>
      </c>
      <c r="AN67" s="529">
        <f>AVERAGE(AL67:AL81)</f>
        <v>71.271585557299872</v>
      </c>
      <c r="AO67" s="203">
        <v>24</v>
      </c>
      <c r="AP67" s="207">
        <v>1710.3809715783102</v>
      </c>
      <c r="AQ67" s="208">
        <f t="shared" ref="AQ67" si="58">AP67/AO67</f>
        <v>71.26587381576293</v>
      </c>
      <c r="AR67" s="205">
        <f>RANK(AQ67, AQ$67:AQ$81)</f>
        <v>1</v>
      </c>
      <c r="AS67" s="529">
        <f>AVERAGE(AQ67:AQ81)</f>
        <v>71.26587381576293</v>
      </c>
      <c r="AT67" s="203">
        <v>24</v>
      </c>
      <c r="AU67" s="207">
        <v>1712.8794093519275</v>
      </c>
      <c r="AV67" s="208">
        <f t="shared" ref="AV67" si="59">AU67/AT67</f>
        <v>71.369975389663651</v>
      </c>
      <c r="AW67" s="205">
        <f>RANK(AV67, AV$67:AV$81)</f>
        <v>1</v>
      </c>
      <c r="AX67" s="529">
        <f>AVERAGE(AV67:AV81)</f>
        <v>71.369975389663651</v>
      </c>
    </row>
    <row r="68" spans="2:50" ht="14.25" hidden="1" customHeight="1" outlineLevel="1">
      <c r="B68" s="494"/>
      <c r="C68" s="203">
        <v>2</v>
      </c>
      <c r="D68" s="206"/>
      <c r="E68" s="203"/>
      <c r="F68" s="203"/>
      <c r="G68" s="208"/>
      <c r="H68" s="529"/>
      <c r="I68" s="209"/>
      <c r="J68" s="209"/>
      <c r="K68" s="210"/>
      <c r="L68" s="530"/>
      <c r="M68" s="209"/>
      <c r="N68" s="494"/>
      <c r="O68" s="494"/>
      <c r="P68" s="203"/>
      <c r="Q68" s="207"/>
      <c r="R68" s="208"/>
      <c r="S68" s="205"/>
      <c r="T68" s="529"/>
      <c r="U68" s="203"/>
      <c r="V68" s="207"/>
      <c r="W68" s="208"/>
      <c r="X68" s="205"/>
      <c r="Y68" s="529"/>
      <c r="Z68" s="203"/>
      <c r="AA68" s="207"/>
      <c r="AB68" s="208"/>
      <c r="AC68" s="205"/>
      <c r="AD68" s="529"/>
      <c r="AE68" s="203"/>
      <c r="AF68" s="207"/>
      <c r="AG68" s="208"/>
      <c r="AH68" s="205"/>
      <c r="AI68" s="529"/>
      <c r="AJ68" s="203"/>
      <c r="AK68" s="207"/>
      <c r="AL68" s="208"/>
      <c r="AM68" s="205"/>
      <c r="AN68" s="529"/>
      <c r="AO68" s="203"/>
      <c r="AP68" s="207"/>
      <c r="AQ68" s="208"/>
      <c r="AR68" s="205"/>
      <c r="AS68" s="529"/>
      <c r="AT68" s="203"/>
      <c r="AU68" s="207"/>
      <c r="AV68" s="208"/>
      <c r="AW68" s="205"/>
      <c r="AX68" s="529"/>
    </row>
    <row r="69" spans="2:50" ht="14.25" hidden="1" customHeight="1" outlineLevel="1">
      <c r="B69" s="494"/>
      <c r="C69" s="203">
        <v>3</v>
      </c>
      <c r="D69" s="206"/>
      <c r="E69" s="203"/>
      <c r="F69" s="203"/>
      <c r="G69" s="208"/>
      <c r="H69" s="529"/>
      <c r="I69" s="209"/>
      <c r="J69" s="209"/>
      <c r="K69" s="210"/>
      <c r="L69" s="530"/>
      <c r="M69" s="209"/>
      <c r="N69" s="494"/>
      <c r="O69" s="494"/>
      <c r="P69" s="203"/>
      <c r="Q69" s="207"/>
      <c r="R69" s="208"/>
      <c r="S69" s="205"/>
      <c r="T69" s="529"/>
      <c r="U69" s="203"/>
      <c r="V69" s="207"/>
      <c r="W69" s="208"/>
      <c r="X69" s="205"/>
      <c r="Y69" s="529"/>
      <c r="Z69" s="203"/>
      <c r="AA69" s="207"/>
      <c r="AB69" s="208"/>
      <c r="AC69" s="205"/>
      <c r="AD69" s="529"/>
      <c r="AE69" s="203"/>
      <c r="AF69" s="207"/>
      <c r="AG69" s="208"/>
      <c r="AH69" s="205"/>
      <c r="AI69" s="529"/>
      <c r="AJ69" s="203"/>
      <c r="AK69" s="207"/>
      <c r="AL69" s="208"/>
      <c r="AM69" s="205"/>
      <c r="AN69" s="529"/>
      <c r="AO69" s="203"/>
      <c r="AP69" s="207"/>
      <c r="AQ69" s="208"/>
      <c r="AR69" s="205"/>
      <c r="AS69" s="529"/>
      <c r="AT69" s="203"/>
      <c r="AU69" s="207"/>
      <c r="AV69" s="208"/>
      <c r="AW69" s="205"/>
      <c r="AX69" s="529"/>
    </row>
    <row r="70" spans="2:50" ht="14.25" hidden="1" customHeight="1" outlineLevel="1">
      <c r="B70" s="494"/>
      <c r="C70" s="203">
        <v>4</v>
      </c>
      <c r="D70" s="206"/>
      <c r="E70" s="203"/>
      <c r="F70" s="203"/>
      <c r="G70" s="208"/>
      <c r="H70" s="529"/>
      <c r="I70" s="209"/>
      <c r="J70" s="209"/>
      <c r="K70" s="210"/>
      <c r="L70" s="530"/>
      <c r="M70" s="209"/>
      <c r="N70" s="494"/>
      <c r="O70" s="494"/>
      <c r="P70" s="203"/>
      <c r="Q70" s="207"/>
      <c r="R70" s="208"/>
      <c r="S70" s="205"/>
      <c r="T70" s="529"/>
      <c r="U70" s="203"/>
      <c r="V70" s="207"/>
      <c r="W70" s="208"/>
      <c r="X70" s="205"/>
      <c r="Y70" s="529"/>
      <c r="Z70" s="203"/>
      <c r="AA70" s="207"/>
      <c r="AB70" s="208"/>
      <c r="AC70" s="205"/>
      <c r="AD70" s="529"/>
      <c r="AE70" s="203"/>
      <c r="AF70" s="207"/>
      <c r="AG70" s="208"/>
      <c r="AH70" s="205"/>
      <c r="AI70" s="529"/>
      <c r="AJ70" s="203"/>
      <c r="AK70" s="207"/>
      <c r="AL70" s="208"/>
      <c r="AM70" s="205"/>
      <c r="AN70" s="529"/>
      <c r="AO70" s="203"/>
      <c r="AP70" s="207"/>
      <c r="AQ70" s="208"/>
      <c r="AR70" s="205"/>
      <c r="AS70" s="529"/>
      <c r="AT70" s="203"/>
      <c r="AU70" s="207"/>
      <c r="AV70" s="208"/>
      <c r="AW70" s="205"/>
      <c r="AX70" s="529"/>
    </row>
    <row r="71" spans="2:50" ht="14.25" hidden="1" customHeight="1" outlineLevel="1">
      <c r="B71" s="494"/>
      <c r="C71" s="203">
        <v>5</v>
      </c>
      <c r="D71" s="206"/>
      <c r="E71" s="203"/>
      <c r="F71" s="203"/>
      <c r="G71" s="208"/>
      <c r="H71" s="529"/>
      <c r="I71" s="209"/>
      <c r="J71" s="209"/>
      <c r="K71" s="210"/>
      <c r="L71" s="530"/>
      <c r="M71" s="209"/>
      <c r="N71" s="494"/>
      <c r="O71" s="494"/>
      <c r="P71" s="203"/>
      <c r="Q71" s="207"/>
      <c r="R71" s="208"/>
      <c r="S71" s="205"/>
      <c r="T71" s="529"/>
      <c r="U71" s="203"/>
      <c r="V71" s="207"/>
      <c r="W71" s="208"/>
      <c r="X71" s="205"/>
      <c r="Y71" s="529"/>
      <c r="Z71" s="203"/>
      <c r="AA71" s="207"/>
      <c r="AB71" s="208"/>
      <c r="AC71" s="205"/>
      <c r="AD71" s="529"/>
      <c r="AE71" s="203"/>
      <c r="AF71" s="207"/>
      <c r="AG71" s="208"/>
      <c r="AH71" s="205"/>
      <c r="AI71" s="529"/>
      <c r="AJ71" s="203"/>
      <c r="AK71" s="207"/>
      <c r="AL71" s="208"/>
      <c r="AM71" s="205"/>
      <c r="AN71" s="529"/>
      <c r="AO71" s="203"/>
      <c r="AP71" s="207"/>
      <c r="AQ71" s="208"/>
      <c r="AR71" s="205"/>
      <c r="AS71" s="529"/>
      <c r="AT71" s="203"/>
      <c r="AU71" s="207"/>
      <c r="AV71" s="208"/>
      <c r="AW71" s="205"/>
      <c r="AX71" s="529"/>
    </row>
    <row r="72" spans="2:50" ht="14.25" hidden="1" customHeight="1" outlineLevel="1">
      <c r="B72" s="494"/>
      <c r="C72" s="203">
        <v>6</v>
      </c>
      <c r="D72" s="206"/>
      <c r="E72" s="203"/>
      <c r="F72" s="203"/>
      <c r="G72" s="208"/>
      <c r="H72" s="529"/>
      <c r="I72" s="209"/>
      <c r="J72" s="209"/>
      <c r="K72" s="210"/>
      <c r="L72" s="530"/>
      <c r="M72" s="209"/>
      <c r="N72" s="494"/>
      <c r="O72" s="494"/>
      <c r="P72" s="203"/>
      <c r="Q72" s="207"/>
      <c r="R72" s="208"/>
      <c r="S72" s="205"/>
      <c r="T72" s="529"/>
      <c r="U72" s="203"/>
      <c r="V72" s="207"/>
      <c r="W72" s="208"/>
      <c r="X72" s="205"/>
      <c r="Y72" s="529"/>
      <c r="Z72" s="203"/>
      <c r="AA72" s="207"/>
      <c r="AB72" s="208"/>
      <c r="AC72" s="205"/>
      <c r="AD72" s="529"/>
      <c r="AE72" s="203"/>
      <c r="AF72" s="207"/>
      <c r="AG72" s="208"/>
      <c r="AH72" s="205"/>
      <c r="AI72" s="529"/>
      <c r="AJ72" s="203"/>
      <c r="AK72" s="207"/>
      <c r="AL72" s="208"/>
      <c r="AM72" s="205"/>
      <c r="AN72" s="529"/>
      <c r="AO72" s="203"/>
      <c r="AP72" s="207"/>
      <c r="AQ72" s="208"/>
      <c r="AR72" s="205"/>
      <c r="AS72" s="529"/>
      <c r="AT72" s="203"/>
      <c r="AU72" s="207"/>
      <c r="AV72" s="208"/>
      <c r="AW72" s="205"/>
      <c r="AX72" s="529"/>
    </row>
    <row r="73" spans="2:50" ht="14.25" hidden="1" customHeight="1" outlineLevel="1">
      <c r="B73" s="494"/>
      <c r="C73" s="203">
        <v>7</v>
      </c>
      <c r="D73" s="206"/>
      <c r="E73" s="203"/>
      <c r="F73" s="203"/>
      <c r="G73" s="208"/>
      <c r="H73" s="529"/>
      <c r="I73" s="209"/>
      <c r="J73" s="209"/>
      <c r="K73" s="210"/>
      <c r="L73" s="530"/>
      <c r="M73" s="209"/>
      <c r="N73" s="494"/>
      <c r="O73" s="494"/>
      <c r="P73" s="203"/>
      <c r="Q73" s="207"/>
      <c r="R73" s="208"/>
      <c r="S73" s="205"/>
      <c r="T73" s="529"/>
      <c r="U73" s="203"/>
      <c r="V73" s="207"/>
      <c r="W73" s="208"/>
      <c r="X73" s="205"/>
      <c r="Y73" s="529"/>
      <c r="Z73" s="203"/>
      <c r="AA73" s="207"/>
      <c r="AB73" s="208"/>
      <c r="AC73" s="205"/>
      <c r="AD73" s="529"/>
      <c r="AE73" s="203"/>
      <c r="AF73" s="207"/>
      <c r="AG73" s="208"/>
      <c r="AH73" s="205"/>
      <c r="AI73" s="529"/>
      <c r="AJ73" s="203"/>
      <c r="AK73" s="207"/>
      <c r="AL73" s="208"/>
      <c r="AM73" s="205"/>
      <c r="AN73" s="529"/>
      <c r="AO73" s="203"/>
      <c r="AP73" s="207"/>
      <c r="AQ73" s="208"/>
      <c r="AR73" s="205"/>
      <c r="AS73" s="529"/>
      <c r="AT73" s="203"/>
      <c r="AU73" s="207"/>
      <c r="AV73" s="208"/>
      <c r="AW73" s="205"/>
      <c r="AX73" s="529"/>
    </row>
    <row r="74" spans="2:50" ht="14.25" hidden="1" customHeight="1" outlineLevel="1">
      <c r="B74" s="494"/>
      <c r="C74" s="203">
        <v>8</v>
      </c>
      <c r="D74" s="206"/>
      <c r="E74" s="203"/>
      <c r="F74" s="203"/>
      <c r="G74" s="208"/>
      <c r="H74" s="529"/>
      <c r="I74" s="209"/>
      <c r="J74" s="209"/>
      <c r="K74" s="210"/>
      <c r="L74" s="530"/>
      <c r="M74" s="209"/>
      <c r="N74" s="494"/>
      <c r="O74" s="494"/>
      <c r="P74" s="203"/>
      <c r="Q74" s="207"/>
      <c r="R74" s="208"/>
      <c r="S74" s="205"/>
      <c r="T74" s="529"/>
      <c r="U74" s="203"/>
      <c r="V74" s="207"/>
      <c r="W74" s="208"/>
      <c r="X74" s="205"/>
      <c r="Y74" s="529"/>
      <c r="Z74" s="203"/>
      <c r="AA74" s="207"/>
      <c r="AB74" s="208"/>
      <c r="AC74" s="205"/>
      <c r="AD74" s="529"/>
      <c r="AE74" s="203"/>
      <c r="AF74" s="207"/>
      <c r="AG74" s="208"/>
      <c r="AH74" s="205"/>
      <c r="AI74" s="529"/>
      <c r="AJ74" s="203"/>
      <c r="AK74" s="207"/>
      <c r="AL74" s="208"/>
      <c r="AM74" s="205"/>
      <c r="AN74" s="529"/>
      <c r="AO74" s="203"/>
      <c r="AP74" s="207"/>
      <c r="AQ74" s="208"/>
      <c r="AR74" s="205"/>
      <c r="AS74" s="529"/>
      <c r="AT74" s="203"/>
      <c r="AU74" s="207"/>
      <c r="AV74" s="208"/>
      <c r="AW74" s="205"/>
      <c r="AX74" s="529"/>
    </row>
    <row r="75" spans="2:50" ht="14.25" hidden="1" customHeight="1" outlineLevel="1">
      <c r="B75" s="494"/>
      <c r="C75" s="203">
        <v>9</v>
      </c>
      <c r="D75" s="206"/>
      <c r="E75" s="203"/>
      <c r="F75" s="203"/>
      <c r="G75" s="208"/>
      <c r="H75" s="529"/>
      <c r="I75" s="209"/>
      <c r="J75" s="209"/>
      <c r="K75" s="210"/>
      <c r="L75" s="530"/>
      <c r="M75" s="209"/>
      <c r="N75" s="494"/>
      <c r="O75" s="494"/>
      <c r="P75" s="203"/>
      <c r="Q75" s="207"/>
      <c r="R75" s="208"/>
      <c r="S75" s="205"/>
      <c r="T75" s="529"/>
      <c r="U75" s="203"/>
      <c r="V75" s="207"/>
      <c r="W75" s="208"/>
      <c r="X75" s="205"/>
      <c r="Y75" s="529"/>
      <c r="Z75" s="203"/>
      <c r="AA75" s="207"/>
      <c r="AB75" s="208"/>
      <c r="AC75" s="205"/>
      <c r="AD75" s="529"/>
      <c r="AE75" s="203"/>
      <c r="AF75" s="207"/>
      <c r="AG75" s="208"/>
      <c r="AH75" s="205"/>
      <c r="AI75" s="529"/>
      <c r="AJ75" s="203"/>
      <c r="AK75" s="207"/>
      <c r="AL75" s="208"/>
      <c r="AM75" s="205"/>
      <c r="AN75" s="529"/>
      <c r="AO75" s="203"/>
      <c r="AP75" s="207"/>
      <c r="AQ75" s="208"/>
      <c r="AR75" s="205"/>
      <c r="AS75" s="529"/>
      <c r="AT75" s="203"/>
      <c r="AU75" s="207"/>
      <c r="AV75" s="208"/>
      <c r="AW75" s="205"/>
      <c r="AX75" s="529"/>
    </row>
    <row r="76" spans="2:50" ht="14.25" hidden="1" customHeight="1" outlineLevel="1">
      <c r="B76" s="494"/>
      <c r="C76" s="203">
        <v>10</v>
      </c>
      <c r="D76" s="206"/>
      <c r="E76" s="203"/>
      <c r="F76" s="203"/>
      <c r="G76" s="208"/>
      <c r="H76" s="529"/>
      <c r="I76" s="209"/>
      <c r="J76" s="209"/>
      <c r="K76" s="210"/>
      <c r="L76" s="530"/>
      <c r="M76" s="209"/>
      <c r="N76" s="494"/>
      <c r="O76" s="494"/>
      <c r="P76" s="203"/>
      <c r="Q76" s="207"/>
      <c r="R76" s="208"/>
      <c r="S76" s="205"/>
      <c r="T76" s="529"/>
      <c r="U76" s="203"/>
      <c r="V76" s="207"/>
      <c r="W76" s="208"/>
      <c r="X76" s="205"/>
      <c r="Y76" s="529"/>
      <c r="Z76" s="203"/>
      <c r="AA76" s="207"/>
      <c r="AB76" s="208"/>
      <c r="AC76" s="205"/>
      <c r="AD76" s="529"/>
      <c r="AE76" s="203"/>
      <c r="AF76" s="207"/>
      <c r="AG76" s="208"/>
      <c r="AH76" s="205"/>
      <c r="AI76" s="529"/>
      <c r="AJ76" s="203"/>
      <c r="AK76" s="207"/>
      <c r="AL76" s="208"/>
      <c r="AM76" s="205"/>
      <c r="AN76" s="529"/>
      <c r="AO76" s="203"/>
      <c r="AP76" s="207"/>
      <c r="AQ76" s="208"/>
      <c r="AR76" s="205"/>
      <c r="AS76" s="529"/>
      <c r="AT76" s="203"/>
      <c r="AU76" s="207"/>
      <c r="AV76" s="208"/>
      <c r="AW76" s="205"/>
      <c r="AX76" s="529"/>
    </row>
    <row r="77" spans="2:50" ht="14.25" hidden="1" customHeight="1" outlineLevel="1">
      <c r="B77" s="494"/>
      <c r="C77" s="203">
        <v>11</v>
      </c>
      <c r="D77" s="206"/>
      <c r="E77" s="203"/>
      <c r="F77" s="203"/>
      <c r="G77" s="208"/>
      <c r="H77" s="529"/>
      <c r="I77" s="209"/>
      <c r="J77" s="209"/>
      <c r="K77" s="210"/>
      <c r="L77" s="530"/>
      <c r="M77" s="209"/>
      <c r="N77" s="494"/>
      <c r="O77" s="494"/>
      <c r="P77" s="203"/>
      <c r="Q77" s="207"/>
      <c r="R77" s="208"/>
      <c r="S77" s="205"/>
      <c r="T77" s="529"/>
      <c r="U77" s="203"/>
      <c r="V77" s="207"/>
      <c r="W77" s="208"/>
      <c r="X77" s="205"/>
      <c r="Y77" s="529"/>
      <c r="Z77" s="203"/>
      <c r="AA77" s="207"/>
      <c r="AB77" s="208"/>
      <c r="AC77" s="205"/>
      <c r="AD77" s="529"/>
      <c r="AE77" s="203"/>
      <c r="AF77" s="207"/>
      <c r="AG77" s="208"/>
      <c r="AH77" s="205"/>
      <c r="AI77" s="529"/>
      <c r="AJ77" s="203"/>
      <c r="AK77" s="207"/>
      <c r="AL77" s="208"/>
      <c r="AM77" s="205"/>
      <c r="AN77" s="529"/>
      <c r="AO77" s="203"/>
      <c r="AP77" s="207"/>
      <c r="AQ77" s="208"/>
      <c r="AR77" s="205"/>
      <c r="AS77" s="529"/>
      <c r="AT77" s="203"/>
      <c r="AU77" s="207"/>
      <c r="AV77" s="208"/>
      <c r="AW77" s="205"/>
      <c r="AX77" s="529"/>
    </row>
    <row r="78" spans="2:50" ht="14.25" hidden="1" customHeight="1" outlineLevel="1">
      <c r="B78" s="494"/>
      <c r="C78" s="203">
        <v>12</v>
      </c>
      <c r="D78" s="206"/>
      <c r="E78" s="203"/>
      <c r="F78" s="203"/>
      <c r="G78" s="208"/>
      <c r="H78" s="529"/>
      <c r="I78" s="209"/>
      <c r="J78" s="209"/>
      <c r="K78" s="210"/>
      <c r="L78" s="530"/>
      <c r="M78" s="209"/>
      <c r="N78" s="494"/>
      <c r="O78" s="494"/>
      <c r="P78" s="203"/>
      <c r="Q78" s="207"/>
      <c r="R78" s="208"/>
      <c r="S78" s="205"/>
      <c r="T78" s="529"/>
      <c r="U78" s="203"/>
      <c r="V78" s="207"/>
      <c r="W78" s="208"/>
      <c r="X78" s="205"/>
      <c r="Y78" s="529"/>
      <c r="Z78" s="203"/>
      <c r="AA78" s="207"/>
      <c r="AB78" s="208"/>
      <c r="AC78" s="205"/>
      <c r="AD78" s="529"/>
      <c r="AE78" s="203"/>
      <c r="AF78" s="207"/>
      <c r="AG78" s="208"/>
      <c r="AH78" s="205"/>
      <c r="AI78" s="529"/>
      <c r="AJ78" s="203"/>
      <c r="AK78" s="207"/>
      <c r="AL78" s="208"/>
      <c r="AM78" s="205"/>
      <c r="AN78" s="529"/>
      <c r="AO78" s="203"/>
      <c r="AP78" s="207"/>
      <c r="AQ78" s="208"/>
      <c r="AR78" s="205"/>
      <c r="AS78" s="529"/>
      <c r="AT78" s="203"/>
      <c r="AU78" s="207"/>
      <c r="AV78" s="208"/>
      <c r="AW78" s="205"/>
      <c r="AX78" s="529"/>
    </row>
    <row r="79" spans="2:50" ht="14.25" hidden="1" customHeight="1" outlineLevel="1">
      <c r="B79" s="494"/>
      <c r="C79" s="203">
        <v>13</v>
      </c>
      <c r="D79" s="206"/>
      <c r="E79" s="203"/>
      <c r="F79" s="203"/>
      <c r="G79" s="208"/>
      <c r="H79" s="529"/>
      <c r="I79" s="209"/>
      <c r="J79" s="209"/>
      <c r="K79" s="210"/>
      <c r="L79" s="530"/>
      <c r="M79" s="209"/>
      <c r="N79" s="494"/>
      <c r="O79" s="494"/>
      <c r="P79" s="203"/>
      <c r="Q79" s="207"/>
      <c r="R79" s="208"/>
      <c r="S79" s="205"/>
      <c r="T79" s="529"/>
      <c r="U79" s="203"/>
      <c r="V79" s="207"/>
      <c r="W79" s="208"/>
      <c r="X79" s="205"/>
      <c r="Y79" s="529"/>
      <c r="Z79" s="203"/>
      <c r="AA79" s="207"/>
      <c r="AB79" s="208"/>
      <c r="AC79" s="205"/>
      <c r="AD79" s="529"/>
      <c r="AE79" s="203"/>
      <c r="AF79" s="207"/>
      <c r="AG79" s="208"/>
      <c r="AH79" s="205"/>
      <c r="AI79" s="529"/>
      <c r="AJ79" s="203"/>
      <c r="AK79" s="207"/>
      <c r="AL79" s="208"/>
      <c r="AM79" s="205"/>
      <c r="AN79" s="529"/>
      <c r="AO79" s="203"/>
      <c r="AP79" s="207"/>
      <c r="AQ79" s="208"/>
      <c r="AR79" s="205"/>
      <c r="AS79" s="529"/>
      <c r="AT79" s="203"/>
      <c r="AU79" s="207"/>
      <c r="AV79" s="208"/>
      <c r="AW79" s="205"/>
      <c r="AX79" s="529"/>
    </row>
    <row r="80" spans="2:50" ht="14.25" hidden="1" customHeight="1" outlineLevel="1">
      <c r="B80" s="494"/>
      <c r="C80" s="203">
        <v>14</v>
      </c>
      <c r="D80" s="206"/>
      <c r="E80" s="203"/>
      <c r="F80" s="203"/>
      <c r="G80" s="208"/>
      <c r="H80" s="529"/>
      <c r="I80" s="209"/>
      <c r="J80" s="209"/>
      <c r="K80" s="210"/>
      <c r="L80" s="530"/>
      <c r="M80" s="209"/>
      <c r="N80" s="494"/>
      <c r="O80" s="494"/>
      <c r="P80" s="203"/>
      <c r="Q80" s="207"/>
      <c r="R80" s="208"/>
      <c r="S80" s="205"/>
      <c r="T80" s="529"/>
      <c r="U80" s="203"/>
      <c r="V80" s="207"/>
      <c r="W80" s="208"/>
      <c r="X80" s="205"/>
      <c r="Y80" s="529"/>
      <c r="Z80" s="203"/>
      <c r="AA80" s="207"/>
      <c r="AB80" s="208"/>
      <c r="AC80" s="205"/>
      <c r="AD80" s="529"/>
      <c r="AE80" s="203"/>
      <c r="AF80" s="207"/>
      <c r="AG80" s="208"/>
      <c r="AH80" s="205"/>
      <c r="AI80" s="529"/>
      <c r="AJ80" s="203"/>
      <c r="AK80" s="207"/>
      <c r="AL80" s="208"/>
      <c r="AM80" s="205"/>
      <c r="AN80" s="529"/>
      <c r="AO80" s="203"/>
      <c r="AP80" s="207"/>
      <c r="AQ80" s="208"/>
      <c r="AR80" s="205"/>
      <c r="AS80" s="529"/>
      <c r="AT80" s="203"/>
      <c r="AU80" s="207"/>
      <c r="AV80" s="208"/>
      <c r="AW80" s="205"/>
      <c r="AX80" s="529"/>
    </row>
    <row r="81" spans="2:50" ht="14.25" hidden="1" customHeight="1" outlineLevel="1">
      <c r="B81" s="494"/>
      <c r="C81" s="203">
        <v>15</v>
      </c>
      <c r="D81" s="206"/>
      <c r="E81" s="203"/>
      <c r="F81" s="203"/>
      <c r="G81" s="208"/>
      <c r="H81" s="529"/>
      <c r="I81" s="209"/>
      <c r="J81" s="209"/>
      <c r="K81" s="210"/>
      <c r="L81" s="530"/>
      <c r="M81" s="209"/>
      <c r="N81" s="494"/>
      <c r="O81" s="494"/>
      <c r="P81" s="203"/>
      <c r="Q81" s="207"/>
      <c r="R81" s="208"/>
      <c r="S81" s="205"/>
      <c r="T81" s="529"/>
      <c r="U81" s="203"/>
      <c r="V81" s="207"/>
      <c r="W81" s="208"/>
      <c r="X81" s="205"/>
      <c r="Y81" s="529"/>
      <c r="Z81" s="203"/>
      <c r="AA81" s="207"/>
      <c r="AB81" s="208"/>
      <c r="AC81" s="205"/>
      <c r="AD81" s="529"/>
      <c r="AE81" s="203"/>
      <c r="AF81" s="207"/>
      <c r="AG81" s="208"/>
      <c r="AH81" s="205"/>
      <c r="AI81" s="529"/>
      <c r="AJ81" s="203"/>
      <c r="AK81" s="207"/>
      <c r="AL81" s="208"/>
      <c r="AM81" s="205"/>
      <c r="AN81" s="529"/>
      <c r="AO81" s="203"/>
      <c r="AP81" s="207"/>
      <c r="AQ81" s="208"/>
      <c r="AR81" s="205"/>
      <c r="AS81" s="529"/>
      <c r="AT81" s="203"/>
      <c r="AU81" s="207"/>
      <c r="AV81" s="208"/>
      <c r="AW81" s="205"/>
      <c r="AX81" s="529"/>
    </row>
    <row r="82" spans="2:50" ht="14.25" hidden="1" customHeight="1" outlineLevel="1" collapsed="1">
      <c r="B82" s="532" t="s">
        <v>619</v>
      </c>
      <c r="C82" s="532"/>
      <c r="D82" s="532"/>
      <c r="E82" s="532"/>
      <c r="F82" s="532"/>
      <c r="G82" s="532"/>
      <c r="H82" s="532"/>
      <c r="I82" s="532"/>
      <c r="J82" s="532"/>
      <c r="K82" s="532"/>
      <c r="L82" s="532"/>
      <c r="M82" s="533"/>
      <c r="N82" s="575" t="s">
        <v>445</v>
      </c>
      <c r="O82" s="575" t="s">
        <v>105</v>
      </c>
      <c r="P82" s="587">
        <f>AT62+1</f>
        <v>45895</v>
      </c>
      <c r="Q82" s="588"/>
      <c r="R82" s="588"/>
      <c r="S82" s="588"/>
      <c r="T82" s="588"/>
      <c r="U82" s="589">
        <f>P82+1</f>
        <v>45896</v>
      </c>
      <c r="V82" s="590"/>
      <c r="W82" s="590"/>
      <c r="X82" s="590"/>
      <c r="Y82" s="590"/>
      <c r="Z82" s="587">
        <f t="shared" ref="Z82" si="60">U82+1</f>
        <v>45897</v>
      </c>
      <c r="AA82" s="588"/>
      <c r="AB82" s="588"/>
      <c r="AC82" s="588"/>
      <c r="AD82" s="588"/>
      <c r="AE82" s="589">
        <f t="shared" ref="AE82" si="61">Z82+1</f>
        <v>45898</v>
      </c>
      <c r="AF82" s="590"/>
      <c r="AG82" s="590"/>
      <c r="AH82" s="590"/>
      <c r="AI82" s="590"/>
      <c r="AJ82" s="591">
        <f t="shared" ref="AJ82" si="62">AE82+1</f>
        <v>45899</v>
      </c>
      <c r="AK82" s="592"/>
      <c r="AL82" s="592"/>
      <c r="AM82" s="592"/>
      <c r="AN82" s="593"/>
      <c r="AO82" s="589">
        <f t="shared" ref="AO82" si="63">AJ82+1</f>
        <v>45900</v>
      </c>
      <c r="AP82" s="590"/>
      <c r="AQ82" s="590"/>
      <c r="AR82" s="590"/>
      <c r="AS82" s="590"/>
      <c r="AT82" s="591">
        <f t="shared" ref="AT82" si="64">AO82+1</f>
        <v>45901</v>
      </c>
      <c r="AU82" s="592"/>
      <c r="AV82" s="592"/>
      <c r="AW82" s="592"/>
      <c r="AX82" s="593"/>
    </row>
    <row r="83" spans="2:50" ht="14.25" hidden="1" customHeight="1" outlineLevel="1">
      <c r="B83" s="534"/>
      <c r="C83" s="534"/>
      <c r="D83" s="534"/>
      <c r="E83" s="534"/>
      <c r="F83" s="534"/>
      <c r="G83" s="534"/>
      <c r="H83" s="534"/>
      <c r="I83" s="534"/>
      <c r="J83" s="534"/>
      <c r="K83" s="534"/>
      <c r="L83" s="534"/>
      <c r="M83" s="535"/>
      <c r="N83" s="577"/>
      <c r="O83" s="577"/>
      <c r="P83" s="594">
        <f>P82</f>
        <v>45895</v>
      </c>
      <c r="Q83" s="594"/>
      <c r="R83" s="594"/>
      <c r="S83" s="594"/>
      <c r="T83" s="594"/>
      <c r="U83" s="595">
        <f>U82</f>
        <v>45896</v>
      </c>
      <c r="V83" s="595"/>
      <c r="W83" s="595"/>
      <c r="X83" s="595"/>
      <c r="Y83" s="595"/>
      <c r="Z83" s="594">
        <f t="shared" ref="Z83" si="65">Z82</f>
        <v>45897</v>
      </c>
      <c r="AA83" s="594"/>
      <c r="AB83" s="594"/>
      <c r="AC83" s="594"/>
      <c r="AD83" s="594"/>
      <c r="AE83" s="595">
        <f t="shared" ref="AE83" si="66">AE82</f>
        <v>45898</v>
      </c>
      <c r="AF83" s="595"/>
      <c r="AG83" s="595"/>
      <c r="AH83" s="595"/>
      <c r="AI83" s="595"/>
      <c r="AJ83" s="596">
        <f t="shared" ref="AJ83" si="67">AJ82</f>
        <v>45899</v>
      </c>
      <c r="AK83" s="597"/>
      <c r="AL83" s="597"/>
      <c r="AM83" s="597"/>
      <c r="AN83" s="598"/>
      <c r="AO83" s="595">
        <f t="shared" ref="AO83" si="68">AO82</f>
        <v>45900</v>
      </c>
      <c r="AP83" s="595"/>
      <c r="AQ83" s="595"/>
      <c r="AR83" s="595"/>
      <c r="AS83" s="595"/>
      <c r="AT83" s="596">
        <f t="shared" ref="AT83" si="69">AT82</f>
        <v>45901</v>
      </c>
      <c r="AU83" s="597"/>
      <c r="AV83" s="597"/>
      <c r="AW83" s="597"/>
      <c r="AX83" s="598"/>
    </row>
    <row r="84" spans="2:50" ht="14.25" hidden="1" customHeight="1" outlineLevel="1">
      <c r="B84" s="494" t="s">
        <v>165</v>
      </c>
      <c r="C84" s="494" t="s">
        <v>160</v>
      </c>
      <c r="D84" s="494"/>
      <c r="E84" s="494" t="s">
        <v>161</v>
      </c>
      <c r="F84" s="494"/>
      <c r="G84" s="494"/>
      <c r="H84" s="494" t="s">
        <v>166</v>
      </c>
      <c r="I84" s="527" t="s">
        <v>446</v>
      </c>
      <c r="J84" s="527"/>
      <c r="K84" s="527"/>
      <c r="L84" s="527" t="s">
        <v>166</v>
      </c>
      <c r="M84" s="527" t="s">
        <v>168</v>
      </c>
      <c r="N84" s="494"/>
      <c r="O84" s="494" t="s">
        <v>167</v>
      </c>
      <c r="P84" s="494" t="s">
        <v>163</v>
      </c>
      <c r="Q84" s="494"/>
      <c r="R84" s="494"/>
      <c r="S84" s="494"/>
      <c r="T84" s="494" t="s">
        <v>166</v>
      </c>
      <c r="U84" s="494" t="s">
        <v>163</v>
      </c>
      <c r="V84" s="494"/>
      <c r="W84" s="494"/>
      <c r="X84" s="494"/>
      <c r="Y84" s="494" t="s">
        <v>166</v>
      </c>
      <c r="Z84" s="494" t="s">
        <v>163</v>
      </c>
      <c r="AA84" s="494"/>
      <c r="AB84" s="494"/>
      <c r="AC84" s="494"/>
      <c r="AD84" s="494" t="s">
        <v>166</v>
      </c>
      <c r="AE84" s="494" t="s">
        <v>163</v>
      </c>
      <c r="AF84" s="494"/>
      <c r="AG84" s="494"/>
      <c r="AH84" s="494"/>
      <c r="AI84" s="494" t="s">
        <v>166</v>
      </c>
      <c r="AJ84" s="494" t="s">
        <v>163</v>
      </c>
      <c r="AK84" s="494"/>
      <c r="AL84" s="494"/>
      <c r="AM84" s="494"/>
      <c r="AN84" s="494" t="s">
        <v>166</v>
      </c>
      <c r="AO84" s="494" t="s">
        <v>163</v>
      </c>
      <c r="AP84" s="494"/>
      <c r="AQ84" s="494"/>
      <c r="AR84" s="494"/>
      <c r="AS84" s="494" t="s">
        <v>166</v>
      </c>
      <c r="AT84" s="494" t="s">
        <v>163</v>
      </c>
      <c r="AU84" s="494"/>
      <c r="AV84" s="494"/>
      <c r="AW84" s="494"/>
      <c r="AX84" s="494" t="s">
        <v>166</v>
      </c>
    </row>
    <row r="85" spans="2:50" ht="14.25" hidden="1" customHeight="1" outlineLevel="1">
      <c r="B85" s="494"/>
      <c r="C85" s="494"/>
      <c r="D85" s="494"/>
      <c r="E85" s="494" t="s">
        <v>447</v>
      </c>
      <c r="F85" s="494"/>
      <c r="G85" s="494"/>
      <c r="H85" s="494"/>
      <c r="I85" s="527" t="s">
        <v>447</v>
      </c>
      <c r="J85" s="527"/>
      <c r="K85" s="527"/>
      <c r="L85" s="527"/>
      <c r="M85" s="527"/>
      <c r="N85" s="494"/>
      <c r="O85" s="494"/>
      <c r="P85" s="494" t="s">
        <v>448</v>
      </c>
      <c r="Q85" s="494"/>
      <c r="R85" s="494"/>
      <c r="S85" s="494"/>
      <c r="T85" s="494"/>
      <c r="U85" s="494" t="s">
        <v>448</v>
      </c>
      <c r="V85" s="494"/>
      <c r="W85" s="494"/>
      <c r="X85" s="494"/>
      <c r="Y85" s="494"/>
      <c r="Z85" s="494" t="s">
        <v>448</v>
      </c>
      <c r="AA85" s="494"/>
      <c r="AB85" s="494"/>
      <c r="AC85" s="494"/>
      <c r="AD85" s="494"/>
      <c r="AE85" s="494" t="s">
        <v>448</v>
      </c>
      <c r="AF85" s="494"/>
      <c r="AG85" s="494"/>
      <c r="AH85" s="494"/>
      <c r="AI85" s="494"/>
      <c r="AJ85" s="494" t="s">
        <v>448</v>
      </c>
      <c r="AK85" s="494"/>
      <c r="AL85" s="494"/>
      <c r="AM85" s="494"/>
      <c r="AN85" s="494"/>
      <c r="AO85" s="494" t="s">
        <v>448</v>
      </c>
      <c r="AP85" s="494"/>
      <c r="AQ85" s="494"/>
      <c r="AR85" s="494"/>
      <c r="AS85" s="494"/>
      <c r="AT85" s="494" t="s">
        <v>448</v>
      </c>
      <c r="AU85" s="494"/>
      <c r="AV85" s="494"/>
      <c r="AW85" s="494"/>
      <c r="AX85" s="494"/>
    </row>
    <row r="86" spans="2:50" ht="14.25" hidden="1" customHeight="1" outlineLevel="1">
      <c r="B86" s="494"/>
      <c r="C86" s="494"/>
      <c r="D86" s="494"/>
      <c r="E86" s="203" t="s">
        <v>162</v>
      </c>
      <c r="F86" s="203" t="s">
        <v>449</v>
      </c>
      <c r="G86" s="203" t="s">
        <v>164</v>
      </c>
      <c r="H86" s="494"/>
      <c r="I86" s="204" t="s">
        <v>162</v>
      </c>
      <c r="J86" s="204" t="s">
        <v>449</v>
      </c>
      <c r="K86" s="204" t="s">
        <v>164</v>
      </c>
      <c r="L86" s="527"/>
      <c r="M86" s="527"/>
      <c r="N86" s="494"/>
      <c r="O86" s="494"/>
      <c r="P86" s="203" t="s">
        <v>162</v>
      </c>
      <c r="Q86" s="203" t="s">
        <v>449</v>
      </c>
      <c r="R86" s="203" t="s">
        <v>164</v>
      </c>
      <c r="S86" s="205" t="s">
        <v>168</v>
      </c>
      <c r="T86" s="494"/>
      <c r="U86" s="203" t="s">
        <v>162</v>
      </c>
      <c r="V86" s="203" t="s">
        <v>449</v>
      </c>
      <c r="W86" s="203" t="s">
        <v>164</v>
      </c>
      <c r="X86" s="205" t="s">
        <v>168</v>
      </c>
      <c r="Y86" s="494"/>
      <c r="Z86" s="203" t="s">
        <v>162</v>
      </c>
      <c r="AA86" s="203" t="s">
        <v>449</v>
      </c>
      <c r="AB86" s="203" t="s">
        <v>164</v>
      </c>
      <c r="AC86" s="205" t="s">
        <v>168</v>
      </c>
      <c r="AD86" s="494"/>
      <c r="AE86" s="203" t="s">
        <v>162</v>
      </c>
      <c r="AF86" s="203" t="s">
        <v>449</v>
      </c>
      <c r="AG86" s="203" t="s">
        <v>164</v>
      </c>
      <c r="AH86" s="205" t="s">
        <v>168</v>
      </c>
      <c r="AI86" s="494"/>
      <c r="AJ86" s="203" t="s">
        <v>162</v>
      </c>
      <c r="AK86" s="203" t="s">
        <v>449</v>
      </c>
      <c r="AL86" s="203" t="s">
        <v>164</v>
      </c>
      <c r="AM86" s="205" t="s">
        <v>168</v>
      </c>
      <c r="AN86" s="494"/>
      <c r="AO86" s="203" t="s">
        <v>162</v>
      </c>
      <c r="AP86" s="203" t="s">
        <v>449</v>
      </c>
      <c r="AQ86" s="203" t="s">
        <v>164</v>
      </c>
      <c r="AR86" s="205" t="s">
        <v>168</v>
      </c>
      <c r="AS86" s="494"/>
      <c r="AT86" s="203" t="s">
        <v>162</v>
      </c>
      <c r="AU86" s="203" t="s">
        <v>449</v>
      </c>
      <c r="AV86" s="203" t="s">
        <v>164</v>
      </c>
      <c r="AW86" s="205" t="s">
        <v>168</v>
      </c>
      <c r="AX86" s="494"/>
    </row>
    <row r="87" spans="2:50" ht="14.25" hidden="1" customHeight="1" outlineLevel="1">
      <c r="B87" s="494" t="s">
        <v>499</v>
      </c>
      <c r="C87" s="203">
        <v>1</v>
      </c>
      <c r="D87" s="206" t="s">
        <v>420</v>
      </c>
      <c r="E87" s="203">
        <v>24</v>
      </c>
      <c r="F87" s="203">
        <v>2000</v>
      </c>
      <c r="G87" s="208">
        <f t="shared" ref="G87" si="70">F87/E87</f>
        <v>83.333333333333329</v>
      </c>
      <c r="H87" s="529">
        <f>AVERAGE(G87:G101)</f>
        <v>83.333333333333329</v>
      </c>
      <c r="I87" s="209">
        <f>AVERAGE(P87,U87,Z87,AE87,AJ87,AO87,AT87)</f>
        <v>24</v>
      </c>
      <c r="J87" s="209">
        <f>AVERAGE(Q87,V87,AA87,AF87,AK87,AP87,AU87)</f>
        <v>1715.043553816733</v>
      </c>
      <c r="K87" s="210">
        <f>AVERAGE(R87,W87,AB87,AG87,AL87,AQ87,AV87)</f>
        <v>71.460148075697219</v>
      </c>
      <c r="L87" s="530">
        <f>IFERROR(AVERAGE(K87:K101),"-")</f>
        <v>71.460148075697219</v>
      </c>
      <c r="M87" s="209">
        <f>RANK(K87, K$87:$K$101)</f>
        <v>1</v>
      </c>
      <c r="N87" s="494"/>
      <c r="O87" s="494"/>
      <c r="P87" s="207">
        <v>24</v>
      </c>
      <c r="Q87" s="207">
        <v>1712.9287598944604</v>
      </c>
      <c r="R87" s="208">
        <f t="shared" ref="R87" si="71">Q87/P87</f>
        <v>71.37203166226918</v>
      </c>
      <c r="S87" s="205">
        <f>RANK(R87, R$87:R$101)</f>
        <v>1</v>
      </c>
      <c r="T87" s="529">
        <f>AVERAGE(R87:R101)</f>
        <v>71.37203166226918</v>
      </c>
      <c r="U87" s="207">
        <v>24</v>
      </c>
      <c r="V87" s="207">
        <v>1713.0919220055721</v>
      </c>
      <c r="W87" s="208">
        <f t="shared" ref="W87" si="72">V87/U87</f>
        <v>71.378830083565504</v>
      </c>
      <c r="X87" s="205">
        <f>RANK(W87, W$87:W$101)</f>
        <v>1</v>
      </c>
      <c r="Y87" s="529">
        <f>AVERAGE(W87:W101)</f>
        <v>71.378830083565504</v>
      </c>
      <c r="Z87" s="207">
        <v>24</v>
      </c>
      <c r="AA87" s="207">
        <v>1713.7016305670468</v>
      </c>
      <c r="AB87" s="208">
        <f t="shared" ref="AB87" si="73">AA87/Z87</f>
        <v>71.404234606960287</v>
      </c>
      <c r="AC87" s="205">
        <f>RANK(AB87, AB$87:AB$101)</f>
        <v>1</v>
      </c>
      <c r="AD87" s="529">
        <f>AVERAGE(AB87:AB101)</f>
        <v>71.404234606960287</v>
      </c>
      <c r="AE87" s="207">
        <v>24</v>
      </c>
      <c r="AF87" s="207">
        <v>1714.2857142857144</v>
      </c>
      <c r="AG87" s="208">
        <f t="shared" ref="AG87" si="74">AF87/AE87</f>
        <v>71.428571428571431</v>
      </c>
      <c r="AH87" s="205">
        <f>RANK(AG87, AG$87:AG$101)</f>
        <v>1</v>
      </c>
      <c r="AI87" s="529">
        <f>AVERAGE(AG87:AG101)</f>
        <v>71.428571428571431</v>
      </c>
      <c r="AJ87" s="207">
        <v>24</v>
      </c>
      <c r="AK87" s="207">
        <v>1716.8224299065407</v>
      </c>
      <c r="AL87" s="208">
        <f t="shared" ref="AL87" si="75">AK87/AJ87</f>
        <v>71.534267912772535</v>
      </c>
      <c r="AM87" s="205">
        <f>RANK(AL87, AL$87:AL$101)</f>
        <v>1</v>
      </c>
      <c r="AN87" s="529">
        <f>AVERAGE(AL87:AL101)</f>
        <v>71.534267912772535</v>
      </c>
      <c r="AO87" s="207">
        <v>24</v>
      </c>
      <c r="AP87" s="207">
        <v>1717.0506912442379</v>
      </c>
      <c r="AQ87" s="208">
        <f t="shared" ref="AQ87" si="76">AP87/AO87</f>
        <v>71.543778801843246</v>
      </c>
      <c r="AR87" s="205">
        <f>RANK(AQ87, AQ$87:AQ$101)</f>
        <v>1</v>
      </c>
      <c r="AS87" s="529">
        <f>AVERAGE(AQ87:AQ101)</f>
        <v>71.543778801843246</v>
      </c>
      <c r="AT87" s="207">
        <v>24</v>
      </c>
      <c r="AU87" s="207">
        <v>1717.4237288135591</v>
      </c>
      <c r="AV87" s="208">
        <f t="shared" ref="AV87" si="77">AU87/AT87</f>
        <v>71.559322033898297</v>
      </c>
      <c r="AW87" s="205">
        <f>RANK(AV87, AV$87:AV$101)</f>
        <v>1</v>
      </c>
      <c r="AX87" s="529">
        <f>AVERAGE(AV87:AV101)</f>
        <v>71.559322033898297</v>
      </c>
    </row>
    <row r="88" spans="2:50" ht="14.25" hidden="1" customHeight="1" outlineLevel="1">
      <c r="B88" s="494"/>
      <c r="C88" s="203">
        <v>2</v>
      </c>
      <c r="D88" s="206"/>
      <c r="E88" s="203"/>
      <c r="F88" s="203"/>
      <c r="G88" s="208"/>
      <c r="H88" s="529"/>
      <c r="I88" s="209"/>
      <c r="J88" s="209"/>
      <c r="K88" s="210"/>
      <c r="L88" s="530"/>
      <c r="M88" s="209"/>
      <c r="N88" s="494"/>
      <c r="O88" s="494"/>
      <c r="P88" s="203"/>
      <c r="Q88" s="203"/>
      <c r="R88" s="208"/>
      <c r="S88" s="205"/>
      <c r="T88" s="529"/>
      <c r="U88" s="203"/>
      <c r="V88" s="203"/>
      <c r="W88" s="208"/>
      <c r="X88" s="205"/>
      <c r="Y88" s="529"/>
      <c r="Z88" s="203"/>
      <c r="AA88" s="203"/>
      <c r="AB88" s="208"/>
      <c r="AC88" s="205"/>
      <c r="AD88" s="529"/>
      <c r="AE88" s="203"/>
      <c r="AF88" s="203"/>
      <c r="AG88" s="208"/>
      <c r="AH88" s="205"/>
      <c r="AI88" s="529"/>
      <c r="AJ88" s="203"/>
      <c r="AK88" s="203"/>
      <c r="AL88" s="208"/>
      <c r="AM88" s="205"/>
      <c r="AN88" s="529"/>
      <c r="AO88" s="203"/>
      <c r="AP88" s="203"/>
      <c r="AQ88" s="208"/>
      <c r="AR88" s="205"/>
      <c r="AS88" s="529"/>
      <c r="AT88" s="203"/>
      <c r="AU88" s="203"/>
      <c r="AV88" s="208"/>
      <c r="AW88" s="205"/>
      <c r="AX88" s="529"/>
    </row>
    <row r="89" spans="2:50" ht="14.25" hidden="1" customHeight="1" outlineLevel="1">
      <c r="B89" s="494"/>
      <c r="C89" s="203">
        <v>3</v>
      </c>
      <c r="D89" s="206"/>
      <c r="E89" s="203"/>
      <c r="F89" s="203"/>
      <c r="G89" s="208"/>
      <c r="H89" s="529"/>
      <c r="I89" s="209"/>
      <c r="J89" s="209"/>
      <c r="K89" s="210"/>
      <c r="L89" s="530"/>
      <c r="M89" s="209"/>
      <c r="N89" s="494"/>
      <c r="O89" s="494"/>
      <c r="P89" s="203"/>
      <c r="Q89" s="203"/>
      <c r="R89" s="208"/>
      <c r="S89" s="205"/>
      <c r="T89" s="529"/>
      <c r="U89" s="203"/>
      <c r="V89" s="203"/>
      <c r="W89" s="208"/>
      <c r="X89" s="205"/>
      <c r="Y89" s="529"/>
      <c r="Z89" s="203"/>
      <c r="AA89" s="203"/>
      <c r="AB89" s="208"/>
      <c r="AC89" s="205"/>
      <c r="AD89" s="529"/>
      <c r="AE89" s="203"/>
      <c r="AF89" s="203"/>
      <c r="AG89" s="208"/>
      <c r="AH89" s="205"/>
      <c r="AI89" s="529"/>
      <c r="AJ89" s="203"/>
      <c r="AK89" s="203"/>
      <c r="AL89" s="208"/>
      <c r="AM89" s="205"/>
      <c r="AN89" s="529"/>
      <c r="AO89" s="203"/>
      <c r="AP89" s="203"/>
      <c r="AQ89" s="208"/>
      <c r="AR89" s="205"/>
      <c r="AS89" s="529"/>
      <c r="AT89" s="203"/>
      <c r="AU89" s="203"/>
      <c r="AV89" s="208"/>
      <c r="AW89" s="205"/>
      <c r="AX89" s="529"/>
    </row>
    <row r="90" spans="2:50" ht="14.25" hidden="1" customHeight="1" outlineLevel="1">
      <c r="B90" s="494"/>
      <c r="C90" s="203">
        <v>4</v>
      </c>
      <c r="D90" s="206"/>
      <c r="E90" s="203"/>
      <c r="F90" s="203"/>
      <c r="G90" s="208"/>
      <c r="H90" s="529"/>
      <c r="I90" s="209"/>
      <c r="J90" s="209"/>
      <c r="K90" s="210"/>
      <c r="L90" s="530"/>
      <c r="M90" s="209"/>
      <c r="N90" s="494"/>
      <c r="O90" s="494"/>
      <c r="P90" s="203"/>
      <c r="Q90" s="203"/>
      <c r="R90" s="208"/>
      <c r="S90" s="205"/>
      <c r="T90" s="529"/>
      <c r="U90" s="203"/>
      <c r="V90" s="203"/>
      <c r="W90" s="208"/>
      <c r="X90" s="205"/>
      <c r="Y90" s="529"/>
      <c r="Z90" s="203"/>
      <c r="AA90" s="203"/>
      <c r="AB90" s="208"/>
      <c r="AC90" s="205"/>
      <c r="AD90" s="529"/>
      <c r="AE90" s="203"/>
      <c r="AF90" s="203"/>
      <c r="AG90" s="208"/>
      <c r="AH90" s="205"/>
      <c r="AI90" s="529"/>
      <c r="AJ90" s="203"/>
      <c r="AK90" s="203"/>
      <c r="AL90" s="208"/>
      <c r="AM90" s="205"/>
      <c r="AN90" s="529"/>
      <c r="AO90" s="203"/>
      <c r="AP90" s="203"/>
      <c r="AQ90" s="208"/>
      <c r="AR90" s="205"/>
      <c r="AS90" s="529"/>
      <c r="AT90" s="203"/>
      <c r="AU90" s="203"/>
      <c r="AV90" s="208"/>
      <c r="AW90" s="205"/>
      <c r="AX90" s="529"/>
    </row>
    <row r="91" spans="2:50" ht="14.25" hidden="1" customHeight="1" outlineLevel="1">
      <c r="B91" s="494"/>
      <c r="C91" s="203">
        <v>5</v>
      </c>
      <c r="D91" s="206"/>
      <c r="E91" s="203"/>
      <c r="F91" s="203"/>
      <c r="G91" s="208"/>
      <c r="H91" s="529"/>
      <c r="I91" s="209"/>
      <c r="J91" s="209"/>
      <c r="K91" s="210"/>
      <c r="L91" s="530"/>
      <c r="M91" s="209"/>
      <c r="N91" s="494"/>
      <c r="O91" s="494"/>
      <c r="P91" s="203"/>
      <c r="Q91" s="203"/>
      <c r="R91" s="208"/>
      <c r="S91" s="205"/>
      <c r="T91" s="529"/>
      <c r="U91" s="203"/>
      <c r="V91" s="203"/>
      <c r="W91" s="208"/>
      <c r="X91" s="205"/>
      <c r="Y91" s="529"/>
      <c r="Z91" s="203"/>
      <c r="AA91" s="203"/>
      <c r="AB91" s="208"/>
      <c r="AC91" s="205"/>
      <c r="AD91" s="529"/>
      <c r="AE91" s="203"/>
      <c r="AF91" s="203"/>
      <c r="AG91" s="208"/>
      <c r="AH91" s="205"/>
      <c r="AI91" s="529"/>
      <c r="AJ91" s="203"/>
      <c r="AK91" s="203"/>
      <c r="AL91" s="208"/>
      <c r="AM91" s="205"/>
      <c r="AN91" s="529"/>
      <c r="AO91" s="203"/>
      <c r="AP91" s="203"/>
      <c r="AQ91" s="208"/>
      <c r="AR91" s="205"/>
      <c r="AS91" s="529"/>
      <c r="AT91" s="203"/>
      <c r="AU91" s="203"/>
      <c r="AV91" s="208"/>
      <c r="AW91" s="205"/>
      <c r="AX91" s="529"/>
    </row>
    <row r="92" spans="2:50" ht="14.25" hidden="1" customHeight="1" outlineLevel="1">
      <c r="B92" s="494"/>
      <c r="C92" s="203">
        <v>6</v>
      </c>
      <c r="D92" s="206"/>
      <c r="E92" s="203"/>
      <c r="F92" s="203"/>
      <c r="G92" s="208"/>
      <c r="H92" s="529"/>
      <c r="I92" s="209"/>
      <c r="J92" s="209"/>
      <c r="K92" s="210"/>
      <c r="L92" s="530"/>
      <c r="M92" s="209"/>
      <c r="N92" s="494"/>
      <c r="O92" s="494"/>
      <c r="P92" s="203"/>
      <c r="Q92" s="203"/>
      <c r="R92" s="208"/>
      <c r="S92" s="205"/>
      <c r="T92" s="529"/>
      <c r="U92" s="203"/>
      <c r="V92" s="203"/>
      <c r="W92" s="208"/>
      <c r="X92" s="205"/>
      <c r="Y92" s="529"/>
      <c r="Z92" s="203"/>
      <c r="AA92" s="203"/>
      <c r="AB92" s="208"/>
      <c r="AC92" s="205"/>
      <c r="AD92" s="529"/>
      <c r="AE92" s="203"/>
      <c r="AF92" s="203"/>
      <c r="AG92" s="208"/>
      <c r="AH92" s="205"/>
      <c r="AI92" s="529"/>
      <c r="AJ92" s="203"/>
      <c r="AK92" s="203"/>
      <c r="AL92" s="208"/>
      <c r="AM92" s="205"/>
      <c r="AN92" s="529"/>
      <c r="AO92" s="203"/>
      <c r="AP92" s="203"/>
      <c r="AQ92" s="208"/>
      <c r="AR92" s="205"/>
      <c r="AS92" s="529"/>
      <c r="AT92" s="203"/>
      <c r="AU92" s="203"/>
      <c r="AV92" s="208"/>
      <c r="AW92" s="205"/>
      <c r="AX92" s="529"/>
    </row>
    <row r="93" spans="2:50" ht="14.25" hidden="1" customHeight="1" outlineLevel="1">
      <c r="B93" s="494"/>
      <c r="C93" s="203">
        <v>7</v>
      </c>
      <c r="D93" s="206"/>
      <c r="E93" s="203"/>
      <c r="F93" s="203"/>
      <c r="G93" s="208"/>
      <c r="H93" s="529"/>
      <c r="I93" s="209"/>
      <c r="J93" s="209"/>
      <c r="K93" s="210"/>
      <c r="L93" s="530"/>
      <c r="M93" s="209"/>
      <c r="N93" s="494"/>
      <c r="O93" s="494"/>
      <c r="P93" s="203"/>
      <c r="Q93" s="203"/>
      <c r="R93" s="208"/>
      <c r="S93" s="205"/>
      <c r="T93" s="529"/>
      <c r="U93" s="203"/>
      <c r="V93" s="203"/>
      <c r="W93" s="208"/>
      <c r="X93" s="205"/>
      <c r="Y93" s="529"/>
      <c r="Z93" s="203"/>
      <c r="AA93" s="203"/>
      <c r="AB93" s="208"/>
      <c r="AC93" s="205"/>
      <c r="AD93" s="529"/>
      <c r="AE93" s="203"/>
      <c r="AF93" s="203"/>
      <c r="AG93" s="208"/>
      <c r="AH93" s="205"/>
      <c r="AI93" s="529"/>
      <c r="AJ93" s="203"/>
      <c r="AK93" s="203"/>
      <c r="AL93" s="208"/>
      <c r="AM93" s="205"/>
      <c r="AN93" s="529"/>
      <c r="AO93" s="203"/>
      <c r="AP93" s="203"/>
      <c r="AQ93" s="208"/>
      <c r="AR93" s="205"/>
      <c r="AS93" s="529"/>
      <c r="AT93" s="203"/>
      <c r="AU93" s="203"/>
      <c r="AV93" s="208"/>
      <c r="AW93" s="205"/>
      <c r="AX93" s="529"/>
    </row>
    <row r="94" spans="2:50" ht="14.25" hidden="1" customHeight="1" outlineLevel="1">
      <c r="B94" s="494"/>
      <c r="C94" s="203">
        <v>8</v>
      </c>
      <c r="D94" s="206"/>
      <c r="E94" s="203"/>
      <c r="F94" s="203"/>
      <c r="G94" s="208"/>
      <c r="H94" s="529"/>
      <c r="I94" s="209"/>
      <c r="J94" s="209"/>
      <c r="K94" s="210"/>
      <c r="L94" s="530"/>
      <c r="M94" s="209"/>
      <c r="N94" s="494"/>
      <c r="O94" s="494"/>
      <c r="P94" s="203"/>
      <c r="Q94" s="203"/>
      <c r="R94" s="208"/>
      <c r="S94" s="205"/>
      <c r="T94" s="529"/>
      <c r="U94" s="203"/>
      <c r="V94" s="203"/>
      <c r="W94" s="208"/>
      <c r="X94" s="205"/>
      <c r="Y94" s="529"/>
      <c r="Z94" s="203"/>
      <c r="AA94" s="203"/>
      <c r="AB94" s="208"/>
      <c r="AC94" s="205"/>
      <c r="AD94" s="529"/>
      <c r="AE94" s="203"/>
      <c r="AF94" s="203"/>
      <c r="AG94" s="208"/>
      <c r="AH94" s="205"/>
      <c r="AI94" s="529"/>
      <c r="AJ94" s="203"/>
      <c r="AK94" s="203"/>
      <c r="AL94" s="208"/>
      <c r="AM94" s="205"/>
      <c r="AN94" s="529"/>
      <c r="AO94" s="203"/>
      <c r="AP94" s="203"/>
      <c r="AQ94" s="208"/>
      <c r="AR94" s="205"/>
      <c r="AS94" s="529"/>
      <c r="AT94" s="203"/>
      <c r="AU94" s="203"/>
      <c r="AV94" s="208"/>
      <c r="AW94" s="205"/>
      <c r="AX94" s="529"/>
    </row>
    <row r="95" spans="2:50" ht="14.25" hidden="1" customHeight="1" outlineLevel="1">
      <c r="B95" s="494"/>
      <c r="C95" s="203">
        <v>9</v>
      </c>
      <c r="D95" s="206"/>
      <c r="E95" s="203"/>
      <c r="F95" s="203"/>
      <c r="G95" s="208"/>
      <c r="H95" s="529"/>
      <c r="I95" s="209"/>
      <c r="J95" s="209"/>
      <c r="K95" s="210"/>
      <c r="L95" s="530"/>
      <c r="M95" s="209"/>
      <c r="N95" s="494"/>
      <c r="O95" s="494"/>
      <c r="P95" s="203"/>
      <c r="Q95" s="203"/>
      <c r="R95" s="208"/>
      <c r="S95" s="205"/>
      <c r="T95" s="529"/>
      <c r="U95" s="203"/>
      <c r="V95" s="203"/>
      <c r="W95" s="208"/>
      <c r="X95" s="205"/>
      <c r="Y95" s="529"/>
      <c r="Z95" s="203"/>
      <c r="AA95" s="203"/>
      <c r="AB95" s="208"/>
      <c r="AC95" s="205"/>
      <c r="AD95" s="529"/>
      <c r="AE95" s="203"/>
      <c r="AF95" s="203"/>
      <c r="AG95" s="208"/>
      <c r="AH95" s="205"/>
      <c r="AI95" s="529"/>
      <c r="AJ95" s="203"/>
      <c r="AK95" s="203"/>
      <c r="AL95" s="208"/>
      <c r="AM95" s="205"/>
      <c r="AN95" s="529"/>
      <c r="AO95" s="203"/>
      <c r="AP95" s="203"/>
      <c r="AQ95" s="208"/>
      <c r="AR95" s="205"/>
      <c r="AS95" s="529"/>
      <c r="AT95" s="203"/>
      <c r="AU95" s="203"/>
      <c r="AV95" s="208"/>
      <c r="AW95" s="205"/>
      <c r="AX95" s="529"/>
    </row>
    <row r="96" spans="2:50" ht="14.25" hidden="1" customHeight="1" outlineLevel="1">
      <c r="B96" s="494"/>
      <c r="C96" s="203">
        <v>10</v>
      </c>
      <c r="D96" s="206"/>
      <c r="E96" s="203"/>
      <c r="F96" s="203"/>
      <c r="G96" s="208"/>
      <c r="H96" s="529"/>
      <c r="I96" s="209"/>
      <c r="J96" s="209"/>
      <c r="K96" s="210"/>
      <c r="L96" s="530"/>
      <c r="M96" s="209"/>
      <c r="N96" s="494"/>
      <c r="O96" s="494"/>
      <c r="P96" s="203"/>
      <c r="Q96" s="203"/>
      <c r="R96" s="208"/>
      <c r="S96" s="205"/>
      <c r="T96" s="529"/>
      <c r="U96" s="203"/>
      <c r="V96" s="203"/>
      <c r="W96" s="208"/>
      <c r="X96" s="205"/>
      <c r="Y96" s="529"/>
      <c r="Z96" s="203"/>
      <c r="AA96" s="203"/>
      <c r="AB96" s="208"/>
      <c r="AC96" s="205"/>
      <c r="AD96" s="529"/>
      <c r="AE96" s="203"/>
      <c r="AF96" s="203"/>
      <c r="AG96" s="208"/>
      <c r="AH96" s="205"/>
      <c r="AI96" s="529"/>
      <c r="AJ96" s="203"/>
      <c r="AK96" s="203"/>
      <c r="AL96" s="208"/>
      <c r="AM96" s="205"/>
      <c r="AN96" s="529"/>
      <c r="AO96" s="203"/>
      <c r="AP96" s="203"/>
      <c r="AQ96" s="208"/>
      <c r="AR96" s="205"/>
      <c r="AS96" s="529"/>
      <c r="AT96" s="203"/>
      <c r="AU96" s="203"/>
      <c r="AV96" s="208"/>
      <c r="AW96" s="205"/>
      <c r="AX96" s="529"/>
    </row>
    <row r="97" spans="2:50" ht="14.25" hidden="1" customHeight="1" outlineLevel="1">
      <c r="B97" s="494"/>
      <c r="C97" s="203">
        <v>11</v>
      </c>
      <c r="D97" s="206"/>
      <c r="E97" s="203"/>
      <c r="F97" s="203"/>
      <c r="G97" s="208"/>
      <c r="H97" s="529"/>
      <c r="I97" s="209"/>
      <c r="J97" s="209"/>
      <c r="K97" s="210"/>
      <c r="L97" s="530"/>
      <c r="M97" s="209"/>
      <c r="N97" s="494"/>
      <c r="O97" s="494"/>
      <c r="P97" s="203"/>
      <c r="Q97" s="203"/>
      <c r="R97" s="208"/>
      <c r="S97" s="205"/>
      <c r="T97" s="529"/>
      <c r="U97" s="203"/>
      <c r="V97" s="203"/>
      <c r="W97" s="208"/>
      <c r="X97" s="205"/>
      <c r="Y97" s="529"/>
      <c r="Z97" s="203"/>
      <c r="AA97" s="203"/>
      <c r="AB97" s="208"/>
      <c r="AC97" s="205"/>
      <c r="AD97" s="529"/>
      <c r="AE97" s="203"/>
      <c r="AF97" s="203"/>
      <c r="AG97" s="208"/>
      <c r="AH97" s="205"/>
      <c r="AI97" s="529"/>
      <c r="AJ97" s="203"/>
      <c r="AK97" s="203"/>
      <c r="AL97" s="208"/>
      <c r="AM97" s="205"/>
      <c r="AN97" s="529"/>
      <c r="AO97" s="203"/>
      <c r="AP97" s="203"/>
      <c r="AQ97" s="208"/>
      <c r="AR97" s="205"/>
      <c r="AS97" s="529"/>
      <c r="AT97" s="203"/>
      <c r="AU97" s="203"/>
      <c r="AV97" s="208"/>
      <c r="AW97" s="205"/>
      <c r="AX97" s="529"/>
    </row>
    <row r="98" spans="2:50" ht="14.25" hidden="1" customHeight="1" outlineLevel="1">
      <c r="B98" s="494"/>
      <c r="C98" s="203">
        <v>12</v>
      </c>
      <c r="D98" s="206"/>
      <c r="E98" s="203"/>
      <c r="F98" s="203"/>
      <c r="G98" s="208"/>
      <c r="H98" s="529"/>
      <c r="I98" s="209"/>
      <c r="J98" s="209"/>
      <c r="K98" s="210"/>
      <c r="L98" s="530"/>
      <c r="M98" s="209"/>
      <c r="N98" s="494"/>
      <c r="O98" s="494"/>
      <c r="P98" s="203"/>
      <c r="Q98" s="203"/>
      <c r="R98" s="208"/>
      <c r="S98" s="205"/>
      <c r="T98" s="529"/>
      <c r="U98" s="203"/>
      <c r="V98" s="203"/>
      <c r="W98" s="208"/>
      <c r="X98" s="205"/>
      <c r="Y98" s="529"/>
      <c r="Z98" s="203"/>
      <c r="AA98" s="203"/>
      <c r="AB98" s="208"/>
      <c r="AC98" s="205"/>
      <c r="AD98" s="529"/>
      <c r="AE98" s="203"/>
      <c r="AF98" s="203"/>
      <c r="AG98" s="208"/>
      <c r="AH98" s="205"/>
      <c r="AI98" s="529"/>
      <c r="AJ98" s="203"/>
      <c r="AK98" s="203"/>
      <c r="AL98" s="208"/>
      <c r="AM98" s="205"/>
      <c r="AN98" s="529"/>
      <c r="AO98" s="203"/>
      <c r="AP98" s="203"/>
      <c r="AQ98" s="208"/>
      <c r="AR98" s="205"/>
      <c r="AS98" s="529"/>
      <c r="AT98" s="203"/>
      <c r="AU98" s="203"/>
      <c r="AV98" s="208"/>
      <c r="AW98" s="205"/>
      <c r="AX98" s="529"/>
    </row>
    <row r="99" spans="2:50" ht="14.25" hidden="1" customHeight="1" outlineLevel="1">
      <c r="B99" s="494"/>
      <c r="C99" s="203">
        <v>13</v>
      </c>
      <c r="D99" s="206"/>
      <c r="E99" s="203"/>
      <c r="F99" s="203"/>
      <c r="G99" s="208"/>
      <c r="H99" s="529"/>
      <c r="I99" s="209"/>
      <c r="J99" s="209"/>
      <c r="K99" s="210"/>
      <c r="L99" s="530"/>
      <c r="M99" s="209"/>
      <c r="N99" s="494"/>
      <c r="O99" s="494"/>
      <c r="P99" s="203"/>
      <c r="Q99" s="203"/>
      <c r="R99" s="208"/>
      <c r="S99" s="205"/>
      <c r="T99" s="529"/>
      <c r="U99" s="203"/>
      <c r="V99" s="203"/>
      <c r="W99" s="208"/>
      <c r="X99" s="205"/>
      <c r="Y99" s="529"/>
      <c r="Z99" s="203"/>
      <c r="AA99" s="203"/>
      <c r="AB99" s="208"/>
      <c r="AC99" s="205"/>
      <c r="AD99" s="529"/>
      <c r="AE99" s="203"/>
      <c r="AF99" s="203"/>
      <c r="AG99" s="208"/>
      <c r="AH99" s="205"/>
      <c r="AI99" s="529"/>
      <c r="AJ99" s="203"/>
      <c r="AK99" s="203"/>
      <c r="AL99" s="208"/>
      <c r="AM99" s="205"/>
      <c r="AN99" s="529"/>
      <c r="AO99" s="203"/>
      <c r="AP99" s="203"/>
      <c r="AQ99" s="208"/>
      <c r="AR99" s="205"/>
      <c r="AS99" s="529"/>
      <c r="AT99" s="203"/>
      <c r="AU99" s="203"/>
      <c r="AV99" s="208"/>
      <c r="AW99" s="205"/>
      <c r="AX99" s="529"/>
    </row>
    <row r="100" spans="2:50" ht="14.25" hidden="1" customHeight="1" outlineLevel="1">
      <c r="B100" s="494"/>
      <c r="C100" s="203">
        <v>14</v>
      </c>
      <c r="D100" s="206"/>
      <c r="E100" s="203"/>
      <c r="F100" s="203"/>
      <c r="G100" s="208"/>
      <c r="H100" s="529"/>
      <c r="I100" s="209"/>
      <c r="J100" s="209"/>
      <c r="K100" s="210"/>
      <c r="L100" s="530"/>
      <c r="M100" s="209"/>
      <c r="N100" s="494"/>
      <c r="O100" s="494"/>
      <c r="P100" s="203"/>
      <c r="Q100" s="203"/>
      <c r="R100" s="208"/>
      <c r="S100" s="205"/>
      <c r="T100" s="529"/>
      <c r="U100" s="203"/>
      <c r="V100" s="203"/>
      <c r="W100" s="208"/>
      <c r="X100" s="205"/>
      <c r="Y100" s="529"/>
      <c r="Z100" s="203"/>
      <c r="AA100" s="203"/>
      <c r="AB100" s="208"/>
      <c r="AC100" s="205"/>
      <c r="AD100" s="529"/>
      <c r="AE100" s="203"/>
      <c r="AF100" s="203"/>
      <c r="AG100" s="208"/>
      <c r="AH100" s="205"/>
      <c r="AI100" s="529"/>
      <c r="AJ100" s="203"/>
      <c r="AK100" s="203"/>
      <c r="AL100" s="208"/>
      <c r="AM100" s="205"/>
      <c r="AN100" s="529"/>
      <c r="AO100" s="203"/>
      <c r="AP100" s="203"/>
      <c r="AQ100" s="208"/>
      <c r="AR100" s="205"/>
      <c r="AS100" s="529"/>
      <c r="AT100" s="203"/>
      <c r="AU100" s="203"/>
      <c r="AV100" s="208"/>
      <c r="AW100" s="205"/>
      <c r="AX100" s="529"/>
    </row>
    <row r="101" spans="2:50" ht="14.25" hidden="1" customHeight="1" outlineLevel="1">
      <c r="B101" s="494"/>
      <c r="C101" s="203">
        <v>15</v>
      </c>
      <c r="D101" s="206"/>
      <c r="E101" s="203"/>
      <c r="F101" s="203"/>
      <c r="G101" s="208"/>
      <c r="H101" s="529"/>
      <c r="I101" s="209"/>
      <c r="J101" s="209"/>
      <c r="K101" s="210"/>
      <c r="L101" s="530"/>
      <c r="M101" s="209"/>
      <c r="N101" s="494"/>
      <c r="O101" s="494"/>
      <c r="P101" s="203"/>
      <c r="Q101" s="207"/>
      <c r="R101" s="208"/>
      <c r="S101" s="205"/>
      <c r="T101" s="529"/>
      <c r="U101" s="203"/>
      <c r="V101" s="203"/>
      <c r="W101" s="208"/>
      <c r="X101" s="205"/>
      <c r="Y101" s="529"/>
      <c r="Z101" s="203"/>
      <c r="AA101" s="203"/>
      <c r="AB101" s="208"/>
      <c r="AC101" s="205"/>
      <c r="AD101" s="529"/>
      <c r="AE101" s="203"/>
      <c r="AF101" s="203"/>
      <c r="AG101" s="208"/>
      <c r="AH101" s="205"/>
      <c r="AI101" s="529"/>
      <c r="AJ101" s="203"/>
      <c r="AK101" s="203"/>
      <c r="AL101" s="208"/>
      <c r="AM101" s="205"/>
      <c r="AN101" s="529"/>
      <c r="AO101" s="203"/>
      <c r="AP101" s="203"/>
      <c r="AQ101" s="208"/>
      <c r="AR101" s="205"/>
      <c r="AS101" s="529"/>
      <c r="AT101" s="203"/>
      <c r="AU101" s="203"/>
      <c r="AV101" s="208"/>
      <c r="AW101" s="205"/>
      <c r="AX101" s="529"/>
    </row>
    <row r="102" spans="2:50" ht="14.25" hidden="1" customHeight="1" outlineLevel="1" collapsed="1">
      <c r="B102" s="531" t="s">
        <v>622</v>
      </c>
      <c r="C102" s="532"/>
      <c r="D102" s="532"/>
      <c r="E102" s="532"/>
      <c r="F102" s="532"/>
      <c r="G102" s="532"/>
      <c r="H102" s="532"/>
      <c r="I102" s="532"/>
      <c r="J102" s="532"/>
      <c r="K102" s="532"/>
      <c r="L102" s="532"/>
      <c r="M102" s="533"/>
      <c r="N102" s="575" t="s">
        <v>445</v>
      </c>
      <c r="O102" s="575" t="s">
        <v>105</v>
      </c>
      <c r="P102" s="587">
        <f>AT82+1</f>
        <v>45902</v>
      </c>
      <c r="Q102" s="588"/>
      <c r="R102" s="588"/>
      <c r="S102" s="588"/>
      <c r="T102" s="588"/>
      <c r="U102" s="589">
        <f>P102+1</f>
        <v>45903</v>
      </c>
      <c r="V102" s="590"/>
      <c r="W102" s="590"/>
      <c r="X102" s="590"/>
      <c r="Y102" s="590"/>
      <c r="Z102" s="587">
        <f t="shared" ref="Z102" si="78">U102+1</f>
        <v>45904</v>
      </c>
      <c r="AA102" s="588"/>
      <c r="AB102" s="588"/>
      <c r="AC102" s="588"/>
      <c r="AD102" s="588"/>
      <c r="AE102" s="589">
        <f t="shared" ref="AE102" si="79">Z102+1</f>
        <v>45905</v>
      </c>
      <c r="AF102" s="590"/>
      <c r="AG102" s="590"/>
      <c r="AH102" s="590"/>
      <c r="AI102" s="590"/>
      <c r="AJ102" s="591">
        <f t="shared" ref="AJ102" si="80">AE102+1</f>
        <v>45906</v>
      </c>
      <c r="AK102" s="592"/>
      <c r="AL102" s="592"/>
      <c r="AM102" s="592"/>
      <c r="AN102" s="593"/>
      <c r="AO102" s="589">
        <f t="shared" ref="AO102" si="81">AJ102+1</f>
        <v>45907</v>
      </c>
      <c r="AP102" s="590"/>
      <c r="AQ102" s="590"/>
      <c r="AR102" s="590"/>
      <c r="AS102" s="590"/>
      <c r="AT102" s="591">
        <f t="shared" ref="AT102" si="82">AO102+1</f>
        <v>45908</v>
      </c>
      <c r="AU102" s="592"/>
      <c r="AV102" s="592"/>
      <c r="AW102" s="592"/>
      <c r="AX102" s="593"/>
    </row>
    <row r="103" spans="2:50" ht="14.25" hidden="1" customHeight="1" outlineLevel="1">
      <c r="B103" s="534"/>
      <c r="C103" s="534"/>
      <c r="D103" s="534"/>
      <c r="E103" s="534"/>
      <c r="F103" s="534"/>
      <c r="G103" s="534"/>
      <c r="H103" s="534"/>
      <c r="I103" s="534"/>
      <c r="J103" s="534"/>
      <c r="K103" s="534"/>
      <c r="L103" s="534"/>
      <c r="M103" s="535"/>
      <c r="N103" s="577"/>
      <c r="O103" s="577"/>
      <c r="P103" s="594">
        <f>P102</f>
        <v>45902</v>
      </c>
      <c r="Q103" s="594"/>
      <c r="R103" s="594"/>
      <c r="S103" s="594"/>
      <c r="T103" s="594"/>
      <c r="U103" s="595">
        <f>U102</f>
        <v>45903</v>
      </c>
      <c r="V103" s="595"/>
      <c r="W103" s="595"/>
      <c r="X103" s="595"/>
      <c r="Y103" s="595"/>
      <c r="Z103" s="594">
        <f t="shared" ref="Z103" si="83">Z102</f>
        <v>45904</v>
      </c>
      <c r="AA103" s="594"/>
      <c r="AB103" s="594"/>
      <c r="AC103" s="594"/>
      <c r="AD103" s="594"/>
      <c r="AE103" s="595">
        <f t="shared" ref="AE103" si="84">AE102</f>
        <v>45905</v>
      </c>
      <c r="AF103" s="595"/>
      <c r="AG103" s="595"/>
      <c r="AH103" s="595"/>
      <c r="AI103" s="595"/>
      <c r="AJ103" s="596">
        <f t="shared" ref="AJ103" si="85">AJ102</f>
        <v>45906</v>
      </c>
      <c r="AK103" s="597"/>
      <c r="AL103" s="597"/>
      <c r="AM103" s="597"/>
      <c r="AN103" s="598"/>
      <c r="AO103" s="595">
        <f t="shared" ref="AO103" si="86">AO102</f>
        <v>45907</v>
      </c>
      <c r="AP103" s="595"/>
      <c r="AQ103" s="595"/>
      <c r="AR103" s="595"/>
      <c r="AS103" s="595"/>
      <c r="AT103" s="596">
        <f t="shared" ref="AT103" si="87">AT102</f>
        <v>45908</v>
      </c>
      <c r="AU103" s="597"/>
      <c r="AV103" s="597"/>
      <c r="AW103" s="597"/>
      <c r="AX103" s="598"/>
    </row>
    <row r="104" spans="2:50" ht="14.25" hidden="1" customHeight="1" outlineLevel="1">
      <c r="B104" s="494" t="s">
        <v>165</v>
      </c>
      <c r="C104" s="494" t="s">
        <v>160</v>
      </c>
      <c r="D104" s="494"/>
      <c r="E104" s="494" t="s">
        <v>161</v>
      </c>
      <c r="F104" s="494"/>
      <c r="G104" s="494"/>
      <c r="H104" s="494" t="s">
        <v>166</v>
      </c>
      <c r="I104" s="527" t="s">
        <v>446</v>
      </c>
      <c r="J104" s="527"/>
      <c r="K104" s="527"/>
      <c r="L104" s="527" t="s">
        <v>166</v>
      </c>
      <c r="M104" s="527" t="s">
        <v>168</v>
      </c>
      <c r="N104" s="494"/>
      <c r="O104" s="494" t="s">
        <v>167</v>
      </c>
      <c r="P104" s="494" t="s">
        <v>163</v>
      </c>
      <c r="Q104" s="494"/>
      <c r="R104" s="494"/>
      <c r="S104" s="494"/>
      <c r="T104" s="494" t="s">
        <v>166</v>
      </c>
      <c r="U104" s="494" t="s">
        <v>163</v>
      </c>
      <c r="V104" s="494"/>
      <c r="W104" s="494"/>
      <c r="X104" s="494"/>
      <c r="Y104" s="494" t="s">
        <v>166</v>
      </c>
      <c r="Z104" s="494" t="s">
        <v>163</v>
      </c>
      <c r="AA104" s="494"/>
      <c r="AB104" s="494"/>
      <c r="AC104" s="494"/>
      <c r="AD104" s="494" t="s">
        <v>166</v>
      </c>
      <c r="AE104" s="494" t="s">
        <v>163</v>
      </c>
      <c r="AF104" s="494"/>
      <c r="AG104" s="494"/>
      <c r="AH104" s="494"/>
      <c r="AI104" s="494" t="s">
        <v>166</v>
      </c>
      <c r="AJ104" s="494" t="s">
        <v>163</v>
      </c>
      <c r="AK104" s="494"/>
      <c r="AL104" s="494"/>
      <c r="AM104" s="494"/>
      <c r="AN104" s="494" t="s">
        <v>166</v>
      </c>
      <c r="AO104" s="494" t="s">
        <v>163</v>
      </c>
      <c r="AP104" s="494"/>
      <c r="AQ104" s="494"/>
      <c r="AR104" s="494"/>
      <c r="AS104" s="494" t="s">
        <v>166</v>
      </c>
      <c r="AT104" s="494" t="s">
        <v>163</v>
      </c>
      <c r="AU104" s="494"/>
      <c r="AV104" s="494"/>
      <c r="AW104" s="494"/>
      <c r="AX104" s="494" t="s">
        <v>166</v>
      </c>
    </row>
    <row r="105" spans="2:50" ht="14.25" hidden="1" customHeight="1" outlineLevel="1">
      <c r="B105" s="494"/>
      <c r="C105" s="494"/>
      <c r="D105" s="494"/>
      <c r="E105" s="494" t="s">
        <v>447</v>
      </c>
      <c r="F105" s="494"/>
      <c r="G105" s="494"/>
      <c r="H105" s="494"/>
      <c r="I105" s="527" t="s">
        <v>447</v>
      </c>
      <c r="J105" s="527"/>
      <c r="K105" s="527"/>
      <c r="L105" s="527"/>
      <c r="M105" s="527"/>
      <c r="N105" s="494"/>
      <c r="O105" s="494"/>
      <c r="P105" s="494" t="s">
        <v>448</v>
      </c>
      <c r="Q105" s="494"/>
      <c r="R105" s="494"/>
      <c r="S105" s="494"/>
      <c r="T105" s="494"/>
      <c r="U105" s="494" t="s">
        <v>448</v>
      </c>
      <c r="V105" s="494"/>
      <c r="W105" s="494"/>
      <c r="X105" s="494"/>
      <c r="Y105" s="494"/>
      <c r="Z105" s="494" t="s">
        <v>448</v>
      </c>
      <c r="AA105" s="494"/>
      <c r="AB105" s="494"/>
      <c r="AC105" s="494"/>
      <c r="AD105" s="494"/>
      <c r="AE105" s="494" t="s">
        <v>448</v>
      </c>
      <c r="AF105" s="494"/>
      <c r="AG105" s="494"/>
      <c r="AH105" s="494"/>
      <c r="AI105" s="494"/>
      <c r="AJ105" s="494" t="s">
        <v>448</v>
      </c>
      <c r="AK105" s="494"/>
      <c r="AL105" s="494"/>
      <c r="AM105" s="494"/>
      <c r="AN105" s="494"/>
      <c r="AO105" s="494" t="s">
        <v>448</v>
      </c>
      <c r="AP105" s="494"/>
      <c r="AQ105" s="494"/>
      <c r="AR105" s="494"/>
      <c r="AS105" s="494"/>
      <c r="AT105" s="494" t="s">
        <v>448</v>
      </c>
      <c r="AU105" s="494"/>
      <c r="AV105" s="494"/>
      <c r="AW105" s="494"/>
      <c r="AX105" s="494"/>
    </row>
    <row r="106" spans="2:50" ht="14.25" hidden="1" customHeight="1" outlineLevel="1">
      <c r="B106" s="494"/>
      <c r="C106" s="494"/>
      <c r="D106" s="494"/>
      <c r="E106" s="203" t="s">
        <v>162</v>
      </c>
      <c r="F106" s="203" t="s">
        <v>449</v>
      </c>
      <c r="G106" s="203" t="s">
        <v>164</v>
      </c>
      <c r="H106" s="494"/>
      <c r="I106" s="204" t="s">
        <v>162</v>
      </c>
      <c r="J106" s="204" t="s">
        <v>449</v>
      </c>
      <c r="K106" s="204" t="s">
        <v>164</v>
      </c>
      <c r="L106" s="527"/>
      <c r="M106" s="527"/>
      <c r="N106" s="494"/>
      <c r="O106" s="494"/>
      <c r="P106" s="203" t="s">
        <v>162</v>
      </c>
      <c r="Q106" s="203" t="s">
        <v>449</v>
      </c>
      <c r="R106" s="203" t="s">
        <v>164</v>
      </c>
      <c r="S106" s="205" t="s">
        <v>168</v>
      </c>
      <c r="T106" s="494"/>
      <c r="U106" s="203" t="s">
        <v>162</v>
      </c>
      <c r="V106" s="203" t="s">
        <v>449</v>
      </c>
      <c r="W106" s="203" t="s">
        <v>164</v>
      </c>
      <c r="X106" s="205" t="s">
        <v>168</v>
      </c>
      <c r="Y106" s="494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494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494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494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494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494"/>
    </row>
    <row r="107" spans="2:50" ht="14.25" hidden="1" customHeight="1" outlineLevel="1">
      <c r="B107" s="494" t="s">
        <v>630</v>
      </c>
      <c r="C107" s="203">
        <v>1</v>
      </c>
      <c r="D107" s="206" t="s">
        <v>420</v>
      </c>
      <c r="E107" s="203">
        <v>24</v>
      </c>
      <c r="F107" s="203">
        <v>2000</v>
      </c>
      <c r="G107" s="208">
        <f t="shared" ref="G107" si="88">F107/E107</f>
        <v>83.333333333333329</v>
      </c>
      <c r="H107" s="529">
        <f>AVERAGE(F107:F121)</f>
        <v>2000</v>
      </c>
      <c r="I107" s="209">
        <f>AVERAGE(P107,U107,Z107,AE107,AJ107,AO107,AT107)</f>
        <v>24</v>
      </c>
      <c r="J107" s="209">
        <f>AVERAGE(Q107,V107,AA107,AF107,AK107,AP107,AU107)</f>
        <v>1719.9083481040975</v>
      </c>
      <c r="K107" s="210">
        <f>AVERAGE(R107,W107,AB107,AG107,AL107,AQ107,AV107)</f>
        <v>71.662847837670725</v>
      </c>
      <c r="L107" s="530">
        <f>IFERROR(AVERAGE(K107:K121),"-")</f>
        <v>71.662847837670725</v>
      </c>
      <c r="M107" s="209">
        <f>RANK(K107, K$107:$K$121)</f>
        <v>1</v>
      </c>
      <c r="N107" s="494"/>
      <c r="O107" s="494"/>
      <c r="P107" s="207">
        <v>24</v>
      </c>
      <c r="Q107" s="207">
        <v>1717.4625801853167</v>
      </c>
      <c r="R107" s="208">
        <f t="shared" ref="R107" si="89">Q107/P107</f>
        <v>71.560940841054858</v>
      </c>
      <c r="S107" s="205">
        <f>RANK(R107, R$107:R$121)</f>
        <v>1</v>
      </c>
      <c r="T107" s="529">
        <f>AVERAGE(R107:R121)</f>
        <v>71.560940841054858</v>
      </c>
      <c r="U107" s="207">
        <v>24</v>
      </c>
      <c r="V107" s="207">
        <v>1718.1818181818192</v>
      </c>
      <c r="W107" s="208">
        <f t="shared" ref="W107" si="90">V107/U107</f>
        <v>71.590909090909136</v>
      </c>
      <c r="X107" s="205">
        <f>RANK(W107, W$107:W$121)</f>
        <v>1</v>
      </c>
      <c r="Y107" s="529">
        <f>AVERAGE(W107:W121)</f>
        <v>71.590909090909136</v>
      </c>
      <c r="Z107" s="207">
        <v>24</v>
      </c>
      <c r="AA107" s="207">
        <v>1718.1600638128175</v>
      </c>
      <c r="AB107" s="208">
        <f t="shared" ref="AB107" si="91">AA107/Z107</f>
        <v>71.590002658867391</v>
      </c>
      <c r="AC107" s="205">
        <f>RANK(AB107, AB$107:AB$121)</f>
        <v>1</v>
      </c>
      <c r="AD107" s="529">
        <f>AVERAGE(AB107:AB121)</f>
        <v>71.590002658867391</v>
      </c>
      <c r="AE107" s="207">
        <v>24</v>
      </c>
      <c r="AF107" s="207">
        <v>1720.8668730650156</v>
      </c>
      <c r="AG107" s="208">
        <f t="shared" ref="AG107" si="92">AF107/AE107</f>
        <v>71.702786377708989</v>
      </c>
      <c r="AH107" s="205">
        <f>RANK(AG107, AG$107:AG$121)</f>
        <v>1</v>
      </c>
      <c r="AI107" s="529">
        <f>AVERAGE(AG107:AG121)</f>
        <v>71.702786377708989</v>
      </c>
      <c r="AJ107" s="207">
        <v>24</v>
      </c>
      <c r="AK107" s="207">
        <v>1721.107266435986</v>
      </c>
      <c r="AL107" s="208">
        <f t="shared" ref="AL107" si="93">AK107/AJ107</f>
        <v>71.712802768166085</v>
      </c>
      <c r="AM107" s="205">
        <f>RANK(AL107, AL$107:AL$121)</f>
        <v>1</v>
      </c>
      <c r="AN107" s="529">
        <f>AVERAGE(AL107:AL121)</f>
        <v>71.712802768166085</v>
      </c>
      <c r="AO107" s="207">
        <v>24</v>
      </c>
      <c r="AP107" s="207">
        <v>1721.5596330275237</v>
      </c>
      <c r="AQ107" s="208">
        <f t="shared" ref="AQ107" si="94">AP107/AO107</f>
        <v>71.731651376146814</v>
      </c>
      <c r="AR107" s="205">
        <f>RANK(AQ107, AQ$107:AQ$121)</f>
        <v>1</v>
      </c>
      <c r="AS107" s="529">
        <f>AVERAGE(AQ107:AQ121)</f>
        <v>71.731651376146814</v>
      </c>
      <c r="AT107" s="207">
        <v>24</v>
      </c>
      <c r="AU107" s="207">
        <v>1722.0202020202034</v>
      </c>
      <c r="AV107" s="208">
        <f t="shared" ref="AV107" si="95">AU107/AT107</f>
        <v>71.750841750841815</v>
      </c>
      <c r="AW107" s="205">
        <f>RANK(AV107, AV$107:AV$121)</f>
        <v>1</v>
      </c>
      <c r="AX107" s="529">
        <f>AVERAGE(AV107:AV121)</f>
        <v>71.750841750841815</v>
      </c>
    </row>
    <row r="108" spans="2:50" ht="14.25" hidden="1" customHeight="1" outlineLevel="1">
      <c r="B108" s="494"/>
      <c r="C108" s="203">
        <v>2</v>
      </c>
      <c r="D108" s="206"/>
      <c r="E108" s="203"/>
      <c r="F108" s="203"/>
      <c r="G108" s="208"/>
      <c r="H108" s="529"/>
      <c r="I108" s="209"/>
      <c r="J108" s="209"/>
      <c r="K108" s="210"/>
      <c r="L108" s="530"/>
      <c r="M108" s="209"/>
      <c r="N108" s="494"/>
      <c r="O108" s="494"/>
      <c r="P108" s="203"/>
      <c r="Q108" s="203"/>
      <c r="R108" s="208"/>
      <c r="S108" s="205"/>
      <c r="T108" s="529"/>
      <c r="U108" s="203"/>
      <c r="V108" s="203"/>
      <c r="W108" s="208"/>
      <c r="X108" s="205"/>
      <c r="Y108" s="529"/>
      <c r="Z108" s="203"/>
      <c r="AA108" s="203"/>
      <c r="AB108" s="208"/>
      <c r="AC108" s="205"/>
      <c r="AD108" s="529"/>
      <c r="AE108" s="203"/>
      <c r="AF108" s="203"/>
      <c r="AG108" s="208"/>
      <c r="AH108" s="205"/>
      <c r="AI108" s="529"/>
      <c r="AJ108" s="203"/>
      <c r="AK108" s="203"/>
      <c r="AL108" s="208"/>
      <c r="AM108" s="205"/>
      <c r="AN108" s="529"/>
      <c r="AO108" s="203"/>
      <c r="AP108" s="203"/>
      <c r="AQ108" s="208"/>
      <c r="AR108" s="205"/>
      <c r="AS108" s="529"/>
      <c r="AT108" s="203"/>
      <c r="AU108" s="203"/>
      <c r="AV108" s="208"/>
      <c r="AW108" s="205"/>
      <c r="AX108" s="529"/>
    </row>
    <row r="109" spans="2:50" ht="14.25" hidden="1" customHeight="1" outlineLevel="1">
      <c r="B109" s="494"/>
      <c r="C109" s="203">
        <v>3</v>
      </c>
      <c r="D109" s="206"/>
      <c r="E109" s="203"/>
      <c r="F109" s="203"/>
      <c r="G109" s="208"/>
      <c r="H109" s="529"/>
      <c r="I109" s="209"/>
      <c r="J109" s="209"/>
      <c r="K109" s="210"/>
      <c r="L109" s="530"/>
      <c r="M109" s="209"/>
      <c r="N109" s="494"/>
      <c r="O109" s="494"/>
      <c r="P109" s="203"/>
      <c r="Q109" s="203"/>
      <c r="R109" s="208"/>
      <c r="S109" s="205"/>
      <c r="T109" s="529"/>
      <c r="U109" s="203"/>
      <c r="V109" s="203"/>
      <c r="W109" s="208"/>
      <c r="X109" s="205"/>
      <c r="Y109" s="529"/>
      <c r="Z109" s="203"/>
      <c r="AA109" s="203"/>
      <c r="AB109" s="208"/>
      <c r="AC109" s="205"/>
      <c r="AD109" s="529"/>
      <c r="AE109" s="203"/>
      <c r="AF109" s="203"/>
      <c r="AG109" s="208"/>
      <c r="AH109" s="205"/>
      <c r="AI109" s="529"/>
      <c r="AJ109" s="203"/>
      <c r="AK109" s="203"/>
      <c r="AL109" s="208"/>
      <c r="AM109" s="205"/>
      <c r="AN109" s="529"/>
      <c r="AO109" s="203"/>
      <c r="AP109" s="203"/>
      <c r="AQ109" s="208"/>
      <c r="AR109" s="205"/>
      <c r="AS109" s="529"/>
      <c r="AT109" s="203"/>
      <c r="AU109" s="203"/>
      <c r="AV109" s="208"/>
      <c r="AW109" s="205"/>
      <c r="AX109" s="529"/>
    </row>
    <row r="110" spans="2:50" ht="14.25" hidden="1" customHeight="1" outlineLevel="1">
      <c r="B110" s="494"/>
      <c r="C110" s="203">
        <v>4</v>
      </c>
      <c r="D110" s="206"/>
      <c r="E110" s="203"/>
      <c r="F110" s="203"/>
      <c r="G110" s="208"/>
      <c r="H110" s="529"/>
      <c r="I110" s="209"/>
      <c r="J110" s="209"/>
      <c r="K110" s="210"/>
      <c r="L110" s="530"/>
      <c r="M110" s="209"/>
      <c r="N110" s="494"/>
      <c r="O110" s="494"/>
      <c r="P110" s="203"/>
      <c r="Q110" s="203"/>
      <c r="R110" s="208"/>
      <c r="S110" s="205"/>
      <c r="T110" s="529"/>
      <c r="U110" s="203"/>
      <c r="V110" s="203"/>
      <c r="W110" s="208"/>
      <c r="X110" s="205"/>
      <c r="Y110" s="529"/>
      <c r="Z110" s="203"/>
      <c r="AA110" s="203"/>
      <c r="AB110" s="208"/>
      <c r="AC110" s="205"/>
      <c r="AD110" s="529"/>
      <c r="AE110" s="203"/>
      <c r="AF110" s="203"/>
      <c r="AG110" s="208"/>
      <c r="AH110" s="205"/>
      <c r="AI110" s="529"/>
      <c r="AJ110" s="203"/>
      <c r="AK110" s="203"/>
      <c r="AL110" s="208"/>
      <c r="AM110" s="205"/>
      <c r="AN110" s="529"/>
      <c r="AO110" s="203"/>
      <c r="AP110" s="203"/>
      <c r="AQ110" s="208"/>
      <c r="AR110" s="205"/>
      <c r="AS110" s="529"/>
      <c r="AT110" s="203"/>
      <c r="AU110" s="203"/>
      <c r="AV110" s="208"/>
      <c r="AW110" s="205"/>
      <c r="AX110" s="529"/>
    </row>
    <row r="111" spans="2:50" ht="14.25" hidden="1" customHeight="1" outlineLevel="1">
      <c r="B111" s="494"/>
      <c r="C111" s="203">
        <v>5</v>
      </c>
      <c r="D111" s="206"/>
      <c r="E111" s="203"/>
      <c r="F111" s="203"/>
      <c r="G111" s="208"/>
      <c r="H111" s="529"/>
      <c r="I111" s="209"/>
      <c r="J111" s="209"/>
      <c r="K111" s="210"/>
      <c r="L111" s="530"/>
      <c r="M111" s="209"/>
      <c r="N111" s="494"/>
      <c r="O111" s="494"/>
      <c r="P111" s="203"/>
      <c r="Q111" s="203"/>
      <c r="R111" s="208"/>
      <c r="S111" s="205"/>
      <c r="T111" s="529"/>
      <c r="U111" s="203"/>
      <c r="V111" s="203"/>
      <c r="W111" s="208"/>
      <c r="X111" s="205"/>
      <c r="Y111" s="529"/>
      <c r="Z111" s="203"/>
      <c r="AA111" s="203"/>
      <c r="AB111" s="208"/>
      <c r="AC111" s="205"/>
      <c r="AD111" s="529"/>
      <c r="AE111" s="203"/>
      <c r="AF111" s="203"/>
      <c r="AG111" s="208"/>
      <c r="AH111" s="205"/>
      <c r="AI111" s="529"/>
      <c r="AJ111" s="203"/>
      <c r="AK111" s="203"/>
      <c r="AL111" s="208"/>
      <c r="AM111" s="205"/>
      <c r="AN111" s="529"/>
      <c r="AO111" s="203"/>
      <c r="AP111" s="203"/>
      <c r="AQ111" s="208"/>
      <c r="AR111" s="205"/>
      <c r="AS111" s="529"/>
      <c r="AT111" s="203"/>
      <c r="AU111" s="203"/>
      <c r="AV111" s="208"/>
      <c r="AW111" s="205"/>
      <c r="AX111" s="529"/>
    </row>
    <row r="112" spans="2:50" ht="14.25" hidden="1" customHeight="1" outlineLevel="1">
      <c r="B112" s="494"/>
      <c r="C112" s="203">
        <v>6</v>
      </c>
      <c r="D112" s="206"/>
      <c r="E112" s="203"/>
      <c r="F112" s="203"/>
      <c r="G112" s="208"/>
      <c r="H112" s="529"/>
      <c r="I112" s="209"/>
      <c r="J112" s="209"/>
      <c r="K112" s="210"/>
      <c r="L112" s="530"/>
      <c r="M112" s="209"/>
      <c r="N112" s="494"/>
      <c r="O112" s="494"/>
      <c r="P112" s="203"/>
      <c r="Q112" s="203"/>
      <c r="R112" s="208"/>
      <c r="S112" s="205"/>
      <c r="T112" s="529"/>
      <c r="U112" s="203"/>
      <c r="V112" s="203"/>
      <c r="W112" s="208"/>
      <c r="X112" s="205"/>
      <c r="Y112" s="529"/>
      <c r="Z112" s="203"/>
      <c r="AA112" s="203"/>
      <c r="AB112" s="208"/>
      <c r="AC112" s="205"/>
      <c r="AD112" s="529"/>
      <c r="AE112" s="203"/>
      <c r="AF112" s="203"/>
      <c r="AG112" s="208"/>
      <c r="AH112" s="205"/>
      <c r="AI112" s="529"/>
      <c r="AJ112" s="203"/>
      <c r="AK112" s="203"/>
      <c r="AL112" s="208"/>
      <c r="AM112" s="205"/>
      <c r="AN112" s="529"/>
      <c r="AO112" s="203"/>
      <c r="AP112" s="203"/>
      <c r="AQ112" s="208"/>
      <c r="AR112" s="205"/>
      <c r="AS112" s="529"/>
      <c r="AT112" s="203"/>
      <c r="AU112" s="203"/>
      <c r="AV112" s="208"/>
      <c r="AW112" s="205"/>
      <c r="AX112" s="529"/>
    </row>
    <row r="113" spans="2:50" ht="14.25" hidden="1" customHeight="1" outlineLevel="1">
      <c r="B113" s="494"/>
      <c r="C113" s="203">
        <v>7</v>
      </c>
      <c r="D113" s="206"/>
      <c r="E113" s="203"/>
      <c r="F113" s="203"/>
      <c r="G113" s="208"/>
      <c r="H113" s="529"/>
      <c r="I113" s="209"/>
      <c r="J113" s="209"/>
      <c r="K113" s="210"/>
      <c r="L113" s="530"/>
      <c r="M113" s="209"/>
      <c r="N113" s="494"/>
      <c r="O113" s="494"/>
      <c r="P113" s="203"/>
      <c r="Q113" s="203"/>
      <c r="R113" s="208"/>
      <c r="S113" s="205"/>
      <c r="T113" s="529"/>
      <c r="U113" s="203"/>
      <c r="V113" s="203"/>
      <c r="W113" s="208"/>
      <c r="X113" s="205"/>
      <c r="Y113" s="529"/>
      <c r="Z113" s="203"/>
      <c r="AA113" s="203"/>
      <c r="AB113" s="208"/>
      <c r="AC113" s="205"/>
      <c r="AD113" s="529"/>
      <c r="AE113" s="203"/>
      <c r="AF113" s="203"/>
      <c r="AG113" s="208"/>
      <c r="AH113" s="205"/>
      <c r="AI113" s="529"/>
      <c r="AJ113" s="203"/>
      <c r="AK113" s="203"/>
      <c r="AL113" s="208"/>
      <c r="AM113" s="205"/>
      <c r="AN113" s="529"/>
      <c r="AO113" s="203"/>
      <c r="AP113" s="203"/>
      <c r="AQ113" s="208"/>
      <c r="AR113" s="205"/>
      <c r="AS113" s="529"/>
      <c r="AT113" s="203"/>
      <c r="AU113" s="203"/>
      <c r="AV113" s="208"/>
      <c r="AW113" s="205"/>
      <c r="AX113" s="529"/>
    </row>
    <row r="114" spans="2:50" ht="14.25" hidden="1" customHeight="1" outlineLevel="1">
      <c r="B114" s="494"/>
      <c r="C114" s="203">
        <v>8</v>
      </c>
      <c r="D114" s="206"/>
      <c r="E114" s="203"/>
      <c r="F114" s="203"/>
      <c r="G114" s="208"/>
      <c r="H114" s="529"/>
      <c r="I114" s="209"/>
      <c r="J114" s="209"/>
      <c r="K114" s="210"/>
      <c r="L114" s="530"/>
      <c r="M114" s="209"/>
      <c r="N114" s="494"/>
      <c r="O114" s="494"/>
      <c r="P114" s="203"/>
      <c r="Q114" s="203"/>
      <c r="R114" s="208"/>
      <c r="S114" s="205"/>
      <c r="T114" s="529"/>
      <c r="U114" s="203"/>
      <c r="V114" s="203"/>
      <c r="W114" s="208"/>
      <c r="X114" s="205"/>
      <c r="Y114" s="529"/>
      <c r="Z114" s="203"/>
      <c r="AA114" s="203"/>
      <c r="AB114" s="208"/>
      <c r="AC114" s="205"/>
      <c r="AD114" s="529"/>
      <c r="AE114" s="203"/>
      <c r="AF114" s="203"/>
      <c r="AG114" s="208"/>
      <c r="AH114" s="205"/>
      <c r="AI114" s="529"/>
      <c r="AJ114" s="203"/>
      <c r="AK114" s="203"/>
      <c r="AL114" s="208"/>
      <c r="AM114" s="205"/>
      <c r="AN114" s="529"/>
      <c r="AO114" s="203"/>
      <c r="AP114" s="203"/>
      <c r="AQ114" s="208"/>
      <c r="AR114" s="205"/>
      <c r="AS114" s="529"/>
      <c r="AT114" s="203"/>
      <c r="AU114" s="203"/>
      <c r="AV114" s="208"/>
      <c r="AW114" s="205"/>
      <c r="AX114" s="529"/>
    </row>
    <row r="115" spans="2:50" ht="14.25" hidden="1" customHeight="1" outlineLevel="1">
      <c r="B115" s="494"/>
      <c r="C115" s="203">
        <v>9</v>
      </c>
      <c r="D115" s="206"/>
      <c r="E115" s="203"/>
      <c r="F115" s="203"/>
      <c r="G115" s="208"/>
      <c r="H115" s="529"/>
      <c r="I115" s="209"/>
      <c r="J115" s="209"/>
      <c r="K115" s="210"/>
      <c r="L115" s="530"/>
      <c r="M115" s="209"/>
      <c r="N115" s="494"/>
      <c r="O115" s="494"/>
      <c r="P115" s="203"/>
      <c r="Q115" s="203"/>
      <c r="R115" s="208"/>
      <c r="S115" s="205"/>
      <c r="T115" s="529"/>
      <c r="U115" s="203"/>
      <c r="V115" s="203"/>
      <c r="W115" s="208"/>
      <c r="X115" s="205"/>
      <c r="Y115" s="529"/>
      <c r="Z115" s="203"/>
      <c r="AA115" s="203"/>
      <c r="AB115" s="208"/>
      <c r="AC115" s="205"/>
      <c r="AD115" s="529"/>
      <c r="AE115" s="203"/>
      <c r="AF115" s="203"/>
      <c r="AG115" s="208"/>
      <c r="AH115" s="205"/>
      <c r="AI115" s="529"/>
      <c r="AJ115" s="203"/>
      <c r="AK115" s="203"/>
      <c r="AL115" s="208"/>
      <c r="AM115" s="205"/>
      <c r="AN115" s="529"/>
      <c r="AO115" s="203"/>
      <c r="AP115" s="203"/>
      <c r="AQ115" s="208"/>
      <c r="AR115" s="205"/>
      <c r="AS115" s="529"/>
      <c r="AT115" s="203"/>
      <c r="AU115" s="203"/>
      <c r="AV115" s="208"/>
      <c r="AW115" s="205"/>
      <c r="AX115" s="529"/>
    </row>
    <row r="116" spans="2:50" ht="14.25" hidden="1" customHeight="1" outlineLevel="1">
      <c r="B116" s="494"/>
      <c r="C116" s="203">
        <v>10</v>
      </c>
      <c r="D116" s="206"/>
      <c r="E116" s="203"/>
      <c r="F116" s="203"/>
      <c r="G116" s="208"/>
      <c r="H116" s="529"/>
      <c r="I116" s="209"/>
      <c r="J116" s="209"/>
      <c r="K116" s="210"/>
      <c r="L116" s="530"/>
      <c r="M116" s="209"/>
      <c r="N116" s="494"/>
      <c r="O116" s="494"/>
      <c r="P116" s="203"/>
      <c r="Q116" s="203"/>
      <c r="R116" s="208"/>
      <c r="S116" s="205"/>
      <c r="T116" s="529"/>
      <c r="U116" s="203"/>
      <c r="V116" s="203"/>
      <c r="W116" s="208"/>
      <c r="X116" s="205"/>
      <c r="Y116" s="529"/>
      <c r="Z116" s="203"/>
      <c r="AA116" s="203"/>
      <c r="AB116" s="208"/>
      <c r="AC116" s="205"/>
      <c r="AD116" s="529"/>
      <c r="AE116" s="203"/>
      <c r="AF116" s="203"/>
      <c r="AG116" s="208"/>
      <c r="AH116" s="205"/>
      <c r="AI116" s="529"/>
      <c r="AJ116" s="203"/>
      <c r="AK116" s="203"/>
      <c r="AL116" s="208"/>
      <c r="AM116" s="205"/>
      <c r="AN116" s="529"/>
      <c r="AO116" s="203"/>
      <c r="AP116" s="203"/>
      <c r="AQ116" s="208"/>
      <c r="AR116" s="205"/>
      <c r="AS116" s="529"/>
      <c r="AT116" s="203"/>
      <c r="AU116" s="203"/>
      <c r="AV116" s="208"/>
      <c r="AW116" s="205"/>
      <c r="AX116" s="529"/>
    </row>
    <row r="117" spans="2:50" ht="14.25" hidden="1" customHeight="1" outlineLevel="1">
      <c r="B117" s="494"/>
      <c r="C117" s="203">
        <v>11</v>
      </c>
      <c r="D117" s="206"/>
      <c r="E117" s="203"/>
      <c r="F117" s="203"/>
      <c r="G117" s="208"/>
      <c r="H117" s="529"/>
      <c r="I117" s="209"/>
      <c r="J117" s="209"/>
      <c r="K117" s="210"/>
      <c r="L117" s="530"/>
      <c r="M117" s="209"/>
      <c r="N117" s="494"/>
      <c r="O117" s="494"/>
      <c r="P117" s="203"/>
      <c r="Q117" s="203"/>
      <c r="R117" s="208"/>
      <c r="S117" s="205"/>
      <c r="T117" s="529"/>
      <c r="U117" s="203"/>
      <c r="V117" s="203"/>
      <c r="W117" s="208"/>
      <c r="X117" s="205"/>
      <c r="Y117" s="529"/>
      <c r="Z117" s="203"/>
      <c r="AA117" s="203"/>
      <c r="AB117" s="208"/>
      <c r="AC117" s="205"/>
      <c r="AD117" s="529"/>
      <c r="AE117" s="203"/>
      <c r="AF117" s="203"/>
      <c r="AG117" s="208"/>
      <c r="AH117" s="205"/>
      <c r="AI117" s="529"/>
      <c r="AJ117" s="203"/>
      <c r="AK117" s="203"/>
      <c r="AL117" s="208"/>
      <c r="AM117" s="205"/>
      <c r="AN117" s="529"/>
      <c r="AO117" s="203"/>
      <c r="AP117" s="203"/>
      <c r="AQ117" s="208"/>
      <c r="AR117" s="205"/>
      <c r="AS117" s="529"/>
      <c r="AT117" s="203"/>
      <c r="AU117" s="203"/>
      <c r="AV117" s="208"/>
      <c r="AW117" s="205"/>
      <c r="AX117" s="529"/>
    </row>
    <row r="118" spans="2:50" ht="14.25" hidden="1" customHeight="1" outlineLevel="1">
      <c r="B118" s="494"/>
      <c r="C118" s="203">
        <v>12</v>
      </c>
      <c r="D118" s="206"/>
      <c r="E118" s="203"/>
      <c r="F118" s="203"/>
      <c r="G118" s="208"/>
      <c r="H118" s="529"/>
      <c r="I118" s="209"/>
      <c r="J118" s="209"/>
      <c r="K118" s="210"/>
      <c r="L118" s="530"/>
      <c r="M118" s="209"/>
      <c r="N118" s="494"/>
      <c r="O118" s="494"/>
      <c r="P118" s="203"/>
      <c r="Q118" s="203"/>
      <c r="R118" s="208"/>
      <c r="S118" s="205"/>
      <c r="T118" s="529"/>
      <c r="U118" s="203"/>
      <c r="V118" s="203"/>
      <c r="W118" s="208"/>
      <c r="X118" s="205"/>
      <c r="Y118" s="529"/>
      <c r="Z118" s="203"/>
      <c r="AA118" s="203"/>
      <c r="AB118" s="208"/>
      <c r="AC118" s="205"/>
      <c r="AD118" s="529"/>
      <c r="AE118" s="203"/>
      <c r="AF118" s="203"/>
      <c r="AG118" s="208"/>
      <c r="AH118" s="205"/>
      <c r="AI118" s="529"/>
      <c r="AJ118" s="203"/>
      <c r="AK118" s="203"/>
      <c r="AL118" s="208"/>
      <c r="AM118" s="205"/>
      <c r="AN118" s="529"/>
      <c r="AO118" s="203"/>
      <c r="AP118" s="203"/>
      <c r="AQ118" s="208"/>
      <c r="AR118" s="205"/>
      <c r="AS118" s="529"/>
      <c r="AT118" s="203"/>
      <c r="AU118" s="203"/>
      <c r="AV118" s="208"/>
      <c r="AW118" s="205"/>
      <c r="AX118" s="529"/>
    </row>
    <row r="119" spans="2:50" ht="14.25" hidden="1" customHeight="1" outlineLevel="1">
      <c r="B119" s="494"/>
      <c r="C119" s="203">
        <v>13</v>
      </c>
      <c r="D119" s="206"/>
      <c r="E119" s="203"/>
      <c r="F119" s="203"/>
      <c r="G119" s="208"/>
      <c r="H119" s="529"/>
      <c r="I119" s="209"/>
      <c r="J119" s="209"/>
      <c r="K119" s="210"/>
      <c r="L119" s="530"/>
      <c r="M119" s="209"/>
      <c r="N119" s="494"/>
      <c r="O119" s="494"/>
      <c r="P119" s="203"/>
      <c r="Q119" s="203"/>
      <c r="R119" s="208"/>
      <c r="S119" s="205"/>
      <c r="T119" s="529"/>
      <c r="U119" s="203"/>
      <c r="V119" s="203"/>
      <c r="W119" s="208"/>
      <c r="X119" s="205"/>
      <c r="Y119" s="529"/>
      <c r="Z119" s="203"/>
      <c r="AA119" s="203"/>
      <c r="AB119" s="208"/>
      <c r="AC119" s="205"/>
      <c r="AD119" s="529"/>
      <c r="AE119" s="203"/>
      <c r="AF119" s="203"/>
      <c r="AG119" s="208"/>
      <c r="AH119" s="205"/>
      <c r="AI119" s="529"/>
      <c r="AJ119" s="203"/>
      <c r="AK119" s="203"/>
      <c r="AL119" s="208"/>
      <c r="AM119" s="205"/>
      <c r="AN119" s="529"/>
      <c r="AO119" s="203"/>
      <c r="AP119" s="203"/>
      <c r="AQ119" s="208"/>
      <c r="AR119" s="205"/>
      <c r="AS119" s="529"/>
      <c r="AT119" s="203"/>
      <c r="AU119" s="203"/>
      <c r="AV119" s="208"/>
      <c r="AW119" s="205"/>
      <c r="AX119" s="529"/>
    </row>
    <row r="120" spans="2:50" ht="14.25" hidden="1" customHeight="1" outlineLevel="1">
      <c r="B120" s="494"/>
      <c r="C120" s="203">
        <v>14</v>
      </c>
      <c r="D120" s="206"/>
      <c r="E120" s="203"/>
      <c r="F120" s="203"/>
      <c r="G120" s="208"/>
      <c r="H120" s="529"/>
      <c r="I120" s="209"/>
      <c r="J120" s="209"/>
      <c r="K120" s="210"/>
      <c r="L120" s="530"/>
      <c r="M120" s="209"/>
      <c r="N120" s="494"/>
      <c r="O120" s="494"/>
      <c r="P120" s="203"/>
      <c r="Q120" s="203"/>
      <c r="R120" s="208"/>
      <c r="S120" s="205"/>
      <c r="T120" s="529"/>
      <c r="U120" s="203"/>
      <c r="V120" s="203"/>
      <c r="W120" s="208"/>
      <c r="X120" s="205"/>
      <c r="Y120" s="529"/>
      <c r="Z120" s="203"/>
      <c r="AA120" s="203"/>
      <c r="AB120" s="208"/>
      <c r="AC120" s="205"/>
      <c r="AD120" s="529"/>
      <c r="AE120" s="203"/>
      <c r="AF120" s="203"/>
      <c r="AG120" s="208"/>
      <c r="AH120" s="205"/>
      <c r="AI120" s="529"/>
      <c r="AJ120" s="203"/>
      <c r="AK120" s="203"/>
      <c r="AL120" s="208"/>
      <c r="AM120" s="205"/>
      <c r="AN120" s="529"/>
      <c r="AO120" s="203"/>
      <c r="AP120" s="203"/>
      <c r="AQ120" s="208"/>
      <c r="AR120" s="205"/>
      <c r="AS120" s="529"/>
      <c r="AT120" s="203"/>
      <c r="AU120" s="203"/>
      <c r="AV120" s="208"/>
      <c r="AW120" s="205"/>
      <c r="AX120" s="529"/>
    </row>
    <row r="121" spans="2:50" ht="14.25" hidden="1" customHeight="1" outlineLevel="1">
      <c r="B121" s="494"/>
      <c r="C121" s="203">
        <v>15</v>
      </c>
      <c r="D121" s="206"/>
      <c r="E121" s="203"/>
      <c r="F121" s="203"/>
      <c r="G121" s="208"/>
      <c r="H121" s="529"/>
      <c r="I121" s="209"/>
      <c r="J121" s="209"/>
      <c r="K121" s="210"/>
      <c r="L121" s="530"/>
      <c r="M121" s="209"/>
      <c r="N121" s="494"/>
      <c r="O121" s="494"/>
      <c r="P121" s="203"/>
      <c r="Q121" s="207"/>
      <c r="R121" s="208"/>
      <c r="S121" s="205"/>
      <c r="T121" s="529"/>
      <c r="U121" s="203"/>
      <c r="V121" s="203"/>
      <c r="W121" s="208"/>
      <c r="X121" s="205"/>
      <c r="Y121" s="529"/>
      <c r="Z121" s="203"/>
      <c r="AA121" s="203"/>
      <c r="AB121" s="208"/>
      <c r="AC121" s="205"/>
      <c r="AD121" s="529"/>
      <c r="AE121" s="203"/>
      <c r="AF121" s="203"/>
      <c r="AG121" s="208"/>
      <c r="AH121" s="205"/>
      <c r="AI121" s="529"/>
      <c r="AJ121" s="203"/>
      <c r="AK121" s="203"/>
      <c r="AL121" s="208"/>
      <c r="AM121" s="205"/>
      <c r="AN121" s="529"/>
      <c r="AO121" s="203"/>
      <c r="AP121" s="203"/>
      <c r="AQ121" s="208"/>
      <c r="AR121" s="205"/>
      <c r="AS121" s="529"/>
      <c r="AT121" s="203"/>
      <c r="AU121" s="203"/>
      <c r="AV121" s="208"/>
      <c r="AW121" s="205"/>
      <c r="AX121" s="529"/>
    </row>
    <row r="122" spans="2:50" ht="14.25" hidden="1" customHeight="1" outlineLevel="1" collapsed="1">
      <c r="B122" s="531" t="s">
        <v>626</v>
      </c>
      <c r="C122" s="532"/>
      <c r="D122" s="532"/>
      <c r="E122" s="532"/>
      <c r="F122" s="532"/>
      <c r="G122" s="532"/>
      <c r="H122" s="532"/>
      <c r="I122" s="532"/>
      <c r="J122" s="532"/>
      <c r="K122" s="532"/>
      <c r="L122" s="532"/>
      <c r="M122" s="533"/>
      <c r="N122" s="575" t="s">
        <v>445</v>
      </c>
      <c r="O122" s="575" t="s">
        <v>105</v>
      </c>
      <c r="P122" s="587">
        <f>AT102+1</f>
        <v>45909</v>
      </c>
      <c r="Q122" s="588"/>
      <c r="R122" s="588"/>
      <c r="S122" s="588"/>
      <c r="T122" s="588"/>
      <c r="U122" s="589">
        <f>P122+1</f>
        <v>45910</v>
      </c>
      <c r="V122" s="590"/>
      <c r="W122" s="590"/>
      <c r="X122" s="590"/>
      <c r="Y122" s="590"/>
      <c r="Z122" s="587">
        <f t="shared" ref="Z122" si="96">U122+1</f>
        <v>45911</v>
      </c>
      <c r="AA122" s="588"/>
      <c r="AB122" s="588"/>
      <c r="AC122" s="588"/>
      <c r="AD122" s="588"/>
      <c r="AE122" s="589">
        <f t="shared" ref="AE122" si="97">Z122+1</f>
        <v>45912</v>
      </c>
      <c r="AF122" s="590"/>
      <c r="AG122" s="590"/>
      <c r="AH122" s="590"/>
      <c r="AI122" s="590"/>
      <c r="AJ122" s="591">
        <f t="shared" ref="AJ122" si="98">AE122+1</f>
        <v>45913</v>
      </c>
      <c r="AK122" s="592"/>
      <c r="AL122" s="592"/>
      <c r="AM122" s="592"/>
      <c r="AN122" s="593"/>
      <c r="AO122" s="589">
        <f t="shared" ref="AO122" si="99">AJ122+1</f>
        <v>45914</v>
      </c>
      <c r="AP122" s="590"/>
      <c r="AQ122" s="590"/>
      <c r="AR122" s="590"/>
      <c r="AS122" s="590"/>
      <c r="AT122" s="591">
        <f t="shared" ref="AT122" si="100">AO122+1</f>
        <v>45915</v>
      </c>
      <c r="AU122" s="592"/>
      <c r="AV122" s="592"/>
      <c r="AW122" s="592"/>
      <c r="AX122" s="593"/>
    </row>
    <row r="123" spans="2:50" ht="14.25" hidden="1" customHeight="1" outlineLevel="1">
      <c r="B123" s="534"/>
      <c r="C123" s="534"/>
      <c r="D123" s="534"/>
      <c r="E123" s="534"/>
      <c r="F123" s="534"/>
      <c r="G123" s="534"/>
      <c r="H123" s="534"/>
      <c r="I123" s="534"/>
      <c r="J123" s="534"/>
      <c r="K123" s="534"/>
      <c r="L123" s="534"/>
      <c r="M123" s="535"/>
      <c r="N123" s="577"/>
      <c r="O123" s="577"/>
      <c r="P123" s="594">
        <f>P122</f>
        <v>45909</v>
      </c>
      <c r="Q123" s="594"/>
      <c r="R123" s="594"/>
      <c r="S123" s="594"/>
      <c r="T123" s="594"/>
      <c r="U123" s="595">
        <f>U122</f>
        <v>45910</v>
      </c>
      <c r="V123" s="595"/>
      <c r="W123" s="595"/>
      <c r="X123" s="595"/>
      <c r="Y123" s="595"/>
      <c r="Z123" s="594">
        <f t="shared" ref="Z123" si="101">Z122</f>
        <v>45911</v>
      </c>
      <c r="AA123" s="594"/>
      <c r="AB123" s="594"/>
      <c r="AC123" s="594"/>
      <c r="AD123" s="594"/>
      <c r="AE123" s="595">
        <f t="shared" ref="AE123" si="102">AE122</f>
        <v>45912</v>
      </c>
      <c r="AF123" s="595"/>
      <c r="AG123" s="595"/>
      <c r="AH123" s="595"/>
      <c r="AI123" s="595"/>
      <c r="AJ123" s="596">
        <f t="shared" ref="AJ123" si="103">AJ122</f>
        <v>45913</v>
      </c>
      <c r="AK123" s="597"/>
      <c r="AL123" s="597"/>
      <c r="AM123" s="597"/>
      <c r="AN123" s="598"/>
      <c r="AO123" s="595">
        <f t="shared" ref="AO123" si="104">AO122</f>
        <v>45914</v>
      </c>
      <c r="AP123" s="595"/>
      <c r="AQ123" s="595"/>
      <c r="AR123" s="595"/>
      <c r="AS123" s="595"/>
      <c r="AT123" s="596">
        <f t="shared" ref="AT123" si="105">AT122</f>
        <v>45915</v>
      </c>
      <c r="AU123" s="597"/>
      <c r="AV123" s="597"/>
      <c r="AW123" s="597"/>
      <c r="AX123" s="598"/>
    </row>
    <row r="124" spans="2:50" ht="14.25" hidden="1" customHeight="1" outlineLevel="1">
      <c r="B124" s="494" t="s">
        <v>165</v>
      </c>
      <c r="C124" s="494" t="s">
        <v>160</v>
      </c>
      <c r="D124" s="494"/>
      <c r="E124" s="494" t="s">
        <v>161</v>
      </c>
      <c r="F124" s="494"/>
      <c r="G124" s="494"/>
      <c r="H124" s="494" t="s">
        <v>166</v>
      </c>
      <c r="I124" s="527" t="s">
        <v>446</v>
      </c>
      <c r="J124" s="527"/>
      <c r="K124" s="527"/>
      <c r="L124" s="527" t="s">
        <v>166</v>
      </c>
      <c r="M124" s="527" t="s">
        <v>168</v>
      </c>
      <c r="N124" s="494"/>
      <c r="O124" s="494" t="s">
        <v>167</v>
      </c>
      <c r="P124" s="494" t="s">
        <v>163</v>
      </c>
      <c r="Q124" s="494"/>
      <c r="R124" s="494"/>
      <c r="S124" s="494"/>
      <c r="T124" s="494" t="s">
        <v>166</v>
      </c>
      <c r="U124" s="494" t="s">
        <v>163</v>
      </c>
      <c r="V124" s="494"/>
      <c r="W124" s="494"/>
      <c r="X124" s="494"/>
      <c r="Y124" s="494" t="s">
        <v>166</v>
      </c>
      <c r="Z124" s="494" t="s">
        <v>163</v>
      </c>
      <c r="AA124" s="494"/>
      <c r="AB124" s="494"/>
      <c r="AC124" s="494"/>
      <c r="AD124" s="494" t="s">
        <v>166</v>
      </c>
      <c r="AE124" s="494" t="s">
        <v>163</v>
      </c>
      <c r="AF124" s="494"/>
      <c r="AG124" s="494"/>
      <c r="AH124" s="494"/>
      <c r="AI124" s="494" t="s">
        <v>166</v>
      </c>
      <c r="AJ124" s="494" t="s">
        <v>163</v>
      </c>
      <c r="AK124" s="494"/>
      <c r="AL124" s="494"/>
      <c r="AM124" s="494"/>
      <c r="AN124" s="494" t="s">
        <v>166</v>
      </c>
      <c r="AO124" s="494" t="s">
        <v>163</v>
      </c>
      <c r="AP124" s="494"/>
      <c r="AQ124" s="494"/>
      <c r="AR124" s="494"/>
      <c r="AS124" s="494" t="s">
        <v>166</v>
      </c>
      <c r="AT124" s="494" t="s">
        <v>163</v>
      </c>
      <c r="AU124" s="494"/>
      <c r="AV124" s="494"/>
      <c r="AW124" s="494"/>
      <c r="AX124" s="494" t="s">
        <v>166</v>
      </c>
    </row>
    <row r="125" spans="2:50" ht="14.25" hidden="1" customHeight="1" outlineLevel="1">
      <c r="B125" s="494"/>
      <c r="C125" s="494"/>
      <c r="D125" s="494"/>
      <c r="E125" s="494" t="s">
        <v>447</v>
      </c>
      <c r="F125" s="494"/>
      <c r="G125" s="494"/>
      <c r="H125" s="494"/>
      <c r="I125" s="527" t="s">
        <v>447</v>
      </c>
      <c r="J125" s="527"/>
      <c r="K125" s="527"/>
      <c r="L125" s="527"/>
      <c r="M125" s="527"/>
      <c r="N125" s="494"/>
      <c r="O125" s="494"/>
      <c r="P125" s="494" t="s">
        <v>448</v>
      </c>
      <c r="Q125" s="494"/>
      <c r="R125" s="494"/>
      <c r="S125" s="494"/>
      <c r="T125" s="494"/>
      <c r="U125" s="494" t="s">
        <v>448</v>
      </c>
      <c r="V125" s="494"/>
      <c r="W125" s="494"/>
      <c r="X125" s="494"/>
      <c r="Y125" s="494"/>
      <c r="Z125" s="494" t="s">
        <v>448</v>
      </c>
      <c r="AA125" s="494"/>
      <c r="AB125" s="494"/>
      <c r="AC125" s="494"/>
      <c r="AD125" s="494"/>
      <c r="AE125" s="494" t="s">
        <v>448</v>
      </c>
      <c r="AF125" s="494"/>
      <c r="AG125" s="494"/>
      <c r="AH125" s="494"/>
      <c r="AI125" s="494"/>
      <c r="AJ125" s="494" t="s">
        <v>448</v>
      </c>
      <c r="AK125" s="494"/>
      <c r="AL125" s="494"/>
      <c r="AM125" s="494"/>
      <c r="AN125" s="494"/>
      <c r="AO125" s="494" t="s">
        <v>448</v>
      </c>
      <c r="AP125" s="494"/>
      <c r="AQ125" s="494"/>
      <c r="AR125" s="494"/>
      <c r="AS125" s="494"/>
      <c r="AT125" s="494" t="s">
        <v>448</v>
      </c>
      <c r="AU125" s="494"/>
      <c r="AV125" s="494"/>
      <c r="AW125" s="494"/>
      <c r="AX125" s="494"/>
    </row>
    <row r="126" spans="2:50" ht="14.25" hidden="1" customHeight="1" outlineLevel="1">
      <c r="B126" s="494"/>
      <c r="C126" s="494"/>
      <c r="D126" s="494"/>
      <c r="E126" s="203" t="s">
        <v>162</v>
      </c>
      <c r="F126" s="203" t="s">
        <v>449</v>
      </c>
      <c r="G126" s="203" t="s">
        <v>164</v>
      </c>
      <c r="H126" s="494"/>
      <c r="I126" s="204" t="s">
        <v>162</v>
      </c>
      <c r="J126" s="204" t="s">
        <v>449</v>
      </c>
      <c r="K126" s="204" t="s">
        <v>164</v>
      </c>
      <c r="L126" s="527"/>
      <c r="M126" s="527"/>
      <c r="N126" s="494"/>
      <c r="O126" s="494"/>
      <c r="P126" s="203" t="s">
        <v>162</v>
      </c>
      <c r="Q126" s="203" t="s">
        <v>449</v>
      </c>
      <c r="R126" s="203" t="s">
        <v>164</v>
      </c>
      <c r="S126" s="205" t="s">
        <v>168</v>
      </c>
      <c r="T126" s="494"/>
      <c r="U126" s="203" t="s">
        <v>162</v>
      </c>
      <c r="V126" s="203" t="s">
        <v>449</v>
      </c>
      <c r="W126" s="203" t="s">
        <v>164</v>
      </c>
      <c r="X126" s="205" t="s">
        <v>168</v>
      </c>
      <c r="Y126" s="494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494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494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494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494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494"/>
    </row>
    <row r="127" spans="2:50" ht="14.25" hidden="1" customHeight="1" outlineLevel="1">
      <c r="B127" s="494" t="s">
        <v>630</v>
      </c>
      <c r="C127" s="203">
        <v>1</v>
      </c>
      <c r="D127" s="206" t="s">
        <v>420</v>
      </c>
      <c r="E127" s="203">
        <v>24</v>
      </c>
      <c r="F127" s="203">
        <v>2000</v>
      </c>
      <c r="G127" s="208">
        <f t="shared" ref="G127" si="106">F127/E127</f>
        <v>83.333333333333329</v>
      </c>
      <c r="H127" s="529">
        <f>AVERAGE(F127:F141)</f>
        <v>2000</v>
      </c>
      <c r="I127" s="209">
        <f>AVERAGE(P127,U127,Z127,AE127,AJ127,AO127,AT127)</f>
        <v>24</v>
      </c>
      <c r="J127" s="209">
        <f>AVERAGE(Q127,V127,AA127,AF127,AK127,AP127,AU127)</f>
        <v>1725.2963275540437</v>
      </c>
      <c r="K127" s="210">
        <f>AVERAGE(R127,W127,AB127,AG127,AL127,AQ127,AV127)</f>
        <v>71.887346981418489</v>
      </c>
      <c r="L127" s="530">
        <f>IFERROR(AVERAGE(K127:K141),"-")</f>
        <v>71.887346981418489</v>
      </c>
      <c r="M127" s="209">
        <f>RANK(K127, K$127:$K$141)</f>
        <v>1</v>
      </c>
      <c r="N127" s="494"/>
      <c r="O127" s="494"/>
      <c r="P127" s="207">
        <v>24</v>
      </c>
      <c r="Q127" s="207">
        <v>1724.2661448140902</v>
      </c>
      <c r="R127" s="208">
        <f t="shared" ref="R127" si="107">Q127/P127</f>
        <v>71.844422700587089</v>
      </c>
      <c r="S127" s="205">
        <f>RANK(R127, R$127:R$141)</f>
        <v>1</v>
      </c>
      <c r="T127" s="529">
        <f>AVERAGE(R127:R141)</f>
        <v>71.844422700587089</v>
      </c>
      <c r="U127" s="207">
        <v>24</v>
      </c>
      <c r="V127" s="207">
        <v>1724.6636771300432</v>
      </c>
      <c r="W127" s="208">
        <f t="shared" ref="W127" si="108">V127/U127</f>
        <v>71.860986547085133</v>
      </c>
      <c r="X127" s="205">
        <f>RANK(W127, W$127:W$141)</f>
        <v>1</v>
      </c>
      <c r="Y127" s="529">
        <f>AVERAGE(W127:W141)</f>
        <v>71.860986547085133</v>
      </c>
      <c r="Z127" s="207">
        <v>24</v>
      </c>
      <c r="AA127" s="207">
        <v>1724.9402390438254</v>
      </c>
      <c r="AB127" s="208">
        <f t="shared" ref="AB127" si="109">AA127/Z127</f>
        <v>71.872509960159391</v>
      </c>
      <c r="AC127" s="205">
        <f>RANK(AB127, AB$127:AB$141)</f>
        <v>1</v>
      </c>
      <c r="AD127" s="529">
        <f>AVERAGE(AB127:AB141)</f>
        <v>71.872509960159391</v>
      </c>
      <c r="AE127" s="207">
        <v>24</v>
      </c>
      <c r="AF127" s="207">
        <v>1725.1417769376169</v>
      </c>
      <c r="AG127" s="208">
        <f t="shared" ref="AG127" si="110">AF127/AE127</f>
        <v>71.880907372400699</v>
      </c>
      <c r="AH127" s="205">
        <f>RANK(AG127, AG$127:AG$141)</f>
        <v>1</v>
      </c>
      <c r="AI127" s="529">
        <f>AVERAGE(AG127:AG141)</f>
        <v>71.880907372400699</v>
      </c>
      <c r="AJ127" s="207">
        <v>24</v>
      </c>
      <c r="AK127" s="207">
        <v>1725.7408483439847</v>
      </c>
      <c r="AL127" s="208">
        <f t="shared" ref="AL127" si="111">AK127/AJ127</f>
        <v>71.905868680999362</v>
      </c>
      <c r="AM127" s="205">
        <f>RANK(AL127, AL$127:AL$141)</f>
        <v>1</v>
      </c>
      <c r="AN127" s="529">
        <f>AVERAGE(AL127:AL141)</f>
        <v>71.905868680999362</v>
      </c>
      <c r="AO127" s="207">
        <v>24</v>
      </c>
      <c r="AP127" s="207">
        <v>1726.0504201680676</v>
      </c>
      <c r="AQ127" s="208">
        <f t="shared" ref="AQ127" si="112">AP127/AO127</f>
        <v>71.918767507002812</v>
      </c>
      <c r="AR127" s="205">
        <f>RANK(AQ127, AQ$127:AQ$141)</f>
        <v>1</v>
      </c>
      <c r="AS127" s="529">
        <f>AVERAGE(AQ127:AQ141)</f>
        <v>71.918767507002812</v>
      </c>
      <c r="AT127" s="207">
        <v>24</v>
      </c>
      <c r="AU127" s="207">
        <v>1726.271186440679</v>
      </c>
      <c r="AV127" s="208">
        <f t="shared" ref="AV127" si="113">AU127/AT127</f>
        <v>71.927966101694963</v>
      </c>
      <c r="AW127" s="205">
        <f>RANK(AV127, AV$127:AV$141)</f>
        <v>1</v>
      </c>
      <c r="AX127" s="529">
        <f>AVERAGE(AV127:AV141)</f>
        <v>71.927966101694963</v>
      </c>
    </row>
    <row r="128" spans="2:50" ht="14.25" hidden="1" customHeight="1" outlineLevel="1">
      <c r="B128" s="494"/>
      <c r="C128" s="203">
        <v>2</v>
      </c>
      <c r="D128" s="206"/>
      <c r="E128" s="203"/>
      <c r="F128" s="203"/>
      <c r="G128" s="208"/>
      <c r="H128" s="529"/>
      <c r="I128" s="209"/>
      <c r="J128" s="209"/>
      <c r="K128" s="210"/>
      <c r="L128" s="530"/>
      <c r="M128" s="209"/>
      <c r="N128" s="494"/>
      <c r="O128" s="494"/>
      <c r="P128" s="203"/>
      <c r="Q128" s="203"/>
      <c r="R128" s="208"/>
      <c r="S128" s="205"/>
      <c r="T128" s="529"/>
      <c r="U128" s="203"/>
      <c r="V128" s="203"/>
      <c r="W128" s="208"/>
      <c r="X128" s="205"/>
      <c r="Y128" s="529"/>
      <c r="Z128" s="203"/>
      <c r="AA128" s="203"/>
      <c r="AB128" s="208"/>
      <c r="AC128" s="205"/>
      <c r="AD128" s="529"/>
      <c r="AE128" s="203"/>
      <c r="AF128" s="203"/>
      <c r="AG128" s="208"/>
      <c r="AH128" s="205"/>
      <c r="AI128" s="529"/>
      <c r="AJ128" s="203"/>
      <c r="AK128" s="203"/>
      <c r="AL128" s="208"/>
      <c r="AM128" s="205"/>
      <c r="AN128" s="529"/>
      <c r="AO128" s="203"/>
      <c r="AP128" s="203"/>
      <c r="AQ128" s="208"/>
      <c r="AR128" s="205"/>
      <c r="AS128" s="529"/>
      <c r="AT128" s="203"/>
      <c r="AU128" s="203"/>
      <c r="AV128" s="208"/>
      <c r="AW128" s="205"/>
      <c r="AX128" s="529"/>
    </row>
    <row r="129" spans="2:50" ht="14.25" hidden="1" customHeight="1" outlineLevel="1">
      <c r="B129" s="494"/>
      <c r="C129" s="203">
        <v>3</v>
      </c>
      <c r="D129" s="206"/>
      <c r="E129" s="203"/>
      <c r="F129" s="203"/>
      <c r="G129" s="208"/>
      <c r="H129" s="529"/>
      <c r="I129" s="209"/>
      <c r="J129" s="209"/>
      <c r="K129" s="210"/>
      <c r="L129" s="530"/>
      <c r="M129" s="209"/>
      <c r="N129" s="494"/>
      <c r="O129" s="494"/>
      <c r="P129" s="203"/>
      <c r="Q129" s="203"/>
      <c r="R129" s="208"/>
      <c r="S129" s="205"/>
      <c r="T129" s="529"/>
      <c r="U129" s="203"/>
      <c r="V129" s="203"/>
      <c r="W129" s="208"/>
      <c r="X129" s="205"/>
      <c r="Y129" s="529"/>
      <c r="Z129" s="203"/>
      <c r="AA129" s="203"/>
      <c r="AB129" s="208"/>
      <c r="AC129" s="205"/>
      <c r="AD129" s="529"/>
      <c r="AE129" s="203"/>
      <c r="AF129" s="203"/>
      <c r="AG129" s="208"/>
      <c r="AH129" s="205"/>
      <c r="AI129" s="529"/>
      <c r="AJ129" s="203"/>
      <c r="AK129" s="203"/>
      <c r="AL129" s="208"/>
      <c r="AM129" s="205"/>
      <c r="AN129" s="529"/>
      <c r="AO129" s="203"/>
      <c r="AP129" s="203"/>
      <c r="AQ129" s="208"/>
      <c r="AR129" s="205"/>
      <c r="AS129" s="529"/>
      <c r="AT129" s="203"/>
      <c r="AU129" s="203"/>
      <c r="AV129" s="208"/>
      <c r="AW129" s="205"/>
      <c r="AX129" s="529"/>
    </row>
    <row r="130" spans="2:50" ht="14.25" hidden="1" customHeight="1" outlineLevel="1">
      <c r="B130" s="494"/>
      <c r="C130" s="203">
        <v>4</v>
      </c>
      <c r="D130" s="206"/>
      <c r="E130" s="203"/>
      <c r="F130" s="203"/>
      <c r="G130" s="208"/>
      <c r="H130" s="529"/>
      <c r="I130" s="209"/>
      <c r="J130" s="209"/>
      <c r="K130" s="210"/>
      <c r="L130" s="530"/>
      <c r="M130" s="209"/>
      <c r="N130" s="494"/>
      <c r="O130" s="494"/>
      <c r="P130" s="203"/>
      <c r="Q130" s="203"/>
      <c r="R130" s="208"/>
      <c r="S130" s="205"/>
      <c r="T130" s="529"/>
      <c r="U130" s="203"/>
      <c r="V130" s="203"/>
      <c r="W130" s="208"/>
      <c r="X130" s="205"/>
      <c r="Y130" s="529"/>
      <c r="Z130" s="203"/>
      <c r="AA130" s="203"/>
      <c r="AB130" s="208"/>
      <c r="AC130" s="205"/>
      <c r="AD130" s="529"/>
      <c r="AE130" s="203"/>
      <c r="AF130" s="203"/>
      <c r="AG130" s="208"/>
      <c r="AH130" s="205"/>
      <c r="AI130" s="529"/>
      <c r="AJ130" s="203"/>
      <c r="AK130" s="203"/>
      <c r="AL130" s="208"/>
      <c r="AM130" s="205"/>
      <c r="AN130" s="529"/>
      <c r="AO130" s="203"/>
      <c r="AP130" s="203"/>
      <c r="AQ130" s="208"/>
      <c r="AR130" s="205"/>
      <c r="AS130" s="529"/>
      <c r="AT130" s="203"/>
      <c r="AU130" s="203"/>
      <c r="AV130" s="208"/>
      <c r="AW130" s="205"/>
      <c r="AX130" s="529"/>
    </row>
    <row r="131" spans="2:50" ht="14.25" hidden="1" customHeight="1" outlineLevel="1">
      <c r="B131" s="494"/>
      <c r="C131" s="203">
        <v>5</v>
      </c>
      <c r="D131" s="206"/>
      <c r="E131" s="203"/>
      <c r="F131" s="203"/>
      <c r="G131" s="208"/>
      <c r="H131" s="529"/>
      <c r="I131" s="209"/>
      <c r="J131" s="209"/>
      <c r="K131" s="210"/>
      <c r="L131" s="530"/>
      <c r="M131" s="209"/>
      <c r="N131" s="494"/>
      <c r="O131" s="494"/>
      <c r="P131" s="203"/>
      <c r="Q131" s="203"/>
      <c r="R131" s="208"/>
      <c r="S131" s="205"/>
      <c r="T131" s="529"/>
      <c r="U131" s="203"/>
      <c r="V131" s="203"/>
      <c r="W131" s="208"/>
      <c r="X131" s="205"/>
      <c r="Y131" s="529"/>
      <c r="Z131" s="203"/>
      <c r="AA131" s="203"/>
      <c r="AB131" s="208"/>
      <c r="AC131" s="205"/>
      <c r="AD131" s="529"/>
      <c r="AE131" s="203"/>
      <c r="AF131" s="203"/>
      <c r="AG131" s="208"/>
      <c r="AH131" s="205"/>
      <c r="AI131" s="529"/>
      <c r="AJ131" s="203"/>
      <c r="AK131" s="203"/>
      <c r="AL131" s="208"/>
      <c r="AM131" s="205"/>
      <c r="AN131" s="529"/>
      <c r="AO131" s="203"/>
      <c r="AP131" s="203"/>
      <c r="AQ131" s="208"/>
      <c r="AR131" s="205"/>
      <c r="AS131" s="529"/>
      <c r="AT131" s="203"/>
      <c r="AU131" s="203"/>
      <c r="AV131" s="208"/>
      <c r="AW131" s="205"/>
      <c r="AX131" s="529"/>
    </row>
    <row r="132" spans="2:50" ht="14.25" hidden="1" customHeight="1" outlineLevel="1">
      <c r="B132" s="494"/>
      <c r="C132" s="203">
        <v>6</v>
      </c>
      <c r="D132" s="206"/>
      <c r="E132" s="203"/>
      <c r="F132" s="203"/>
      <c r="G132" s="208"/>
      <c r="H132" s="529"/>
      <c r="I132" s="209"/>
      <c r="J132" s="209"/>
      <c r="K132" s="210"/>
      <c r="L132" s="530"/>
      <c r="M132" s="209"/>
      <c r="N132" s="494"/>
      <c r="O132" s="494"/>
      <c r="P132" s="203"/>
      <c r="Q132" s="203"/>
      <c r="R132" s="208"/>
      <c r="S132" s="205"/>
      <c r="T132" s="529"/>
      <c r="U132" s="203"/>
      <c r="V132" s="203"/>
      <c r="W132" s="208"/>
      <c r="X132" s="205"/>
      <c r="Y132" s="529"/>
      <c r="Z132" s="203"/>
      <c r="AA132" s="203"/>
      <c r="AB132" s="208"/>
      <c r="AC132" s="205"/>
      <c r="AD132" s="529"/>
      <c r="AE132" s="203"/>
      <c r="AF132" s="203"/>
      <c r="AG132" s="208"/>
      <c r="AH132" s="205"/>
      <c r="AI132" s="529"/>
      <c r="AJ132" s="203"/>
      <c r="AK132" s="203"/>
      <c r="AL132" s="208"/>
      <c r="AM132" s="205"/>
      <c r="AN132" s="529"/>
      <c r="AO132" s="203"/>
      <c r="AP132" s="203"/>
      <c r="AQ132" s="208"/>
      <c r="AR132" s="205"/>
      <c r="AS132" s="529"/>
      <c r="AT132" s="203"/>
      <c r="AU132" s="203"/>
      <c r="AV132" s="208"/>
      <c r="AW132" s="205"/>
      <c r="AX132" s="529"/>
    </row>
    <row r="133" spans="2:50" ht="14.25" hidden="1" customHeight="1" outlineLevel="1">
      <c r="B133" s="494"/>
      <c r="C133" s="203">
        <v>7</v>
      </c>
      <c r="D133" s="206"/>
      <c r="E133" s="203"/>
      <c r="F133" s="203"/>
      <c r="G133" s="208"/>
      <c r="H133" s="529"/>
      <c r="I133" s="209"/>
      <c r="J133" s="209"/>
      <c r="K133" s="210"/>
      <c r="L133" s="530"/>
      <c r="M133" s="209"/>
      <c r="N133" s="494"/>
      <c r="O133" s="494"/>
      <c r="P133" s="203"/>
      <c r="Q133" s="203"/>
      <c r="R133" s="208"/>
      <c r="S133" s="205"/>
      <c r="T133" s="529"/>
      <c r="U133" s="203"/>
      <c r="V133" s="203"/>
      <c r="W133" s="208"/>
      <c r="X133" s="205"/>
      <c r="Y133" s="529"/>
      <c r="Z133" s="203"/>
      <c r="AA133" s="203"/>
      <c r="AB133" s="208"/>
      <c r="AC133" s="205"/>
      <c r="AD133" s="529"/>
      <c r="AE133" s="203"/>
      <c r="AF133" s="203"/>
      <c r="AG133" s="208"/>
      <c r="AH133" s="205"/>
      <c r="AI133" s="529"/>
      <c r="AJ133" s="203"/>
      <c r="AK133" s="203"/>
      <c r="AL133" s="208"/>
      <c r="AM133" s="205"/>
      <c r="AN133" s="529"/>
      <c r="AO133" s="203"/>
      <c r="AP133" s="203"/>
      <c r="AQ133" s="208"/>
      <c r="AR133" s="205"/>
      <c r="AS133" s="529"/>
      <c r="AT133" s="203"/>
      <c r="AU133" s="203"/>
      <c r="AV133" s="208"/>
      <c r="AW133" s="205"/>
      <c r="AX133" s="529"/>
    </row>
    <row r="134" spans="2:50" ht="14.25" hidden="1" customHeight="1" outlineLevel="1">
      <c r="B134" s="494"/>
      <c r="C134" s="203">
        <v>8</v>
      </c>
      <c r="D134" s="206"/>
      <c r="E134" s="203"/>
      <c r="F134" s="203"/>
      <c r="G134" s="208"/>
      <c r="H134" s="529"/>
      <c r="I134" s="209"/>
      <c r="J134" s="209"/>
      <c r="K134" s="210"/>
      <c r="L134" s="530"/>
      <c r="M134" s="209"/>
      <c r="N134" s="494"/>
      <c r="O134" s="494"/>
      <c r="P134" s="203"/>
      <c r="Q134" s="203"/>
      <c r="R134" s="208"/>
      <c r="S134" s="205"/>
      <c r="T134" s="529"/>
      <c r="U134" s="203"/>
      <c r="V134" s="203"/>
      <c r="W134" s="208"/>
      <c r="X134" s="205"/>
      <c r="Y134" s="529"/>
      <c r="Z134" s="203"/>
      <c r="AA134" s="203"/>
      <c r="AB134" s="208"/>
      <c r="AC134" s="205"/>
      <c r="AD134" s="529"/>
      <c r="AE134" s="203"/>
      <c r="AF134" s="203"/>
      <c r="AG134" s="208"/>
      <c r="AH134" s="205"/>
      <c r="AI134" s="529"/>
      <c r="AJ134" s="203"/>
      <c r="AK134" s="203"/>
      <c r="AL134" s="208"/>
      <c r="AM134" s="205"/>
      <c r="AN134" s="529"/>
      <c r="AO134" s="203"/>
      <c r="AP134" s="203"/>
      <c r="AQ134" s="208"/>
      <c r="AR134" s="205"/>
      <c r="AS134" s="529"/>
      <c r="AT134" s="203"/>
      <c r="AU134" s="203"/>
      <c r="AV134" s="208"/>
      <c r="AW134" s="205"/>
      <c r="AX134" s="529"/>
    </row>
    <row r="135" spans="2:50" ht="14.25" hidden="1" customHeight="1" outlineLevel="1">
      <c r="B135" s="494"/>
      <c r="C135" s="203">
        <v>9</v>
      </c>
      <c r="D135" s="206"/>
      <c r="E135" s="203"/>
      <c r="F135" s="203"/>
      <c r="G135" s="208"/>
      <c r="H135" s="529"/>
      <c r="I135" s="209"/>
      <c r="J135" s="209"/>
      <c r="K135" s="210"/>
      <c r="L135" s="530"/>
      <c r="M135" s="209"/>
      <c r="N135" s="494"/>
      <c r="O135" s="494"/>
      <c r="P135" s="203"/>
      <c r="Q135" s="203"/>
      <c r="R135" s="208"/>
      <c r="S135" s="205"/>
      <c r="T135" s="529"/>
      <c r="U135" s="203"/>
      <c r="V135" s="203"/>
      <c r="W135" s="208"/>
      <c r="X135" s="205"/>
      <c r="Y135" s="529"/>
      <c r="Z135" s="203"/>
      <c r="AA135" s="203"/>
      <c r="AB135" s="208"/>
      <c r="AC135" s="205"/>
      <c r="AD135" s="529"/>
      <c r="AE135" s="203"/>
      <c r="AF135" s="203"/>
      <c r="AG135" s="208"/>
      <c r="AH135" s="205"/>
      <c r="AI135" s="529"/>
      <c r="AJ135" s="203"/>
      <c r="AK135" s="203"/>
      <c r="AL135" s="208"/>
      <c r="AM135" s="205"/>
      <c r="AN135" s="529"/>
      <c r="AO135" s="203"/>
      <c r="AP135" s="203"/>
      <c r="AQ135" s="208"/>
      <c r="AR135" s="205"/>
      <c r="AS135" s="529"/>
      <c r="AT135" s="203"/>
      <c r="AU135" s="203"/>
      <c r="AV135" s="208"/>
      <c r="AW135" s="205"/>
      <c r="AX135" s="529"/>
    </row>
    <row r="136" spans="2:50" ht="14.25" hidden="1" customHeight="1" outlineLevel="1">
      <c r="B136" s="494"/>
      <c r="C136" s="203">
        <v>10</v>
      </c>
      <c r="D136" s="206"/>
      <c r="E136" s="203"/>
      <c r="F136" s="203"/>
      <c r="G136" s="208"/>
      <c r="H136" s="529"/>
      <c r="I136" s="209"/>
      <c r="J136" s="209"/>
      <c r="K136" s="210"/>
      <c r="L136" s="530"/>
      <c r="M136" s="209"/>
      <c r="N136" s="494"/>
      <c r="O136" s="494"/>
      <c r="P136" s="203"/>
      <c r="Q136" s="203"/>
      <c r="R136" s="208"/>
      <c r="S136" s="205"/>
      <c r="T136" s="529"/>
      <c r="U136" s="203"/>
      <c r="V136" s="203"/>
      <c r="W136" s="208"/>
      <c r="X136" s="205"/>
      <c r="Y136" s="529"/>
      <c r="Z136" s="203"/>
      <c r="AA136" s="203"/>
      <c r="AB136" s="208"/>
      <c r="AC136" s="205"/>
      <c r="AD136" s="529"/>
      <c r="AE136" s="203"/>
      <c r="AF136" s="203"/>
      <c r="AG136" s="208"/>
      <c r="AH136" s="205"/>
      <c r="AI136" s="529"/>
      <c r="AJ136" s="203"/>
      <c r="AK136" s="203"/>
      <c r="AL136" s="208"/>
      <c r="AM136" s="205"/>
      <c r="AN136" s="529"/>
      <c r="AO136" s="203"/>
      <c r="AP136" s="203"/>
      <c r="AQ136" s="208"/>
      <c r="AR136" s="205"/>
      <c r="AS136" s="529"/>
      <c r="AT136" s="203"/>
      <c r="AU136" s="203"/>
      <c r="AV136" s="208"/>
      <c r="AW136" s="205"/>
      <c r="AX136" s="529"/>
    </row>
    <row r="137" spans="2:50" ht="14.25" hidden="1" customHeight="1" outlineLevel="1">
      <c r="B137" s="494"/>
      <c r="C137" s="203">
        <v>11</v>
      </c>
      <c r="D137" s="206"/>
      <c r="E137" s="203"/>
      <c r="F137" s="203"/>
      <c r="G137" s="208"/>
      <c r="H137" s="529"/>
      <c r="I137" s="209"/>
      <c r="J137" s="209"/>
      <c r="K137" s="210"/>
      <c r="L137" s="530"/>
      <c r="M137" s="209"/>
      <c r="N137" s="494"/>
      <c r="O137" s="494"/>
      <c r="P137" s="203"/>
      <c r="Q137" s="203"/>
      <c r="R137" s="208"/>
      <c r="S137" s="205"/>
      <c r="T137" s="529"/>
      <c r="U137" s="203"/>
      <c r="V137" s="203"/>
      <c r="W137" s="208"/>
      <c r="X137" s="205"/>
      <c r="Y137" s="529"/>
      <c r="Z137" s="203"/>
      <c r="AA137" s="203"/>
      <c r="AB137" s="208"/>
      <c r="AC137" s="205"/>
      <c r="AD137" s="529"/>
      <c r="AE137" s="203"/>
      <c r="AF137" s="203"/>
      <c r="AG137" s="208"/>
      <c r="AH137" s="205"/>
      <c r="AI137" s="529"/>
      <c r="AJ137" s="203"/>
      <c r="AK137" s="203"/>
      <c r="AL137" s="208"/>
      <c r="AM137" s="205"/>
      <c r="AN137" s="529"/>
      <c r="AO137" s="203"/>
      <c r="AP137" s="203"/>
      <c r="AQ137" s="208"/>
      <c r="AR137" s="205"/>
      <c r="AS137" s="529"/>
      <c r="AT137" s="203"/>
      <c r="AU137" s="203"/>
      <c r="AV137" s="208"/>
      <c r="AW137" s="205"/>
      <c r="AX137" s="529"/>
    </row>
    <row r="138" spans="2:50" ht="14.25" hidden="1" customHeight="1" outlineLevel="1">
      <c r="B138" s="494"/>
      <c r="C138" s="203">
        <v>12</v>
      </c>
      <c r="D138" s="206"/>
      <c r="E138" s="203"/>
      <c r="F138" s="203"/>
      <c r="G138" s="208"/>
      <c r="H138" s="529"/>
      <c r="I138" s="209"/>
      <c r="J138" s="209"/>
      <c r="K138" s="210"/>
      <c r="L138" s="530"/>
      <c r="M138" s="209"/>
      <c r="N138" s="494"/>
      <c r="O138" s="494"/>
      <c r="P138" s="203"/>
      <c r="Q138" s="203"/>
      <c r="R138" s="208"/>
      <c r="S138" s="205"/>
      <c r="T138" s="529"/>
      <c r="U138" s="203"/>
      <c r="V138" s="203"/>
      <c r="W138" s="208"/>
      <c r="X138" s="205"/>
      <c r="Y138" s="529"/>
      <c r="Z138" s="203"/>
      <c r="AA138" s="203"/>
      <c r="AB138" s="208"/>
      <c r="AC138" s="205"/>
      <c r="AD138" s="529"/>
      <c r="AE138" s="203"/>
      <c r="AF138" s="203"/>
      <c r="AG138" s="208"/>
      <c r="AH138" s="205"/>
      <c r="AI138" s="529"/>
      <c r="AJ138" s="203"/>
      <c r="AK138" s="203"/>
      <c r="AL138" s="208"/>
      <c r="AM138" s="205"/>
      <c r="AN138" s="529"/>
      <c r="AO138" s="203"/>
      <c r="AP138" s="203"/>
      <c r="AQ138" s="208"/>
      <c r="AR138" s="205"/>
      <c r="AS138" s="529"/>
      <c r="AT138" s="203"/>
      <c r="AU138" s="203"/>
      <c r="AV138" s="208"/>
      <c r="AW138" s="205"/>
      <c r="AX138" s="529"/>
    </row>
    <row r="139" spans="2:50" ht="14.25" hidden="1" customHeight="1" outlineLevel="1">
      <c r="B139" s="494"/>
      <c r="C139" s="203">
        <v>13</v>
      </c>
      <c r="D139" s="206"/>
      <c r="E139" s="203"/>
      <c r="F139" s="203"/>
      <c r="G139" s="208"/>
      <c r="H139" s="529"/>
      <c r="I139" s="209"/>
      <c r="J139" s="209"/>
      <c r="K139" s="210"/>
      <c r="L139" s="530"/>
      <c r="M139" s="209"/>
      <c r="N139" s="494"/>
      <c r="O139" s="494"/>
      <c r="P139" s="203"/>
      <c r="Q139" s="203"/>
      <c r="R139" s="208"/>
      <c r="S139" s="205"/>
      <c r="T139" s="529"/>
      <c r="U139" s="203"/>
      <c r="V139" s="203"/>
      <c r="W139" s="208"/>
      <c r="X139" s="205"/>
      <c r="Y139" s="529"/>
      <c r="Z139" s="203"/>
      <c r="AA139" s="203"/>
      <c r="AB139" s="208"/>
      <c r="AC139" s="205"/>
      <c r="AD139" s="529"/>
      <c r="AE139" s="203"/>
      <c r="AF139" s="203"/>
      <c r="AG139" s="208"/>
      <c r="AH139" s="205"/>
      <c r="AI139" s="529"/>
      <c r="AJ139" s="203"/>
      <c r="AK139" s="203"/>
      <c r="AL139" s="208"/>
      <c r="AM139" s="205"/>
      <c r="AN139" s="529"/>
      <c r="AO139" s="203"/>
      <c r="AP139" s="203"/>
      <c r="AQ139" s="208"/>
      <c r="AR139" s="205"/>
      <c r="AS139" s="529"/>
      <c r="AT139" s="203"/>
      <c r="AU139" s="203"/>
      <c r="AV139" s="208"/>
      <c r="AW139" s="205"/>
      <c r="AX139" s="529"/>
    </row>
    <row r="140" spans="2:50" ht="14.25" hidden="1" customHeight="1" outlineLevel="1">
      <c r="B140" s="494"/>
      <c r="C140" s="203">
        <v>14</v>
      </c>
      <c r="D140" s="206"/>
      <c r="E140" s="203"/>
      <c r="F140" s="203"/>
      <c r="G140" s="208"/>
      <c r="H140" s="529"/>
      <c r="I140" s="209"/>
      <c r="J140" s="209"/>
      <c r="K140" s="210"/>
      <c r="L140" s="530"/>
      <c r="M140" s="209"/>
      <c r="N140" s="494"/>
      <c r="O140" s="494"/>
      <c r="P140" s="203"/>
      <c r="Q140" s="203"/>
      <c r="R140" s="208"/>
      <c r="S140" s="205"/>
      <c r="T140" s="529"/>
      <c r="U140" s="203"/>
      <c r="V140" s="203"/>
      <c r="W140" s="208"/>
      <c r="X140" s="205"/>
      <c r="Y140" s="529"/>
      <c r="Z140" s="203"/>
      <c r="AA140" s="203"/>
      <c r="AB140" s="208"/>
      <c r="AC140" s="205"/>
      <c r="AD140" s="529"/>
      <c r="AE140" s="203"/>
      <c r="AF140" s="203"/>
      <c r="AG140" s="208"/>
      <c r="AH140" s="205"/>
      <c r="AI140" s="529"/>
      <c r="AJ140" s="203"/>
      <c r="AK140" s="203"/>
      <c r="AL140" s="208"/>
      <c r="AM140" s="205"/>
      <c r="AN140" s="529"/>
      <c r="AO140" s="203"/>
      <c r="AP140" s="203"/>
      <c r="AQ140" s="208"/>
      <c r="AR140" s="205"/>
      <c r="AS140" s="529"/>
      <c r="AT140" s="203"/>
      <c r="AU140" s="203"/>
      <c r="AV140" s="208"/>
      <c r="AW140" s="205"/>
      <c r="AX140" s="529"/>
    </row>
    <row r="141" spans="2:50" ht="14.25" hidden="1" customHeight="1" outlineLevel="1">
      <c r="B141" s="494"/>
      <c r="C141" s="203">
        <v>15</v>
      </c>
      <c r="D141" s="206"/>
      <c r="E141" s="203"/>
      <c r="F141" s="203"/>
      <c r="G141" s="208"/>
      <c r="H141" s="529"/>
      <c r="I141" s="209"/>
      <c r="J141" s="209"/>
      <c r="K141" s="210"/>
      <c r="L141" s="530"/>
      <c r="M141" s="209"/>
      <c r="N141" s="494"/>
      <c r="O141" s="494"/>
      <c r="P141" s="203"/>
      <c r="Q141" s="207"/>
      <c r="R141" s="208"/>
      <c r="S141" s="205"/>
      <c r="T141" s="529"/>
      <c r="U141" s="203"/>
      <c r="V141" s="203"/>
      <c r="W141" s="208"/>
      <c r="X141" s="205"/>
      <c r="Y141" s="529"/>
      <c r="Z141" s="203"/>
      <c r="AA141" s="203"/>
      <c r="AB141" s="208"/>
      <c r="AC141" s="205"/>
      <c r="AD141" s="529"/>
      <c r="AE141" s="203"/>
      <c r="AF141" s="203"/>
      <c r="AG141" s="208"/>
      <c r="AH141" s="205"/>
      <c r="AI141" s="529"/>
      <c r="AJ141" s="203"/>
      <c r="AK141" s="203"/>
      <c r="AL141" s="208"/>
      <c r="AM141" s="205"/>
      <c r="AN141" s="529"/>
      <c r="AO141" s="203"/>
      <c r="AP141" s="203"/>
      <c r="AQ141" s="208"/>
      <c r="AR141" s="205"/>
      <c r="AS141" s="529"/>
      <c r="AT141" s="203"/>
      <c r="AU141" s="203"/>
      <c r="AV141" s="208"/>
      <c r="AW141" s="205"/>
      <c r="AX141" s="529"/>
    </row>
    <row r="142" spans="2:50" ht="14.25" hidden="1" customHeight="1" outlineLevel="1" collapsed="1">
      <c r="B142" s="532" t="s">
        <v>627</v>
      </c>
      <c r="C142" s="532"/>
      <c r="D142" s="532"/>
      <c r="E142" s="532"/>
      <c r="F142" s="532"/>
      <c r="G142" s="532"/>
      <c r="H142" s="532"/>
      <c r="I142" s="532"/>
      <c r="J142" s="532"/>
      <c r="K142" s="532"/>
      <c r="L142" s="532"/>
      <c r="M142" s="533"/>
      <c r="N142" s="575" t="s">
        <v>445</v>
      </c>
      <c r="O142" s="575" t="s">
        <v>105</v>
      </c>
      <c r="P142" s="587">
        <f>AT122+1</f>
        <v>45916</v>
      </c>
      <c r="Q142" s="588"/>
      <c r="R142" s="588"/>
      <c r="S142" s="588"/>
      <c r="T142" s="588"/>
      <c r="U142" s="589">
        <f>P142+1</f>
        <v>45917</v>
      </c>
      <c r="V142" s="590"/>
      <c r="W142" s="590"/>
      <c r="X142" s="590"/>
      <c r="Y142" s="590"/>
      <c r="Z142" s="587">
        <f t="shared" ref="Z142" si="114">U142+1</f>
        <v>45918</v>
      </c>
      <c r="AA142" s="588"/>
      <c r="AB142" s="588"/>
      <c r="AC142" s="588"/>
      <c r="AD142" s="588"/>
      <c r="AE142" s="589">
        <f t="shared" ref="AE142" si="115">Z142+1</f>
        <v>45919</v>
      </c>
      <c r="AF142" s="590"/>
      <c r="AG142" s="590"/>
      <c r="AH142" s="590"/>
      <c r="AI142" s="590"/>
      <c r="AJ142" s="591">
        <f t="shared" ref="AJ142" si="116">AE142+1</f>
        <v>45920</v>
      </c>
      <c r="AK142" s="592"/>
      <c r="AL142" s="592"/>
      <c r="AM142" s="592"/>
      <c r="AN142" s="593"/>
      <c r="AO142" s="589">
        <f t="shared" ref="AO142" si="117">AJ142+1</f>
        <v>45921</v>
      </c>
      <c r="AP142" s="590"/>
      <c r="AQ142" s="590"/>
      <c r="AR142" s="590"/>
      <c r="AS142" s="590"/>
      <c r="AT142" s="591">
        <f t="shared" ref="AT142" si="118">AO142+1</f>
        <v>45922</v>
      </c>
      <c r="AU142" s="592"/>
      <c r="AV142" s="592"/>
      <c r="AW142" s="592"/>
      <c r="AX142" s="593"/>
    </row>
    <row r="143" spans="2:50" ht="14.25" hidden="1" customHeight="1" outlineLevel="1">
      <c r="B143" s="534"/>
      <c r="C143" s="534"/>
      <c r="D143" s="534"/>
      <c r="E143" s="534"/>
      <c r="F143" s="534"/>
      <c r="G143" s="534"/>
      <c r="H143" s="534"/>
      <c r="I143" s="534"/>
      <c r="J143" s="534"/>
      <c r="K143" s="534"/>
      <c r="L143" s="534"/>
      <c r="M143" s="535"/>
      <c r="N143" s="577"/>
      <c r="O143" s="577"/>
      <c r="P143" s="594">
        <f>P142</f>
        <v>45916</v>
      </c>
      <c r="Q143" s="594"/>
      <c r="R143" s="594"/>
      <c r="S143" s="594"/>
      <c r="T143" s="594"/>
      <c r="U143" s="595">
        <f>U142</f>
        <v>45917</v>
      </c>
      <c r="V143" s="595"/>
      <c r="W143" s="595"/>
      <c r="X143" s="595"/>
      <c r="Y143" s="595"/>
      <c r="Z143" s="594">
        <f t="shared" ref="Z143" si="119">Z142</f>
        <v>45918</v>
      </c>
      <c r="AA143" s="594"/>
      <c r="AB143" s="594"/>
      <c r="AC143" s="594"/>
      <c r="AD143" s="594"/>
      <c r="AE143" s="595">
        <f t="shared" ref="AE143" si="120">AE142</f>
        <v>45919</v>
      </c>
      <c r="AF143" s="595"/>
      <c r="AG143" s="595"/>
      <c r="AH143" s="595"/>
      <c r="AI143" s="595"/>
      <c r="AJ143" s="596">
        <f t="shared" ref="AJ143" si="121">AJ142</f>
        <v>45920</v>
      </c>
      <c r="AK143" s="597"/>
      <c r="AL143" s="597"/>
      <c r="AM143" s="597"/>
      <c r="AN143" s="598"/>
      <c r="AO143" s="595">
        <f t="shared" ref="AO143" si="122">AO142</f>
        <v>45921</v>
      </c>
      <c r="AP143" s="595"/>
      <c r="AQ143" s="595"/>
      <c r="AR143" s="595"/>
      <c r="AS143" s="595"/>
      <c r="AT143" s="596">
        <f t="shared" ref="AT143" si="123">AT142</f>
        <v>45922</v>
      </c>
      <c r="AU143" s="597"/>
      <c r="AV143" s="597"/>
      <c r="AW143" s="597"/>
      <c r="AX143" s="598"/>
    </row>
    <row r="144" spans="2:50" ht="14.25" hidden="1" customHeight="1" outlineLevel="1">
      <c r="B144" s="494" t="s">
        <v>165</v>
      </c>
      <c r="C144" s="494" t="s">
        <v>160</v>
      </c>
      <c r="D144" s="494"/>
      <c r="E144" s="494" t="s">
        <v>161</v>
      </c>
      <c r="F144" s="494"/>
      <c r="G144" s="494"/>
      <c r="H144" s="494" t="s">
        <v>166</v>
      </c>
      <c r="I144" s="527" t="s">
        <v>446</v>
      </c>
      <c r="J144" s="527"/>
      <c r="K144" s="527"/>
      <c r="L144" s="527" t="s">
        <v>166</v>
      </c>
      <c r="M144" s="527" t="s">
        <v>168</v>
      </c>
      <c r="N144" s="494"/>
      <c r="O144" s="494" t="s">
        <v>167</v>
      </c>
      <c r="P144" s="494" t="s">
        <v>163</v>
      </c>
      <c r="Q144" s="494"/>
      <c r="R144" s="494"/>
      <c r="S144" s="494"/>
      <c r="T144" s="494" t="s">
        <v>166</v>
      </c>
      <c r="U144" s="494" t="s">
        <v>163</v>
      </c>
      <c r="V144" s="494"/>
      <c r="W144" s="494"/>
      <c r="X144" s="494"/>
      <c r="Y144" s="494" t="s">
        <v>166</v>
      </c>
      <c r="Z144" s="494" t="s">
        <v>163</v>
      </c>
      <c r="AA144" s="494"/>
      <c r="AB144" s="494"/>
      <c r="AC144" s="494"/>
      <c r="AD144" s="494" t="s">
        <v>166</v>
      </c>
      <c r="AE144" s="494" t="s">
        <v>163</v>
      </c>
      <c r="AF144" s="494"/>
      <c r="AG144" s="494"/>
      <c r="AH144" s="494"/>
      <c r="AI144" s="494" t="s">
        <v>166</v>
      </c>
      <c r="AJ144" s="494" t="s">
        <v>163</v>
      </c>
      <c r="AK144" s="494"/>
      <c r="AL144" s="494"/>
      <c r="AM144" s="494"/>
      <c r="AN144" s="494" t="s">
        <v>166</v>
      </c>
      <c r="AO144" s="494" t="s">
        <v>163</v>
      </c>
      <c r="AP144" s="494"/>
      <c r="AQ144" s="494"/>
      <c r="AR144" s="494"/>
      <c r="AS144" s="494" t="s">
        <v>166</v>
      </c>
      <c r="AT144" s="494" t="s">
        <v>163</v>
      </c>
      <c r="AU144" s="494"/>
      <c r="AV144" s="494"/>
      <c r="AW144" s="494"/>
      <c r="AX144" s="494" t="s">
        <v>166</v>
      </c>
    </row>
    <row r="145" spans="2:50" ht="14.25" hidden="1" customHeight="1" outlineLevel="1">
      <c r="B145" s="494"/>
      <c r="C145" s="494"/>
      <c r="D145" s="494"/>
      <c r="E145" s="494" t="s">
        <v>447</v>
      </c>
      <c r="F145" s="494"/>
      <c r="G145" s="494"/>
      <c r="H145" s="494"/>
      <c r="I145" s="527" t="s">
        <v>447</v>
      </c>
      <c r="J145" s="527"/>
      <c r="K145" s="527"/>
      <c r="L145" s="527"/>
      <c r="M145" s="527"/>
      <c r="N145" s="494"/>
      <c r="O145" s="494"/>
      <c r="P145" s="494" t="s">
        <v>448</v>
      </c>
      <c r="Q145" s="494"/>
      <c r="R145" s="494"/>
      <c r="S145" s="494"/>
      <c r="T145" s="494"/>
      <c r="U145" s="494" t="s">
        <v>448</v>
      </c>
      <c r="V145" s="494"/>
      <c r="W145" s="494"/>
      <c r="X145" s="494"/>
      <c r="Y145" s="494"/>
      <c r="Z145" s="494" t="s">
        <v>448</v>
      </c>
      <c r="AA145" s="494"/>
      <c r="AB145" s="494"/>
      <c r="AC145" s="494"/>
      <c r="AD145" s="494"/>
      <c r="AE145" s="494" t="s">
        <v>448</v>
      </c>
      <c r="AF145" s="494"/>
      <c r="AG145" s="494"/>
      <c r="AH145" s="494"/>
      <c r="AI145" s="494"/>
      <c r="AJ145" s="494" t="s">
        <v>448</v>
      </c>
      <c r="AK145" s="494"/>
      <c r="AL145" s="494"/>
      <c r="AM145" s="494"/>
      <c r="AN145" s="494"/>
      <c r="AO145" s="494" t="s">
        <v>448</v>
      </c>
      <c r="AP145" s="494"/>
      <c r="AQ145" s="494"/>
      <c r="AR145" s="494"/>
      <c r="AS145" s="494"/>
      <c r="AT145" s="494" t="s">
        <v>448</v>
      </c>
      <c r="AU145" s="494"/>
      <c r="AV145" s="494"/>
      <c r="AW145" s="494"/>
      <c r="AX145" s="494"/>
    </row>
    <row r="146" spans="2:50" ht="14.25" hidden="1" customHeight="1" outlineLevel="1">
      <c r="B146" s="494"/>
      <c r="C146" s="494"/>
      <c r="D146" s="494"/>
      <c r="E146" s="203" t="s">
        <v>162</v>
      </c>
      <c r="F146" s="203" t="s">
        <v>449</v>
      </c>
      <c r="G146" s="203" t="s">
        <v>164</v>
      </c>
      <c r="H146" s="494"/>
      <c r="I146" s="204" t="s">
        <v>162</v>
      </c>
      <c r="J146" s="204" t="s">
        <v>449</v>
      </c>
      <c r="K146" s="204" t="s">
        <v>164</v>
      </c>
      <c r="L146" s="527"/>
      <c r="M146" s="527"/>
      <c r="N146" s="494"/>
      <c r="O146" s="494"/>
      <c r="P146" s="203" t="s">
        <v>162</v>
      </c>
      <c r="Q146" s="203" t="s">
        <v>449</v>
      </c>
      <c r="R146" s="203" t="s">
        <v>164</v>
      </c>
      <c r="S146" s="205" t="s">
        <v>168</v>
      </c>
      <c r="T146" s="494"/>
      <c r="U146" s="203" t="s">
        <v>162</v>
      </c>
      <c r="V146" s="203" t="s">
        <v>449</v>
      </c>
      <c r="W146" s="203" t="s">
        <v>164</v>
      </c>
      <c r="X146" s="205" t="s">
        <v>168</v>
      </c>
      <c r="Y146" s="494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494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494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494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494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494"/>
    </row>
    <row r="147" spans="2:50" ht="14.25" hidden="1" customHeight="1" outlineLevel="1">
      <c r="B147" s="494" t="s">
        <v>630</v>
      </c>
      <c r="C147" s="203">
        <v>1</v>
      </c>
      <c r="D147" s="206" t="s">
        <v>420</v>
      </c>
      <c r="E147" s="203">
        <v>24</v>
      </c>
      <c r="F147" s="203">
        <v>2000</v>
      </c>
      <c r="G147" s="208">
        <f t="shared" ref="G147" si="124">F147/E147</f>
        <v>83.333333333333329</v>
      </c>
      <c r="H147" s="529">
        <f>AVERAGE(F147:F161)</f>
        <v>2000</v>
      </c>
      <c r="I147" s="209">
        <f>AVERAGE(P147,U147,Z147,AE147,AJ147,AO147,AT147)</f>
        <v>24</v>
      </c>
      <c r="J147" s="209">
        <f>AVERAGE(Q147,V147,AA147,AF147,AK147,AP147,AU147)</f>
        <v>1730.1696306146273</v>
      </c>
      <c r="K147" s="210">
        <f>AVERAGE(R147,W147,AB147,AG147,AL147,AQ147,AV147)</f>
        <v>72.090401275609466</v>
      </c>
      <c r="L147" s="530">
        <f>IFERROR(AVERAGE(K147:K161),"-")</f>
        <v>72.090401275609466</v>
      </c>
      <c r="M147" s="209">
        <f>RANK(K147, K$147:$K$161)</f>
        <v>1</v>
      </c>
      <c r="N147" s="494"/>
      <c r="O147" s="494"/>
      <c r="P147" s="207">
        <v>24</v>
      </c>
      <c r="Q147" s="207">
        <v>1729.6874999999995</v>
      </c>
      <c r="R147" s="208">
        <f t="shared" ref="R147" si="125">Q147/P147</f>
        <v>72.070312499999986</v>
      </c>
      <c r="S147" s="205">
        <f>RANK(R147, R$147:R$161)</f>
        <v>1</v>
      </c>
      <c r="T147" s="529">
        <f>AVERAGE(R147:R161)</f>
        <v>72.070312499999986</v>
      </c>
      <c r="U147" s="207">
        <v>24</v>
      </c>
      <c r="V147" s="207">
        <v>1729.9429164504409</v>
      </c>
      <c r="W147" s="208">
        <f t="shared" ref="W147" si="126">V147/U147</f>
        <v>72.080954852101698</v>
      </c>
      <c r="X147" s="205">
        <f>RANK(W147, W$147:W$161)</f>
        <v>1</v>
      </c>
      <c r="Y147" s="529">
        <f>AVERAGE(W147:W161)</f>
        <v>72.080954852101698</v>
      </c>
      <c r="Z147" s="207">
        <v>24</v>
      </c>
      <c r="AA147" s="207">
        <v>1730.1164725457579</v>
      </c>
      <c r="AB147" s="208">
        <f t="shared" ref="AB147" si="127">AA147/Z147</f>
        <v>72.088186356073251</v>
      </c>
      <c r="AC147" s="205">
        <f>RANK(AB147, AB$147:AB$161)</f>
        <v>1</v>
      </c>
      <c r="AD147" s="529">
        <f>AVERAGE(AB147:AB161)</f>
        <v>72.088186356073251</v>
      </c>
      <c r="AE147" s="207">
        <v>24</v>
      </c>
      <c r="AF147" s="207">
        <v>1730.2139037433133</v>
      </c>
      <c r="AG147" s="208">
        <f t="shared" ref="AG147" si="128">AF147/AE147</f>
        <v>72.092245989304715</v>
      </c>
      <c r="AH147" s="205">
        <f>RANK(AG147, AG$147:AG$161)</f>
        <v>1</v>
      </c>
      <c r="AI147" s="529">
        <f>AVERAGE(AG147:AG161)</f>
        <v>72.092245989304715</v>
      </c>
      <c r="AJ147" s="207">
        <v>24</v>
      </c>
      <c r="AK147" s="207">
        <v>1730.3554576910972</v>
      </c>
      <c r="AL147" s="208">
        <f t="shared" ref="AL147" si="129">AK147/AJ147</f>
        <v>72.098144070462382</v>
      </c>
      <c r="AM147" s="205">
        <f>RANK(AL147, AL$147:AL$161)</f>
        <v>1</v>
      </c>
      <c r="AN147" s="529">
        <f>AVERAGE(AL147:AL161)</f>
        <v>72.098144070462382</v>
      </c>
      <c r="AO147" s="207">
        <v>24</v>
      </c>
      <c r="AP147" s="207">
        <v>1730.3914590747324</v>
      </c>
      <c r="AQ147" s="208">
        <f t="shared" ref="AQ147" si="130">AP147/AO147</f>
        <v>72.099644128113852</v>
      </c>
      <c r="AR147" s="205">
        <f>RANK(AQ147, AQ$147:AQ$161)</f>
        <v>1</v>
      </c>
      <c r="AS147" s="529">
        <f>AVERAGE(AQ147:AQ161)</f>
        <v>72.099644128113852</v>
      </c>
      <c r="AT147" s="207">
        <v>24</v>
      </c>
      <c r="AU147" s="207">
        <v>1730.4797047970492</v>
      </c>
      <c r="AV147" s="208">
        <f t="shared" ref="AV147" si="131">AU147/AT147</f>
        <v>72.103321033210378</v>
      </c>
      <c r="AW147" s="205">
        <f>RANK(AV147, AV$147:AV$161)</f>
        <v>1</v>
      </c>
      <c r="AX147" s="529">
        <f>AVERAGE(AV147:AV161)</f>
        <v>72.103321033210378</v>
      </c>
    </row>
    <row r="148" spans="2:50" ht="14.25" hidden="1" customHeight="1" outlineLevel="1">
      <c r="B148" s="494"/>
      <c r="C148" s="203">
        <v>2</v>
      </c>
      <c r="D148" s="206"/>
      <c r="E148" s="203"/>
      <c r="F148" s="203"/>
      <c r="G148" s="208"/>
      <c r="H148" s="529"/>
      <c r="I148" s="209"/>
      <c r="J148" s="209"/>
      <c r="K148" s="210"/>
      <c r="L148" s="530"/>
      <c r="M148" s="209"/>
      <c r="N148" s="494"/>
      <c r="O148" s="494"/>
      <c r="P148" s="203"/>
      <c r="Q148" s="203"/>
      <c r="R148" s="208"/>
      <c r="S148" s="205"/>
      <c r="T148" s="529"/>
      <c r="U148" s="203"/>
      <c r="V148" s="203"/>
      <c r="W148" s="208"/>
      <c r="X148" s="205"/>
      <c r="Y148" s="529"/>
      <c r="Z148" s="203"/>
      <c r="AA148" s="203"/>
      <c r="AB148" s="208"/>
      <c r="AC148" s="205"/>
      <c r="AD148" s="529"/>
      <c r="AE148" s="203"/>
      <c r="AF148" s="203"/>
      <c r="AG148" s="208"/>
      <c r="AH148" s="205"/>
      <c r="AI148" s="529"/>
      <c r="AJ148" s="203"/>
      <c r="AK148" s="203"/>
      <c r="AL148" s="208"/>
      <c r="AM148" s="205"/>
      <c r="AN148" s="529"/>
      <c r="AO148" s="203"/>
      <c r="AP148" s="203"/>
      <c r="AQ148" s="208"/>
      <c r="AR148" s="205"/>
      <c r="AS148" s="529"/>
      <c r="AT148" s="203"/>
      <c r="AU148" s="203"/>
      <c r="AV148" s="208"/>
      <c r="AW148" s="205"/>
      <c r="AX148" s="529"/>
    </row>
    <row r="149" spans="2:50" ht="14.25" hidden="1" customHeight="1" outlineLevel="1">
      <c r="B149" s="494"/>
      <c r="C149" s="203">
        <v>3</v>
      </c>
      <c r="D149" s="206"/>
      <c r="E149" s="203"/>
      <c r="F149" s="203"/>
      <c r="G149" s="208"/>
      <c r="H149" s="529"/>
      <c r="I149" s="209"/>
      <c r="J149" s="209"/>
      <c r="K149" s="210"/>
      <c r="L149" s="530"/>
      <c r="M149" s="209"/>
      <c r="N149" s="494"/>
      <c r="O149" s="494"/>
      <c r="P149" s="203"/>
      <c r="Q149" s="203"/>
      <c r="R149" s="208"/>
      <c r="S149" s="205"/>
      <c r="T149" s="529"/>
      <c r="U149" s="203"/>
      <c r="V149" s="203"/>
      <c r="W149" s="208"/>
      <c r="X149" s="205"/>
      <c r="Y149" s="529"/>
      <c r="Z149" s="203"/>
      <c r="AA149" s="203"/>
      <c r="AB149" s="208"/>
      <c r="AC149" s="205"/>
      <c r="AD149" s="529"/>
      <c r="AE149" s="203"/>
      <c r="AF149" s="203"/>
      <c r="AG149" s="208"/>
      <c r="AH149" s="205"/>
      <c r="AI149" s="529"/>
      <c r="AJ149" s="203"/>
      <c r="AK149" s="203"/>
      <c r="AL149" s="208"/>
      <c r="AM149" s="205"/>
      <c r="AN149" s="529"/>
      <c r="AO149" s="203"/>
      <c r="AP149" s="203"/>
      <c r="AQ149" s="208"/>
      <c r="AR149" s="205"/>
      <c r="AS149" s="529"/>
      <c r="AT149" s="203"/>
      <c r="AU149" s="203"/>
      <c r="AV149" s="208"/>
      <c r="AW149" s="205"/>
      <c r="AX149" s="529"/>
    </row>
    <row r="150" spans="2:50" ht="14.25" hidden="1" customHeight="1" outlineLevel="1">
      <c r="B150" s="494"/>
      <c r="C150" s="203">
        <v>4</v>
      </c>
      <c r="D150" s="206"/>
      <c r="E150" s="203"/>
      <c r="F150" s="203"/>
      <c r="G150" s="208"/>
      <c r="H150" s="529"/>
      <c r="I150" s="209"/>
      <c r="J150" s="209"/>
      <c r="K150" s="210"/>
      <c r="L150" s="530"/>
      <c r="M150" s="209"/>
      <c r="N150" s="494"/>
      <c r="O150" s="494"/>
      <c r="P150" s="203"/>
      <c r="Q150" s="203"/>
      <c r="R150" s="208"/>
      <c r="S150" s="205"/>
      <c r="T150" s="529"/>
      <c r="U150" s="203"/>
      <c r="V150" s="203"/>
      <c r="W150" s="208"/>
      <c r="X150" s="205"/>
      <c r="Y150" s="529"/>
      <c r="Z150" s="203"/>
      <c r="AA150" s="203"/>
      <c r="AB150" s="208"/>
      <c r="AC150" s="205"/>
      <c r="AD150" s="529"/>
      <c r="AE150" s="203"/>
      <c r="AF150" s="203"/>
      <c r="AG150" s="208"/>
      <c r="AH150" s="205"/>
      <c r="AI150" s="529"/>
      <c r="AJ150" s="203"/>
      <c r="AK150" s="203"/>
      <c r="AL150" s="208"/>
      <c r="AM150" s="205"/>
      <c r="AN150" s="529"/>
      <c r="AO150" s="203"/>
      <c r="AP150" s="203"/>
      <c r="AQ150" s="208"/>
      <c r="AR150" s="205"/>
      <c r="AS150" s="529"/>
      <c r="AT150" s="203"/>
      <c r="AU150" s="203"/>
      <c r="AV150" s="208"/>
      <c r="AW150" s="205"/>
      <c r="AX150" s="529"/>
    </row>
    <row r="151" spans="2:50" ht="14.25" hidden="1" customHeight="1" outlineLevel="1">
      <c r="B151" s="494"/>
      <c r="C151" s="203">
        <v>5</v>
      </c>
      <c r="D151" s="206"/>
      <c r="E151" s="203"/>
      <c r="F151" s="203"/>
      <c r="G151" s="208"/>
      <c r="H151" s="529"/>
      <c r="I151" s="209"/>
      <c r="J151" s="209"/>
      <c r="K151" s="210"/>
      <c r="L151" s="530"/>
      <c r="M151" s="209"/>
      <c r="N151" s="494"/>
      <c r="O151" s="494"/>
      <c r="P151" s="203"/>
      <c r="Q151" s="203"/>
      <c r="R151" s="208"/>
      <c r="S151" s="205"/>
      <c r="T151" s="529"/>
      <c r="U151" s="203"/>
      <c r="V151" s="203"/>
      <c r="W151" s="208"/>
      <c r="X151" s="205"/>
      <c r="Y151" s="529"/>
      <c r="Z151" s="203"/>
      <c r="AA151" s="203"/>
      <c r="AB151" s="208"/>
      <c r="AC151" s="205"/>
      <c r="AD151" s="529"/>
      <c r="AE151" s="203"/>
      <c r="AF151" s="203"/>
      <c r="AG151" s="208"/>
      <c r="AH151" s="205"/>
      <c r="AI151" s="529"/>
      <c r="AJ151" s="203"/>
      <c r="AK151" s="203"/>
      <c r="AL151" s="208"/>
      <c r="AM151" s="205"/>
      <c r="AN151" s="529"/>
      <c r="AO151" s="203"/>
      <c r="AP151" s="203"/>
      <c r="AQ151" s="208"/>
      <c r="AR151" s="205"/>
      <c r="AS151" s="529"/>
      <c r="AT151" s="203"/>
      <c r="AU151" s="203"/>
      <c r="AV151" s="208"/>
      <c r="AW151" s="205"/>
      <c r="AX151" s="529"/>
    </row>
    <row r="152" spans="2:50" ht="14.25" hidden="1" customHeight="1" outlineLevel="1">
      <c r="B152" s="494"/>
      <c r="C152" s="203">
        <v>6</v>
      </c>
      <c r="D152" s="206"/>
      <c r="E152" s="203"/>
      <c r="F152" s="203"/>
      <c r="G152" s="208"/>
      <c r="H152" s="529"/>
      <c r="I152" s="209"/>
      <c r="J152" s="209"/>
      <c r="K152" s="210"/>
      <c r="L152" s="530"/>
      <c r="M152" s="209"/>
      <c r="N152" s="494"/>
      <c r="O152" s="494"/>
      <c r="P152" s="203"/>
      <c r="Q152" s="203"/>
      <c r="R152" s="208"/>
      <c r="S152" s="205"/>
      <c r="T152" s="529"/>
      <c r="U152" s="203"/>
      <c r="V152" s="203"/>
      <c r="W152" s="208"/>
      <c r="X152" s="205"/>
      <c r="Y152" s="529"/>
      <c r="Z152" s="203"/>
      <c r="AA152" s="203"/>
      <c r="AB152" s="208"/>
      <c r="AC152" s="205"/>
      <c r="AD152" s="529"/>
      <c r="AE152" s="203"/>
      <c r="AF152" s="203"/>
      <c r="AG152" s="208"/>
      <c r="AH152" s="205"/>
      <c r="AI152" s="529"/>
      <c r="AJ152" s="203"/>
      <c r="AK152" s="203"/>
      <c r="AL152" s="208"/>
      <c r="AM152" s="205"/>
      <c r="AN152" s="529"/>
      <c r="AO152" s="203"/>
      <c r="AP152" s="203"/>
      <c r="AQ152" s="208"/>
      <c r="AR152" s="205"/>
      <c r="AS152" s="529"/>
      <c r="AT152" s="203"/>
      <c r="AU152" s="203"/>
      <c r="AV152" s="208"/>
      <c r="AW152" s="205"/>
      <c r="AX152" s="529"/>
    </row>
    <row r="153" spans="2:50" ht="14.25" hidden="1" customHeight="1" outlineLevel="1">
      <c r="B153" s="494"/>
      <c r="C153" s="203">
        <v>7</v>
      </c>
      <c r="D153" s="206"/>
      <c r="E153" s="203"/>
      <c r="F153" s="203"/>
      <c r="G153" s="208"/>
      <c r="H153" s="529"/>
      <c r="I153" s="209"/>
      <c r="J153" s="209"/>
      <c r="K153" s="210"/>
      <c r="L153" s="530"/>
      <c r="M153" s="209"/>
      <c r="N153" s="494"/>
      <c r="O153" s="494"/>
      <c r="P153" s="203"/>
      <c r="Q153" s="203"/>
      <c r="R153" s="208"/>
      <c r="S153" s="205"/>
      <c r="T153" s="529"/>
      <c r="U153" s="203"/>
      <c r="V153" s="203"/>
      <c r="W153" s="208"/>
      <c r="X153" s="205"/>
      <c r="Y153" s="529"/>
      <c r="Z153" s="203"/>
      <c r="AA153" s="203"/>
      <c r="AB153" s="208"/>
      <c r="AC153" s="205"/>
      <c r="AD153" s="529"/>
      <c r="AE153" s="203"/>
      <c r="AF153" s="203"/>
      <c r="AG153" s="208"/>
      <c r="AH153" s="205"/>
      <c r="AI153" s="529"/>
      <c r="AJ153" s="203"/>
      <c r="AK153" s="203"/>
      <c r="AL153" s="208"/>
      <c r="AM153" s="205"/>
      <c r="AN153" s="529"/>
      <c r="AO153" s="203"/>
      <c r="AP153" s="203"/>
      <c r="AQ153" s="208"/>
      <c r="AR153" s="205"/>
      <c r="AS153" s="529"/>
      <c r="AT153" s="203"/>
      <c r="AU153" s="203"/>
      <c r="AV153" s="208"/>
      <c r="AW153" s="205"/>
      <c r="AX153" s="529"/>
    </row>
    <row r="154" spans="2:50" ht="14.25" hidden="1" customHeight="1" outlineLevel="1">
      <c r="B154" s="494"/>
      <c r="C154" s="203">
        <v>8</v>
      </c>
      <c r="D154" s="206"/>
      <c r="E154" s="203"/>
      <c r="F154" s="203"/>
      <c r="G154" s="208"/>
      <c r="H154" s="529"/>
      <c r="I154" s="209"/>
      <c r="J154" s="209"/>
      <c r="K154" s="210"/>
      <c r="L154" s="530"/>
      <c r="M154" s="209"/>
      <c r="N154" s="494"/>
      <c r="O154" s="494"/>
      <c r="P154" s="203"/>
      <c r="Q154" s="203"/>
      <c r="R154" s="208"/>
      <c r="S154" s="205"/>
      <c r="T154" s="529"/>
      <c r="U154" s="203"/>
      <c r="V154" s="203"/>
      <c r="W154" s="208"/>
      <c r="X154" s="205"/>
      <c r="Y154" s="529"/>
      <c r="Z154" s="203"/>
      <c r="AA154" s="203"/>
      <c r="AB154" s="208"/>
      <c r="AC154" s="205"/>
      <c r="AD154" s="529"/>
      <c r="AE154" s="203"/>
      <c r="AF154" s="203"/>
      <c r="AG154" s="208"/>
      <c r="AH154" s="205"/>
      <c r="AI154" s="529"/>
      <c r="AJ154" s="203"/>
      <c r="AK154" s="203"/>
      <c r="AL154" s="208"/>
      <c r="AM154" s="205"/>
      <c r="AN154" s="529"/>
      <c r="AO154" s="203"/>
      <c r="AP154" s="203"/>
      <c r="AQ154" s="208"/>
      <c r="AR154" s="205"/>
      <c r="AS154" s="529"/>
      <c r="AT154" s="203"/>
      <c r="AU154" s="203"/>
      <c r="AV154" s="208"/>
      <c r="AW154" s="205"/>
      <c r="AX154" s="529"/>
    </row>
    <row r="155" spans="2:50" ht="14.25" hidden="1" customHeight="1" outlineLevel="1">
      <c r="B155" s="494"/>
      <c r="C155" s="203">
        <v>9</v>
      </c>
      <c r="D155" s="206"/>
      <c r="E155" s="203"/>
      <c r="F155" s="203"/>
      <c r="G155" s="208"/>
      <c r="H155" s="529"/>
      <c r="I155" s="209"/>
      <c r="J155" s="209"/>
      <c r="K155" s="210"/>
      <c r="L155" s="530"/>
      <c r="M155" s="209"/>
      <c r="N155" s="494"/>
      <c r="O155" s="494"/>
      <c r="P155" s="203"/>
      <c r="Q155" s="203"/>
      <c r="R155" s="208"/>
      <c r="S155" s="205"/>
      <c r="T155" s="529"/>
      <c r="U155" s="203"/>
      <c r="V155" s="203"/>
      <c r="W155" s="208"/>
      <c r="X155" s="205"/>
      <c r="Y155" s="529"/>
      <c r="Z155" s="203"/>
      <c r="AA155" s="203"/>
      <c r="AB155" s="208"/>
      <c r="AC155" s="205"/>
      <c r="AD155" s="529"/>
      <c r="AE155" s="203"/>
      <c r="AF155" s="203"/>
      <c r="AG155" s="208"/>
      <c r="AH155" s="205"/>
      <c r="AI155" s="529"/>
      <c r="AJ155" s="203"/>
      <c r="AK155" s="203"/>
      <c r="AL155" s="208"/>
      <c r="AM155" s="205"/>
      <c r="AN155" s="529"/>
      <c r="AO155" s="203"/>
      <c r="AP155" s="203"/>
      <c r="AQ155" s="208"/>
      <c r="AR155" s="205"/>
      <c r="AS155" s="529"/>
      <c r="AT155" s="203"/>
      <c r="AU155" s="203"/>
      <c r="AV155" s="208"/>
      <c r="AW155" s="205"/>
      <c r="AX155" s="529"/>
    </row>
    <row r="156" spans="2:50" ht="14.25" hidden="1" customHeight="1" outlineLevel="1">
      <c r="B156" s="494"/>
      <c r="C156" s="203">
        <v>10</v>
      </c>
      <c r="D156" s="206"/>
      <c r="E156" s="203"/>
      <c r="F156" s="203"/>
      <c r="G156" s="208"/>
      <c r="H156" s="529"/>
      <c r="I156" s="209"/>
      <c r="J156" s="209"/>
      <c r="K156" s="210"/>
      <c r="L156" s="530"/>
      <c r="M156" s="209"/>
      <c r="N156" s="494"/>
      <c r="O156" s="494"/>
      <c r="P156" s="203"/>
      <c r="Q156" s="203"/>
      <c r="R156" s="208"/>
      <c r="S156" s="205"/>
      <c r="T156" s="529"/>
      <c r="U156" s="203"/>
      <c r="V156" s="203"/>
      <c r="W156" s="208"/>
      <c r="X156" s="205"/>
      <c r="Y156" s="529"/>
      <c r="Z156" s="203"/>
      <c r="AA156" s="203"/>
      <c r="AB156" s="208"/>
      <c r="AC156" s="205"/>
      <c r="AD156" s="529"/>
      <c r="AE156" s="203"/>
      <c r="AF156" s="203"/>
      <c r="AG156" s="208"/>
      <c r="AH156" s="205"/>
      <c r="AI156" s="529"/>
      <c r="AJ156" s="203"/>
      <c r="AK156" s="203"/>
      <c r="AL156" s="208"/>
      <c r="AM156" s="205"/>
      <c r="AN156" s="529"/>
      <c r="AO156" s="203"/>
      <c r="AP156" s="203"/>
      <c r="AQ156" s="208"/>
      <c r="AR156" s="205"/>
      <c r="AS156" s="529"/>
      <c r="AT156" s="203"/>
      <c r="AU156" s="203"/>
      <c r="AV156" s="208"/>
      <c r="AW156" s="205"/>
      <c r="AX156" s="529"/>
    </row>
    <row r="157" spans="2:50" ht="14.25" hidden="1" customHeight="1" outlineLevel="1">
      <c r="B157" s="494"/>
      <c r="C157" s="203">
        <v>11</v>
      </c>
      <c r="D157" s="206"/>
      <c r="E157" s="203"/>
      <c r="F157" s="203"/>
      <c r="G157" s="208"/>
      <c r="H157" s="529"/>
      <c r="I157" s="209"/>
      <c r="J157" s="209"/>
      <c r="K157" s="210"/>
      <c r="L157" s="530"/>
      <c r="M157" s="209"/>
      <c r="N157" s="494"/>
      <c r="O157" s="494"/>
      <c r="P157" s="203"/>
      <c r="Q157" s="203"/>
      <c r="R157" s="208"/>
      <c r="S157" s="205"/>
      <c r="T157" s="529"/>
      <c r="U157" s="203"/>
      <c r="V157" s="203"/>
      <c r="W157" s="208"/>
      <c r="X157" s="205"/>
      <c r="Y157" s="529"/>
      <c r="Z157" s="203"/>
      <c r="AA157" s="203"/>
      <c r="AB157" s="208"/>
      <c r="AC157" s="205"/>
      <c r="AD157" s="529"/>
      <c r="AE157" s="203"/>
      <c r="AF157" s="203"/>
      <c r="AG157" s="208"/>
      <c r="AH157" s="205"/>
      <c r="AI157" s="529"/>
      <c r="AJ157" s="203"/>
      <c r="AK157" s="203"/>
      <c r="AL157" s="208"/>
      <c r="AM157" s="205"/>
      <c r="AN157" s="529"/>
      <c r="AO157" s="203"/>
      <c r="AP157" s="203"/>
      <c r="AQ157" s="208"/>
      <c r="AR157" s="205"/>
      <c r="AS157" s="529"/>
      <c r="AT157" s="203"/>
      <c r="AU157" s="203"/>
      <c r="AV157" s="208"/>
      <c r="AW157" s="205"/>
      <c r="AX157" s="529"/>
    </row>
    <row r="158" spans="2:50" ht="14.25" hidden="1" customHeight="1" outlineLevel="1">
      <c r="B158" s="494"/>
      <c r="C158" s="203">
        <v>12</v>
      </c>
      <c r="D158" s="206"/>
      <c r="E158" s="203"/>
      <c r="F158" s="203"/>
      <c r="G158" s="208"/>
      <c r="H158" s="529"/>
      <c r="I158" s="209"/>
      <c r="J158" s="209"/>
      <c r="K158" s="210"/>
      <c r="L158" s="530"/>
      <c r="M158" s="209"/>
      <c r="N158" s="494"/>
      <c r="O158" s="494"/>
      <c r="P158" s="203"/>
      <c r="Q158" s="203"/>
      <c r="R158" s="208"/>
      <c r="S158" s="205"/>
      <c r="T158" s="529"/>
      <c r="U158" s="203"/>
      <c r="V158" s="203"/>
      <c r="W158" s="208"/>
      <c r="X158" s="205"/>
      <c r="Y158" s="529"/>
      <c r="Z158" s="203"/>
      <c r="AA158" s="203"/>
      <c r="AB158" s="208"/>
      <c r="AC158" s="205"/>
      <c r="AD158" s="529"/>
      <c r="AE158" s="203"/>
      <c r="AF158" s="203"/>
      <c r="AG158" s="208"/>
      <c r="AH158" s="205"/>
      <c r="AI158" s="529"/>
      <c r="AJ158" s="203"/>
      <c r="AK158" s="203"/>
      <c r="AL158" s="208"/>
      <c r="AM158" s="205"/>
      <c r="AN158" s="529"/>
      <c r="AO158" s="203"/>
      <c r="AP158" s="203"/>
      <c r="AQ158" s="208"/>
      <c r="AR158" s="205"/>
      <c r="AS158" s="529"/>
      <c r="AT158" s="203"/>
      <c r="AU158" s="203"/>
      <c r="AV158" s="208"/>
      <c r="AW158" s="205"/>
      <c r="AX158" s="529"/>
    </row>
    <row r="159" spans="2:50" ht="14.25" hidden="1" customHeight="1" outlineLevel="1">
      <c r="B159" s="494"/>
      <c r="C159" s="203">
        <v>13</v>
      </c>
      <c r="D159" s="206"/>
      <c r="E159" s="203"/>
      <c r="F159" s="203"/>
      <c r="G159" s="208"/>
      <c r="H159" s="529"/>
      <c r="I159" s="209"/>
      <c r="J159" s="209"/>
      <c r="K159" s="210"/>
      <c r="L159" s="530"/>
      <c r="M159" s="209"/>
      <c r="N159" s="494"/>
      <c r="O159" s="494"/>
      <c r="P159" s="203"/>
      <c r="Q159" s="203"/>
      <c r="R159" s="208"/>
      <c r="S159" s="205"/>
      <c r="T159" s="529"/>
      <c r="U159" s="203"/>
      <c r="V159" s="203"/>
      <c r="W159" s="208"/>
      <c r="X159" s="205"/>
      <c r="Y159" s="529"/>
      <c r="Z159" s="203"/>
      <c r="AA159" s="203"/>
      <c r="AB159" s="208"/>
      <c r="AC159" s="205"/>
      <c r="AD159" s="529"/>
      <c r="AE159" s="203"/>
      <c r="AF159" s="203"/>
      <c r="AG159" s="208"/>
      <c r="AH159" s="205"/>
      <c r="AI159" s="529"/>
      <c r="AJ159" s="203"/>
      <c r="AK159" s="203"/>
      <c r="AL159" s="208"/>
      <c r="AM159" s="205"/>
      <c r="AN159" s="529"/>
      <c r="AO159" s="203"/>
      <c r="AP159" s="203"/>
      <c r="AQ159" s="208"/>
      <c r="AR159" s="205"/>
      <c r="AS159" s="529"/>
      <c r="AT159" s="203"/>
      <c r="AU159" s="203"/>
      <c r="AV159" s="208"/>
      <c r="AW159" s="205"/>
      <c r="AX159" s="529"/>
    </row>
    <row r="160" spans="2:50" ht="14.25" hidden="1" customHeight="1" outlineLevel="1">
      <c r="B160" s="494"/>
      <c r="C160" s="203">
        <v>14</v>
      </c>
      <c r="D160" s="206"/>
      <c r="E160" s="203"/>
      <c r="F160" s="203"/>
      <c r="G160" s="208"/>
      <c r="H160" s="529"/>
      <c r="I160" s="209"/>
      <c r="J160" s="209"/>
      <c r="K160" s="210"/>
      <c r="L160" s="530"/>
      <c r="M160" s="209"/>
      <c r="N160" s="494"/>
      <c r="O160" s="494"/>
      <c r="P160" s="203"/>
      <c r="Q160" s="203"/>
      <c r="R160" s="208"/>
      <c r="S160" s="205"/>
      <c r="T160" s="529"/>
      <c r="U160" s="203"/>
      <c r="V160" s="203"/>
      <c r="W160" s="208"/>
      <c r="X160" s="205"/>
      <c r="Y160" s="529"/>
      <c r="Z160" s="203"/>
      <c r="AA160" s="203"/>
      <c r="AB160" s="208"/>
      <c r="AC160" s="205"/>
      <c r="AD160" s="529"/>
      <c r="AE160" s="203"/>
      <c r="AF160" s="203"/>
      <c r="AG160" s="208"/>
      <c r="AH160" s="205"/>
      <c r="AI160" s="529"/>
      <c r="AJ160" s="203"/>
      <c r="AK160" s="203"/>
      <c r="AL160" s="208"/>
      <c r="AM160" s="205"/>
      <c r="AN160" s="529"/>
      <c r="AO160" s="203"/>
      <c r="AP160" s="203"/>
      <c r="AQ160" s="208"/>
      <c r="AR160" s="205"/>
      <c r="AS160" s="529"/>
      <c r="AT160" s="203"/>
      <c r="AU160" s="203"/>
      <c r="AV160" s="208"/>
      <c r="AW160" s="205"/>
      <c r="AX160" s="529"/>
    </row>
    <row r="161" spans="2:50" ht="14.25" hidden="1" customHeight="1" outlineLevel="1">
      <c r="B161" s="494"/>
      <c r="C161" s="203">
        <v>15</v>
      </c>
      <c r="D161" s="206"/>
      <c r="E161" s="203"/>
      <c r="F161" s="203"/>
      <c r="G161" s="208"/>
      <c r="H161" s="529"/>
      <c r="I161" s="209"/>
      <c r="J161" s="209"/>
      <c r="K161" s="210"/>
      <c r="L161" s="530"/>
      <c r="M161" s="209"/>
      <c r="N161" s="494"/>
      <c r="O161" s="494"/>
      <c r="P161" s="203"/>
      <c r="Q161" s="207"/>
      <c r="R161" s="208"/>
      <c r="S161" s="205"/>
      <c r="T161" s="529"/>
      <c r="U161" s="203"/>
      <c r="V161" s="207"/>
      <c r="W161" s="208"/>
      <c r="X161" s="205"/>
      <c r="Y161" s="529"/>
      <c r="Z161" s="203"/>
      <c r="AA161" s="207"/>
      <c r="AB161" s="208"/>
      <c r="AC161" s="205"/>
      <c r="AD161" s="529"/>
      <c r="AE161" s="203"/>
      <c r="AF161" s="207"/>
      <c r="AG161" s="208"/>
      <c r="AH161" s="205"/>
      <c r="AI161" s="529"/>
      <c r="AJ161" s="203"/>
      <c r="AK161" s="207"/>
      <c r="AL161" s="208"/>
      <c r="AM161" s="205"/>
      <c r="AN161" s="529"/>
      <c r="AO161" s="203"/>
      <c r="AP161" s="207"/>
      <c r="AQ161" s="208"/>
      <c r="AR161" s="205"/>
      <c r="AS161" s="529"/>
      <c r="AT161" s="203"/>
      <c r="AU161" s="207"/>
      <c r="AV161" s="208"/>
      <c r="AW161" s="205"/>
      <c r="AX161" s="529"/>
    </row>
    <row r="162" spans="2:50" ht="14.25" hidden="1" customHeight="1" outlineLevel="1" collapsed="1">
      <c r="B162" s="532" t="s">
        <v>628</v>
      </c>
      <c r="C162" s="532"/>
      <c r="D162" s="532"/>
      <c r="E162" s="532"/>
      <c r="F162" s="532"/>
      <c r="G162" s="532"/>
      <c r="H162" s="532"/>
      <c r="I162" s="532"/>
      <c r="J162" s="532"/>
      <c r="K162" s="532"/>
      <c r="L162" s="532"/>
      <c r="M162" s="533"/>
      <c r="N162" s="575" t="s">
        <v>445</v>
      </c>
      <c r="O162" s="575" t="s">
        <v>105</v>
      </c>
      <c r="P162" s="587">
        <f>AT142+1</f>
        <v>45923</v>
      </c>
      <c r="Q162" s="588"/>
      <c r="R162" s="588"/>
      <c r="S162" s="588"/>
      <c r="T162" s="588"/>
      <c r="U162" s="589">
        <f>P162+1</f>
        <v>45924</v>
      </c>
      <c r="V162" s="590"/>
      <c r="W162" s="590"/>
      <c r="X162" s="590"/>
      <c r="Y162" s="590"/>
      <c r="Z162" s="587">
        <f t="shared" ref="Z162" si="132">U162+1</f>
        <v>45925</v>
      </c>
      <c r="AA162" s="588"/>
      <c r="AB162" s="588"/>
      <c r="AC162" s="588"/>
      <c r="AD162" s="588"/>
      <c r="AE162" s="589">
        <f t="shared" ref="AE162" si="133">Z162+1</f>
        <v>45926</v>
      </c>
      <c r="AF162" s="590"/>
      <c r="AG162" s="590"/>
      <c r="AH162" s="590"/>
      <c r="AI162" s="590"/>
      <c r="AJ162" s="591">
        <f t="shared" ref="AJ162" si="134">AE162+1</f>
        <v>45927</v>
      </c>
      <c r="AK162" s="592"/>
      <c r="AL162" s="592"/>
      <c r="AM162" s="592"/>
      <c r="AN162" s="593"/>
      <c r="AO162" s="589">
        <f t="shared" ref="AO162" si="135">AJ162+1</f>
        <v>45928</v>
      </c>
      <c r="AP162" s="590"/>
      <c r="AQ162" s="590"/>
      <c r="AR162" s="590"/>
      <c r="AS162" s="590"/>
      <c r="AT162" s="591">
        <f t="shared" ref="AT162" si="136">AO162+1</f>
        <v>45929</v>
      </c>
      <c r="AU162" s="592"/>
      <c r="AV162" s="592"/>
      <c r="AW162" s="592"/>
      <c r="AX162" s="593"/>
    </row>
    <row r="163" spans="2:50" ht="14.25" hidden="1" customHeight="1" outlineLevel="1">
      <c r="B163" s="534"/>
      <c r="C163" s="534"/>
      <c r="D163" s="534"/>
      <c r="E163" s="534"/>
      <c r="F163" s="534"/>
      <c r="G163" s="534"/>
      <c r="H163" s="534"/>
      <c r="I163" s="534"/>
      <c r="J163" s="534"/>
      <c r="K163" s="534"/>
      <c r="L163" s="534"/>
      <c r="M163" s="535"/>
      <c r="N163" s="577"/>
      <c r="O163" s="577"/>
      <c r="P163" s="594">
        <f>P162</f>
        <v>45923</v>
      </c>
      <c r="Q163" s="594"/>
      <c r="R163" s="594"/>
      <c r="S163" s="594"/>
      <c r="T163" s="594"/>
      <c r="U163" s="595">
        <f>U162</f>
        <v>45924</v>
      </c>
      <c r="V163" s="595"/>
      <c r="W163" s="595"/>
      <c r="X163" s="595"/>
      <c r="Y163" s="595"/>
      <c r="Z163" s="594">
        <f t="shared" ref="Z163" si="137">Z162</f>
        <v>45925</v>
      </c>
      <c r="AA163" s="594"/>
      <c r="AB163" s="594"/>
      <c r="AC163" s="594"/>
      <c r="AD163" s="594"/>
      <c r="AE163" s="595">
        <f t="shared" ref="AE163" si="138">AE162</f>
        <v>45926</v>
      </c>
      <c r="AF163" s="595"/>
      <c r="AG163" s="595"/>
      <c r="AH163" s="595"/>
      <c r="AI163" s="595"/>
      <c r="AJ163" s="596">
        <f t="shared" ref="AJ163" si="139">AJ162</f>
        <v>45927</v>
      </c>
      <c r="AK163" s="597"/>
      <c r="AL163" s="597"/>
      <c r="AM163" s="597"/>
      <c r="AN163" s="598"/>
      <c r="AO163" s="595">
        <f t="shared" ref="AO163" si="140">AO162</f>
        <v>45928</v>
      </c>
      <c r="AP163" s="595"/>
      <c r="AQ163" s="595"/>
      <c r="AR163" s="595"/>
      <c r="AS163" s="595"/>
      <c r="AT163" s="596">
        <f t="shared" ref="AT163" si="141">AT162</f>
        <v>45929</v>
      </c>
      <c r="AU163" s="597"/>
      <c r="AV163" s="597"/>
      <c r="AW163" s="597"/>
      <c r="AX163" s="598"/>
    </row>
    <row r="164" spans="2:50" ht="14.25" hidden="1" customHeight="1" outlineLevel="1">
      <c r="B164" s="494" t="s">
        <v>165</v>
      </c>
      <c r="C164" s="494" t="s">
        <v>160</v>
      </c>
      <c r="D164" s="494"/>
      <c r="E164" s="494" t="s">
        <v>161</v>
      </c>
      <c r="F164" s="494"/>
      <c r="G164" s="494"/>
      <c r="H164" s="494" t="s">
        <v>166</v>
      </c>
      <c r="I164" s="527" t="s">
        <v>446</v>
      </c>
      <c r="J164" s="527"/>
      <c r="K164" s="527"/>
      <c r="L164" s="527" t="s">
        <v>166</v>
      </c>
      <c r="M164" s="527" t="s">
        <v>168</v>
      </c>
      <c r="N164" s="494"/>
      <c r="O164" s="494" t="s">
        <v>167</v>
      </c>
      <c r="P164" s="494" t="s">
        <v>163</v>
      </c>
      <c r="Q164" s="494"/>
      <c r="R164" s="494"/>
      <c r="S164" s="494"/>
      <c r="T164" s="494" t="s">
        <v>166</v>
      </c>
      <c r="U164" s="494" t="s">
        <v>163</v>
      </c>
      <c r="V164" s="494"/>
      <c r="W164" s="494"/>
      <c r="X164" s="494"/>
      <c r="Y164" s="494" t="s">
        <v>166</v>
      </c>
      <c r="Z164" s="494" t="s">
        <v>163</v>
      </c>
      <c r="AA164" s="494"/>
      <c r="AB164" s="494"/>
      <c r="AC164" s="494"/>
      <c r="AD164" s="494" t="s">
        <v>166</v>
      </c>
      <c r="AE164" s="494" t="s">
        <v>163</v>
      </c>
      <c r="AF164" s="494"/>
      <c r="AG164" s="494"/>
      <c r="AH164" s="494"/>
      <c r="AI164" s="494" t="s">
        <v>166</v>
      </c>
      <c r="AJ164" s="494" t="s">
        <v>163</v>
      </c>
      <c r="AK164" s="494"/>
      <c r="AL164" s="494"/>
      <c r="AM164" s="494"/>
      <c r="AN164" s="494" t="s">
        <v>166</v>
      </c>
      <c r="AO164" s="494" t="s">
        <v>163</v>
      </c>
      <c r="AP164" s="494"/>
      <c r="AQ164" s="494"/>
      <c r="AR164" s="494"/>
      <c r="AS164" s="494" t="s">
        <v>166</v>
      </c>
      <c r="AT164" s="494" t="s">
        <v>163</v>
      </c>
      <c r="AU164" s="494"/>
      <c r="AV164" s="494"/>
      <c r="AW164" s="494"/>
      <c r="AX164" s="494" t="s">
        <v>166</v>
      </c>
    </row>
    <row r="165" spans="2:50" ht="14.25" hidden="1" customHeight="1" outlineLevel="1">
      <c r="B165" s="494"/>
      <c r="C165" s="494"/>
      <c r="D165" s="494"/>
      <c r="E165" s="494" t="s">
        <v>447</v>
      </c>
      <c r="F165" s="494"/>
      <c r="G165" s="494"/>
      <c r="H165" s="494"/>
      <c r="I165" s="527" t="s">
        <v>447</v>
      </c>
      <c r="J165" s="527"/>
      <c r="K165" s="527"/>
      <c r="L165" s="527"/>
      <c r="M165" s="527"/>
      <c r="N165" s="494"/>
      <c r="O165" s="494"/>
      <c r="P165" s="494" t="s">
        <v>448</v>
      </c>
      <c r="Q165" s="494"/>
      <c r="R165" s="494"/>
      <c r="S165" s="494"/>
      <c r="T165" s="494"/>
      <c r="U165" s="494" t="s">
        <v>448</v>
      </c>
      <c r="V165" s="494"/>
      <c r="W165" s="494"/>
      <c r="X165" s="494"/>
      <c r="Y165" s="494"/>
      <c r="Z165" s="494" t="s">
        <v>448</v>
      </c>
      <c r="AA165" s="494"/>
      <c r="AB165" s="494"/>
      <c r="AC165" s="494"/>
      <c r="AD165" s="494"/>
      <c r="AE165" s="494" t="s">
        <v>448</v>
      </c>
      <c r="AF165" s="494"/>
      <c r="AG165" s="494"/>
      <c r="AH165" s="494"/>
      <c r="AI165" s="494"/>
      <c r="AJ165" s="494" t="s">
        <v>448</v>
      </c>
      <c r="AK165" s="494"/>
      <c r="AL165" s="494"/>
      <c r="AM165" s="494"/>
      <c r="AN165" s="494"/>
      <c r="AO165" s="494" t="s">
        <v>448</v>
      </c>
      <c r="AP165" s="494"/>
      <c r="AQ165" s="494"/>
      <c r="AR165" s="494"/>
      <c r="AS165" s="494"/>
      <c r="AT165" s="494" t="s">
        <v>448</v>
      </c>
      <c r="AU165" s="494"/>
      <c r="AV165" s="494"/>
      <c r="AW165" s="494"/>
      <c r="AX165" s="494"/>
    </row>
    <row r="166" spans="2:50" ht="14.25" hidden="1" customHeight="1" outlineLevel="1">
      <c r="B166" s="494"/>
      <c r="C166" s="494"/>
      <c r="D166" s="494"/>
      <c r="E166" s="203" t="s">
        <v>162</v>
      </c>
      <c r="F166" s="203" t="s">
        <v>449</v>
      </c>
      <c r="G166" s="203" t="s">
        <v>164</v>
      </c>
      <c r="H166" s="494"/>
      <c r="I166" s="204" t="s">
        <v>162</v>
      </c>
      <c r="J166" s="204" t="s">
        <v>449</v>
      </c>
      <c r="K166" s="204" t="s">
        <v>164</v>
      </c>
      <c r="L166" s="527"/>
      <c r="M166" s="527"/>
      <c r="N166" s="494"/>
      <c r="O166" s="494"/>
      <c r="P166" s="203" t="s">
        <v>162</v>
      </c>
      <c r="Q166" s="203" t="s">
        <v>449</v>
      </c>
      <c r="R166" s="203" t="s">
        <v>164</v>
      </c>
      <c r="S166" s="205" t="s">
        <v>168</v>
      </c>
      <c r="T166" s="494"/>
      <c r="U166" s="203" t="s">
        <v>162</v>
      </c>
      <c r="V166" s="203" t="s">
        <v>449</v>
      </c>
      <c r="W166" s="203" t="s">
        <v>164</v>
      </c>
      <c r="X166" s="205" t="s">
        <v>168</v>
      </c>
      <c r="Y166" s="494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494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494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494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494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494"/>
    </row>
    <row r="167" spans="2:50" ht="14.25" hidden="1" customHeight="1" outlineLevel="1">
      <c r="B167" s="494" t="s">
        <v>630</v>
      </c>
      <c r="C167" s="203">
        <v>1</v>
      </c>
      <c r="D167" s="206" t="s">
        <v>420</v>
      </c>
      <c r="E167" s="203">
        <v>24</v>
      </c>
      <c r="F167" s="203">
        <v>2000</v>
      </c>
      <c r="G167" s="208">
        <f t="shared" ref="G167" si="142">F167/E167</f>
        <v>83.333333333333329</v>
      </c>
      <c r="H167" s="529">
        <f>AVERAGE(F167:F181)</f>
        <v>2000</v>
      </c>
      <c r="I167" s="209">
        <f>AVERAGE(P167,U167,Z167,AE167,AJ167,AO167,AT167)</f>
        <v>24</v>
      </c>
      <c r="J167" s="209">
        <f>AVERAGE(Q167,V167,AA167,AF167,AK167,AP167,AU167)</f>
        <v>1732.7653187011817</v>
      </c>
      <c r="K167" s="210">
        <f>AVERAGE(R167,W167,AB167,AG167,AL167,AQ167,AV167)</f>
        <v>72.198554945882563</v>
      </c>
      <c r="L167" s="530">
        <f>IFERROR(AVERAGE(K167:K181),"-")</f>
        <v>72.198554945882563</v>
      </c>
      <c r="M167" s="209">
        <f>RANK(K167, K$167:$K$181)</f>
        <v>1</v>
      </c>
      <c r="N167" s="494"/>
      <c r="O167" s="494"/>
      <c r="P167" s="207">
        <v>24</v>
      </c>
      <c r="Q167" s="207">
        <v>1731.0553871589971</v>
      </c>
      <c r="R167" s="208">
        <f t="shared" ref="R167" si="143">Q167/P167</f>
        <v>72.12730779829154</v>
      </c>
      <c r="S167" s="205">
        <f>RANK(R167, R$167:R$181)</f>
        <v>1</v>
      </c>
      <c r="T167" s="529">
        <f>AVERAGE(R167:R181)</f>
        <v>72.12730779829154</v>
      </c>
      <c r="U167" s="207">
        <v>24</v>
      </c>
      <c r="V167" s="207">
        <v>1731.5112540192933</v>
      </c>
      <c r="W167" s="208">
        <f t="shared" ref="W167" si="144">V167/U167</f>
        <v>72.146302250803885</v>
      </c>
      <c r="X167" s="205">
        <f>RANK(W167, W$167:W$181)</f>
        <v>1</v>
      </c>
      <c r="Y167" s="529">
        <f>AVERAGE(W167:W181)</f>
        <v>72.146302250803885</v>
      </c>
      <c r="Z167" s="207">
        <v>24</v>
      </c>
      <c r="AA167" s="207">
        <v>1731.9327731092453</v>
      </c>
      <c r="AB167" s="208">
        <f t="shared" ref="AB167" si="145">AA167/Z167</f>
        <v>72.16386554621856</v>
      </c>
      <c r="AC167" s="205">
        <f>RANK(AB167, AB$167:AB$181)</f>
        <v>1</v>
      </c>
      <c r="AD167" s="529">
        <f>AVERAGE(AB167:AB181)</f>
        <v>72.16386554621856</v>
      </c>
      <c r="AE167" s="207">
        <v>24</v>
      </c>
      <c r="AF167" s="207">
        <v>1732.0176930928874</v>
      </c>
      <c r="AG167" s="208">
        <f t="shared" ref="AG167" si="146">AF167/AE167</f>
        <v>72.167403878870303</v>
      </c>
      <c r="AH167" s="205">
        <f>RANK(AG167, AG$167:AG$181)</f>
        <v>1</v>
      </c>
      <c r="AI167" s="529">
        <f>AVERAGE(AG167:AG181)</f>
        <v>72.167403878870303</v>
      </c>
      <c r="AJ167" s="207">
        <v>24</v>
      </c>
      <c r="AK167" s="207">
        <v>1732.7422419252703</v>
      </c>
      <c r="AL167" s="208">
        <f t="shared" ref="AL167" si="147">AK167/AJ167</f>
        <v>72.197593413552923</v>
      </c>
      <c r="AM167" s="205">
        <f>RANK(AL167, AL$167:AL$181)</f>
        <v>1</v>
      </c>
      <c r="AN167" s="529">
        <f>AVERAGE(AL167:AL181)</f>
        <v>72.197593413552923</v>
      </c>
      <c r="AO167" s="207">
        <v>24</v>
      </c>
      <c r="AP167" s="207">
        <v>1734.9821021802811</v>
      </c>
      <c r="AQ167" s="208">
        <f t="shared" ref="AQ167" si="148">AP167/AO167</f>
        <v>72.29092092417838</v>
      </c>
      <c r="AR167" s="205">
        <f>RANK(AQ167, AQ$167:AQ$181)</f>
        <v>1</v>
      </c>
      <c r="AS167" s="529">
        <f>AVERAGE(AQ167:AQ181)</f>
        <v>72.29092092417838</v>
      </c>
      <c r="AT167" s="207">
        <v>24</v>
      </c>
      <c r="AU167" s="207">
        <v>1735.1157794222966</v>
      </c>
      <c r="AV167" s="208">
        <f t="shared" ref="AV167" si="149">AU167/AT167</f>
        <v>72.296490809262352</v>
      </c>
      <c r="AW167" s="205">
        <f>RANK(AV167, AV$167:AV$181)</f>
        <v>1</v>
      </c>
      <c r="AX167" s="529">
        <f>AVERAGE(AV167:AV181)</f>
        <v>72.296490809262352</v>
      </c>
    </row>
    <row r="168" spans="2:50" ht="14.25" hidden="1" customHeight="1" outlineLevel="1">
      <c r="B168" s="494"/>
      <c r="C168" s="203">
        <v>2</v>
      </c>
      <c r="D168" s="206"/>
      <c r="E168" s="203"/>
      <c r="F168" s="203"/>
      <c r="G168" s="208"/>
      <c r="H168" s="529"/>
      <c r="I168" s="209"/>
      <c r="J168" s="209"/>
      <c r="K168" s="210"/>
      <c r="L168" s="530"/>
      <c r="M168" s="209"/>
      <c r="N168" s="494"/>
      <c r="O168" s="494"/>
      <c r="P168" s="203"/>
      <c r="Q168" s="203"/>
      <c r="R168" s="208"/>
      <c r="S168" s="205"/>
      <c r="T168" s="529"/>
      <c r="U168" s="203"/>
      <c r="V168" s="203"/>
      <c r="W168" s="208"/>
      <c r="X168" s="205"/>
      <c r="Y168" s="529"/>
      <c r="Z168" s="203"/>
      <c r="AA168" s="203"/>
      <c r="AB168" s="208"/>
      <c r="AC168" s="205"/>
      <c r="AD168" s="529"/>
      <c r="AE168" s="203"/>
      <c r="AF168" s="203"/>
      <c r="AG168" s="208"/>
      <c r="AH168" s="205"/>
      <c r="AI168" s="529"/>
      <c r="AJ168" s="203"/>
      <c r="AK168" s="203"/>
      <c r="AL168" s="208"/>
      <c r="AM168" s="205"/>
      <c r="AN168" s="529"/>
      <c r="AO168" s="203"/>
      <c r="AP168" s="203"/>
      <c r="AQ168" s="208"/>
      <c r="AR168" s="205"/>
      <c r="AS168" s="529"/>
      <c r="AT168" s="203"/>
      <c r="AU168" s="203"/>
      <c r="AV168" s="208"/>
      <c r="AW168" s="205"/>
      <c r="AX168" s="529"/>
    </row>
    <row r="169" spans="2:50" ht="14.25" hidden="1" customHeight="1" outlineLevel="1">
      <c r="B169" s="494"/>
      <c r="C169" s="203">
        <v>3</v>
      </c>
      <c r="D169" s="206"/>
      <c r="E169" s="203"/>
      <c r="F169" s="203"/>
      <c r="G169" s="208"/>
      <c r="H169" s="529"/>
      <c r="I169" s="209"/>
      <c r="J169" s="209"/>
      <c r="K169" s="210"/>
      <c r="L169" s="530"/>
      <c r="M169" s="209"/>
      <c r="N169" s="494"/>
      <c r="O169" s="494"/>
      <c r="P169" s="203"/>
      <c r="Q169" s="203"/>
      <c r="R169" s="208"/>
      <c r="S169" s="205"/>
      <c r="T169" s="529"/>
      <c r="U169" s="203"/>
      <c r="V169" s="203"/>
      <c r="W169" s="208"/>
      <c r="X169" s="205"/>
      <c r="Y169" s="529"/>
      <c r="Z169" s="203"/>
      <c r="AA169" s="203"/>
      <c r="AB169" s="208"/>
      <c r="AC169" s="205"/>
      <c r="AD169" s="529"/>
      <c r="AE169" s="203"/>
      <c r="AF169" s="203"/>
      <c r="AG169" s="208"/>
      <c r="AH169" s="205"/>
      <c r="AI169" s="529"/>
      <c r="AJ169" s="203"/>
      <c r="AK169" s="203"/>
      <c r="AL169" s="208"/>
      <c r="AM169" s="205"/>
      <c r="AN169" s="529"/>
      <c r="AO169" s="203"/>
      <c r="AP169" s="203"/>
      <c r="AQ169" s="208"/>
      <c r="AR169" s="205"/>
      <c r="AS169" s="529"/>
      <c r="AT169" s="203"/>
      <c r="AU169" s="203"/>
      <c r="AV169" s="208"/>
      <c r="AW169" s="205"/>
      <c r="AX169" s="529"/>
    </row>
    <row r="170" spans="2:50" ht="14.25" hidden="1" customHeight="1" outlineLevel="1">
      <c r="B170" s="494"/>
      <c r="C170" s="203">
        <v>4</v>
      </c>
      <c r="D170" s="206"/>
      <c r="E170" s="203"/>
      <c r="F170" s="203"/>
      <c r="G170" s="208"/>
      <c r="H170" s="529"/>
      <c r="I170" s="209"/>
      <c r="J170" s="209"/>
      <c r="K170" s="210"/>
      <c r="L170" s="530"/>
      <c r="M170" s="209"/>
      <c r="N170" s="494"/>
      <c r="O170" s="494"/>
      <c r="P170" s="203"/>
      <c r="Q170" s="203"/>
      <c r="R170" s="208"/>
      <c r="S170" s="205"/>
      <c r="T170" s="529"/>
      <c r="U170" s="203"/>
      <c r="V170" s="203"/>
      <c r="W170" s="208"/>
      <c r="X170" s="205"/>
      <c r="Y170" s="529"/>
      <c r="Z170" s="203"/>
      <c r="AA170" s="203"/>
      <c r="AB170" s="208"/>
      <c r="AC170" s="205"/>
      <c r="AD170" s="529"/>
      <c r="AE170" s="203"/>
      <c r="AF170" s="203"/>
      <c r="AG170" s="208"/>
      <c r="AH170" s="205"/>
      <c r="AI170" s="529"/>
      <c r="AJ170" s="203"/>
      <c r="AK170" s="203"/>
      <c r="AL170" s="208"/>
      <c r="AM170" s="205"/>
      <c r="AN170" s="529"/>
      <c r="AO170" s="203"/>
      <c r="AP170" s="203"/>
      <c r="AQ170" s="208"/>
      <c r="AR170" s="205"/>
      <c r="AS170" s="529"/>
      <c r="AT170" s="203"/>
      <c r="AU170" s="203"/>
      <c r="AV170" s="208"/>
      <c r="AW170" s="205"/>
      <c r="AX170" s="529"/>
    </row>
    <row r="171" spans="2:50" ht="14.25" hidden="1" customHeight="1" outlineLevel="1">
      <c r="B171" s="494"/>
      <c r="C171" s="203">
        <v>5</v>
      </c>
      <c r="D171" s="206"/>
      <c r="E171" s="203"/>
      <c r="F171" s="203"/>
      <c r="G171" s="208"/>
      <c r="H171" s="529"/>
      <c r="I171" s="209"/>
      <c r="J171" s="209"/>
      <c r="K171" s="210"/>
      <c r="L171" s="530"/>
      <c r="M171" s="209"/>
      <c r="N171" s="494"/>
      <c r="O171" s="494"/>
      <c r="P171" s="203"/>
      <c r="Q171" s="203"/>
      <c r="R171" s="208"/>
      <c r="S171" s="205"/>
      <c r="T171" s="529"/>
      <c r="U171" s="203"/>
      <c r="V171" s="203"/>
      <c r="W171" s="208"/>
      <c r="X171" s="205"/>
      <c r="Y171" s="529"/>
      <c r="Z171" s="203"/>
      <c r="AA171" s="203"/>
      <c r="AB171" s="208"/>
      <c r="AC171" s="205"/>
      <c r="AD171" s="529"/>
      <c r="AE171" s="203"/>
      <c r="AF171" s="203"/>
      <c r="AG171" s="208"/>
      <c r="AH171" s="205"/>
      <c r="AI171" s="529"/>
      <c r="AJ171" s="203"/>
      <c r="AK171" s="203"/>
      <c r="AL171" s="208"/>
      <c r="AM171" s="205"/>
      <c r="AN171" s="529"/>
      <c r="AO171" s="203"/>
      <c r="AP171" s="203"/>
      <c r="AQ171" s="208"/>
      <c r="AR171" s="205"/>
      <c r="AS171" s="529"/>
      <c r="AT171" s="203"/>
      <c r="AU171" s="203"/>
      <c r="AV171" s="208"/>
      <c r="AW171" s="205"/>
      <c r="AX171" s="529"/>
    </row>
    <row r="172" spans="2:50" ht="14.25" hidden="1" customHeight="1" outlineLevel="1">
      <c r="B172" s="494"/>
      <c r="C172" s="203">
        <v>6</v>
      </c>
      <c r="D172" s="206"/>
      <c r="E172" s="203"/>
      <c r="F172" s="203"/>
      <c r="G172" s="208"/>
      <c r="H172" s="529"/>
      <c r="I172" s="209"/>
      <c r="J172" s="209"/>
      <c r="K172" s="210"/>
      <c r="L172" s="530"/>
      <c r="M172" s="209"/>
      <c r="N172" s="494"/>
      <c r="O172" s="494"/>
      <c r="P172" s="203"/>
      <c r="Q172" s="203"/>
      <c r="R172" s="208"/>
      <c r="S172" s="205"/>
      <c r="T172" s="529"/>
      <c r="U172" s="203"/>
      <c r="V172" s="203"/>
      <c r="W172" s="208"/>
      <c r="X172" s="205"/>
      <c r="Y172" s="529"/>
      <c r="Z172" s="203"/>
      <c r="AA172" s="203"/>
      <c r="AB172" s="208"/>
      <c r="AC172" s="205"/>
      <c r="AD172" s="529"/>
      <c r="AE172" s="203"/>
      <c r="AF172" s="203"/>
      <c r="AG172" s="208"/>
      <c r="AH172" s="205"/>
      <c r="AI172" s="529"/>
      <c r="AJ172" s="203"/>
      <c r="AK172" s="203"/>
      <c r="AL172" s="208"/>
      <c r="AM172" s="205"/>
      <c r="AN172" s="529"/>
      <c r="AO172" s="203"/>
      <c r="AP172" s="203"/>
      <c r="AQ172" s="208"/>
      <c r="AR172" s="205"/>
      <c r="AS172" s="529"/>
      <c r="AT172" s="203"/>
      <c r="AU172" s="203"/>
      <c r="AV172" s="208"/>
      <c r="AW172" s="205"/>
      <c r="AX172" s="529"/>
    </row>
    <row r="173" spans="2:50" ht="14.25" hidden="1" customHeight="1" outlineLevel="1">
      <c r="B173" s="494"/>
      <c r="C173" s="203">
        <v>7</v>
      </c>
      <c r="D173" s="206"/>
      <c r="E173" s="203"/>
      <c r="F173" s="203"/>
      <c r="G173" s="208"/>
      <c r="H173" s="529"/>
      <c r="I173" s="209"/>
      <c r="J173" s="209"/>
      <c r="K173" s="210"/>
      <c r="L173" s="530"/>
      <c r="M173" s="209"/>
      <c r="N173" s="494"/>
      <c r="O173" s="494"/>
      <c r="P173" s="203"/>
      <c r="Q173" s="203"/>
      <c r="R173" s="208"/>
      <c r="S173" s="205"/>
      <c r="T173" s="529"/>
      <c r="U173" s="203"/>
      <c r="V173" s="203"/>
      <c r="W173" s="208"/>
      <c r="X173" s="205"/>
      <c r="Y173" s="529"/>
      <c r="Z173" s="203"/>
      <c r="AA173" s="203"/>
      <c r="AB173" s="208"/>
      <c r="AC173" s="205"/>
      <c r="AD173" s="529"/>
      <c r="AE173" s="203"/>
      <c r="AF173" s="203"/>
      <c r="AG173" s="208"/>
      <c r="AH173" s="205"/>
      <c r="AI173" s="529"/>
      <c r="AJ173" s="203"/>
      <c r="AK173" s="203"/>
      <c r="AL173" s="208"/>
      <c r="AM173" s="205"/>
      <c r="AN173" s="529"/>
      <c r="AO173" s="203"/>
      <c r="AP173" s="203"/>
      <c r="AQ173" s="208"/>
      <c r="AR173" s="205"/>
      <c r="AS173" s="529"/>
      <c r="AT173" s="203"/>
      <c r="AU173" s="203"/>
      <c r="AV173" s="208"/>
      <c r="AW173" s="205"/>
      <c r="AX173" s="529"/>
    </row>
    <row r="174" spans="2:50" ht="14.25" hidden="1" customHeight="1" outlineLevel="1">
      <c r="B174" s="494"/>
      <c r="C174" s="203">
        <v>8</v>
      </c>
      <c r="D174" s="206"/>
      <c r="E174" s="203"/>
      <c r="F174" s="203"/>
      <c r="G174" s="208"/>
      <c r="H174" s="529"/>
      <c r="I174" s="209"/>
      <c r="J174" s="209"/>
      <c r="K174" s="210"/>
      <c r="L174" s="530"/>
      <c r="M174" s="209"/>
      <c r="N174" s="494"/>
      <c r="O174" s="494"/>
      <c r="P174" s="203"/>
      <c r="Q174" s="203"/>
      <c r="R174" s="208"/>
      <c r="S174" s="205"/>
      <c r="T174" s="529"/>
      <c r="U174" s="203"/>
      <c r="V174" s="203"/>
      <c r="W174" s="208"/>
      <c r="X174" s="205"/>
      <c r="Y174" s="529"/>
      <c r="Z174" s="203"/>
      <c r="AA174" s="203"/>
      <c r="AB174" s="208"/>
      <c r="AC174" s="205"/>
      <c r="AD174" s="529"/>
      <c r="AE174" s="203"/>
      <c r="AF174" s="203"/>
      <c r="AG174" s="208"/>
      <c r="AH174" s="205"/>
      <c r="AI174" s="529"/>
      <c r="AJ174" s="203"/>
      <c r="AK174" s="203"/>
      <c r="AL174" s="208"/>
      <c r="AM174" s="205"/>
      <c r="AN174" s="529"/>
      <c r="AO174" s="203"/>
      <c r="AP174" s="203"/>
      <c r="AQ174" s="208"/>
      <c r="AR174" s="205"/>
      <c r="AS174" s="529"/>
      <c r="AT174" s="203"/>
      <c r="AU174" s="203"/>
      <c r="AV174" s="208"/>
      <c r="AW174" s="205"/>
      <c r="AX174" s="529"/>
    </row>
    <row r="175" spans="2:50" ht="14.25" hidden="1" customHeight="1" outlineLevel="1">
      <c r="B175" s="494"/>
      <c r="C175" s="203">
        <v>9</v>
      </c>
      <c r="D175" s="206"/>
      <c r="E175" s="203"/>
      <c r="F175" s="203"/>
      <c r="G175" s="208"/>
      <c r="H175" s="529"/>
      <c r="I175" s="209"/>
      <c r="J175" s="209"/>
      <c r="K175" s="210"/>
      <c r="L175" s="530"/>
      <c r="M175" s="209"/>
      <c r="N175" s="494"/>
      <c r="O175" s="494"/>
      <c r="P175" s="203"/>
      <c r="Q175" s="203"/>
      <c r="R175" s="208"/>
      <c r="S175" s="205"/>
      <c r="T175" s="529"/>
      <c r="U175" s="203"/>
      <c r="V175" s="203"/>
      <c r="W175" s="208"/>
      <c r="X175" s="205"/>
      <c r="Y175" s="529"/>
      <c r="Z175" s="203"/>
      <c r="AA175" s="203"/>
      <c r="AB175" s="208"/>
      <c r="AC175" s="205"/>
      <c r="AD175" s="529"/>
      <c r="AE175" s="203"/>
      <c r="AF175" s="203"/>
      <c r="AG175" s="208"/>
      <c r="AH175" s="205"/>
      <c r="AI175" s="529"/>
      <c r="AJ175" s="203"/>
      <c r="AK175" s="203"/>
      <c r="AL175" s="208"/>
      <c r="AM175" s="205"/>
      <c r="AN175" s="529"/>
      <c r="AO175" s="203"/>
      <c r="AP175" s="203"/>
      <c r="AQ175" s="208"/>
      <c r="AR175" s="205"/>
      <c r="AS175" s="529"/>
      <c r="AT175" s="203"/>
      <c r="AU175" s="203"/>
      <c r="AV175" s="208"/>
      <c r="AW175" s="205"/>
      <c r="AX175" s="529"/>
    </row>
    <row r="176" spans="2:50" ht="14.25" hidden="1" customHeight="1" outlineLevel="1">
      <c r="B176" s="494"/>
      <c r="C176" s="203">
        <v>10</v>
      </c>
      <c r="D176" s="206"/>
      <c r="E176" s="203"/>
      <c r="F176" s="203"/>
      <c r="G176" s="208"/>
      <c r="H176" s="529"/>
      <c r="I176" s="209"/>
      <c r="J176" s="209"/>
      <c r="K176" s="210"/>
      <c r="L176" s="530"/>
      <c r="M176" s="209"/>
      <c r="N176" s="494"/>
      <c r="O176" s="494"/>
      <c r="P176" s="203"/>
      <c r="Q176" s="203"/>
      <c r="R176" s="208"/>
      <c r="S176" s="205"/>
      <c r="T176" s="529"/>
      <c r="U176" s="203"/>
      <c r="V176" s="203"/>
      <c r="W176" s="208"/>
      <c r="X176" s="205"/>
      <c r="Y176" s="529"/>
      <c r="Z176" s="203"/>
      <c r="AA176" s="203"/>
      <c r="AB176" s="208"/>
      <c r="AC176" s="205"/>
      <c r="AD176" s="529"/>
      <c r="AE176" s="203"/>
      <c r="AF176" s="203"/>
      <c r="AG176" s="208"/>
      <c r="AH176" s="205"/>
      <c r="AI176" s="529"/>
      <c r="AJ176" s="203"/>
      <c r="AK176" s="203"/>
      <c r="AL176" s="208"/>
      <c r="AM176" s="205"/>
      <c r="AN176" s="529"/>
      <c r="AO176" s="203"/>
      <c r="AP176" s="203"/>
      <c r="AQ176" s="208"/>
      <c r="AR176" s="205"/>
      <c r="AS176" s="529"/>
      <c r="AT176" s="203"/>
      <c r="AU176" s="203"/>
      <c r="AV176" s="208"/>
      <c r="AW176" s="205"/>
      <c r="AX176" s="529"/>
    </row>
    <row r="177" spans="2:50" ht="14.25" hidden="1" customHeight="1" outlineLevel="1">
      <c r="B177" s="494"/>
      <c r="C177" s="203">
        <v>11</v>
      </c>
      <c r="D177" s="206"/>
      <c r="E177" s="203"/>
      <c r="F177" s="203"/>
      <c r="G177" s="208"/>
      <c r="H177" s="529"/>
      <c r="I177" s="209"/>
      <c r="J177" s="209"/>
      <c r="K177" s="210"/>
      <c r="L177" s="530"/>
      <c r="M177" s="209"/>
      <c r="N177" s="494"/>
      <c r="O177" s="494"/>
      <c r="P177" s="203"/>
      <c r="Q177" s="203"/>
      <c r="R177" s="208"/>
      <c r="S177" s="205"/>
      <c r="T177" s="529"/>
      <c r="U177" s="203"/>
      <c r="V177" s="203"/>
      <c r="W177" s="208"/>
      <c r="X177" s="205"/>
      <c r="Y177" s="529"/>
      <c r="Z177" s="203"/>
      <c r="AA177" s="203"/>
      <c r="AB177" s="208"/>
      <c r="AC177" s="205"/>
      <c r="AD177" s="529"/>
      <c r="AE177" s="203"/>
      <c r="AF177" s="203"/>
      <c r="AG177" s="208"/>
      <c r="AH177" s="205"/>
      <c r="AI177" s="529"/>
      <c r="AJ177" s="203"/>
      <c r="AK177" s="203"/>
      <c r="AL177" s="208"/>
      <c r="AM177" s="205"/>
      <c r="AN177" s="529"/>
      <c r="AO177" s="203"/>
      <c r="AP177" s="203"/>
      <c r="AQ177" s="208"/>
      <c r="AR177" s="205"/>
      <c r="AS177" s="529"/>
      <c r="AT177" s="203"/>
      <c r="AU177" s="203"/>
      <c r="AV177" s="208"/>
      <c r="AW177" s="205"/>
      <c r="AX177" s="529"/>
    </row>
    <row r="178" spans="2:50" ht="14.25" hidden="1" customHeight="1" outlineLevel="1">
      <c r="B178" s="494"/>
      <c r="C178" s="203">
        <v>12</v>
      </c>
      <c r="D178" s="206"/>
      <c r="E178" s="203"/>
      <c r="F178" s="203"/>
      <c r="G178" s="208"/>
      <c r="H178" s="529"/>
      <c r="I178" s="209"/>
      <c r="J178" s="209"/>
      <c r="K178" s="210"/>
      <c r="L178" s="530"/>
      <c r="M178" s="209"/>
      <c r="N178" s="494"/>
      <c r="O178" s="494"/>
      <c r="P178" s="203"/>
      <c r="Q178" s="203"/>
      <c r="R178" s="208"/>
      <c r="S178" s="205"/>
      <c r="T178" s="529"/>
      <c r="U178" s="203"/>
      <c r="V178" s="203"/>
      <c r="W178" s="208"/>
      <c r="X178" s="205"/>
      <c r="Y178" s="529"/>
      <c r="Z178" s="203"/>
      <c r="AA178" s="203"/>
      <c r="AB178" s="208"/>
      <c r="AC178" s="205"/>
      <c r="AD178" s="529"/>
      <c r="AE178" s="203"/>
      <c r="AF178" s="203"/>
      <c r="AG178" s="208"/>
      <c r="AH178" s="205"/>
      <c r="AI178" s="529"/>
      <c r="AJ178" s="203"/>
      <c r="AK178" s="203"/>
      <c r="AL178" s="208"/>
      <c r="AM178" s="205"/>
      <c r="AN178" s="529"/>
      <c r="AO178" s="203"/>
      <c r="AP178" s="203"/>
      <c r="AQ178" s="208"/>
      <c r="AR178" s="205"/>
      <c r="AS178" s="529"/>
      <c r="AT178" s="203"/>
      <c r="AU178" s="203"/>
      <c r="AV178" s="208"/>
      <c r="AW178" s="205"/>
      <c r="AX178" s="529"/>
    </row>
    <row r="179" spans="2:50" ht="14.25" hidden="1" customHeight="1" outlineLevel="1">
      <c r="B179" s="494"/>
      <c r="C179" s="203">
        <v>13</v>
      </c>
      <c r="D179" s="206"/>
      <c r="E179" s="203"/>
      <c r="F179" s="203"/>
      <c r="G179" s="208"/>
      <c r="H179" s="529"/>
      <c r="I179" s="209"/>
      <c r="J179" s="209"/>
      <c r="K179" s="210"/>
      <c r="L179" s="530"/>
      <c r="M179" s="209"/>
      <c r="N179" s="494"/>
      <c r="O179" s="494"/>
      <c r="P179" s="203"/>
      <c r="Q179" s="203"/>
      <c r="R179" s="208"/>
      <c r="S179" s="205"/>
      <c r="T179" s="529"/>
      <c r="U179" s="203"/>
      <c r="V179" s="203"/>
      <c r="W179" s="208"/>
      <c r="X179" s="205"/>
      <c r="Y179" s="529"/>
      <c r="Z179" s="203"/>
      <c r="AA179" s="203"/>
      <c r="AB179" s="208"/>
      <c r="AC179" s="205"/>
      <c r="AD179" s="529"/>
      <c r="AE179" s="203"/>
      <c r="AF179" s="203"/>
      <c r="AG179" s="208"/>
      <c r="AH179" s="205"/>
      <c r="AI179" s="529"/>
      <c r="AJ179" s="203"/>
      <c r="AK179" s="203"/>
      <c r="AL179" s="208"/>
      <c r="AM179" s="205"/>
      <c r="AN179" s="529"/>
      <c r="AO179" s="203"/>
      <c r="AP179" s="203"/>
      <c r="AQ179" s="208"/>
      <c r="AR179" s="205"/>
      <c r="AS179" s="529"/>
      <c r="AT179" s="203"/>
      <c r="AU179" s="203"/>
      <c r="AV179" s="208"/>
      <c r="AW179" s="205"/>
      <c r="AX179" s="529"/>
    </row>
    <row r="180" spans="2:50" ht="14.25" hidden="1" customHeight="1" outlineLevel="1">
      <c r="B180" s="494"/>
      <c r="C180" s="203">
        <v>14</v>
      </c>
      <c r="D180" s="206"/>
      <c r="E180" s="203"/>
      <c r="F180" s="203"/>
      <c r="G180" s="208"/>
      <c r="H180" s="529"/>
      <c r="I180" s="209"/>
      <c r="J180" s="209"/>
      <c r="K180" s="210"/>
      <c r="L180" s="530"/>
      <c r="M180" s="209"/>
      <c r="N180" s="494"/>
      <c r="O180" s="494"/>
      <c r="P180" s="203"/>
      <c r="Q180" s="203"/>
      <c r="R180" s="208"/>
      <c r="S180" s="205"/>
      <c r="T180" s="529"/>
      <c r="U180" s="203"/>
      <c r="V180" s="203"/>
      <c r="W180" s="208"/>
      <c r="X180" s="205"/>
      <c r="Y180" s="529"/>
      <c r="Z180" s="203"/>
      <c r="AA180" s="203"/>
      <c r="AB180" s="208"/>
      <c r="AC180" s="205"/>
      <c r="AD180" s="529"/>
      <c r="AE180" s="203"/>
      <c r="AF180" s="203"/>
      <c r="AG180" s="208"/>
      <c r="AH180" s="205"/>
      <c r="AI180" s="529"/>
      <c r="AJ180" s="203"/>
      <c r="AK180" s="203"/>
      <c r="AL180" s="208"/>
      <c r="AM180" s="205"/>
      <c r="AN180" s="529"/>
      <c r="AO180" s="203"/>
      <c r="AP180" s="203"/>
      <c r="AQ180" s="208"/>
      <c r="AR180" s="205"/>
      <c r="AS180" s="529"/>
      <c r="AT180" s="203"/>
      <c r="AU180" s="203"/>
      <c r="AV180" s="208"/>
      <c r="AW180" s="205"/>
      <c r="AX180" s="529"/>
    </row>
    <row r="181" spans="2:50" ht="14.25" hidden="1" customHeight="1" outlineLevel="1">
      <c r="B181" s="494"/>
      <c r="C181" s="203">
        <v>15</v>
      </c>
      <c r="D181" s="206"/>
      <c r="E181" s="203"/>
      <c r="F181" s="203"/>
      <c r="G181" s="208"/>
      <c r="H181" s="529"/>
      <c r="I181" s="209"/>
      <c r="J181" s="209"/>
      <c r="K181" s="210"/>
      <c r="L181" s="530"/>
      <c r="M181" s="209"/>
      <c r="N181" s="494"/>
      <c r="O181" s="494"/>
      <c r="P181" s="203"/>
      <c r="Q181" s="207"/>
      <c r="R181" s="208"/>
      <c r="S181" s="205"/>
      <c r="T181" s="529"/>
      <c r="U181" s="203"/>
      <c r="V181" s="203"/>
      <c r="W181" s="208"/>
      <c r="X181" s="205"/>
      <c r="Y181" s="529"/>
      <c r="Z181" s="203"/>
      <c r="AA181" s="203"/>
      <c r="AB181" s="208"/>
      <c r="AC181" s="205"/>
      <c r="AD181" s="529"/>
      <c r="AE181" s="203"/>
      <c r="AF181" s="203"/>
      <c r="AG181" s="208"/>
      <c r="AH181" s="205"/>
      <c r="AI181" s="529"/>
      <c r="AJ181" s="203"/>
      <c r="AK181" s="203"/>
      <c r="AL181" s="208"/>
      <c r="AM181" s="205"/>
      <c r="AN181" s="529"/>
      <c r="AO181" s="203"/>
      <c r="AP181" s="203"/>
      <c r="AQ181" s="208"/>
      <c r="AR181" s="205"/>
      <c r="AS181" s="529"/>
      <c r="AT181" s="203"/>
      <c r="AU181" s="203"/>
      <c r="AV181" s="208"/>
      <c r="AW181" s="205"/>
      <c r="AX181" s="529"/>
    </row>
    <row r="182" spans="2:50" ht="14.25" hidden="1" customHeight="1" outlineLevel="1" collapsed="1">
      <c r="B182" s="532" t="s">
        <v>629</v>
      </c>
      <c r="C182" s="532"/>
      <c r="D182" s="532"/>
      <c r="E182" s="532"/>
      <c r="F182" s="532"/>
      <c r="G182" s="532"/>
      <c r="H182" s="532"/>
      <c r="I182" s="532"/>
      <c r="J182" s="532"/>
      <c r="K182" s="532"/>
      <c r="L182" s="532"/>
      <c r="M182" s="533"/>
      <c r="N182" s="575" t="s">
        <v>445</v>
      </c>
      <c r="O182" s="575" t="s">
        <v>105</v>
      </c>
      <c r="P182" s="587">
        <f>AT162+1</f>
        <v>45930</v>
      </c>
      <c r="Q182" s="588"/>
      <c r="R182" s="588"/>
      <c r="S182" s="588"/>
      <c r="T182" s="588"/>
      <c r="U182" s="589">
        <f>P182+1</f>
        <v>45931</v>
      </c>
      <c r="V182" s="590"/>
      <c r="W182" s="590"/>
      <c r="X182" s="590"/>
      <c r="Y182" s="590"/>
      <c r="Z182" s="587">
        <f t="shared" ref="Z182" si="150">U182+1</f>
        <v>45932</v>
      </c>
      <c r="AA182" s="588"/>
      <c r="AB182" s="588"/>
      <c r="AC182" s="588"/>
      <c r="AD182" s="588"/>
      <c r="AE182" s="589">
        <f t="shared" ref="AE182" si="151">Z182+1</f>
        <v>45933</v>
      </c>
      <c r="AF182" s="590"/>
      <c r="AG182" s="590"/>
      <c r="AH182" s="590"/>
      <c r="AI182" s="590"/>
      <c r="AJ182" s="591">
        <f t="shared" ref="AJ182" si="152">AE182+1</f>
        <v>45934</v>
      </c>
      <c r="AK182" s="592"/>
      <c r="AL182" s="592"/>
      <c r="AM182" s="592"/>
      <c r="AN182" s="593"/>
      <c r="AO182" s="589">
        <f t="shared" ref="AO182" si="153">AJ182+1</f>
        <v>45935</v>
      </c>
      <c r="AP182" s="590"/>
      <c r="AQ182" s="590"/>
      <c r="AR182" s="590"/>
      <c r="AS182" s="590"/>
      <c r="AT182" s="591">
        <f t="shared" ref="AT182" si="154">AO182+1</f>
        <v>45936</v>
      </c>
      <c r="AU182" s="592"/>
      <c r="AV182" s="592"/>
      <c r="AW182" s="592"/>
      <c r="AX182" s="593"/>
    </row>
    <row r="183" spans="2:50" ht="14.25" hidden="1" customHeight="1" outlineLevel="1">
      <c r="B183" s="534"/>
      <c r="C183" s="534"/>
      <c r="D183" s="534"/>
      <c r="E183" s="534"/>
      <c r="F183" s="534"/>
      <c r="G183" s="534"/>
      <c r="H183" s="534"/>
      <c r="I183" s="534"/>
      <c r="J183" s="534"/>
      <c r="K183" s="534"/>
      <c r="L183" s="534"/>
      <c r="M183" s="535"/>
      <c r="N183" s="577"/>
      <c r="O183" s="577"/>
      <c r="P183" s="594">
        <f>P182</f>
        <v>45930</v>
      </c>
      <c r="Q183" s="594"/>
      <c r="R183" s="594"/>
      <c r="S183" s="594"/>
      <c r="T183" s="594"/>
      <c r="U183" s="595">
        <f>U182</f>
        <v>45931</v>
      </c>
      <c r="V183" s="595"/>
      <c r="W183" s="595"/>
      <c r="X183" s="595"/>
      <c r="Y183" s="595"/>
      <c r="Z183" s="594">
        <f t="shared" ref="Z183" si="155">Z182</f>
        <v>45932</v>
      </c>
      <c r="AA183" s="594"/>
      <c r="AB183" s="594"/>
      <c r="AC183" s="594"/>
      <c r="AD183" s="594"/>
      <c r="AE183" s="595">
        <f t="shared" ref="AE183" si="156">AE182</f>
        <v>45933</v>
      </c>
      <c r="AF183" s="595"/>
      <c r="AG183" s="595"/>
      <c r="AH183" s="595"/>
      <c r="AI183" s="595"/>
      <c r="AJ183" s="596">
        <f t="shared" ref="AJ183" si="157">AJ182</f>
        <v>45934</v>
      </c>
      <c r="AK183" s="597"/>
      <c r="AL183" s="597"/>
      <c r="AM183" s="597"/>
      <c r="AN183" s="598"/>
      <c r="AO183" s="595">
        <f t="shared" ref="AO183" si="158">AO182</f>
        <v>45935</v>
      </c>
      <c r="AP183" s="595"/>
      <c r="AQ183" s="595"/>
      <c r="AR183" s="595"/>
      <c r="AS183" s="595"/>
      <c r="AT183" s="596">
        <f t="shared" ref="AT183" si="159">AT182</f>
        <v>45936</v>
      </c>
      <c r="AU183" s="597"/>
      <c r="AV183" s="597"/>
      <c r="AW183" s="597"/>
      <c r="AX183" s="598"/>
    </row>
    <row r="184" spans="2:50" ht="14.25" hidden="1" customHeight="1" outlineLevel="1">
      <c r="B184" s="494" t="s">
        <v>165</v>
      </c>
      <c r="C184" s="494" t="s">
        <v>160</v>
      </c>
      <c r="D184" s="494"/>
      <c r="E184" s="494" t="s">
        <v>161</v>
      </c>
      <c r="F184" s="494"/>
      <c r="G184" s="494"/>
      <c r="H184" s="494" t="s">
        <v>166</v>
      </c>
      <c r="I184" s="527" t="s">
        <v>446</v>
      </c>
      <c r="J184" s="527"/>
      <c r="K184" s="527"/>
      <c r="L184" s="527" t="s">
        <v>166</v>
      </c>
      <c r="M184" s="527" t="s">
        <v>168</v>
      </c>
      <c r="N184" s="494"/>
      <c r="O184" s="494" t="s">
        <v>167</v>
      </c>
      <c r="P184" s="494" t="s">
        <v>163</v>
      </c>
      <c r="Q184" s="494"/>
      <c r="R184" s="494"/>
      <c r="S184" s="494"/>
      <c r="T184" s="494" t="s">
        <v>166</v>
      </c>
      <c r="U184" s="494" t="s">
        <v>163</v>
      </c>
      <c r="V184" s="494"/>
      <c r="W184" s="494"/>
      <c r="X184" s="494"/>
      <c r="Y184" s="494" t="s">
        <v>166</v>
      </c>
      <c r="Z184" s="494" t="s">
        <v>163</v>
      </c>
      <c r="AA184" s="494"/>
      <c r="AB184" s="494"/>
      <c r="AC184" s="494"/>
      <c r="AD184" s="494" t="s">
        <v>166</v>
      </c>
      <c r="AE184" s="494" t="s">
        <v>163</v>
      </c>
      <c r="AF184" s="494"/>
      <c r="AG184" s="494"/>
      <c r="AH184" s="494"/>
      <c r="AI184" s="494" t="s">
        <v>166</v>
      </c>
      <c r="AJ184" s="494" t="s">
        <v>163</v>
      </c>
      <c r="AK184" s="494"/>
      <c r="AL184" s="494"/>
      <c r="AM184" s="494"/>
      <c r="AN184" s="494" t="s">
        <v>166</v>
      </c>
      <c r="AO184" s="494" t="s">
        <v>163</v>
      </c>
      <c r="AP184" s="494"/>
      <c r="AQ184" s="494"/>
      <c r="AR184" s="494"/>
      <c r="AS184" s="494" t="s">
        <v>166</v>
      </c>
      <c r="AT184" s="494" t="s">
        <v>163</v>
      </c>
      <c r="AU184" s="494"/>
      <c r="AV184" s="494"/>
      <c r="AW184" s="494"/>
      <c r="AX184" s="494" t="s">
        <v>166</v>
      </c>
    </row>
    <row r="185" spans="2:50" ht="14.25" hidden="1" customHeight="1" outlineLevel="1">
      <c r="B185" s="494"/>
      <c r="C185" s="494"/>
      <c r="D185" s="494"/>
      <c r="E185" s="494" t="s">
        <v>447</v>
      </c>
      <c r="F185" s="494"/>
      <c r="G185" s="494"/>
      <c r="H185" s="494"/>
      <c r="I185" s="527" t="s">
        <v>447</v>
      </c>
      <c r="J185" s="527"/>
      <c r="K185" s="527"/>
      <c r="L185" s="527"/>
      <c r="M185" s="527"/>
      <c r="N185" s="494"/>
      <c r="O185" s="494"/>
      <c r="P185" s="494" t="s">
        <v>448</v>
      </c>
      <c r="Q185" s="494"/>
      <c r="R185" s="494"/>
      <c r="S185" s="494"/>
      <c r="T185" s="494"/>
      <c r="U185" s="494" t="s">
        <v>448</v>
      </c>
      <c r="V185" s="494"/>
      <c r="W185" s="494"/>
      <c r="X185" s="494"/>
      <c r="Y185" s="494"/>
      <c r="Z185" s="494" t="s">
        <v>448</v>
      </c>
      <c r="AA185" s="494"/>
      <c r="AB185" s="494"/>
      <c r="AC185" s="494"/>
      <c r="AD185" s="494"/>
      <c r="AE185" s="494" t="s">
        <v>448</v>
      </c>
      <c r="AF185" s="494"/>
      <c r="AG185" s="494"/>
      <c r="AH185" s="494"/>
      <c r="AI185" s="494"/>
      <c r="AJ185" s="494" t="s">
        <v>448</v>
      </c>
      <c r="AK185" s="494"/>
      <c r="AL185" s="494"/>
      <c r="AM185" s="494"/>
      <c r="AN185" s="494"/>
      <c r="AO185" s="494" t="s">
        <v>448</v>
      </c>
      <c r="AP185" s="494"/>
      <c r="AQ185" s="494"/>
      <c r="AR185" s="494"/>
      <c r="AS185" s="494"/>
      <c r="AT185" s="494" t="s">
        <v>448</v>
      </c>
      <c r="AU185" s="494"/>
      <c r="AV185" s="494"/>
      <c r="AW185" s="494"/>
      <c r="AX185" s="494"/>
    </row>
    <row r="186" spans="2:50" ht="14.25" hidden="1" customHeight="1" outlineLevel="1">
      <c r="B186" s="494"/>
      <c r="C186" s="494"/>
      <c r="D186" s="494"/>
      <c r="E186" s="203" t="s">
        <v>162</v>
      </c>
      <c r="F186" s="203" t="s">
        <v>449</v>
      </c>
      <c r="G186" s="203" t="s">
        <v>164</v>
      </c>
      <c r="H186" s="494"/>
      <c r="I186" s="204" t="s">
        <v>162</v>
      </c>
      <c r="J186" s="204" t="s">
        <v>449</v>
      </c>
      <c r="K186" s="204" t="s">
        <v>164</v>
      </c>
      <c r="L186" s="527"/>
      <c r="M186" s="527"/>
      <c r="N186" s="494"/>
      <c r="O186" s="494"/>
      <c r="P186" s="203" t="s">
        <v>162</v>
      </c>
      <c r="Q186" s="203" t="s">
        <v>449</v>
      </c>
      <c r="R186" s="203" t="s">
        <v>164</v>
      </c>
      <c r="S186" s="205" t="s">
        <v>168</v>
      </c>
      <c r="T186" s="494"/>
      <c r="U186" s="203" t="s">
        <v>162</v>
      </c>
      <c r="V186" s="203" t="s">
        <v>449</v>
      </c>
      <c r="W186" s="203" t="s">
        <v>164</v>
      </c>
      <c r="X186" s="205" t="s">
        <v>168</v>
      </c>
      <c r="Y186" s="494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494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494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494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494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494"/>
    </row>
    <row r="187" spans="2:50" ht="14.25" hidden="1" customHeight="1" outlineLevel="1">
      <c r="B187" s="494" t="s">
        <v>630</v>
      </c>
      <c r="C187" s="203">
        <v>1</v>
      </c>
      <c r="D187" s="206" t="s">
        <v>420</v>
      </c>
      <c r="E187" s="203">
        <v>24</v>
      </c>
      <c r="F187" s="203">
        <v>2000</v>
      </c>
      <c r="G187" s="208">
        <f t="shared" ref="G187" si="160">F187/E187</f>
        <v>83.333333333333329</v>
      </c>
      <c r="H187" s="529">
        <f>AVERAGE(G187:G201)</f>
        <v>83.333333333333329</v>
      </c>
      <c r="I187" s="209">
        <f>AVERAGE(P187,U187,Z187,AE187,AJ187,AO187,AT187)</f>
        <v>24</v>
      </c>
      <c r="J187" s="209">
        <f>AVERAGE(Q187,V187,AA187,AF187,AK187,AP187,AU187)</f>
        <v>1739.3398545496186</v>
      </c>
      <c r="K187" s="210">
        <f>AVERAGE(R187,W187,AB187,AG187,AL187,AQ187,AV187)</f>
        <v>72.472493939567443</v>
      </c>
      <c r="L187" s="530">
        <f>IFERROR(AVERAGE(K187:K201),"-")</f>
        <v>72.472493939567443</v>
      </c>
      <c r="M187" s="209">
        <f>RANK(K187, K$187:$K$201)</f>
        <v>1</v>
      </c>
      <c r="N187" s="494"/>
      <c r="O187" s="494"/>
      <c r="P187" s="207">
        <v>24</v>
      </c>
      <c r="Q187" s="207">
        <v>1735.6030005770333</v>
      </c>
      <c r="R187" s="208">
        <f t="shared" ref="R187" si="161">Q187/P187</f>
        <v>72.316791690709721</v>
      </c>
      <c r="S187" s="205">
        <f>RANK(R187, R$187:R$201)</f>
        <v>1</v>
      </c>
      <c r="T187" s="529">
        <f>AVERAGE(R187:R201)</f>
        <v>72.316791690709721</v>
      </c>
      <c r="U187" s="207">
        <v>24</v>
      </c>
      <c r="V187" s="207">
        <v>1735.7332546473883</v>
      </c>
      <c r="W187" s="208">
        <f t="shared" ref="W187" si="162">V187/U187</f>
        <v>72.322218943641175</v>
      </c>
      <c r="X187" s="205">
        <f>RANK(W187, W$187:W$201)</f>
        <v>1</v>
      </c>
      <c r="Y187" s="529">
        <f>AVERAGE(W187:W201)</f>
        <v>72.322218943641175</v>
      </c>
      <c r="Z187" s="207">
        <v>24</v>
      </c>
      <c r="AA187" s="207">
        <v>1735.77211394303</v>
      </c>
      <c r="AB187" s="208">
        <f t="shared" ref="AB187" si="163">AA187/Z187</f>
        <v>72.32383808095959</v>
      </c>
      <c r="AC187" s="205">
        <f>RANK(AB187, AB$187:AB$201)</f>
        <v>1</v>
      </c>
      <c r="AD187" s="529">
        <f>AVERAGE(AB187:AB201)</f>
        <v>72.32383808095959</v>
      </c>
      <c r="AE187" s="207">
        <v>24</v>
      </c>
      <c r="AF187" s="207">
        <v>1738.1789137380183</v>
      </c>
      <c r="AG187" s="208">
        <f t="shared" ref="AG187" si="164">AF187/AE187</f>
        <v>72.424121405750768</v>
      </c>
      <c r="AH187" s="205">
        <f>RANK(AG187, AG$187:AG$201)</f>
        <v>1</v>
      </c>
      <c r="AI187" s="529">
        <f>AVERAGE(AG187:AG201)</f>
        <v>72.424121405750768</v>
      </c>
      <c r="AJ187" s="207">
        <v>24</v>
      </c>
      <c r="AK187" s="207">
        <v>1741.1337209302326</v>
      </c>
      <c r="AL187" s="208">
        <f t="shared" ref="AL187" si="165">AK187/AJ187</f>
        <v>72.54723837209302</v>
      </c>
      <c r="AM187" s="205">
        <f>RANK(AL187, AL$187:AL$201)</f>
        <v>1</v>
      </c>
      <c r="AN187" s="529">
        <f>AVERAGE(AL187:AL201)</f>
        <v>72.54723837209302</v>
      </c>
      <c r="AO187" s="207">
        <v>24</v>
      </c>
      <c r="AP187" s="207">
        <v>1743.1290445374975</v>
      </c>
      <c r="AQ187" s="208">
        <f t="shared" ref="AQ187" si="166">AP187/AO187</f>
        <v>72.630376855729068</v>
      </c>
      <c r="AR187" s="205">
        <f>RANK(AQ187, AQ$187:AQ$201)</f>
        <v>1</v>
      </c>
      <c r="AS187" s="529">
        <f>AVERAGE(AQ187:AQ201)</f>
        <v>72.630376855729068</v>
      </c>
      <c r="AT187" s="207">
        <v>24</v>
      </c>
      <c r="AU187" s="207">
        <v>1745.8289334741287</v>
      </c>
      <c r="AV187" s="208">
        <f t="shared" ref="AV187" si="167">AU187/AT187</f>
        <v>72.7428722280887</v>
      </c>
      <c r="AW187" s="205">
        <f>RANK(AV187, AV$187:AV$201)</f>
        <v>1</v>
      </c>
      <c r="AX187" s="529">
        <f>AVERAGE(AV187:AV201)</f>
        <v>72.7428722280887</v>
      </c>
    </row>
    <row r="188" spans="2:50" ht="14.25" hidden="1" customHeight="1" outlineLevel="1">
      <c r="B188" s="494"/>
      <c r="C188" s="203">
        <v>2</v>
      </c>
      <c r="D188" s="206"/>
      <c r="E188" s="203"/>
      <c r="F188" s="203"/>
      <c r="G188" s="208"/>
      <c r="H188" s="529"/>
      <c r="I188" s="209"/>
      <c r="J188" s="209"/>
      <c r="K188" s="210"/>
      <c r="L188" s="530"/>
      <c r="M188" s="209"/>
      <c r="N188" s="494"/>
      <c r="O188" s="494"/>
      <c r="P188" s="203"/>
      <c r="Q188" s="203"/>
      <c r="R188" s="208"/>
      <c r="S188" s="205"/>
      <c r="T188" s="529"/>
      <c r="U188" s="203"/>
      <c r="V188" s="203"/>
      <c r="W188" s="208"/>
      <c r="X188" s="205"/>
      <c r="Y188" s="529"/>
      <c r="Z188" s="203"/>
      <c r="AA188" s="203"/>
      <c r="AB188" s="208"/>
      <c r="AC188" s="205"/>
      <c r="AD188" s="529"/>
      <c r="AE188" s="203"/>
      <c r="AF188" s="203"/>
      <c r="AG188" s="208"/>
      <c r="AH188" s="205"/>
      <c r="AI188" s="529"/>
      <c r="AJ188" s="203"/>
      <c r="AK188" s="203"/>
      <c r="AL188" s="208"/>
      <c r="AM188" s="205"/>
      <c r="AN188" s="529"/>
      <c r="AO188" s="203"/>
      <c r="AP188" s="203"/>
      <c r="AQ188" s="208"/>
      <c r="AR188" s="205"/>
      <c r="AS188" s="529"/>
      <c r="AT188" s="203"/>
      <c r="AU188" s="203"/>
      <c r="AV188" s="208"/>
      <c r="AW188" s="205"/>
      <c r="AX188" s="529"/>
    </row>
    <row r="189" spans="2:50" ht="14.25" hidden="1" customHeight="1" outlineLevel="1">
      <c r="B189" s="494"/>
      <c r="C189" s="203">
        <v>3</v>
      </c>
      <c r="D189" s="206"/>
      <c r="E189" s="203"/>
      <c r="F189" s="203"/>
      <c r="G189" s="208"/>
      <c r="H189" s="529"/>
      <c r="I189" s="209"/>
      <c r="J189" s="209"/>
      <c r="K189" s="210"/>
      <c r="L189" s="530"/>
      <c r="M189" s="209"/>
      <c r="N189" s="494"/>
      <c r="O189" s="494"/>
      <c r="P189" s="203"/>
      <c r="Q189" s="203"/>
      <c r="R189" s="208"/>
      <c r="S189" s="205"/>
      <c r="T189" s="529"/>
      <c r="U189" s="203"/>
      <c r="V189" s="203"/>
      <c r="W189" s="208"/>
      <c r="X189" s="205"/>
      <c r="Y189" s="529"/>
      <c r="Z189" s="203"/>
      <c r="AA189" s="203"/>
      <c r="AB189" s="208"/>
      <c r="AC189" s="205"/>
      <c r="AD189" s="529"/>
      <c r="AE189" s="203"/>
      <c r="AF189" s="203"/>
      <c r="AG189" s="208"/>
      <c r="AH189" s="205"/>
      <c r="AI189" s="529"/>
      <c r="AJ189" s="203"/>
      <c r="AK189" s="203"/>
      <c r="AL189" s="208"/>
      <c r="AM189" s="205"/>
      <c r="AN189" s="529"/>
      <c r="AO189" s="203"/>
      <c r="AP189" s="203"/>
      <c r="AQ189" s="208"/>
      <c r="AR189" s="205"/>
      <c r="AS189" s="529"/>
      <c r="AT189" s="203"/>
      <c r="AU189" s="203"/>
      <c r="AV189" s="208"/>
      <c r="AW189" s="205"/>
      <c r="AX189" s="529"/>
    </row>
    <row r="190" spans="2:50" ht="14.25" hidden="1" customHeight="1" outlineLevel="1">
      <c r="B190" s="494"/>
      <c r="C190" s="203">
        <v>4</v>
      </c>
      <c r="D190" s="206"/>
      <c r="E190" s="203"/>
      <c r="F190" s="203"/>
      <c r="G190" s="208"/>
      <c r="H190" s="529"/>
      <c r="I190" s="209"/>
      <c r="J190" s="209"/>
      <c r="K190" s="210"/>
      <c r="L190" s="530"/>
      <c r="M190" s="209"/>
      <c r="N190" s="494"/>
      <c r="O190" s="494"/>
      <c r="P190" s="203"/>
      <c r="Q190" s="203"/>
      <c r="R190" s="208"/>
      <c r="S190" s="205"/>
      <c r="T190" s="529"/>
      <c r="U190" s="203"/>
      <c r="V190" s="203"/>
      <c r="W190" s="208"/>
      <c r="X190" s="205"/>
      <c r="Y190" s="529"/>
      <c r="Z190" s="203"/>
      <c r="AA190" s="203"/>
      <c r="AB190" s="208"/>
      <c r="AC190" s="205"/>
      <c r="AD190" s="529"/>
      <c r="AE190" s="203"/>
      <c r="AF190" s="203"/>
      <c r="AG190" s="208"/>
      <c r="AH190" s="205"/>
      <c r="AI190" s="529"/>
      <c r="AJ190" s="203"/>
      <c r="AK190" s="203"/>
      <c r="AL190" s="208"/>
      <c r="AM190" s="205"/>
      <c r="AN190" s="529"/>
      <c r="AO190" s="203"/>
      <c r="AP190" s="203"/>
      <c r="AQ190" s="208"/>
      <c r="AR190" s="205"/>
      <c r="AS190" s="529"/>
      <c r="AT190" s="203"/>
      <c r="AU190" s="203"/>
      <c r="AV190" s="208"/>
      <c r="AW190" s="205"/>
      <c r="AX190" s="529"/>
    </row>
    <row r="191" spans="2:50" ht="14.25" hidden="1" customHeight="1" outlineLevel="1">
      <c r="B191" s="494"/>
      <c r="C191" s="203">
        <v>5</v>
      </c>
      <c r="D191" s="206"/>
      <c r="E191" s="203"/>
      <c r="F191" s="203"/>
      <c r="G191" s="208"/>
      <c r="H191" s="529"/>
      <c r="I191" s="209"/>
      <c r="J191" s="209"/>
      <c r="K191" s="210"/>
      <c r="L191" s="530"/>
      <c r="M191" s="209"/>
      <c r="N191" s="494"/>
      <c r="O191" s="494"/>
      <c r="P191" s="203"/>
      <c r="Q191" s="203"/>
      <c r="R191" s="208"/>
      <c r="S191" s="205"/>
      <c r="T191" s="529"/>
      <c r="U191" s="203"/>
      <c r="V191" s="203"/>
      <c r="W191" s="208"/>
      <c r="X191" s="205"/>
      <c r="Y191" s="529"/>
      <c r="Z191" s="203"/>
      <c r="AA191" s="203"/>
      <c r="AB191" s="208"/>
      <c r="AC191" s="205"/>
      <c r="AD191" s="529"/>
      <c r="AE191" s="203"/>
      <c r="AF191" s="203"/>
      <c r="AG191" s="208"/>
      <c r="AH191" s="205"/>
      <c r="AI191" s="529"/>
      <c r="AJ191" s="203"/>
      <c r="AK191" s="203"/>
      <c r="AL191" s="208"/>
      <c r="AM191" s="205"/>
      <c r="AN191" s="529"/>
      <c r="AO191" s="203"/>
      <c r="AP191" s="203"/>
      <c r="AQ191" s="208"/>
      <c r="AR191" s="205"/>
      <c r="AS191" s="529"/>
      <c r="AT191" s="203"/>
      <c r="AU191" s="203"/>
      <c r="AV191" s="208"/>
      <c r="AW191" s="205"/>
      <c r="AX191" s="529"/>
    </row>
    <row r="192" spans="2:50" ht="14.25" hidden="1" customHeight="1" outlineLevel="1">
      <c r="B192" s="494"/>
      <c r="C192" s="203">
        <v>6</v>
      </c>
      <c r="D192" s="206"/>
      <c r="E192" s="203"/>
      <c r="F192" s="203"/>
      <c r="G192" s="208"/>
      <c r="H192" s="529"/>
      <c r="I192" s="209"/>
      <c r="J192" s="209"/>
      <c r="K192" s="210"/>
      <c r="L192" s="530"/>
      <c r="M192" s="209"/>
      <c r="N192" s="494"/>
      <c r="O192" s="494"/>
      <c r="P192" s="203"/>
      <c r="Q192" s="203"/>
      <c r="R192" s="208"/>
      <c r="S192" s="205"/>
      <c r="T192" s="529"/>
      <c r="U192" s="203"/>
      <c r="V192" s="203"/>
      <c r="W192" s="208"/>
      <c r="X192" s="205"/>
      <c r="Y192" s="529"/>
      <c r="Z192" s="203"/>
      <c r="AA192" s="203"/>
      <c r="AB192" s="208"/>
      <c r="AC192" s="205"/>
      <c r="AD192" s="529"/>
      <c r="AE192" s="203"/>
      <c r="AF192" s="203"/>
      <c r="AG192" s="208"/>
      <c r="AH192" s="205"/>
      <c r="AI192" s="529"/>
      <c r="AJ192" s="203"/>
      <c r="AK192" s="203"/>
      <c r="AL192" s="208"/>
      <c r="AM192" s="205"/>
      <c r="AN192" s="529"/>
      <c r="AO192" s="203"/>
      <c r="AP192" s="203"/>
      <c r="AQ192" s="208"/>
      <c r="AR192" s="205"/>
      <c r="AS192" s="529"/>
      <c r="AT192" s="203"/>
      <c r="AU192" s="203"/>
      <c r="AV192" s="208"/>
      <c r="AW192" s="205"/>
      <c r="AX192" s="529"/>
    </row>
    <row r="193" spans="2:50" ht="14.25" hidden="1" customHeight="1" outlineLevel="1">
      <c r="B193" s="494"/>
      <c r="C193" s="203">
        <v>7</v>
      </c>
      <c r="D193" s="206"/>
      <c r="E193" s="203"/>
      <c r="F193" s="203"/>
      <c r="G193" s="208"/>
      <c r="H193" s="529"/>
      <c r="I193" s="209"/>
      <c r="J193" s="209"/>
      <c r="K193" s="210"/>
      <c r="L193" s="530"/>
      <c r="M193" s="209"/>
      <c r="N193" s="494"/>
      <c r="O193" s="494"/>
      <c r="P193" s="203"/>
      <c r="Q193" s="203"/>
      <c r="R193" s="208"/>
      <c r="S193" s="205"/>
      <c r="T193" s="529"/>
      <c r="U193" s="203"/>
      <c r="V193" s="203"/>
      <c r="W193" s="208"/>
      <c r="X193" s="205"/>
      <c r="Y193" s="529"/>
      <c r="Z193" s="203"/>
      <c r="AA193" s="203"/>
      <c r="AB193" s="208"/>
      <c r="AC193" s="205"/>
      <c r="AD193" s="529"/>
      <c r="AE193" s="203"/>
      <c r="AF193" s="203"/>
      <c r="AG193" s="208"/>
      <c r="AH193" s="205"/>
      <c r="AI193" s="529"/>
      <c r="AJ193" s="203"/>
      <c r="AK193" s="203"/>
      <c r="AL193" s="208"/>
      <c r="AM193" s="205"/>
      <c r="AN193" s="529"/>
      <c r="AO193" s="203"/>
      <c r="AP193" s="203"/>
      <c r="AQ193" s="208"/>
      <c r="AR193" s="205"/>
      <c r="AS193" s="529"/>
      <c r="AT193" s="203"/>
      <c r="AU193" s="203"/>
      <c r="AV193" s="208"/>
      <c r="AW193" s="205"/>
      <c r="AX193" s="529"/>
    </row>
    <row r="194" spans="2:50" ht="14.25" hidden="1" customHeight="1" outlineLevel="1">
      <c r="B194" s="494"/>
      <c r="C194" s="203">
        <v>8</v>
      </c>
      <c r="D194" s="206"/>
      <c r="E194" s="203"/>
      <c r="F194" s="203"/>
      <c r="G194" s="208"/>
      <c r="H194" s="529"/>
      <c r="I194" s="209"/>
      <c r="J194" s="209"/>
      <c r="K194" s="210"/>
      <c r="L194" s="530"/>
      <c r="M194" s="209"/>
      <c r="N194" s="494"/>
      <c r="O194" s="494"/>
      <c r="P194" s="203"/>
      <c r="Q194" s="203"/>
      <c r="R194" s="208"/>
      <c r="S194" s="205"/>
      <c r="T194" s="529"/>
      <c r="U194" s="203"/>
      <c r="V194" s="203"/>
      <c r="W194" s="208"/>
      <c r="X194" s="205"/>
      <c r="Y194" s="529"/>
      <c r="Z194" s="203"/>
      <c r="AA194" s="203"/>
      <c r="AB194" s="208"/>
      <c r="AC194" s="205"/>
      <c r="AD194" s="529"/>
      <c r="AE194" s="203"/>
      <c r="AF194" s="203"/>
      <c r="AG194" s="208"/>
      <c r="AH194" s="205"/>
      <c r="AI194" s="529"/>
      <c r="AJ194" s="203"/>
      <c r="AK194" s="203"/>
      <c r="AL194" s="208"/>
      <c r="AM194" s="205"/>
      <c r="AN194" s="529"/>
      <c r="AO194" s="203"/>
      <c r="AP194" s="203"/>
      <c r="AQ194" s="208"/>
      <c r="AR194" s="205"/>
      <c r="AS194" s="529"/>
      <c r="AT194" s="203"/>
      <c r="AU194" s="203"/>
      <c r="AV194" s="208"/>
      <c r="AW194" s="205"/>
      <c r="AX194" s="529"/>
    </row>
    <row r="195" spans="2:50" ht="14.25" hidden="1" customHeight="1" outlineLevel="1">
      <c r="B195" s="494"/>
      <c r="C195" s="203">
        <v>9</v>
      </c>
      <c r="D195" s="206"/>
      <c r="E195" s="203"/>
      <c r="F195" s="203"/>
      <c r="G195" s="208"/>
      <c r="H195" s="529"/>
      <c r="I195" s="209"/>
      <c r="J195" s="209"/>
      <c r="K195" s="210"/>
      <c r="L195" s="530"/>
      <c r="M195" s="209"/>
      <c r="N195" s="494"/>
      <c r="O195" s="494"/>
      <c r="P195" s="203"/>
      <c r="Q195" s="203"/>
      <c r="R195" s="208"/>
      <c r="S195" s="205"/>
      <c r="T195" s="529"/>
      <c r="U195" s="203"/>
      <c r="V195" s="203"/>
      <c r="W195" s="208"/>
      <c r="X195" s="205"/>
      <c r="Y195" s="529"/>
      <c r="Z195" s="203"/>
      <c r="AA195" s="203"/>
      <c r="AB195" s="208"/>
      <c r="AC195" s="205"/>
      <c r="AD195" s="529"/>
      <c r="AE195" s="203"/>
      <c r="AF195" s="203"/>
      <c r="AG195" s="208"/>
      <c r="AH195" s="205"/>
      <c r="AI195" s="529"/>
      <c r="AJ195" s="203"/>
      <c r="AK195" s="203"/>
      <c r="AL195" s="208"/>
      <c r="AM195" s="205"/>
      <c r="AN195" s="529"/>
      <c r="AO195" s="203"/>
      <c r="AP195" s="203"/>
      <c r="AQ195" s="208"/>
      <c r="AR195" s="205"/>
      <c r="AS195" s="529"/>
      <c r="AT195" s="203"/>
      <c r="AU195" s="203"/>
      <c r="AV195" s="208"/>
      <c r="AW195" s="205"/>
      <c r="AX195" s="529"/>
    </row>
    <row r="196" spans="2:50" ht="14.25" hidden="1" customHeight="1" outlineLevel="1">
      <c r="B196" s="494"/>
      <c r="C196" s="203">
        <v>10</v>
      </c>
      <c r="D196" s="206"/>
      <c r="E196" s="203"/>
      <c r="F196" s="203"/>
      <c r="G196" s="208"/>
      <c r="H196" s="529"/>
      <c r="I196" s="209"/>
      <c r="J196" s="209"/>
      <c r="K196" s="210"/>
      <c r="L196" s="530"/>
      <c r="M196" s="209"/>
      <c r="N196" s="494"/>
      <c r="O196" s="494"/>
      <c r="P196" s="203"/>
      <c r="Q196" s="203"/>
      <c r="R196" s="208"/>
      <c r="S196" s="205"/>
      <c r="T196" s="529"/>
      <c r="U196" s="203"/>
      <c r="V196" s="203"/>
      <c r="W196" s="208"/>
      <c r="X196" s="205"/>
      <c r="Y196" s="529"/>
      <c r="Z196" s="203"/>
      <c r="AA196" s="203"/>
      <c r="AB196" s="208"/>
      <c r="AC196" s="205"/>
      <c r="AD196" s="529"/>
      <c r="AE196" s="203"/>
      <c r="AF196" s="203"/>
      <c r="AG196" s="208"/>
      <c r="AH196" s="205"/>
      <c r="AI196" s="529"/>
      <c r="AJ196" s="203"/>
      <c r="AK196" s="203"/>
      <c r="AL196" s="208"/>
      <c r="AM196" s="205"/>
      <c r="AN196" s="529"/>
      <c r="AO196" s="203"/>
      <c r="AP196" s="203"/>
      <c r="AQ196" s="208"/>
      <c r="AR196" s="205"/>
      <c r="AS196" s="529"/>
      <c r="AT196" s="203"/>
      <c r="AU196" s="203"/>
      <c r="AV196" s="208"/>
      <c r="AW196" s="205"/>
      <c r="AX196" s="529"/>
    </row>
    <row r="197" spans="2:50" ht="14.25" hidden="1" customHeight="1" outlineLevel="1">
      <c r="B197" s="494"/>
      <c r="C197" s="203">
        <v>11</v>
      </c>
      <c r="D197" s="206"/>
      <c r="E197" s="203"/>
      <c r="F197" s="203"/>
      <c r="G197" s="208"/>
      <c r="H197" s="529"/>
      <c r="I197" s="209"/>
      <c r="J197" s="209"/>
      <c r="K197" s="210"/>
      <c r="L197" s="530"/>
      <c r="M197" s="209"/>
      <c r="N197" s="494"/>
      <c r="O197" s="494"/>
      <c r="P197" s="203"/>
      <c r="Q197" s="203"/>
      <c r="R197" s="208"/>
      <c r="S197" s="205"/>
      <c r="T197" s="529"/>
      <c r="U197" s="203"/>
      <c r="V197" s="203"/>
      <c r="W197" s="208"/>
      <c r="X197" s="205"/>
      <c r="Y197" s="529"/>
      <c r="Z197" s="203"/>
      <c r="AA197" s="203"/>
      <c r="AB197" s="208"/>
      <c r="AC197" s="205"/>
      <c r="AD197" s="529"/>
      <c r="AE197" s="203"/>
      <c r="AF197" s="203"/>
      <c r="AG197" s="208"/>
      <c r="AH197" s="205"/>
      <c r="AI197" s="529"/>
      <c r="AJ197" s="203"/>
      <c r="AK197" s="203"/>
      <c r="AL197" s="208"/>
      <c r="AM197" s="205"/>
      <c r="AN197" s="529"/>
      <c r="AO197" s="203"/>
      <c r="AP197" s="203"/>
      <c r="AQ197" s="208"/>
      <c r="AR197" s="205"/>
      <c r="AS197" s="529"/>
      <c r="AT197" s="203"/>
      <c r="AU197" s="203"/>
      <c r="AV197" s="208"/>
      <c r="AW197" s="205"/>
      <c r="AX197" s="529"/>
    </row>
    <row r="198" spans="2:50" ht="14.25" hidden="1" customHeight="1" outlineLevel="1">
      <c r="B198" s="494"/>
      <c r="C198" s="203">
        <v>12</v>
      </c>
      <c r="D198" s="206"/>
      <c r="E198" s="203"/>
      <c r="F198" s="203"/>
      <c r="G198" s="208"/>
      <c r="H198" s="529"/>
      <c r="I198" s="209"/>
      <c r="J198" s="209"/>
      <c r="K198" s="210"/>
      <c r="L198" s="530"/>
      <c r="M198" s="209"/>
      <c r="N198" s="494"/>
      <c r="O198" s="494"/>
      <c r="P198" s="203"/>
      <c r="Q198" s="203"/>
      <c r="R198" s="208"/>
      <c r="S198" s="205"/>
      <c r="T198" s="529"/>
      <c r="U198" s="203"/>
      <c r="V198" s="203"/>
      <c r="W198" s="208"/>
      <c r="X198" s="205"/>
      <c r="Y198" s="529"/>
      <c r="Z198" s="203"/>
      <c r="AA198" s="203"/>
      <c r="AB198" s="208"/>
      <c r="AC198" s="205"/>
      <c r="AD198" s="529"/>
      <c r="AE198" s="203"/>
      <c r="AF198" s="203"/>
      <c r="AG198" s="208"/>
      <c r="AH198" s="205"/>
      <c r="AI198" s="529"/>
      <c r="AJ198" s="203"/>
      <c r="AK198" s="203"/>
      <c r="AL198" s="208"/>
      <c r="AM198" s="205"/>
      <c r="AN198" s="529"/>
      <c r="AO198" s="203"/>
      <c r="AP198" s="203"/>
      <c r="AQ198" s="208"/>
      <c r="AR198" s="205"/>
      <c r="AS198" s="529"/>
      <c r="AT198" s="203"/>
      <c r="AU198" s="203"/>
      <c r="AV198" s="208"/>
      <c r="AW198" s="205"/>
      <c r="AX198" s="529"/>
    </row>
    <row r="199" spans="2:50" ht="14.25" hidden="1" customHeight="1" outlineLevel="1">
      <c r="B199" s="494"/>
      <c r="C199" s="203">
        <v>13</v>
      </c>
      <c r="D199" s="206"/>
      <c r="E199" s="203"/>
      <c r="F199" s="203"/>
      <c r="G199" s="208"/>
      <c r="H199" s="529"/>
      <c r="I199" s="209"/>
      <c r="J199" s="209"/>
      <c r="K199" s="210"/>
      <c r="L199" s="530"/>
      <c r="M199" s="209"/>
      <c r="N199" s="494"/>
      <c r="O199" s="494"/>
      <c r="P199" s="203"/>
      <c r="Q199" s="203"/>
      <c r="R199" s="208"/>
      <c r="S199" s="205"/>
      <c r="T199" s="529"/>
      <c r="U199" s="203"/>
      <c r="V199" s="203"/>
      <c r="W199" s="208"/>
      <c r="X199" s="205"/>
      <c r="Y199" s="529"/>
      <c r="Z199" s="203"/>
      <c r="AA199" s="203"/>
      <c r="AB199" s="208"/>
      <c r="AC199" s="205"/>
      <c r="AD199" s="529"/>
      <c r="AE199" s="203"/>
      <c r="AF199" s="203"/>
      <c r="AG199" s="208"/>
      <c r="AH199" s="205"/>
      <c r="AI199" s="529"/>
      <c r="AJ199" s="203"/>
      <c r="AK199" s="203"/>
      <c r="AL199" s="208"/>
      <c r="AM199" s="205"/>
      <c r="AN199" s="529"/>
      <c r="AO199" s="203"/>
      <c r="AP199" s="203"/>
      <c r="AQ199" s="208"/>
      <c r="AR199" s="205"/>
      <c r="AS199" s="529"/>
      <c r="AT199" s="203"/>
      <c r="AU199" s="203"/>
      <c r="AV199" s="208"/>
      <c r="AW199" s="205"/>
      <c r="AX199" s="529"/>
    </row>
    <row r="200" spans="2:50" ht="14.25" hidden="1" customHeight="1" outlineLevel="1">
      <c r="B200" s="494"/>
      <c r="C200" s="203">
        <v>14</v>
      </c>
      <c r="D200" s="206"/>
      <c r="E200" s="203"/>
      <c r="F200" s="203"/>
      <c r="G200" s="208"/>
      <c r="H200" s="529"/>
      <c r="I200" s="209"/>
      <c r="J200" s="209"/>
      <c r="K200" s="210"/>
      <c r="L200" s="530"/>
      <c r="M200" s="209"/>
      <c r="N200" s="494"/>
      <c r="O200" s="494"/>
      <c r="P200" s="203"/>
      <c r="Q200" s="203"/>
      <c r="R200" s="208"/>
      <c r="S200" s="205"/>
      <c r="T200" s="529"/>
      <c r="U200" s="203"/>
      <c r="V200" s="203"/>
      <c r="W200" s="208"/>
      <c r="X200" s="205"/>
      <c r="Y200" s="529"/>
      <c r="Z200" s="203"/>
      <c r="AA200" s="203"/>
      <c r="AB200" s="208"/>
      <c r="AC200" s="205"/>
      <c r="AD200" s="529"/>
      <c r="AE200" s="203"/>
      <c r="AF200" s="203"/>
      <c r="AG200" s="208"/>
      <c r="AH200" s="205"/>
      <c r="AI200" s="529"/>
      <c r="AJ200" s="203"/>
      <c r="AK200" s="203"/>
      <c r="AL200" s="208"/>
      <c r="AM200" s="205"/>
      <c r="AN200" s="529"/>
      <c r="AO200" s="203"/>
      <c r="AP200" s="203"/>
      <c r="AQ200" s="208"/>
      <c r="AR200" s="205"/>
      <c r="AS200" s="529"/>
      <c r="AT200" s="203"/>
      <c r="AU200" s="203"/>
      <c r="AV200" s="208"/>
      <c r="AW200" s="205"/>
      <c r="AX200" s="529"/>
    </row>
    <row r="201" spans="2:50" ht="14.25" hidden="1" customHeight="1" outlineLevel="1">
      <c r="B201" s="494"/>
      <c r="C201" s="203">
        <v>15</v>
      </c>
      <c r="D201" s="206"/>
      <c r="E201" s="203"/>
      <c r="F201" s="203"/>
      <c r="G201" s="208"/>
      <c r="H201" s="529"/>
      <c r="I201" s="209"/>
      <c r="J201" s="209"/>
      <c r="K201" s="210"/>
      <c r="L201" s="530"/>
      <c r="M201" s="209"/>
      <c r="N201" s="494"/>
      <c r="O201" s="494"/>
      <c r="P201" s="203"/>
      <c r="Q201" s="207"/>
      <c r="R201" s="208"/>
      <c r="S201" s="205"/>
      <c r="T201" s="529"/>
      <c r="U201" s="203"/>
      <c r="V201" s="203"/>
      <c r="W201" s="208"/>
      <c r="X201" s="205"/>
      <c r="Y201" s="529"/>
      <c r="Z201" s="203"/>
      <c r="AA201" s="203"/>
      <c r="AB201" s="208"/>
      <c r="AC201" s="205"/>
      <c r="AD201" s="529"/>
      <c r="AE201" s="203"/>
      <c r="AF201" s="203"/>
      <c r="AG201" s="208"/>
      <c r="AH201" s="205"/>
      <c r="AI201" s="529"/>
      <c r="AJ201" s="203"/>
      <c r="AK201" s="203"/>
      <c r="AL201" s="208"/>
      <c r="AM201" s="205"/>
      <c r="AN201" s="529"/>
      <c r="AO201" s="203"/>
      <c r="AP201" s="203"/>
      <c r="AQ201" s="208"/>
      <c r="AR201" s="205"/>
      <c r="AS201" s="529"/>
      <c r="AT201" s="203"/>
      <c r="AU201" s="203"/>
      <c r="AV201" s="208"/>
      <c r="AW201" s="205"/>
      <c r="AX201" s="529"/>
    </row>
    <row r="202" spans="2:50" ht="14.25" hidden="1" customHeight="1" outlineLevel="1" collapsed="1">
      <c r="B202" s="531" t="s">
        <v>695</v>
      </c>
      <c r="C202" s="532"/>
      <c r="D202" s="532"/>
      <c r="E202" s="532"/>
      <c r="F202" s="532"/>
      <c r="G202" s="532"/>
      <c r="H202" s="532"/>
      <c r="I202" s="532"/>
      <c r="J202" s="532"/>
      <c r="K202" s="532"/>
      <c r="L202" s="532"/>
      <c r="M202" s="533"/>
      <c r="N202" s="575" t="s">
        <v>445</v>
      </c>
      <c r="O202" s="575" t="s">
        <v>105</v>
      </c>
      <c r="P202" s="587">
        <f>AT182+1</f>
        <v>45937</v>
      </c>
      <c r="Q202" s="588"/>
      <c r="R202" s="588"/>
      <c r="S202" s="588"/>
      <c r="T202" s="588"/>
      <c r="U202" s="589">
        <f>P202+1</f>
        <v>45938</v>
      </c>
      <c r="V202" s="590"/>
      <c r="W202" s="590"/>
      <c r="X202" s="590"/>
      <c r="Y202" s="590"/>
      <c r="Z202" s="587">
        <f t="shared" ref="Z202" si="168">U202+1</f>
        <v>45939</v>
      </c>
      <c r="AA202" s="588"/>
      <c r="AB202" s="588"/>
      <c r="AC202" s="588"/>
      <c r="AD202" s="588"/>
      <c r="AE202" s="589">
        <f t="shared" ref="AE202" si="169">Z202+1</f>
        <v>45940</v>
      </c>
      <c r="AF202" s="590"/>
      <c r="AG202" s="590"/>
      <c r="AH202" s="590"/>
      <c r="AI202" s="590"/>
      <c r="AJ202" s="591">
        <f t="shared" ref="AJ202" si="170">AE202+1</f>
        <v>45941</v>
      </c>
      <c r="AK202" s="592"/>
      <c r="AL202" s="592"/>
      <c r="AM202" s="592"/>
      <c r="AN202" s="593"/>
      <c r="AO202" s="589">
        <f t="shared" ref="AO202" si="171">AJ202+1</f>
        <v>45942</v>
      </c>
      <c r="AP202" s="590"/>
      <c r="AQ202" s="590"/>
      <c r="AR202" s="590"/>
      <c r="AS202" s="590"/>
      <c r="AT202" s="591">
        <f t="shared" ref="AT202" si="172">AO202+1</f>
        <v>45943</v>
      </c>
      <c r="AU202" s="592"/>
      <c r="AV202" s="592"/>
      <c r="AW202" s="592"/>
      <c r="AX202" s="593"/>
    </row>
    <row r="203" spans="2:50" ht="14.25" hidden="1" customHeight="1" outlineLevel="1">
      <c r="B203" s="534"/>
      <c r="C203" s="534"/>
      <c r="D203" s="534"/>
      <c r="E203" s="534"/>
      <c r="F203" s="534"/>
      <c r="G203" s="534"/>
      <c r="H203" s="534"/>
      <c r="I203" s="534"/>
      <c r="J203" s="534"/>
      <c r="K203" s="534"/>
      <c r="L203" s="534"/>
      <c r="M203" s="535"/>
      <c r="N203" s="577"/>
      <c r="O203" s="577"/>
      <c r="P203" s="594">
        <f>P202</f>
        <v>45937</v>
      </c>
      <c r="Q203" s="594"/>
      <c r="R203" s="594"/>
      <c r="S203" s="594"/>
      <c r="T203" s="594"/>
      <c r="U203" s="595">
        <f>U202</f>
        <v>45938</v>
      </c>
      <c r="V203" s="595"/>
      <c r="W203" s="595"/>
      <c r="X203" s="595"/>
      <c r="Y203" s="595"/>
      <c r="Z203" s="594">
        <f t="shared" ref="Z203" si="173">Z202</f>
        <v>45939</v>
      </c>
      <c r="AA203" s="594"/>
      <c r="AB203" s="594"/>
      <c r="AC203" s="594"/>
      <c r="AD203" s="594"/>
      <c r="AE203" s="595">
        <f t="shared" ref="AE203" si="174">AE202</f>
        <v>45940</v>
      </c>
      <c r="AF203" s="595"/>
      <c r="AG203" s="595"/>
      <c r="AH203" s="595"/>
      <c r="AI203" s="595"/>
      <c r="AJ203" s="596">
        <f t="shared" ref="AJ203" si="175">AJ202</f>
        <v>45941</v>
      </c>
      <c r="AK203" s="597"/>
      <c r="AL203" s="597"/>
      <c r="AM203" s="597"/>
      <c r="AN203" s="598"/>
      <c r="AO203" s="595">
        <f t="shared" ref="AO203" si="176">AO202</f>
        <v>45942</v>
      </c>
      <c r="AP203" s="595"/>
      <c r="AQ203" s="595"/>
      <c r="AR203" s="595"/>
      <c r="AS203" s="595"/>
      <c r="AT203" s="596">
        <f t="shared" ref="AT203" si="177">AT202</f>
        <v>45943</v>
      </c>
      <c r="AU203" s="597"/>
      <c r="AV203" s="597"/>
      <c r="AW203" s="597"/>
      <c r="AX203" s="598"/>
    </row>
    <row r="204" spans="2:50" ht="14.25" hidden="1" customHeight="1" outlineLevel="1">
      <c r="B204" s="494" t="s">
        <v>165</v>
      </c>
      <c r="C204" s="494" t="s">
        <v>160</v>
      </c>
      <c r="D204" s="494"/>
      <c r="E204" s="494" t="s">
        <v>161</v>
      </c>
      <c r="F204" s="494"/>
      <c r="G204" s="494"/>
      <c r="H204" s="494" t="s">
        <v>166</v>
      </c>
      <c r="I204" s="527" t="s">
        <v>446</v>
      </c>
      <c r="J204" s="527"/>
      <c r="K204" s="527"/>
      <c r="L204" s="527" t="s">
        <v>166</v>
      </c>
      <c r="M204" s="527" t="s">
        <v>168</v>
      </c>
      <c r="N204" s="494"/>
      <c r="O204" s="494" t="s">
        <v>167</v>
      </c>
      <c r="P204" s="494" t="s">
        <v>163</v>
      </c>
      <c r="Q204" s="494"/>
      <c r="R204" s="494"/>
      <c r="S204" s="494"/>
      <c r="T204" s="494" t="s">
        <v>166</v>
      </c>
      <c r="U204" s="494" t="s">
        <v>163</v>
      </c>
      <c r="V204" s="494"/>
      <c r="W204" s="494"/>
      <c r="X204" s="494"/>
      <c r="Y204" s="494" t="s">
        <v>166</v>
      </c>
      <c r="Z204" s="494" t="s">
        <v>163</v>
      </c>
      <c r="AA204" s="494"/>
      <c r="AB204" s="494"/>
      <c r="AC204" s="494"/>
      <c r="AD204" s="494" t="s">
        <v>166</v>
      </c>
      <c r="AE204" s="494" t="s">
        <v>163</v>
      </c>
      <c r="AF204" s="494"/>
      <c r="AG204" s="494"/>
      <c r="AH204" s="494"/>
      <c r="AI204" s="494" t="s">
        <v>166</v>
      </c>
      <c r="AJ204" s="494" t="s">
        <v>163</v>
      </c>
      <c r="AK204" s="494"/>
      <c r="AL204" s="494"/>
      <c r="AM204" s="494"/>
      <c r="AN204" s="494" t="s">
        <v>166</v>
      </c>
      <c r="AO204" s="494" t="s">
        <v>163</v>
      </c>
      <c r="AP204" s="494"/>
      <c r="AQ204" s="494"/>
      <c r="AR204" s="494"/>
      <c r="AS204" s="494" t="s">
        <v>166</v>
      </c>
      <c r="AT204" s="494" t="s">
        <v>163</v>
      </c>
      <c r="AU204" s="494"/>
      <c r="AV204" s="494"/>
      <c r="AW204" s="494"/>
      <c r="AX204" s="494" t="s">
        <v>166</v>
      </c>
    </row>
    <row r="205" spans="2:50" ht="14.25" hidden="1" customHeight="1" outlineLevel="1">
      <c r="B205" s="494"/>
      <c r="C205" s="494"/>
      <c r="D205" s="494"/>
      <c r="E205" s="494" t="s">
        <v>447</v>
      </c>
      <c r="F205" s="494"/>
      <c r="G205" s="494"/>
      <c r="H205" s="494"/>
      <c r="I205" s="527" t="s">
        <v>447</v>
      </c>
      <c r="J205" s="527"/>
      <c r="K205" s="527"/>
      <c r="L205" s="527"/>
      <c r="M205" s="527"/>
      <c r="N205" s="494"/>
      <c r="O205" s="494"/>
      <c r="P205" s="494" t="s">
        <v>448</v>
      </c>
      <c r="Q205" s="494"/>
      <c r="R205" s="494"/>
      <c r="S205" s="494"/>
      <c r="T205" s="494"/>
      <c r="U205" s="494" t="s">
        <v>448</v>
      </c>
      <c r="V205" s="494"/>
      <c r="W205" s="494"/>
      <c r="X205" s="494"/>
      <c r="Y205" s="494"/>
      <c r="Z205" s="494" t="s">
        <v>448</v>
      </c>
      <c r="AA205" s="494"/>
      <c r="AB205" s="494"/>
      <c r="AC205" s="494"/>
      <c r="AD205" s="494"/>
      <c r="AE205" s="494" t="s">
        <v>448</v>
      </c>
      <c r="AF205" s="494"/>
      <c r="AG205" s="494"/>
      <c r="AH205" s="494"/>
      <c r="AI205" s="494"/>
      <c r="AJ205" s="494" t="s">
        <v>448</v>
      </c>
      <c r="AK205" s="494"/>
      <c r="AL205" s="494"/>
      <c r="AM205" s="494"/>
      <c r="AN205" s="494"/>
      <c r="AO205" s="494" t="s">
        <v>448</v>
      </c>
      <c r="AP205" s="494"/>
      <c r="AQ205" s="494"/>
      <c r="AR205" s="494"/>
      <c r="AS205" s="494"/>
      <c r="AT205" s="494" t="s">
        <v>448</v>
      </c>
      <c r="AU205" s="494"/>
      <c r="AV205" s="494"/>
      <c r="AW205" s="494"/>
      <c r="AX205" s="494"/>
    </row>
    <row r="206" spans="2:50" ht="14.25" hidden="1" customHeight="1" outlineLevel="1">
      <c r="B206" s="494"/>
      <c r="C206" s="494"/>
      <c r="D206" s="494"/>
      <c r="E206" s="203" t="s">
        <v>162</v>
      </c>
      <c r="F206" s="203" t="s">
        <v>449</v>
      </c>
      <c r="G206" s="203" t="s">
        <v>164</v>
      </c>
      <c r="H206" s="494"/>
      <c r="I206" s="204" t="s">
        <v>162</v>
      </c>
      <c r="J206" s="204" t="s">
        <v>449</v>
      </c>
      <c r="K206" s="204" t="s">
        <v>164</v>
      </c>
      <c r="L206" s="527"/>
      <c r="M206" s="527"/>
      <c r="N206" s="494"/>
      <c r="O206" s="494"/>
      <c r="P206" s="203" t="s">
        <v>162</v>
      </c>
      <c r="Q206" s="203" t="s">
        <v>449</v>
      </c>
      <c r="R206" s="203" t="s">
        <v>164</v>
      </c>
      <c r="S206" s="205" t="s">
        <v>168</v>
      </c>
      <c r="T206" s="494"/>
      <c r="U206" s="203" t="s">
        <v>162</v>
      </c>
      <c r="V206" s="203" t="s">
        <v>449</v>
      </c>
      <c r="W206" s="203" t="s">
        <v>164</v>
      </c>
      <c r="X206" s="205" t="s">
        <v>168</v>
      </c>
      <c r="Y206" s="494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494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494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494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494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494"/>
    </row>
    <row r="207" spans="2:50" ht="14.25" hidden="1" customHeight="1" outlineLevel="1">
      <c r="B207" s="494" t="s">
        <v>630</v>
      </c>
      <c r="C207" s="203">
        <v>1</v>
      </c>
      <c r="D207" s="206" t="s">
        <v>420</v>
      </c>
      <c r="E207" s="203">
        <v>24</v>
      </c>
      <c r="F207" s="203">
        <v>2000</v>
      </c>
      <c r="G207" s="208">
        <f t="shared" ref="G207" si="178">F207/E207</f>
        <v>83.333333333333329</v>
      </c>
      <c r="H207" s="529">
        <f>AVERAGE(G207:G221)</f>
        <v>83.333333333333329</v>
      </c>
      <c r="I207" s="209">
        <f>AVERAGE(P207,U207,Z207,AE207,AJ207,AO207,AT207)</f>
        <v>24</v>
      </c>
      <c r="J207" s="209">
        <f>AVERAGE(Q207,V207,AA207,AF207,AK207,AP207,AU207)</f>
        <v>1757.3660553260656</v>
      </c>
      <c r="K207" s="210">
        <f>AVERAGE(R207,W207,AB207,AG207,AL207,AQ207,AV207)</f>
        <v>73.223585638586059</v>
      </c>
      <c r="L207" s="530">
        <f>IFERROR(AVERAGE(K207:K221),"-")</f>
        <v>73.223585638586059</v>
      </c>
      <c r="M207" s="209">
        <f>RANK(K207, K$207:$K$221)</f>
        <v>1</v>
      </c>
      <c r="N207" s="494"/>
      <c r="O207" s="494"/>
      <c r="P207" s="207">
        <v>24</v>
      </c>
      <c r="Q207" s="207">
        <v>1751.8942731277532</v>
      </c>
      <c r="R207" s="208">
        <f t="shared" ref="R207" si="179">Q207/P207</f>
        <v>72.995594713656388</v>
      </c>
      <c r="S207" s="205">
        <f>RANK(R207, R$207:R$221)</f>
        <v>1</v>
      </c>
      <c r="T207" s="529">
        <f>AVERAGE(R207:R221)</f>
        <v>72.995594713656388</v>
      </c>
      <c r="U207" s="207">
        <v>24</v>
      </c>
      <c r="V207" s="207">
        <v>1753.2824427480932</v>
      </c>
      <c r="W207" s="208">
        <f t="shared" ref="W207" si="180">V207/U207</f>
        <v>73.053435114503884</v>
      </c>
      <c r="X207" s="205">
        <f>RANK(W207, W$207:W$221)</f>
        <v>1</v>
      </c>
      <c r="Y207" s="529">
        <f>AVERAGE(W207:W221)</f>
        <v>73.053435114503884</v>
      </c>
      <c r="Z207" s="207">
        <v>24</v>
      </c>
      <c r="AA207" s="207">
        <v>1757.4918566775254</v>
      </c>
      <c r="AB207" s="208">
        <f t="shared" ref="AB207" si="181">AA207/Z207</f>
        <v>73.22882736156356</v>
      </c>
      <c r="AC207" s="205">
        <f>RANK(AB207, AB$207:AB$221)</f>
        <v>1</v>
      </c>
      <c r="AD207" s="529">
        <f>AVERAGE(AB207:AB221)</f>
        <v>73.22882736156356</v>
      </c>
      <c r="AE207" s="207">
        <v>24</v>
      </c>
      <c r="AF207" s="207">
        <v>1761.864406779659</v>
      </c>
      <c r="AG207" s="208">
        <f t="shared" ref="AG207" si="182">AF207/AE207</f>
        <v>73.411016949152454</v>
      </c>
      <c r="AH207" s="205">
        <f>RANK(AG207, AG$207:AG$221)</f>
        <v>1</v>
      </c>
      <c r="AI207" s="529">
        <f>AVERAGE(AG207:AG221)</f>
        <v>73.411016949152454</v>
      </c>
      <c r="AJ207" s="207">
        <v>24</v>
      </c>
      <c r="AK207" s="207">
        <v>1762.2972972972971</v>
      </c>
      <c r="AL207" s="208">
        <f t="shared" ref="AL207" si="183">AK207/AJ207</f>
        <v>73.429054054054049</v>
      </c>
      <c r="AM207" s="205">
        <f>RANK(AL207, AL$207:AL$221)</f>
        <v>1</v>
      </c>
      <c r="AN207" s="529">
        <f>AVERAGE(AL207:AL221)</f>
        <v>73.429054054054049</v>
      </c>
      <c r="AO207" s="207"/>
      <c r="AP207" s="207"/>
      <c r="AQ207" s="208"/>
      <c r="AR207" s="205"/>
      <c r="AS207" s="529" t="e">
        <f>AVERAGE(AQ207:AQ221)</f>
        <v>#DIV/0!</v>
      </c>
      <c r="AT207" s="207"/>
      <c r="AU207" s="207"/>
      <c r="AV207" s="208"/>
      <c r="AW207" s="205"/>
      <c r="AX207" s="529" t="e">
        <f>AVERAGE(AV207:AV221)</f>
        <v>#DIV/0!</v>
      </c>
    </row>
    <row r="208" spans="2:50" ht="14.25" hidden="1" customHeight="1" outlineLevel="1">
      <c r="B208" s="494"/>
      <c r="C208" s="203">
        <v>2</v>
      </c>
      <c r="D208" s="206"/>
      <c r="E208" s="203"/>
      <c r="F208" s="203"/>
      <c r="G208" s="208"/>
      <c r="H208" s="529"/>
      <c r="I208" s="209"/>
      <c r="J208" s="209"/>
      <c r="K208" s="210"/>
      <c r="L208" s="530"/>
      <c r="M208" s="209"/>
      <c r="N208" s="494"/>
      <c r="O208" s="494"/>
      <c r="P208" s="203"/>
      <c r="Q208" s="203"/>
      <c r="R208" s="208"/>
      <c r="S208" s="205"/>
      <c r="T208" s="529"/>
      <c r="U208" s="203"/>
      <c r="V208" s="203"/>
      <c r="W208" s="208"/>
      <c r="X208" s="205"/>
      <c r="Y208" s="529"/>
      <c r="Z208" s="203"/>
      <c r="AA208" s="203"/>
      <c r="AB208" s="208"/>
      <c r="AC208" s="205"/>
      <c r="AD208" s="529"/>
      <c r="AE208" s="203"/>
      <c r="AF208" s="203"/>
      <c r="AG208" s="208"/>
      <c r="AH208" s="205"/>
      <c r="AI208" s="529"/>
      <c r="AJ208" s="203"/>
      <c r="AK208" s="203"/>
      <c r="AL208" s="208"/>
      <c r="AM208" s="205"/>
      <c r="AN208" s="529"/>
      <c r="AO208" s="203"/>
      <c r="AP208" s="203"/>
      <c r="AQ208" s="208"/>
      <c r="AR208" s="205"/>
      <c r="AS208" s="529"/>
      <c r="AT208" s="203"/>
      <c r="AU208" s="203"/>
      <c r="AV208" s="208"/>
      <c r="AW208" s="205"/>
      <c r="AX208" s="529"/>
    </row>
    <row r="209" spans="2:50" ht="14.25" hidden="1" customHeight="1" outlineLevel="1">
      <c r="B209" s="494"/>
      <c r="C209" s="203">
        <v>3</v>
      </c>
      <c r="D209" s="206"/>
      <c r="E209" s="203"/>
      <c r="F209" s="203"/>
      <c r="G209" s="208"/>
      <c r="H209" s="529"/>
      <c r="I209" s="209"/>
      <c r="J209" s="209"/>
      <c r="K209" s="210"/>
      <c r="L209" s="530"/>
      <c r="M209" s="209"/>
      <c r="N209" s="494"/>
      <c r="O209" s="494"/>
      <c r="P209" s="203"/>
      <c r="Q209" s="203"/>
      <c r="R209" s="208"/>
      <c r="S209" s="205"/>
      <c r="T209" s="529"/>
      <c r="U209" s="203"/>
      <c r="V209" s="203"/>
      <c r="W209" s="208"/>
      <c r="X209" s="205"/>
      <c r="Y209" s="529"/>
      <c r="Z209" s="203"/>
      <c r="AA209" s="203"/>
      <c r="AB209" s="208"/>
      <c r="AC209" s="205"/>
      <c r="AD209" s="529"/>
      <c r="AE209" s="203"/>
      <c r="AF209" s="203"/>
      <c r="AG209" s="208"/>
      <c r="AH209" s="205"/>
      <c r="AI209" s="529"/>
      <c r="AJ209" s="203"/>
      <c r="AK209" s="203"/>
      <c r="AL209" s="208"/>
      <c r="AM209" s="205"/>
      <c r="AN209" s="529"/>
      <c r="AO209" s="203"/>
      <c r="AP209" s="203"/>
      <c r="AQ209" s="208"/>
      <c r="AR209" s="205"/>
      <c r="AS209" s="529"/>
      <c r="AT209" s="203"/>
      <c r="AU209" s="203"/>
      <c r="AV209" s="208"/>
      <c r="AW209" s="205"/>
      <c r="AX209" s="529"/>
    </row>
    <row r="210" spans="2:50" ht="14.25" hidden="1" customHeight="1" outlineLevel="1">
      <c r="B210" s="494"/>
      <c r="C210" s="203">
        <v>4</v>
      </c>
      <c r="D210" s="206"/>
      <c r="E210" s="203"/>
      <c r="F210" s="203"/>
      <c r="G210" s="208"/>
      <c r="H210" s="529"/>
      <c r="I210" s="209"/>
      <c r="J210" s="209"/>
      <c r="K210" s="210"/>
      <c r="L210" s="530"/>
      <c r="M210" s="209"/>
      <c r="N210" s="494"/>
      <c r="O210" s="494"/>
      <c r="P210" s="203"/>
      <c r="Q210" s="203"/>
      <c r="R210" s="208"/>
      <c r="S210" s="205"/>
      <c r="T210" s="529"/>
      <c r="U210" s="203"/>
      <c r="V210" s="203"/>
      <c r="W210" s="208"/>
      <c r="X210" s="205"/>
      <c r="Y210" s="529"/>
      <c r="Z210" s="203"/>
      <c r="AA210" s="203"/>
      <c r="AB210" s="208"/>
      <c r="AC210" s="205"/>
      <c r="AD210" s="529"/>
      <c r="AE210" s="203"/>
      <c r="AF210" s="203"/>
      <c r="AG210" s="208"/>
      <c r="AH210" s="205"/>
      <c r="AI210" s="529"/>
      <c r="AJ210" s="203"/>
      <c r="AK210" s="203"/>
      <c r="AL210" s="208"/>
      <c r="AM210" s="205"/>
      <c r="AN210" s="529"/>
      <c r="AO210" s="203"/>
      <c r="AP210" s="203"/>
      <c r="AQ210" s="208"/>
      <c r="AR210" s="205"/>
      <c r="AS210" s="529"/>
      <c r="AT210" s="203"/>
      <c r="AU210" s="203"/>
      <c r="AV210" s="208"/>
      <c r="AW210" s="205"/>
      <c r="AX210" s="529"/>
    </row>
    <row r="211" spans="2:50" ht="14.25" hidden="1" customHeight="1" outlineLevel="1">
      <c r="B211" s="494"/>
      <c r="C211" s="203">
        <v>5</v>
      </c>
      <c r="D211" s="206"/>
      <c r="E211" s="203"/>
      <c r="F211" s="203"/>
      <c r="G211" s="208"/>
      <c r="H211" s="529"/>
      <c r="I211" s="209"/>
      <c r="J211" s="209"/>
      <c r="K211" s="210"/>
      <c r="L211" s="530"/>
      <c r="M211" s="209"/>
      <c r="N211" s="494"/>
      <c r="O211" s="494"/>
      <c r="P211" s="203"/>
      <c r="Q211" s="203"/>
      <c r="R211" s="208"/>
      <c r="S211" s="205"/>
      <c r="T211" s="529"/>
      <c r="U211" s="203"/>
      <c r="V211" s="203"/>
      <c r="W211" s="208"/>
      <c r="X211" s="205"/>
      <c r="Y211" s="529"/>
      <c r="Z211" s="203"/>
      <c r="AA211" s="203"/>
      <c r="AB211" s="208"/>
      <c r="AC211" s="205"/>
      <c r="AD211" s="529"/>
      <c r="AE211" s="203"/>
      <c r="AF211" s="203"/>
      <c r="AG211" s="208"/>
      <c r="AH211" s="205"/>
      <c r="AI211" s="529"/>
      <c r="AJ211" s="203"/>
      <c r="AK211" s="203"/>
      <c r="AL211" s="208"/>
      <c r="AM211" s="205"/>
      <c r="AN211" s="529"/>
      <c r="AO211" s="203"/>
      <c r="AP211" s="203"/>
      <c r="AQ211" s="208"/>
      <c r="AR211" s="205"/>
      <c r="AS211" s="529"/>
      <c r="AT211" s="203"/>
      <c r="AU211" s="203"/>
      <c r="AV211" s="208"/>
      <c r="AW211" s="205"/>
      <c r="AX211" s="529"/>
    </row>
    <row r="212" spans="2:50" ht="14.25" hidden="1" customHeight="1" outlineLevel="1">
      <c r="B212" s="494"/>
      <c r="C212" s="203">
        <v>6</v>
      </c>
      <c r="D212" s="206"/>
      <c r="E212" s="203"/>
      <c r="F212" s="203"/>
      <c r="G212" s="208"/>
      <c r="H212" s="529"/>
      <c r="I212" s="209"/>
      <c r="J212" s="209"/>
      <c r="K212" s="210"/>
      <c r="L212" s="530"/>
      <c r="M212" s="209"/>
      <c r="N212" s="494"/>
      <c r="O212" s="494"/>
      <c r="P212" s="203"/>
      <c r="Q212" s="203"/>
      <c r="R212" s="208"/>
      <c r="S212" s="205"/>
      <c r="T212" s="529"/>
      <c r="U212" s="203"/>
      <c r="V212" s="203"/>
      <c r="W212" s="208"/>
      <c r="X212" s="205"/>
      <c r="Y212" s="529"/>
      <c r="Z212" s="203"/>
      <c r="AA212" s="203"/>
      <c r="AB212" s="208"/>
      <c r="AC212" s="205"/>
      <c r="AD212" s="529"/>
      <c r="AE212" s="203"/>
      <c r="AF212" s="203"/>
      <c r="AG212" s="208"/>
      <c r="AH212" s="205"/>
      <c r="AI212" s="529"/>
      <c r="AJ212" s="203"/>
      <c r="AK212" s="203"/>
      <c r="AL212" s="208"/>
      <c r="AM212" s="205"/>
      <c r="AN212" s="529"/>
      <c r="AO212" s="203"/>
      <c r="AP212" s="203"/>
      <c r="AQ212" s="208"/>
      <c r="AR212" s="205"/>
      <c r="AS212" s="529"/>
      <c r="AT212" s="203"/>
      <c r="AU212" s="203"/>
      <c r="AV212" s="208"/>
      <c r="AW212" s="205"/>
      <c r="AX212" s="529"/>
    </row>
    <row r="213" spans="2:50" ht="14.25" hidden="1" customHeight="1" outlineLevel="1">
      <c r="B213" s="494"/>
      <c r="C213" s="203">
        <v>7</v>
      </c>
      <c r="D213" s="206"/>
      <c r="E213" s="203"/>
      <c r="F213" s="203"/>
      <c r="G213" s="208"/>
      <c r="H213" s="529"/>
      <c r="I213" s="209"/>
      <c r="J213" s="209"/>
      <c r="K213" s="210"/>
      <c r="L213" s="530"/>
      <c r="M213" s="209"/>
      <c r="N213" s="494"/>
      <c r="O213" s="494"/>
      <c r="P213" s="203"/>
      <c r="Q213" s="203"/>
      <c r="R213" s="208"/>
      <c r="S213" s="205"/>
      <c r="T213" s="529"/>
      <c r="U213" s="203"/>
      <c r="V213" s="203"/>
      <c r="W213" s="208"/>
      <c r="X213" s="205"/>
      <c r="Y213" s="529"/>
      <c r="Z213" s="203"/>
      <c r="AA213" s="203"/>
      <c r="AB213" s="208"/>
      <c r="AC213" s="205"/>
      <c r="AD213" s="529"/>
      <c r="AE213" s="203"/>
      <c r="AF213" s="203"/>
      <c r="AG213" s="208"/>
      <c r="AH213" s="205"/>
      <c r="AI213" s="529"/>
      <c r="AJ213" s="203"/>
      <c r="AK213" s="203"/>
      <c r="AL213" s="208"/>
      <c r="AM213" s="205"/>
      <c r="AN213" s="529"/>
      <c r="AO213" s="203"/>
      <c r="AP213" s="203"/>
      <c r="AQ213" s="208"/>
      <c r="AR213" s="205"/>
      <c r="AS213" s="529"/>
      <c r="AT213" s="203"/>
      <c r="AU213" s="203"/>
      <c r="AV213" s="208"/>
      <c r="AW213" s="205"/>
      <c r="AX213" s="529"/>
    </row>
    <row r="214" spans="2:50" ht="14.25" hidden="1" customHeight="1" outlineLevel="1">
      <c r="B214" s="494"/>
      <c r="C214" s="203">
        <v>8</v>
      </c>
      <c r="D214" s="206"/>
      <c r="E214" s="203"/>
      <c r="F214" s="203"/>
      <c r="G214" s="208"/>
      <c r="H214" s="529"/>
      <c r="I214" s="209"/>
      <c r="J214" s="209"/>
      <c r="K214" s="210"/>
      <c r="L214" s="530"/>
      <c r="M214" s="209"/>
      <c r="N214" s="494"/>
      <c r="O214" s="494"/>
      <c r="P214" s="203"/>
      <c r="Q214" s="203"/>
      <c r="R214" s="208"/>
      <c r="S214" s="205"/>
      <c r="T214" s="529"/>
      <c r="U214" s="203"/>
      <c r="V214" s="203"/>
      <c r="W214" s="208"/>
      <c r="X214" s="205"/>
      <c r="Y214" s="529"/>
      <c r="Z214" s="203"/>
      <c r="AA214" s="203"/>
      <c r="AB214" s="208"/>
      <c r="AC214" s="205"/>
      <c r="AD214" s="529"/>
      <c r="AE214" s="203"/>
      <c r="AF214" s="203"/>
      <c r="AG214" s="208"/>
      <c r="AH214" s="205"/>
      <c r="AI214" s="529"/>
      <c r="AJ214" s="203"/>
      <c r="AK214" s="203"/>
      <c r="AL214" s="208"/>
      <c r="AM214" s="205"/>
      <c r="AN214" s="529"/>
      <c r="AO214" s="203"/>
      <c r="AP214" s="203"/>
      <c r="AQ214" s="208"/>
      <c r="AR214" s="205"/>
      <c r="AS214" s="529"/>
      <c r="AT214" s="203"/>
      <c r="AU214" s="203"/>
      <c r="AV214" s="208"/>
      <c r="AW214" s="205"/>
      <c r="AX214" s="529"/>
    </row>
    <row r="215" spans="2:50" ht="14.25" hidden="1" customHeight="1" outlineLevel="1">
      <c r="B215" s="494"/>
      <c r="C215" s="203">
        <v>9</v>
      </c>
      <c r="D215" s="206"/>
      <c r="E215" s="203"/>
      <c r="F215" s="203"/>
      <c r="G215" s="208"/>
      <c r="H215" s="529"/>
      <c r="I215" s="209"/>
      <c r="J215" s="209"/>
      <c r="K215" s="210"/>
      <c r="L215" s="530"/>
      <c r="M215" s="209"/>
      <c r="N215" s="494"/>
      <c r="O215" s="494"/>
      <c r="P215" s="203"/>
      <c r="Q215" s="203"/>
      <c r="R215" s="208"/>
      <c r="S215" s="205"/>
      <c r="T215" s="529"/>
      <c r="U215" s="203"/>
      <c r="V215" s="203"/>
      <c r="W215" s="208"/>
      <c r="X215" s="205"/>
      <c r="Y215" s="529"/>
      <c r="Z215" s="203"/>
      <c r="AA215" s="203"/>
      <c r="AB215" s="208"/>
      <c r="AC215" s="205"/>
      <c r="AD215" s="529"/>
      <c r="AE215" s="203"/>
      <c r="AF215" s="203"/>
      <c r="AG215" s="208"/>
      <c r="AH215" s="205"/>
      <c r="AI215" s="529"/>
      <c r="AJ215" s="203"/>
      <c r="AK215" s="203"/>
      <c r="AL215" s="208"/>
      <c r="AM215" s="205"/>
      <c r="AN215" s="529"/>
      <c r="AO215" s="203"/>
      <c r="AP215" s="203"/>
      <c r="AQ215" s="208"/>
      <c r="AR215" s="205"/>
      <c r="AS215" s="529"/>
      <c r="AT215" s="203"/>
      <c r="AU215" s="203"/>
      <c r="AV215" s="208"/>
      <c r="AW215" s="205"/>
      <c r="AX215" s="529"/>
    </row>
    <row r="216" spans="2:50" ht="14.25" hidden="1" customHeight="1" outlineLevel="1">
      <c r="B216" s="494"/>
      <c r="C216" s="203">
        <v>10</v>
      </c>
      <c r="D216" s="206"/>
      <c r="E216" s="203"/>
      <c r="F216" s="203"/>
      <c r="G216" s="208"/>
      <c r="H216" s="529"/>
      <c r="I216" s="209"/>
      <c r="J216" s="209"/>
      <c r="K216" s="210"/>
      <c r="L216" s="530"/>
      <c r="M216" s="209"/>
      <c r="N216" s="494"/>
      <c r="O216" s="494"/>
      <c r="P216" s="203"/>
      <c r="Q216" s="203"/>
      <c r="R216" s="208"/>
      <c r="S216" s="205"/>
      <c r="T216" s="529"/>
      <c r="U216" s="203"/>
      <c r="V216" s="203"/>
      <c r="W216" s="208"/>
      <c r="X216" s="205"/>
      <c r="Y216" s="529"/>
      <c r="Z216" s="203"/>
      <c r="AA216" s="203"/>
      <c r="AB216" s="208"/>
      <c r="AC216" s="205"/>
      <c r="AD216" s="529"/>
      <c r="AE216" s="203"/>
      <c r="AF216" s="203"/>
      <c r="AG216" s="208"/>
      <c r="AH216" s="205"/>
      <c r="AI216" s="529"/>
      <c r="AJ216" s="203"/>
      <c r="AK216" s="203"/>
      <c r="AL216" s="208"/>
      <c r="AM216" s="205"/>
      <c r="AN216" s="529"/>
      <c r="AO216" s="203"/>
      <c r="AP216" s="203"/>
      <c r="AQ216" s="208"/>
      <c r="AR216" s="205"/>
      <c r="AS216" s="529"/>
      <c r="AT216" s="203"/>
      <c r="AU216" s="203"/>
      <c r="AV216" s="208"/>
      <c r="AW216" s="205"/>
      <c r="AX216" s="529"/>
    </row>
    <row r="217" spans="2:50" ht="14.25" hidden="1" customHeight="1" outlineLevel="1">
      <c r="B217" s="494"/>
      <c r="C217" s="203">
        <v>11</v>
      </c>
      <c r="D217" s="206"/>
      <c r="E217" s="203"/>
      <c r="F217" s="203"/>
      <c r="G217" s="208"/>
      <c r="H217" s="529"/>
      <c r="I217" s="209"/>
      <c r="J217" s="209"/>
      <c r="K217" s="210"/>
      <c r="L217" s="530"/>
      <c r="M217" s="209"/>
      <c r="N217" s="494"/>
      <c r="O217" s="494"/>
      <c r="P217" s="203"/>
      <c r="Q217" s="203"/>
      <c r="R217" s="208"/>
      <c r="S217" s="205"/>
      <c r="T217" s="529"/>
      <c r="U217" s="203"/>
      <c r="V217" s="203"/>
      <c r="W217" s="208"/>
      <c r="X217" s="205"/>
      <c r="Y217" s="529"/>
      <c r="Z217" s="203"/>
      <c r="AA217" s="203"/>
      <c r="AB217" s="208"/>
      <c r="AC217" s="205"/>
      <c r="AD217" s="529"/>
      <c r="AE217" s="203"/>
      <c r="AF217" s="203"/>
      <c r="AG217" s="208"/>
      <c r="AH217" s="205"/>
      <c r="AI217" s="529"/>
      <c r="AJ217" s="203"/>
      <c r="AK217" s="203"/>
      <c r="AL217" s="208"/>
      <c r="AM217" s="205"/>
      <c r="AN217" s="529"/>
      <c r="AO217" s="203"/>
      <c r="AP217" s="203"/>
      <c r="AQ217" s="208"/>
      <c r="AR217" s="205"/>
      <c r="AS217" s="529"/>
      <c r="AT217" s="203"/>
      <c r="AU217" s="203"/>
      <c r="AV217" s="208"/>
      <c r="AW217" s="205"/>
      <c r="AX217" s="529"/>
    </row>
    <row r="218" spans="2:50" ht="14.25" hidden="1" customHeight="1" outlineLevel="1">
      <c r="B218" s="494"/>
      <c r="C218" s="203">
        <v>12</v>
      </c>
      <c r="D218" s="206"/>
      <c r="E218" s="203"/>
      <c r="F218" s="203"/>
      <c r="G218" s="208"/>
      <c r="H218" s="529"/>
      <c r="I218" s="209"/>
      <c r="J218" s="209"/>
      <c r="K218" s="210"/>
      <c r="L218" s="530"/>
      <c r="M218" s="209"/>
      <c r="N218" s="494"/>
      <c r="O218" s="494"/>
      <c r="P218" s="203"/>
      <c r="Q218" s="203"/>
      <c r="R218" s="208"/>
      <c r="S218" s="205"/>
      <c r="T218" s="529"/>
      <c r="U218" s="203"/>
      <c r="V218" s="203"/>
      <c r="W218" s="208"/>
      <c r="X218" s="205"/>
      <c r="Y218" s="529"/>
      <c r="Z218" s="203"/>
      <c r="AA218" s="203"/>
      <c r="AB218" s="208"/>
      <c r="AC218" s="205"/>
      <c r="AD218" s="529"/>
      <c r="AE218" s="203"/>
      <c r="AF218" s="203"/>
      <c r="AG218" s="208"/>
      <c r="AH218" s="205"/>
      <c r="AI218" s="529"/>
      <c r="AJ218" s="203"/>
      <c r="AK218" s="203"/>
      <c r="AL218" s="208"/>
      <c r="AM218" s="205"/>
      <c r="AN218" s="529"/>
      <c r="AO218" s="203"/>
      <c r="AP218" s="203"/>
      <c r="AQ218" s="208"/>
      <c r="AR218" s="205"/>
      <c r="AS218" s="529"/>
      <c r="AT218" s="203"/>
      <c r="AU218" s="203"/>
      <c r="AV218" s="208"/>
      <c r="AW218" s="205"/>
      <c r="AX218" s="529"/>
    </row>
    <row r="219" spans="2:50" ht="14.25" hidden="1" customHeight="1" outlineLevel="1">
      <c r="B219" s="494"/>
      <c r="C219" s="203">
        <v>13</v>
      </c>
      <c r="D219" s="206"/>
      <c r="E219" s="203"/>
      <c r="F219" s="203"/>
      <c r="G219" s="208"/>
      <c r="H219" s="529"/>
      <c r="I219" s="209"/>
      <c r="J219" s="209"/>
      <c r="K219" s="210"/>
      <c r="L219" s="530"/>
      <c r="M219" s="209"/>
      <c r="N219" s="494"/>
      <c r="O219" s="494"/>
      <c r="P219" s="203"/>
      <c r="Q219" s="203"/>
      <c r="R219" s="208"/>
      <c r="S219" s="205"/>
      <c r="T219" s="529"/>
      <c r="U219" s="203"/>
      <c r="V219" s="203"/>
      <c r="W219" s="208"/>
      <c r="X219" s="205"/>
      <c r="Y219" s="529"/>
      <c r="Z219" s="203"/>
      <c r="AA219" s="203"/>
      <c r="AB219" s="208"/>
      <c r="AC219" s="205"/>
      <c r="AD219" s="529"/>
      <c r="AE219" s="203"/>
      <c r="AF219" s="203"/>
      <c r="AG219" s="208"/>
      <c r="AH219" s="205"/>
      <c r="AI219" s="529"/>
      <c r="AJ219" s="203"/>
      <c r="AK219" s="203"/>
      <c r="AL219" s="208"/>
      <c r="AM219" s="205"/>
      <c r="AN219" s="529"/>
      <c r="AO219" s="203"/>
      <c r="AP219" s="203"/>
      <c r="AQ219" s="208"/>
      <c r="AR219" s="205"/>
      <c r="AS219" s="529"/>
      <c r="AT219" s="203"/>
      <c r="AU219" s="203"/>
      <c r="AV219" s="208"/>
      <c r="AW219" s="205"/>
      <c r="AX219" s="529"/>
    </row>
    <row r="220" spans="2:50" ht="14.25" hidden="1" customHeight="1" outlineLevel="1">
      <c r="B220" s="494"/>
      <c r="C220" s="203">
        <v>14</v>
      </c>
      <c r="D220" s="206"/>
      <c r="E220" s="203"/>
      <c r="F220" s="203"/>
      <c r="G220" s="208"/>
      <c r="H220" s="529"/>
      <c r="I220" s="209"/>
      <c r="J220" s="209"/>
      <c r="K220" s="210"/>
      <c r="L220" s="530"/>
      <c r="M220" s="209"/>
      <c r="N220" s="494"/>
      <c r="O220" s="494"/>
      <c r="P220" s="203"/>
      <c r="Q220" s="203"/>
      <c r="R220" s="208"/>
      <c r="S220" s="205"/>
      <c r="T220" s="529"/>
      <c r="U220" s="203"/>
      <c r="V220" s="203"/>
      <c r="W220" s="208"/>
      <c r="X220" s="205"/>
      <c r="Y220" s="529"/>
      <c r="Z220" s="203"/>
      <c r="AA220" s="203"/>
      <c r="AB220" s="208"/>
      <c r="AC220" s="205"/>
      <c r="AD220" s="529"/>
      <c r="AE220" s="203"/>
      <c r="AF220" s="203"/>
      <c r="AG220" s="208"/>
      <c r="AH220" s="205"/>
      <c r="AI220" s="529"/>
      <c r="AJ220" s="203"/>
      <c r="AK220" s="203"/>
      <c r="AL220" s="208"/>
      <c r="AM220" s="205"/>
      <c r="AN220" s="529"/>
      <c r="AO220" s="203"/>
      <c r="AP220" s="203"/>
      <c r="AQ220" s="208"/>
      <c r="AR220" s="205"/>
      <c r="AS220" s="529"/>
      <c r="AT220" s="203"/>
      <c r="AU220" s="203"/>
      <c r="AV220" s="208"/>
      <c r="AW220" s="205"/>
      <c r="AX220" s="529"/>
    </row>
    <row r="221" spans="2:50" ht="14.25" hidden="1" customHeight="1" outlineLevel="1">
      <c r="B221" s="494"/>
      <c r="C221" s="203">
        <v>15</v>
      </c>
      <c r="D221" s="206"/>
      <c r="E221" s="203"/>
      <c r="F221" s="203"/>
      <c r="G221" s="208"/>
      <c r="H221" s="529"/>
      <c r="I221" s="209"/>
      <c r="J221" s="209"/>
      <c r="K221" s="210"/>
      <c r="L221" s="530"/>
      <c r="M221" s="209"/>
      <c r="N221" s="494"/>
      <c r="O221" s="494"/>
      <c r="P221" s="203"/>
      <c r="Q221" s="207"/>
      <c r="R221" s="208"/>
      <c r="S221" s="205"/>
      <c r="T221" s="529"/>
      <c r="U221" s="203"/>
      <c r="V221" s="203"/>
      <c r="W221" s="208"/>
      <c r="X221" s="205"/>
      <c r="Y221" s="529"/>
      <c r="Z221" s="203"/>
      <c r="AA221" s="203"/>
      <c r="AB221" s="208"/>
      <c r="AC221" s="205"/>
      <c r="AD221" s="529"/>
      <c r="AE221" s="203"/>
      <c r="AF221" s="203"/>
      <c r="AG221" s="208"/>
      <c r="AH221" s="205"/>
      <c r="AI221" s="529"/>
      <c r="AJ221" s="203"/>
      <c r="AK221" s="203"/>
      <c r="AL221" s="208"/>
      <c r="AM221" s="205"/>
      <c r="AN221" s="529"/>
      <c r="AO221" s="203"/>
      <c r="AP221" s="203"/>
      <c r="AQ221" s="208"/>
      <c r="AR221" s="205"/>
      <c r="AS221" s="529"/>
      <c r="AT221" s="203"/>
      <c r="AU221" s="203"/>
      <c r="AV221" s="208"/>
      <c r="AW221" s="205"/>
      <c r="AX221" s="529"/>
    </row>
    <row r="222" spans="2:50" ht="14.25" hidden="1" customHeight="1" outlineLevel="1" collapsed="1">
      <c r="B222" s="531" t="s">
        <v>696</v>
      </c>
      <c r="C222" s="531"/>
      <c r="D222" s="531"/>
      <c r="E222" s="531"/>
      <c r="F222" s="531"/>
      <c r="G222" s="531"/>
      <c r="H222" s="531"/>
      <c r="I222" s="531"/>
      <c r="J222" s="531"/>
      <c r="K222" s="531"/>
      <c r="L222" s="531"/>
      <c r="M222" s="601"/>
      <c r="N222" s="575" t="s">
        <v>445</v>
      </c>
      <c r="O222" s="575" t="s">
        <v>105</v>
      </c>
      <c r="P222" s="591">
        <f>AT202+1</f>
        <v>45944</v>
      </c>
      <c r="Q222" s="592"/>
      <c r="R222" s="592"/>
      <c r="S222" s="592"/>
      <c r="T222" s="593"/>
      <c r="U222" s="604">
        <f>P222+1</f>
        <v>45945</v>
      </c>
      <c r="V222" s="605"/>
      <c r="W222" s="605"/>
      <c r="X222" s="605"/>
      <c r="Y222" s="606"/>
      <c r="Z222" s="591">
        <f t="shared" ref="Z222" si="184">U222+1</f>
        <v>45946</v>
      </c>
      <c r="AA222" s="592"/>
      <c r="AB222" s="592"/>
      <c r="AC222" s="592"/>
      <c r="AD222" s="593"/>
      <c r="AE222" s="604">
        <f t="shared" ref="AE222" si="185">Z222+1</f>
        <v>45947</v>
      </c>
      <c r="AF222" s="605"/>
      <c r="AG222" s="605"/>
      <c r="AH222" s="605"/>
      <c r="AI222" s="606"/>
      <c r="AJ222" s="591">
        <f t="shared" ref="AJ222" si="186">AE222+1</f>
        <v>45948</v>
      </c>
      <c r="AK222" s="592"/>
      <c r="AL222" s="592"/>
      <c r="AM222" s="592"/>
      <c r="AN222" s="593"/>
      <c r="AO222" s="604">
        <f t="shared" ref="AO222" si="187">AJ222+1</f>
        <v>45949</v>
      </c>
      <c r="AP222" s="605"/>
      <c r="AQ222" s="605"/>
      <c r="AR222" s="605"/>
      <c r="AS222" s="606"/>
      <c r="AT222" s="591">
        <f t="shared" ref="AT222" si="188">AO222+1</f>
        <v>45950</v>
      </c>
      <c r="AU222" s="592"/>
      <c r="AV222" s="592"/>
      <c r="AW222" s="592"/>
      <c r="AX222" s="593"/>
    </row>
    <row r="223" spans="2:50" ht="14.25" hidden="1" customHeight="1" outlineLevel="1">
      <c r="B223" s="602"/>
      <c r="C223" s="602"/>
      <c r="D223" s="602"/>
      <c r="E223" s="602"/>
      <c r="F223" s="602"/>
      <c r="G223" s="602"/>
      <c r="H223" s="602"/>
      <c r="I223" s="602"/>
      <c r="J223" s="602"/>
      <c r="K223" s="602"/>
      <c r="L223" s="602"/>
      <c r="M223" s="603"/>
      <c r="N223" s="577"/>
      <c r="O223" s="577"/>
      <c r="P223" s="596">
        <f>P222</f>
        <v>45944</v>
      </c>
      <c r="Q223" s="597"/>
      <c r="R223" s="597"/>
      <c r="S223" s="597"/>
      <c r="T223" s="598"/>
      <c r="U223" s="607">
        <f>U222</f>
        <v>45945</v>
      </c>
      <c r="V223" s="608"/>
      <c r="W223" s="608"/>
      <c r="X223" s="608"/>
      <c r="Y223" s="609"/>
      <c r="Z223" s="596">
        <f t="shared" ref="Z223" si="189">Z222</f>
        <v>45946</v>
      </c>
      <c r="AA223" s="597"/>
      <c r="AB223" s="597"/>
      <c r="AC223" s="597"/>
      <c r="AD223" s="598"/>
      <c r="AE223" s="607">
        <f t="shared" ref="AE223" si="190">AE222</f>
        <v>45947</v>
      </c>
      <c r="AF223" s="608"/>
      <c r="AG223" s="608"/>
      <c r="AH223" s="608"/>
      <c r="AI223" s="609"/>
      <c r="AJ223" s="596">
        <f t="shared" ref="AJ223" si="191">AJ222</f>
        <v>45948</v>
      </c>
      <c r="AK223" s="597"/>
      <c r="AL223" s="597"/>
      <c r="AM223" s="597"/>
      <c r="AN223" s="598"/>
      <c r="AO223" s="607">
        <f t="shared" ref="AO223" si="192">AO222</f>
        <v>45949</v>
      </c>
      <c r="AP223" s="608"/>
      <c r="AQ223" s="608"/>
      <c r="AR223" s="608"/>
      <c r="AS223" s="609"/>
      <c r="AT223" s="596">
        <f t="shared" ref="AT223" si="193">AT222</f>
        <v>45950</v>
      </c>
      <c r="AU223" s="597"/>
      <c r="AV223" s="597"/>
      <c r="AW223" s="597"/>
      <c r="AX223" s="598"/>
    </row>
    <row r="224" spans="2:50" ht="14.25" hidden="1" customHeight="1" outlineLevel="1">
      <c r="B224" s="575" t="s">
        <v>165</v>
      </c>
      <c r="C224" s="578" t="s">
        <v>160</v>
      </c>
      <c r="D224" s="579"/>
      <c r="E224" s="566" t="s">
        <v>161</v>
      </c>
      <c r="F224" s="567"/>
      <c r="G224" s="568"/>
      <c r="H224" s="575" t="s">
        <v>166</v>
      </c>
      <c r="I224" s="569" t="s">
        <v>446</v>
      </c>
      <c r="J224" s="570"/>
      <c r="K224" s="571"/>
      <c r="L224" s="553" t="s">
        <v>166</v>
      </c>
      <c r="M224" s="553" t="s">
        <v>168</v>
      </c>
      <c r="N224" s="575"/>
      <c r="O224" s="575" t="s">
        <v>167</v>
      </c>
      <c r="P224" s="566" t="s">
        <v>163</v>
      </c>
      <c r="Q224" s="567"/>
      <c r="R224" s="567"/>
      <c r="S224" s="568"/>
      <c r="T224" s="575" t="s">
        <v>166</v>
      </c>
      <c r="U224" s="566" t="s">
        <v>163</v>
      </c>
      <c r="V224" s="567"/>
      <c r="W224" s="567"/>
      <c r="X224" s="568"/>
      <c r="Y224" s="575" t="s">
        <v>166</v>
      </c>
      <c r="Z224" s="566" t="s">
        <v>163</v>
      </c>
      <c r="AA224" s="567"/>
      <c r="AB224" s="567"/>
      <c r="AC224" s="568"/>
      <c r="AD224" s="575" t="s">
        <v>166</v>
      </c>
      <c r="AE224" s="566" t="s">
        <v>163</v>
      </c>
      <c r="AF224" s="567"/>
      <c r="AG224" s="567"/>
      <c r="AH224" s="568"/>
      <c r="AI224" s="575" t="s">
        <v>166</v>
      </c>
      <c r="AJ224" s="566" t="s">
        <v>163</v>
      </c>
      <c r="AK224" s="567"/>
      <c r="AL224" s="567"/>
      <c r="AM224" s="568"/>
      <c r="AN224" s="575" t="s">
        <v>166</v>
      </c>
      <c r="AO224" s="566" t="s">
        <v>163</v>
      </c>
      <c r="AP224" s="567"/>
      <c r="AQ224" s="567"/>
      <c r="AR224" s="568"/>
      <c r="AS224" s="575" t="s">
        <v>166</v>
      </c>
      <c r="AT224" s="566" t="s">
        <v>163</v>
      </c>
      <c r="AU224" s="567"/>
      <c r="AV224" s="567"/>
      <c r="AW224" s="568"/>
      <c r="AX224" s="575" t="s">
        <v>166</v>
      </c>
    </row>
    <row r="225" spans="2:50" ht="14.25" hidden="1" customHeight="1" outlineLevel="1">
      <c r="B225" s="576"/>
      <c r="C225" s="580"/>
      <c r="D225" s="581"/>
      <c r="E225" s="566" t="s">
        <v>447</v>
      </c>
      <c r="F225" s="567"/>
      <c r="G225" s="568"/>
      <c r="H225" s="576"/>
      <c r="I225" s="569" t="s">
        <v>447</v>
      </c>
      <c r="J225" s="570"/>
      <c r="K225" s="571"/>
      <c r="L225" s="554"/>
      <c r="M225" s="554"/>
      <c r="N225" s="576"/>
      <c r="O225" s="576"/>
      <c r="P225" s="566" t="s">
        <v>448</v>
      </c>
      <c r="Q225" s="567"/>
      <c r="R225" s="567"/>
      <c r="S225" s="568"/>
      <c r="T225" s="576"/>
      <c r="U225" s="566" t="s">
        <v>448</v>
      </c>
      <c r="V225" s="567"/>
      <c r="W225" s="567"/>
      <c r="X225" s="568"/>
      <c r="Y225" s="576"/>
      <c r="Z225" s="566" t="s">
        <v>448</v>
      </c>
      <c r="AA225" s="567"/>
      <c r="AB225" s="567"/>
      <c r="AC225" s="568"/>
      <c r="AD225" s="576"/>
      <c r="AE225" s="566" t="s">
        <v>448</v>
      </c>
      <c r="AF225" s="567"/>
      <c r="AG225" s="567"/>
      <c r="AH225" s="568"/>
      <c r="AI225" s="576"/>
      <c r="AJ225" s="566" t="s">
        <v>448</v>
      </c>
      <c r="AK225" s="567"/>
      <c r="AL225" s="567"/>
      <c r="AM225" s="568"/>
      <c r="AN225" s="576"/>
      <c r="AO225" s="566" t="s">
        <v>448</v>
      </c>
      <c r="AP225" s="567"/>
      <c r="AQ225" s="567"/>
      <c r="AR225" s="568"/>
      <c r="AS225" s="576"/>
      <c r="AT225" s="566" t="s">
        <v>448</v>
      </c>
      <c r="AU225" s="567"/>
      <c r="AV225" s="567"/>
      <c r="AW225" s="568"/>
      <c r="AX225" s="576"/>
    </row>
    <row r="226" spans="2:50" ht="14.25" hidden="1" customHeight="1" outlineLevel="1">
      <c r="B226" s="577"/>
      <c r="C226" s="582"/>
      <c r="D226" s="583"/>
      <c r="E226" s="203" t="s">
        <v>162</v>
      </c>
      <c r="F226" s="203" t="s">
        <v>449</v>
      </c>
      <c r="G226" s="203" t="s">
        <v>164</v>
      </c>
      <c r="H226" s="577"/>
      <c r="I226" s="204" t="s">
        <v>162</v>
      </c>
      <c r="J226" s="204" t="s">
        <v>449</v>
      </c>
      <c r="K226" s="204" t="s">
        <v>164</v>
      </c>
      <c r="L226" s="555"/>
      <c r="M226" s="555"/>
      <c r="N226" s="576"/>
      <c r="O226" s="576"/>
      <c r="P226" s="203" t="s">
        <v>162</v>
      </c>
      <c r="Q226" s="203" t="s">
        <v>449</v>
      </c>
      <c r="R226" s="203" t="s">
        <v>164</v>
      </c>
      <c r="S226" s="205" t="s">
        <v>168</v>
      </c>
      <c r="T226" s="577"/>
      <c r="U226" s="203" t="s">
        <v>162</v>
      </c>
      <c r="V226" s="203" t="s">
        <v>449</v>
      </c>
      <c r="W226" s="203" t="s">
        <v>164</v>
      </c>
      <c r="X226" s="205" t="s">
        <v>168</v>
      </c>
      <c r="Y226" s="577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577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577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577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577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577"/>
    </row>
    <row r="227" spans="2:50" ht="14.25" hidden="1" customHeight="1" outlineLevel="1">
      <c r="B227" s="575" t="s">
        <v>630</v>
      </c>
      <c r="C227" s="203">
        <v>1</v>
      </c>
      <c r="D227" s="206" t="s">
        <v>703</v>
      </c>
      <c r="E227" s="203">
        <v>25</v>
      </c>
      <c r="F227" s="203">
        <v>1800</v>
      </c>
      <c r="G227" s="208">
        <f t="shared" ref="G227" si="194">F227/E227</f>
        <v>72</v>
      </c>
      <c r="H227" s="557">
        <f>AVERAGE(G227:G241)</f>
        <v>72</v>
      </c>
      <c r="I227" s="209">
        <f>AVERAGE(P227,U227,Z227,AE227,AJ227,AO227,AT227)</f>
        <v>25</v>
      </c>
      <c r="J227" s="209">
        <f>AVERAGE(Q227,V227,AA227,AF227,AK227,AP227,AU227)</f>
        <v>1535.0268533880476</v>
      </c>
      <c r="K227" s="210">
        <f>AVERAGE(R227,W227,AB227,AG227,AL227,AQ227,AV227)</f>
        <v>61.40107413552191</v>
      </c>
      <c r="L227" s="560">
        <f>IFERROR(AVERAGE(K227:K241),"-")</f>
        <v>61.40107413552191</v>
      </c>
      <c r="M227" s="209">
        <f>RANK(K227, K$227:$K$241)</f>
        <v>1</v>
      </c>
      <c r="N227" s="576"/>
      <c r="O227" s="576"/>
      <c r="P227" s="207">
        <v>25</v>
      </c>
      <c r="Q227" s="207">
        <v>1463.9039836567922</v>
      </c>
      <c r="R227" s="208">
        <f t="shared" ref="R227" si="195">Q227/P227</f>
        <v>58.556159346271691</v>
      </c>
      <c r="S227" s="205">
        <f>RANK(R227, R$227:R$241)</f>
        <v>1</v>
      </c>
      <c r="T227" s="557">
        <f>AVERAGE(R227:R241)</f>
        <v>58.556159346271691</v>
      </c>
      <c r="U227" s="207">
        <v>25</v>
      </c>
      <c r="V227" s="207">
        <v>1485.7269570782717</v>
      </c>
      <c r="W227" s="208">
        <f t="shared" ref="W227" si="196">V227/U227</f>
        <v>59.429078283130863</v>
      </c>
      <c r="X227" s="205">
        <f>RANK(W227, W$227:W$241)</f>
        <v>1</v>
      </c>
      <c r="Y227" s="557">
        <f>AVERAGE(W227:W241)</f>
        <v>59.429078283130863</v>
      </c>
      <c r="Z227" s="207">
        <v>25</v>
      </c>
      <c r="AA227" s="207">
        <v>1507.3239716716621</v>
      </c>
      <c r="AB227" s="208">
        <f t="shared" ref="AB227" si="197">AA227/Z227</f>
        <v>60.292958866866485</v>
      </c>
      <c r="AC227" s="205">
        <f>RANK(AB227, AB$227:AB$241)</f>
        <v>1</v>
      </c>
      <c r="AD227" s="557">
        <f>AVERAGE(AB227:AB241)</f>
        <v>60.292958866866485</v>
      </c>
      <c r="AE227" s="207">
        <v>25</v>
      </c>
      <c r="AF227" s="207">
        <v>1535.4002297970112</v>
      </c>
      <c r="AG227" s="208">
        <f t="shared" ref="AG227" si="198">AF227/AE227</f>
        <v>61.416009191880448</v>
      </c>
      <c r="AH227" s="205">
        <f>RANK(AG227, AG$227:AG$241)</f>
        <v>1</v>
      </c>
      <c r="AI227" s="557">
        <f>AVERAGE(AG227:AG241)</f>
        <v>61.416009191880448</v>
      </c>
      <c r="AJ227" s="207">
        <v>25</v>
      </c>
      <c r="AK227" s="207">
        <v>1574.7937075992079</v>
      </c>
      <c r="AL227" s="208">
        <f t="shared" ref="AL227" si="199">AK227/AJ227</f>
        <v>62.991748303968315</v>
      </c>
      <c r="AM227" s="205">
        <f>RANK(AL227, AL$227:AL$241)</f>
        <v>1</v>
      </c>
      <c r="AN227" s="557">
        <f>AVERAGE(AL227:AL241)</f>
        <v>62.991748303968315</v>
      </c>
      <c r="AO227" s="207">
        <v>25</v>
      </c>
      <c r="AP227" s="207">
        <v>1588.9962825278808</v>
      </c>
      <c r="AQ227" s="208">
        <f t="shared" ref="AQ227" si="200">AP227/AO227</f>
        <v>63.559851301115231</v>
      </c>
      <c r="AR227" s="205">
        <f>RANK(AQ227, AQ$227:AQ$241)</f>
        <v>1</v>
      </c>
      <c r="AS227" s="557">
        <f>AVERAGE(AQ227:AQ241)</f>
        <v>63.559851301115231</v>
      </c>
      <c r="AT227" s="207">
        <v>25</v>
      </c>
      <c r="AU227" s="207">
        <v>1589.0428413855072</v>
      </c>
      <c r="AV227" s="208">
        <f t="shared" ref="AV227" si="201">AU227/AT227</f>
        <v>63.561713655420292</v>
      </c>
      <c r="AW227" s="205">
        <f>RANK(AV227, AV$227:AV$241)</f>
        <v>1</v>
      </c>
      <c r="AX227" s="557">
        <f>AVERAGE(AV227:AV241)</f>
        <v>63.561713655420292</v>
      </c>
    </row>
    <row r="228" spans="2:50" ht="14.25" hidden="1" customHeight="1" outlineLevel="1">
      <c r="B228" s="576"/>
      <c r="C228" s="203">
        <v>2</v>
      </c>
      <c r="D228" s="206"/>
      <c r="E228" s="203"/>
      <c r="F228" s="203"/>
      <c r="G228" s="208"/>
      <c r="H228" s="558"/>
      <c r="I228" s="209"/>
      <c r="J228" s="209"/>
      <c r="K228" s="210"/>
      <c r="L228" s="561"/>
      <c r="M228" s="209"/>
      <c r="N228" s="576"/>
      <c r="O228" s="576"/>
      <c r="P228" s="203"/>
      <c r="Q228" s="203"/>
      <c r="R228" s="208"/>
      <c r="S228" s="205"/>
      <c r="T228" s="558"/>
      <c r="U228" s="203"/>
      <c r="V228" s="203"/>
      <c r="W228" s="208"/>
      <c r="X228" s="205"/>
      <c r="Y228" s="558"/>
      <c r="Z228" s="203"/>
      <c r="AA228" s="203"/>
      <c r="AB228" s="208"/>
      <c r="AC228" s="205"/>
      <c r="AD228" s="558"/>
      <c r="AE228" s="203"/>
      <c r="AF228" s="203"/>
      <c r="AG228" s="208"/>
      <c r="AH228" s="205"/>
      <c r="AI228" s="558"/>
      <c r="AJ228" s="203"/>
      <c r="AK228" s="203"/>
      <c r="AL228" s="208"/>
      <c r="AM228" s="205"/>
      <c r="AN228" s="558"/>
      <c r="AO228" s="203"/>
      <c r="AP228" s="203"/>
      <c r="AQ228" s="208"/>
      <c r="AR228" s="205"/>
      <c r="AS228" s="558"/>
      <c r="AT228" s="203"/>
      <c r="AU228" s="203"/>
      <c r="AV228" s="208"/>
      <c r="AW228" s="205"/>
      <c r="AX228" s="558"/>
    </row>
    <row r="229" spans="2:50" ht="14.25" hidden="1" customHeight="1" outlineLevel="1">
      <c r="B229" s="576"/>
      <c r="C229" s="203">
        <v>3</v>
      </c>
      <c r="D229" s="206"/>
      <c r="E229" s="203"/>
      <c r="F229" s="203"/>
      <c r="G229" s="208"/>
      <c r="H229" s="558"/>
      <c r="I229" s="209"/>
      <c r="J229" s="209"/>
      <c r="K229" s="210"/>
      <c r="L229" s="561"/>
      <c r="M229" s="209"/>
      <c r="N229" s="576"/>
      <c r="O229" s="576"/>
      <c r="P229" s="203"/>
      <c r="Q229" s="203"/>
      <c r="R229" s="208"/>
      <c r="S229" s="205"/>
      <c r="T229" s="558"/>
      <c r="U229" s="203"/>
      <c r="V229" s="203"/>
      <c r="W229" s="208"/>
      <c r="X229" s="205"/>
      <c r="Y229" s="558"/>
      <c r="Z229" s="203"/>
      <c r="AA229" s="203"/>
      <c r="AB229" s="208"/>
      <c r="AC229" s="205"/>
      <c r="AD229" s="558"/>
      <c r="AE229" s="203"/>
      <c r="AF229" s="203"/>
      <c r="AG229" s="208"/>
      <c r="AH229" s="205"/>
      <c r="AI229" s="558"/>
      <c r="AJ229" s="203"/>
      <c r="AK229" s="203"/>
      <c r="AL229" s="208"/>
      <c r="AM229" s="205"/>
      <c r="AN229" s="558"/>
      <c r="AO229" s="203"/>
      <c r="AP229" s="203"/>
      <c r="AQ229" s="208"/>
      <c r="AR229" s="205"/>
      <c r="AS229" s="558"/>
      <c r="AT229" s="203"/>
      <c r="AU229" s="203"/>
      <c r="AV229" s="208"/>
      <c r="AW229" s="205"/>
      <c r="AX229" s="558"/>
    </row>
    <row r="230" spans="2:50" ht="14.25" hidden="1" customHeight="1" outlineLevel="1">
      <c r="B230" s="576"/>
      <c r="C230" s="203">
        <v>4</v>
      </c>
      <c r="D230" s="206"/>
      <c r="E230" s="203"/>
      <c r="F230" s="203"/>
      <c r="G230" s="208"/>
      <c r="H230" s="558"/>
      <c r="I230" s="209"/>
      <c r="J230" s="209"/>
      <c r="K230" s="210"/>
      <c r="L230" s="561"/>
      <c r="M230" s="209"/>
      <c r="N230" s="576"/>
      <c r="O230" s="576"/>
      <c r="P230" s="203"/>
      <c r="Q230" s="203"/>
      <c r="R230" s="208"/>
      <c r="S230" s="205"/>
      <c r="T230" s="558"/>
      <c r="U230" s="203"/>
      <c r="V230" s="203"/>
      <c r="W230" s="208"/>
      <c r="X230" s="205"/>
      <c r="Y230" s="558"/>
      <c r="Z230" s="203"/>
      <c r="AA230" s="203"/>
      <c r="AB230" s="208"/>
      <c r="AC230" s="205"/>
      <c r="AD230" s="558"/>
      <c r="AE230" s="203"/>
      <c r="AF230" s="203"/>
      <c r="AG230" s="208"/>
      <c r="AH230" s="205"/>
      <c r="AI230" s="558"/>
      <c r="AJ230" s="203"/>
      <c r="AK230" s="203"/>
      <c r="AL230" s="208"/>
      <c r="AM230" s="205"/>
      <c r="AN230" s="558"/>
      <c r="AO230" s="203"/>
      <c r="AP230" s="203"/>
      <c r="AQ230" s="208"/>
      <c r="AR230" s="205"/>
      <c r="AS230" s="558"/>
      <c r="AT230" s="203"/>
      <c r="AU230" s="203"/>
      <c r="AV230" s="208"/>
      <c r="AW230" s="205"/>
      <c r="AX230" s="558"/>
    </row>
    <row r="231" spans="2:50" ht="14.25" hidden="1" customHeight="1" outlineLevel="1">
      <c r="B231" s="576"/>
      <c r="C231" s="203">
        <v>5</v>
      </c>
      <c r="D231" s="206"/>
      <c r="E231" s="203"/>
      <c r="F231" s="203"/>
      <c r="G231" s="208"/>
      <c r="H231" s="558"/>
      <c r="I231" s="209"/>
      <c r="J231" s="209"/>
      <c r="K231" s="210"/>
      <c r="L231" s="561"/>
      <c r="M231" s="209"/>
      <c r="N231" s="576"/>
      <c r="O231" s="576"/>
      <c r="P231" s="203"/>
      <c r="Q231" s="203"/>
      <c r="R231" s="208"/>
      <c r="S231" s="205"/>
      <c r="T231" s="558"/>
      <c r="U231" s="203"/>
      <c r="V231" s="203"/>
      <c r="W231" s="208"/>
      <c r="X231" s="205"/>
      <c r="Y231" s="558"/>
      <c r="Z231" s="203"/>
      <c r="AA231" s="203"/>
      <c r="AB231" s="208"/>
      <c r="AC231" s="205"/>
      <c r="AD231" s="558"/>
      <c r="AE231" s="203"/>
      <c r="AF231" s="203"/>
      <c r="AG231" s="208"/>
      <c r="AH231" s="205"/>
      <c r="AI231" s="558"/>
      <c r="AJ231" s="203"/>
      <c r="AK231" s="203"/>
      <c r="AL231" s="208"/>
      <c r="AM231" s="205"/>
      <c r="AN231" s="558"/>
      <c r="AO231" s="203"/>
      <c r="AP231" s="203"/>
      <c r="AQ231" s="208"/>
      <c r="AR231" s="205"/>
      <c r="AS231" s="558"/>
      <c r="AT231" s="203"/>
      <c r="AU231" s="203"/>
      <c r="AV231" s="208"/>
      <c r="AW231" s="205"/>
      <c r="AX231" s="558"/>
    </row>
    <row r="232" spans="2:50" ht="14.25" hidden="1" customHeight="1" outlineLevel="1">
      <c r="B232" s="576"/>
      <c r="C232" s="203">
        <v>6</v>
      </c>
      <c r="D232" s="206"/>
      <c r="E232" s="203"/>
      <c r="F232" s="203"/>
      <c r="G232" s="208"/>
      <c r="H232" s="558"/>
      <c r="I232" s="209"/>
      <c r="J232" s="209"/>
      <c r="K232" s="210"/>
      <c r="L232" s="561"/>
      <c r="M232" s="209"/>
      <c r="N232" s="576"/>
      <c r="O232" s="576"/>
      <c r="P232" s="203"/>
      <c r="Q232" s="203"/>
      <c r="R232" s="208"/>
      <c r="S232" s="205"/>
      <c r="T232" s="558"/>
      <c r="U232" s="203"/>
      <c r="V232" s="203"/>
      <c r="W232" s="208"/>
      <c r="X232" s="205"/>
      <c r="Y232" s="558"/>
      <c r="Z232" s="203"/>
      <c r="AA232" s="203"/>
      <c r="AB232" s="208"/>
      <c r="AC232" s="205"/>
      <c r="AD232" s="558"/>
      <c r="AE232" s="203"/>
      <c r="AF232" s="203"/>
      <c r="AG232" s="208"/>
      <c r="AH232" s="205"/>
      <c r="AI232" s="558"/>
      <c r="AJ232" s="203"/>
      <c r="AK232" s="203"/>
      <c r="AL232" s="208"/>
      <c r="AM232" s="205"/>
      <c r="AN232" s="558"/>
      <c r="AO232" s="203"/>
      <c r="AP232" s="203"/>
      <c r="AQ232" s="208"/>
      <c r="AR232" s="205"/>
      <c r="AS232" s="558"/>
      <c r="AT232" s="203"/>
      <c r="AU232" s="203"/>
      <c r="AV232" s="208"/>
      <c r="AW232" s="205"/>
      <c r="AX232" s="558"/>
    </row>
    <row r="233" spans="2:50" ht="14.25" hidden="1" customHeight="1" outlineLevel="1">
      <c r="B233" s="576"/>
      <c r="C233" s="203">
        <v>7</v>
      </c>
      <c r="D233" s="206"/>
      <c r="E233" s="203"/>
      <c r="F233" s="203"/>
      <c r="G233" s="208"/>
      <c r="H233" s="558"/>
      <c r="I233" s="209"/>
      <c r="J233" s="209"/>
      <c r="K233" s="210"/>
      <c r="L233" s="561"/>
      <c r="M233" s="209"/>
      <c r="N233" s="576"/>
      <c r="O233" s="576"/>
      <c r="P233" s="203"/>
      <c r="Q233" s="203"/>
      <c r="R233" s="208"/>
      <c r="S233" s="205"/>
      <c r="T233" s="558"/>
      <c r="U233" s="203"/>
      <c r="V233" s="203"/>
      <c r="W233" s="208"/>
      <c r="X233" s="205"/>
      <c r="Y233" s="558"/>
      <c r="Z233" s="203"/>
      <c r="AA233" s="203"/>
      <c r="AB233" s="208"/>
      <c r="AC233" s="205"/>
      <c r="AD233" s="558"/>
      <c r="AE233" s="203"/>
      <c r="AF233" s="203"/>
      <c r="AG233" s="208"/>
      <c r="AH233" s="205"/>
      <c r="AI233" s="558"/>
      <c r="AJ233" s="203"/>
      <c r="AK233" s="203"/>
      <c r="AL233" s="208"/>
      <c r="AM233" s="205"/>
      <c r="AN233" s="558"/>
      <c r="AO233" s="203"/>
      <c r="AP233" s="203"/>
      <c r="AQ233" s="208"/>
      <c r="AR233" s="205"/>
      <c r="AS233" s="558"/>
      <c r="AT233" s="203"/>
      <c r="AU233" s="203"/>
      <c r="AV233" s="208"/>
      <c r="AW233" s="205"/>
      <c r="AX233" s="558"/>
    </row>
    <row r="234" spans="2:50" ht="14.25" hidden="1" customHeight="1" outlineLevel="1">
      <c r="B234" s="576"/>
      <c r="C234" s="203">
        <v>8</v>
      </c>
      <c r="D234" s="206"/>
      <c r="E234" s="203"/>
      <c r="F234" s="203"/>
      <c r="G234" s="208"/>
      <c r="H234" s="558"/>
      <c r="I234" s="209"/>
      <c r="J234" s="209"/>
      <c r="K234" s="210"/>
      <c r="L234" s="561"/>
      <c r="M234" s="209"/>
      <c r="N234" s="576"/>
      <c r="O234" s="576"/>
      <c r="P234" s="203"/>
      <c r="Q234" s="203"/>
      <c r="R234" s="208"/>
      <c r="S234" s="205"/>
      <c r="T234" s="558"/>
      <c r="U234" s="203"/>
      <c r="V234" s="203"/>
      <c r="W234" s="208"/>
      <c r="X234" s="205"/>
      <c r="Y234" s="558"/>
      <c r="Z234" s="203"/>
      <c r="AA234" s="203"/>
      <c r="AB234" s="208"/>
      <c r="AC234" s="205"/>
      <c r="AD234" s="558"/>
      <c r="AE234" s="203"/>
      <c r="AF234" s="203"/>
      <c r="AG234" s="208"/>
      <c r="AH234" s="205"/>
      <c r="AI234" s="558"/>
      <c r="AJ234" s="203"/>
      <c r="AK234" s="203"/>
      <c r="AL234" s="208"/>
      <c r="AM234" s="205"/>
      <c r="AN234" s="558"/>
      <c r="AO234" s="203"/>
      <c r="AP234" s="203"/>
      <c r="AQ234" s="208"/>
      <c r="AR234" s="205"/>
      <c r="AS234" s="558"/>
      <c r="AT234" s="203"/>
      <c r="AU234" s="203"/>
      <c r="AV234" s="208"/>
      <c r="AW234" s="205"/>
      <c r="AX234" s="558"/>
    </row>
    <row r="235" spans="2:50" ht="14.25" hidden="1" customHeight="1" outlineLevel="1">
      <c r="B235" s="576"/>
      <c r="C235" s="203">
        <v>9</v>
      </c>
      <c r="D235" s="206"/>
      <c r="E235" s="203"/>
      <c r="F235" s="203"/>
      <c r="G235" s="208"/>
      <c r="H235" s="558"/>
      <c r="I235" s="209"/>
      <c r="J235" s="209"/>
      <c r="K235" s="210"/>
      <c r="L235" s="561"/>
      <c r="M235" s="209"/>
      <c r="N235" s="576"/>
      <c r="O235" s="576"/>
      <c r="P235" s="203"/>
      <c r="Q235" s="203"/>
      <c r="R235" s="208"/>
      <c r="S235" s="205"/>
      <c r="T235" s="558"/>
      <c r="U235" s="203"/>
      <c r="V235" s="203"/>
      <c r="W235" s="208"/>
      <c r="X235" s="205"/>
      <c r="Y235" s="558"/>
      <c r="Z235" s="203"/>
      <c r="AA235" s="203"/>
      <c r="AB235" s="208"/>
      <c r="AC235" s="205"/>
      <c r="AD235" s="558"/>
      <c r="AE235" s="203"/>
      <c r="AF235" s="203"/>
      <c r="AG235" s="208"/>
      <c r="AH235" s="205"/>
      <c r="AI235" s="558"/>
      <c r="AJ235" s="203"/>
      <c r="AK235" s="203"/>
      <c r="AL235" s="208"/>
      <c r="AM235" s="205"/>
      <c r="AN235" s="558"/>
      <c r="AO235" s="203"/>
      <c r="AP235" s="203"/>
      <c r="AQ235" s="208"/>
      <c r="AR235" s="205"/>
      <c r="AS235" s="558"/>
      <c r="AT235" s="203"/>
      <c r="AU235" s="203"/>
      <c r="AV235" s="208"/>
      <c r="AW235" s="205"/>
      <c r="AX235" s="558"/>
    </row>
    <row r="236" spans="2:50" ht="14.25" hidden="1" customHeight="1" outlineLevel="1">
      <c r="B236" s="576"/>
      <c r="C236" s="203">
        <v>10</v>
      </c>
      <c r="D236" s="206"/>
      <c r="E236" s="203"/>
      <c r="F236" s="203"/>
      <c r="G236" s="208"/>
      <c r="H236" s="558"/>
      <c r="I236" s="209"/>
      <c r="J236" s="209"/>
      <c r="K236" s="210"/>
      <c r="L236" s="561"/>
      <c r="M236" s="209"/>
      <c r="N236" s="576"/>
      <c r="O236" s="576"/>
      <c r="P236" s="203"/>
      <c r="Q236" s="203"/>
      <c r="R236" s="208"/>
      <c r="S236" s="205"/>
      <c r="T236" s="558"/>
      <c r="U236" s="203"/>
      <c r="V236" s="203"/>
      <c r="W236" s="208"/>
      <c r="X236" s="205"/>
      <c r="Y236" s="558"/>
      <c r="Z236" s="203"/>
      <c r="AA236" s="203"/>
      <c r="AB236" s="208"/>
      <c r="AC236" s="205"/>
      <c r="AD236" s="558"/>
      <c r="AE236" s="203"/>
      <c r="AF236" s="203"/>
      <c r="AG236" s="208"/>
      <c r="AH236" s="205"/>
      <c r="AI236" s="558"/>
      <c r="AJ236" s="203"/>
      <c r="AK236" s="203"/>
      <c r="AL236" s="208"/>
      <c r="AM236" s="205"/>
      <c r="AN236" s="558"/>
      <c r="AO236" s="203"/>
      <c r="AP236" s="203"/>
      <c r="AQ236" s="208"/>
      <c r="AR236" s="205"/>
      <c r="AS236" s="558"/>
      <c r="AT236" s="203"/>
      <c r="AU236" s="203"/>
      <c r="AV236" s="208"/>
      <c r="AW236" s="205"/>
      <c r="AX236" s="558"/>
    </row>
    <row r="237" spans="2:50" ht="14.25" hidden="1" customHeight="1" outlineLevel="1">
      <c r="B237" s="576"/>
      <c r="C237" s="203">
        <v>11</v>
      </c>
      <c r="D237" s="206"/>
      <c r="E237" s="203"/>
      <c r="F237" s="203"/>
      <c r="G237" s="208"/>
      <c r="H237" s="558"/>
      <c r="I237" s="209"/>
      <c r="J237" s="209"/>
      <c r="K237" s="210"/>
      <c r="L237" s="561"/>
      <c r="M237" s="209"/>
      <c r="N237" s="576"/>
      <c r="O237" s="576"/>
      <c r="P237" s="203"/>
      <c r="Q237" s="203"/>
      <c r="R237" s="208"/>
      <c r="S237" s="205"/>
      <c r="T237" s="558"/>
      <c r="U237" s="203"/>
      <c r="V237" s="203"/>
      <c r="W237" s="208"/>
      <c r="X237" s="205"/>
      <c r="Y237" s="558"/>
      <c r="Z237" s="203"/>
      <c r="AA237" s="203"/>
      <c r="AB237" s="208"/>
      <c r="AC237" s="205"/>
      <c r="AD237" s="558"/>
      <c r="AE237" s="203"/>
      <c r="AF237" s="203"/>
      <c r="AG237" s="208"/>
      <c r="AH237" s="205"/>
      <c r="AI237" s="558"/>
      <c r="AJ237" s="203"/>
      <c r="AK237" s="203"/>
      <c r="AL237" s="208"/>
      <c r="AM237" s="205"/>
      <c r="AN237" s="558"/>
      <c r="AO237" s="203"/>
      <c r="AP237" s="203"/>
      <c r="AQ237" s="208"/>
      <c r="AR237" s="205"/>
      <c r="AS237" s="558"/>
      <c r="AT237" s="203"/>
      <c r="AU237" s="203"/>
      <c r="AV237" s="208"/>
      <c r="AW237" s="205"/>
      <c r="AX237" s="558"/>
    </row>
    <row r="238" spans="2:50" ht="14.25" hidden="1" customHeight="1" outlineLevel="1">
      <c r="B238" s="576"/>
      <c r="C238" s="203">
        <v>12</v>
      </c>
      <c r="D238" s="206"/>
      <c r="E238" s="203"/>
      <c r="F238" s="203"/>
      <c r="G238" s="208"/>
      <c r="H238" s="558"/>
      <c r="I238" s="209"/>
      <c r="J238" s="209"/>
      <c r="K238" s="210"/>
      <c r="L238" s="561"/>
      <c r="M238" s="209"/>
      <c r="N238" s="576"/>
      <c r="O238" s="576"/>
      <c r="P238" s="203"/>
      <c r="Q238" s="203"/>
      <c r="R238" s="208"/>
      <c r="S238" s="205"/>
      <c r="T238" s="558"/>
      <c r="U238" s="203"/>
      <c r="V238" s="203"/>
      <c r="W238" s="208"/>
      <c r="X238" s="205"/>
      <c r="Y238" s="558"/>
      <c r="Z238" s="203"/>
      <c r="AA238" s="203"/>
      <c r="AB238" s="208"/>
      <c r="AC238" s="205"/>
      <c r="AD238" s="558"/>
      <c r="AE238" s="203"/>
      <c r="AF238" s="203"/>
      <c r="AG238" s="208"/>
      <c r="AH238" s="205"/>
      <c r="AI238" s="558"/>
      <c r="AJ238" s="203"/>
      <c r="AK238" s="203"/>
      <c r="AL238" s="208"/>
      <c r="AM238" s="205"/>
      <c r="AN238" s="558"/>
      <c r="AO238" s="203"/>
      <c r="AP238" s="203"/>
      <c r="AQ238" s="208"/>
      <c r="AR238" s="205"/>
      <c r="AS238" s="558"/>
      <c r="AT238" s="203"/>
      <c r="AU238" s="203"/>
      <c r="AV238" s="208"/>
      <c r="AW238" s="205"/>
      <c r="AX238" s="558"/>
    </row>
    <row r="239" spans="2:50" ht="14.25" hidden="1" customHeight="1" outlineLevel="1">
      <c r="B239" s="576"/>
      <c r="C239" s="203">
        <v>13</v>
      </c>
      <c r="D239" s="206"/>
      <c r="E239" s="203"/>
      <c r="F239" s="203"/>
      <c r="G239" s="208"/>
      <c r="H239" s="558"/>
      <c r="I239" s="209"/>
      <c r="J239" s="209"/>
      <c r="K239" s="210"/>
      <c r="L239" s="561"/>
      <c r="M239" s="209"/>
      <c r="N239" s="576"/>
      <c r="O239" s="576"/>
      <c r="P239" s="203"/>
      <c r="Q239" s="203"/>
      <c r="R239" s="208"/>
      <c r="S239" s="205"/>
      <c r="T239" s="558"/>
      <c r="U239" s="203"/>
      <c r="V239" s="203"/>
      <c r="W239" s="208"/>
      <c r="X239" s="205"/>
      <c r="Y239" s="558"/>
      <c r="Z239" s="203"/>
      <c r="AA239" s="203"/>
      <c r="AB239" s="208"/>
      <c r="AC239" s="205"/>
      <c r="AD239" s="558"/>
      <c r="AE239" s="203"/>
      <c r="AF239" s="203"/>
      <c r="AG239" s="208"/>
      <c r="AH239" s="205"/>
      <c r="AI239" s="558"/>
      <c r="AJ239" s="203"/>
      <c r="AK239" s="203"/>
      <c r="AL239" s="208"/>
      <c r="AM239" s="205"/>
      <c r="AN239" s="558"/>
      <c r="AO239" s="203"/>
      <c r="AP239" s="203"/>
      <c r="AQ239" s="208"/>
      <c r="AR239" s="205"/>
      <c r="AS239" s="558"/>
      <c r="AT239" s="203"/>
      <c r="AU239" s="203"/>
      <c r="AV239" s="208"/>
      <c r="AW239" s="205"/>
      <c r="AX239" s="558"/>
    </row>
    <row r="240" spans="2:50" ht="14.25" hidden="1" customHeight="1" outlineLevel="1">
      <c r="B240" s="576"/>
      <c r="C240" s="203">
        <v>14</v>
      </c>
      <c r="D240" s="206"/>
      <c r="E240" s="203"/>
      <c r="F240" s="203"/>
      <c r="G240" s="208"/>
      <c r="H240" s="558"/>
      <c r="I240" s="209"/>
      <c r="J240" s="209"/>
      <c r="K240" s="210"/>
      <c r="L240" s="561"/>
      <c r="M240" s="209"/>
      <c r="N240" s="576"/>
      <c r="O240" s="576"/>
      <c r="P240" s="203"/>
      <c r="Q240" s="203"/>
      <c r="R240" s="208"/>
      <c r="S240" s="205"/>
      <c r="T240" s="558"/>
      <c r="U240" s="203"/>
      <c r="V240" s="203"/>
      <c r="W240" s="208"/>
      <c r="X240" s="205"/>
      <c r="Y240" s="558"/>
      <c r="Z240" s="203"/>
      <c r="AA240" s="203"/>
      <c r="AB240" s="208"/>
      <c r="AC240" s="205"/>
      <c r="AD240" s="558"/>
      <c r="AE240" s="203"/>
      <c r="AF240" s="203"/>
      <c r="AG240" s="208"/>
      <c r="AH240" s="205"/>
      <c r="AI240" s="558"/>
      <c r="AJ240" s="203"/>
      <c r="AK240" s="203"/>
      <c r="AL240" s="208"/>
      <c r="AM240" s="205"/>
      <c r="AN240" s="558"/>
      <c r="AO240" s="203"/>
      <c r="AP240" s="203"/>
      <c r="AQ240" s="208"/>
      <c r="AR240" s="205"/>
      <c r="AS240" s="558"/>
      <c r="AT240" s="203"/>
      <c r="AU240" s="203"/>
      <c r="AV240" s="208"/>
      <c r="AW240" s="205"/>
      <c r="AX240" s="558"/>
    </row>
    <row r="241" spans="2:50" ht="14.25" hidden="1" customHeight="1" outlineLevel="1">
      <c r="B241" s="577"/>
      <c r="C241" s="203">
        <v>15</v>
      </c>
      <c r="D241" s="206"/>
      <c r="E241" s="203"/>
      <c r="F241" s="203"/>
      <c r="G241" s="208"/>
      <c r="H241" s="559"/>
      <c r="I241" s="209"/>
      <c r="J241" s="209"/>
      <c r="K241" s="210"/>
      <c r="L241" s="562"/>
      <c r="M241" s="209"/>
      <c r="N241" s="577"/>
      <c r="O241" s="577"/>
      <c r="P241" s="203"/>
      <c r="Q241" s="207"/>
      <c r="R241" s="208"/>
      <c r="S241" s="205"/>
      <c r="T241" s="559"/>
      <c r="U241" s="203"/>
      <c r="V241" s="203"/>
      <c r="W241" s="208"/>
      <c r="X241" s="205"/>
      <c r="Y241" s="559"/>
      <c r="Z241" s="203"/>
      <c r="AA241" s="203"/>
      <c r="AB241" s="208"/>
      <c r="AC241" s="205"/>
      <c r="AD241" s="559"/>
      <c r="AE241" s="203"/>
      <c r="AF241" s="203"/>
      <c r="AG241" s="208"/>
      <c r="AH241" s="205"/>
      <c r="AI241" s="559"/>
      <c r="AJ241" s="203"/>
      <c r="AK241" s="203"/>
      <c r="AL241" s="208"/>
      <c r="AM241" s="205"/>
      <c r="AN241" s="559"/>
      <c r="AO241" s="203"/>
      <c r="AP241" s="203"/>
      <c r="AQ241" s="208"/>
      <c r="AR241" s="205"/>
      <c r="AS241" s="559"/>
      <c r="AT241" s="203"/>
      <c r="AU241" s="203"/>
      <c r="AV241" s="208"/>
      <c r="AW241" s="205"/>
      <c r="AX241" s="559"/>
    </row>
    <row r="242" spans="2:50" ht="14.25" hidden="1" customHeight="1" outlineLevel="1" collapsed="1">
      <c r="B242" s="531" t="s">
        <v>697</v>
      </c>
      <c r="C242" s="532"/>
      <c r="D242" s="532"/>
      <c r="E242" s="532"/>
      <c r="F242" s="532"/>
      <c r="G242" s="532"/>
      <c r="H242" s="532"/>
      <c r="I242" s="532"/>
      <c r="J242" s="532"/>
      <c r="K242" s="532"/>
      <c r="L242" s="532"/>
      <c r="M242" s="533"/>
      <c r="N242" s="575" t="s">
        <v>445</v>
      </c>
      <c r="O242" s="575" t="s">
        <v>105</v>
      </c>
      <c r="P242" s="587">
        <f>AT222+1</f>
        <v>45951</v>
      </c>
      <c r="Q242" s="588"/>
      <c r="R242" s="588"/>
      <c r="S242" s="588"/>
      <c r="T242" s="588"/>
      <c r="U242" s="589">
        <f>P242+1</f>
        <v>45952</v>
      </c>
      <c r="V242" s="590"/>
      <c r="W242" s="590"/>
      <c r="X242" s="590"/>
      <c r="Y242" s="590"/>
      <c r="Z242" s="587">
        <f t="shared" ref="Z242" si="202">U242+1</f>
        <v>45953</v>
      </c>
      <c r="AA242" s="588"/>
      <c r="AB242" s="588"/>
      <c r="AC242" s="588"/>
      <c r="AD242" s="588"/>
      <c r="AE242" s="589">
        <f t="shared" ref="AE242" si="203">Z242+1</f>
        <v>45954</v>
      </c>
      <c r="AF242" s="590"/>
      <c r="AG242" s="590"/>
      <c r="AH242" s="590"/>
      <c r="AI242" s="590"/>
      <c r="AJ242" s="591">
        <f t="shared" ref="AJ242" si="204">AE242+1</f>
        <v>45955</v>
      </c>
      <c r="AK242" s="592"/>
      <c r="AL242" s="592"/>
      <c r="AM242" s="592"/>
      <c r="AN242" s="593"/>
      <c r="AO242" s="589">
        <f t="shared" ref="AO242" si="205">AJ242+1</f>
        <v>45956</v>
      </c>
      <c r="AP242" s="590"/>
      <c r="AQ242" s="590"/>
      <c r="AR242" s="590"/>
      <c r="AS242" s="590"/>
      <c r="AT242" s="591">
        <f t="shared" ref="AT242" si="206">AO242+1</f>
        <v>45957</v>
      </c>
      <c r="AU242" s="592"/>
      <c r="AV242" s="592"/>
      <c r="AW242" s="592"/>
      <c r="AX242" s="593"/>
    </row>
    <row r="243" spans="2:50" ht="14.25" hidden="1" customHeight="1" outlineLevel="1">
      <c r="B243" s="534"/>
      <c r="C243" s="534"/>
      <c r="D243" s="534"/>
      <c r="E243" s="534"/>
      <c r="F243" s="534"/>
      <c r="G243" s="534"/>
      <c r="H243" s="534"/>
      <c r="I243" s="534"/>
      <c r="J243" s="534"/>
      <c r="K243" s="534"/>
      <c r="L243" s="534"/>
      <c r="M243" s="535"/>
      <c r="N243" s="577"/>
      <c r="O243" s="577"/>
      <c r="P243" s="594">
        <f>P242</f>
        <v>45951</v>
      </c>
      <c r="Q243" s="594"/>
      <c r="R243" s="594"/>
      <c r="S243" s="594"/>
      <c r="T243" s="594"/>
      <c r="U243" s="595">
        <f>U242</f>
        <v>45952</v>
      </c>
      <c r="V243" s="595"/>
      <c r="W243" s="595"/>
      <c r="X243" s="595"/>
      <c r="Y243" s="595"/>
      <c r="Z243" s="594">
        <f t="shared" ref="Z243" si="207">Z242</f>
        <v>45953</v>
      </c>
      <c r="AA243" s="594"/>
      <c r="AB243" s="594"/>
      <c r="AC243" s="594"/>
      <c r="AD243" s="594"/>
      <c r="AE243" s="595">
        <f t="shared" ref="AE243" si="208">AE242</f>
        <v>45954</v>
      </c>
      <c r="AF243" s="595"/>
      <c r="AG243" s="595"/>
      <c r="AH243" s="595"/>
      <c r="AI243" s="595"/>
      <c r="AJ243" s="596">
        <f t="shared" ref="AJ243" si="209">AJ242</f>
        <v>45955</v>
      </c>
      <c r="AK243" s="597"/>
      <c r="AL243" s="597"/>
      <c r="AM243" s="597"/>
      <c r="AN243" s="598"/>
      <c r="AO243" s="595">
        <f t="shared" ref="AO243" si="210">AO242</f>
        <v>45956</v>
      </c>
      <c r="AP243" s="595"/>
      <c r="AQ243" s="595"/>
      <c r="AR243" s="595"/>
      <c r="AS243" s="595"/>
      <c r="AT243" s="596">
        <f t="shared" ref="AT243" si="211">AT242</f>
        <v>45957</v>
      </c>
      <c r="AU243" s="597"/>
      <c r="AV243" s="597"/>
      <c r="AW243" s="597"/>
      <c r="AX243" s="598"/>
    </row>
    <row r="244" spans="2:50" ht="14.25" hidden="1" customHeight="1" outlineLevel="1">
      <c r="B244" s="494" t="s">
        <v>165</v>
      </c>
      <c r="C244" s="494" t="s">
        <v>160</v>
      </c>
      <c r="D244" s="494"/>
      <c r="E244" s="494" t="s">
        <v>161</v>
      </c>
      <c r="F244" s="494"/>
      <c r="G244" s="494"/>
      <c r="H244" s="494" t="s">
        <v>166</v>
      </c>
      <c r="I244" s="527" t="s">
        <v>446</v>
      </c>
      <c r="J244" s="527"/>
      <c r="K244" s="527"/>
      <c r="L244" s="527" t="s">
        <v>166</v>
      </c>
      <c r="M244" s="527" t="s">
        <v>168</v>
      </c>
      <c r="N244" s="494"/>
      <c r="O244" s="494" t="s">
        <v>167</v>
      </c>
      <c r="P244" s="494" t="s">
        <v>163</v>
      </c>
      <c r="Q244" s="494"/>
      <c r="R244" s="494"/>
      <c r="S244" s="494"/>
      <c r="T244" s="494" t="s">
        <v>166</v>
      </c>
      <c r="U244" s="494" t="s">
        <v>163</v>
      </c>
      <c r="V244" s="494"/>
      <c r="W244" s="494"/>
      <c r="X244" s="494"/>
      <c r="Y244" s="494" t="s">
        <v>166</v>
      </c>
      <c r="Z244" s="494" t="s">
        <v>163</v>
      </c>
      <c r="AA244" s="494"/>
      <c r="AB244" s="494"/>
      <c r="AC244" s="494"/>
      <c r="AD244" s="494" t="s">
        <v>166</v>
      </c>
      <c r="AE244" s="494" t="s">
        <v>163</v>
      </c>
      <c r="AF244" s="494"/>
      <c r="AG244" s="494"/>
      <c r="AH244" s="494"/>
      <c r="AI244" s="494" t="s">
        <v>166</v>
      </c>
      <c r="AJ244" s="494" t="s">
        <v>163</v>
      </c>
      <c r="AK244" s="494"/>
      <c r="AL244" s="494"/>
      <c r="AM244" s="494"/>
      <c r="AN244" s="494" t="s">
        <v>166</v>
      </c>
      <c r="AO244" s="494" t="s">
        <v>163</v>
      </c>
      <c r="AP244" s="494"/>
      <c r="AQ244" s="494"/>
      <c r="AR244" s="494"/>
      <c r="AS244" s="494" t="s">
        <v>166</v>
      </c>
      <c r="AT244" s="494" t="s">
        <v>163</v>
      </c>
      <c r="AU244" s="494"/>
      <c r="AV244" s="494"/>
      <c r="AW244" s="494"/>
      <c r="AX244" s="494" t="s">
        <v>166</v>
      </c>
    </row>
    <row r="245" spans="2:50" ht="14.25" hidden="1" customHeight="1" outlineLevel="1">
      <c r="B245" s="494"/>
      <c r="C245" s="494"/>
      <c r="D245" s="494"/>
      <c r="E245" s="494" t="s">
        <v>447</v>
      </c>
      <c r="F245" s="494"/>
      <c r="G245" s="494"/>
      <c r="H245" s="494"/>
      <c r="I245" s="527" t="s">
        <v>447</v>
      </c>
      <c r="J245" s="527"/>
      <c r="K245" s="527"/>
      <c r="L245" s="527"/>
      <c r="M245" s="527"/>
      <c r="N245" s="494"/>
      <c r="O245" s="494"/>
      <c r="P245" s="494" t="s">
        <v>448</v>
      </c>
      <c r="Q245" s="494"/>
      <c r="R245" s="494"/>
      <c r="S245" s="494"/>
      <c r="T245" s="494"/>
      <c r="U245" s="494" t="s">
        <v>448</v>
      </c>
      <c r="V245" s="494"/>
      <c r="W245" s="494"/>
      <c r="X245" s="494"/>
      <c r="Y245" s="494"/>
      <c r="Z245" s="494" t="s">
        <v>448</v>
      </c>
      <c r="AA245" s="494"/>
      <c r="AB245" s="494"/>
      <c r="AC245" s="494"/>
      <c r="AD245" s="494"/>
      <c r="AE245" s="494" t="s">
        <v>448</v>
      </c>
      <c r="AF245" s="494"/>
      <c r="AG245" s="494"/>
      <c r="AH245" s="494"/>
      <c r="AI245" s="494"/>
      <c r="AJ245" s="494" t="s">
        <v>448</v>
      </c>
      <c r="AK245" s="494"/>
      <c r="AL245" s="494"/>
      <c r="AM245" s="494"/>
      <c r="AN245" s="494"/>
      <c r="AO245" s="494" t="s">
        <v>448</v>
      </c>
      <c r="AP245" s="494"/>
      <c r="AQ245" s="494"/>
      <c r="AR245" s="494"/>
      <c r="AS245" s="494"/>
      <c r="AT245" s="494" t="s">
        <v>448</v>
      </c>
      <c r="AU245" s="494"/>
      <c r="AV245" s="494"/>
      <c r="AW245" s="494"/>
      <c r="AX245" s="494"/>
    </row>
    <row r="246" spans="2:50" ht="14.25" hidden="1" customHeight="1" outlineLevel="1">
      <c r="B246" s="494"/>
      <c r="C246" s="494"/>
      <c r="D246" s="494"/>
      <c r="E246" s="203" t="s">
        <v>162</v>
      </c>
      <c r="F246" s="203" t="s">
        <v>449</v>
      </c>
      <c r="G246" s="203" t="s">
        <v>164</v>
      </c>
      <c r="H246" s="494"/>
      <c r="I246" s="204" t="s">
        <v>162</v>
      </c>
      <c r="J246" s="204" t="s">
        <v>449</v>
      </c>
      <c r="K246" s="204" t="s">
        <v>164</v>
      </c>
      <c r="L246" s="527"/>
      <c r="M246" s="527"/>
      <c r="N246" s="494"/>
      <c r="O246" s="494"/>
      <c r="P246" s="203" t="s">
        <v>162</v>
      </c>
      <c r="Q246" s="203" t="s">
        <v>449</v>
      </c>
      <c r="R246" s="203" t="s">
        <v>164</v>
      </c>
      <c r="S246" s="205" t="s">
        <v>168</v>
      </c>
      <c r="T246" s="494"/>
      <c r="U246" s="203" t="s">
        <v>162</v>
      </c>
      <c r="V246" s="203" t="s">
        <v>449</v>
      </c>
      <c r="W246" s="203" t="s">
        <v>164</v>
      </c>
      <c r="X246" s="205" t="s">
        <v>168</v>
      </c>
      <c r="Y246" s="494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494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494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494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494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494"/>
    </row>
    <row r="247" spans="2:50" ht="14.25" hidden="1" customHeight="1" outlineLevel="1">
      <c r="B247" s="494" t="s">
        <v>630</v>
      </c>
      <c r="C247" s="203">
        <v>1</v>
      </c>
      <c r="D247" s="206" t="s">
        <v>703</v>
      </c>
      <c r="E247" s="203">
        <v>25</v>
      </c>
      <c r="F247" s="203">
        <v>1800</v>
      </c>
      <c r="G247" s="208">
        <f t="shared" ref="G247" si="212">F247/E247</f>
        <v>72</v>
      </c>
      <c r="H247" s="529">
        <f>AVERAGE(G247:G261)</f>
        <v>72</v>
      </c>
      <c r="I247" s="209">
        <f>AVERAGE(P247,U247,Z247,AE247,AJ247,AO247,AT247)</f>
        <v>25</v>
      </c>
      <c r="J247" s="209">
        <f>AVERAGE(Q247,V247,AA247,AF247,AK247,AP247,AU247)</f>
        <v>1589.7537403699259</v>
      </c>
      <c r="K247" s="210">
        <f>AVERAGE(R247,W247,AB247,AG247,AL247,AQ247,AV247)</f>
        <v>63.590149614797042</v>
      </c>
      <c r="L247" s="530">
        <f>IFERROR(AVERAGE(K247:K261),"-")</f>
        <v>63.590149614797042</v>
      </c>
      <c r="M247" s="209">
        <f>RANK(K247, K$247:$K$261)</f>
        <v>1</v>
      </c>
      <c r="N247" s="494"/>
      <c r="O247" s="494"/>
      <c r="P247" s="207">
        <v>25</v>
      </c>
      <c r="Q247" s="207">
        <v>1589.1360271924364</v>
      </c>
      <c r="R247" s="208">
        <f t="shared" ref="R247" si="213">Q247/P247</f>
        <v>63.565441087697451</v>
      </c>
      <c r="S247" s="205">
        <f>RANK(R247, R$247:R$261)</f>
        <v>1</v>
      </c>
      <c r="T247" s="529">
        <f>AVERAGE(R247:R261)</f>
        <v>63.565441087697451</v>
      </c>
      <c r="U247" s="207">
        <v>25</v>
      </c>
      <c r="V247" s="207">
        <v>1589.3071467539548</v>
      </c>
      <c r="W247" s="208">
        <f t="shared" ref="W247" si="214">V247/U247</f>
        <v>63.572285870158197</v>
      </c>
      <c r="X247" s="205">
        <f>RANK(W247, W$247:W$261)</f>
        <v>1</v>
      </c>
      <c r="Y247" s="529">
        <f>AVERAGE(W247:W261)</f>
        <v>63.572285870158197</v>
      </c>
      <c r="Z247" s="207">
        <v>25</v>
      </c>
      <c r="AA247" s="207">
        <v>1589.346889159023</v>
      </c>
      <c r="AB247" s="208">
        <f t="shared" ref="AB247" si="215">AA247/Z247</f>
        <v>63.573875566360918</v>
      </c>
      <c r="AC247" s="205">
        <f>RANK(AB247, AB$247:AB$261)</f>
        <v>1</v>
      </c>
      <c r="AD247" s="529">
        <f>AVERAGE(AB247:AB261)</f>
        <v>63.573875566360918</v>
      </c>
      <c r="AE247" s="207">
        <v>25</v>
      </c>
      <c r="AF247" s="207">
        <v>1589.3557998561596</v>
      </c>
      <c r="AG247" s="208">
        <f t="shared" ref="AG247" si="216">AF247/AE247</f>
        <v>63.574231994246382</v>
      </c>
      <c r="AH247" s="205">
        <f>RANK(AG247, AG$247:AG$261)</f>
        <v>1</v>
      </c>
      <c r="AI247" s="529">
        <f>AVERAGE(AG247:AG261)</f>
        <v>63.574231994246382</v>
      </c>
      <c r="AJ247" s="207">
        <v>25</v>
      </c>
      <c r="AK247" s="207">
        <v>1590.3748264692274</v>
      </c>
      <c r="AL247" s="208">
        <f t="shared" ref="AL247" si="217">AK247/AJ247</f>
        <v>63.614993058769095</v>
      </c>
      <c r="AM247" s="205">
        <f>RANK(AL247, AL$247:AL$261)</f>
        <v>1</v>
      </c>
      <c r="AN247" s="529">
        <f>AVERAGE(AL247:AL261)</f>
        <v>63.614993058769095</v>
      </c>
      <c r="AO247" s="207">
        <v>25</v>
      </c>
      <c r="AP247" s="207">
        <v>1590.3756434908973</v>
      </c>
      <c r="AQ247" s="208">
        <f t="shared" ref="AQ247" si="218">AP247/AO247</f>
        <v>63.615025739635897</v>
      </c>
      <c r="AR247" s="205">
        <f>RANK(AQ247, AQ$247:AQ$261)</f>
        <v>1</v>
      </c>
      <c r="AS247" s="529">
        <f>AVERAGE(AQ247:AQ261)</f>
        <v>63.615025739635897</v>
      </c>
      <c r="AT247" s="207">
        <v>25</v>
      </c>
      <c r="AU247" s="207">
        <v>1590.3798496677837</v>
      </c>
      <c r="AV247" s="208">
        <f t="shared" ref="AV247" si="219">AU247/AT247</f>
        <v>63.615193986711347</v>
      </c>
      <c r="AW247" s="205">
        <f>RANK(AV247, AV$247:AV$261)</f>
        <v>1</v>
      </c>
      <c r="AX247" s="529">
        <f>AVERAGE(AV247:AV261)</f>
        <v>63.615193986711347</v>
      </c>
    </row>
    <row r="248" spans="2:50" ht="14.25" hidden="1" customHeight="1" outlineLevel="1">
      <c r="B248" s="494"/>
      <c r="C248" s="203">
        <v>2</v>
      </c>
      <c r="D248" s="206"/>
      <c r="E248" s="203"/>
      <c r="F248" s="203"/>
      <c r="G248" s="208"/>
      <c r="H248" s="529"/>
      <c r="I248" s="209"/>
      <c r="J248" s="209"/>
      <c r="K248" s="210"/>
      <c r="L248" s="530"/>
      <c r="M248" s="209"/>
      <c r="N248" s="494"/>
      <c r="O248" s="494"/>
      <c r="P248" s="203"/>
      <c r="Q248" s="203"/>
      <c r="R248" s="208"/>
      <c r="S248" s="205"/>
      <c r="T248" s="529"/>
      <c r="U248" s="203"/>
      <c r="V248" s="203"/>
      <c r="W248" s="208"/>
      <c r="X248" s="205"/>
      <c r="Y248" s="529"/>
      <c r="Z248" s="203"/>
      <c r="AA248" s="203"/>
      <c r="AB248" s="208"/>
      <c r="AC248" s="205"/>
      <c r="AD248" s="529"/>
      <c r="AE248" s="203"/>
      <c r="AF248" s="203"/>
      <c r="AG248" s="208"/>
      <c r="AH248" s="205"/>
      <c r="AI248" s="529"/>
      <c r="AJ248" s="203"/>
      <c r="AK248" s="203"/>
      <c r="AL248" s="208"/>
      <c r="AM248" s="205"/>
      <c r="AN248" s="529"/>
      <c r="AO248" s="203"/>
      <c r="AP248" s="203"/>
      <c r="AQ248" s="208"/>
      <c r="AR248" s="205"/>
      <c r="AS248" s="529"/>
      <c r="AT248" s="203"/>
      <c r="AU248" s="203"/>
      <c r="AV248" s="208"/>
      <c r="AW248" s="205"/>
      <c r="AX248" s="529"/>
    </row>
    <row r="249" spans="2:50" ht="14.25" hidden="1" customHeight="1" outlineLevel="1">
      <c r="B249" s="494"/>
      <c r="C249" s="203">
        <v>3</v>
      </c>
      <c r="D249" s="206"/>
      <c r="E249" s="203"/>
      <c r="F249" s="203"/>
      <c r="G249" s="208"/>
      <c r="H249" s="529"/>
      <c r="I249" s="209"/>
      <c r="J249" s="209"/>
      <c r="K249" s="210"/>
      <c r="L249" s="530"/>
      <c r="M249" s="209"/>
      <c r="N249" s="494"/>
      <c r="O249" s="494"/>
      <c r="P249" s="203"/>
      <c r="Q249" s="203"/>
      <c r="R249" s="208"/>
      <c r="S249" s="205"/>
      <c r="T249" s="529"/>
      <c r="U249" s="203"/>
      <c r="V249" s="203"/>
      <c r="W249" s="208"/>
      <c r="X249" s="205"/>
      <c r="Y249" s="529"/>
      <c r="Z249" s="203"/>
      <c r="AA249" s="203"/>
      <c r="AB249" s="208"/>
      <c r="AC249" s="205"/>
      <c r="AD249" s="529"/>
      <c r="AE249" s="203"/>
      <c r="AF249" s="203"/>
      <c r="AG249" s="208"/>
      <c r="AH249" s="205"/>
      <c r="AI249" s="529"/>
      <c r="AJ249" s="203"/>
      <c r="AK249" s="203"/>
      <c r="AL249" s="208"/>
      <c r="AM249" s="205"/>
      <c r="AN249" s="529"/>
      <c r="AO249" s="203"/>
      <c r="AP249" s="203"/>
      <c r="AQ249" s="208"/>
      <c r="AR249" s="205"/>
      <c r="AS249" s="529"/>
      <c r="AT249" s="203"/>
      <c r="AU249" s="203"/>
      <c r="AV249" s="208"/>
      <c r="AW249" s="205"/>
      <c r="AX249" s="529"/>
    </row>
    <row r="250" spans="2:50" ht="14.25" hidden="1" customHeight="1" outlineLevel="1">
      <c r="B250" s="494"/>
      <c r="C250" s="203">
        <v>4</v>
      </c>
      <c r="D250" s="206"/>
      <c r="E250" s="203"/>
      <c r="F250" s="203"/>
      <c r="G250" s="208"/>
      <c r="H250" s="529"/>
      <c r="I250" s="209"/>
      <c r="J250" s="209"/>
      <c r="K250" s="210"/>
      <c r="L250" s="530"/>
      <c r="M250" s="209"/>
      <c r="N250" s="494"/>
      <c r="O250" s="494"/>
      <c r="P250" s="203"/>
      <c r="Q250" s="203"/>
      <c r="R250" s="208"/>
      <c r="S250" s="205"/>
      <c r="T250" s="529"/>
      <c r="U250" s="203"/>
      <c r="V250" s="203"/>
      <c r="W250" s="208"/>
      <c r="X250" s="205"/>
      <c r="Y250" s="529"/>
      <c r="Z250" s="203"/>
      <c r="AA250" s="203"/>
      <c r="AB250" s="208"/>
      <c r="AC250" s="205"/>
      <c r="AD250" s="529"/>
      <c r="AE250" s="203"/>
      <c r="AF250" s="203"/>
      <c r="AG250" s="208"/>
      <c r="AH250" s="205"/>
      <c r="AI250" s="529"/>
      <c r="AJ250" s="203"/>
      <c r="AK250" s="203"/>
      <c r="AL250" s="208"/>
      <c r="AM250" s="205"/>
      <c r="AN250" s="529"/>
      <c r="AO250" s="203"/>
      <c r="AP250" s="203"/>
      <c r="AQ250" s="208"/>
      <c r="AR250" s="205"/>
      <c r="AS250" s="529"/>
      <c r="AT250" s="203"/>
      <c r="AU250" s="203"/>
      <c r="AV250" s="208"/>
      <c r="AW250" s="205"/>
      <c r="AX250" s="529"/>
    </row>
    <row r="251" spans="2:50" ht="14.25" hidden="1" customHeight="1" outlineLevel="1">
      <c r="B251" s="494"/>
      <c r="C251" s="203">
        <v>5</v>
      </c>
      <c r="D251" s="206"/>
      <c r="E251" s="203"/>
      <c r="F251" s="203"/>
      <c r="G251" s="208"/>
      <c r="H251" s="529"/>
      <c r="I251" s="209"/>
      <c r="J251" s="209"/>
      <c r="K251" s="210"/>
      <c r="L251" s="530"/>
      <c r="M251" s="209"/>
      <c r="N251" s="494"/>
      <c r="O251" s="494"/>
      <c r="P251" s="203"/>
      <c r="Q251" s="203"/>
      <c r="R251" s="208"/>
      <c r="S251" s="205"/>
      <c r="T251" s="529"/>
      <c r="U251" s="203"/>
      <c r="V251" s="203"/>
      <c r="W251" s="208"/>
      <c r="X251" s="205"/>
      <c r="Y251" s="529"/>
      <c r="Z251" s="203"/>
      <c r="AA251" s="203"/>
      <c r="AB251" s="208"/>
      <c r="AC251" s="205"/>
      <c r="AD251" s="529"/>
      <c r="AE251" s="203"/>
      <c r="AF251" s="203"/>
      <c r="AG251" s="208"/>
      <c r="AH251" s="205"/>
      <c r="AI251" s="529"/>
      <c r="AJ251" s="203"/>
      <c r="AK251" s="203"/>
      <c r="AL251" s="208"/>
      <c r="AM251" s="205"/>
      <c r="AN251" s="529"/>
      <c r="AO251" s="203"/>
      <c r="AP251" s="203"/>
      <c r="AQ251" s="208"/>
      <c r="AR251" s="205"/>
      <c r="AS251" s="529"/>
      <c r="AT251" s="203"/>
      <c r="AU251" s="203"/>
      <c r="AV251" s="208"/>
      <c r="AW251" s="205"/>
      <c r="AX251" s="529"/>
    </row>
    <row r="252" spans="2:50" ht="14.25" hidden="1" customHeight="1" outlineLevel="1">
      <c r="B252" s="494"/>
      <c r="C252" s="203">
        <v>6</v>
      </c>
      <c r="D252" s="206"/>
      <c r="E252" s="203"/>
      <c r="F252" s="203"/>
      <c r="G252" s="208"/>
      <c r="H252" s="529"/>
      <c r="I252" s="209"/>
      <c r="J252" s="209"/>
      <c r="K252" s="210"/>
      <c r="L252" s="530"/>
      <c r="M252" s="209"/>
      <c r="N252" s="494"/>
      <c r="O252" s="494"/>
      <c r="P252" s="203"/>
      <c r="Q252" s="203"/>
      <c r="R252" s="208"/>
      <c r="S252" s="205"/>
      <c r="T252" s="529"/>
      <c r="U252" s="203"/>
      <c r="V252" s="203"/>
      <c r="W252" s="208"/>
      <c r="X252" s="205"/>
      <c r="Y252" s="529"/>
      <c r="Z252" s="203"/>
      <c r="AA252" s="203"/>
      <c r="AB252" s="208"/>
      <c r="AC252" s="205"/>
      <c r="AD252" s="529"/>
      <c r="AE252" s="203"/>
      <c r="AF252" s="203"/>
      <c r="AG252" s="208"/>
      <c r="AH252" s="205"/>
      <c r="AI252" s="529"/>
      <c r="AJ252" s="203"/>
      <c r="AK252" s="203"/>
      <c r="AL252" s="208"/>
      <c r="AM252" s="205"/>
      <c r="AN252" s="529"/>
      <c r="AO252" s="203"/>
      <c r="AP252" s="203"/>
      <c r="AQ252" s="208"/>
      <c r="AR252" s="205"/>
      <c r="AS252" s="529"/>
      <c r="AT252" s="203"/>
      <c r="AU252" s="203"/>
      <c r="AV252" s="208"/>
      <c r="AW252" s="205"/>
      <c r="AX252" s="529"/>
    </row>
    <row r="253" spans="2:50" ht="14.25" hidden="1" customHeight="1" outlineLevel="1">
      <c r="B253" s="494"/>
      <c r="C253" s="203">
        <v>7</v>
      </c>
      <c r="D253" s="206"/>
      <c r="E253" s="203"/>
      <c r="F253" s="203"/>
      <c r="G253" s="208"/>
      <c r="H253" s="529"/>
      <c r="I253" s="209"/>
      <c r="J253" s="209"/>
      <c r="K253" s="210"/>
      <c r="L253" s="530"/>
      <c r="M253" s="209"/>
      <c r="N253" s="494"/>
      <c r="O253" s="494"/>
      <c r="P253" s="203"/>
      <c r="Q253" s="203"/>
      <c r="R253" s="208"/>
      <c r="S253" s="205"/>
      <c r="T253" s="529"/>
      <c r="U253" s="203"/>
      <c r="V253" s="203"/>
      <c r="W253" s="208"/>
      <c r="X253" s="205"/>
      <c r="Y253" s="529"/>
      <c r="Z253" s="203"/>
      <c r="AA253" s="203"/>
      <c r="AB253" s="208"/>
      <c r="AC253" s="205"/>
      <c r="AD253" s="529"/>
      <c r="AE253" s="203"/>
      <c r="AF253" s="203"/>
      <c r="AG253" s="208"/>
      <c r="AH253" s="205"/>
      <c r="AI253" s="529"/>
      <c r="AJ253" s="203"/>
      <c r="AK253" s="203"/>
      <c r="AL253" s="208"/>
      <c r="AM253" s="205"/>
      <c r="AN253" s="529"/>
      <c r="AO253" s="203"/>
      <c r="AP253" s="203"/>
      <c r="AQ253" s="208"/>
      <c r="AR253" s="205"/>
      <c r="AS253" s="529"/>
      <c r="AT253" s="203"/>
      <c r="AU253" s="203"/>
      <c r="AV253" s="208"/>
      <c r="AW253" s="205"/>
      <c r="AX253" s="529"/>
    </row>
    <row r="254" spans="2:50" ht="14.25" hidden="1" customHeight="1" outlineLevel="1">
      <c r="B254" s="494"/>
      <c r="C254" s="203">
        <v>8</v>
      </c>
      <c r="D254" s="206"/>
      <c r="E254" s="203"/>
      <c r="F254" s="203"/>
      <c r="G254" s="208"/>
      <c r="H254" s="529"/>
      <c r="I254" s="209"/>
      <c r="J254" s="209"/>
      <c r="K254" s="210"/>
      <c r="L254" s="530"/>
      <c r="M254" s="209"/>
      <c r="N254" s="494"/>
      <c r="O254" s="494"/>
      <c r="P254" s="203"/>
      <c r="Q254" s="203"/>
      <c r="R254" s="208"/>
      <c r="S254" s="205"/>
      <c r="T254" s="529"/>
      <c r="U254" s="203"/>
      <c r="V254" s="203"/>
      <c r="W254" s="208"/>
      <c r="X254" s="205"/>
      <c r="Y254" s="529"/>
      <c r="Z254" s="203"/>
      <c r="AA254" s="203"/>
      <c r="AB254" s="208"/>
      <c r="AC254" s="205"/>
      <c r="AD254" s="529"/>
      <c r="AE254" s="203"/>
      <c r="AF254" s="203"/>
      <c r="AG254" s="208"/>
      <c r="AH254" s="205"/>
      <c r="AI254" s="529"/>
      <c r="AJ254" s="203"/>
      <c r="AK254" s="203"/>
      <c r="AL254" s="208"/>
      <c r="AM254" s="205"/>
      <c r="AN254" s="529"/>
      <c r="AO254" s="203"/>
      <c r="AP254" s="203"/>
      <c r="AQ254" s="208"/>
      <c r="AR254" s="205"/>
      <c r="AS254" s="529"/>
      <c r="AT254" s="203"/>
      <c r="AU254" s="203"/>
      <c r="AV254" s="208"/>
      <c r="AW254" s="205"/>
      <c r="AX254" s="529"/>
    </row>
    <row r="255" spans="2:50" ht="14.25" hidden="1" customHeight="1" outlineLevel="1">
      <c r="B255" s="494"/>
      <c r="C255" s="203">
        <v>9</v>
      </c>
      <c r="D255" s="206"/>
      <c r="E255" s="203"/>
      <c r="F255" s="203"/>
      <c r="G255" s="208"/>
      <c r="H255" s="529"/>
      <c r="I255" s="209"/>
      <c r="J255" s="209"/>
      <c r="K255" s="210"/>
      <c r="L255" s="530"/>
      <c r="M255" s="209"/>
      <c r="N255" s="494"/>
      <c r="O255" s="494"/>
      <c r="P255" s="203"/>
      <c r="Q255" s="203"/>
      <c r="R255" s="208"/>
      <c r="S255" s="205"/>
      <c r="T255" s="529"/>
      <c r="U255" s="203"/>
      <c r="V255" s="203"/>
      <c r="W255" s="208"/>
      <c r="X255" s="205"/>
      <c r="Y255" s="529"/>
      <c r="Z255" s="203"/>
      <c r="AA255" s="203"/>
      <c r="AB255" s="208"/>
      <c r="AC255" s="205"/>
      <c r="AD255" s="529"/>
      <c r="AE255" s="203"/>
      <c r="AF255" s="203"/>
      <c r="AG255" s="208"/>
      <c r="AH255" s="205"/>
      <c r="AI255" s="529"/>
      <c r="AJ255" s="203"/>
      <c r="AK255" s="203"/>
      <c r="AL255" s="208"/>
      <c r="AM255" s="205"/>
      <c r="AN255" s="529"/>
      <c r="AO255" s="203"/>
      <c r="AP255" s="203"/>
      <c r="AQ255" s="208"/>
      <c r="AR255" s="205"/>
      <c r="AS255" s="529"/>
      <c r="AT255" s="203"/>
      <c r="AU255" s="203"/>
      <c r="AV255" s="208"/>
      <c r="AW255" s="205"/>
      <c r="AX255" s="529"/>
    </row>
    <row r="256" spans="2:50" ht="14.25" hidden="1" customHeight="1" outlineLevel="1">
      <c r="B256" s="494"/>
      <c r="C256" s="203">
        <v>10</v>
      </c>
      <c r="D256" s="206"/>
      <c r="E256" s="203"/>
      <c r="F256" s="203"/>
      <c r="G256" s="208"/>
      <c r="H256" s="529"/>
      <c r="I256" s="209"/>
      <c r="J256" s="209"/>
      <c r="K256" s="210"/>
      <c r="L256" s="530"/>
      <c r="M256" s="209"/>
      <c r="N256" s="494"/>
      <c r="O256" s="494"/>
      <c r="P256" s="203"/>
      <c r="Q256" s="203"/>
      <c r="R256" s="208"/>
      <c r="S256" s="205"/>
      <c r="T256" s="529"/>
      <c r="U256" s="203"/>
      <c r="V256" s="203"/>
      <c r="W256" s="208"/>
      <c r="X256" s="205"/>
      <c r="Y256" s="529"/>
      <c r="Z256" s="203"/>
      <c r="AA256" s="203"/>
      <c r="AB256" s="208"/>
      <c r="AC256" s="205"/>
      <c r="AD256" s="529"/>
      <c r="AE256" s="203"/>
      <c r="AF256" s="203"/>
      <c r="AG256" s="208"/>
      <c r="AH256" s="205"/>
      <c r="AI256" s="529"/>
      <c r="AJ256" s="203"/>
      <c r="AK256" s="203"/>
      <c r="AL256" s="208"/>
      <c r="AM256" s="205"/>
      <c r="AN256" s="529"/>
      <c r="AO256" s="203"/>
      <c r="AP256" s="203"/>
      <c r="AQ256" s="208"/>
      <c r="AR256" s="205"/>
      <c r="AS256" s="529"/>
      <c r="AT256" s="203"/>
      <c r="AU256" s="203"/>
      <c r="AV256" s="208"/>
      <c r="AW256" s="205"/>
      <c r="AX256" s="529"/>
    </row>
    <row r="257" spans="2:50" ht="14.25" hidden="1" customHeight="1" outlineLevel="1">
      <c r="B257" s="494"/>
      <c r="C257" s="203">
        <v>11</v>
      </c>
      <c r="D257" s="206"/>
      <c r="E257" s="203"/>
      <c r="F257" s="203"/>
      <c r="G257" s="208"/>
      <c r="H257" s="529"/>
      <c r="I257" s="209"/>
      <c r="J257" s="209"/>
      <c r="K257" s="210"/>
      <c r="L257" s="530"/>
      <c r="M257" s="209"/>
      <c r="N257" s="494"/>
      <c r="O257" s="494"/>
      <c r="P257" s="203"/>
      <c r="Q257" s="203"/>
      <c r="R257" s="208"/>
      <c r="S257" s="205"/>
      <c r="T257" s="529"/>
      <c r="U257" s="203"/>
      <c r="V257" s="203"/>
      <c r="W257" s="208"/>
      <c r="X257" s="205"/>
      <c r="Y257" s="529"/>
      <c r="Z257" s="203"/>
      <c r="AA257" s="203"/>
      <c r="AB257" s="208"/>
      <c r="AC257" s="205"/>
      <c r="AD257" s="529"/>
      <c r="AE257" s="203"/>
      <c r="AF257" s="203"/>
      <c r="AG257" s="208"/>
      <c r="AH257" s="205"/>
      <c r="AI257" s="529"/>
      <c r="AJ257" s="203"/>
      <c r="AK257" s="203"/>
      <c r="AL257" s="208"/>
      <c r="AM257" s="205"/>
      <c r="AN257" s="529"/>
      <c r="AO257" s="203"/>
      <c r="AP257" s="203"/>
      <c r="AQ257" s="208"/>
      <c r="AR257" s="205"/>
      <c r="AS257" s="529"/>
      <c r="AT257" s="203"/>
      <c r="AU257" s="203"/>
      <c r="AV257" s="208"/>
      <c r="AW257" s="205"/>
      <c r="AX257" s="529"/>
    </row>
    <row r="258" spans="2:50" ht="14.25" hidden="1" customHeight="1" outlineLevel="1">
      <c r="B258" s="494"/>
      <c r="C258" s="203">
        <v>12</v>
      </c>
      <c r="D258" s="206"/>
      <c r="E258" s="203"/>
      <c r="F258" s="203"/>
      <c r="G258" s="208"/>
      <c r="H258" s="529"/>
      <c r="I258" s="209"/>
      <c r="J258" s="209"/>
      <c r="K258" s="210"/>
      <c r="L258" s="530"/>
      <c r="M258" s="209"/>
      <c r="N258" s="494"/>
      <c r="O258" s="494"/>
      <c r="P258" s="203"/>
      <c r="Q258" s="203"/>
      <c r="R258" s="208"/>
      <c r="S258" s="205"/>
      <c r="T258" s="529"/>
      <c r="U258" s="203"/>
      <c r="V258" s="203"/>
      <c r="W258" s="208"/>
      <c r="X258" s="205"/>
      <c r="Y258" s="529"/>
      <c r="Z258" s="203"/>
      <c r="AA258" s="203"/>
      <c r="AB258" s="208"/>
      <c r="AC258" s="205"/>
      <c r="AD258" s="529"/>
      <c r="AE258" s="203"/>
      <c r="AF258" s="203"/>
      <c r="AG258" s="208"/>
      <c r="AH258" s="205"/>
      <c r="AI258" s="529"/>
      <c r="AJ258" s="203"/>
      <c r="AK258" s="203"/>
      <c r="AL258" s="208"/>
      <c r="AM258" s="205"/>
      <c r="AN258" s="529"/>
      <c r="AO258" s="203"/>
      <c r="AP258" s="203"/>
      <c r="AQ258" s="208"/>
      <c r="AR258" s="205"/>
      <c r="AS258" s="529"/>
      <c r="AT258" s="203"/>
      <c r="AU258" s="203"/>
      <c r="AV258" s="208"/>
      <c r="AW258" s="205"/>
      <c r="AX258" s="529"/>
    </row>
    <row r="259" spans="2:50" ht="14.25" hidden="1" customHeight="1" outlineLevel="1">
      <c r="B259" s="494"/>
      <c r="C259" s="203">
        <v>13</v>
      </c>
      <c r="D259" s="206"/>
      <c r="E259" s="203"/>
      <c r="F259" s="203"/>
      <c r="G259" s="208"/>
      <c r="H259" s="529"/>
      <c r="I259" s="209"/>
      <c r="J259" s="209"/>
      <c r="K259" s="210"/>
      <c r="L259" s="530"/>
      <c r="M259" s="209"/>
      <c r="N259" s="494"/>
      <c r="O259" s="494"/>
      <c r="P259" s="203"/>
      <c r="Q259" s="203"/>
      <c r="R259" s="208"/>
      <c r="S259" s="205"/>
      <c r="T259" s="529"/>
      <c r="U259" s="203"/>
      <c r="V259" s="203"/>
      <c r="W259" s="208"/>
      <c r="X259" s="205"/>
      <c r="Y259" s="529"/>
      <c r="Z259" s="203"/>
      <c r="AA259" s="203"/>
      <c r="AB259" s="208"/>
      <c r="AC259" s="205"/>
      <c r="AD259" s="529"/>
      <c r="AE259" s="203"/>
      <c r="AF259" s="203"/>
      <c r="AG259" s="208"/>
      <c r="AH259" s="205"/>
      <c r="AI259" s="529"/>
      <c r="AJ259" s="203"/>
      <c r="AK259" s="203"/>
      <c r="AL259" s="208"/>
      <c r="AM259" s="205"/>
      <c r="AN259" s="529"/>
      <c r="AO259" s="203"/>
      <c r="AP259" s="203"/>
      <c r="AQ259" s="208"/>
      <c r="AR259" s="205"/>
      <c r="AS259" s="529"/>
      <c r="AT259" s="203"/>
      <c r="AU259" s="203"/>
      <c r="AV259" s="208"/>
      <c r="AW259" s="205"/>
      <c r="AX259" s="529"/>
    </row>
    <row r="260" spans="2:50" ht="14.25" hidden="1" customHeight="1" outlineLevel="1">
      <c r="B260" s="494"/>
      <c r="C260" s="203">
        <v>14</v>
      </c>
      <c r="D260" s="206"/>
      <c r="E260" s="203"/>
      <c r="F260" s="203"/>
      <c r="G260" s="208"/>
      <c r="H260" s="529"/>
      <c r="I260" s="209"/>
      <c r="J260" s="209"/>
      <c r="K260" s="210"/>
      <c r="L260" s="530"/>
      <c r="M260" s="209"/>
      <c r="N260" s="494"/>
      <c r="O260" s="494"/>
      <c r="P260" s="203"/>
      <c r="Q260" s="203"/>
      <c r="R260" s="208"/>
      <c r="S260" s="205"/>
      <c r="T260" s="529"/>
      <c r="U260" s="203"/>
      <c r="V260" s="203"/>
      <c r="W260" s="208"/>
      <c r="X260" s="205"/>
      <c r="Y260" s="529"/>
      <c r="Z260" s="203"/>
      <c r="AA260" s="203"/>
      <c r="AB260" s="208"/>
      <c r="AC260" s="205"/>
      <c r="AD260" s="529"/>
      <c r="AE260" s="203"/>
      <c r="AF260" s="203"/>
      <c r="AG260" s="208"/>
      <c r="AH260" s="205"/>
      <c r="AI260" s="529"/>
      <c r="AJ260" s="203"/>
      <c r="AK260" s="203"/>
      <c r="AL260" s="208"/>
      <c r="AM260" s="205"/>
      <c r="AN260" s="529"/>
      <c r="AO260" s="203"/>
      <c r="AP260" s="203"/>
      <c r="AQ260" s="208"/>
      <c r="AR260" s="205"/>
      <c r="AS260" s="529"/>
      <c r="AT260" s="203"/>
      <c r="AU260" s="203"/>
      <c r="AV260" s="208"/>
      <c r="AW260" s="205"/>
      <c r="AX260" s="529"/>
    </row>
    <row r="261" spans="2:50" ht="14.25" hidden="1" customHeight="1" outlineLevel="1">
      <c r="B261" s="494"/>
      <c r="C261" s="203">
        <v>15</v>
      </c>
      <c r="D261" s="206"/>
      <c r="E261" s="203"/>
      <c r="F261" s="203"/>
      <c r="G261" s="208"/>
      <c r="H261" s="529"/>
      <c r="I261" s="209"/>
      <c r="J261" s="209"/>
      <c r="K261" s="210"/>
      <c r="L261" s="530"/>
      <c r="M261" s="209"/>
      <c r="N261" s="494"/>
      <c r="O261" s="494"/>
      <c r="P261" s="203"/>
      <c r="Q261" s="207"/>
      <c r="R261" s="208"/>
      <c r="S261" s="205"/>
      <c r="T261" s="529"/>
      <c r="U261" s="203"/>
      <c r="V261" s="203"/>
      <c r="W261" s="208"/>
      <c r="X261" s="205"/>
      <c r="Y261" s="529"/>
      <c r="Z261" s="203"/>
      <c r="AA261" s="203"/>
      <c r="AB261" s="208"/>
      <c r="AC261" s="205"/>
      <c r="AD261" s="529"/>
      <c r="AE261" s="203"/>
      <c r="AF261" s="203"/>
      <c r="AG261" s="208"/>
      <c r="AH261" s="205"/>
      <c r="AI261" s="529"/>
      <c r="AJ261" s="203"/>
      <c r="AK261" s="203"/>
      <c r="AL261" s="208"/>
      <c r="AM261" s="205"/>
      <c r="AN261" s="529"/>
      <c r="AO261" s="203"/>
      <c r="AP261" s="203"/>
      <c r="AQ261" s="208"/>
      <c r="AR261" s="205"/>
      <c r="AS261" s="529"/>
      <c r="AT261" s="203"/>
      <c r="AU261" s="203"/>
      <c r="AV261" s="208"/>
      <c r="AW261" s="205"/>
      <c r="AX261" s="529"/>
    </row>
    <row r="262" spans="2:50" ht="14.25" customHeight="1" collapsed="1">
      <c r="B262" s="531" t="s">
        <v>698</v>
      </c>
      <c r="C262" s="532"/>
      <c r="D262" s="532"/>
      <c r="E262" s="532"/>
      <c r="F262" s="532"/>
      <c r="G262" s="532"/>
      <c r="H262" s="532"/>
      <c r="I262" s="532"/>
      <c r="J262" s="532"/>
      <c r="K262" s="532"/>
      <c r="L262" s="532"/>
      <c r="M262" s="533"/>
      <c r="N262" s="575" t="s">
        <v>445</v>
      </c>
      <c r="O262" s="575" t="s">
        <v>105</v>
      </c>
      <c r="P262" s="587">
        <f>AT242+1</f>
        <v>45958</v>
      </c>
      <c r="Q262" s="588"/>
      <c r="R262" s="588"/>
      <c r="S262" s="588"/>
      <c r="T262" s="588"/>
      <c r="U262" s="589">
        <f>P262+1</f>
        <v>45959</v>
      </c>
      <c r="V262" s="590"/>
      <c r="W262" s="590"/>
      <c r="X262" s="590"/>
      <c r="Y262" s="590"/>
      <c r="Z262" s="587">
        <f t="shared" ref="Z262" si="220">U262+1</f>
        <v>45960</v>
      </c>
      <c r="AA262" s="588"/>
      <c r="AB262" s="588"/>
      <c r="AC262" s="588"/>
      <c r="AD262" s="588"/>
      <c r="AE262" s="589">
        <f t="shared" ref="AE262" si="221">Z262+1</f>
        <v>45961</v>
      </c>
      <c r="AF262" s="590"/>
      <c r="AG262" s="590"/>
      <c r="AH262" s="590"/>
      <c r="AI262" s="590"/>
      <c r="AJ262" s="591">
        <f t="shared" ref="AJ262" si="222">AE262+1</f>
        <v>45962</v>
      </c>
      <c r="AK262" s="592"/>
      <c r="AL262" s="592"/>
      <c r="AM262" s="592"/>
      <c r="AN262" s="593"/>
      <c r="AO262" s="589">
        <f t="shared" ref="AO262" si="223">AJ262+1</f>
        <v>45963</v>
      </c>
      <c r="AP262" s="590"/>
      <c r="AQ262" s="590"/>
      <c r="AR262" s="590"/>
      <c r="AS262" s="590"/>
      <c r="AT262" s="591">
        <f t="shared" ref="AT262" si="224">AO262+1</f>
        <v>45964</v>
      </c>
      <c r="AU262" s="592"/>
      <c r="AV262" s="592"/>
      <c r="AW262" s="592"/>
      <c r="AX262" s="593"/>
    </row>
    <row r="263" spans="2:50" ht="14.25" customHeight="1">
      <c r="B263" s="534"/>
      <c r="C263" s="534"/>
      <c r="D263" s="534"/>
      <c r="E263" s="534"/>
      <c r="F263" s="534"/>
      <c r="G263" s="534"/>
      <c r="H263" s="534"/>
      <c r="I263" s="534"/>
      <c r="J263" s="534"/>
      <c r="K263" s="534"/>
      <c r="L263" s="534"/>
      <c r="M263" s="535"/>
      <c r="N263" s="577"/>
      <c r="O263" s="577"/>
      <c r="P263" s="594">
        <f>P262</f>
        <v>45958</v>
      </c>
      <c r="Q263" s="594"/>
      <c r="R263" s="594"/>
      <c r="S263" s="594"/>
      <c r="T263" s="594"/>
      <c r="U263" s="595">
        <f>U262</f>
        <v>45959</v>
      </c>
      <c r="V263" s="595"/>
      <c r="W263" s="595"/>
      <c r="X263" s="595"/>
      <c r="Y263" s="595"/>
      <c r="Z263" s="594">
        <f t="shared" ref="Z263" si="225">Z262</f>
        <v>45960</v>
      </c>
      <c r="AA263" s="594"/>
      <c r="AB263" s="594"/>
      <c r="AC263" s="594"/>
      <c r="AD263" s="594"/>
      <c r="AE263" s="595">
        <f t="shared" ref="AE263" si="226">AE262</f>
        <v>45961</v>
      </c>
      <c r="AF263" s="595"/>
      <c r="AG263" s="595"/>
      <c r="AH263" s="595"/>
      <c r="AI263" s="595"/>
      <c r="AJ263" s="596">
        <f t="shared" ref="AJ263" si="227">AJ262</f>
        <v>45962</v>
      </c>
      <c r="AK263" s="597"/>
      <c r="AL263" s="597"/>
      <c r="AM263" s="597"/>
      <c r="AN263" s="598"/>
      <c r="AO263" s="595">
        <f t="shared" ref="AO263" si="228">AO262</f>
        <v>45963</v>
      </c>
      <c r="AP263" s="595"/>
      <c r="AQ263" s="595"/>
      <c r="AR263" s="595"/>
      <c r="AS263" s="595"/>
      <c r="AT263" s="596">
        <f t="shared" ref="AT263" si="229">AT262</f>
        <v>45964</v>
      </c>
      <c r="AU263" s="597"/>
      <c r="AV263" s="597"/>
      <c r="AW263" s="597"/>
      <c r="AX263" s="598"/>
    </row>
    <row r="264" spans="2:50" ht="14.25" customHeight="1">
      <c r="B264" s="494" t="s">
        <v>165</v>
      </c>
      <c r="C264" s="494" t="s">
        <v>160</v>
      </c>
      <c r="D264" s="494"/>
      <c r="E264" s="494" t="s">
        <v>161</v>
      </c>
      <c r="F264" s="494"/>
      <c r="G264" s="494"/>
      <c r="H264" s="494" t="s">
        <v>166</v>
      </c>
      <c r="I264" s="527" t="s">
        <v>446</v>
      </c>
      <c r="J264" s="527"/>
      <c r="K264" s="527"/>
      <c r="L264" s="527" t="s">
        <v>166</v>
      </c>
      <c r="M264" s="527" t="s">
        <v>168</v>
      </c>
      <c r="N264" s="494"/>
      <c r="O264" s="494" t="s">
        <v>167</v>
      </c>
      <c r="P264" s="494" t="s">
        <v>163</v>
      </c>
      <c r="Q264" s="494"/>
      <c r="R264" s="494"/>
      <c r="S264" s="494"/>
      <c r="T264" s="494" t="s">
        <v>166</v>
      </c>
      <c r="U264" s="494" t="s">
        <v>163</v>
      </c>
      <c r="V264" s="494"/>
      <c r="W264" s="494"/>
      <c r="X264" s="494"/>
      <c r="Y264" s="494" t="s">
        <v>166</v>
      </c>
      <c r="Z264" s="494" t="s">
        <v>163</v>
      </c>
      <c r="AA264" s="494"/>
      <c r="AB264" s="494"/>
      <c r="AC264" s="494"/>
      <c r="AD264" s="494" t="s">
        <v>166</v>
      </c>
      <c r="AE264" s="494" t="s">
        <v>163</v>
      </c>
      <c r="AF264" s="494"/>
      <c r="AG264" s="494"/>
      <c r="AH264" s="494"/>
      <c r="AI264" s="494" t="s">
        <v>166</v>
      </c>
      <c r="AJ264" s="494" t="s">
        <v>163</v>
      </c>
      <c r="AK264" s="494"/>
      <c r="AL264" s="494"/>
      <c r="AM264" s="494"/>
      <c r="AN264" s="494" t="s">
        <v>166</v>
      </c>
      <c r="AO264" s="494" t="s">
        <v>163</v>
      </c>
      <c r="AP264" s="494"/>
      <c r="AQ264" s="494"/>
      <c r="AR264" s="494"/>
      <c r="AS264" s="494" t="s">
        <v>166</v>
      </c>
      <c r="AT264" s="494" t="s">
        <v>163</v>
      </c>
      <c r="AU264" s="494"/>
      <c r="AV264" s="494"/>
      <c r="AW264" s="494"/>
      <c r="AX264" s="494" t="s">
        <v>166</v>
      </c>
    </row>
    <row r="265" spans="2:50" ht="14.25" customHeight="1">
      <c r="B265" s="494"/>
      <c r="C265" s="494"/>
      <c r="D265" s="494"/>
      <c r="E265" s="494" t="s">
        <v>447</v>
      </c>
      <c r="F265" s="494"/>
      <c r="G265" s="494"/>
      <c r="H265" s="494"/>
      <c r="I265" s="527" t="s">
        <v>447</v>
      </c>
      <c r="J265" s="527"/>
      <c r="K265" s="527"/>
      <c r="L265" s="527"/>
      <c r="M265" s="527"/>
      <c r="N265" s="494"/>
      <c r="O265" s="494"/>
      <c r="P265" s="494" t="s">
        <v>448</v>
      </c>
      <c r="Q265" s="494"/>
      <c r="R265" s="494"/>
      <c r="S265" s="494"/>
      <c r="T265" s="494"/>
      <c r="U265" s="494" t="s">
        <v>448</v>
      </c>
      <c r="V265" s="494"/>
      <c r="W265" s="494"/>
      <c r="X265" s="494"/>
      <c r="Y265" s="494"/>
      <c r="Z265" s="494" t="s">
        <v>448</v>
      </c>
      <c r="AA265" s="494"/>
      <c r="AB265" s="494"/>
      <c r="AC265" s="494"/>
      <c r="AD265" s="494"/>
      <c r="AE265" s="494" t="s">
        <v>448</v>
      </c>
      <c r="AF265" s="494"/>
      <c r="AG265" s="494"/>
      <c r="AH265" s="494"/>
      <c r="AI265" s="494"/>
      <c r="AJ265" s="494" t="s">
        <v>448</v>
      </c>
      <c r="AK265" s="494"/>
      <c r="AL265" s="494"/>
      <c r="AM265" s="494"/>
      <c r="AN265" s="494"/>
      <c r="AO265" s="494" t="s">
        <v>448</v>
      </c>
      <c r="AP265" s="494"/>
      <c r="AQ265" s="494"/>
      <c r="AR265" s="494"/>
      <c r="AS265" s="494"/>
      <c r="AT265" s="494" t="s">
        <v>448</v>
      </c>
      <c r="AU265" s="494"/>
      <c r="AV265" s="494"/>
      <c r="AW265" s="494"/>
      <c r="AX265" s="494"/>
    </row>
    <row r="266" spans="2:50" ht="14.25" customHeight="1">
      <c r="B266" s="494"/>
      <c r="C266" s="494"/>
      <c r="D266" s="494"/>
      <c r="E266" s="203" t="s">
        <v>162</v>
      </c>
      <c r="F266" s="203" t="s">
        <v>449</v>
      </c>
      <c r="G266" s="203" t="s">
        <v>164</v>
      </c>
      <c r="H266" s="494"/>
      <c r="I266" s="204" t="s">
        <v>162</v>
      </c>
      <c r="J266" s="204" t="s">
        <v>449</v>
      </c>
      <c r="K266" s="204" t="s">
        <v>164</v>
      </c>
      <c r="L266" s="527"/>
      <c r="M266" s="527"/>
      <c r="N266" s="494"/>
      <c r="O266" s="494"/>
      <c r="P266" s="203" t="s">
        <v>162</v>
      </c>
      <c r="Q266" s="203" t="s">
        <v>449</v>
      </c>
      <c r="R266" s="203" t="s">
        <v>164</v>
      </c>
      <c r="S266" s="205" t="s">
        <v>168</v>
      </c>
      <c r="T266" s="494"/>
      <c r="U266" s="203" t="s">
        <v>162</v>
      </c>
      <c r="V266" s="203" t="s">
        <v>449</v>
      </c>
      <c r="W266" s="203" t="s">
        <v>164</v>
      </c>
      <c r="X266" s="205" t="s">
        <v>168</v>
      </c>
      <c r="Y266" s="494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494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494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494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494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494"/>
    </row>
    <row r="267" spans="2:50" ht="14.25" customHeight="1">
      <c r="B267" s="494" t="s">
        <v>630</v>
      </c>
      <c r="C267" s="203">
        <v>1</v>
      </c>
      <c r="D267" s="206" t="s">
        <v>703</v>
      </c>
      <c r="E267" s="203">
        <v>25</v>
      </c>
      <c r="F267" s="203">
        <v>1800</v>
      </c>
      <c r="G267" s="208">
        <f t="shared" ref="G267" si="230">F267/E267</f>
        <v>72</v>
      </c>
      <c r="H267" s="529">
        <f>AVERAGE(G267:G281)</f>
        <v>72</v>
      </c>
      <c r="I267" s="209">
        <f>AVERAGE(P267,U267,Z267,AE267,AJ267,AO267,AT267)</f>
        <v>25</v>
      </c>
      <c r="J267" s="209">
        <f>AVERAGE(Q267,V267,AA267,AF267,AK267,AP267,AU267)</f>
        <v>1590.6876950339704</v>
      </c>
      <c r="K267" s="210">
        <f>AVERAGE(R267,W267,AB267,AG267,AL267,AQ267,AV267)</f>
        <v>63.627507801358824</v>
      </c>
      <c r="L267" s="530">
        <f>IFERROR(AVERAGE(K267:K281),"-")</f>
        <v>63.627507801358824</v>
      </c>
      <c r="M267" s="209">
        <f>RANK(K267, K$267:$K$281)</f>
        <v>1</v>
      </c>
      <c r="N267" s="494"/>
      <c r="O267" s="494"/>
      <c r="P267" s="207">
        <v>25</v>
      </c>
      <c r="Q267" s="207">
        <v>1590.4712197176277</v>
      </c>
      <c r="R267" s="208">
        <f t="shared" ref="R267" si="231">Q267/P267</f>
        <v>63.618848788705108</v>
      </c>
      <c r="S267" s="205">
        <f>RANK(R267, R$267:R$281)</f>
        <v>1</v>
      </c>
      <c r="T267" s="529">
        <f>AVERAGE(R267:R281)</f>
        <v>63.618848788705108</v>
      </c>
      <c r="U267" s="207">
        <v>25</v>
      </c>
      <c r="V267" s="207">
        <v>1590.5336572368935</v>
      </c>
      <c r="W267" s="208">
        <f t="shared" ref="W267" si="232">V267/U267</f>
        <v>63.621346289475738</v>
      </c>
      <c r="X267" s="205">
        <f>RANK(W267, W$267:W$281)</f>
        <v>1</v>
      </c>
      <c r="Y267" s="529">
        <f>AVERAGE(W267:W281)</f>
        <v>63.621346289475738</v>
      </c>
      <c r="Z267" s="207">
        <v>25</v>
      </c>
      <c r="AA267" s="207">
        <v>1590.7427341227121</v>
      </c>
      <c r="AB267" s="208">
        <f t="shared" ref="AB267" si="233">AA267/Z267</f>
        <v>63.629709364908486</v>
      </c>
      <c r="AC267" s="205">
        <f>RANK(AB267, AB$267:AB$281)</f>
        <v>1</v>
      </c>
      <c r="AD267" s="529">
        <f>AVERAGE(AB267:AB281)</f>
        <v>63.629709364908486</v>
      </c>
      <c r="AE267" s="207">
        <v>25</v>
      </c>
      <c r="AF267" s="207">
        <v>1590.7478427612652</v>
      </c>
      <c r="AG267" s="208">
        <f t="shared" ref="AG267" si="234">AF267/AE267</f>
        <v>63.629913710450609</v>
      </c>
      <c r="AH267" s="205">
        <f>RANK(AG267, AG$267:AG$281)</f>
        <v>1</v>
      </c>
      <c r="AI267" s="529">
        <f>AVERAGE(AG267:AG281)</f>
        <v>63.629913710450609</v>
      </c>
      <c r="AJ267" s="207">
        <v>25</v>
      </c>
      <c r="AK267" s="207">
        <v>1590.7243910222317</v>
      </c>
      <c r="AL267" s="208">
        <f t="shared" ref="AL267" si="235">AK267/AJ267</f>
        <v>63.628975640889266</v>
      </c>
      <c r="AM267" s="205">
        <f>RANK(AL267, AL$267:AL$281)</f>
        <v>1</v>
      </c>
      <c r="AN267" s="529">
        <f>AVERAGE(AL267:AL281)</f>
        <v>63.628975640889266</v>
      </c>
      <c r="AO267" s="207">
        <v>25</v>
      </c>
      <c r="AP267" s="207">
        <v>1590.7749077490773</v>
      </c>
      <c r="AQ267" s="208">
        <f t="shared" ref="AQ267" si="236">AP267/AO267</f>
        <v>63.630996309963095</v>
      </c>
      <c r="AR267" s="205">
        <f>RANK(AQ267, AQ$267:AQ$281)</f>
        <v>1</v>
      </c>
      <c r="AS267" s="529">
        <f>AVERAGE(AQ267:AQ281)</f>
        <v>63.630996309963095</v>
      </c>
      <c r="AT267" s="207">
        <v>25</v>
      </c>
      <c r="AU267" s="207">
        <v>1590.8191126279862</v>
      </c>
      <c r="AV267" s="208">
        <f t="shared" ref="AV267" si="237">AU267/AT267</f>
        <v>63.632764505119447</v>
      </c>
      <c r="AW267" s="205">
        <f>RANK(AV267, AV$267:AV$281)</f>
        <v>1</v>
      </c>
      <c r="AX267" s="529">
        <f>AVERAGE(AV267:AV281)</f>
        <v>63.632764505119447</v>
      </c>
    </row>
    <row r="268" spans="2:50" ht="14.25" customHeight="1">
      <c r="B268" s="494"/>
      <c r="C268" s="203">
        <v>2</v>
      </c>
      <c r="D268" s="206"/>
      <c r="E268" s="203"/>
      <c r="F268" s="203"/>
      <c r="G268" s="208"/>
      <c r="H268" s="529"/>
      <c r="I268" s="209"/>
      <c r="J268" s="209"/>
      <c r="K268" s="210"/>
      <c r="L268" s="530"/>
      <c r="M268" s="209"/>
      <c r="N268" s="494"/>
      <c r="O268" s="494"/>
      <c r="P268" s="203"/>
      <c r="Q268" s="203"/>
      <c r="R268" s="208"/>
      <c r="S268" s="205"/>
      <c r="T268" s="529"/>
      <c r="U268" s="203"/>
      <c r="V268" s="203"/>
      <c r="W268" s="208"/>
      <c r="X268" s="205"/>
      <c r="Y268" s="529"/>
      <c r="Z268" s="203"/>
      <c r="AA268" s="203"/>
      <c r="AB268" s="208"/>
      <c r="AC268" s="205"/>
      <c r="AD268" s="529"/>
      <c r="AE268" s="203"/>
      <c r="AF268" s="203"/>
      <c r="AG268" s="208"/>
      <c r="AH268" s="205"/>
      <c r="AI268" s="529"/>
      <c r="AJ268" s="203"/>
      <c r="AK268" s="203"/>
      <c r="AL268" s="208"/>
      <c r="AM268" s="205"/>
      <c r="AN268" s="529"/>
      <c r="AO268" s="203"/>
      <c r="AP268" s="203"/>
      <c r="AQ268" s="208"/>
      <c r="AR268" s="205"/>
      <c r="AS268" s="529"/>
      <c r="AT268" s="203"/>
      <c r="AU268" s="203"/>
      <c r="AV268" s="208"/>
      <c r="AW268" s="205"/>
      <c r="AX268" s="529"/>
    </row>
    <row r="269" spans="2:50" ht="14.25" customHeight="1">
      <c r="B269" s="494"/>
      <c r="C269" s="203">
        <v>3</v>
      </c>
      <c r="D269" s="206"/>
      <c r="E269" s="203"/>
      <c r="F269" s="203"/>
      <c r="G269" s="208"/>
      <c r="H269" s="529"/>
      <c r="I269" s="209"/>
      <c r="J269" s="209"/>
      <c r="K269" s="210"/>
      <c r="L269" s="530"/>
      <c r="M269" s="209"/>
      <c r="N269" s="494"/>
      <c r="O269" s="494"/>
      <c r="P269" s="203"/>
      <c r="Q269" s="203"/>
      <c r="R269" s="208"/>
      <c r="S269" s="205"/>
      <c r="T269" s="529"/>
      <c r="U269" s="203"/>
      <c r="V269" s="203"/>
      <c r="W269" s="208"/>
      <c r="X269" s="205"/>
      <c r="Y269" s="529"/>
      <c r="Z269" s="203"/>
      <c r="AA269" s="203"/>
      <c r="AB269" s="208"/>
      <c r="AC269" s="205"/>
      <c r="AD269" s="529"/>
      <c r="AE269" s="203"/>
      <c r="AF269" s="203"/>
      <c r="AG269" s="208"/>
      <c r="AH269" s="205"/>
      <c r="AI269" s="529"/>
      <c r="AJ269" s="203"/>
      <c r="AK269" s="203"/>
      <c r="AL269" s="208"/>
      <c r="AM269" s="205"/>
      <c r="AN269" s="529"/>
      <c r="AO269" s="203"/>
      <c r="AP269" s="203"/>
      <c r="AQ269" s="208"/>
      <c r="AR269" s="205"/>
      <c r="AS269" s="529"/>
      <c r="AT269" s="203"/>
      <c r="AU269" s="203"/>
      <c r="AV269" s="208"/>
      <c r="AW269" s="205"/>
      <c r="AX269" s="529"/>
    </row>
    <row r="270" spans="2:50" ht="14.25" customHeight="1">
      <c r="B270" s="494"/>
      <c r="C270" s="203">
        <v>4</v>
      </c>
      <c r="D270" s="206"/>
      <c r="E270" s="203"/>
      <c r="F270" s="203"/>
      <c r="G270" s="208"/>
      <c r="H270" s="529"/>
      <c r="I270" s="209"/>
      <c r="J270" s="209"/>
      <c r="K270" s="210"/>
      <c r="L270" s="530"/>
      <c r="M270" s="209"/>
      <c r="N270" s="494"/>
      <c r="O270" s="494"/>
      <c r="P270" s="203"/>
      <c r="Q270" s="203"/>
      <c r="R270" s="208"/>
      <c r="S270" s="205"/>
      <c r="T270" s="529"/>
      <c r="U270" s="203"/>
      <c r="V270" s="203"/>
      <c r="W270" s="208"/>
      <c r="X270" s="205"/>
      <c r="Y270" s="529"/>
      <c r="Z270" s="203"/>
      <c r="AA270" s="203"/>
      <c r="AB270" s="208"/>
      <c r="AC270" s="205"/>
      <c r="AD270" s="529"/>
      <c r="AE270" s="203"/>
      <c r="AF270" s="203"/>
      <c r="AG270" s="208"/>
      <c r="AH270" s="205"/>
      <c r="AI270" s="529"/>
      <c r="AJ270" s="203"/>
      <c r="AK270" s="203"/>
      <c r="AL270" s="208"/>
      <c r="AM270" s="205"/>
      <c r="AN270" s="529"/>
      <c r="AO270" s="203"/>
      <c r="AP270" s="203"/>
      <c r="AQ270" s="208"/>
      <c r="AR270" s="205"/>
      <c r="AS270" s="529"/>
      <c r="AT270" s="203"/>
      <c r="AU270" s="203"/>
      <c r="AV270" s="208"/>
      <c r="AW270" s="205"/>
      <c r="AX270" s="529"/>
    </row>
    <row r="271" spans="2:50" ht="14.25" customHeight="1">
      <c r="B271" s="494"/>
      <c r="C271" s="203">
        <v>5</v>
      </c>
      <c r="D271" s="206"/>
      <c r="E271" s="203"/>
      <c r="F271" s="203"/>
      <c r="G271" s="208"/>
      <c r="H271" s="529"/>
      <c r="I271" s="209"/>
      <c r="J271" s="209"/>
      <c r="K271" s="210"/>
      <c r="L271" s="530"/>
      <c r="M271" s="209"/>
      <c r="N271" s="494"/>
      <c r="O271" s="494"/>
      <c r="P271" s="203"/>
      <c r="Q271" s="203"/>
      <c r="R271" s="208"/>
      <c r="S271" s="205"/>
      <c r="T271" s="529"/>
      <c r="U271" s="203"/>
      <c r="V271" s="203"/>
      <c r="W271" s="208"/>
      <c r="X271" s="205"/>
      <c r="Y271" s="529"/>
      <c r="Z271" s="203"/>
      <c r="AA271" s="203"/>
      <c r="AB271" s="208"/>
      <c r="AC271" s="205"/>
      <c r="AD271" s="529"/>
      <c r="AE271" s="203"/>
      <c r="AF271" s="203"/>
      <c r="AG271" s="208"/>
      <c r="AH271" s="205"/>
      <c r="AI271" s="529"/>
      <c r="AJ271" s="203"/>
      <c r="AK271" s="203"/>
      <c r="AL271" s="208"/>
      <c r="AM271" s="205"/>
      <c r="AN271" s="529"/>
      <c r="AO271" s="203"/>
      <c r="AP271" s="203"/>
      <c r="AQ271" s="208"/>
      <c r="AR271" s="205"/>
      <c r="AS271" s="529"/>
      <c r="AT271" s="203"/>
      <c r="AU271" s="203"/>
      <c r="AV271" s="208"/>
      <c r="AW271" s="205"/>
      <c r="AX271" s="529"/>
    </row>
    <row r="272" spans="2:50" ht="14.25" customHeight="1">
      <c r="B272" s="494"/>
      <c r="C272" s="203">
        <v>6</v>
      </c>
      <c r="D272" s="206"/>
      <c r="E272" s="203"/>
      <c r="F272" s="203"/>
      <c r="G272" s="208"/>
      <c r="H272" s="529"/>
      <c r="I272" s="209"/>
      <c r="J272" s="209"/>
      <c r="K272" s="210"/>
      <c r="L272" s="530"/>
      <c r="M272" s="209"/>
      <c r="N272" s="494"/>
      <c r="O272" s="494"/>
      <c r="P272" s="203"/>
      <c r="Q272" s="203"/>
      <c r="R272" s="208"/>
      <c r="S272" s="205"/>
      <c r="T272" s="529"/>
      <c r="U272" s="203"/>
      <c r="V272" s="203"/>
      <c r="W272" s="208"/>
      <c r="X272" s="205"/>
      <c r="Y272" s="529"/>
      <c r="Z272" s="203"/>
      <c r="AA272" s="203"/>
      <c r="AB272" s="208"/>
      <c r="AC272" s="205"/>
      <c r="AD272" s="529"/>
      <c r="AE272" s="203"/>
      <c r="AF272" s="203"/>
      <c r="AG272" s="208"/>
      <c r="AH272" s="205"/>
      <c r="AI272" s="529"/>
      <c r="AJ272" s="203"/>
      <c r="AK272" s="203"/>
      <c r="AL272" s="208"/>
      <c r="AM272" s="205"/>
      <c r="AN272" s="529"/>
      <c r="AO272" s="203"/>
      <c r="AP272" s="203"/>
      <c r="AQ272" s="208"/>
      <c r="AR272" s="205"/>
      <c r="AS272" s="529"/>
      <c r="AT272" s="203"/>
      <c r="AU272" s="203"/>
      <c r="AV272" s="208"/>
      <c r="AW272" s="205"/>
      <c r="AX272" s="529"/>
    </row>
    <row r="273" spans="2:50" ht="14.25" customHeight="1">
      <c r="B273" s="494"/>
      <c r="C273" s="203">
        <v>7</v>
      </c>
      <c r="D273" s="206"/>
      <c r="E273" s="203"/>
      <c r="F273" s="203"/>
      <c r="G273" s="208"/>
      <c r="H273" s="529"/>
      <c r="I273" s="209"/>
      <c r="J273" s="209"/>
      <c r="K273" s="210"/>
      <c r="L273" s="530"/>
      <c r="M273" s="209"/>
      <c r="N273" s="494"/>
      <c r="O273" s="494"/>
      <c r="P273" s="203"/>
      <c r="Q273" s="203"/>
      <c r="R273" s="208"/>
      <c r="S273" s="205"/>
      <c r="T273" s="529"/>
      <c r="U273" s="203"/>
      <c r="V273" s="203"/>
      <c r="W273" s="208"/>
      <c r="X273" s="205"/>
      <c r="Y273" s="529"/>
      <c r="Z273" s="203"/>
      <c r="AA273" s="203"/>
      <c r="AB273" s="208"/>
      <c r="AC273" s="205"/>
      <c r="AD273" s="529"/>
      <c r="AE273" s="203"/>
      <c r="AF273" s="203"/>
      <c r="AG273" s="208"/>
      <c r="AH273" s="205"/>
      <c r="AI273" s="529"/>
      <c r="AJ273" s="203"/>
      <c r="AK273" s="203"/>
      <c r="AL273" s="208"/>
      <c r="AM273" s="205"/>
      <c r="AN273" s="529"/>
      <c r="AO273" s="203"/>
      <c r="AP273" s="203"/>
      <c r="AQ273" s="208"/>
      <c r="AR273" s="205"/>
      <c r="AS273" s="529"/>
      <c r="AT273" s="203"/>
      <c r="AU273" s="203"/>
      <c r="AV273" s="208"/>
      <c r="AW273" s="205"/>
      <c r="AX273" s="529"/>
    </row>
    <row r="274" spans="2:50" ht="14.25" customHeight="1">
      <c r="B274" s="494"/>
      <c r="C274" s="203">
        <v>8</v>
      </c>
      <c r="D274" s="206"/>
      <c r="E274" s="203"/>
      <c r="F274" s="203"/>
      <c r="G274" s="208"/>
      <c r="H274" s="529"/>
      <c r="I274" s="209"/>
      <c r="J274" s="209"/>
      <c r="K274" s="210"/>
      <c r="L274" s="530"/>
      <c r="M274" s="209"/>
      <c r="N274" s="494"/>
      <c r="O274" s="494"/>
      <c r="P274" s="203"/>
      <c r="Q274" s="203"/>
      <c r="R274" s="208"/>
      <c r="S274" s="205"/>
      <c r="T274" s="529"/>
      <c r="U274" s="203"/>
      <c r="V274" s="203"/>
      <c r="W274" s="208"/>
      <c r="X274" s="205"/>
      <c r="Y274" s="529"/>
      <c r="Z274" s="203"/>
      <c r="AA274" s="203"/>
      <c r="AB274" s="208"/>
      <c r="AC274" s="205"/>
      <c r="AD274" s="529"/>
      <c r="AE274" s="203"/>
      <c r="AF274" s="203"/>
      <c r="AG274" s="208"/>
      <c r="AH274" s="205"/>
      <c r="AI274" s="529"/>
      <c r="AJ274" s="203"/>
      <c r="AK274" s="203"/>
      <c r="AL274" s="208"/>
      <c r="AM274" s="205"/>
      <c r="AN274" s="529"/>
      <c r="AO274" s="203"/>
      <c r="AP274" s="203"/>
      <c r="AQ274" s="208"/>
      <c r="AR274" s="205"/>
      <c r="AS274" s="529"/>
      <c r="AT274" s="203"/>
      <c r="AU274" s="203"/>
      <c r="AV274" s="208"/>
      <c r="AW274" s="205"/>
      <c r="AX274" s="529"/>
    </row>
    <row r="275" spans="2:50" ht="14.25" customHeight="1">
      <c r="B275" s="494"/>
      <c r="C275" s="203">
        <v>9</v>
      </c>
      <c r="D275" s="206"/>
      <c r="E275" s="203"/>
      <c r="F275" s="203"/>
      <c r="G275" s="208"/>
      <c r="H275" s="529"/>
      <c r="I275" s="209"/>
      <c r="J275" s="209"/>
      <c r="K275" s="210"/>
      <c r="L275" s="530"/>
      <c r="M275" s="209"/>
      <c r="N275" s="494"/>
      <c r="O275" s="494"/>
      <c r="P275" s="203"/>
      <c r="Q275" s="203"/>
      <c r="R275" s="208"/>
      <c r="S275" s="205"/>
      <c r="T275" s="529"/>
      <c r="U275" s="203"/>
      <c r="V275" s="203"/>
      <c r="W275" s="208"/>
      <c r="X275" s="205"/>
      <c r="Y275" s="529"/>
      <c r="Z275" s="203"/>
      <c r="AA275" s="203"/>
      <c r="AB275" s="208"/>
      <c r="AC275" s="205"/>
      <c r="AD275" s="529"/>
      <c r="AE275" s="203"/>
      <c r="AF275" s="203"/>
      <c r="AG275" s="208"/>
      <c r="AH275" s="205"/>
      <c r="AI275" s="529"/>
      <c r="AJ275" s="203"/>
      <c r="AK275" s="203"/>
      <c r="AL275" s="208"/>
      <c r="AM275" s="205"/>
      <c r="AN275" s="529"/>
      <c r="AO275" s="203"/>
      <c r="AP275" s="203"/>
      <c r="AQ275" s="208"/>
      <c r="AR275" s="205"/>
      <c r="AS275" s="529"/>
      <c r="AT275" s="203"/>
      <c r="AU275" s="203"/>
      <c r="AV275" s="208"/>
      <c r="AW275" s="205"/>
      <c r="AX275" s="529"/>
    </row>
    <row r="276" spans="2:50" ht="14.25" customHeight="1">
      <c r="B276" s="494"/>
      <c r="C276" s="203">
        <v>10</v>
      </c>
      <c r="D276" s="206"/>
      <c r="E276" s="203"/>
      <c r="F276" s="203"/>
      <c r="G276" s="208"/>
      <c r="H276" s="529"/>
      <c r="I276" s="209"/>
      <c r="J276" s="209"/>
      <c r="K276" s="210"/>
      <c r="L276" s="530"/>
      <c r="M276" s="209"/>
      <c r="N276" s="494"/>
      <c r="O276" s="494"/>
      <c r="P276" s="203"/>
      <c r="Q276" s="203"/>
      <c r="R276" s="208"/>
      <c r="S276" s="205"/>
      <c r="T276" s="529"/>
      <c r="U276" s="203"/>
      <c r="V276" s="203"/>
      <c r="W276" s="208"/>
      <c r="X276" s="205"/>
      <c r="Y276" s="529"/>
      <c r="Z276" s="203"/>
      <c r="AA276" s="203"/>
      <c r="AB276" s="208"/>
      <c r="AC276" s="205"/>
      <c r="AD276" s="529"/>
      <c r="AE276" s="203"/>
      <c r="AF276" s="203"/>
      <c r="AG276" s="208"/>
      <c r="AH276" s="205"/>
      <c r="AI276" s="529"/>
      <c r="AJ276" s="203"/>
      <c r="AK276" s="203"/>
      <c r="AL276" s="208"/>
      <c r="AM276" s="205"/>
      <c r="AN276" s="529"/>
      <c r="AO276" s="203"/>
      <c r="AP276" s="203"/>
      <c r="AQ276" s="208"/>
      <c r="AR276" s="205"/>
      <c r="AS276" s="529"/>
      <c r="AT276" s="203"/>
      <c r="AU276" s="203"/>
      <c r="AV276" s="208"/>
      <c r="AW276" s="205"/>
      <c r="AX276" s="529"/>
    </row>
    <row r="277" spans="2:50" ht="14.25" customHeight="1">
      <c r="B277" s="494"/>
      <c r="C277" s="203">
        <v>11</v>
      </c>
      <c r="D277" s="206"/>
      <c r="E277" s="203"/>
      <c r="F277" s="203"/>
      <c r="G277" s="208"/>
      <c r="H277" s="529"/>
      <c r="I277" s="209"/>
      <c r="J277" s="209"/>
      <c r="K277" s="210"/>
      <c r="L277" s="530"/>
      <c r="M277" s="209"/>
      <c r="N277" s="494"/>
      <c r="O277" s="494"/>
      <c r="P277" s="203"/>
      <c r="Q277" s="203"/>
      <c r="R277" s="208"/>
      <c r="S277" s="205"/>
      <c r="T277" s="529"/>
      <c r="U277" s="203"/>
      <c r="V277" s="203"/>
      <c r="W277" s="208"/>
      <c r="X277" s="205"/>
      <c r="Y277" s="529"/>
      <c r="Z277" s="203"/>
      <c r="AA277" s="203"/>
      <c r="AB277" s="208"/>
      <c r="AC277" s="205"/>
      <c r="AD277" s="529"/>
      <c r="AE277" s="203"/>
      <c r="AF277" s="203"/>
      <c r="AG277" s="208"/>
      <c r="AH277" s="205"/>
      <c r="AI277" s="529"/>
      <c r="AJ277" s="203"/>
      <c r="AK277" s="203"/>
      <c r="AL277" s="208"/>
      <c r="AM277" s="205"/>
      <c r="AN277" s="529"/>
      <c r="AO277" s="203"/>
      <c r="AP277" s="203"/>
      <c r="AQ277" s="208"/>
      <c r="AR277" s="205"/>
      <c r="AS277" s="529"/>
      <c r="AT277" s="203"/>
      <c r="AU277" s="203"/>
      <c r="AV277" s="208"/>
      <c r="AW277" s="205"/>
      <c r="AX277" s="529"/>
    </row>
    <row r="278" spans="2:50" ht="14.25" customHeight="1">
      <c r="B278" s="494"/>
      <c r="C278" s="203">
        <v>12</v>
      </c>
      <c r="D278" s="206"/>
      <c r="E278" s="203"/>
      <c r="F278" s="203"/>
      <c r="G278" s="208"/>
      <c r="H278" s="529"/>
      <c r="I278" s="209"/>
      <c r="J278" s="209"/>
      <c r="K278" s="210"/>
      <c r="L278" s="530"/>
      <c r="M278" s="209"/>
      <c r="N278" s="494"/>
      <c r="O278" s="494"/>
      <c r="P278" s="203"/>
      <c r="Q278" s="203"/>
      <c r="R278" s="208"/>
      <c r="S278" s="205"/>
      <c r="T278" s="529"/>
      <c r="U278" s="203"/>
      <c r="V278" s="203"/>
      <c r="W278" s="208"/>
      <c r="X278" s="205"/>
      <c r="Y278" s="529"/>
      <c r="Z278" s="203"/>
      <c r="AA278" s="203"/>
      <c r="AB278" s="208"/>
      <c r="AC278" s="205"/>
      <c r="AD278" s="529"/>
      <c r="AE278" s="203"/>
      <c r="AF278" s="203"/>
      <c r="AG278" s="208"/>
      <c r="AH278" s="205"/>
      <c r="AI278" s="529"/>
      <c r="AJ278" s="203"/>
      <c r="AK278" s="203"/>
      <c r="AL278" s="208"/>
      <c r="AM278" s="205"/>
      <c r="AN278" s="529"/>
      <c r="AO278" s="203"/>
      <c r="AP278" s="203"/>
      <c r="AQ278" s="208"/>
      <c r="AR278" s="205"/>
      <c r="AS278" s="529"/>
      <c r="AT278" s="203"/>
      <c r="AU278" s="203"/>
      <c r="AV278" s="208"/>
      <c r="AW278" s="205"/>
      <c r="AX278" s="529"/>
    </row>
    <row r="279" spans="2:50" ht="14.25" customHeight="1">
      <c r="B279" s="494"/>
      <c r="C279" s="203">
        <v>13</v>
      </c>
      <c r="D279" s="206"/>
      <c r="E279" s="203"/>
      <c r="F279" s="203"/>
      <c r="G279" s="208"/>
      <c r="H279" s="529"/>
      <c r="I279" s="209"/>
      <c r="J279" s="209"/>
      <c r="K279" s="210"/>
      <c r="L279" s="530"/>
      <c r="M279" s="209"/>
      <c r="N279" s="494"/>
      <c r="O279" s="494"/>
      <c r="P279" s="203"/>
      <c r="Q279" s="203"/>
      <c r="R279" s="208"/>
      <c r="S279" s="205"/>
      <c r="T279" s="529"/>
      <c r="U279" s="203"/>
      <c r="V279" s="203"/>
      <c r="W279" s="208"/>
      <c r="X279" s="205"/>
      <c r="Y279" s="529"/>
      <c r="Z279" s="203"/>
      <c r="AA279" s="203"/>
      <c r="AB279" s="208"/>
      <c r="AC279" s="205"/>
      <c r="AD279" s="529"/>
      <c r="AE279" s="203"/>
      <c r="AF279" s="203"/>
      <c r="AG279" s="208"/>
      <c r="AH279" s="205"/>
      <c r="AI279" s="529"/>
      <c r="AJ279" s="203"/>
      <c r="AK279" s="203"/>
      <c r="AL279" s="208"/>
      <c r="AM279" s="205"/>
      <c r="AN279" s="529"/>
      <c r="AO279" s="203"/>
      <c r="AP279" s="203"/>
      <c r="AQ279" s="208"/>
      <c r="AR279" s="205"/>
      <c r="AS279" s="529"/>
      <c r="AT279" s="203"/>
      <c r="AU279" s="203"/>
      <c r="AV279" s="208"/>
      <c r="AW279" s="205"/>
      <c r="AX279" s="529"/>
    </row>
    <row r="280" spans="2:50" ht="14.25" customHeight="1">
      <c r="B280" s="494"/>
      <c r="C280" s="203">
        <v>14</v>
      </c>
      <c r="D280" s="206"/>
      <c r="E280" s="203"/>
      <c r="F280" s="203"/>
      <c r="G280" s="208"/>
      <c r="H280" s="529"/>
      <c r="I280" s="209"/>
      <c r="J280" s="209"/>
      <c r="K280" s="210"/>
      <c r="L280" s="530"/>
      <c r="M280" s="209"/>
      <c r="N280" s="494"/>
      <c r="O280" s="494"/>
      <c r="P280" s="203"/>
      <c r="Q280" s="203"/>
      <c r="R280" s="208"/>
      <c r="S280" s="205"/>
      <c r="T280" s="529"/>
      <c r="U280" s="203"/>
      <c r="V280" s="203"/>
      <c r="W280" s="208"/>
      <c r="X280" s="205"/>
      <c r="Y280" s="529"/>
      <c r="Z280" s="203"/>
      <c r="AA280" s="203"/>
      <c r="AB280" s="208"/>
      <c r="AC280" s="205"/>
      <c r="AD280" s="529"/>
      <c r="AE280" s="203"/>
      <c r="AF280" s="203"/>
      <c r="AG280" s="208"/>
      <c r="AH280" s="205"/>
      <c r="AI280" s="529"/>
      <c r="AJ280" s="203"/>
      <c r="AK280" s="203"/>
      <c r="AL280" s="208"/>
      <c r="AM280" s="205"/>
      <c r="AN280" s="529"/>
      <c r="AO280" s="203"/>
      <c r="AP280" s="203"/>
      <c r="AQ280" s="208"/>
      <c r="AR280" s="205"/>
      <c r="AS280" s="529"/>
      <c r="AT280" s="203"/>
      <c r="AU280" s="203"/>
      <c r="AV280" s="208"/>
      <c r="AW280" s="205"/>
      <c r="AX280" s="529"/>
    </row>
    <row r="281" spans="2:50" ht="14.25" customHeight="1">
      <c r="B281" s="494"/>
      <c r="C281" s="203">
        <v>15</v>
      </c>
      <c r="D281" s="206"/>
      <c r="E281" s="203"/>
      <c r="F281" s="203"/>
      <c r="G281" s="208"/>
      <c r="H281" s="529"/>
      <c r="I281" s="209"/>
      <c r="J281" s="209"/>
      <c r="K281" s="210"/>
      <c r="L281" s="530"/>
      <c r="M281" s="209"/>
      <c r="N281" s="494"/>
      <c r="O281" s="494"/>
      <c r="P281" s="203"/>
      <c r="Q281" s="207"/>
      <c r="R281" s="208"/>
      <c r="S281" s="205"/>
      <c r="T281" s="529"/>
      <c r="U281" s="203"/>
      <c r="V281" s="203"/>
      <c r="W281" s="208"/>
      <c r="X281" s="205"/>
      <c r="Y281" s="529"/>
      <c r="Z281" s="203"/>
      <c r="AA281" s="203"/>
      <c r="AB281" s="208"/>
      <c r="AC281" s="205"/>
      <c r="AD281" s="529"/>
      <c r="AE281" s="203"/>
      <c r="AF281" s="203"/>
      <c r="AG281" s="208"/>
      <c r="AH281" s="205"/>
      <c r="AI281" s="529"/>
      <c r="AJ281" s="203"/>
      <c r="AK281" s="203"/>
      <c r="AL281" s="208"/>
      <c r="AM281" s="205"/>
      <c r="AN281" s="529"/>
      <c r="AO281" s="203"/>
      <c r="AP281" s="203"/>
      <c r="AQ281" s="208"/>
      <c r="AR281" s="205"/>
      <c r="AS281" s="529"/>
      <c r="AT281" s="203"/>
      <c r="AU281" s="203"/>
      <c r="AV281" s="208"/>
      <c r="AW281" s="205"/>
      <c r="AX281" s="529"/>
    </row>
    <row r="282" spans="2:50" ht="14.25" customHeight="1" collapsed="1">
      <c r="B282" s="531" t="s">
        <v>762</v>
      </c>
      <c r="C282" s="532"/>
      <c r="D282" s="532"/>
      <c r="E282" s="532"/>
      <c r="F282" s="532"/>
      <c r="G282" s="532"/>
      <c r="H282" s="532"/>
      <c r="I282" s="532"/>
      <c r="J282" s="532"/>
      <c r="K282" s="532"/>
      <c r="L282" s="532"/>
      <c r="M282" s="533"/>
      <c r="N282" s="575" t="s">
        <v>445</v>
      </c>
      <c r="O282" s="575" t="s">
        <v>105</v>
      </c>
      <c r="P282" s="587">
        <f>AT262+1</f>
        <v>45965</v>
      </c>
      <c r="Q282" s="588"/>
      <c r="R282" s="588"/>
      <c r="S282" s="588"/>
      <c r="T282" s="588"/>
      <c r="U282" s="589">
        <f>P282+1</f>
        <v>45966</v>
      </c>
      <c r="V282" s="590"/>
      <c r="W282" s="590"/>
      <c r="X282" s="590"/>
      <c r="Y282" s="590"/>
      <c r="Z282" s="587">
        <f t="shared" ref="Z282" si="238">U282+1</f>
        <v>45967</v>
      </c>
      <c r="AA282" s="588"/>
      <c r="AB282" s="588"/>
      <c r="AC282" s="588"/>
      <c r="AD282" s="588"/>
      <c r="AE282" s="589">
        <f t="shared" ref="AE282" si="239">Z282+1</f>
        <v>45968</v>
      </c>
      <c r="AF282" s="590"/>
      <c r="AG282" s="590"/>
      <c r="AH282" s="590"/>
      <c r="AI282" s="590"/>
      <c r="AJ282" s="591">
        <f t="shared" ref="AJ282" si="240">AE282+1</f>
        <v>45969</v>
      </c>
      <c r="AK282" s="592"/>
      <c r="AL282" s="592"/>
      <c r="AM282" s="592"/>
      <c r="AN282" s="593"/>
      <c r="AO282" s="589">
        <f t="shared" ref="AO282" si="241">AJ282+1</f>
        <v>45970</v>
      </c>
      <c r="AP282" s="590"/>
      <c r="AQ282" s="590"/>
      <c r="AR282" s="590"/>
      <c r="AS282" s="590"/>
      <c r="AT282" s="591">
        <f t="shared" ref="AT282" si="242">AO282+1</f>
        <v>45971</v>
      </c>
      <c r="AU282" s="592"/>
      <c r="AV282" s="592"/>
      <c r="AW282" s="592"/>
      <c r="AX282" s="593"/>
    </row>
    <row r="283" spans="2:50" ht="14.25" customHeight="1">
      <c r="B283" s="534"/>
      <c r="C283" s="534"/>
      <c r="D283" s="534"/>
      <c r="E283" s="534"/>
      <c r="F283" s="534"/>
      <c r="G283" s="534"/>
      <c r="H283" s="534"/>
      <c r="I283" s="534"/>
      <c r="J283" s="534"/>
      <c r="K283" s="534"/>
      <c r="L283" s="534"/>
      <c r="M283" s="535"/>
      <c r="N283" s="577"/>
      <c r="O283" s="577"/>
      <c r="P283" s="594">
        <f>P282</f>
        <v>45965</v>
      </c>
      <c r="Q283" s="594"/>
      <c r="R283" s="594"/>
      <c r="S283" s="594"/>
      <c r="T283" s="594"/>
      <c r="U283" s="595">
        <f>U282</f>
        <v>45966</v>
      </c>
      <c r="V283" s="595"/>
      <c r="W283" s="595"/>
      <c r="X283" s="595"/>
      <c r="Y283" s="595"/>
      <c r="Z283" s="594">
        <f t="shared" ref="Z283" si="243">Z282</f>
        <v>45967</v>
      </c>
      <c r="AA283" s="594"/>
      <c r="AB283" s="594"/>
      <c r="AC283" s="594"/>
      <c r="AD283" s="594"/>
      <c r="AE283" s="595">
        <f t="shared" ref="AE283" si="244">AE282</f>
        <v>45968</v>
      </c>
      <c r="AF283" s="595"/>
      <c r="AG283" s="595"/>
      <c r="AH283" s="595"/>
      <c r="AI283" s="595"/>
      <c r="AJ283" s="596">
        <f t="shared" ref="AJ283" si="245">AJ282</f>
        <v>45969</v>
      </c>
      <c r="AK283" s="597"/>
      <c r="AL283" s="597"/>
      <c r="AM283" s="597"/>
      <c r="AN283" s="598"/>
      <c r="AO283" s="595">
        <f t="shared" ref="AO283" si="246">AO282</f>
        <v>45970</v>
      </c>
      <c r="AP283" s="595"/>
      <c r="AQ283" s="595"/>
      <c r="AR283" s="595"/>
      <c r="AS283" s="595"/>
      <c r="AT283" s="596">
        <f t="shared" ref="AT283" si="247">AT282</f>
        <v>45971</v>
      </c>
      <c r="AU283" s="597"/>
      <c r="AV283" s="597"/>
      <c r="AW283" s="597"/>
      <c r="AX283" s="598"/>
    </row>
    <row r="284" spans="2:50" ht="14.25" customHeight="1">
      <c r="B284" s="494" t="s">
        <v>165</v>
      </c>
      <c r="C284" s="494" t="s">
        <v>160</v>
      </c>
      <c r="D284" s="494"/>
      <c r="E284" s="494" t="s">
        <v>161</v>
      </c>
      <c r="F284" s="494"/>
      <c r="G284" s="494"/>
      <c r="H284" s="494" t="s">
        <v>166</v>
      </c>
      <c r="I284" s="527" t="s">
        <v>446</v>
      </c>
      <c r="J284" s="527"/>
      <c r="K284" s="527"/>
      <c r="L284" s="527" t="s">
        <v>166</v>
      </c>
      <c r="M284" s="527" t="s">
        <v>168</v>
      </c>
      <c r="N284" s="494"/>
      <c r="O284" s="494" t="s">
        <v>167</v>
      </c>
      <c r="P284" s="494" t="s">
        <v>163</v>
      </c>
      <c r="Q284" s="494"/>
      <c r="R284" s="494"/>
      <c r="S284" s="494"/>
      <c r="T284" s="494" t="s">
        <v>166</v>
      </c>
      <c r="U284" s="494" t="s">
        <v>163</v>
      </c>
      <c r="V284" s="494"/>
      <c r="W284" s="494"/>
      <c r="X284" s="494"/>
      <c r="Y284" s="494" t="s">
        <v>166</v>
      </c>
      <c r="Z284" s="494" t="s">
        <v>163</v>
      </c>
      <c r="AA284" s="494"/>
      <c r="AB284" s="494"/>
      <c r="AC284" s="494"/>
      <c r="AD284" s="494" t="s">
        <v>166</v>
      </c>
      <c r="AE284" s="494" t="s">
        <v>163</v>
      </c>
      <c r="AF284" s="494"/>
      <c r="AG284" s="494"/>
      <c r="AH284" s="494"/>
      <c r="AI284" s="494" t="s">
        <v>166</v>
      </c>
      <c r="AJ284" s="494" t="s">
        <v>163</v>
      </c>
      <c r="AK284" s="494"/>
      <c r="AL284" s="494"/>
      <c r="AM284" s="494"/>
      <c r="AN284" s="494" t="s">
        <v>166</v>
      </c>
      <c r="AO284" s="494" t="s">
        <v>163</v>
      </c>
      <c r="AP284" s="494"/>
      <c r="AQ284" s="494"/>
      <c r="AR284" s="494"/>
      <c r="AS284" s="494" t="s">
        <v>166</v>
      </c>
      <c r="AT284" s="494" t="s">
        <v>163</v>
      </c>
      <c r="AU284" s="494"/>
      <c r="AV284" s="494"/>
      <c r="AW284" s="494"/>
      <c r="AX284" s="494" t="s">
        <v>166</v>
      </c>
    </row>
    <row r="285" spans="2:50" ht="14.25" customHeight="1">
      <c r="B285" s="494"/>
      <c r="C285" s="494"/>
      <c r="D285" s="494"/>
      <c r="E285" s="494" t="s">
        <v>447</v>
      </c>
      <c r="F285" s="494"/>
      <c r="G285" s="494"/>
      <c r="H285" s="494"/>
      <c r="I285" s="527" t="s">
        <v>447</v>
      </c>
      <c r="J285" s="527"/>
      <c r="K285" s="527"/>
      <c r="L285" s="527"/>
      <c r="M285" s="527"/>
      <c r="N285" s="494"/>
      <c r="O285" s="494"/>
      <c r="P285" s="494" t="s">
        <v>448</v>
      </c>
      <c r="Q285" s="494"/>
      <c r="R285" s="494"/>
      <c r="S285" s="494"/>
      <c r="T285" s="494"/>
      <c r="U285" s="494" t="s">
        <v>448</v>
      </c>
      <c r="V285" s="494"/>
      <c r="W285" s="494"/>
      <c r="X285" s="494"/>
      <c r="Y285" s="494"/>
      <c r="Z285" s="494" t="s">
        <v>448</v>
      </c>
      <c r="AA285" s="494"/>
      <c r="AB285" s="494"/>
      <c r="AC285" s="494"/>
      <c r="AD285" s="494"/>
      <c r="AE285" s="494" t="s">
        <v>448</v>
      </c>
      <c r="AF285" s="494"/>
      <c r="AG285" s="494"/>
      <c r="AH285" s="494"/>
      <c r="AI285" s="494"/>
      <c r="AJ285" s="494" t="s">
        <v>448</v>
      </c>
      <c r="AK285" s="494"/>
      <c r="AL285" s="494"/>
      <c r="AM285" s="494"/>
      <c r="AN285" s="494"/>
      <c r="AO285" s="494" t="s">
        <v>448</v>
      </c>
      <c r="AP285" s="494"/>
      <c r="AQ285" s="494"/>
      <c r="AR285" s="494"/>
      <c r="AS285" s="494"/>
      <c r="AT285" s="494" t="s">
        <v>448</v>
      </c>
      <c r="AU285" s="494"/>
      <c r="AV285" s="494"/>
      <c r="AW285" s="494"/>
      <c r="AX285" s="494"/>
    </row>
    <row r="286" spans="2:50" ht="14.25" customHeight="1">
      <c r="B286" s="494"/>
      <c r="C286" s="494"/>
      <c r="D286" s="494"/>
      <c r="E286" s="203" t="s">
        <v>162</v>
      </c>
      <c r="F286" s="203" t="s">
        <v>449</v>
      </c>
      <c r="G286" s="203" t="s">
        <v>164</v>
      </c>
      <c r="H286" s="494"/>
      <c r="I286" s="204" t="s">
        <v>162</v>
      </c>
      <c r="J286" s="204" t="s">
        <v>449</v>
      </c>
      <c r="K286" s="204" t="s">
        <v>164</v>
      </c>
      <c r="L286" s="527"/>
      <c r="M286" s="527"/>
      <c r="N286" s="494"/>
      <c r="O286" s="494"/>
      <c r="P286" s="203" t="s">
        <v>162</v>
      </c>
      <c r="Q286" s="203" t="s">
        <v>449</v>
      </c>
      <c r="R286" s="203" t="s">
        <v>164</v>
      </c>
      <c r="S286" s="205" t="s">
        <v>168</v>
      </c>
      <c r="T286" s="494"/>
      <c r="U286" s="203" t="s">
        <v>162</v>
      </c>
      <c r="V286" s="203" t="s">
        <v>449</v>
      </c>
      <c r="W286" s="203" t="s">
        <v>164</v>
      </c>
      <c r="X286" s="205" t="s">
        <v>168</v>
      </c>
      <c r="Y286" s="494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494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494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494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494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494"/>
    </row>
    <row r="287" spans="2:50" ht="14.25" customHeight="1">
      <c r="B287" s="494" t="s">
        <v>630</v>
      </c>
      <c r="C287" s="203">
        <v>1</v>
      </c>
      <c r="D287" s="206" t="s">
        <v>703</v>
      </c>
      <c r="E287" s="203">
        <v>25</v>
      </c>
      <c r="F287" s="203">
        <v>1800</v>
      </c>
      <c r="G287" s="208">
        <f t="shared" ref="G287" si="248">F287/E287</f>
        <v>72</v>
      </c>
      <c r="H287" s="529">
        <f>AVERAGE(G287:G301)</f>
        <v>72</v>
      </c>
      <c r="I287" s="209">
        <f>AVERAGE(P287,U287,Z287,AE287,AJ287,AO287,AT287)</f>
        <v>25</v>
      </c>
      <c r="J287" s="209">
        <f>AVERAGE(Q287,V287,AA287,AF287,AK287,AP287,AU287)</f>
        <v>1590.9858300662713</v>
      </c>
      <c r="K287" s="210">
        <f>AVERAGE(R287,W287,AB287,AG287,AL287,AQ287,AV287)</f>
        <v>63.639433202650864</v>
      </c>
      <c r="L287" s="530">
        <f>IFERROR(AVERAGE(K287:K301),"-")</f>
        <v>63.639433202650864</v>
      </c>
      <c r="M287" s="209">
        <f>RANK(K287, K$287:$K$301)</f>
        <v>1</v>
      </c>
      <c r="N287" s="494"/>
      <c r="O287" s="494"/>
      <c r="P287" s="207">
        <v>25</v>
      </c>
      <c r="Q287" s="207">
        <v>1590.8783783783781</v>
      </c>
      <c r="R287" s="208">
        <f t="shared" ref="R287" si="249">Q287/P287</f>
        <v>63.635135135135123</v>
      </c>
      <c r="S287" s="205">
        <f>RANK(R287, R$287:R$301)</f>
        <v>1</v>
      </c>
      <c r="T287" s="529">
        <f>AVERAGE(R287:R301)</f>
        <v>63.635135135135123</v>
      </c>
      <c r="U287" s="207">
        <v>25</v>
      </c>
      <c r="V287" s="207">
        <v>1590.9265822784814</v>
      </c>
      <c r="W287" s="208">
        <f t="shared" ref="W287" si="250">V287/U287</f>
        <v>63.637063291139256</v>
      </c>
      <c r="X287" s="205">
        <f>RANK(W287, W$287:W$301)</f>
        <v>1</v>
      </c>
      <c r="Y287" s="529">
        <f>AVERAGE(W287:W301)</f>
        <v>63.637063291139256</v>
      </c>
      <c r="Z287" s="207">
        <v>25</v>
      </c>
      <c r="AA287" s="207">
        <v>1590.9170305676857</v>
      </c>
      <c r="AB287" s="208">
        <f t="shared" ref="AB287" si="251">AA287/Z287</f>
        <v>63.636681222707431</v>
      </c>
      <c r="AC287" s="205">
        <f>RANK(AB287, AB$287:AB$301)</f>
        <v>1</v>
      </c>
      <c r="AD287" s="529">
        <f>AVERAGE(AB287:AB301)</f>
        <v>63.636681222707431</v>
      </c>
      <c r="AE287" s="207">
        <v>25</v>
      </c>
      <c r="AF287" s="207">
        <v>1591.0030395136782</v>
      </c>
      <c r="AG287" s="208">
        <f t="shared" ref="AG287" si="252">AF287/AE287</f>
        <v>63.640121580547131</v>
      </c>
      <c r="AH287" s="205">
        <f>RANK(AG287, AG$287:AG$301)</f>
        <v>1</v>
      </c>
      <c r="AI287" s="529">
        <f>AVERAGE(AG287:AG301)</f>
        <v>63.640121580547131</v>
      </c>
      <c r="AJ287" s="207">
        <v>25</v>
      </c>
      <c r="AK287" s="207">
        <v>1591.0714285714287</v>
      </c>
      <c r="AL287" s="208">
        <f t="shared" ref="AL287" si="253">AK287/AJ287</f>
        <v>63.642857142857146</v>
      </c>
      <c r="AM287" s="205">
        <f>RANK(AL287, AL$287:AL$301)</f>
        <v>1</v>
      </c>
      <c r="AN287" s="529">
        <f>AVERAGE(AL287:AL301)</f>
        <v>63.642857142857146</v>
      </c>
      <c r="AO287" s="207">
        <v>25</v>
      </c>
      <c r="AP287" s="207">
        <v>1590.9940989559686</v>
      </c>
      <c r="AQ287" s="208">
        <f t="shared" ref="AQ287" si="254">AP287/AO287</f>
        <v>63.639763958238746</v>
      </c>
      <c r="AR287" s="205">
        <f>RANK(AQ287, AQ$287:AQ$301)</f>
        <v>1</v>
      </c>
      <c r="AS287" s="529">
        <f>AVERAGE(AQ287:AQ301)</f>
        <v>63.639763958238746</v>
      </c>
      <c r="AT287" s="207">
        <v>25</v>
      </c>
      <c r="AU287" s="207">
        <v>1591.1102521982798</v>
      </c>
      <c r="AV287" s="208">
        <f t="shared" ref="AV287" si="255">AU287/AT287</f>
        <v>63.644410087931192</v>
      </c>
      <c r="AW287" s="205">
        <f>RANK(AV287, AV$287:AV$301)</f>
        <v>1</v>
      </c>
      <c r="AX287" s="529">
        <f>AVERAGE(AV287:AV301)</f>
        <v>63.644410087931192</v>
      </c>
    </row>
    <row r="288" spans="2:50" ht="14.25" customHeight="1">
      <c r="B288" s="494"/>
      <c r="C288" s="203">
        <v>2</v>
      </c>
      <c r="D288" s="206"/>
      <c r="E288" s="203"/>
      <c r="F288" s="203"/>
      <c r="G288" s="208"/>
      <c r="H288" s="529"/>
      <c r="I288" s="209"/>
      <c r="J288" s="209"/>
      <c r="K288" s="210"/>
      <c r="L288" s="530"/>
      <c r="M288" s="209"/>
      <c r="N288" s="494"/>
      <c r="O288" s="494"/>
      <c r="P288" s="203"/>
      <c r="Q288" s="203"/>
      <c r="R288" s="208"/>
      <c r="S288" s="205"/>
      <c r="T288" s="529"/>
      <c r="U288" s="203"/>
      <c r="V288" s="203"/>
      <c r="W288" s="208"/>
      <c r="X288" s="205"/>
      <c r="Y288" s="529"/>
      <c r="Z288" s="203"/>
      <c r="AA288" s="203"/>
      <c r="AB288" s="208"/>
      <c r="AC288" s="205"/>
      <c r="AD288" s="529"/>
      <c r="AE288" s="203"/>
      <c r="AF288" s="203"/>
      <c r="AG288" s="208"/>
      <c r="AH288" s="205"/>
      <c r="AI288" s="529"/>
      <c r="AJ288" s="203"/>
      <c r="AK288" s="203"/>
      <c r="AL288" s="208"/>
      <c r="AM288" s="205"/>
      <c r="AN288" s="529"/>
      <c r="AO288" s="203"/>
      <c r="AP288" s="203"/>
      <c r="AQ288" s="208"/>
      <c r="AR288" s="205"/>
      <c r="AS288" s="529"/>
      <c r="AT288" s="203"/>
      <c r="AU288" s="203"/>
      <c r="AV288" s="208"/>
      <c r="AW288" s="205"/>
      <c r="AX288" s="529"/>
    </row>
    <row r="289" spans="2:50" ht="14.25" customHeight="1">
      <c r="B289" s="494"/>
      <c r="C289" s="203">
        <v>3</v>
      </c>
      <c r="D289" s="206"/>
      <c r="E289" s="203"/>
      <c r="F289" s="203"/>
      <c r="G289" s="208"/>
      <c r="H289" s="529"/>
      <c r="I289" s="209"/>
      <c r="J289" s="209"/>
      <c r="K289" s="210"/>
      <c r="L289" s="530"/>
      <c r="M289" s="209"/>
      <c r="N289" s="494"/>
      <c r="O289" s="494"/>
      <c r="P289" s="203"/>
      <c r="Q289" s="203"/>
      <c r="R289" s="208"/>
      <c r="S289" s="205"/>
      <c r="T289" s="529"/>
      <c r="U289" s="203"/>
      <c r="V289" s="203"/>
      <c r="W289" s="208"/>
      <c r="X289" s="205"/>
      <c r="Y289" s="529"/>
      <c r="Z289" s="203"/>
      <c r="AA289" s="203"/>
      <c r="AB289" s="208"/>
      <c r="AC289" s="205"/>
      <c r="AD289" s="529"/>
      <c r="AE289" s="203"/>
      <c r="AF289" s="203"/>
      <c r="AG289" s="208"/>
      <c r="AH289" s="205"/>
      <c r="AI289" s="529"/>
      <c r="AJ289" s="203"/>
      <c r="AK289" s="203"/>
      <c r="AL289" s="208"/>
      <c r="AM289" s="205"/>
      <c r="AN289" s="529"/>
      <c r="AO289" s="203"/>
      <c r="AP289" s="203"/>
      <c r="AQ289" s="208"/>
      <c r="AR289" s="205"/>
      <c r="AS289" s="529"/>
      <c r="AT289" s="203"/>
      <c r="AU289" s="203"/>
      <c r="AV289" s="208"/>
      <c r="AW289" s="205"/>
      <c r="AX289" s="529"/>
    </row>
    <row r="290" spans="2:50" ht="14.25" customHeight="1">
      <c r="B290" s="494"/>
      <c r="C290" s="203">
        <v>4</v>
      </c>
      <c r="D290" s="206"/>
      <c r="E290" s="203"/>
      <c r="F290" s="203"/>
      <c r="G290" s="208"/>
      <c r="H290" s="529"/>
      <c r="I290" s="209"/>
      <c r="J290" s="209"/>
      <c r="K290" s="210"/>
      <c r="L290" s="530"/>
      <c r="M290" s="209"/>
      <c r="N290" s="494"/>
      <c r="O290" s="494"/>
      <c r="P290" s="203"/>
      <c r="Q290" s="203"/>
      <c r="R290" s="208"/>
      <c r="S290" s="205"/>
      <c r="T290" s="529"/>
      <c r="U290" s="203"/>
      <c r="V290" s="203"/>
      <c r="W290" s="208"/>
      <c r="X290" s="205"/>
      <c r="Y290" s="529"/>
      <c r="Z290" s="203"/>
      <c r="AA290" s="203"/>
      <c r="AB290" s="208"/>
      <c r="AC290" s="205"/>
      <c r="AD290" s="529"/>
      <c r="AE290" s="203"/>
      <c r="AF290" s="203"/>
      <c r="AG290" s="208"/>
      <c r="AH290" s="205"/>
      <c r="AI290" s="529"/>
      <c r="AJ290" s="203"/>
      <c r="AK290" s="203"/>
      <c r="AL290" s="208"/>
      <c r="AM290" s="205"/>
      <c r="AN290" s="529"/>
      <c r="AO290" s="203"/>
      <c r="AP290" s="203"/>
      <c r="AQ290" s="208"/>
      <c r="AR290" s="205"/>
      <c r="AS290" s="529"/>
      <c r="AT290" s="203"/>
      <c r="AU290" s="203"/>
      <c r="AV290" s="208"/>
      <c r="AW290" s="205"/>
      <c r="AX290" s="529"/>
    </row>
    <row r="291" spans="2:50" ht="14.25" customHeight="1">
      <c r="B291" s="494"/>
      <c r="C291" s="203">
        <v>5</v>
      </c>
      <c r="D291" s="206"/>
      <c r="E291" s="203"/>
      <c r="F291" s="203"/>
      <c r="G291" s="208"/>
      <c r="H291" s="529"/>
      <c r="I291" s="209"/>
      <c r="J291" s="209"/>
      <c r="K291" s="210"/>
      <c r="L291" s="530"/>
      <c r="M291" s="209"/>
      <c r="N291" s="494"/>
      <c r="O291" s="494"/>
      <c r="P291" s="203"/>
      <c r="Q291" s="203"/>
      <c r="R291" s="208"/>
      <c r="S291" s="205"/>
      <c r="T291" s="529"/>
      <c r="U291" s="203"/>
      <c r="V291" s="203"/>
      <c r="W291" s="208"/>
      <c r="X291" s="205"/>
      <c r="Y291" s="529"/>
      <c r="Z291" s="203"/>
      <c r="AA291" s="203"/>
      <c r="AB291" s="208"/>
      <c r="AC291" s="205"/>
      <c r="AD291" s="529"/>
      <c r="AE291" s="203"/>
      <c r="AF291" s="203"/>
      <c r="AG291" s="208"/>
      <c r="AH291" s="205"/>
      <c r="AI291" s="529"/>
      <c r="AJ291" s="203"/>
      <c r="AK291" s="203"/>
      <c r="AL291" s="208"/>
      <c r="AM291" s="205"/>
      <c r="AN291" s="529"/>
      <c r="AO291" s="203"/>
      <c r="AP291" s="203"/>
      <c r="AQ291" s="208"/>
      <c r="AR291" s="205"/>
      <c r="AS291" s="529"/>
      <c r="AT291" s="203"/>
      <c r="AU291" s="203"/>
      <c r="AV291" s="208"/>
      <c r="AW291" s="205"/>
      <c r="AX291" s="529"/>
    </row>
    <row r="292" spans="2:50" ht="14.25" customHeight="1">
      <c r="B292" s="494"/>
      <c r="C292" s="203">
        <v>6</v>
      </c>
      <c r="D292" s="206"/>
      <c r="E292" s="203"/>
      <c r="F292" s="203"/>
      <c r="G292" s="208"/>
      <c r="H292" s="529"/>
      <c r="I292" s="209"/>
      <c r="J292" s="209"/>
      <c r="K292" s="210"/>
      <c r="L292" s="530"/>
      <c r="M292" s="209"/>
      <c r="N292" s="494"/>
      <c r="O292" s="494"/>
      <c r="P292" s="203"/>
      <c r="Q292" s="203"/>
      <c r="R292" s="208"/>
      <c r="S292" s="205"/>
      <c r="T292" s="529"/>
      <c r="U292" s="203"/>
      <c r="V292" s="203"/>
      <c r="W292" s="208"/>
      <c r="X292" s="205"/>
      <c r="Y292" s="529"/>
      <c r="Z292" s="203"/>
      <c r="AA292" s="203"/>
      <c r="AB292" s="208"/>
      <c r="AC292" s="205"/>
      <c r="AD292" s="529"/>
      <c r="AE292" s="203"/>
      <c r="AF292" s="203"/>
      <c r="AG292" s="208"/>
      <c r="AH292" s="205"/>
      <c r="AI292" s="529"/>
      <c r="AJ292" s="203"/>
      <c r="AK292" s="203"/>
      <c r="AL292" s="208"/>
      <c r="AM292" s="205"/>
      <c r="AN292" s="529"/>
      <c r="AO292" s="203"/>
      <c r="AP292" s="203"/>
      <c r="AQ292" s="208"/>
      <c r="AR292" s="205"/>
      <c r="AS292" s="529"/>
      <c r="AT292" s="203"/>
      <c r="AU292" s="203"/>
      <c r="AV292" s="208"/>
      <c r="AW292" s="205"/>
      <c r="AX292" s="529"/>
    </row>
    <row r="293" spans="2:50" ht="14.25" customHeight="1">
      <c r="B293" s="494"/>
      <c r="C293" s="203">
        <v>7</v>
      </c>
      <c r="D293" s="206"/>
      <c r="E293" s="203"/>
      <c r="F293" s="203"/>
      <c r="G293" s="208"/>
      <c r="H293" s="529"/>
      <c r="I293" s="209"/>
      <c r="J293" s="209"/>
      <c r="K293" s="210"/>
      <c r="L293" s="530"/>
      <c r="M293" s="209"/>
      <c r="N293" s="494"/>
      <c r="O293" s="494"/>
      <c r="P293" s="203"/>
      <c r="Q293" s="203"/>
      <c r="R293" s="208"/>
      <c r="S293" s="205"/>
      <c r="T293" s="529"/>
      <c r="U293" s="203"/>
      <c r="V293" s="203"/>
      <c r="W293" s="208"/>
      <c r="X293" s="205"/>
      <c r="Y293" s="529"/>
      <c r="Z293" s="203"/>
      <c r="AA293" s="203"/>
      <c r="AB293" s="208"/>
      <c r="AC293" s="205"/>
      <c r="AD293" s="529"/>
      <c r="AE293" s="203"/>
      <c r="AF293" s="203"/>
      <c r="AG293" s="208"/>
      <c r="AH293" s="205"/>
      <c r="AI293" s="529"/>
      <c r="AJ293" s="203"/>
      <c r="AK293" s="203"/>
      <c r="AL293" s="208"/>
      <c r="AM293" s="205"/>
      <c r="AN293" s="529"/>
      <c r="AO293" s="203"/>
      <c r="AP293" s="203"/>
      <c r="AQ293" s="208"/>
      <c r="AR293" s="205"/>
      <c r="AS293" s="529"/>
      <c r="AT293" s="203"/>
      <c r="AU293" s="203"/>
      <c r="AV293" s="208"/>
      <c r="AW293" s="205"/>
      <c r="AX293" s="529"/>
    </row>
    <row r="294" spans="2:50" ht="14.25" customHeight="1">
      <c r="B294" s="494"/>
      <c r="C294" s="203">
        <v>8</v>
      </c>
      <c r="D294" s="206"/>
      <c r="E294" s="203"/>
      <c r="F294" s="203"/>
      <c r="G294" s="208"/>
      <c r="H294" s="529"/>
      <c r="I294" s="209"/>
      <c r="J294" s="209"/>
      <c r="K294" s="210"/>
      <c r="L294" s="530"/>
      <c r="M294" s="209"/>
      <c r="N294" s="494"/>
      <c r="O294" s="494"/>
      <c r="P294" s="203"/>
      <c r="Q294" s="203"/>
      <c r="R294" s="208"/>
      <c r="S294" s="205"/>
      <c r="T294" s="529"/>
      <c r="U294" s="203"/>
      <c r="V294" s="203"/>
      <c r="W294" s="208"/>
      <c r="X294" s="205"/>
      <c r="Y294" s="529"/>
      <c r="Z294" s="203"/>
      <c r="AA294" s="203"/>
      <c r="AB294" s="208"/>
      <c r="AC294" s="205"/>
      <c r="AD294" s="529"/>
      <c r="AE294" s="203"/>
      <c r="AF294" s="203"/>
      <c r="AG294" s="208"/>
      <c r="AH294" s="205"/>
      <c r="AI294" s="529"/>
      <c r="AJ294" s="203"/>
      <c r="AK294" s="203"/>
      <c r="AL294" s="208"/>
      <c r="AM294" s="205"/>
      <c r="AN294" s="529"/>
      <c r="AO294" s="203"/>
      <c r="AP294" s="203"/>
      <c r="AQ294" s="208"/>
      <c r="AR294" s="205"/>
      <c r="AS294" s="529"/>
      <c r="AT294" s="203"/>
      <c r="AU294" s="203"/>
      <c r="AV294" s="208"/>
      <c r="AW294" s="205"/>
      <c r="AX294" s="529"/>
    </row>
    <row r="295" spans="2:50" ht="14.25" customHeight="1">
      <c r="B295" s="494"/>
      <c r="C295" s="203">
        <v>9</v>
      </c>
      <c r="D295" s="206"/>
      <c r="E295" s="203"/>
      <c r="F295" s="203"/>
      <c r="G295" s="208"/>
      <c r="H295" s="529"/>
      <c r="I295" s="209"/>
      <c r="J295" s="209"/>
      <c r="K295" s="210"/>
      <c r="L295" s="530"/>
      <c r="M295" s="209"/>
      <c r="N295" s="494"/>
      <c r="O295" s="494"/>
      <c r="P295" s="203"/>
      <c r="Q295" s="203"/>
      <c r="R295" s="208"/>
      <c r="S295" s="205"/>
      <c r="T295" s="529"/>
      <c r="U295" s="203"/>
      <c r="V295" s="203"/>
      <c r="W295" s="208"/>
      <c r="X295" s="205"/>
      <c r="Y295" s="529"/>
      <c r="Z295" s="203"/>
      <c r="AA295" s="203"/>
      <c r="AB295" s="208"/>
      <c r="AC295" s="205"/>
      <c r="AD295" s="529"/>
      <c r="AE295" s="203"/>
      <c r="AF295" s="203"/>
      <c r="AG295" s="208"/>
      <c r="AH295" s="205"/>
      <c r="AI295" s="529"/>
      <c r="AJ295" s="203"/>
      <c r="AK295" s="203"/>
      <c r="AL295" s="208"/>
      <c r="AM295" s="205"/>
      <c r="AN295" s="529"/>
      <c r="AO295" s="203"/>
      <c r="AP295" s="203"/>
      <c r="AQ295" s="208"/>
      <c r="AR295" s="205"/>
      <c r="AS295" s="529"/>
      <c r="AT295" s="203"/>
      <c r="AU295" s="203"/>
      <c r="AV295" s="208"/>
      <c r="AW295" s="205"/>
      <c r="AX295" s="529"/>
    </row>
    <row r="296" spans="2:50" ht="14.25" customHeight="1">
      <c r="B296" s="494"/>
      <c r="C296" s="203">
        <v>10</v>
      </c>
      <c r="D296" s="206"/>
      <c r="E296" s="203"/>
      <c r="F296" s="203"/>
      <c r="G296" s="208"/>
      <c r="H296" s="529"/>
      <c r="I296" s="209"/>
      <c r="J296" s="209"/>
      <c r="K296" s="210"/>
      <c r="L296" s="530"/>
      <c r="M296" s="209"/>
      <c r="N296" s="494"/>
      <c r="O296" s="494"/>
      <c r="P296" s="203"/>
      <c r="Q296" s="203"/>
      <c r="R296" s="208"/>
      <c r="S296" s="205"/>
      <c r="T296" s="529"/>
      <c r="U296" s="203"/>
      <c r="V296" s="203"/>
      <c r="W296" s="208"/>
      <c r="X296" s="205"/>
      <c r="Y296" s="529"/>
      <c r="Z296" s="203"/>
      <c r="AA296" s="203"/>
      <c r="AB296" s="208"/>
      <c r="AC296" s="205"/>
      <c r="AD296" s="529"/>
      <c r="AE296" s="203"/>
      <c r="AF296" s="203"/>
      <c r="AG296" s="208"/>
      <c r="AH296" s="205"/>
      <c r="AI296" s="529"/>
      <c r="AJ296" s="203"/>
      <c r="AK296" s="203"/>
      <c r="AL296" s="208"/>
      <c r="AM296" s="205"/>
      <c r="AN296" s="529"/>
      <c r="AO296" s="203"/>
      <c r="AP296" s="203"/>
      <c r="AQ296" s="208"/>
      <c r="AR296" s="205"/>
      <c r="AS296" s="529"/>
      <c r="AT296" s="203"/>
      <c r="AU296" s="203"/>
      <c r="AV296" s="208"/>
      <c r="AW296" s="205"/>
      <c r="AX296" s="529"/>
    </row>
    <row r="297" spans="2:50" ht="14.25" customHeight="1">
      <c r="B297" s="494"/>
      <c r="C297" s="203">
        <v>11</v>
      </c>
      <c r="D297" s="206"/>
      <c r="E297" s="203"/>
      <c r="F297" s="203"/>
      <c r="G297" s="208"/>
      <c r="H297" s="529"/>
      <c r="I297" s="209"/>
      <c r="J297" s="209"/>
      <c r="K297" s="210"/>
      <c r="L297" s="530"/>
      <c r="M297" s="209"/>
      <c r="N297" s="494"/>
      <c r="O297" s="494"/>
      <c r="P297" s="203"/>
      <c r="Q297" s="203"/>
      <c r="R297" s="208"/>
      <c r="S297" s="205"/>
      <c r="T297" s="529"/>
      <c r="U297" s="203"/>
      <c r="V297" s="203"/>
      <c r="W297" s="208"/>
      <c r="X297" s="205"/>
      <c r="Y297" s="529"/>
      <c r="Z297" s="203"/>
      <c r="AA297" s="203"/>
      <c r="AB297" s="208"/>
      <c r="AC297" s="205"/>
      <c r="AD297" s="529"/>
      <c r="AE297" s="203"/>
      <c r="AF297" s="203"/>
      <c r="AG297" s="208"/>
      <c r="AH297" s="205"/>
      <c r="AI297" s="529"/>
      <c r="AJ297" s="203"/>
      <c r="AK297" s="203"/>
      <c r="AL297" s="208"/>
      <c r="AM297" s="205"/>
      <c r="AN297" s="529"/>
      <c r="AO297" s="203"/>
      <c r="AP297" s="203"/>
      <c r="AQ297" s="208"/>
      <c r="AR297" s="205"/>
      <c r="AS297" s="529"/>
      <c r="AT297" s="203"/>
      <c r="AU297" s="203"/>
      <c r="AV297" s="208"/>
      <c r="AW297" s="205"/>
      <c r="AX297" s="529"/>
    </row>
    <row r="298" spans="2:50" ht="14.25" customHeight="1">
      <c r="B298" s="494"/>
      <c r="C298" s="203">
        <v>12</v>
      </c>
      <c r="D298" s="206"/>
      <c r="E298" s="203"/>
      <c r="F298" s="203"/>
      <c r="G298" s="208"/>
      <c r="H298" s="529"/>
      <c r="I298" s="209"/>
      <c r="J298" s="209"/>
      <c r="K298" s="210"/>
      <c r="L298" s="530"/>
      <c r="M298" s="209"/>
      <c r="N298" s="494"/>
      <c r="O298" s="494"/>
      <c r="P298" s="203"/>
      <c r="Q298" s="203"/>
      <c r="R298" s="208"/>
      <c r="S298" s="205"/>
      <c r="T298" s="529"/>
      <c r="U298" s="203"/>
      <c r="V298" s="203"/>
      <c r="W298" s="208"/>
      <c r="X298" s="205"/>
      <c r="Y298" s="529"/>
      <c r="Z298" s="203"/>
      <c r="AA298" s="203"/>
      <c r="AB298" s="208"/>
      <c r="AC298" s="205"/>
      <c r="AD298" s="529"/>
      <c r="AE298" s="203"/>
      <c r="AF298" s="203"/>
      <c r="AG298" s="208"/>
      <c r="AH298" s="205"/>
      <c r="AI298" s="529"/>
      <c r="AJ298" s="203"/>
      <c r="AK298" s="203"/>
      <c r="AL298" s="208"/>
      <c r="AM298" s="205"/>
      <c r="AN298" s="529"/>
      <c r="AO298" s="203"/>
      <c r="AP298" s="203"/>
      <c r="AQ298" s="208"/>
      <c r="AR298" s="205"/>
      <c r="AS298" s="529"/>
      <c r="AT298" s="203"/>
      <c r="AU298" s="203"/>
      <c r="AV298" s="208"/>
      <c r="AW298" s="205"/>
      <c r="AX298" s="529"/>
    </row>
    <row r="299" spans="2:50" ht="14.25" customHeight="1">
      <c r="B299" s="494"/>
      <c r="C299" s="203">
        <v>13</v>
      </c>
      <c r="D299" s="206"/>
      <c r="E299" s="203"/>
      <c r="F299" s="203"/>
      <c r="G299" s="208"/>
      <c r="H299" s="529"/>
      <c r="I299" s="209"/>
      <c r="J299" s="209"/>
      <c r="K299" s="210"/>
      <c r="L299" s="530"/>
      <c r="M299" s="209"/>
      <c r="N299" s="494"/>
      <c r="O299" s="494"/>
      <c r="P299" s="203"/>
      <c r="Q299" s="203"/>
      <c r="R299" s="208"/>
      <c r="S299" s="205"/>
      <c r="T299" s="529"/>
      <c r="U299" s="203"/>
      <c r="V299" s="203"/>
      <c r="W299" s="208"/>
      <c r="X299" s="205"/>
      <c r="Y299" s="529"/>
      <c r="Z299" s="203"/>
      <c r="AA299" s="203"/>
      <c r="AB299" s="208"/>
      <c r="AC299" s="205"/>
      <c r="AD299" s="529"/>
      <c r="AE299" s="203"/>
      <c r="AF299" s="203"/>
      <c r="AG299" s="208"/>
      <c r="AH299" s="205"/>
      <c r="AI299" s="529"/>
      <c r="AJ299" s="203"/>
      <c r="AK299" s="203"/>
      <c r="AL299" s="208"/>
      <c r="AM299" s="205"/>
      <c r="AN299" s="529"/>
      <c r="AO299" s="203"/>
      <c r="AP299" s="203"/>
      <c r="AQ299" s="208"/>
      <c r="AR299" s="205"/>
      <c r="AS299" s="529"/>
      <c r="AT299" s="203"/>
      <c r="AU299" s="203"/>
      <c r="AV299" s="208"/>
      <c r="AW299" s="205"/>
      <c r="AX299" s="529"/>
    </row>
    <row r="300" spans="2:50" ht="14.25" customHeight="1">
      <c r="B300" s="494"/>
      <c r="C300" s="203">
        <v>14</v>
      </c>
      <c r="D300" s="206"/>
      <c r="E300" s="203"/>
      <c r="F300" s="203"/>
      <c r="G300" s="208"/>
      <c r="H300" s="529"/>
      <c r="I300" s="209"/>
      <c r="J300" s="209"/>
      <c r="K300" s="210"/>
      <c r="L300" s="530"/>
      <c r="M300" s="209"/>
      <c r="N300" s="494"/>
      <c r="O300" s="494"/>
      <c r="P300" s="203"/>
      <c r="Q300" s="203"/>
      <c r="R300" s="208"/>
      <c r="S300" s="205"/>
      <c r="T300" s="529"/>
      <c r="U300" s="203"/>
      <c r="V300" s="203"/>
      <c r="W300" s="208"/>
      <c r="X300" s="205"/>
      <c r="Y300" s="529"/>
      <c r="Z300" s="203"/>
      <c r="AA300" s="203"/>
      <c r="AB300" s="208"/>
      <c r="AC300" s="205"/>
      <c r="AD300" s="529"/>
      <c r="AE300" s="203"/>
      <c r="AF300" s="203"/>
      <c r="AG300" s="208"/>
      <c r="AH300" s="205"/>
      <c r="AI300" s="529"/>
      <c r="AJ300" s="203"/>
      <c r="AK300" s="203"/>
      <c r="AL300" s="208"/>
      <c r="AM300" s="205"/>
      <c r="AN300" s="529"/>
      <c r="AO300" s="203"/>
      <c r="AP300" s="203"/>
      <c r="AQ300" s="208"/>
      <c r="AR300" s="205"/>
      <c r="AS300" s="529"/>
      <c r="AT300" s="203"/>
      <c r="AU300" s="203"/>
      <c r="AV300" s="208"/>
      <c r="AW300" s="205"/>
      <c r="AX300" s="529"/>
    </row>
    <row r="301" spans="2:50" ht="14.25" customHeight="1">
      <c r="B301" s="494"/>
      <c r="C301" s="203">
        <v>15</v>
      </c>
      <c r="D301" s="206"/>
      <c r="E301" s="203"/>
      <c r="F301" s="203"/>
      <c r="G301" s="208"/>
      <c r="H301" s="529"/>
      <c r="I301" s="209"/>
      <c r="J301" s="209"/>
      <c r="K301" s="210"/>
      <c r="L301" s="530"/>
      <c r="M301" s="209"/>
      <c r="N301" s="494"/>
      <c r="O301" s="494"/>
      <c r="P301" s="203"/>
      <c r="Q301" s="207"/>
      <c r="R301" s="208"/>
      <c r="S301" s="205"/>
      <c r="T301" s="529"/>
      <c r="U301" s="203"/>
      <c r="V301" s="203"/>
      <c r="W301" s="208"/>
      <c r="X301" s="205"/>
      <c r="Y301" s="529"/>
      <c r="Z301" s="203"/>
      <c r="AA301" s="203"/>
      <c r="AB301" s="208"/>
      <c r="AC301" s="205"/>
      <c r="AD301" s="529"/>
      <c r="AE301" s="203"/>
      <c r="AF301" s="203"/>
      <c r="AG301" s="208"/>
      <c r="AH301" s="205"/>
      <c r="AI301" s="529"/>
      <c r="AJ301" s="203"/>
      <c r="AK301" s="203"/>
      <c r="AL301" s="208"/>
      <c r="AM301" s="205"/>
      <c r="AN301" s="529"/>
      <c r="AO301" s="203"/>
      <c r="AP301" s="203"/>
      <c r="AQ301" s="208"/>
      <c r="AR301" s="205"/>
      <c r="AS301" s="529"/>
      <c r="AT301" s="203"/>
      <c r="AU301" s="203"/>
      <c r="AV301" s="208"/>
      <c r="AW301" s="205"/>
      <c r="AX301" s="529"/>
    </row>
    <row r="302" spans="2:50" ht="14.25" customHeight="1" collapsed="1">
      <c r="B302" s="531" t="s">
        <v>763</v>
      </c>
      <c r="C302" s="532"/>
      <c r="D302" s="532"/>
      <c r="E302" s="532"/>
      <c r="F302" s="532"/>
      <c r="G302" s="532"/>
      <c r="H302" s="532"/>
      <c r="I302" s="532"/>
      <c r="J302" s="532"/>
      <c r="K302" s="532"/>
      <c r="L302" s="532"/>
      <c r="M302" s="533"/>
      <c r="N302" s="575" t="s">
        <v>445</v>
      </c>
      <c r="O302" s="575" t="s">
        <v>105</v>
      </c>
      <c r="P302" s="587">
        <f>AT282+1</f>
        <v>45972</v>
      </c>
      <c r="Q302" s="588"/>
      <c r="R302" s="588"/>
      <c r="S302" s="588"/>
      <c r="T302" s="588"/>
      <c r="U302" s="589">
        <f>P302+1</f>
        <v>45973</v>
      </c>
      <c r="V302" s="590"/>
      <c r="W302" s="590"/>
      <c r="X302" s="590"/>
      <c r="Y302" s="590"/>
      <c r="Z302" s="587">
        <f t="shared" ref="Z302" si="256">U302+1</f>
        <v>45974</v>
      </c>
      <c r="AA302" s="588"/>
      <c r="AB302" s="588"/>
      <c r="AC302" s="588"/>
      <c r="AD302" s="588"/>
      <c r="AE302" s="589">
        <f t="shared" ref="AE302" si="257">Z302+1</f>
        <v>45975</v>
      </c>
      <c r="AF302" s="590"/>
      <c r="AG302" s="590"/>
      <c r="AH302" s="590"/>
      <c r="AI302" s="590"/>
      <c r="AJ302" s="591">
        <f t="shared" ref="AJ302" si="258">AE302+1</f>
        <v>45976</v>
      </c>
      <c r="AK302" s="592"/>
      <c r="AL302" s="592"/>
      <c r="AM302" s="592"/>
      <c r="AN302" s="593"/>
      <c r="AO302" s="589">
        <f t="shared" ref="AO302" si="259">AJ302+1</f>
        <v>45977</v>
      </c>
      <c r="AP302" s="590"/>
      <c r="AQ302" s="590"/>
      <c r="AR302" s="590"/>
      <c r="AS302" s="590"/>
      <c r="AT302" s="591">
        <f t="shared" ref="AT302" si="260">AO302+1</f>
        <v>45978</v>
      </c>
      <c r="AU302" s="592"/>
      <c r="AV302" s="592"/>
      <c r="AW302" s="592"/>
      <c r="AX302" s="593"/>
    </row>
    <row r="303" spans="2:50" ht="14.25" customHeight="1">
      <c r="B303" s="534"/>
      <c r="C303" s="534"/>
      <c r="D303" s="534"/>
      <c r="E303" s="534"/>
      <c r="F303" s="534"/>
      <c r="G303" s="534"/>
      <c r="H303" s="534"/>
      <c r="I303" s="534"/>
      <c r="J303" s="534"/>
      <c r="K303" s="534"/>
      <c r="L303" s="534"/>
      <c r="M303" s="535"/>
      <c r="N303" s="577"/>
      <c r="O303" s="577"/>
      <c r="P303" s="594">
        <f>P302</f>
        <v>45972</v>
      </c>
      <c r="Q303" s="594"/>
      <c r="R303" s="594"/>
      <c r="S303" s="594"/>
      <c r="T303" s="594"/>
      <c r="U303" s="595">
        <f>U302</f>
        <v>45973</v>
      </c>
      <c r="V303" s="595"/>
      <c r="W303" s="595"/>
      <c r="X303" s="595"/>
      <c r="Y303" s="595"/>
      <c r="Z303" s="594">
        <f t="shared" ref="Z303" si="261">Z302</f>
        <v>45974</v>
      </c>
      <c r="AA303" s="594"/>
      <c r="AB303" s="594"/>
      <c r="AC303" s="594"/>
      <c r="AD303" s="594"/>
      <c r="AE303" s="595">
        <f t="shared" ref="AE303" si="262">AE302</f>
        <v>45975</v>
      </c>
      <c r="AF303" s="595"/>
      <c r="AG303" s="595"/>
      <c r="AH303" s="595"/>
      <c r="AI303" s="595"/>
      <c r="AJ303" s="596">
        <f t="shared" ref="AJ303" si="263">AJ302</f>
        <v>45976</v>
      </c>
      <c r="AK303" s="597"/>
      <c r="AL303" s="597"/>
      <c r="AM303" s="597"/>
      <c r="AN303" s="598"/>
      <c r="AO303" s="595">
        <f t="shared" ref="AO303" si="264">AO302</f>
        <v>45977</v>
      </c>
      <c r="AP303" s="595"/>
      <c r="AQ303" s="595"/>
      <c r="AR303" s="595"/>
      <c r="AS303" s="595"/>
      <c r="AT303" s="596">
        <f t="shared" ref="AT303" si="265">AT302</f>
        <v>45978</v>
      </c>
      <c r="AU303" s="597"/>
      <c r="AV303" s="597"/>
      <c r="AW303" s="597"/>
      <c r="AX303" s="598"/>
    </row>
    <row r="304" spans="2:50" ht="14.25" customHeight="1">
      <c r="B304" s="494" t="s">
        <v>165</v>
      </c>
      <c r="C304" s="494" t="s">
        <v>160</v>
      </c>
      <c r="D304" s="494"/>
      <c r="E304" s="494" t="s">
        <v>161</v>
      </c>
      <c r="F304" s="494"/>
      <c r="G304" s="494"/>
      <c r="H304" s="494" t="s">
        <v>166</v>
      </c>
      <c r="I304" s="527" t="s">
        <v>446</v>
      </c>
      <c r="J304" s="527"/>
      <c r="K304" s="527"/>
      <c r="L304" s="527" t="s">
        <v>166</v>
      </c>
      <c r="M304" s="527" t="s">
        <v>168</v>
      </c>
      <c r="N304" s="494"/>
      <c r="O304" s="494" t="s">
        <v>167</v>
      </c>
      <c r="P304" s="494" t="s">
        <v>163</v>
      </c>
      <c r="Q304" s="494"/>
      <c r="R304" s="494"/>
      <c r="S304" s="494"/>
      <c r="T304" s="494" t="s">
        <v>166</v>
      </c>
      <c r="U304" s="494" t="s">
        <v>163</v>
      </c>
      <c r="V304" s="494"/>
      <c r="W304" s="494"/>
      <c r="X304" s="494"/>
      <c r="Y304" s="494" t="s">
        <v>166</v>
      </c>
      <c r="Z304" s="494" t="s">
        <v>163</v>
      </c>
      <c r="AA304" s="494"/>
      <c r="AB304" s="494"/>
      <c r="AC304" s="494"/>
      <c r="AD304" s="494" t="s">
        <v>166</v>
      </c>
      <c r="AE304" s="494" t="s">
        <v>163</v>
      </c>
      <c r="AF304" s="494"/>
      <c r="AG304" s="494"/>
      <c r="AH304" s="494"/>
      <c r="AI304" s="494" t="s">
        <v>166</v>
      </c>
      <c r="AJ304" s="494" t="s">
        <v>163</v>
      </c>
      <c r="AK304" s="494"/>
      <c r="AL304" s="494"/>
      <c r="AM304" s="494"/>
      <c r="AN304" s="494" t="s">
        <v>166</v>
      </c>
      <c r="AO304" s="494" t="s">
        <v>163</v>
      </c>
      <c r="AP304" s="494"/>
      <c r="AQ304" s="494"/>
      <c r="AR304" s="494"/>
      <c r="AS304" s="494" t="s">
        <v>166</v>
      </c>
      <c r="AT304" s="494" t="s">
        <v>163</v>
      </c>
      <c r="AU304" s="494"/>
      <c r="AV304" s="494"/>
      <c r="AW304" s="494"/>
      <c r="AX304" s="494" t="s">
        <v>166</v>
      </c>
    </row>
    <row r="305" spans="2:50" ht="14.25" customHeight="1">
      <c r="B305" s="494"/>
      <c r="C305" s="494"/>
      <c r="D305" s="494"/>
      <c r="E305" s="494" t="s">
        <v>447</v>
      </c>
      <c r="F305" s="494"/>
      <c r="G305" s="494"/>
      <c r="H305" s="494"/>
      <c r="I305" s="527" t="s">
        <v>447</v>
      </c>
      <c r="J305" s="527"/>
      <c r="K305" s="527"/>
      <c r="L305" s="527"/>
      <c r="M305" s="527"/>
      <c r="N305" s="494"/>
      <c r="O305" s="494"/>
      <c r="P305" s="494" t="s">
        <v>448</v>
      </c>
      <c r="Q305" s="494"/>
      <c r="R305" s="494"/>
      <c r="S305" s="494"/>
      <c r="T305" s="494"/>
      <c r="U305" s="494" t="s">
        <v>448</v>
      </c>
      <c r="V305" s="494"/>
      <c r="W305" s="494"/>
      <c r="X305" s="494"/>
      <c r="Y305" s="494"/>
      <c r="Z305" s="494" t="s">
        <v>448</v>
      </c>
      <c r="AA305" s="494"/>
      <c r="AB305" s="494"/>
      <c r="AC305" s="494"/>
      <c r="AD305" s="494"/>
      <c r="AE305" s="494" t="s">
        <v>448</v>
      </c>
      <c r="AF305" s="494"/>
      <c r="AG305" s="494"/>
      <c r="AH305" s="494"/>
      <c r="AI305" s="494"/>
      <c r="AJ305" s="494" t="s">
        <v>448</v>
      </c>
      <c r="AK305" s="494"/>
      <c r="AL305" s="494"/>
      <c r="AM305" s="494"/>
      <c r="AN305" s="494"/>
      <c r="AO305" s="494" t="s">
        <v>448</v>
      </c>
      <c r="AP305" s="494"/>
      <c r="AQ305" s="494"/>
      <c r="AR305" s="494"/>
      <c r="AS305" s="494"/>
      <c r="AT305" s="494" t="s">
        <v>448</v>
      </c>
      <c r="AU305" s="494"/>
      <c r="AV305" s="494"/>
      <c r="AW305" s="494"/>
      <c r="AX305" s="494"/>
    </row>
    <row r="306" spans="2:50" ht="14.25" customHeight="1">
      <c r="B306" s="494"/>
      <c r="C306" s="494"/>
      <c r="D306" s="494"/>
      <c r="E306" s="203" t="s">
        <v>162</v>
      </c>
      <c r="F306" s="203" t="s">
        <v>449</v>
      </c>
      <c r="G306" s="203" t="s">
        <v>164</v>
      </c>
      <c r="H306" s="494"/>
      <c r="I306" s="204" t="s">
        <v>162</v>
      </c>
      <c r="J306" s="204" t="s">
        <v>449</v>
      </c>
      <c r="K306" s="204" t="s">
        <v>164</v>
      </c>
      <c r="L306" s="527"/>
      <c r="M306" s="527"/>
      <c r="N306" s="494"/>
      <c r="O306" s="494"/>
      <c r="P306" s="203" t="s">
        <v>162</v>
      </c>
      <c r="Q306" s="203" t="s">
        <v>449</v>
      </c>
      <c r="R306" s="203" t="s">
        <v>164</v>
      </c>
      <c r="S306" s="205" t="s">
        <v>168</v>
      </c>
      <c r="T306" s="494"/>
      <c r="U306" s="203" t="s">
        <v>162</v>
      </c>
      <c r="V306" s="203" t="s">
        <v>449</v>
      </c>
      <c r="W306" s="203" t="s">
        <v>164</v>
      </c>
      <c r="X306" s="205" t="s">
        <v>168</v>
      </c>
      <c r="Y306" s="494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494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494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494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494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494"/>
    </row>
    <row r="307" spans="2:50" ht="14.25" customHeight="1">
      <c r="B307" s="494" t="s">
        <v>630</v>
      </c>
      <c r="C307" s="203">
        <v>1</v>
      </c>
      <c r="D307" s="206" t="s">
        <v>703</v>
      </c>
      <c r="E307" s="203">
        <v>22</v>
      </c>
      <c r="F307" s="203">
        <v>1800</v>
      </c>
      <c r="G307" s="208">
        <f t="shared" ref="G307" si="266">F307/E307</f>
        <v>81.818181818181813</v>
      </c>
      <c r="H307" s="529">
        <f>AVERAGE(G307:G321)</f>
        <v>81.818181818181813</v>
      </c>
      <c r="I307" s="209">
        <f>AVERAGE(P307,U307,Z307,AE307,AJ307,AO307,AT307)</f>
        <v>22</v>
      </c>
      <c r="J307" s="209">
        <f>AVERAGE(Q307,V307,AA307,AF307,AK307,AP307,AU307)</f>
        <v>1591.7647901743753</v>
      </c>
      <c r="K307" s="210">
        <f>AVERAGE(R307,W307,AB307,AG307,AL307,AQ307,AV307)</f>
        <v>72.352945007926181</v>
      </c>
      <c r="L307" s="530">
        <f>IFERROR(AVERAGE(K307:K321),"-")</f>
        <v>72.352945007926181</v>
      </c>
      <c r="M307" s="209">
        <f>RANK(K307, K$307:$K$321)</f>
        <v>1</v>
      </c>
      <c r="N307" s="494"/>
      <c r="O307" s="494"/>
      <c r="P307" s="207">
        <v>22</v>
      </c>
      <c r="Q307" s="207">
        <v>1591.136180499597</v>
      </c>
      <c r="R307" s="208">
        <f t="shared" ref="R307" si="267">Q307/P307</f>
        <v>72.324371840890777</v>
      </c>
      <c r="S307" s="205">
        <f>RANK(R307, R$307:R$321)</f>
        <v>1</v>
      </c>
      <c r="T307" s="529">
        <f>AVERAGE(R307:R321)</f>
        <v>72.324371840890777</v>
      </c>
      <c r="U307" s="207">
        <v>22</v>
      </c>
      <c r="V307" s="207">
        <v>1591.1837055987401</v>
      </c>
      <c r="W307" s="208">
        <f t="shared" ref="W307" si="268">V307/U307</f>
        <v>72.326532072670005</v>
      </c>
      <c r="X307" s="205">
        <f>RANK(W307, W$307:W$321)</f>
        <v>1</v>
      </c>
      <c r="Y307" s="529">
        <f>AVERAGE(W307:W321)</f>
        <v>72.326532072670005</v>
      </c>
      <c r="Z307" s="207">
        <v>22</v>
      </c>
      <c r="AA307" s="207">
        <v>1591.2365894974591</v>
      </c>
      <c r="AB307" s="208">
        <f t="shared" ref="AB307" si="269">AA307/Z307</f>
        <v>72.328935886248146</v>
      </c>
      <c r="AC307" s="205">
        <f>RANK(AB307, AB$307:AB$321)</f>
        <v>1</v>
      </c>
      <c r="AD307" s="529">
        <f>AVERAGE(AB307:AB321)</f>
        <v>72.328935886248146</v>
      </c>
      <c r="AE307" s="207">
        <v>22</v>
      </c>
      <c r="AF307" s="207">
        <v>1592.1195652173922</v>
      </c>
      <c r="AG307" s="208">
        <f t="shared" ref="AG307" si="270">AF307/AE307</f>
        <v>72.369071146245105</v>
      </c>
      <c r="AH307" s="205">
        <f>RANK(AG307, AG$307:AG$321)</f>
        <v>1</v>
      </c>
      <c r="AI307" s="529">
        <f>AVERAGE(AG307:AG321)</f>
        <v>72.369071146245105</v>
      </c>
      <c r="AJ307" s="207">
        <v>22</v>
      </c>
      <c r="AK307" s="207">
        <v>1592.1478060046186</v>
      </c>
      <c r="AL307" s="208">
        <f t="shared" ref="AL307" si="271">AK307/AJ307</f>
        <v>72.37035481839176</v>
      </c>
      <c r="AM307" s="205">
        <f>RANK(AL307, AL$307:AL$321)</f>
        <v>1</v>
      </c>
      <c r="AN307" s="529">
        <f>AVERAGE(AL307:AL321)</f>
        <v>72.37035481839176</v>
      </c>
      <c r="AO307" s="207">
        <v>22</v>
      </c>
      <c r="AP307" s="207">
        <v>1592.1853891717763</v>
      </c>
      <c r="AQ307" s="208">
        <f t="shared" ref="AQ307" si="272">AP307/AO307</f>
        <v>72.372063144171648</v>
      </c>
      <c r="AR307" s="205">
        <f>RANK(AQ307, AQ$307:AQ$321)</f>
        <v>1</v>
      </c>
      <c r="AS307" s="529">
        <f>AVERAGE(AQ307:AQ321)</f>
        <v>72.372063144171648</v>
      </c>
      <c r="AT307" s="207">
        <v>22</v>
      </c>
      <c r="AU307" s="207">
        <v>1592.3442952310459</v>
      </c>
      <c r="AV307" s="208">
        <f t="shared" ref="AV307" si="273">AU307/AT307</f>
        <v>72.379286146865724</v>
      </c>
      <c r="AW307" s="205">
        <f>RANK(AV307, AV$307:AV$321)</f>
        <v>1</v>
      </c>
      <c r="AX307" s="529">
        <f>AVERAGE(AV307:AV321)</f>
        <v>72.379286146865724</v>
      </c>
    </row>
    <row r="308" spans="2:50" ht="14.25" customHeight="1">
      <c r="B308" s="494"/>
      <c r="C308" s="203">
        <v>2</v>
      </c>
      <c r="D308" s="206"/>
      <c r="E308" s="203"/>
      <c r="F308" s="203"/>
      <c r="G308" s="208"/>
      <c r="H308" s="529"/>
      <c r="I308" s="209"/>
      <c r="J308" s="209"/>
      <c r="K308" s="210"/>
      <c r="L308" s="530"/>
      <c r="M308" s="209"/>
      <c r="N308" s="494"/>
      <c r="O308" s="494"/>
      <c r="P308" s="203"/>
      <c r="Q308" s="203"/>
      <c r="R308" s="208"/>
      <c r="S308" s="205"/>
      <c r="T308" s="529"/>
      <c r="U308" s="203"/>
      <c r="V308" s="203"/>
      <c r="W308" s="208"/>
      <c r="X308" s="205"/>
      <c r="Y308" s="529"/>
      <c r="Z308" s="203"/>
      <c r="AA308" s="203"/>
      <c r="AB308" s="208"/>
      <c r="AC308" s="205"/>
      <c r="AD308" s="529"/>
      <c r="AE308" s="203"/>
      <c r="AF308" s="203"/>
      <c r="AG308" s="208"/>
      <c r="AH308" s="205"/>
      <c r="AI308" s="529"/>
      <c r="AJ308" s="203"/>
      <c r="AK308" s="203"/>
      <c r="AL308" s="208"/>
      <c r="AM308" s="205"/>
      <c r="AN308" s="529"/>
      <c r="AO308" s="203"/>
      <c r="AP308" s="203"/>
      <c r="AQ308" s="208"/>
      <c r="AR308" s="205"/>
      <c r="AS308" s="529"/>
      <c r="AT308" s="203"/>
      <c r="AU308" s="203"/>
      <c r="AV308" s="208"/>
      <c r="AW308" s="205"/>
      <c r="AX308" s="529"/>
    </row>
    <row r="309" spans="2:50" ht="14.25" customHeight="1">
      <c r="B309" s="494"/>
      <c r="C309" s="203">
        <v>3</v>
      </c>
      <c r="D309" s="206"/>
      <c r="E309" s="203"/>
      <c r="F309" s="203"/>
      <c r="G309" s="208"/>
      <c r="H309" s="529"/>
      <c r="I309" s="209"/>
      <c r="J309" s="209"/>
      <c r="K309" s="210"/>
      <c r="L309" s="530"/>
      <c r="M309" s="209"/>
      <c r="N309" s="494"/>
      <c r="O309" s="494"/>
      <c r="P309" s="203"/>
      <c r="Q309" s="203"/>
      <c r="R309" s="208"/>
      <c r="S309" s="205"/>
      <c r="T309" s="529"/>
      <c r="U309" s="203"/>
      <c r="V309" s="203"/>
      <c r="W309" s="208"/>
      <c r="X309" s="205"/>
      <c r="Y309" s="529"/>
      <c r="Z309" s="203"/>
      <c r="AA309" s="203"/>
      <c r="AB309" s="208"/>
      <c r="AC309" s="205"/>
      <c r="AD309" s="529"/>
      <c r="AE309" s="203"/>
      <c r="AF309" s="203"/>
      <c r="AG309" s="208"/>
      <c r="AH309" s="205"/>
      <c r="AI309" s="529"/>
      <c r="AJ309" s="203"/>
      <c r="AK309" s="203"/>
      <c r="AL309" s="208"/>
      <c r="AM309" s="205"/>
      <c r="AN309" s="529"/>
      <c r="AO309" s="203"/>
      <c r="AP309" s="203"/>
      <c r="AQ309" s="208"/>
      <c r="AR309" s="205"/>
      <c r="AS309" s="529"/>
      <c r="AT309" s="203"/>
      <c r="AU309" s="203"/>
      <c r="AV309" s="208"/>
      <c r="AW309" s="205"/>
      <c r="AX309" s="529"/>
    </row>
    <row r="310" spans="2:50" ht="14.25" customHeight="1">
      <c r="B310" s="494"/>
      <c r="C310" s="203">
        <v>4</v>
      </c>
      <c r="D310" s="206"/>
      <c r="E310" s="203"/>
      <c r="F310" s="203"/>
      <c r="G310" s="208"/>
      <c r="H310" s="529"/>
      <c r="I310" s="209"/>
      <c r="J310" s="209"/>
      <c r="K310" s="210"/>
      <c r="L310" s="530"/>
      <c r="M310" s="209"/>
      <c r="N310" s="494"/>
      <c r="O310" s="494"/>
      <c r="P310" s="203"/>
      <c r="Q310" s="203"/>
      <c r="R310" s="208"/>
      <c r="S310" s="205"/>
      <c r="T310" s="529"/>
      <c r="U310" s="203"/>
      <c r="V310" s="203"/>
      <c r="W310" s="208"/>
      <c r="X310" s="205"/>
      <c r="Y310" s="529"/>
      <c r="Z310" s="203"/>
      <c r="AA310" s="203"/>
      <c r="AB310" s="208"/>
      <c r="AC310" s="205"/>
      <c r="AD310" s="529"/>
      <c r="AE310" s="203"/>
      <c r="AF310" s="203"/>
      <c r="AG310" s="208"/>
      <c r="AH310" s="205"/>
      <c r="AI310" s="529"/>
      <c r="AJ310" s="203"/>
      <c r="AK310" s="203"/>
      <c r="AL310" s="208"/>
      <c r="AM310" s="205"/>
      <c r="AN310" s="529"/>
      <c r="AO310" s="203"/>
      <c r="AP310" s="203"/>
      <c r="AQ310" s="208"/>
      <c r="AR310" s="205"/>
      <c r="AS310" s="529"/>
      <c r="AT310" s="203"/>
      <c r="AU310" s="203"/>
      <c r="AV310" s="208"/>
      <c r="AW310" s="205"/>
      <c r="AX310" s="529"/>
    </row>
    <row r="311" spans="2:50" ht="14.25" customHeight="1">
      <c r="B311" s="494"/>
      <c r="C311" s="203">
        <v>5</v>
      </c>
      <c r="D311" s="206"/>
      <c r="E311" s="203"/>
      <c r="F311" s="203"/>
      <c r="G311" s="208"/>
      <c r="H311" s="529"/>
      <c r="I311" s="209"/>
      <c r="J311" s="209"/>
      <c r="K311" s="210"/>
      <c r="L311" s="530"/>
      <c r="M311" s="209"/>
      <c r="N311" s="494"/>
      <c r="O311" s="494"/>
      <c r="P311" s="203"/>
      <c r="Q311" s="203"/>
      <c r="R311" s="208"/>
      <c r="S311" s="205"/>
      <c r="T311" s="529"/>
      <c r="U311" s="203"/>
      <c r="V311" s="203"/>
      <c r="W311" s="208"/>
      <c r="X311" s="205"/>
      <c r="Y311" s="529"/>
      <c r="Z311" s="203"/>
      <c r="AA311" s="203"/>
      <c r="AB311" s="208"/>
      <c r="AC311" s="205"/>
      <c r="AD311" s="529"/>
      <c r="AE311" s="203"/>
      <c r="AF311" s="203"/>
      <c r="AG311" s="208"/>
      <c r="AH311" s="205"/>
      <c r="AI311" s="529"/>
      <c r="AJ311" s="203"/>
      <c r="AK311" s="203"/>
      <c r="AL311" s="208"/>
      <c r="AM311" s="205"/>
      <c r="AN311" s="529"/>
      <c r="AO311" s="203"/>
      <c r="AP311" s="203"/>
      <c r="AQ311" s="208"/>
      <c r="AR311" s="205"/>
      <c r="AS311" s="529"/>
      <c r="AT311" s="203"/>
      <c r="AU311" s="203"/>
      <c r="AV311" s="208"/>
      <c r="AW311" s="205"/>
      <c r="AX311" s="529"/>
    </row>
    <row r="312" spans="2:50" ht="14.25" customHeight="1">
      <c r="B312" s="494"/>
      <c r="C312" s="203">
        <v>6</v>
      </c>
      <c r="D312" s="206"/>
      <c r="E312" s="203"/>
      <c r="F312" s="203"/>
      <c r="G312" s="208"/>
      <c r="H312" s="529"/>
      <c r="I312" s="209"/>
      <c r="J312" s="209"/>
      <c r="K312" s="210"/>
      <c r="L312" s="530"/>
      <c r="M312" s="209"/>
      <c r="N312" s="494"/>
      <c r="O312" s="494"/>
      <c r="P312" s="203"/>
      <c r="Q312" s="203"/>
      <c r="R312" s="208"/>
      <c r="S312" s="205"/>
      <c r="T312" s="529"/>
      <c r="U312" s="203"/>
      <c r="V312" s="203"/>
      <c r="W312" s="208"/>
      <c r="X312" s="205"/>
      <c r="Y312" s="529"/>
      <c r="Z312" s="203"/>
      <c r="AA312" s="203"/>
      <c r="AB312" s="208"/>
      <c r="AC312" s="205"/>
      <c r="AD312" s="529"/>
      <c r="AE312" s="203"/>
      <c r="AF312" s="203"/>
      <c r="AG312" s="208"/>
      <c r="AH312" s="205"/>
      <c r="AI312" s="529"/>
      <c r="AJ312" s="203"/>
      <c r="AK312" s="203"/>
      <c r="AL312" s="208"/>
      <c r="AM312" s="205"/>
      <c r="AN312" s="529"/>
      <c r="AO312" s="203"/>
      <c r="AP312" s="203"/>
      <c r="AQ312" s="208"/>
      <c r="AR312" s="205"/>
      <c r="AS312" s="529"/>
      <c r="AT312" s="203"/>
      <c r="AU312" s="203"/>
      <c r="AV312" s="208"/>
      <c r="AW312" s="205"/>
      <c r="AX312" s="529"/>
    </row>
    <row r="313" spans="2:50" ht="14.25" customHeight="1">
      <c r="B313" s="494"/>
      <c r="C313" s="203">
        <v>7</v>
      </c>
      <c r="D313" s="206"/>
      <c r="E313" s="203"/>
      <c r="F313" s="203"/>
      <c r="G313" s="208"/>
      <c r="H313" s="529"/>
      <c r="I313" s="209"/>
      <c r="J313" s="209"/>
      <c r="K313" s="210"/>
      <c r="L313" s="530"/>
      <c r="M313" s="209"/>
      <c r="N313" s="494"/>
      <c r="O313" s="494"/>
      <c r="P313" s="203"/>
      <c r="Q313" s="203"/>
      <c r="R313" s="208"/>
      <c r="S313" s="205"/>
      <c r="T313" s="529"/>
      <c r="U313" s="203"/>
      <c r="V313" s="203"/>
      <c r="W313" s="208"/>
      <c r="X313" s="205"/>
      <c r="Y313" s="529"/>
      <c r="Z313" s="203"/>
      <c r="AA313" s="203"/>
      <c r="AB313" s="208"/>
      <c r="AC313" s="205"/>
      <c r="AD313" s="529"/>
      <c r="AE313" s="203"/>
      <c r="AF313" s="203"/>
      <c r="AG313" s="208"/>
      <c r="AH313" s="205"/>
      <c r="AI313" s="529"/>
      <c r="AJ313" s="203"/>
      <c r="AK313" s="203"/>
      <c r="AL313" s="208"/>
      <c r="AM313" s="205"/>
      <c r="AN313" s="529"/>
      <c r="AO313" s="203"/>
      <c r="AP313" s="203"/>
      <c r="AQ313" s="208"/>
      <c r="AR313" s="205"/>
      <c r="AS313" s="529"/>
      <c r="AT313" s="203"/>
      <c r="AU313" s="203"/>
      <c r="AV313" s="208"/>
      <c r="AW313" s="205"/>
      <c r="AX313" s="529"/>
    </row>
    <row r="314" spans="2:50" ht="14.25" customHeight="1">
      <c r="B314" s="494"/>
      <c r="C314" s="203">
        <v>8</v>
      </c>
      <c r="D314" s="206"/>
      <c r="E314" s="203"/>
      <c r="F314" s="203"/>
      <c r="G314" s="208"/>
      <c r="H314" s="529"/>
      <c r="I314" s="209"/>
      <c r="J314" s="209"/>
      <c r="K314" s="210"/>
      <c r="L314" s="530"/>
      <c r="M314" s="209"/>
      <c r="N314" s="494"/>
      <c r="O314" s="494"/>
      <c r="P314" s="203"/>
      <c r="Q314" s="203"/>
      <c r="R314" s="208"/>
      <c r="S314" s="205"/>
      <c r="T314" s="529"/>
      <c r="U314" s="203"/>
      <c r="V314" s="203"/>
      <c r="W314" s="208"/>
      <c r="X314" s="205"/>
      <c r="Y314" s="529"/>
      <c r="Z314" s="203"/>
      <c r="AA314" s="203"/>
      <c r="AB314" s="208"/>
      <c r="AC314" s="205"/>
      <c r="AD314" s="529"/>
      <c r="AE314" s="203"/>
      <c r="AF314" s="203"/>
      <c r="AG314" s="208"/>
      <c r="AH314" s="205"/>
      <c r="AI314" s="529"/>
      <c r="AJ314" s="203"/>
      <c r="AK314" s="203"/>
      <c r="AL314" s="208"/>
      <c r="AM314" s="205"/>
      <c r="AN314" s="529"/>
      <c r="AO314" s="203"/>
      <c r="AP314" s="203"/>
      <c r="AQ314" s="208"/>
      <c r="AR314" s="205"/>
      <c r="AS314" s="529"/>
      <c r="AT314" s="203"/>
      <c r="AU314" s="203"/>
      <c r="AV314" s="208"/>
      <c r="AW314" s="205"/>
      <c r="AX314" s="529"/>
    </row>
    <row r="315" spans="2:50" ht="14.25" customHeight="1">
      <c r="B315" s="494"/>
      <c r="C315" s="203">
        <v>9</v>
      </c>
      <c r="D315" s="206"/>
      <c r="E315" s="203"/>
      <c r="F315" s="203"/>
      <c r="G315" s="208"/>
      <c r="H315" s="529"/>
      <c r="I315" s="209"/>
      <c r="J315" s="209"/>
      <c r="K315" s="210"/>
      <c r="L315" s="530"/>
      <c r="M315" s="209"/>
      <c r="N315" s="494"/>
      <c r="O315" s="494"/>
      <c r="P315" s="203"/>
      <c r="Q315" s="203"/>
      <c r="R315" s="208"/>
      <c r="S315" s="205"/>
      <c r="T315" s="529"/>
      <c r="U315" s="203"/>
      <c r="V315" s="203"/>
      <c r="W315" s="208"/>
      <c r="X315" s="205"/>
      <c r="Y315" s="529"/>
      <c r="Z315" s="203"/>
      <c r="AA315" s="203"/>
      <c r="AB315" s="208"/>
      <c r="AC315" s="205"/>
      <c r="AD315" s="529"/>
      <c r="AE315" s="203"/>
      <c r="AF315" s="203"/>
      <c r="AG315" s="208"/>
      <c r="AH315" s="205"/>
      <c r="AI315" s="529"/>
      <c r="AJ315" s="203"/>
      <c r="AK315" s="203"/>
      <c r="AL315" s="208"/>
      <c r="AM315" s="205"/>
      <c r="AN315" s="529"/>
      <c r="AO315" s="203"/>
      <c r="AP315" s="203"/>
      <c r="AQ315" s="208"/>
      <c r="AR315" s="205"/>
      <c r="AS315" s="529"/>
      <c r="AT315" s="203"/>
      <c r="AU315" s="203"/>
      <c r="AV315" s="208"/>
      <c r="AW315" s="205"/>
      <c r="AX315" s="529"/>
    </row>
    <row r="316" spans="2:50" ht="14.25" customHeight="1">
      <c r="B316" s="494"/>
      <c r="C316" s="203">
        <v>10</v>
      </c>
      <c r="D316" s="206"/>
      <c r="E316" s="203"/>
      <c r="F316" s="203"/>
      <c r="G316" s="208"/>
      <c r="H316" s="529"/>
      <c r="I316" s="209"/>
      <c r="J316" s="209"/>
      <c r="K316" s="210"/>
      <c r="L316" s="530"/>
      <c r="M316" s="209"/>
      <c r="N316" s="494"/>
      <c r="O316" s="494"/>
      <c r="P316" s="203"/>
      <c r="Q316" s="203"/>
      <c r="R316" s="208"/>
      <c r="S316" s="205"/>
      <c r="T316" s="529"/>
      <c r="U316" s="203"/>
      <c r="V316" s="203"/>
      <c r="W316" s="208"/>
      <c r="X316" s="205"/>
      <c r="Y316" s="529"/>
      <c r="Z316" s="203"/>
      <c r="AA316" s="203"/>
      <c r="AB316" s="208"/>
      <c r="AC316" s="205"/>
      <c r="AD316" s="529"/>
      <c r="AE316" s="203"/>
      <c r="AF316" s="203"/>
      <c r="AG316" s="208"/>
      <c r="AH316" s="205"/>
      <c r="AI316" s="529"/>
      <c r="AJ316" s="203"/>
      <c r="AK316" s="203"/>
      <c r="AL316" s="208"/>
      <c r="AM316" s="205"/>
      <c r="AN316" s="529"/>
      <c r="AO316" s="203"/>
      <c r="AP316" s="203"/>
      <c r="AQ316" s="208"/>
      <c r="AR316" s="205"/>
      <c r="AS316" s="529"/>
      <c r="AT316" s="203"/>
      <c r="AU316" s="203"/>
      <c r="AV316" s="208"/>
      <c r="AW316" s="205"/>
      <c r="AX316" s="529"/>
    </row>
    <row r="317" spans="2:50" ht="14.25" customHeight="1">
      <c r="B317" s="494"/>
      <c r="C317" s="203">
        <v>11</v>
      </c>
      <c r="D317" s="206"/>
      <c r="E317" s="203"/>
      <c r="F317" s="203"/>
      <c r="G317" s="208"/>
      <c r="H317" s="529"/>
      <c r="I317" s="209"/>
      <c r="J317" s="209"/>
      <c r="K317" s="210"/>
      <c r="L317" s="530"/>
      <c r="M317" s="209"/>
      <c r="N317" s="494"/>
      <c r="O317" s="494"/>
      <c r="P317" s="203"/>
      <c r="Q317" s="203"/>
      <c r="R317" s="208"/>
      <c r="S317" s="205"/>
      <c r="T317" s="529"/>
      <c r="U317" s="203"/>
      <c r="V317" s="203"/>
      <c r="W317" s="208"/>
      <c r="X317" s="205"/>
      <c r="Y317" s="529"/>
      <c r="Z317" s="203"/>
      <c r="AA317" s="203"/>
      <c r="AB317" s="208"/>
      <c r="AC317" s="205"/>
      <c r="AD317" s="529"/>
      <c r="AE317" s="203"/>
      <c r="AF317" s="203"/>
      <c r="AG317" s="208"/>
      <c r="AH317" s="205"/>
      <c r="AI317" s="529"/>
      <c r="AJ317" s="203"/>
      <c r="AK317" s="203"/>
      <c r="AL317" s="208"/>
      <c r="AM317" s="205"/>
      <c r="AN317" s="529"/>
      <c r="AO317" s="203"/>
      <c r="AP317" s="203"/>
      <c r="AQ317" s="208"/>
      <c r="AR317" s="205"/>
      <c r="AS317" s="529"/>
      <c r="AT317" s="203"/>
      <c r="AU317" s="203"/>
      <c r="AV317" s="208"/>
      <c r="AW317" s="205"/>
      <c r="AX317" s="529"/>
    </row>
    <row r="318" spans="2:50" ht="14.25" customHeight="1">
      <c r="B318" s="494"/>
      <c r="C318" s="203">
        <v>12</v>
      </c>
      <c r="D318" s="206"/>
      <c r="E318" s="203"/>
      <c r="F318" s="203"/>
      <c r="G318" s="208"/>
      <c r="H318" s="529"/>
      <c r="I318" s="209"/>
      <c r="J318" s="209"/>
      <c r="K318" s="210"/>
      <c r="L318" s="530"/>
      <c r="M318" s="209"/>
      <c r="N318" s="494"/>
      <c r="O318" s="494"/>
      <c r="P318" s="203"/>
      <c r="Q318" s="203"/>
      <c r="R318" s="208"/>
      <c r="S318" s="205"/>
      <c r="T318" s="529"/>
      <c r="U318" s="203"/>
      <c r="V318" s="203"/>
      <c r="W318" s="208"/>
      <c r="X318" s="205"/>
      <c r="Y318" s="529"/>
      <c r="Z318" s="203"/>
      <c r="AA318" s="203"/>
      <c r="AB318" s="208"/>
      <c r="AC318" s="205"/>
      <c r="AD318" s="529"/>
      <c r="AE318" s="203"/>
      <c r="AF318" s="203"/>
      <c r="AG318" s="208"/>
      <c r="AH318" s="205"/>
      <c r="AI318" s="529"/>
      <c r="AJ318" s="203"/>
      <c r="AK318" s="203"/>
      <c r="AL318" s="208"/>
      <c r="AM318" s="205"/>
      <c r="AN318" s="529"/>
      <c r="AO318" s="203"/>
      <c r="AP318" s="203"/>
      <c r="AQ318" s="208"/>
      <c r="AR318" s="205"/>
      <c r="AS318" s="529"/>
      <c r="AT318" s="203"/>
      <c r="AU318" s="203"/>
      <c r="AV318" s="208"/>
      <c r="AW318" s="205"/>
      <c r="AX318" s="529"/>
    </row>
    <row r="319" spans="2:50" ht="14.25" customHeight="1">
      <c r="B319" s="494"/>
      <c r="C319" s="203">
        <v>13</v>
      </c>
      <c r="D319" s="206"/>
      <c r="E319" s="203"/>
      <c r="F319" s="203"/>
      <c r="G319" s="208"/>
      <c r="H319" s="529"/>
      <c r="I319" s="209"/>
      <c r="J319" s="209"/>
      <c r="K319" s="210"/>
      <c r="L319" s="530"/>
      <c r="M319" s="209"/>
      <c r="N319" s="494"/>
      <c r="O319" s="494"/>
      <c r="P319" s="203"/>
      <c r="Q319" s="203"/>
      <c r="R319" s="208"/>
      <c r="S319" s="205"/>
      <c r="T319" s="529"/>
      <c r="U319" s="203"/>
      <c r="V319" s="203"/>
      <c r="W319" s="208"/>
      <c r="X319" s="205"/>
      <c r="Y319" s="529"/>
      <c r="Z319" s="203"/>
      <c r="AA319" s="203"/>
      <c r="AB319" s="208"/>
      <c r="AC319" s="205"/>
      <c r="AD319" s="529"/>
      <c r="AE319" s="203"/>
      <c r="AF319" s="203"/>
      <c r="AG319" s="208"/>
      <c r="AH319" s="205"/>
      <c r="AI319" s="529"/>
      <c r="AJ319" s="203"/>
      <c r="AK319" s="203"/>
      <c r="AL319" s="208"/>
      <c r="AM319" s="205"/>
      <c r="AN319" s="529"/>
      <c r="AO319" s="203"/>
      <c r="AP319" s="203"/>
      <c r="AQ319" s="208"/>
      <c r="AR319" s="205"/>
      <c r="AS319" s="529"/>
      <c r="AT319" s="203"/>
      <c r="AU319" s="203"/>
      <c r="AV319" s="208"/>
      <c r="AW319" s="205"/>
      <c r="AX319" s="529"/>
    </row>
    <row r="320" spans="2:50" ht="14.25" customHeight="1">
      <c r="B320" s="494"/>
      <c r="C320" s="203">
        <v>14</v>
      </c>
      <c r="D320" s="206"/>
      <c r="E320" s="203"/>
      <c r="F320" s="203"/>
      <c r="G320" s="208"/>
      <c r="H320" s="529"/>
      <c r="I320" s="209"/>
      <c r="J320" s="209"/>
      <c r="K320" s="210"/>
      <c r="L320" s="530"/>
      <c r="M320" s="209"/>
      <c r="N320" s="494"/>
      <c r="O320" s="494"/>
      <c r="P320" s="203"/>
      <c r="Q320" s="203"/>
      <c r="R320" s="208"/>
      <c r="S320" s="205"/>
      <c r="T320" s="529"/>
      <c r="U320" s="203"/>
      <c r="V320" s="203"/>
      <c r="W320" s="208"/>
      <c r="X320" s="205"/>
      <c r="Y320" s="529"/>
      <c r="Z320" s="203"/>
      <c r="AA320" s="203"/>
      <c r="AB320" s="208"/>
      <c r="AC320" s="205"/>
      <c r="AD320" s="529"/>
      <c r="AE320" s="203"/>
      <c r="AF320" s="203"/>
      <c r="AG320" s="208"/>
      <c r="AH320" s="205"/>
      <c r="AI320" s="529"/>
      <c r="AJ320" s="203"/>
      <c r="AK320" s="203"/>
      <c r="AL320" s="208"/>
      <c r="AM320" s="205"/>
      <c r="AN320" s="529"/>
      <c r="AO320" s="203"/>
      <c r="AP320" s="203"/>
      <c r="AQ320" s="208"/>
      <c r="AR320" s="205"/>
      <c r="AS320" s="529"/>
      <c r="AT320" s="203"/>
      <c r="AU320" s="203"/>
      <c r="AV320" s="208"/>
      <c r="AW320" s="205"/>
      <c r="AX320" s="529"/>
    </row>
    <row r="321" spans="2:50" ht="14.25" customHeight="1">
      <c r="B321" s="494"/>
      <c r="C321" s="203">
        <v>15</v>
      </c>
      <c r="D321" s="206"/>
      <c r="E321" s="203"/>
      <c r="F321" s="203"/>
      <c r="G321" s="208"/>
      <c r="H321" s="529"/>
      <c r="I321" s="209"/>
      <c r="J321" s="209"/>
      <c r="K321" s="210"/>
      <c r="L321" s="530"/>
      <c r="M321" s="209"/>
      <c r="N321" s="494"/>
      <c r="O321" s="494"/>
      <c r="P321" s="203"/>
      <c r="Q321" s="207"/>
      <c r="R321" s="208"/>
      <c r="S321" s="205"/>
      <c r="T321" s="529"/>
      <c r="U321" s="203"/>
      <c r="V321" s="203"/>
      <c r="W321" s="208"/>
      <c r="X321" s="205"/>
      <c r="Y321" s="529"/>
      <c r="Z321" s="203"/>
      <c r="AA321" s="203"/>
      <c r="AB321" s="208"/>
      <c r="AC321" s="205"/>
      <c r="AD321" s="529"/>
      <c r="AE321" s="203"/>
      <c r="AF321" s="203"/>
      <c r="AG321" s="208"/>
      <c r="AH321" s="205"/>
      <c r="AI321" s="529"/>
      <c r="AJ321" s="203"/>
      <c r="AK321" s="203"/>
      <c r="AL321" s="208"/>
      <c r="AM321" s="205"/>
      <c r="AN321" s="529"/>
      <c r="AO321" s="203"/>
      <c r="AP321" s="203"/>
      <c r="AQ321" s="208"/>
      <c r="AR321" s="205"/>
      <c r="AS321" s="529"/>
      <c r="AT321" s="203"/>
      <c r="AU321" s="203"/>
      <c r="AV321" s="208"/>
      <c r="AW321" s="205"/>
      <c r="AX321" s="529"/>
    </row>
    <row r="322" spans="2:50" ht="14.25" customHeight="1" collapsed="1">
      <c r="B322" s="531" t="s">
        <v>807</v>
      </c>
      <c r="C322" s="532"/>
      <c r="D322" s="532"/>
      <c r="E322" s="532"/>
      <c r="F322" s="532"/>
      <c r="G322" s="532"/>
      <c r="H322" s="532"/>
      <c r="I322" s="532"/>
      <c r="J322" s="532"/>
      <c r="K322" s="532"/>
      <c r="L322" s="532"/>
      <c r="M322" s="533"/>
      <c r="N322" s="575" t="s">
        <v>445</v>
      </c>
      <c r="O322" s="575" t="s">
        <v>105</v>
      </c>
      <c r="P322" s="587">
        <f>AT302+1</f>
        <v>45979</v>
      </c>
      <c r="Q322" s="588"/>
      <c r="R322" s="588"/>
      <c r="S322" s="588"/>
      <c r="T322" s="588"/>
      <c r="U322" s="589">
        <f>P322+1</f>
        <v>45980</v>
      </c>
      <c r="V322" s="590"/>
      <c r="W322" s="590"/>
      <c r="X322" s="590"/>
      <c r="Y322" s="590"/>
      <c r="Z322" s="587">
        <f t="shared" ref="Z322" si="274">U322+1</f>
        <v>45981</v>
      </c>
      <c r="AA322" s="588"/>
      <c r="AB322" s="588"/>
      <c r="AC322" s="588"/>
      <c r="AD322" s="588"/>
      <c r="AE322" s="589">
        <f t="shared" ref="AE322" si="275">Z322+1</f>
        <v>45982</v>
      </c>
      <c r="AF322" s="590"/>
      <c r="AG322" s="590"/>
      <c r="AH322" s="590"/>
      <c r="AI322" s="590"/>
      <c r="AJ322" s="591">
        <f t="shared" ref="AJ322" si="276">AE322+1</f>
        <v>45983</v>
      </c>
      <c r="AK322" s="592"/>
      <c r="AL322" s="592"/>
      <c r="AM322" s="592"/>
      <c r="AN322" s="593"/>
      <c r="AO322" s="589">
        <f t="shared" ref="AO322" si="277">AJ322+1</f>
        <v>45984</v>
      </c>
      <c r="AP322" s="590"/>
      <c r="AQ322" s="590"/>
      <c r="AR322" s="590"/>
      <c r="AS322" s="590"/>
      <c r="AT322" s="591">
        <f t="shared" ref="AT322" si="278">AO322+1</f>
        <v>45985</v>
      </c>
      <c r="AU322" s="592"/>
      <c r="AV322" s="592"/>
      <c r="AW322" s="592"/>
      <c r="AX322" s="593"/>
    </row>
    <row r="323" spans="2:50" ht="14.25" customHeight="1">
      <c r="B323" s="534"/>
      <c r="C323" s="534"/>
      <c r="D323" s="534"/>
      <c r="E323" s="534"/>
      <c r="F323" s="534"/>
      <c r="G323" s="534"/>
      <c r="H323" s="534"/>
      <c r="I323" s="534"/>
      <c r="J323" s="534"/>
      <c r="K323" s="534"/>
      <c r="L323" s="534"/>
      <c r="M323" s="535"/>
      <c r="N323" s="577"/>
      <c r="O323" s="577"/>
      <c r="P323" s="594">
        <f>P322</f>
        <v>45979</v>
      </c>
      <c r="Q323" s="594"/>
      <c r="R323" s="594"/>
      <c r="S323" s="594"/>
      <c r="T323" s="594"/>
      <c r="U323" s="595">
        <f>U322</f>
        <v>45980</v>
      </c>
      <c r="V323" s="595"/>
      <c r="W323" s="595"/>
      <c r="X323" s="595"/>
      <c r="Y323" s="595"/>
      <c r="Z323" s="594">
        <f t="shared" ref="Z323" si="279">Z322</f>
        <v>45981</v>
      </c>
      <c r="AA323" s="594"/>
      <c r="AB323" s="594"/>
      <c r="AC323" s="594"/>
      <c r="AD323" s="594"/>
      <c r="AE323" s="595">
        <f t="shared" ref="AE323" si="280">AE322</f>
        <v>45982</v>
      </c>
      <c r="AF323" s="595"/>
      <c r="AG323" s="595"/>
      <c r="AH323" s="595"/>
      <c r="AI323" s="595"/>
      <c r="AJ323" s="596">
        <f t="shared" ref="AJ323" si="281">AJ322</f>
        <v>45983</v>
      </c>
      <c r="AK323" s="597"/>
      <c r="AL323" s="597"/>
      <c r="AM323" s="597"/>
      <c r="AN323" s="598"/>
      <c r="AO323" s="595">
        <f t="shared" ref="AO323" si="282">AO322</f>
        <v>45984</v>
      </c>
      <c r="AP323" s="595"/>
      <c r="AQ323" s="595"/>
      <c r="AR323" s="595"/>
      <c r="AS323" s="595"/>
      <c r="AT323" s="596">
        <f t="shared" ref="AT323" si="283">AT322</f>
        <v>45985</v>
      </c>
      <c r="AU323" s="597"/>
      <c r="AV323" s="597"/>
      <c r="AW323" s="597"/>
      <c r="AX323" s="598"/>
    </row>
    <row r="324" spans="2:50" ht="14.25" customHeight="1">
      <c r="B324" s="494" t="s">
        <v>165</v>
      </c>
      <c r="C324" s="494" t="s">
        <v>160</v>
      </c>
      <c r="D324" s="494"/>
      <c r="E324" s="494" t="s">
        <v>161</v>
      </c>
      <c r="F324" s="494"/>
      <c r="G324" s="494"/>
      <c r="H324" s="494" t="s">
        <v>166</v>
      </c>
      <c r="I324" s="527" t="s">
        <v>446</v>
      </c>
      <c r="J324" s="527"/>
      <c r="K324" s="527"/>
      <c r="L324" s="527" t="s">
        <v>166</v>
      </c>
      <c r="M324" s="527" t="s">
        <v>168</v>
      </c>
      <c r="N324" s="494"/>
      <c r="O324" s="494" t="s">
        <v>167</v>
      </c>
      <c r="P324" s="494" t="s">
        <v>163</v>
      </c>
      <c r="Q324" s="494"/>
      <c r="R324" s="494"/>
      <c r="S324" s="494"/>
      <c r="T324" s="494" t="s">
        <v>166</v>
      </c>
      <c r="U324" s="494" t="s">
        <v>163</v>
      </c>
      <c r="V324" s="494"/>
      <c r="W324" s="494"/>
      <c r="X324" s="494"/>
      <c r="Y324" s="494" t="s">
        <v>166</v>
      </c>
      <c r="Z324" s="494" t="s">
        <v>163</v>
      </c>
      <c r="AA324" s="494"/>
      <c r="AB324" s="494"/>
      <c r="AC324" s="494"/>
      <c r="AD324" s="494" t="s">
        <v>166</v>
      </c>
      <c r="AE324" s="494" t="s">
        <v>163</v>
      </c>
      <c r="AF324" s="494"/>
      <c r="AG324" s="494"/>
      <c r="AH324" s="494"/>
      <c r="AI324" s="494" t="s">
        <v>166</v>
      </c>
      <c r="AJ324" s="494" t="s">
        <v>163</v>
      </c>
      <c r="AK324" s="494"/>
      <c r="AL324" s="494"/>
      <c r="AM324" s="494"/>
      <c r="AN324" s="494" t="s">
        <v>166</v>
      </c>
      <c r="AO324" s="494" t="s">
        <v>163</v>
      </c>
      <c r="AP324" s="494"/>
      <c r="AQ324" s="494"/>
      <c r="AR324" s="494"/>
      <c r="AS324" s="494" t="s">
        <v>166</v>
      </c>
      <c r="AT324" s="494" t="s">
        <v>163</v>
      </c>
      <c r="AU324" s="494"/>
      <c r="AV324" s="494"/>
      <c r="AW324" s="494"/>
      <c r="AX324" s="494" t="s">
        <v>166</v>
      </c>
    </row>
    <row r="325" spans="2:50" ht="14.25" customHeight="1">
      <c r="B325" s="494"/>
      <c r="C325" s="494"/>
      <c r="D325" s="494"/>
      <c r="E325" s="494" t="s">
        <v>447</v>
      </c>
      <c r="F325" s="494"/>
      <c r="G325" s="494"/>
      <c r="H325" s="494"/>
      <c r="I325" s="527" t="s">
        <v>447</v>
      </c>
      <c r="J325" s="527"/>
      <c r="K325" s="527"/>
      <c r="L325" s="527"/>
      <c r="M325" s="527"/>
      <c r="N325" s="494"/>
      <c r="O325" s="494"/>
      <c r="P325" s="494" t="s">
        <v>448</v>
      </c>
      <c r="Q325" s="494"/>
      <c r="R325" s="494"/>
      <c r="S325" s="494"/>
      <c r="T325" s="494"/>
      <c r="U325" s="494" t="s">
        <v>448</v>
      </c>
      <c r="V325" s="494"/>
      <c r="W325" s="494"/>
      <c r="X325" s="494"/>
      <c r="Y325" s="494"/>
      <c r="Z325" s="494" t="s">
        <v>448</v>
      </c>
      <c r="AA325" s="494"/>
      <c r="AB325" s="494"/>
      <c r="AC325" s="494"/>
      <c r="AD325" s="494"/>
      <c r="AE325" s="494" t="s">
        <v>448</v>
      </c>
      <c r="AF325" s="494"/>
      <c r="AG325" s="494"/>
      <c r="AH325" s="494"/>
      <c r="AI325" s="494"/>
      <c r="AJ325" s="494" t="s">
        <v>448</v>
      </c>
      <c r="AK325" s="494"/>
      <c r="AL325" s="494"/>
      <c r="AM325" s="494"/>
      <c r="AN325" s="494"/>
      <c r="AO325" s="494" t="s">
        <v>448</v>
      </c>
      <c r="AP325" s="494"/>
      <c r="AQ325" s="494"/>
      <c r="AR325" s="494"/>
      <c r="AS325" s="494"/>
      <c r="AT325" s="494" t="s">
        <v>448</v>
      </c>
      <c r="AU325" s="494"/>
      <c r="AV325" s="494"/>
      <c r="AW325" s="494"/>
      <c r="AX325" s="494"/>
    </row>
    <row r="326" spans="2:50" ht="14.25" customHeight="1">
      <c r="B326" s="494"/>
      <c r="C326" s="494"/>
      <c r="D326" s="494"/>
      <c r="E326" s="203" t="s">
        <v>162</v>
      </c>
      <c r="F326" s="203" t="s">
        <v>449</v>
      </c>
      <c r="G326" s="203" t="s">
        <v>164</v>
      </c>
      <c r="H326" s="494"/>
      <c r="I326" s="204" t="s">
        <v>162</v>
      </c>
      <c r="J326" s="204" t="s">
        <v>449</v>
      </c>
      <c r="K326" s="204" t="s">
        <v>164</v>
      </c>
      <c r="L326" s="527"/>
      <c r="M326" s="527"/>
      <c r="N326" s="494"/>
      <c r="O326" s="494"/>
      <c r="P326" s="203" t="s">
        <v>162</v>
      </c>
      <c r="Q326" s="203" t="s">
        <v>449</v>
      </c>
      <c r="R326" s="203" t="s">
        <v>164</v>
      </c>
      <c r="S326" s="205" t="s">
        <v>168</v>
      </c>
      <c r="T326" s="494"/>
      <c r="U326" s="203" t="s">
        <v>162</v>
      </c>
      <c r="V326" s="203" t="s">
        <v>449</v>
      </c>
      <c r="W326" s="203" t="s">
        <v>164</v>
      </c>
      <c r="X326" s="205" t="s">
        <v>168</v>
      </c>
      <c r="Y326" s="494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494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494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494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494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494"/>
    </row>
    <row r="327" spans="2:50" ht="14.25" customHeight="1">
      <c r="B327" s="494" t="s">
        <v>630</v>
      </c>
      <c r="C327" s="203">
        <v>1</v>
      </c>
      <c r="D327" s="206" t="s">
        <v>703</v>
      </c>
      <c r="E327" s="203">
        <v>22</v>
      </c>
      <c r="F327" s="203">
        <v>1800</v>
      </c>
      <c r="G327" s="208">
        <f t="shared" ref="G327" si="284">F327/E327</f>
        <v>81.818181818181813</v>
      </c>
      <c r="H327" s="529">
        <f>AVERAGE(G327:G341)</f>
        <v>81.818181818181813</v>
      </c>
      <c r="I327" s="209">
        <f>AVERAGE(P327,U327,Z327,AE327,AJ327,AO327,AT327)</f>
        <v>22</v>
      </c>
      <c r="J327" s="209">
        <f>AVERAGE(Q327,V327,AA327,AF327,AK327,AP327,AU327)</f>
        <v>1592.4338236551523</v>
      </c>
      <c r="K327" s="210">
        <f>AVERAGE(R327,W327,AB327,AG327,AL327,AQ327,AV327)</f>
        <v>72.383355620688732</v>
      </c>
      <c r="L327" s="530">
        <f>IFERROR(AVERAGE(K327:K341),"-")</f>
        <v>72.383355620688732</v>
      </c>
      <c r="M327" s="209">
        <f>RANK(K327, K$327:$K$341)</f>
        <v>1</v>
      </c>
      <c r="N327" s="494"/>
      <c r="O327" s="494"/>
      <c r="P327" s="207">
        <v>22</v>
      </c>
      <c r="Q327" s="207">
        <v>1592.4117987275886</v>
      </c>
      <c r="R327" s="208">
        <f t="shared" ref="R327" si="285">Q327/P327</f>
        <v>72.382354487617661</v>
      </c>
      <c r="S327" s="205">
        <f>RANK(R327, R$327:R$341)</f>
        <v>1</v>
      </c>
      <c r="T327" s="529">
        <f>AVERAGE(R327:R341)</f>
        <v>72.382354487617661</v>
      </c>
      <c r="U327" s="207">
        <v>22</v>
      </c>
      <c r="V327" s="207">
        <v>1592.3241954707983</v>
      </c>
      <c r="W327" s="208">
        <f t="shared" ref="W327" si="286">V327/U327</f>
        <v>72.378372521399925</v>
      </c>
      <c r="X327" s="205">
        <f>RANK(W327, W$327:W$341)</f>
        <v>1</v>
      </c>
      <c r="Y327" s="529">
        <f>AVERAGE(W327:W341)</f>
        <v>72.378372521399925</v>
      </c>
      <c r="Z327" s="207">
        <v>22</v>
      </c>
      <c r="AA327" s="207">
        <v>1592.3756131744922</v>
      </c>
      <c r="AB327" s="208">
        <f t="shared" ref="AB327" si="287">AA327/Z327</f>
        <v>72.380709689749651</v>
      </c>
      <c r="AC327" s="205">
        <f>RANK(AB327, AB$327:AB$341)</f>
        <v>1</v>
      </c>
      <c r="AD327" s="529">
        <f>AVERAGE(AB327:AB341)</f>
        <v>72.380709689749651</v>
      </c>
      <c r="AE327" s="207">
        <v>22</v>
      </c>
      <c r="AF327" s="207">
        <v>1592.3992068737614</v>
      </c>
      <c r="AG327" s="208">
        <f t="shared" ref="AG327" si="288">AF327/AE327</f>
        <v>72.381782130625524</v>
      </c>
      <c r="AH327" s="205">
        <f>RANK(AG327, AG$327:AG$341)</f>
        <v>1</v>
      </c>
      <c r="AI327" s="529">
        <f>AVERAGE(AG327:AG341)</f>
        <v>72.381782130625524</v>
      </c>
      <c r="AJ327" s="207">
        <v>22</v>
      </c>
      <c r="AK327" s="207">
        <v>1592.508879560866</v>
      </c>
      <c r="AL327" s="208">
        <f t="shared" ref="AL327" si="289">AK327/AJ327</f>
        <v>72.386767252766631</v>
      </c>
      <c r="AM327" s="205">
        <f>RANK(AL327, AL$327:AL$341)</f>
        <v>1</v>
      </c>
      <c r="AN327" s="529">
        <f>AVERAGE(AL327:AL341)</f>
        <v>72.386767252766631</v>
      </c>
      <c r="AO327" s="207">
        <v>22</v>
      </c>
      <c r="AP327" s="207">
        <v>1592.4695977549111</v>
      </c>
      <c r="AQ327" s="208">
        <f t="shared" ref="AQ327" si="290">AP327/AO327</f>
        <v>72.384981716132316</v>
      </c>
      <c r="AR327" s="205">
        <f>RANK(AQ327, AQ$327:AQ$341)</f>
        <v>1</v>
      </c>
      <c r="AS327" s="529">
        <f>AVERAGE(AQ327:AQ341)</f>
        <v>72.384981716132316</v>
      </c>
      <c r="AT327" s="207">
        <v>22</v>
      </c>
      <c r="AU327" s="207">
        <v>1592.5474740236475</v>
      </c>
      <c r="AV327" s="208">
        <f t="shared" ref="AV327" si="291">AU327/AT327</f>
        <v>72.388521546529432</v>
      </c>
      <c r="AW327" s="205">
        <f>RANK(AV327, AV$327:AV$341)</f>
        <v>1</v>
      </c>
      <c r="AX327" s="529">
        <f>AVERAGE(AV327:AV341)</f>
        <v>72.388521546529432</v>
      </c>
    </row>
    <row r="328" spans="2:50" ht="14.25" customHeight="1">
      <c r="B328" s="494"/>
      <c r="C328" s="203">
        <v>2</v>
      </c>
      <c r="D328" s="206"/>
      <c r="E328" s="203"/>
      <c r="F328" s="203"/>
      <c r="G328" s="208"/>
      <c r="H328" s="529"/>
      <c r="I328" s="209"/>
      <c r="J328" s="209"/>
      <c r="K328" s="210"/>
      <c r="L328" s="530"/>
      <c r="M328" s="209"/>
      <c r="N328" s="494"/>
      <c r="O328" s="494"/>
      <c r="P328" s="203"/>
      <c r="Q328" s="203"/>
      <c r="R328" s="208"/>
      <c r="S328" s="205"/>
      <c r="T328" s="529"/>
      <c r="U328" s="203"/>
      <c r="V328" s="203"/>
      <c r="W328" s="208"/>
      <c r="X328" s="205"/>
      <c r="Y328" s="529"/>
      <c r="Z328" s="203"/>
      <c r="AA328" s="203"/>
      <c r="AB328" s="208"/>
      <c r="AC328" s="205"/>
      <c r="AD328" s="529"/>
      <c r="AE328" s="203"/>
      <c r="AF328" s="203"/>
      <c r="AG328" s="208"/>
      <c r="AH328" s="205"/>
      <c r="AI328" s="529"/>
      <c r="AJ328" s="207"/>
      <c r="AK328" s="207"/>
      <c r="AL328" s="208"/>
      <c r="AM328" s="205"/>
      <c r="AN328" s="529"/>
      <c r="AO328" s="203"/>
      <c r="AP328" s="203"/>
      <c r="AQ328" s="208"/>
      <c r="AR328" s="205"/>
      <c r="AS328" s="529"/>
      <c r="AT328" s="203"/>
      <c r="AU328" s="203"/>
      <c r="AV328" s="208"/>
      <c r="AW328" s="205"/>
      <c r="AX328" s="529"/>
    </row>
    <row r="329" spans="2:50" ht="14.25" customHeight="1">
      <c r="B329" s="494"/>
      <c r="C329" s="203">
        <v>3</v>
      </c>
      <c r="D329" s="206"/>
      <c r="E329" s="203"/>
      <c r="F329" s="203"/>
      <c r="G329" s="208"/>
      <c r="H329" s="529"/>
      <c r="I329" s="209"/>
      <c r="J329" s="209"/>
      <c r="K329" s="210"/>
      <c r="L329" s="530"/>
      <c r="M329" s="209"/>
      <c r="N329" s="494"/>
      <c r="O329" s="494"/>
      <c r="P329" s="203"/>
      <c r="Q329" s="203"/>
      <c r="R329" s="208"/>
      <c r="S329" s="205"/>
      <c r="T329" s="529"/>
      <c r="U329" s="203"/>
      <c r="V329" s="203"/>
      <c r="W329" s="208"/>
      <c r="X329" s="205"/>
      <c r="Y329" s="529"/>
      <c r="Z329" s="203"/>
      <c r="AA329" s="203"/>
      <c r="AB329" s="208"/>
      <c r="AC329" s="205"/>
      <c r="AD329" s="529"/>
      <c r="AE329" s="203"/>
      <c r="AF329" s="203"/>
      <c r="AG329" s="208"/>
      <c r="AH329" s="205"/>
      <c r="AI329" s="529"/>
      <c r="AJ329" s="203"/>
      <c r="AK329" s="203"/>
      <c r="AL329" s="208"/>
      <c r="AM329" s="205"/>
      <c r="AN329" s="529"/>
      <c r="AO329" s="203"/>
      <c r="AP329" s="203"/>
      <c r="AQ329" s="208"/>
      <c r="AR329" s="205"/>
      <c r="AS329" s="529"/>
      <c r="AT329" s="203"/>
      <c r="AU329" s="203"/>
      <c r="AV329" s="208"/>
      <c r="AW329" s="205"/>
      <c r="AX329" s="529"/>
    </row>
    <row r="330" spans="2:50" ht="14.25" customHeight="1">
      <c r="B330" s="494"/>
      <c r="C330" s="203">
        <v>4</v>
      </c>
      <c r="D330" s="206"/>
      <c r="E330" s="203"/>
      <c r="F330" s="203"/>
      <c r="G330" s="208"/>
      <c r="H330" s="529"/>
      <c r="I330" s="209"/>
      <c r="J330" s="209"/>
      <c r="K330" s="210"/>
      <c r="L330" s="530"/>
      <c r="M330" s="209"/>
      <c r="N330" s="494"/>
      <c r="O330" s="494"/>
      <c r="P330" s="203"/>
      <c r="Q330" s="203"/>
      <c r="R330" s="208"/>
      <c r="S330" s="205"/>
      <c r="T330" s="529"/>
      <c r="U330" s="203"/>
      <c r="V330" s="203"/>
      <c r="W330" s="208"/>
      <c r="X330" s="205"/>
      <c r="Y330" s="529"/>
      <c r="Z330" s="203"/>
      <c r="AA330" s="203"/>
      <c r="AB330" s="208"/>
      <c r="AC330" s="205"/>
      <c r="AD330" s="529"/>
      <c r="AE330" s="203"/>
      <c r="AF330" s="203"/>
      <c r="AG330" s="208"/>
      <c r="AH330" s="205"/>
      <c r="AI330" s="529"/>
      <c r="AJ330" s="203"/>
      <c r="AK330" s="203"/>
      <c r="AL330" s="208"/>
      <c r="AM330" s="205"/>
      <c r="AN330" s="529"/>
      <c r="AO330" s="203"/>
      <c r="AP330" s="203"/>
      <c r="AQ330" s="208"/>
      <c r="AR330" s="205"/>
      <c r="AS330" s="529"/>
      <c r="AT330" s="203"/>
      <c r="AU330" s="203"/>
      <c r="AV330" s="208"/>
      <c r="AW330" s="205"/>
      <c r="AX330" s="529"/>
    </row>
    <row r="331" spans="2:50" ht="14.25" customHeight="1">
      <c r="B331" s="494"/>
      <c r="C331" s="203">
        <v>5</v>
      </c>
      <c r="D331" s="206"/>
      <c r="E331" s="203"/>
      <c r="F331" s="203"/>
      <c r="G331" s="208"/>
      <c r="H331" s="529"/>
      <c r="I331" s="209"/>
      <c r="J331" s="209"/>
      <c r="K331" s="210"/>
      <c r="L331" s="530"/>
      <c r="M331" s="209"/>
      <c r="N331" s="494"/>
      <c r="O331" s="494"/>
      <c r="P331" s="203"/>
      <c r="Q331" s="203"/>
      <c r="R331" s="208"/>
      <c r="S331" s="205"/>
      <c r="T331" s="529"/>
      <c r="U331" s="203"/>
      <c r="V331" s="203"/>
      <c r="W331" s="208"/>
      <c r="X331" s="205"/>
      <c r="Y331" s="529"/>
      <c r="Z331" s="203"/>
      <c r="AA331" s="203"/>
      <c r="AB331" s="208"/>
      <c r="AC331" s="205"/>
      <c r="AD331" s="529"/>
      <c r="AE331" s="203"/>
      <c r="AF331" s="203"/>
      <c r="AG331" s="208"/>
      <c r="AH331" s="205"/>
      <c r="AI331" s="529"/>
      <c r="AJ331" s="203"/>
      <c r="AK331" s="203"/>
      <c r="AL331" s="208"/>
      <c r="AM331" s="205"/>
      <c r="AN331" s="529"/>
      <c r="AO331" s="203"/>
      <c r="AP331" s="203"/>
      <c r="AQ331" s="208"/>
      <c r="AR331" s="205"/>
      <c r="AS331" s="529"/>
      <c r="AT331" s="203"/>
      <c r="AU331" s="203"/>
      <c r="AV331" s="208"/>
      <c r="AW331" s="205"/>
      <c r="AX331" s="529"/>
    </row>
    <row r="332" spans="2:50" ht="14.25" customHeight="1">
      <c r="B332" s="494"/>
      <c r="C332" s="203">
        <v>6</v>
      </c>
      <c r="D332" s="206"/>
      <c r="E332" s="203"/>
      <c r="F332" s="203"/>
      <c r="G332" s="208"/>
      <c r="H332" s="529"/>
      <c r="I332" s="209"/>
      <c r="J332" s="209"/>
      <c r="K332" s="210"/>
      <c r="L332" s="530"/>
      <c r="M332" s="209"/>
      <c r="N332" s="494"/>
      <c r="O332" s="494"/>
      <c r="P332" s="203"/>
      <c r="Q332" s="203"/>
      <c r="R332" s="208"/>
      <c r="S332" s="205"/>
      <c r="T332" s="529"/>
      <c r="U332" s="203"/>
      <c r="V332" s="203"/>
      <c r="W332" s="208"/>
      <c r="X332" s="205"/>
      <c r="Y332" s="529"/>
      <c r="Z332" s="203"/>
      <c r="AA332" s="203"/>
      <c r="AB332" s="208"/>
      <c r="AC332" s="205"/>
      <c r="AD332" s="529"/>
      <c r="AE332" s="203"/>
      <c r="AF332" s="203"/>
      <c r="AG332" s="208"/>
      <c r="AH332" s="205"/>
      <c r="AI332" s="529"/>
      <c r="AJ332" s="203"/>
      <c r="AK332" s="203"/>
      <c r="AL332" s="208"/>
      <c r="AM332" s="205"/>
      <c r="AN332" s="529"/>
      <c r="AO332" s="203"/>
      <c r="AP332" s="203"/>
      <c r="AQ332" s="208"/>
      <c r="AR332" s="205"/>
      <c r="AS332" s="529"/>
      <c r="AT332" s="203"/>
      <c r="AU332" s="203"/>
      <c r="AV332" s="208"/>
      <c r="AW332" s="205"/>
      <c r="AX332" s="529"/>
    </row>
    <row r="333" spans="2:50" ht="14.25" customHeight="1">
      <c r="B333" s="494"/>
      <c r="C333" s="203">
        <v>7</v>
      </c>
      <c r="D333" s="206"/>
      <c r="E333" s="203"/>
      <c r="F333" s="203"/>
      <c r="G333" s="208"/>
      <c r="H333" s="529"/>
      <c r="I333" s="209"/>
      <c r="J333" s="209"/>
      <c r="K333" s="210"/>
      <c r="L333" s="530"/>
      <c r="M333" s="209"/>
      <c r="N333" s="494"/>
      <c r="O333" s="494"/>
      <c r="P333" s="203"/>
      <c r="Q333" s="203"/>
      <c r="R333" s="208"/>
      <c r="S333" s="205"/>
      <c r="T333" s="529"/>
      <c r="U333" s="203"/>
      <c r="V333" s="203"/>
      <c r="W333" s="208"/>
      <c r="X333" s="205"/>
      <c r="Y333" s="529"/>
      <c r="Z333" s="203"/>
      <c r="AA333" s="203"/>
      <c r="AB333" s="208"/>
      <c r="AC333" s="205"/>
      <c r="AD333" s="529"/>
      <c r="AE333" s="203"/>
      <c r="AF333" s="203"/>
      <c r="AG333" s="208"/>
      <c r="AH333" s="205"/>
      <c r="AI333" s="529"/>
      <c r="AJ333" s="203"/>
      <c r="AK333" s="203"/>
      <c r="AL333" s="208"/>
      <c r="AM333" s="205"/>
      <c r="AN333" s="529"/>
      <c r="AO333" s="203"/>
      <c r="AP333" s="203"/>
      <c r="AQ333" s="208"/>
      <c r="AR333" s="205"/>
      <c r="AS333" s="529"/>
      <c r="AT333" s="203"/>
      <c r="AU333" s="203"/>
      <c r="AV333" s="208"/>
      <c r="AW333" s="205"/>
      <c r="AX333" s="529"/>
    </row>
    <row r="334" spans="2:50" ht="14.25" customHeight="1">
      <c r="B334" s="494"/>
      <c r="C334" s="203">
        <v>8</v>
      </c>
      <c r="D334" s="206"/>
      <c r="E334" s="203"/>
      <c r="F334" s="203"/>
      <c r="G334" s="208"/>
      <c r="H334" s="529"/>
      <c r="I334" s="209"/>
      <c r="J334" s="209"/>
      <c r="K334" s="210"/>
      <c r="L334" s="530"/>
      <c r="M334" s="209"/>
      <c r="N334" s="494"/>
      <c r="O334" s="494"/>
      <c r="P334" s="203"/>
      <c r="Q334" s="203"/>
      <c r="R334" s="208"/>
      <c r="S334" s="205"/>
      <c r="T334" s="529"/>
      <c r="U334" s="203"/>
      <c r="V334" s="203"/>
      <c r="W334" s="208"/>
      <c r="X334" s="205"/>
      <c r="Y334" s="529"/>
      <c r="Z334" s="203"/>
      <c r="AA334" s="203"/>
      <c r="AB334" s="208"/>
      <c r="AC334" s="205"/>
      <c r="AD334" s="529"/>
      <c r="AE334" s="203"/>
      <c r="AF334" s="203"/>
      <c r="AG334" s="208"/>
      <c r="AH334" s="205"/>
      <c r="AI334" s="529"/>
      <c r="AJ334" s="203"/>
      <c r="AK334" s="203"/>
      <c r="AL334" s="208"/>
      <c r="AM334" s="205"/>
      <c r="AN334" s="529"/>
      <c r="AO334" s="203"/>
      <c r="AP334" s="203"/>
      <c r="AQ334" s="208"/>
      <c r="AR334" s="205"/>
      <c r="AS334" s="529"/>
      <c r="AT334" s="203"/>
      <c r="AU334" s="203"/>
      <c r="AV334" s="208"/>
      <c r="AW334" s="205"/>
      <c r="AX334" s="529"/>
    </row>
    <row r="335" spans="2:50" ht="14.25" customHeight="1">
      <c r="B335" s="494"/>
      <c r="C335" s="203">
        <v>9</v>
      </c>
      <c r="D335" s="206"/>
      <c r="E335" s="203"/>
      <c r="F335" s="203"/>
      <c r="G335" s="208"/>
      <c r="H335" s="529"/>
      <c r="I335" s="209"/>
      <c r="J335" s="209"/>
      <c r="K335" s="210"/>
      <c r="L335" s="530"/>
      <c r="M335" s="209"/>
      <c r="N335" s="494"/>
      <c r="O335" s="494"/>
      <c r="P335" s="203"/>
      <c r="Q335" s="203"/>
      <c r="R335" s="208"/>
      <c r="S335" s="205"/>
      <c r="T335" s="529"/>
      <c r="U335" s="203"/>
      <c r="V335" s="203"/>
      <c r="W335" s="208"/>
      <c r="X335" s="205"/>
      <c r="Y335" s="529"/>
      <c r="Z335" s="203"/>
      <c r="AA335" s="203"/>
      <c r="AB335" s="208"/>
      <c r="AC335" s="205"/>
      <c r="AD335" s="529"/>
      <c r="AE335" s="203"/>
      <c r="AF335" s="203"/>
      <c r="AG335" s="208"/>
      <c r="AH335" s="205"/>
      <c r="AI335" s="529"/>
      <c r="AJ335" s="203"/>
      <c r="AK335" s="203"/>
      <c r="AL335" s="208"/>
      <c r="AM335" s="205"/>
      <c r="AN335" s="529"/>
      <c r="AO335" s="203"/>
      <c r="AP335" s="203"/>
      <c r="AQ335" s="208"/>
      <c r="AR335" s="205"/>
      <c r="AS335" s="529"/>
      <c r="AT335" s="203"/>
      <c r="AU335" s="203"/>
      <c r="AV335" s="208"/>
      <c r="AW335" s="205"/>
      <c r="AX335" s="529"/>
    </row>
    <row r="336" spans="2:50" ht="14.25" customHeight="1">
      <c r="B336" s="494"/>
      <c r="C336" s="203">
        <v>10</v>
      </c>
      <c r="D336" s="206"/>
      <c r="E336" s="203"/>
      <c r="F336" s="203"/>
      <c r="G336" s="208"/>
      <c r="H336" s="529"/>
      <c r="I336" s="209"/>
      <c r="J336" s="209"/>
      <c r="K336" s="210"/>
      <c r="L336" s="530"/>
      <c r="M336" s="209"/>
      <c r="N336" s="494"/>
      <c r="O336" s="494"/>
      <c r="P336" s="203"/>
      <c r="Q336" s="203"/>
      <c r="R336" s="208"/>
      <c r="S336" s="205"/>
      <c r="T336" s="529"/>
      <c r="U336" s="203"/>
      <c r="V336" s="203"/>
      <c r="W336" s="208"/>
      <c r="X336" s="205"/>
      <c r="Y336" s="529"/>
      <c r="Z336" s="203"/>
      <c r="AA336" s="203"/>
      <c r="AB336" s="208"/>
      <c r="AC336" s="205"/>
      <c r="AD336" s="529"/>
      <c r="AE336" s="203"/>
      <c r="AF336" s="203"/>
      <c r="AG336" s="208"/>
      <c r="AH336" s="205"/>
      <c r="AI336" s="529"/>
      <c r="AJ336" s="203"/>
      <c r="AK336" s="203"/>
      <c r="AL336" s="208"/>
      <c r="AM336" s="205"/>
      <c r="AN336" s="529"/>
      <c r="AO336" s="203"/>
      <c r="AP336" s="203"/>
      <c r="AQ336" s="208"/>
      <c r="AR336" s="205"/>
      <c r="AS336" s="529"/>
      <c r="AT336" s="203"/>
      <c r="AU336" s="203"/>
      <c r="AV336" s="208"/>
      <c r="AW336" s="205"/>
      <c r="AX336" s="529"/>
    </row>
    <row r="337" spans="2:50" ht="14.25" customHeight="1">
      <c r="B337" s="494"/>
      <c r="C337" s="203">
        <v>11</v>
      </c>
      <c r="D337" s="206"/>
      <c r="E337" s="203"/>
      <c r="F337" s="203"/>
      <c r="G337" s="208"/>
      <c r="H337" s="529"/>
      <c r="I337" s="209"/>
      <c r="J337" s="209"/>
      <c r="K337" s="210"/>
      <c r="L337" s="530"/>
      <c r="M337" s="209"/>
      <c r="N337" s="494"/>
      <c r="O337" s="494"/>
      <c r="P337" s="203"/>
      <c r="Q337" s="203"/>
      <c r="R337" s="208"/>
      <c r="S337" s="205"/>
      <c r="T337" s="529"/>
      <c r="U337" s="203"/>
      <c r="V337" s="203"/>
      <c r="W337" s="208"/>
      <c r="X337" s="205"/>
      <c r="Y337" s="529"/>
      <c r="Z337" s="203"/>
      <c r="AA337" s="203"/>
      <c r="AB337" s="208"/>
      <c r="AC337" s="205"/>
      <c r="AD337" s="529"/>
      <c r="AE337" s="203"/>
      <c r="AF337" s="203"/>
      <c r="AG337" s="208"/>
      <c r="AH337" s="205"/>
      <c r="AI337" s="529"/>
      <c r="AJ337" s="203"/>
      <c r="AK337" s="203"/>
      <c r="AL337" s="208"/>
      <c r="AM337" s="205"/>
      <c r="AN337" s="529"/>
      <c r="AO337" s="203"/>
      <c r="AP337" s="203"/>
      <c r="AQ337" s="208"/>
      <c r="AR337" s="205"/>
      <c r="AS337" s="529"/>
      <c r="AT337" s="203"/>
      <c r="AU337" s="203"/>
      <c r="AV337" s="208"/>
      <c r="AW337" s="205"/>
      <c r="AX337" s="529"/>
    </row>
    <row r="338" spans="2:50" ht="14.25" customHeight="1">
      <c r="B338" s="494"/>
      <c r="C338" s="203">
        <v>12</v>
      </c>
      <c r="D338" s="206"/>
      <c r="E338" s="203"/>
      <c r="F338" s="203"/>
      <c r="G338" s="208"/>
      <c r="H338" s="529"/>
      <c r="I338" s="209"/>
      <c r="J338" s="209"/>
      <c r="K338" s="210"/>
      <c r="L338" s="530"/>
      <c r="M338" s="209"/>
      <c r="N338" s="494"/>
      <c r="O338" s="494"/>
      <c r="P338" s="203"/>
      <c r="Q338" s="203"/>
      <c r="R338" s="208"/>
      <c r="S338" s="205"/>
      <c r="T338" s="529"/>
      <c r="U338" s="203"/>
      <c r="V338" s="203"/>
      <c r="W338" s="208"/>
      <c r="X338" s="205"/>
      <c r="Y338" s="529"/>
      <c r="Z338" s="203"/>
      <c r="AA338" s="203"/>
      <c r="AB338" s="208"/>
      <c r="AC338" s="205"/>
      <c r="AD338" s="529"/>
      <c r="AE338" s="203"/>
      <c r="AF338" s="203"/>
      <c r="AG338" s="208"/>
      <c r="AH338" s="205"/>
      <c r="AI338" s="529"/>
      <c r="AJ338" s="203"/>
      <c r="AK338" s="203"/>
      <c r="AL338" s="208"/>
      <c r="AM338" s="205"/>
      <c r="AN338" s="529"/>
      <c r="AO338" s="203"/>
      <c r="AP338" s="203"/>
      <c r="AQ338" s="208"/>
      <c r="AR338" s="205"/>
      <c r="AS338" s="529"/>
      <c r="AT338" s="203"/>
      <c r="AU338" s="203"/>
      <c r="AV338" s="208"/>
      <c r="AW338" s="205"/>
      <c r="AX338" s="529"/>
    </row>
    <row r="339" spans="2:50" ht="14.25" customHeight="1">
      <c r="B339" s="494"/>
      <c r="C339" s="203">
        <v>13</v>
      </c>
      <c r="D339" s="206"/>
      <c r="E339" s="203"/>
      <c r="F339" s="203"/>
      <c r="G339" s="208"/>
      <c r="H339" s="529"/>
      <c r="I339" s="209"/>
      <c r="J339" s="209"/>
      <c r="K339" s="210"/>
      <c r="L339" s="530"/>
      <c r="M339" s="209"/>
      <c r="N339" s="494"/>
      <c r="O339" s="494"/>
      <c r="P339" s="203"/>
      <c r="Q339" s="203"/>
      <c r="R339" s="208"/>
      <c r="S339" s="205"/>
      <c r="T339" s="529"/>
      <c r="U339" s="203"/>
      <c r="V339" s="203"/>
      <c r="W339" s="208"/>
      <c r="X339" s="205"/>
      <c r="Y339" s="529"/>
      <c r="Z339" s="203"/>
      <c r="AA339" s="203"/>
      <c r="AB339" s="208"/>
      <c r="AC339" s="205"/>
      <c r="AD339" s="529"/>
      <c r="AE339" s="203"/>
      <c r="AF339" s="203"/>
      <c r="AG339" s="208"/>
      <c r="AH339" s="205"/>
      <c r="AI339" s="529"/>
      <c r="AJ339" s="203"/>
      <c r="AK339" s="203"/>
      <c r="AL339" s="208"/>
      <c r="AM339" s="205"/>
      <c r="AN339" s="529"/>
      <c r="AO339" s="203"/>
      <c r="AP339" s="203"/>
      <c r="AQ339" s="208"/>
      <c r="AR339" s="205"/>
      <c r="AS339" s="529"/>
      <c r="AT339" s="203"/>
      <c r="AU339" s="203"/>
      <c r="AV339" s="208"/>
      <c r="AW339" s="205"/>
      <c r="AX339" s="529"/>
    </row>
    <row r="340" spans="2:50" ht="14.25" customHeight="1">
      <c r="B340" s="494"/>
      <c r="C340" s="203">
        <v>14</v>
      </c>
      <c r="D340" s="206"/>
      <c r="E340" s="203"/>
      <c r="F340" s="203"/>
      <c r="G340" s="208"/>
      <c r="H340" s="529"/>
      <c r="I340" s="209"/>
      <c r="J340" s="209"/>
      <c r="K340" s="210"/>
      <c r="L340" s="530"/>
      <c r="M340" s="209"/>
      <c r="N340" s="494"/>
      <c r="O340" s="494"/>
      <c r="P340" s="203"/>
      <c r="Q340" s="203"/>
      <c r="R340" s="208"/>
      <c r="S340" s="205"/>
      <c r="T340" s="529"/>
      <c r="U340" s="203"/>
      <c r="V340" s="203"/>
      <c r="W340" s="208"/>
      <c r="X340" s="205"/>
      <c r="Y340" s="529"/>
      <c r="Z340" s="203"/>
      <c r="AA340" s="203"/>
      <c r="AB340" s="208"/>
      <c r="AC340" s="205"/>
      <c r="AD340" s="529"/>
      <c r="AE340" s="203"/>
      <c r="AF340" s="203"/>
      <c r="AG340" s="208"/>
      <c r="AH340" s="205"/>
      <c r="AI340" s="529"/>
      <c r="AJ340" s="203"/>
      <c r="AK340" s="203"/>
      <c r="AL340" s="208"/>
      <c r="AM340" s="205"/>
      <c r="AN340" s="529"/>
      <c r="AO340" s="203"/>
      <c r="AP340" s="203"/>
      <c r="AQ340" s="208"/>
      <c r="AR340" s="205"/>
      <c r="AS340" s="529"/>
      <c r="AT340" s="203"/>
      <c r="AU340" s="203"/>
      <c r="AV340" s="208"/>
      <c r="AW340" s="205"/>
      <c r="AX340" s="529"/>
    </row>
    <row r="341" spans="2:50" ht="14.25" customHeight="1">
      <c r="B341" s="494"/>
      <c r="C341" s="203">
        <v>15</v>
      </c>
      <c r="D341" s="206"/>
      <c r="E341" s="203"/>
      <c r="F341" s="203"/>
      <c r="G341" s="208"/>
      <c r="H341" s="529"/>
      <c r="I341" s="209"/>
      <c r="J341" s="209"/>
      <c r="K341" s="210"/>
      <c r="L341" s="530"/>
      <c r="M341" s="209"/>
      <c r="N341" s="494"/>
      <c r="O341" s="494"/>
      <c r="P341" s="203"/>
      <c r="Q341" s="207"/>
      <c r="R341" s="208"/>
      <c r="S341" s="205"/>
      <c r="T341" s="529"/>
      <c r="U341" s="203"/>
      <c r="V341" s="207"/>
      <c r="W341" s="208"/>
      <c r="X341" s="205"/>
      <c r="Y341" s="529"/>
      <c r="Z341" s="203"/>
      <c r="AA341" s="207"/>
      <c r="AB341" s="208"/>
      <c r="AC341" s="205"/>
      <c r="AD341" s="529"/>
      <c r="AE341" s="203"/>
      <c r="AF341" s="207"/>
      <c r="AG341" s="208"/>
      <c r="AH341" s="205"/>
      <c r="AI341" s="529"/>
      <c r="AJ341" s="203"/>
      <c r="AK341" s="207"/>
      <c r="AL341" s="208"/>
      <c r="AM341" s="205"/>
      <c r="AN341" s="529"/>
      <c r="AO341" s="203"/>
      <c r="AP341" s="207"/>
      <c r="AQ341" s="208"/>
      <c r="AR341" s="205"/>
      <c r="AS341" s="529"/>
      <c r="AT341" s="203"/>
      <c r="AU341" s="207"/>
      <c r="AV341" s="208"/>
      <c r="AW341" s="205"/>
      <c r="AX341" s="529"/>
    </row>
    <row r="342" spans="2:50" ht="14.25" customHeight="1" collapsed="1">
      <c r="B342" s="531" t="s">
        <v>808</v>
      </c>
      <c r="C342" s="532"/>
      <c r="D342" s="532"/>
      <c r="E342" s="532"/>
      <c r="F342" s="532"/>
      <c r="G342" s="532"/>
      <c r="H342" s="532"/>
      <c r="I342" s="532"/>
      <c r="J342" s="532"/>
      <c r="K342" s="532"/>
      <c r="L342" s="532"/>
      <c r="M342" s="533"/>
      <c r="N342" s="575" t="s">
        <v>445</v>
      </c>
      <c r="O342" s="575" t="s">
        <v>105</v>
      </c>
      <c r="P342" s="587">
        <f>AT322+1</f>
        <v>45986</v>
      </c>
      <c r="Q342" s="588"/>
      <c r="R342" s="588"/>
      <c r="S342" s="588"/>
      <c r="T342" s="588"/>
      <c r="U342" s="589">
        <f>P342+1</f>
        <v>45987</v>
      </c>
      <c r="V342" s="590"/>
      <c r="W342" s="590"/>
      <c r="X342" s="590"/>
      <c r="Y342" s="590"/>
      <c r="Z342" s="587">
        <f t="shared" ref="Z342" si="292">U342+1</f>
        <v>45988</v>
      </c>
      <c r="AA342" s="588"/>
      <c r="AB342" s="588"/>
      <c r="AC342" s="588"/>
      <c r="AD342" s="588"/>
      <c r="AE342" s="589">
        <f t="shared" ref="AE342" si="293">Z342+1</f>
        <v>45989</v>
      </c>
      <c r="AF342" s="590"/>
      <c r="AG342" s="590"/>
      <c r="AH342" s="590"/>
      <c r="AI342" s="590"/>
      <c r="AJ342" s="591">
        <f t="shared" ref="AJ342" si="294">AE342+1</f>
        <v>45990</v>
      </c>
      <c r="AK342" s="592"/>
      <c r="AL342" s="592"/>
      <c r="AM342" s="592"/>
      <c r="AN342" s="593"/>
      <c r="AO342" s="589">
        <f t="shared" ref="AO342" si="295">AJ342+1</f>
        <v>45991</v>
      </c>
      <c r="AP342" s="590"/>
      <c r="AQ342" s="590"/>
      <c r="AR342" s="590"/>
      <c r="AS342" s="590"/>
      <c r="AT342" s="591">
        <f t="shared" ref="AT342" si="296">AO342+1</f>
        <v>45992</v>
      </c>
      <c r="AU342" s="592"/>
      <c r="AV342" s="592"/>
      <c r="AW342" s="592"/>
      <c r="AX342" s="593"/>
    </row>
    <row r="343" spans="2:50" ht="14.25" customHeight="1">
      <c r="B343" s="534"/>
      <c r="C343" s="534"/>
      <c r="D343" s="534"/>
      <c r="E343" s="534"/>
      <c r="F343" s="534"/>
      <c r="G343" s="534"/>
      <c r="H343" s="534"/>
      <c r="I343" s="534"/>
      <c r="J343" s="534"/>
      <c r="K343" s="534"/>
      <c r="L343" s="534"/>
      <c r="M343" s="535"/>
      <c r="N343" s="577"/>
      <c r="O343" s="577"/>
      <c r="P343" s="594">
        <f>P342</f>
        <v>45986</v>
      </c>
      <c r="Q343" s="594"/>
      <c r="R343" s="594"/>
      <c r="S343" s="594"/>
      <c r="T343" s="594"/>
      <c r="U343" s="595">
        <f>U342</f>
        <v>45987</v>
      </c>
      <c r="V343" s="595"/>
      <c r="W343" s="595"/>
      <c r="X343" s="595"/>
      <c r="Y343" s="595"/>
      <c r="Z343" s="594">
        <f t="shared" ref="Z343" si="297">Z342</f>
        <v>45988</v>
      </c>
      <c r="AA343" s="594"/>
      <c r="AB343" s="594"/>
      <c r="AC343" s="594"/>
      <c r="AD343" s="594"/>
      <c r="AE343" s="595">
        <f t="shared" ref="AE343" si="298">AE342</f>
        <v>45989</v>
      </c>
      <c r="AF343" s="595"/>
      <c r="AG343" s="595"/>
      <c r="AH343" s="595"/>
      <c r="AI343" s="595"/>
      <c r="AJ343" s="596">
        <f t="shared" ref="AJ343" si="299">AJ342</f>
        <v>45990</v>
      </c>
      <c r="AK343" s="597"/>
      <c r="AL343" s="597"/>
      <c r="AM343" s="597"/>
      <c r="AN343" s="598"/>
      <c r="AO343" s="595">
        <f t="shared" ref="AO343" si="300">AO342</f>
        <v>45991</v>
      </c>
      <c r="AP343" s="595"/>
      <c r="AQ343" s="595"/>
      <c r="AR343" s="595"/>
      <c r="AS343" s="595"/>
      <c r="AT343" s="596">
        <f t="shared" ref="AT343" si="301">AT342</f>
        <v>45992</v>
      </c>
      <c r="AU343" s="597"/>
      <c r="AV343" s="597"/>
      <c r="AW343" s="597"/>
      <c r="AX343" s="598"/>
    </row>
    <row r="344" spans="2:50" ht="14.25" customHeight="1">
      <c r="B344" s="494" t="s">
        <v>165</v>
      </c>
      <c r="C344" s="494" t="s">
        <v>160</v>
      </c>
      <c r="D344" s="494"/>
      <c r="E344" s="494" t="s">
        <v>161</v>
      </c>
      <c r="F344" s="494"/>
      <c r="G344" s="494"/>
      <c r="H344" s="494" t="s">
        <v>166</v>
      </c>
      <c r="I344" s="527" t="s">
        <v>446</v>
      </c>
      <c r="J344" s="527"/>
      <c r="K344" s="527"/>
      <c r="L344" s="527" t="s">
        <v>166</v>
      </c>
      <c r="M344" s="527" t="s">
        <v>168</v>
      </c>
      <c r="N344" s="494"/>
      <c r="O344" s="494" t="s">
        <v>167</v>
      </c>
      <c r="P344" s="494" t="s">
        <v>163</v>
      </c>
      <c r="Q344" s="494"/>
      <c r="R344" s="494"/>
      <c r="S344" s="494"/>
      <c r="T344" s="494" t="s">
        <v>166</v>
      </c>
      <c r="U344" s="494" t="s">
        <v>163</v>
      </c>
      <c r="V344" s="494"/>
      <c r="W344" s="494"/>
      <c r="X344" s="494"/>
      <c r="Y344" s="494" t="s">
        <v>166</v>
      </c>
      <c r="Z344" s="494" t="s">
        <v>163</v>
      </c>
      <c r="AA344" s="494"/>
      <c r="AB344" s="494"/>
      <c r="AC344" s="494"/>
      <c r="AD344" s="494" t="s">
        <v>166</v>
      </c>
      <c r="AE344" s="494" t="s">
        <v>163</v>
      </c>
      <c r="AF344" s="494"/>
      <c r="AG344" s="494"/>
      <c r="AH344" s="494"/>
      <c r="AI344" s="494" t="s">
        <v>166</v>
      </c>
      <c r="AJ344" s="494" t="s">
        <v>163</v>
      </c>
      <c r="AK344" s="494"/>
      <c r="AL344" s="494"/>
      <c r="AM344" s="494"/>
      <c r="AN344" s="494" t="s">
        <v>166</v>
      </c>
      <c r="AO344" s="494" t="s">
        <v>163</v>
      </c>
      <c r="AP344" s="494"/>
      <c r="AQ344" s="494"/>
      <c r="AR344" s="494"/>
      <c r="AS344" s="494" t="s">
        <v>166</v>
      </c>
      <c r="AT344" s="494" t="s">
        <v>163</v>
      </c>
      <c r="AU344" s="494"/>
      <c r="AV344" s="494"/>
      <c r="AW344" s="494"/>
      <c r="AX344" s="494" t="s">
        <v>166</v>
      </c>
    </row>
    <row r="345" spans="2:50" ht="14.25" customHeight="1">
      <c r="B345" s="494"/>
      <c r="C345" s="494"/>
      <c r="D345" s="494"/>
      <c r="E345" s="494" t="s">
        <v>447</v>
      </c>
      <c r="F345" s="494"/>
      <c r="G345" s="494"/>
      <c r="H345" s="494"/>
      <c r="I345" s="527" t="s">
        <v>447</v>
      </c>
      <c r="J345" s="527"/>
      <c r="K345" s="527"/>
      <c r="L345" s="527"/>
      <c r="M345" s="527"/>
      <c r="N345" s="494"/>
      <c r="O345" s="494"/>
      <c r="P345" s="494" t="s">
        <v>448</v>
      </c>
      <c r="Q345" s="494"/>
      <c r="R345" s="494"/>
      <c r="S345" s="494"/>
      <c r="T345" s="494"/>
      <c r="U345" s="494" t="s">
        <v>448</v>
      </c>
      <c r="V345" s="494"/>
      <c r="W345" s="494"/>
      <c r="X345" s="494"/>
      <c r="Y345" s="494"/>
      <c r="Z345" s="494" t="s">
        <v>448</v>
      </c>
      <c r="AA345" s="494"/>
      <c r="AB345" s="494"/>
      <c r="AC345" s="494"/>
      <c r="AD345" s="494"/>
      <c r="AE345" s="494" t="s">
        <v>448</v>
      </c>
      <c r="AF345" s="494"/>
      <c r="AG345" s="494"/>
      <c r="AH345" s="494"/>
      <c r="AI345" s="494"/>
      <c r="AJ345" s="494" t="s">
        <v>448</v>
      </c>
      <c r="AK345" s="494"/>
      <c r="AL345" s="494"/>
      <c r="AM345" s="494"/>
      <c r="AN345" s="494"/>
      <c r="AO345" s="494" t="s">
        <v>448</v>
      </c>
      <c r="AP345" s="494"/>
      <c r="AQ345" s="494"/>
      <c r="AR345" s="494"/>
      <c r="AS345" s="494"/>
      <c r="AT345" s="494" t="s">
        <v>448</v>
      </c>
      <c r="AU345" s="494"/>
      <c r="AV345" s="494"/>
      <c r="AW345" s="494"/>
      <c r="AX345" s="494"/>
    </row>
    <row r="346" spans="2:50" ht="14.25" customHeight="1">
      <c r="B346" s="494"/>
      <c r="C346" s="494"/>
      <c r="D346" s="494"/>
      <c r="E346" s="203" t="s">
        <v>162</v>
      </c>
      <c r="F346" s="203" t="s">
        <v>449</v>
      </c>
      <c r="G346" s="203" t="s">
        <v>164</v>
      </c>
      <c r="H346" s="494"/>
      <c r="I346" s="204" t="s">
        <v>162</v>
      </c>
      <c r="J346" s="204" t="s">
        <v>449</v>
      </c>
      <c r="K346" s="204" t="s">
        <v>164</v>
      </c>
      <c r="L346" s="527"/>
      <c r="M346" s="527"/>
      <c r="N346" s="494"/>
      <c r="O346" s="494"/>
      <c r="P346" s="203" t="s">
        <v>162</v>
      </c>
      <c r="Q346" s="203" t="s">
        <v>449</v>
      </c>
      <c r="R346" s="203" t="s">
        <v>164</v>
      </c>
      <c r="S346" s="205" t="s">
        <v>168</v>
      </c>
      <c r="T346" s="494"/>
      <c r="U346" s="203" t="s">
        <v>162</v>
      </c>
      <c r="V346" s="203" t="s">
        <v>449</v>
      </c>
      <c r="W346" s="203" t="s">
        <v>164</v>
      </c>
      <c r="X346" s="205" t="s">
        <v>168</v>
      </c>
      <c r="Y346" s="494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494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494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494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494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494"/>
    </row>
    <row r="347" spans="2:50" ht="14.25" customHeight="1">
      <c r="B347" s="494" t="s">
        <v>630</v>
      </c>
      <c r="C347" s="203">
        <v>1</v>
      </c>
      <c r="D347" s="206" t="s">
        <v>883</v>
      </c>
      <c r="E347" s="203">
        <v>21</v>
      </c>
      <c r="F347" s="203">
        <v>2000</v>
      </c>
      <c r="G347" s="208">
        <f t="shared" ref="G347:G348" si="302">F347/E347</f>
        <v>95.238095238095241</v>
      </c>
      <c r="H347" s="529">
        <f>AVERAGE(G347:G361)</f>
        <v>88.528138528138527</v>
      </c>
      <c r="I347" s="209">
        <f>AVERAGE(P347,U347,Z347,AE347,AJ347,AO347,AT347)</f>
        <v>21</v>
      </c>
      <c r="J347" s="209">
        <f>AVERAGE(Q347,V347,AA347,AF347,AK347,AP347,AU347)</f>
        <v>1710.2279398022752</v>
      </c>
      <c r="K347" s="210">
        <f>AVERAGE(R347,W347,AB347,AG347,AL347,AQ347,AV347)</f>
        <v>81.439425704870246</v>
      </c>
      <c r="L347" s="530">
        <f>IFERROR(AVERAGE(K347:K361),"-")</f>
        <v>76.913218797584392</v>
      </c>
      <c r="M347" s="209">
        <f>RANK(K347, K$347:$K$361)</f>
        <v>1</v>
      </c>
      <c r="N347" s="494"/>
      <c r="O347" s="494"/>
      <c r="P347" s="207">
        <v>21</v>
      </c>
      <c r="Q347" s="207">
        <v>1629.4117647058829</v>
      </c>
      <c r="R347" s="208">
        <f t="shared" ref="R347:R348" si="303">Q347/P347</f>
        <v>77.591036414565849</v>
      </c>
      <c r="S347" s="205">
        <f>RANK(R347, R$347:R$361)</f>
        <v>1</v>
      </c>
      <c r="T347" s="529">
        <f>AVERAGE(R347:R361)</f>
        <v>74.991873361782439</v>
      </c>
      <c r="U347" s="207">
        <v>21</v>
      </c>
      <c r="V347" s="207">
        <v>1654.2111400125568</v>
      </c>
      <c r="W347" s="208">
        <f t="shared" ref="W347:W348" si="304">V347/U347</f>
        <v>78.771959048216985</v>
      </c>
      <c r="X347" s="205">
        <f>RANK(W347, W$347:W$361)</f>
        <v>1</v>
      </c>
      <c r="Y347" s="529">
        <f>AVERAGE(W347:W361)</f>
        <v>75.580470953256963</v>
      </c>
      <c r="Z347" s="207">
        <v>21</v>
      </c>
      <c r="AA347" s="207">
        <v>1680.9538950715425</v>
      </c>
      <c r="AB347" s="208">
        <f t="shared" ref="AB347:AB348" si="305">AA347/Z347</f>
        <v>80.045423574835354</v>
      </c>
      <c r="AC347" s="205">
        <f>RANK(AB347, AB$347:AB$361)</f>
        <v>1</v>
      </c>
      <c r="AD347" s="529">
        <f>AVERAGE(AB347:AB361)</f>
        <v>76.215531706352238</v>
      </c>
      <c r="AE347" s="207">
        <v>21</v>
      </c>
      <c r="AF347" s="207">
        <v>1714.5762711864422</v>
      </c>
      <c r="AG347" s="208">
        <f t="shared" ref="AG347:AG348" si="306">AF347/AE347</f>
        <v>81.646489104116299</v>
      </c>
      <c r="AH347" s="205">
        <f>RANK(AG347, AG$347:AG$361)</f>
        <v>1</v>
      </c>
      <c r="AI347" s="529">
        <f>AVERAGE(AG347:AG361)</f>
        <v>77.015112017102368</v>
      </c>
      <c r="AJ347" s="207">
        <v>21</v>
      </c>
      <c r="AK347" s="207">
        <v>1751.1172224132019</v>
      </c>
      <c r="AL347" s="208">
        <f t="shared" ref="AL347:AL348" si="307">AK347/AJ347</f>
        <v>83.386534400628662</v>
      </c>
      <c r="AM347" s="205">
        <f>RANK(AL347, AL$347:AL$361)</f>
        <v>1</v>
      </c>
      <c r="AN347" s="529">
        <f>AVERAGE(AL347:AL361)</f>
        <v>77.888184144345502</v>
      </c>
      <c r="AO347" s="207">
        <v>21</v>
      </c>
      <c r="AP347" s="207">
        <v>1770.6246482836254</v>
      </c>
      <c r="AQ347" s="208">
        <f t="shared" ref="AQ347:AQ348" si="308">AP347/AO347</f>
        <v>84.315459442077398</v>
      </c>
      <c r="AR347" s="205">
        <f>RANK(AQ347, AQ$347:AQ$361)</f>
        <v>1</v>
      </c>
      <c r="AS347" s="529">
        <f>AVERAGE(AQ347:AQ361)</f>
        <v>78.35090403648951</v>
      </c>
      <c r="AT347" s="207">
        <v>21</v>
      </c>
      <c r="AU347" s="207">
        <v>1770.7006369426749</v>
      </c>
      <c r="AV347" s="208">
        <f t="shared" ref="AV347:AV348" si="309">AU347/AT347</f>
        <v>84.319077949651188</v>
      </c>
      <c r="AW347" s="205">
        <f>RANK(AV347, AV$347:AV$361)</f>
        <v>1</v>
      </c>
      <c r="AX347" s="529">
        <f>AVERAGE(AV347:AV361)</f>
        <v>78.350455363761796</v>
      </c>
    </row>
    <row r="348" spans="2:50" ht="14.25" customHeight="1">
      <c r="B348" s="494"/>
      <c r="C348" s="203">
        <v>2</v>
      </c>
      <c r="D348" s="206" t="s">
        <v>703</v>
      </c>
      <c r="E348" s="203">
        <v>22</v>
      </c>
      <c r="F348" s="203">
        <v>1800</v>
      </c>
      <c r="G348" s="208">
        <f t="shared" si="302"/>
        <v>81.818181818181813</v>
      </c>
      <c r="H348" s="529"/>
      <c r="I348" s="209">
        <f t="shared" ref="I348:K348" si="310">AVERAGE(P348,U348,Z348,AE348,AJ348,AO348,AT348)</f>
        <v>22</v>
      </c>
      <c r="J348" s="209">
        <f t="shared" si="310"/>
        <v>1592.5142615865682</v>
      </c>
      <c r="K348" s="210">
        <f t="shared" si="310"/>
        <v>72.387011890298552</v>
      </c>
      <c r="L348" s="530"/>
      <c r="M348" s="209">
        <f>RANK(K348, K$347:$K$361)</f>
        <v>2</v>
      </c>
      <c r="N348" s="494"/>
      <c r="O348" s="494"/>
      <c r="P348" s="207">
        <v>22</v>
      </c>
      <c r="Q348" s="207">
        <v>1592.639626797979</v>
      </c>
      <c r="R348" s="208">
        <f t="shared" si="303"/>
        <v>72.392710308999042</v>
      </c>
      <c r="S348" s="205">
        <f t="shared" ref="S348" si="311">RANK(R348, R$347:R$361)</f>
        <v>2</v>
      </c>
      <c r="T348" s="529"/>
      <c r="U348" s="207">
        <v>22</v>
      </c>
      <c r="V348" s="207">
        <v>1592.5576228825325</v>
      </c>
      <c r="W348" s="208">
        <f t="shared" si="304"/>
        <v>72.388982858296927</v>
      </c>
      <c r="X348" s="205">
        <f t="shared" ref="X348" si="312">RANK(W348, W$347:W$361)</f>
        <v>2</v>
      </c>
      <c r="Y348" s="529"/>
      <c r="Z348" s="207">
        <v>22</v>
      </c>
      <c r="AA348" s="207">
        <v>1592.4840764331209</v>
      </c>
      <c r="AB348" s="208">
        <f t="shared" si="305"/>
        <v>72.385639837869135</v>
      </c>
      <c r="AC348" s="205">
        <f t="shared" ref="AC348" si="313">RANK(AB348, AB$347:AB$361)</f>
        <v>2</v>
      </c>
      <c r="AD348" s="529"/>
      <c r="AE348" s="207">
        <v>22</v>
      </c>
      <c r="AF348" s="207">
        <v>1592.4421684619456</v>
      </c>
      <c r="AG348" s="208">
        <f t="shared" si="306"/>
        <v>72.383734930088437</v>
      </c>
      <c r="AH348" s="205">
        <f t="shared" ref="AH348" si="314">RANK(AG348, AG$347:AG$361)</f>
        <v>2</v>
      </c>
      <c r="AI348" s="529"/>
      <c r="AJ348" s="207">
        <v>22</v>
      </c>
      <c r="AK348" s="207">
        <v>1592.5763455373715</v>
      </c>
      <c r="AL348" s="208">
        <f t="shared" si="307"/>
        <v>72.389833888062341</v>
      </c>
      <c r="AM348" s="205">
        <f t="shared" ref="AM348" si="315">RANK(AL348, AL$347:AL$361)</f>
        <v>2</v>
      </c>
      <c r="AN348" s="529"/>
      <c r="AO348" s="207">
        <v>22</v>
      </c>
      <c r="AP348" s="207">
        <v>1592.4996698798354</v>
      </c>
      <c r="AQ348" s="208">
        <f t="shared" si="308"/>
        <v>72.386348630901608</v>
      </c>
      <c r="AR348" s="205">
        <f t="shared" ref="AR348" si="316">RANK(AQ348, AQ$347:AQ$361)</f>
        <v>2</v>
      </c>
      <c r="AS348" s="529"/>
      <c r="AT348" s="207">
        <v>22</v>
      </c>
      <c r="AU348" s="207">
        <v>1592.4003211131926</v>
      </c>
      <c r="AV348" s="208">
        <f t="shared" si="309"/>
        <v>72.38183277787239</v>
      </c>
      <c r="AW348" s="205">
        <f t="shared" ref="AW348" si="317">RANK(AV348, AV$347:AV$361)</f>
        <v>2</v>
      </c>
      <c r="AX348" s="529"/>
    </row>
    <row r="349" spans="2:50" ht="14.25" customHeight="1">
      <c r="B349" s="494"/>
      <c r="C349" s="203">
        <v>3</v>
      </c>
      <c r="D349" s="206"/>
      <c r="E349" s="203"/>
      <c r="F349" s="203"/>
      <c r="G349" s="208"/>
      <c r="H349" s="529"/>
      <c r="I349" s="209"/>
      <c r="J349" s="209"/>
      <c r="K349" s="210"/>
      <c r="L349" s="530"/>
      <c r="M349" s="209"/>
      <c r="N349" s="494"/>
      <c r="O349" s="494"/>
      <c r="P349" s="207"/>
      <c r="Q349" s="207"/>
      <c r="R349" s="208"/>
      <c r="S349" s="205"/>
      <c r="T349" s="529"/>
      <c r="U349" s="207"/>
      <c r="V349" s="207"/>
      <c r="W349" s="208"/>
      <c r="X349" s="205"/>
      <c r="Y349" s="529"/>
      <c r="Z349" s="207"/>
      <c r="AA349" s="207"/>
      <c r="AB349" s="208"/>
      <c r="AC349" s="205"/>
      <c r="AD349" s="529"/>
      <c r="AE349" s="207"/>
      <c r="AF349" s="207"/>
      <c r="AG349" s="208"/>
      <c r="AH349" s="205"/>
      <c r="AI349" s="529"/>
      <c r="AJ349" s="207"/>
      <c r="AK349" s="207"/>
      <c r="AL349" s="208"/>
      <c r="AM349" s="205"/>
      <c r="AN349" s="529"/>
      <c r="AO349" s="207"/>
      <c r="AP349" s="207"/>
      <c r="AQ349" s="208"/>
      <c r="AR349" s="205"/>
      <c r="AS349" s="529"/>
      <c r="AT349" s="207"/>
      <c r="AU349" s="207"/>
      <c r="AV349" s="208"/>
      <c r="AW349" s="205"/>
      <c r="AX349" s="529"/>
    </row>
    <row r="350" spans="2:50" ht="14.25" customHeight="1">
      <c r="B350" s="494"/>
      <c r="C350" s="203">
        <v>4</v>
      </c>
      <c r="D350" s="206"/>
      <c r="E350" s="203"/>
      <c r="F350" s="203"/>
      <c r="G350" s="208"/>
      <c r="H350" s="529"/>
      <c r="I350" s="209"/>
      <c r="J350" s="209"/>
      <c r="K350" s="210"/>
      <c r="L350" s="530"/>
      <c r="M350" s="209"/>
      <c r="N350" s="494"/>
      <c r="O350" s="494"/>
      <c r="P350" s="207"/>
      <c r="Q350" s="207"/>
      <c r="R350" s="208"/>
      <c r="S350" s="205"/>
      <c r="T350" s="529"/>
      <c r="U350" s="207"/>
      <c r="V350" s="207"/>
      <c r="W350" s="208"/>
      <c r="X350" s="205"/>
      <c r="Y350" s="529"/>
      <c r="Z350" s="207"/>
      <c r="AA350" s="207"/>
      <c r="AB350" s="208"/>
      <c r="AC350" s="205"/>
      <c r="AD350" s="529"/>
      <c r="AE350" s="207"/>
      <c r="AF350" s="207"/>
      <c r="AG350" s="208"/>
      <c r="AH350" s="205"/>
      <c r="AI350" s="529"/>
      <c r="AJ350" s="207"/>
      <c r="AK350" s="207"/>
      <c r="AL350" s="208"/>
      <c r="AM350" s="205"/>
      <c r="AN350" s="529"/>
      <c r="AO350" s="207"/>
      <c r="AP350" s="207"/>
      <c r="AQ350" s="208"/>
      <c r="AR350" s="205"/>
      <c r="AS350" s="529"/>
      <c r="AT350" s="207"/>
      <c r="AU350" s="207"/>
      <c r="AV350" s="208"/>
      <c r="AW350" s="205"/>
      <c r="AX350" s="529"/>
    </row>
    <row r="351" spans="2:50" ht="14.25" customHeight="1">
      <c r="B351" s="494"/>
      <c r="C351" s="203">
        <v>5</v>
      </c>
      <c r="D351" s="206"/>
      <c r="E351" s="203"/>
      <c r="F351" s="203"/>
      <c r="G351" s="208"/>
      <c r="H351" s="529"/>
      <c r="I351" s="209"/>
      <c r="J351" s="209"/>
      <c r="K351" s="210"/>
      <c r="L351" s="530"/>
      <c r="M351" s="209"/>
      <c r="N351" s="494"/>
      <c r="O351" s="494"/>
      <c r="P351" s="207"/>
      <c r="Q351" s="207"/>
      <c r="R351" s="208"/>
      <c r="S351" s="205"/>
      <c r="T351" s="529"/>
      <c r="U351" s="207"/>
      <c r="V351" s="207"/>
      <c r="W351" s="208"/>
      <c r="X351" s="205"/>
      <c r="Y351" s="529"/>
      <c r="Z351" s="207"/>
      <c r="AA351" s="207"/>
      <c r="AB351" s="208"/>
      <c r="AC351" s="205"/>
      <c r="AD351" s="529"/>
      <c r="AE351" s="207"/>
      <c r="AF351" s="207"/>
      <c r="AG351" s="208"/>
      <c r="AH351" s="205"/>
      <c r="AI351" s="529"/>
      <c r="AJ351" s="207"/>
      <c r="AK351" s="207"/>
      <c r="AL351" s="208"/>
      <c r="AM351" s="205"/>
      <c r="AN351" s="529"/>
      <c r="AO351" s="207"/>
      <c r="AP351" s="207"/>
      <c r="AQ351" s="208"/>
      <c r="AR351" s="205"/>
      <c r="AS351" s="529"/>
      <c r="AT351" s="207"/>
      <c r="AU351" s="207"/>
      <c r="AV351" s="208"/>
      <c r="AW351" s="205"/>
      <c r="AX351" s="529"/>
    </row>
    <row r="352" spans="2:50" ht="14.25" customHeight="1">
      <c r="B352" s="494"/>
      <c r="C352" s="203">
        <v>6</v>
      </c>
      <c r="D352" s="206"/>
      <c r="E352" s="203"/>
      <c r="F352" s="203"/>
      <c r="G352" s="208"/>
      <c r="H352" s="529"/>
      <c r="I352" s="209"/>
      <c r="J352" s="209"/>
      <c r="K352" s="210"/>
      <c r="L352" s="530"/>
      <c r="M352" s="209"/>
      <c r="N352" s="494"/>
      <c r="O352" s="494"/>
      <c r="P352" s="207"/>
      <c r="Q352" s="207"/>
      <c r="R352" s="208"/>
      <c r="S352" s="205"/>
      <c r="T352" s="529"/>
      <c r="U352" s="207"/>
      <c r="V352" s="207"/>
      <c r="W352" s="208"/>
      <c r="X352" s="205"/>
      <c r="Y352" s="529"/>
      <c r="Z352" s="207"/>
      <c r="AA352" s="207"/>
      <c r="AB352" s="208"/>
      <c r="AC352" s="205"/>
      <c r="AD352" s="529"/>
      <c r="AE352" s="207"/>
      <c r="AF352" s="207"/>
      <c r="AG352" s="208"/>
      <c r="AH352" s="205"/>
      <c r="AI352" s="529"/>
      <c r="AJ352" s="207"/>
      <c r="AK352" s="207"/>
      <c r="AL352" s="208"/>
      <c r="AM352" s="205"/>
      <c r="AN352" s="529"/>
      <c r="AO352" s="207"/>
      <c r="AP352" s="207"/>
      <c r="AQ352" s="208"/>
      <c r="AR352" s="205"/>
      <c r="AS352" s="529"/>
      <c r="AT352" s="207"/>
      <c r="AU352" s="207"/>
      <c r="AV352" s="208"/>
      <c r="AW352" s="205"/>
      <c r="AX352" s="529"/>
    </row>
    <row r="353" spans="2:50" ht="14.25" customHeight="1">
      <c r="B353" s="494"/>
      <c r="C353" s="203">
        <v>7</v>
      </c>
      <c r="D353" s="206"/>
      <c r="E353" s="203"/>
      <c r="F353" s="203"/>
      <c r="G353" s="208"/>
      <c r="H353" s="529"/>
      <c r="I353" s="209"/>
      <c r="J353" s="209"/>
      <c r="K353" s="210"/>
      <c r="L353" s="530"/>
      <c r="M353" s="209"/>
      <c r="N353" s="494"/>
      <c r="O353" s="494"/>
      <c r="P353" s="207"/>
      <c r="Q353" s="207"/>
      <c r="R353" s="208"/>
      <c r="S353" s="205"/>
      <c r="T353" s="529"/>
      <c r="U353" s="207"/>
      <c r="V353" s="207"/>
      <c r="W353" s="208"/>
      <c r="X353" s="205"/>
      <c r="Y353" s="529"/>
      <c r="Z353" s="207"/>
      <c r="AA353" s="207"/>
      <c r="AB353" s="208"/>
      <c r="AC353" s="205"/>
      <c r="AD353" s="529"/>
      <c r="AE353" s="207"/>
      <c r="AF353" s="207"/>
      <c r="AG353" s="208"/>
      <c r="AH353" s="205"/>
      <c r="AI353" s="529"/>
      <c r="AJ353" s="207"/>
      <c r="AK353" s="207"/>
      <c r="AL353" s="208"/>
      <c r="AM353" s="205"/>
      <c r="AN353" s="529"/>
      <c r="AO353" s="207"/>
      <c r="AP353" s="207"/>
      <c r="AQ353" s="208"/>
      <c r="AR353" s="205"/>
      <c r="AS353" s="529"/>
      <c r="AT353" s="207"/>
      <c r="AU353" s="207"/>
      <c r="AV353" s="208"/>
      <c r="AW353" s="205"/>
      <c r="AX353" s="529"/>
    </row>
    <row r="354" spans="2:50" ht="14.25" customHeight="1">
      <c r="B354" s="494"/>
      <c r="C354" s="203">
        <v>8</v>
      </c>
      <c r="D354" s="206"/>
      <c r="E354" s="203"/>
      <c r="F354" s="203"/>
      <c r="G354" s="208"/>
      <c r="H354" s="529"/>
      <c r="I354" s="209"/>
      <c r="J354" s="209"/>
      <c r="K354" s="210"/>
      <c r="L354" s="530"/>
      <c r="M354" s="209"/>
      <c r="N354" s="494"/>
      <c r="O354" s="494"/>
      <c r="P354" s="207"/>
      <c r="Q354" s="207"/>
      <c r="R354" s="208"/>
      <c r="S354" s="205"/>
      <c r="T354" s="529"/>
      <c r="U354" s="207"/>
      <c r="V354" s="207"/>
      <c r="W354" s="208"/>
      <c r="X354" s="205"/>
      <c r="Y354" s="529"/>
      <c r="Z354" s="207"/>
      <c r="AA354" s="207"/>
      <c r="AB354" s="208"/>
      <c r="AC354" s="205"/>
      <c r="AD354" s="529"/>
      <c r="AE354" s="207"/>
      <c r="AF354" s="207"/>
      <c r="AG354" s="208"/>
      <c r="AH354" s="205"/>
      <c r="AI354" s="529"/>
      <c r="AJ354" s="207"/>
      <c r="AK354" s="207"/>
      <c r="AL354" s="208"/>
      <c r="AM354" s="205"/>
      <c r="AN354" s="529"/>
      <c r="AO354" s="207"/>
      <c r="AP354" s="207"/>
      <c r="AQ354" s="208"/>
      <c r="AR354" s="205"/>
      <c r="AS354" s="529"/>
      <c r="AT354" s="207"/>
      <c r="AU354" s="207"/>
      <c r="AV354" s="208"/>
      <c r="AW354" s="205"/>
      <c r="AX354" s="529"/>
    </row>
    <row r="355" spans="2:50" ht="14.25" customHeight="1">
      <c r="B355" s="494"/>
      <c r="C355" s="203">
        <v>9</v>
      </c>
      <c r="D355" s="206"/>
      <c r="E355" s="203"/>
      <c r="F355" s="203"/>
      <c r="G355" s="208"/>
      <c r="H355" s="529"/>
      <c r="I355" s="209"/>
      <c r="J355" s="209"/>
      <c r="K355" s="210"/>
      <c r="L355" s="530"/>
      <c r="M355" s="209"/>
      <c r="N355" s="494"/>
      <c r="O355" s="494"/>
      <c r="P355" s="203"/>
      <c r="Q355" s="203"/>
      <c r="R355" s="208"/>
      <c r="S355" s="205"/>
      <c r="T355" s="529"/>
      <c r="U355" s="203"/>
      <c r="V355" s="203"/>
      <c r="W355" s="208"/>
      <c r="X355" s="205"/>
      <c r="Y355" s="529"/>
      <c r="Z355" s="203"/>
      <c r="AA355" s="203"/>
      <c r="AB355" s="208"/>
      <c r="AC355" s="205"/>
      <c r="AD355" s="529"/>
      <c r="AE355" s="203"/>
      <c r="AF355" s="203"/>
      <c r="AG355" s="208"/>
      <c r="AH355" s="205"/>
      <c r="AI355" s="529"/>
      <c r="AJ355" s="203"/>
      <c r="AK355" s="203"/>
      <c r="AL355" s="208"/>
      <c r="AM355" s="205"/>
      <c r="AN355" s="529"/>
      <c r="AO355" s="203"/>
      <c r="AP355" s="203"/>
      <c r="AQ355" s="208"/>
      <c r="AR355" s="205"/>
      <c r="AS355" s="529"/>
      <c r="AT355" s="203"/>
      <c r="AU355" s="203"/>
      <c r="AV355" s="208"/>
      <c r="AW355" s="205"/>
      <c r="AX355" s="529"/>
    </row>
    <row r="356" spans="2:50" ht="14.25" customHeight="1">
      <c r="B356" s="494"/>
      <c r="C356" s="203">
        <v>10</v>
      </c>
      <c r="D356" s="206"/>
      <c r="E356" s="203"/>
      <c r="F356" s="203"/>
      <c r="G356" s="208"/>
      <c r="H356" s="529"/>
      <c r="I356" s="209"/>
      <c r="J356" s="209"/>
      <c r="K356" s="210"/>
      <c r="L356" s="530"/>
      <c r="M356" s="209"/>
      <c r="N356" s="494"/>
      <c r="O356" s="494"/>
      <c r="P356" s="203"/>
      <c r="Q356" s="203"/>
      <c r="R356" s="208"/>
      <c r="S356" s="205"/>
      <c r="T356" s="529"/>
      <c r="U356" s="203"/>
      <c r="V356" s="203"/>
      <c r="W356" s="208"/>
      <c r="X356" s="205"/>
      <c r="Y356" s="529"/>
      <c r="Z356" s="203"/>
      <c r="AA356" s="203"/>
      <c r="AB356" s="208"/>
      <c r="AC356" s="205"/>
      <c r="AD356" s="529"/>
      <c r="AE356" s="203"/>
      <c r="AF356" s="203"/>
      <c r="AG356" s="208"/>
      <c r="AH356" s="205"/>
      <c r="AI356" s="529"/>
      <c r="AJ356" s="203"/>
      <c r="AK356" s="203"/>
      <c r="AL356" s="208"/>
      <c r="AM356" s="205"/>
      <c r="AN356" s="529"/>
      <c r="AO356" s="203"/>
      <c r="AP356" s="203"/>
      <c r="AQ356" s="208"/>
      <c r="AR356" s="205"/>
      <c r="AS356" s="529"/>
      <c r="AT356" s="203"/>
      <c r="AU356" s="203"/>
      <c r="AV356" s="208"/>
      <c r="AW356" s="205"/>
      <c r="AX356" s="529"/>
    </row>
    <row r="357" spans="2:50" ht="14.25" customHeight="1">
      <c r="B357" s="494"/>
      <c r="C357" s="203">
        <v>11</v>
      </c>
      <c r="D357" s="206"/>
      <c r="E357" s="203"/>
      <c r="F357" s="203"/>
      <c r="G357" s="208"/>
      <c r="H357" s="529"/>
      <c r="I357" s="209"/>
      <c r="J357" s="209"/>
      <c r="K357" s="210"/>
      <c r="L357" s="530"/>
      <c r="M357" s="209"/>
      <c r="N357" s="494"/>
      <c r="O357" s="494"/>
      <c r="P357" s="203"/>
      <c r="Q357" s="203"/>
      <c r="R357" s="208"/>
      <c r="S357" s="205"/>
      <c r="T357" s="529"/>
      <c r="U357" s="203"/>
      <c r="V357" s="203"/>
      <c r="W357" s="208"/>
      <c r="X357" s="205"/>
      <c r="Y357" s="529"/>
      <c r="Z357" s="203"/>
      <c r="AA357" s="203"/>
      <c r="AB357" s="208"/>
      <c r="AC357" s="205"/>
      <c r="AD357" s="529"/>
      <c r="AE357" s="203"/>
      <c r="AF357" s="203"/>
      <c r="AG357" s="208"/>
      <c r="AH357" s="205"/>
      <c r="AI357" s="529"/>
      <c r="AJ357" s="203"/>
      <c r="AK357" s="203"/>
      <c r="AL357" s="208"/>
      <c r="AM357" s="205"/>
      <c r="AN357" s="529"/>
      <c r="AO357" s="203"/>
      <c r="AP357" s="203"/>
      <c r="AQ357" s="208"/>
      <c r="AR357" s="205"/>
      <c r="AS357" s="529"/>
      <c r="AT357" s="203"/>
      <c r="AU357" s="203"/>
      <c r="AV357" s="208"/>
      <c r="AW357" s="205"/>
      <c r="AX357" s="529"/>
    </row>
    <row r="358" spans="2:50" ht="14.25" customHeight="1">
      <c r="B358" s="494"/>
      <c r="C358" s="203">
        <v>12</v>
      </c>
      <c r="D358" s="206"/>
      <c r="E358" s="203"/>
      <c r="F358" s="203"/>
      <c r="G358" s="208"/>
      <c r="H358" s="529"/>
      <c r="I358" s="209"/>
      <c r="J358" s="209"/>
      <c r="K358" s="210"/>
      <c r="L358" s="530"/>
      <c r="M358" s="209"/>
      <c r="N358" s="494"/>
      <c r="O358" s="494"/>
      <c r="P358" s="203"/>
      <c r="Q358" s="203"/>
      <c r="R358" s="208"/>
      <c r="S358" s="205"/>
      <c r="T358" s="529"/>
      <c r="U358" s="203"/>
      <c r="V358" s="203"/>
      <c r="W358" s="208"/>
      <c r="X358" s="205"/>
      <c r="Y358" s="529"/>
      <c r="Z358" s="203"/>
      <c r="AA358" s="203"/>
      <c r="AB358" s="208"/>
      <c r="AC358" s="205"/>
      <c r="AD358" s="529"/>
      <c r="AE358" s="203"/>
      <c r="AF358" s="203"/>
      <c r="AG358" s="208"/>
      <c r="AH358" s="205"/>
      <c r="AI358" s="529"/>
      <c r="AJ358" s="203"/>
      <c r="AK358" s="203"/>
      <c r="AL358" s="208"/>
      <c r="AM358" s="205"/>
      <c r="AN358" s="529"/>
      <c r="AO358" s="203"/>
      <c r="AP358" s="203"/>
      <c r="AQ358" s="208"/>
      <c r="AR358" s="205"/>
      <c r="AS358" s="529"/>
      <c r="AT358" s="203"/>
      <c r="AU358" s="203"/>
      <c r="AV358" s="208"/>
      <c r="AW358" s="205"/>
      <c r="AX358" s="529"/>
    </row>
    <row r="359" spans="2:50" ht="14.25" customHeight="1">
      <c r="B359" s="494"/>
      <c r="C359" s="203">
        <v>13</v>
      </c>
      <c r="D359" s="206"/>
      <c r="E359" s="203"/>
      <c r="F359" s="203"/>
      <c r="G359" s="208"/>
      <c r="H359" s="529"/>
      <c r="I359" s="209"/>
      <c r="J359" s="209"/>
      <c r="K359" s="210"/>
      <c r="L359" s="530"/>
      <c r="M359" s="209"/>
      <c r="N359" s="494"/>
      <c r="O359" s="494"/>
      <c r="P359" s="203"/>
      <c r="Q359" s="203"/>
      <c r="R359" s="208"/>
      <c r="S359" s="205"/>
      <c r="T359" s="529"/>
      <c r="U359" s="203"/>
      <c r="V359" s="203"/>
      <c r="W359" s="208"/>
      <c r="X359" s="205"/>
      <c r="Y359" s="529"/>
      <c r="Z359" s="203"/>
      <c r="AA359" s="203"/>
      <c r="AB359" s="208"/>
      <c r="AC359" s="205"/>
      <c r="AD359" s="529"/>
      <c r="AE359" s="203"/>
      <c r="AF359" s="203"/>
      <c r="AG359" s="208"/>
      <c r="AH359" s="205"/>
      <c r="AI359" s="529"/>
      <c r="AJ359" s="203"/>
      <c r="AK359" s="203"/>
      <c r="AL359" s="208"/>
      <c r="AM359" s="205"/>
      <c r="AN359" s="529"/>
      <c r="AO359" s="203"/>
      <c r="AP359" s="203"/>
      <c r="AQ359" s="208"/>
      <c r="AR359" s="205"/>
      <c r="AS359" s="529"/>
      <c r="AT359" s="203"/>
      <c r="AU359" s="203"/>
      <c r="AV359" s="208"/>
      <c r="AW359" s="205"/>
      <c r="AX359" s="529"/>
    </row>
    <row r="360" spans="2:50" ht="14.25" customHeight="1">
      <c r="B360" s="494"/>
      <c r="C360" s="203">
        <v>14</v>
      </c>
      <c r="D360" s="206"/>
      <c r="E360" s="203"/>
      <c r="F360" s="203"/>
      <c r="G360" s="208"/>
      <c r="H360" s="529"/>
      <c r="I360" s="209"/>
      <c r="J360" s="209"/>
      <c r="K360" s="210"/>
      <c r="L360" s="530"/>
      <c r="M360" s="209"/>
      <c r="N360" s="494"/>
      <c r="O360" s="494"/>
      <c r="P360" s="203"/>
      <c r="Q360" s="203"/>
      <c r="R360" s="208"/>
      <c r="S360" s="205"/>
      <c r="T360" s="529"/>
      <c r="U360" s="203"/>
      <c r="V360" s="203"/>
      <c r="W360" s="208"/>
      <c r="X360" s="205"/>
      <c r="Y360" s="529"/>
      <c r="Z360" s="203"/>
      <c r="AA360" s="203"/>
      <c r="AB360" s="208"/>
      <c r="AC360" s="205"/>
      <c r="AD360" s="529"/>
      <c r="AE360" s="203"/>
      <c r="AF360" s="203"/>
      <c r="AG360" s="208"/>
      <c r="AH360" s="205"/>
      <c r="AI360" s="529"/>
      <c r="AJ360" s="203"/>
      <c r="AK360" s="203"/>
      <c r="AL360" s="208"/>
      <c r="AM360" s="205"/>
      <c r="AN360" s="529"/>
      <c r="AO360" s="203"/>
      <c r="AP360" s="203"/>
      <c r="AQ360" s="208"/>
      <c r="AR360" s="205"/>
      <c r="AS360" s="529"/>
      <c r="AT360" s="203"/>
      <c r="AU360" s="203"/>
      <c r="AV360" s="208"/>
      <c r="AW360" s="205"/>
      <c r="AX360" s="529"/>
    </row>
    <row r="361" spans="2:50" ht="14.25" customHeight="1">
      <c r="B361" s="494"/>
      <c r="C361" s="203">
        <v>15</v>
      </c>
      <c r="D361" s="206"/>
      <c r="E361" s="203"/>
      <c r="F361" s="203"/>
      <c r="G361" s="208"/>
      <c r="H361" s="529"/>
      <c r="I361" s="209"/>
      <c r="J361" s="209"/>
      <c r="K361" s="210"/>
      <c r="L361" s="530"/>
      <c r="M361" s="209"/>
      <c r="N361" s="494"/>
      <c r="O361" s="494"/>
      <c r="P361" s="203"/>
      <c r="Q361" s="207"/>
      <c r="R361" s="208"/>
      <c r="S361" s="205"/>
      <c r="T361" s="529"/>
      <c r="U361" s="203"/>
      <c r="V361" s="207"/>
      <c r="W361" s="208"/>
      <c r="X361" s="205"/>
      <c r="Y361" s="529"/>
      <c r="Z361" s="203"/>
      <c r="AA361" s="207"/>
      <c r="AB361" s="208"/>
      <c r="AC361" s="205"/>
      <c r="AD361" s="529"/>
      <c r="AE361" s="203"/>
      <c r="AF361" s="207"/>
      <c r="AG361" s="208"/>
      <c r="AH361" s="205"/>
      <c r="AI361" s="529"/>
      <c r="AJ361" s="203"/>
      <c r="AK361" s="207"/>
      <c r="AL361" s="208"/>
      <c r="AM361" s="205"/>
      <c r="AN361" s="529"/>
      <c r="AO361" s="203"/>
      <c r="AP361" s="207"/>
      <c r="AQ361" s="208"/>
      <c r="AR361" s="205"/>
      <c r="AS361" s="529"/>
      <c r="AT361" s="203"/>
      <c r="AU361" s="207"/>
      <c r="AV361" s="208"/>
      <c r="AW361" s="205"/>
      <c r="AX361" s="529"/>
    </row>
    <row r="362" spans="2:50" ht="14.25" customHeight="1" collapsed="1">
      <c r="B362" s="531" t="s">
        <v>879</v>
      </c>
      <c r="C362" s="532"/>
      <c r="D362" s="532"/>
      <c r="E362" s="532"/>
      <c r="F362" s="532"/>
      <c r="G362" s="532"/>
      <c r="H362" s="532"/>
      <c r="I362" s="532"/>
      <c r="J362" s="532"/>
      <c r="K362" s="532"/>
      <c r="L362" s="532"/>
      <c r="M362" s="533"/>
      <c r="N362" s="575" t="s">
        <v>445</v>
      </c>
      <c r="O362" s="575" t="s">
        <v>105</v>
      </c>
      <c r="P362" s="587">
        <f>AT342+1</f>
        <v>45993</v>
      </c>
      <c r="Q362" s="588"/>
      <c r="R362" s="588"/>
      <c r="S362" s="588"/>
      <c r="T362" s="588"/>
      <c r="U362" s="589">
        <f>P362+1</f>
        <v>45994</v>
      </c>
      <c r="V362" s="590"/>
      <c r="W362" s="590"/>
      <c r="X362" s="590"/>
      <c r="Y362" s="590"/>
      <c r="Z362" s="587">
        <f t="shared" ref="Z362" si="318">U362+1</f>
        <v>45995</v>
      </c>
      <c r="AA362" s="588"/>
      <c r="AB362" s="588"/>
      <c r="AC362" s="588"/>
      <c r="AD362" s="588"/>
      <c r="AE362" s="589">
        <f t="shared" ref="AE362" si="319">Z362+1</f>
        <v>45996</v>
      </c>
      <c r="AF362" s="590"/>
      <c r="AG362" s="590"/>
      <c r="AH362" s="590"/>
      <c r="AI362" s="590"/>
      <c r="AJ362" s="591">
        <f t="shared" ref="AJ362" si="320">AE362+1</f>
        <v>45997</v>
      </c>
      <c r="AK362" s="592"/>
      <c r="AL362" s="592"/>
      <c r="AM362" s="592"/>
      <c r="AN362" s="593"/>
      <c r="AO362" s="589">
        <f t="shared" ref="AO362" si="321">AJ362+1</f>
        <v>45998</v>
      </c>
      <c r="AP362" s="590"/>
      <c r="AQ362" s="590"/>
      <c r="AR362" s="590"/>
      <c r="AS362" s="590"/>
      <c r="AT362" s="591">
        <f t="shared" ref="AT362" si="322">AO362+1</f>
        <v>45999</v>
      </c>
      <c r="AU362" s="592"/>
      <c r="AV362" s="592"/>
      <c r="AW362" s="592"/>
      <c r="AX362" s="593"/>
    </row>
    <row r="363" spans="2:50" ht="14.25" customHeight="1">
      <c r="B363" s="534"/>
      <c r="C363" s="534"/>
      <c r="D363" s="534"/>
      <c r="E363" s="534"/>
      <c r="F363" s="534"/>
      <c r="G363" s="534"/>
      <c r="H363" s="534"/>
      <c r="I363" s="534"/>
      <c r="J363" s="534"/>
      <c r="K363" s="534"/>
      <c r="L363" s="534"/>
      <c r="M363" s="535"/>
      <c r="N363" s="577"/>
      <c r="O363" s="577"/>
      <c r="P363" s="594">
        <f>P362</f>
        <v>45993</v>
      </c>
      <c r="Q363" s="594"/>
      <c r="R363" s="594"/>
      <c r="S363" s="594"/>
      <c r="T363" s="594"/>
      <c r="U363" s="595">
        <f>U362</f>
        <v>45994</v>
      </c>
      <c r="V363" s="595"/>
      <c r="W363" s="595"/>
      <c r="X363" s="595"/>
      <c r="Y363" s="595"/>
      <c r="Z363" s="594">
        <f t="shared" ref="Z363" si="323">Z362</f>
        <v>45995</v>
      </c>
      <c r="AA363" s="594"/>
      <c r="AB363" s="594"/>
      <c r="AC363" s="594"/>
      <c r="AD363" s="594"/>
      <c r="AE363" s="595">
        <f t="shared" ref="AE363" si="324">AE362</f>
        <v>45996</v>
      </c>
      <c r="AF363" s="595"/>
      <c r="AG363" s="595"/>
      <c r="AH363" s="595"/>
      <c r="AI363" s="595"/>
      <c r="AJ363" s="596">
        <f t="shared" ref="AJ363" si="325">AJ362</f>
        <v>45997</v>
      </c>
      <c r="AK363" s="597"/>
      <c r="AL363" s="597"/>
      <c r="AM363" s="597"/>
      <c r="AN363" s="598"/>
      <c r="AO363" s="595">
        <f t="shared" ref="AO363" si="326">AO362</f>
        <v>45998</v>
      </c>
      <c r="AP363" s="595"/>
      <c r="AQ363" s="595"/>
      <c r="AR363" s="595"/>
      <c r="AS363" s="595"/>
      <c r="AT363" s="596">
        <f t="shared" ref="AT363" si="327">AT362</f>
        <v>45999</v>
      </c>
      <c r="AU363" s="597"/>
      <c r="AV363" s="597"/>
      <c r="AW363" s="597"/>
      <c r="AX363" s="598"/>
    </row>
    <row r="364" spans="2:50" ht="14.25" customHeight="1">
      <c r="B364" s="494" t="s">
        <v>165</v>
      </c>
      <c r="C364" s="494" t="s">
        <v>160</v>
      </c>
      <c r="D364" s="494"/>
      <c r="E364" s="494" t="s">
        <v>161</v>
      </c>
      <c r="F364" s="494"/>
      <c r="G364" s="494"/>
      <c r="H364" s="494" t="s">
        <v>166</v>
      </c>
      <c r="I364" s="527" t="s">
        <v>446</v>
      </c>
      <c r="J364" s="527"/>
      <c r="K364" s="527"/>
      <c r="L364" s="527" t="s">
        <v>166</v>
      </c>
      <c r="M364" s="527" t="s">
        <v>168</v>
      </c>
      <c r="N364" s="494"/>
      <c r="O364" s="494" t="s">
        <v>167</v>
      </c>
      <c r="P364" s="494" t="s">
        <v>163</v>
      </c>
      <c r="Q364" s="494"/>
      <c r="R364" s="494"/>
      <c r="S364" s="494"/>
      <c r="T364" s="494" t="s">
        <v>166</v>
      </c>
      <c r="U364" s="494" t="s">
        <v>163</v>
      </c>
      <c r="V364" s="494"/>
      <c r="W364" s="494"/>
      <c r="X364" s="494"/>
      <c r="Y364" s="494" t="s">
        <v>166</v>
      </c>
      <c r="Z364" s="494" t="s">
        <v>163</v>
      </c>
      <c r="AA364" s="494"/>
      <c r="AB364" s="494"/>
      <c r="AC364" s="494"/>
      <c r="AD364" s="494" t="s">
        <v>166</v>
      </c>
      <c r="AE364" s="494" t="s">
        <v>163</v>
      </c>
      <c r="AF364" s="494"/>
      <c r="AG364" s="494"/>
      <c r="AH364" s="494"/>
      <c r="AI364" s="494" t="s">
        <v>166</v>
      </c>
      <c r="AJ364" s="494" t="s">
        <v>163</v>
      </c>
      <c r="AK364" s="494"/>
      <c r="AL364" s="494"/>
      <c r="AM364" s="494"/>
      <c r="AN364" s="494" t="s">
        <v>166</v>
      </c>
      <c r="AO364" s="494" t="s">
        <v>163</v>
      </c>
      <c r="AP364" s="494"/>
      <c r="AQ364" s="494"/>
      <c r="AR364" s="494"/>
      <c r="AS364" s="494" t="s">
        <v>166</v>
      </c>
      <c r="AT364" s="494" t="s">
        <v>163</v>
      </c>
      <c r="AU364" s="494"/>
      <c r="AV364" s="494"/>
      <c r="AW364" s="494"/>
      <c r="AX364" s="494" t="s">
        <v>166</v>
      </c>
    </row>
    <row r="365" spans="2:50" ht="14.25" customHeight="1">
      <c r="B365" s="494"/>
      <c r="C365" s="494"/>
      <c r="D365" s="494"/>
      <c r="E365" s="494" t="s">
        <v>447</v>
      </c>
      <c r="F365" s="494"/>
      <c r="G365" s="494"/>
      <c r="H365" s="494"/>
      <c r="I365" s="527" t="s">
        <v>447</v>
      </c>
      <c r="J365" s="527"/>
      <c r="K365" s="527"/>
      <c r="L365" s="527"/>
      <c r="M365" s="527"/>
      <c r="N365" s="494"/>
      <c r="O365" s="494"/>
      <c r="P365" s="494" t="s">
        <v>448</v>
      </c>
      <c r="Q365" s="494"/>
      <c r="R365" s="494"/>
      <c r="S365" s="494"/>
      <c r="T365" s="494"/>
      <c r="U365" s="494" t="s">
        <v>448</v>
      </c>
      <c r="V365" s="494"/>
      <c r="W365" s="494"/>
      <c r="X365" s="494"/>
      <c r="Y365" s="494"/>
      <c r="Z365" s="494" t="s">
        <v>448</v>
      </c>
      <c r="AA365" s="494"/>
      <c r="AB365" s="494"/>
      <c r="AC365" s="494"/>
      <c r="AD365" s="494"/>
      <c r="AE365" s="494" t="s">
        <v>448</v>
      </c>
      <c r="AF365" s="494"/>
      <c r="AG365" s="494"/>
      <c r="AH365" s="494"/>
      <c r="AI365" s="494"/>
      <c r="AJ365" s="494" t="s">
        <v>448</v>
      </c>
      <c r="AK365" s="494"/>
      <c r="AL365" s="494"/>
      <c r="AM365" s="494"/>
      <c r="AN365" s="494"/>
      <c r="AO365" s="494" t="s">
        <v>448</v>
      </c>
      <c r="AP365" s="494"/>
      <c r="AQ365" s="494"/>
      <c r="AR365" s="494"/>
      <c r="AS365" s="494"/>
      <c r="AT365" s="494" t="s">
        <v>448</v>
      </c>
      <c r="AU365" s="494"/>
      <c r="AV365" s="494"/>
      <c r="AW365" s="494"/>
      <c r="AX365" s="494"/>
    </row>
    <row r="366" spans="2:50" ht="14.25" customHeight="1">
      <c r="B366" s="494"/>
      <c r="C366" s="494"/>
      <c r="D366" s="494"/>
      <c r="E366" s="203" t="s">
        <v>162</v>
      </c>
      <c r="F366" s="203" t="s">
        <v>449</v>
      </c>
      <c r="G366" s="203" t="s">
        <v>164</v>
      </c>
      <c r="H366" s="494"/>
      <c r="I366" s="204" t="s">
        <v>162</v>
      </c>
      <c r="J366" s="204" t="s">
        <v>449</v>
      </c>
      <c r="K366" s="204" t="s">
        <v>164</v>
      </c>
      <c r="L366" s="527"/>
      <c r="M366" s="527"/>
      <c r="N366" s="494"/>
      <c r="O366" s="494"/>
      <c r="P366" s="203" t="s">
        <v>162</v>
      </c>
      <c r="Q366" s="203" t="s">
        <v>449</v>
      </c>
      <c r="R366" s="203" t="s">
        <v>164</v>
      </c>
      <c r="S366" s="205" t="s">
        <v>168</v>
      </c>
      <c r="T366" s="494"/>
      <c r="U366" s="203" t="s">
        <v>162</v>
      </c>
      <c r="V366" s="203" t="s">
        <v>449</v>
      </c>
      <c r="W366" s="203" t="s">
        <v>164</v>
      </c>
      <c r="X366" s="205" t="s">
        <v>168</v>
      </c>
      <c r="Y366" s="494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494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494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494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494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494"/>
    </row>
    <row r="367" spans="2:50" ht="14.25" customHeight="1">
      <c r="B367" s="494" t="s">
        <v>630</v>
      </c>
      <c r="C367" s="203">
        <v>1</v>
      </c>
      <c r="D367" s="206"/>
      <c r="E367" s="203"/>
      <c r="F367" s="203"/>
      <c r="G367" s="208" t="e">
        <f t="shared" ref="G367:G381" si="328">F367/E367</f>
        <v>#DIV/0!</v>
      </c>
      <c r="H367" s="529" t="e">
        <f>AVERAGE(G367:G381)</f>
        <v>#DIV/0!</v>
      </c>
      <c r="I367" s="209" t="e">
        <f>AVERAGE(P367,U367,Z367,AE367,AJ367,AO367,AT367)</f>
        <v>#DIV/0!</v>
      </c>
      <c r="J367" s="209" t="e">
        <f>AVERAGE(Q367,V367,AA367,AF367,AK367,AP367,AU367)</f>
        <v>#DIV/0!</v>
      </c>
      <c r="K367" s="210" t="e">
        <f>AVERAGE(R367,W367,AB367,AG367,AL367,AQ367,AV367)</f>
        <v>#DIV/0!</v>
      </c>
      <c r="L367" s="530" t="str">
        <f>IFERROR(AVERAGE(K367:K381),"-")</f>
        <v>-</v>
      </c>
      <c r="M367" s="209" t="e">
        <f>RANK(K367, K$367:$K$381)</f>
        <v>#DIV/0!</v>
      </c>
      <c r="N367" s="494"/>
      <c r="O367" s="494"/>
      <c r="P367" s="203"/>
      <c r="Q367" s="203"/>
      <c r="R367" s="208" t="e">
        <f t="shared" ref="R367:R380" si="329">Q367/P367</f>
        <v>#DIV/0!</v>
      </c>
      <c r="S367" s="205" t="e">
        <f>RANK(R367, R$367:R$381)</f>
        <v>#DIV/0!</v>
      </c>
      <c r="T367" s="529" t="e">
        <f>AVERAGE(R367:R381)</f>
        <v>#DIV/0!</v>
      </c>
      <c r="U367" s="203"/>
      <c r="V367" s="203"/>
      <c r="W367" s="208" t="e">
        <f t="shared" ref="W367:W380" si="330">V367/U367</f>
        <v>#DIV/0!</v>
      </c>
      <c r="X367" s="205" t="e">
        <f>RANK(W367, W$367:W$381)</f>
        <v>#DIV/0!</v>
      </c>
      <c r="Y367" s="529" t="e">
        <f>AVERAGE(W367:W381)</f>
        <v>#DIV/0!</v>
      </c>
      <c r="Z367" s="203"/>
      <c r="AA367" s="203"/>
      <c r="AB367" s="208" t="e">
        <f t="shared" ref="AB367:AB380" si="331">AA367/Z367</f>
        <v>#DIV/0!</v>
      </c>
      <c r="AC367" s="205" t="e">
        <f>RANK(AB367, AB$367:AB$381)</f>
        <v>#DIV/0!</v>
      </c>
      <c r="AD367" s="529" t="e">
        <f>AVERAGE(AB367:AB381)</f>
        <v>#DIV/0!</v>
      </c>
      <c r="AE367" s="203"/>
      <c r="AF367" s="203"/>
      <c r="AG367" s="208" t="e">
        <f t="shared" ref="AG367:AG380" si="332">AF367/AE367</f>
        <v>#DIV/0!</v>
      </c>
      <c r="AH367" s="205" t="e">
        <f>RANK(AG367, AG$367:AG$381)</f>
        <v>#DIV/0!</v>
      </c>
      <c r="AI367" s="529" t="e">
        <f>AVERAGE(AG367:AG381)</f>
        <v>#DIV/0!</v>
      </c>
      <c r="AJ367" s="203"/>
      <c r="AK367" s="203"/>
      <c r="AL367" s="208" t="e">
        <f t="shared" ref="AL367:AL380" si="333">AK367/AJ367</f>
        <v>#DIV/0!</v>
      </c>
      <c r="AM367" s="205" t="e">
        <f>RANK(AL367, AL$367:AL$381)</f>
        <v>#DIV/0!</v>
      </c>
      <c r="AN367" s="529" t="e">
        <f>AVERAGE(AL367:AL381)</f>
        <v>#DIV/0!</v>
      </c>
      <c r="AO367" s="203"/>
      <c r="AP367" s="203"/>
      <c r="AQ367" s="208" t="e">
        <f t="shared" ref="AQ367:AQ380" si="334">AP367/AO367</f>
        <v>#DIV/0!</v>
      </c>
      <c r="AR367" s="205" t="e">
        <f>RANK(AQ367, AQ$367:AQ$381)</f>
        <v>#DIV/0!</v>
      </c>
      <c r="AS367" s="529" t="e">
        <f>AVERAGE(AQ367:AQ381)</f>
        <v>#DIV/0!</v>
      </c>
      <c r="AT367" s="203"/>
      <c r="AU367" s="203"/>
      <c r="AV367" s="208" t="e">
        <f t="shared" ref="AV367:AV380" si="335">AU367/AT367</f>
        <v>#DIV/0!</v>
      </c>
      <c r="AW367" s="205" t="e">
        <f>RANK(AV367, AV$367:AV$381)</f>
        <v>#DIV/0!</v>
      </c>
      <c r="AX367" s="529" t="e">
        <f>AVERAGE(AV367:AV381)</f>
        <v>#DIV/0!</v>
      </c>
    </row>
    <row r="368" spans="2:50" ht="14.25" customHeight="1">
      <c r="B368" s="494"/>
      <c r="C368" s="203">
        <v>2</v>
      </c>
      <c r="D368" s="206"/>
      <c r="E368" s="203"/>
      <c r="F368" s="203"/>
      <c r="G368" s="208" t="e">
        <f t="shared" si="328"/>
        <v>#DIV/0!</v>
      </c>
      <c r="H368" s="529"/>
      <c r="I368" s="209" t="e">
        <f t="shared" ref="I368:K381" si="336">AVERAGE(P368,U368,Z368,AE368,AJ368,AO368,AT368)</f>
        <v>#DIV/0!</v>
      </c>
      <c r="J368" s="209" t="e">
        <f t="shared" si="336"/>
        <v>#DIV/0!</v>
      </c>
      <c r="K368" s="210" t="e">
        <f t="shared" si="336"/>
        <v>#DIV/0!</v>
      </c>
      <c r="L368" s="530"/>
      <c r="M368" s="209" t="e">
        <f>RANK(K368, K$367:$K$381)</f>
        <v>#DIV/0!</v>
      </c>
      <c r="N368" s="494"/>
      <c r="O368" s="494"/>
      <c r="P368" s="203"/>
      <c r="Q368" s="203"/>
      <c r="R368" s="208" t="e">
        <f t="shared" si="329"/>
        <v>#DIV/0!</v>
      </c>
      <c r="S368" s="205" t="e">
        <f t="shared" ref="S368:S381" si="337">RANK(R368, R$367:R$381)</f>
        <v>#DIV/0!</v>
      </c>
      <c r="T368" s="529"/>
      <c r="U368" s="203"/>
      <c r="V368" s="203"/>
      <c r="W368" s="208" t="e">
        <f t="shared" si="330"/>
        <v>#DIV/0!</v>
      </c>
      <c r="X368" s="205" t="e">
        <f t="shared" ref="X368:X381" si="338">RANK(W368, W$367:W$381)</f>
        <v>#DIV/0!</v>
      </c>
      <c r="Y368" s="529"/>
      <c r="Z368" s="203"/>
      <c r="AA368" s="203"/>
      <c r="AB368" s="208" t="e">
        <f t="shared" si="331"/>
        <v>#DIV/0!</v>
      </c>
      <c r="AC368" s="205" t="e">
        <f t="shared" ref="AC368:AC381" si="339">RANK(AB368, AB$367:AB$381)</f>
        <v>#DIV/0!</v>
      </c>
      <c r="AD368" s="529"/>
      <c r="AE368" s="203"/>
      <c r="AF368" s="203"/>
      <c r="AG368" s="208" t="e">
        <f t="shared" si="332"/>
        <v>#DIV/0!</v>
      </c>
      <c r="AH368" s="205" t="e">
        <f t="shared" ref="AH368:AH381" si="340">RANK(AG368, AG$367:AG$381)</f>
        <v>#DIV/0!</v>
      </c>
      <c r="AI368" s="529"/>
      <c r="AJ368" s="203"/>
      <c r="AK368" s="203"/>
      <c r="AL368" s="208" t="e">
        <f t="shared" si="333"/>
        <v>#DIV/0!</v>
      </c>
      <c r="AM368" s="205" t="e">
        <f t="shared" ref="AM368:AM381" si="341">RANK(AL368, AL$367:AL$381)</f>
        <v>#DIV/0!</v>
      </c>
      <c r="AN368" s="529"/>
      <c r="AO368" s="203"/>
      <c r="AP368" s="203"/>
      <c r="AQ368" s="208" t="e">
        <f t="shared" si="334"/>
        <v>#DIV/0!</v>
      </c>
      <c r="AR368" s="205" t="e">
        <f t="shared" ref="AR368:AR381" si="342">RANK(AQ368, AQ$367:AQ$381)</f>
        <v>#DIV/0!</v>
      </c>
      <c r="AS368" s="529"/>
      <c r="AT368" s="203"/>
      <c r="AU368" s="203"/>
      <c r="AV368" s="208" t="e">
        <f t="shared" si="335"/>
        <v>#DIV/0!</v>
      </c>
      <c r="AW368" s="205" t="e">
        <f t="shared" ref="AW368:AW381" si="343">RANK(AV368, AV$367:AV$381)</f>
        <v>#DIV/0!</v>
      </c>
      <c r="AX368" s="529"/>
    </row>
    <row r="369" spans="2:50" ht="14.25" customHeight="1">
      <c r="B369" s="494"/>
      <c r="C369" s="203">
        <v>3</v>
      </c>
      <c r="D369" s="206"/>
      <c r="E369" s="203"/>
      <c r="F369" s="203"/>
      <c r="G369" s="208" t="e">
        <f t="shared" si="328"/>
        <v>#DIV/0!</v>
      </c>
      <c r="H369" s="529"/>
      <c r="I369" s="209" t="e">
        <f t="shared" si="336"/>
        <v>#DIV/0!</v>
      </c>
      <c r="J369" s="209" t="e">
        <f t="shared" si="336"/>
        <v>#DIV/0!</v>
      </c>
      <c r="K369" s="210" t="e">
        <f t="shared" si="336"/>
        <v>#DIV/0!</v>
      </c>
      <c r="L369" s="530"/>
      <c r="M369" s="209" t="e">
        <f>RANK(K369, K$367:$K$381)</f>
        <v>#DIV/0!</v>
      </c>
      <c r="N369" s="494"/>
      <c r="O369" s="494"/>
      <c r="P369" s="203"/>
      <c r="Q369" s="203"/>
      <c r="R369" s="208" t="e">
        <f t="shared" si="329"/>
        <v>#DIV/0!</v>
      </c>
      <c r="S369" s="205" t="e">
        <f t="shared" si="337"/>
        <v>#DIV/0!</v>
      </c>
      <c r="T369" s="529"/>
      <c r="U369" s="203"/>
      <c r="V369" s="203"/>
      <c r="W369" s="208" t="e">
        <f t="shared" si="330"/>
        <v>#DIV/0!</v>
      </c>
      <c r="X369" s="205" t="e">
        <f t="shared" si="338"/>
        <v>#DIV/0!</v>
      </c>
      <c r="Y369" s="529"/>
      <c r="Z369" s="203"/>
      <c r="AA369" s="203"/>
      <c r="AB369" s="208" t="e">
        <f t="shared" si="331"/>
        <v>#DIV/0!</v>
      </c>
      <c r="AC369" s="205" t="e">
        <f t="shared" si="339"/>
        <v>#DIV/0!</v>
      </c>
      <c r="AD369" s="529"/>
      <c r="AE369" s="203"/>
      <c r="AF369" s="203"/>
      <c r="AG369" s="208" t="e">
        <f t="shared" si="332"/>
        <v>#DIV/0!</v>
      </c>
      <c r="AH369" s="205" t="e">
        <f t="shared" si="340"/>
        <v>#DIV/0!</v>
      </c>
      <c r="AI369" s="529"/>
      <c r="AJ369" s="203"/>
      <c r="AK369" s="203"/>
      <c r="AL369" s="208" t="e">
        <f t="shared" si="333"/>
        <v>#DIV/0!</v>
      </c>
      <c r="AM369" s="205" t="e">
        <f t="shared" si="341"/>
        <v>#DIV/0!</v>
      </c>
      <c r="AN369" s="529"/>
      <c r="AO369" s="203"/>
      <c r="AP369" s="203"/>
      <c r="AQ369" s="208" t="e">
        <f t="shared" si="334"/>
        <v>#DIV/0!</v>
      </c>
      <c r="AR369" s="205" t="e">
        <f t="shared" si="342"/>
        <v>#DIV/0!</v>
      </c>
      <c r="AS369" s="529"/>
      <c r="AT369" s="203"/>
      <c r="AU369" s="203"/>
      <c r="AV369" s="208" t="e">
        <f t="shared" si="335"/>
        <v>#DIV/0!</v>
      </c>
      <c r="AW369" s="205" t="e">
        <f t="shared" si="343"/>
        <v>#DIV/0!</v>
      </c>
      <c r="AX369" s="529"/>
    </row>
    <row r="370" spans="2:50" ht="14.25" customHeight="1">
      <c r="B370" s="494"/>
      <c r="C370" s="203">
        <v>4</v>
      </c>
      <c r="D370" s="206"/>
      <c r="E370" s="203"/>
      <c r="F370" s="203"/>
      <c r="G370" s="208" t="e">
        <f t="shared" si="328"/>
        <v>#DIV/0!</v>
      </c>
      <c r="H370" s="529"/>
      <c r="I370" s="209" t="e">
        <f t="shared" si="336"/>
        <v>#DIV/0!</v>
      </c>
      <c r="J370" s="209" t="e">
        <f t="shared" si="336"/>
        <v>#DIV/0!</v>
      </c>
      <c r="K370" s="210" t="e">
        <f t="shared" si="336"/>
        <v>#DIV/0!</v>
      </c>
      <c r="L370" s="530"/>
      <c r="M370" s="209" t="e">
        <f>RANK(K370, K$367:$K$381)</f>
        <v>#DIV/0!</v>
      </c>
      <c r="N370" s="494"/>
      <c r="O370" s="494"/>
      <c r="P370" s="203"/>
      <c r="Q370" s="203"/>
      <c r="R370" s="208" t="e">
        <f t="shared" si="329"/>
        <v>#DIV/0!</v>
      </c>
      <c r="S370" s="205" t="e">
        <f t="shared" si="337"/>
        <v>#DIV/0!</v>
      </c>
      <c r="T370" s="529"/>
      <c r="U370" s="203"/>
      <c r="V370" s="203"/>
      <c r="W370" s="208" t="e">
        <f t="shared" si="330"/>
        <v>#DIV/0!</v>
      </c>
      <c r="X370" s="205" t="e">
        <f t="shared" si="338"/>
        <v>#DIV/0!</v>
      </c>
      <c r="Y370" s="529"/>
      <c r="Z370" s="203"/>
      <c r="AA370" s="203"/>
      <c r="AB370" s="208" t="e">
        <f t="shared" si="331"/>
        <v>#DIV/0!</v>
      </c>
      <c r="AC370" s="205" t="e">
        <f t="shared" si="339"/>
        <v>#DIV/0!</v>
      </c>
      <c r="AD370" s="529"/>
      <c r="AE370" s="203"/>
      <c r="AF370" s="203"/>
      <c r="AG370" s="208" t="e">
        <f t="shared" si="332"/>
        <v>#DIV/0!</v>
      </c>
      <c r="AH370" s="205" t="e">
        <f t="shared" si="340"/>
        <v>#DIV/0!</v>
      </c>
      <c r="AI370" s="529"/>
      <c r="AJ370" s="203"/>
      <c r="AK370" s="203"/>
      <c r="AL370" s="208" t="e">
        <f t="shared" si="333"/>
        <v>#DIV/0!</v>
      </c>
      <c r="AM370" s="205" t="e">
        <f t="shared" si="341"/>
        <v>#DIV/0!</v>
      </c>
      <c r="AN370" s="529"/>
      <c r="AO370" s="203"/>
      <c r="AP370" s="203"/>
      <c r="AQ370" s="208" t="e">
        <f t="shared" si="334"/>
        <v>#DIV/0!</v>
      </c>
      <c r="AR370" s="205" t="e">
        <f t="shared" si="342"/>
        <v>#DIV/0!</v>
      </c>
      <c r="AS370" s="529"/>
      <c r="AT370" s="203"/>
      <c r="AU370" s="203"/>
      <c r="AV370" s="208" t="e">
        <f t="shared" si="335"/>
        <v>#DIV/0!</v>
      </c>
      <c r="AW370" s="205" t="e">
        <f t="shared" si="343"/>
        <v>#DIV/0!</v>
      </c>
      <c r="AX370" s="529"/>
    </row>
    <row r="371" spans="2:50" ht="14.25" customHeight="1">
      <c r="B371" s="494"/>
      <c r="C371" s="203">
        <v>5</v>
      </c>
      <c r="D371" s="206"/>
      <c r="E371" s="203"/>
      <c r="F371" s="203"/>
      <c r="G371" s="208" t="e">
        <f t="shared" si="328"/>
        <v>#DIV/0!</v>
      </c>
      <c r="H371" s="529"/>
      <c r="I371" s="209" t="e">
        <f t="shared" si="336"/>
        <v>#DIV/0!</v>
      </c>
      <c r="J371" s="209" t="e">
        <f t="shared" si="336"/>
        <v>#DIV/0!</v>
      </c>
      <c r="K371" s="210" t="e">
        <f t="shared" si="336"/>
        <v>#DIV/0!</v>
      </c>
      <c r="L371" s="530"/>
      <c r="M371" s="209" t="e">
        <f>RANK(K371, K$367:$K$381)</f>
        <v>#DIV/0!</v>
      </c>
      <c r="N371" s="494"/>
      <c r="O371" s="494"/>
      <c r="P371" s="203"/>
      <c r="Q371" s="203"/>
      <c r="R371" s="208" t="e">
        <f t="shared" si="329"/>
        <v>#DIV/0!</v>
      </c>
      <c r="S371" s="205" t="e">
        <f t="shared" si="337"/>
        <v>#DIV/0!</v>
      </c>
      <c r="T371" s="529"/>
      <c r="U371" s="203"/>
      <c r="V371" s="203"/>
      <c r="W371" s="208" t="e">
        <f t="shared" si="330"/>
        <v>#DIV/0!</v>
      </c>
      <c r="X371" s="205" t="e">
        <f t="shared" si="338"/>
        <v>#DIV/0!</v>
      </c>
      <c r="Y371" s="529"/>
      <c r="Z371" s="203"/>
      <c r="AA371" s="203"/>
      <c r="AB371" s="208" t="e">
        <f t="shared" si="331"/>
        <v>#DIV/0!</v>
      </c>
      <c r="AC371" s="205" t="e">
        <f t="shared" si="339"/>
        <v>#DIV/0!</v>
      </c>
      <c r="AD371" s="529"/>
      <c r="AE371" s="203"/>
      <c r="AF371" s="203"/>
      <c r="AG371" s="208" t="e">
        <f t="shared" si="332"/>
        <v>#DIV/0!</v>
      </c>
      <c r="AH371" s="205" t="e">
        <f t="shared" si="340"/>
        <v>#DIV/0!</v>
      </c>
      <c r="AI371" s="529"/>
      <c r="AJ371" s="203"/>
      <c r="AK371" s="203"/>
      <c r="AL371" s="208" t="e">
        <f t="shared" si="333"/>
        <v>#DIV/0!</v>
      </c>
      <c r="AM371" s="205" t="e">
        <f t="shared" si="341"/>
        <v>#DIV/0!</v>
      </c>
      <c r="AN371" s="529"/>
      <c r="AO371" s="203"/>
      <c r="AP371" s="203"/>
      <c r="AQ371" s="208" t="e">
        <f t="shared" si="334"/>
        <v>#DIV/0!</v>
      </c>
      <c r="AR371" s="205" t="e">
        <f t="shared" si="342"/>
        <v>#DIV/0!</v>
      </c>
      <c r="AS371" s="529"/>
      <c r="AT371" s="203"/>
      <c r="AU371" s="203"/>
      <c r="AV371" s="208" t="e">
        <f t="shared" si="335"/>
        <v>#DIV/0!</v>
      </c>
      <c r="AW371" s="205" t="e">
        <f t="shared" si="343"/>
        <v>#DIV/0!</v>
      </c>
      <c r="AX371" s="529"/>
    </row>
    <row r="372" spans="2:50" ht="14.25" customHeight="1">
      <c r="B372" s="494"/>
      <c r="C372" s="203">
        <v>6</v>
      </c>
      <c r="D372" s="206"/>
      <c r="E372" s="203"/>
      <c r="F372" s="203"/>
      <c r="G372" s="208" t="e">
        <f t="shared" si="328"/>
        <v>#DIV/0!</v>
      </c>
      <c r="H372" s="529"/>
      <c r="I372" s="209" t="e">
        <f t="shared" si="336"/>
        <v>#DIV/0!</v>
      </c>
      <c r="J372" s="209" t="e">
        <f t="shared" si="336"/>
        <v>#DIV/0!</v>
      </c>
      <c r="K372" s="210" t="e">
        <f t="shared" si="336"/>
        <v>#DIV/0!</v>
      </c>
      <c r="L372" s="530"/>
      <c r="M372" s="209" t="e">
        <f>RANK(K372, K$367:$K$381)</f>
        <v>#DIV/0!</v>
      </c>
      <c r="N372" s="494"/>
      <c r="O372" s="494"/>
      <c r="P372" s="203"/>
      <c r="Q372" s="203"/>
      <c r="R372" s="208" t="e">
        <f t="shared" si="329"/>
        <v>#DIV/0!</v>
      </c>
      <c r="S372" s="205" t="e">
        <f t="shared" si="337"/>
        <v>#DIV/0!</v>
      </c>
      <c r="T372" s="529"/>
      <c r="U372" s="203"/>
      <c r="V372" s="203"/>
      <c r="W372" s="208" t="e">
        <f t="shared" si="330"/>
        <v>#DIV/0!</v>
      </c>
      <c r="X372" s="205" t="e">
        <f t="shared" si="338"/>
        <v>#DIV/0!</v>
      </c>
      <c r="Y372" s="529"/>
      <c r="Z372" s="203"/>
      <c r="AA372" s="203"/>
      <c r="AB372" s="208" t="e">
        <f t="shared" si="331"/>
        <v>#DIV/0!</v>
      </c>
      <c r="AC372" s="205" t="e">
        <f t="shared" si="339"/>
        <v>#DIV/0!</v>
      </c>
      <c r="AD372" s="529"/>
      <c r="AE372" s="203"/>
      <c r="AF372" s="203"/>
      <c r="AG372" s="208" t="e">
        <f t="shared" si="332"/>
        <v>#DIV/0!</v>
      </c>
      <c r="AH372" s="205" t="e">
        <f t="shared" si="340"/>
        <v>#DIV/0!</v>
      </c>
      <c r="AI372" s="529"/>
      <c r="AJ372" s="203"/>
      <c r="AK372" s="203"/>
      <c r="AL372" s="208" t="e">
        <f t="shared" si="333"/>
        <v>#DIV/0!</v>
      </c>
      <c r="AM372" s="205" t="e">
        <f>RANK(AL372, AL$367:AL$381)</f>
        <v>#DIV/0!</v>
      </c>
      <c r="AN372" s="529"/>
      <c r="AO372" s="203"/>
      <c r="AP372" s="203"/>
      <c r="AQ372" s="208" t="e">
        <f t="shared" si="334"/>
        <v>#DIV/0!</v>
      </c>
      <c r="AR372" s="205" t="e">
        <f t="shared" si="342"/>
        <v>#DIV/0!</v>
      </c>
      <c r="AS372" s="529"/>
      <c r="AT372" s="203"/>
      <c r="AU372" s="203"/>
      <c r="AV372" s="208" t="e">
        <f t="shared" si="335"/>
        <v>#DIV/0!</v>
      </c>
      <c r="AW372" s="205" t="e">
        <f t="shared" si="343"/>
        <v>#DIV/0!</v>
      </c>
      <c r="AX372" s="529"/>
    </row>
    <row r="373" spans="2:50" ht="14.25" customHeight="1">
      <c r="B373" s="494"/>
      <c r="C373" s="203">
        <v>7</v>
      </c>
      <c r="D373" s="206"/>
      <c r="E373" s="203"/>
      <c r="F373" s="203"/>
      <c r="G373" s="208" t="e">
        <f t="shared" si="328"/>
        <v>#DIV/0!</v>
      </c>
      <c r="H373" s="529"/>
      <c r="I373" s="209" t="e">
        <f t="shared" si="336"/>
        <v>#DIV/0!</v>
      </c>
      <c r="J373" s="209" t="e">
        <f t="shared" si="336"/>
        <v>#DIV/0!</v>
      </c>
      <c r="K373" s="210" t="e">
        <f t="shared" si="336"/>
        <v>#DIV/0!</v>
      </c>
      <c r="L373" s="530"/>
      <c r="M373" s="209" t="e">
        <f>RANK(K373, K$367:$K$381)</f>
        <v>#DIV/0!</v>
      </c>
      <c r="N373" s="494"/>
      <c r="O373" s="494"/>
      <c r="P373" s="203"/>
      <c r="Q373" s="203"/>
      <c r="R373" s="208" t="e">
        <f t="shared" si="329"/>
        <v>#DIV/0!</v>
      </c>
      <c r="S373" s="205" t="e">
        <f>RANK(R373, R$367:R$381)</f>
        <v>#DIV/0!</v>
      </c>
      <c r="T373" s="529"/>
      <c r="U373" s="203"/>
      <c r="V373" s="203"/>
      <c r="W373" s="208" t="e">
        <f t="shared" si="330"/>
        <v>#DIV/0!</v>
      </c>
      <c r="X373" s="205" t="e">
        <f>RANK(W373, W$367:W$381)</f>
        <v>#DIV/0!</v>
      </c>
      <c r="Y373" s="529"/>
      <c r="Z373" s="203"/>
      <c r="AA373" s="203"/>
      <c r="AB373" s="208" t="e">
        <f t="shared" si="331"/>
        <v>#DIV/0!</v>
      </c>
      <c r="AC373" s="205" t="e">
        <f>RANK(AB373, AB$367:AB$381)</f>
        <v>#DIV/0!</v>
      </c>
      <c r="AD373" s="529"/>
      <c r="AE373" s="203"/>
      <c r="AF373" s="203"/>
      <c r="AG373" s="208" t="e">
        <f t="shared" si="332"/>
        <v>#DIV/0!</v>
      </c>
      <c r="AH373" s="205" t="e">
        <f>RANK(AG373, AG$367:AG$381)</f>
        <v>#DIV/0!</v>
      </c>
      <c r="AI373" s="529"/>
      <c r="AJ373" s="203"/>
      <c r="AK373" s="203"/>
      <c r="AL373" s="208" t="e">
        <f t="shared" si="333"/>
        <v>#DIV/0!</v>
      </c>
      <c r="AM373" s="205" t="e">
        <f>RANK(AL373, AL$367:AL$381)</f>
        <v>#DIV/0!</v>
      </c>
      <c r="AN373" s="529"/>
      <c r="AO373" s="203"/>
      <c r="AP373" s="203"/>
      <c r="AQ373" s="208" t="e">
        <f t="shared" si="334"/>
        <v>#DIV/0!</v>
      </c>
      <c r="AR373" s="205" t="e">
        <f>RANK(AQ373, AQ$367:AQ$381)</f>
        <v>#DIV/0!</v>
      </c>
      <c r="AS373" s="529"/>
      <c r="AT373" s="203"/>
      <c r="AU373" s="203"/>
      <c r="AV373" s="208" t="e">
        <f t="shared" si="335"/>
        <v>#DIV/0!</v>
      </c>
      <c r="AW373" s="205" t="e">
        <f>RANK(AV373, AV$367:AV$381)</f>
        <v>#DIV/0!</v>
      </c>
      <c r="AX373" s="529"/>
    </row>
    <row r="374" spans="2:50" ht="14.25" customHeight="1">
      <c r="B374" s="494"/>
      <c r="C374" s="203">
        <v>8</v>
      </c>
      <c r="D374" s="206"/>
      <c r="E374" s="203"/>
      <c r="F374" s="203"/>
      <c r="G374" s="208" t="e">
        <f t="shared" si="328"/>
        <v>#DIV/0!</v>
      </c>
      <c r="H374" s="529"/>
      <c r="I374" s="209" t="e">
        <f t="shared" si="336"/>
        <v>#DIV/0!</v>
      </c>
      <c r="J374" s="209" t="e">
        <f t="shared" si="336"/>
        <v>#DIV/0!</v>
      </c>
      <c r="K374" s="210" t="e">
        <f t="shared" si="336"/>
        <v>#DIV/0!</v>
      </c>
      <c r="L374" s="530"/>
      <c r="M374" s="209" t="e">
        <f>RANK(K374, K$367:$K$381)</f>
        <v>#DIV/0!</v>
      </c>
      <c r="N374" s="494"/>
      <c r="O374" s="494"/>
      <c r="P374" s="203"/>
      <c r="Q374" s="203"/>
      <c r="R374" s="208" t="e">
        <f t="shared" si="329"/>
        <v>#DIV/0!</v>
      </c>
      <c r="S374" s="205" t="e">
        <f t="shared" si="337"/>
        <v>#DIV/0!</v>
      </c>
      <c r="T374" s="529"/>
      <c r="U374" s="203"/>
      <c r="V374" s="203"/>
      <c r="W374" s="208" t="e">
        <f t="shared" si="330"/>
        <v>#DIV/0!</v>
      </c>
      <c r="X374" s="205" t="e">
        <f t="shared" si="338"/>
        <v>#DIV/0!</v>
      </c>
      <c r="Y374" s="529"/>
      <c r="Z374" s="203"/>
      <c r="AA374" s="203"/>
      <c r="AB374" s="208" t="e">
        <f t="shared" si="331"/>
        <v>#DIV/0!</v>
      </c>
      <c r="AC374" s="205" t="e">
        <f t="shared" si="339"/>
        <v>#DIV/0!</v>
      </c>
      <c r="AD374" s="529"/>
      <c r="AE374" s="203"/>
      <c r="AF374" s="203"/>
      <c r="AG374" s="208" t="e">
        <f t="shared" si="332"/>
        <v>#DIV/0!</v>
      </c>
      <c r="AH374" s="205" t="e">
        <f t="shared" si="340"/>
        <v>#DIV/0!</v>
      </c>
      <c r="AI374" s="529"/>
      <c r="AJ374" s="203"/>
      <c r="AK374" s="203"/>
      <c r="AL374" s="208" t="e">
        <f t="shared" si="333"/>
        <v>#DIV/0!</v>
      </c>
      <c r="AM374" s="205" t="e">
        <f t="shared" si="341"/>
        <v>#DIV/0!</v>
      </c>
      <c r="AN374" s="529"/>
      <c r="AO374" s="203"/>
      <c r="AP374" s="203"/>
      <c r="AQ374" s="208" t="e">
        <f t="shared" si="334"/>
        <v>#DIV/0!</v>
      </c>
      <c r="AR374" s="205" t="e">
        <f t="shared" si="342"/>
        <v>#DIV/0!</v>
      </c>
      <c r="AS374" s="529"/>
      <c r="AT374" s="203"/>
      <c r="AU374" s="203"/>
      <c r="AV374" s="208" t="e">
        <f t="shared" si="335"/>
        <v>#DIV/0!</v>
      </c>
      <c r="AW374" s="205" t="e">
        <f>RANK(AV374, AV$367:AV$381)</f>
        <v>#DIV/0!</v>
      </c>
      <c r="AX374" s="529"/>
    </row>
    <row r="375" spans="2:50" ht="14.25" customHeight="1">
      <c r="B375" s="494"/>
      <c r="C375" s="203">
        <v>9</v>
      </c>
      <c r="D375" s="206"/>
      <c r="E375" s="203"/>
      <c r="F375" s="203"/>
      <c r="G375" s="208" t="e">
        <f t="shared" si="328"/>
        <v>#DIV/0!</v>
      </c>
      <c r="H375" s="529"/>
      <c r="I375" s="209" t="e">
        <f t="shared" si="336"/>
        <v>#DIV/0!</v>
      </c>
      <c r="J375" s="209" t="e">
        <f t="shared" si="336"/>
        <v>#DIV/0!</v>
      </c>
      <c r="K375" s="210" t="e">
        <f t="shared" si="336"/>
        <v>#DIV/0!</v>
      </c>
      <c r="L375" s="530"/>
      <c r="M375" s="209" t="e">
        <f>RANK(K375, K$367:$K$381)</f>
        <v>#DIV/0!</v>
      </c>
      <c r="N375" s="494"/>
      <c r="O375" s="494"/>
      <c r="P375" s="203"/>
      <c r="Q375" s="203"/>
      <c r="R375" s="208" t="e">
        <f t="shared" si="329"/>
        <v>#DIV/0!</v>
      </c>
      <c r="S375" s="205" t="e">
        <f t="shared" si="337"/>
        <v>#DIV/0!</v>
      </c>
      <c r="T375" s="529"/>
      <c r="U375" s="203"/>
      <c r="V375" s="203"/>
      <c r="W375" s="208" t="e">
        <f t="shared" si="330"/>
        <v>#DIV/0!</v>
      </c>
      <c r="X375" s="205" t="e">
        <f t="shared" si="338"/>
        <v>#DIV/0!</v>
      </c>
      <c r="Y375" s="529"/>
      <c r="Z375" s="203"/>
      <c r="AA375" s="203"/>
      <c r="AB375" s="208" t="e">
        <f t="shared" si="331"/>
        <v>#DIV/0!</v>
      </c>
      <c r="AC375" s="205" t="e">
        <f t="shared" si="339"/>
        <v>#DIV/0!</v>
      </c>
      <c r="AD375" s="529"/>
      <c r="AE375" s="203"/>
      <c r="AF375" s="203"/>
      <c r="AG375" s="208" t="e">
        <f t="shared" si="332"/>
        <v>#DIV/0!</v>
      </c>
      <c r="AH375" s="205" t="e">
        <f t="shared" si="340"/>
        <v>#DIV/0!</v>
      </c>
      <c r="AI375" s="529"/>
      <c r="AJ375" s="203"/>
      <c r="AK375" s="203"/>
      <c r="AL375" s="208" t="e">
        <f t="shared" si="333"/>
        <v>#DIV/0!</v>
      </c>
      <c r="AM375" s="205" t="e">
        <f t="shared" si="341"/>
        <v>#DIV/0!</v>
      </c>
      <c r="AN375" s="529"/>
      <c r="AO375" s="203"/>
      <c r="AP375" s="203"/>
      <c r="AQ375" s="208" t="e">
        <f t="shared" si="334"/>
        <v>#DIV/0!</v>
      </c>
      <c r="AR375" s="205" t="e">
        <f t="shared" si="342"/>
        <v>#DIV/0!</v>
      </c>
      <c r="AS375" s="529"/>
      <c r="AT375" s="203"/>
      <c r="AU375" s="203"/>
      <c r="AV375" s="208" t="e">
        <f t="shared" si="335"/>
        <v>#DIV/0!</v>
      </c>
      <c r="AW375" s="205" t="e">
        <f t="shared" si="343"/>
        <v>#DIV/0!</v>
      </c>
      <c r="AX375" s="529"/>
    </row>
    <row r="376" spans="2:50" ht="14.25" customHeight="1">
      <c r="B376" s="494"/>
      <c r="C376" s="203">
        <v>10</v>
      </c>
      <c r="D376" s="206"/>
      <c r="E376" s="203"/>
      <c r="F376" s="203"/>
      <c r="G376" s="208" t="e">
        <f t="shared" si="328"/>
        <v>#DIV/0!</v>
      </c>
      <c r="H376" s="529"/>
      <c r="I376" s="209" t="e">
        <f t="shared" si="336"/>
        <v>#DIV/0!</v>
      </c>
      <c r="J376" s="209" t="e">
        <f t="shared" si="336"/>
        <v>#DIV/0!</v>
      </c>
      <c r="K376" s="210" t="e">
        <f t="shared" si="336"/>
        <v>#DIV/0!</v>
      </c>
      <c r="L376" s="530"/>
      <c r="M376" s="209" t="e">
        <f>RANK(K376, K$367:$K$381)</f>
        <v>#DIV/0!</v>
      </c>
      <c r="N376" s="494"/>
      <c r="O376" s="494"/>
      <c r="P376" s="203"/>
      <c r="Q376" s="203"/>
      <c r="R376" s="208" t="e">
        <f t="shared" si="329"/>
        <v>#DIV/0!</v>
      </c>
      <c r="S376" s="205" t="e">
        <f t="shared" si="337"/>
        <v>#DIV/0!</v>
      </c>
      <c r="T376" s="529"/>
      <c r="U376" s="203"/>
      <c r="V376" s="203"/>
      <c r="W376" s="208" t="e">
        <f t="shared" si="330"/>
        <v>#DIV/0!</v>
      </c>
      <c r="X376" s="205" t="e">
        <f t="shared" si="338"/>
        <v>#DIV/0!</v>
      </c>
      <c r="Y376" s="529"/>
      <c r="Z376" s="203"/>
      <c r="AA376" s="203"/>
      <c r="AB376" s="208" t="e">
        <f t="shared" si="331"/>
        <v>#DIV/0!</v>
      </c>
      <c r="AC376" s="205" t="e">
        <f t="shared" si="339"/>
        <v>#DIV/0!</v>
      </c>
      <c r="AD376" s="529"/>
      <c r="AE376" s="203"/>
      <c r="AF376" s="203"/>
      <c r="AG376" s="208" t="e">
        <f t="shared" si="332"/>
        <v>#DIV/0!</v>
      </c>
      <c r="AH376" s="205" t="e">
        <f t="shared" si="340"/>
        <v>#DIV/0!</v>
      </c>
      <c r="AI376" s="529"/>
      <c r="AJ376" s="203"/>
      <c r="AK376" s="203"/>
      <c r="AL376" s="208" t="e">
        <f t="shared" si="333"/>
        <v>#DIV/0!</v>
      </c>
      <c r="AM376" s="205" t="e">
        <f t="shared" si="341"/>
        <v>#DIV/0!</v>
      </c>
      <c r="AN376" s="529"/>
      <c r="AO376" s="203"/>
      <c r="AP376" s="203"/>
      <c r="AQ376" s="208" t="e">
        <f t="shared" si="334"/>
        <v>#DIV/0!</v>
      </c>
      <c r="AR376" s="205" t="e">
        <f t="shared" si="342"/>
        <v>#DIV/0!</v>
      </c>
      <c r="AS376" s="529"/>
      <c r="AT376" s="203"/>
      <c r="AU376" s="203"/>
      <c r="AV376" s="208" t="e">
        <f t="shared" si="335"/>
        <v>#DIV/0!</v>
      </c>
      <c r="AW376" s="205" t="e">
        <f t="shared" si="343"/>
        <v>#DIV/0!</v>
      </c>
      <c r="AX376" s="529"/>
    </row>
    <row r="377" spans="2:50" ht="14.25" customHeight="1">
      <c r="B377" s="494"/>
      <c r="C377" s="203">
        <v>11</v>
      </c>
      <c r="D377" s="206"/>
      <c r="E377" s="203"/>
      <c r="F377" s="203"/>
      <c r="G377" s="208" t="e">
        <f t="shared" si="328"/>
        <v>#DIV/0!</v>
      </c>
      <c r="H377" s="529"/>
      <c r="I377" s="209" t="e">
        <f t="shared" si="336"/>
        <v>#DIV/0!</v>
      </c>
      <c r="J377" s="209" t="e">
        <f t="shared" si="336"/>
        <v>#DIV/0!</v>
      </c>
      <c r="K377" s="210" t="e">
        <f t="shared" si="336"/>
        <v>#DIV/0!</v>
      </c>
      <c r="L377" s="530"/>
      <c r="M377" s="209" t="e">
        <f>RANK(K377, K$367:$K$381)</f>
        <v>#DIV/0!</v>
      </c>
      <c r="N377" s="494"/>
      <c r="O377" s="494"/>
      <c r="P377" s="203"/>
      <c r="Q377" s="203"/>
      <c r="R377" s="208" t="e">
        <f t="shared" si="329"/>
        <v>#DIV/0!</v>
      </c>
      <c r="S377" s="205" t="e">
        <f t="shared" si="337"/>
        <v>#DIV/0!</v>
      </c>
      <c r="T377" s="529"/>
      <c r="U377" s="203"/>
      <c r="V377" s="203"/>
      <c r="W377" s="208" t="e">
        <f t="shared" si="330"/>
        <v>#DIV/0!</v>
      </c>
      <c r="X377" s="205" t="e">
        <f t="shared" si="338"/>
        <v>#DIV/0!</v>
      </c>
      <c r="Y377" s="529"/>
      <c r="Z377" s="203"/>
      <c r="AA377" s="203"/>
      <c r="AB377" s="208" t="e">
        <f t="shared" si="331"/>
        <v>#DIV/0!</v>
      </c>
      <c r="AC377" s="205" t="e">
        <f t="shared" si="339"/>
        <v>#DIV/0!</v>
      </c>
      <c r="AD377" s="529"/>
      <c r="AE377" s="203"/>
      <c r="AF377" s="203"/>
      <c r="AG377" s="208" t="e">
        <f t="shared" si="332"/>
        <v>#DIV/0!</v>
      </c>
      <c r="AH377" s="205" t="e">
        <f t="shared" si="340"/>
        <v>#DIV/0!</v>
      </c>
      <c r="AI377" s="529"/>
      <c r="AJ377" s="203"/>
      <c r="AK377" s="203"/>
      <c r="AL377" s="208" t="e">
        <f t="shared" si="333"/>
        <v>#DIV/0!</v>
      </c>
      <c r="AM377" s="205" t="e">
        <f t="shared" si="341"/>
        <v>#DIV/0!</v>
      </c>
      <c r="AN377" s="529"/>
      <c r="AO377" s="203"/>
      <c r="AP377" s="203"/>
      <c r="AQ377" s="208" t="e">
        <f t="shared" si="334"/>
        <v>#DIV/0!</v>
      </c>
      <c r="AR377" s="205" t="e">
        <f t="shared" si="342"/>
        <v>#DIV/0!</v>
      </c>
      <c r="AS377" s="529"/>
      <c r="AT377" s="203"/>
      <c r="AU377" s="203"/>
      <c r="AV377" s="208" t="e">
        <f t="shared" si="335"/>
        <v>#DIV/0!</v>
      </c>
      <c r="AW377" s="205" t="e">
        <f t="shared" si="343"/>
        <v>#DIV/0!</v>
      </c>
      <c r="AX377" s="529"/>
    </row>
    <row r="378" spans="2:50" ht="14.25" customHeight="1">
      <c r="B378" s="494"/>
      <c r="C378" s="203">
        <v>12</v>
      </c>
      <c r="D378" s="206"/>
      <c r="E378" s="203"/>
      <c r="F378" s="203"/>
      <c r="G378" s="208" t="e">
        <f t="shared" si="328"/>
        <v>#DIV/0!</v>
      </c>
      <c r="H378" s="529"/>
      <c r="I378" s="209" t="e">
        <f t="shared" si="336"/>
        <v>#DIV/0!</v>
      </c>
      <c r="J378" s="209" t="e">
        <f t="shared" si="336"/>
        <v>#DIV/0!</v>
      </c>
      <c r="K378" s="210" t="e">
        <f t="shared" si="336"/>
        <v>#DIV/0!</v>
      </c>
      <c r="L378" s="530"/>
      <c r="M378" s="209" t="e">
        <f>RANK(K378, K$367:$K$381)</f>
        <v>#DIV/0!</v>
      </c>
      <c r="N378" s="494"/>
      <c r="O378" s="494"/>
      <c r="P378" s="203"/>
      <c r="Q378" s="203"/>
      <c r="R378" s="208" t="e">
        <f t="shared" si="329"/>
        <v>#DIV/0!</v>
      </c>
      <c r="S378" s="205" t="e">
        <f t="shared" si="337"/>
        <v>#DIV/0!</v>
      </c>
      <c r="T378" s="529"/>
      <c r="U378" s="203"/>
      <c r="V378" s="203"/>
      <c r="W378" s="208" t="e">
        <f t="shared" si="330"/>
        <v>#DIV/0!</v>
      </c>
      <c r="X378" s="205" t="e">
        <f t="shared" si="338"/>
        <v>#DIV/0!</v>
      </c>
      <c r="Y378" s="529"/>
      <c r="Z378" s="203"/>
      <c r="AA378" s="203"/>
      <c r="AB378" s="208" t="e">
        <f t="shared" si="331"/>
        <v>#DIV/0!</v>
      </c>
      <c r="AC378" s="205" t="e">
        <f t="shared" si="339"/>
        <v>#DIV/0!</v>
      </c>
      <c r="AD378" s="529"/>
      <c r="AE378" s="203"/>
      <c r="AF378" s="203"/>
      <c r="AG378" s="208" t="e">
        <f t="shared" si="332"/>
        <v>#DIV/0!</v>
      </c>
      <c r="AH378" s="205" t="e">
        <f t="shared" si="340"/>
        <v>#DIV/0!</v>
      </c>
      <c r="AI378" s="529"/>
      <c r="AJ378" s="203"/>
      <c r="AK378" s="203"/>
      <c r="AL378" s="208" t="e">
        <f t="shared" si="333"/>
        <v>#DIV/0!</v>
      </c>
      <c r="AM378" s="205" t="e">
        <f t="shared" si="341"/>
        <v>#DIV/0!</v>
      </c>
      <c r="AN378" s="529"/>
      <c r="AO378" s="203"/>
      <c r="AP378" s="203"/>
      <c r="AQ378" s="208" t="e">
        <f t="shared" si="334"/>
        <v>#DIV/0!</v>
      </c>
      <c r="AR378" s="205" t="e">
        <f t="shared" si="342"/>
        <v>#DIV/0!</v>
      </c>
      <c r="AS378" s="529"/>
      <c r="AT378" s="203"/>
      <c r="AU378" s="203"/>
      <c r="AV378" s="208" t="e">
        <f t="shared" si="335"/>
        <v>#DIV/0!</v>
      </c>
      <c r="AW378" s="205" t="e">
        <f t="shared" si="343"/>
        <v>#DIV/0!</v>
      </c>
      <c r="AX378" s="529"/>
    </row>
    <row r="379" spans="2:50" ht="14.25" customHeight="1">
      <c r="B379" s="494"/>
      <c r="C379" s="203">
        <v>13</v>
      </c>
      <c r="D379" s="206"/>
      <c r="E379" s="203"/>
      <c r="F379" s="203"/>
      <c r="G379" s="208" t="e">
        <f t="shared" si="328"/>
        <v>#DIV/0!</v>
      </c>
      <c r="H379" s="529"/>
      <c r="I379" s="209" t="e">
        <f t="shared" si="336"/>
        <v>#DIV/0!</v>
      </c>
      <c r="J379" s="209" t="e">
        <f t="shared" si="336"/>
        <v>#DIV/0!</v>
      </c>
      <c r="K379" s="210" t="e">
        <f t="shared" si="336"/>
        <v>#DIV/0!</v>
      </c>
      <c r="L379" s="530"/>
      <c r="M379" s="209" t="e">
        <f>RANK(K379, K$367:$K$381)</f>
        <v>#DIV/0!</v>
      </c>
      <c r="N379" s="494"/>
      <c r="O379" s="494"/>
      <c r="P379" s="203"/>
      <c r="Q379" s="203"/>
      <c r="R379" s="208" t="e">
        <f t="shared" si="329"/>
        <v>#DIV/0!</v>
      </c>
      <c r="S379" s="205" t="e">
        <f t="shared" si="337"/>
        <v>#DIV/0!</v>
      </c>
      <c r="T379" s="529"/>
      <c r="U379" s="203"/>
      <c r="V379" s="203"/>
      <c r="W379" s="208" t="e">
        <f t="shared" si="330"/>
        <v>#DIV/0!</v>
      </c>
      <c r="X379" s="205" t="e">
        <f t="shared" si="338"/>
        <v>#DIV/0!</v>
      </c>
      <c r="Y379" s="529"/>
      <c r="Z379" s="203"/>
      <c r="AA379" s="203"/>
      <c r="AB379" s="208" t="e">
        <f t="shared" si="331"/>
        <v>#DIV/0!</v>
      </c>
      <c r="AC379" s="205" t="e">
        <f t="shared" si="339"/>
        <v>#DIV/0!</v>
      </c>
      <c r="AD379" s="529"/>
      <c r="AE379" s="203"/>
      <c r="AF379" s="203"/>
      <c r="AG379" s="208" t="e">
        <f t="shared" si="332"/>
        <v>#DIV/0!</v>
      </c>
      <c r="AH379" s="205" t="e">
        <f t="shared" si="340"/>
        <v>#DIV/0!</v>
      </c>
      <c r="AI379" s="529"/>
      <c r="AJ379" s="203"/>
      <c r="AK379" s="203"/>
      <c r="AL379" s="208" t="e">
        <f t="shared" si="333"/>
        <v>#DIV/0!</v>
      </c>
      <c r="AM379" s="205" t="e">
        <f t="shared" si="341"/>
        <v>#DIV/0!</v>
      </c>
      <c r="AN379" s="529"/>
      <c r="AO379" s="203"/>
      <c r="AP379" s="203"/>
      <c r="AQ379" s="208" t="e">
        <f t="shared" si="334"/>
        <v>#DIV/0!</v>
      </c>
      <c r="AR379" s="205" t="e">
        <f t="shared" si="342"/>
        <v>#DIV/0!</v>
      </c>
      <c r="AS379" s="529"/>
      <c r="AT379" s="203"/>
      <c r="AU379" s="203"/>
      <c r="AV379" s="208" t="e">
        <f t="shared" si="335"/>
        <v>#DIV/0!</v>
      </c>
      <c r="AW379" s="205" t="e">
        <f t="shared" si="343"/>
        <v>#DIV/0!</v>
      </c>
      <c r="AX379" s="529"/>
    </row>
    <row r="380" spans="2:50" ht="14.25" customHeight="1">
      <c r="B380" s="494"/>
      <c r="C380" s="203">
        <v>14</v>
      </c>
      <c r="D380" s="206"/>
      <c r="E380" s="203"/>
      <c r="F380" s="203"/>
      <c r="G380" s="208" t="e">
        <f t="shared" si="328"/>
        <v>#DIV/0!</v>
      </c>
      <c r="H380" s="529"/>
      <c r="I380" s="209" t="e">
        <f t="shared" si="336"/>
        <v>#DIV/0!</v>
      </c>
      <c r="J380" s="209" t="e">
        <f t="shared" si="336"/>
        <v>#DIV/0!</v>
      </c>
      <c r="K380" s="210" t="e">
        <f t="shared" si="336"/>
        <v>#DIV/0!</v>
      </c>
      <c r="L380" s="530"/>
      <c r="M380" s="209" t="e">
        <f>RANK(K380, K$367:$K$381)</f>
        <v>#DIV/0!</v>
      </c>
      <c r="N380" s="494"/>
      <c r="O380" s="494"/>
      <c r="P380" s="203"/>
      <c r="Q380" s="203"/>
      <c r="R380" s="208" t="e">
        <f t="shared" si="329"/>
        <v>#DIV/0!</v>
      </c>
      <c r="S380" s="205" t="e">
        <f t="shared" si="337"/>
        <v>#DIV/0!</v>
      </c>
      <c r="T380" s="529"/>
      <c r="U380" s="203"/>
      <c r="V380" s="203"/>
      <c r="W380" s="208" t="e">
        <f t="shared" si="330"/>
        <v>#DIV/0!</v>
      </c>
      <c r="X380" s="205" t="e">
        <f t="shared" si="338"/>
        <v>#DIV/0!</v>
      </c>
      <c r="Y380" s="529"/>
      <c r="Z380" s="203"/>
      <c r="AA380" s="203"/>
      <c r="AB380" s="208" t="e">
        <f t="shared" si="331"/>
        <v>#DIV/0!</v>
      </c>
      <c r="AC380" s="205" t="e">
        <f t="shared" si="339"/>
        <v>#DIV/0!</v>
      </c>
      <c r="AD380" s="529"/>
      <c r="AE380" s="203"/>
      <c r="AF380" s="203"/>
      <c r="AG380" s="208" t="e">
        <f t="shared" si="332"/>
        <v>#DIV/0!</v>
      </c>
      <c r="AH380" s="205" t="e">
        <f t="shared" si="340"/>
        <v>#DIV/0!</v>
      </c>
      <c r="AI380" s="529"/>
      <c r="AJ380" s="203"/>
      <c r="AK380" s="203"/>
      <c r="AL380" s="208" t="e">
        <f t="shared" si="333"/>
        <v>#DIV/0!</v>
      </c>
      <c r="AM380" s="205" t="e">
        <f t="shared" si="341"/>
        <v>#DIV/0!</v>
      </c>
      <c r="AN380" s="529"/>
      <c r="AO380" s="203"/>
      <c r="AP380" s="203"/>
      <c r="AQ380" s="208" t="e">
        <f t="shared" si="334"/>
        <v>#DIV/0!</v>
      </c>
      <c r="AR380" s="205" t="e">
        <f t="shared" si="342"/>
        <v>#DIV/0!</v>
      </c>
      <c r="AS380" s="529"/>
      <c r="AT380" s="203"/>
      <c r="AU380" s="203"/>
      <c r="AV380" s="208" t="e">
        <f t="shared" si="335"/>
        <v>#DIV/0!</v>
      </c>
      <c r="AW380" s="205" t="e">
        <f t="shared" si="343"/>
        <v>#DIV/0!</v>
      </c>
      <c r="AX380" s="529"/>
    </row>
    <row r="381" spans="2:50" ht="14.25" customHeight="1">
      <c r="B381" s="494"/>
      <c r="C381" s="203">
        <v>15</v>
      </c>
      <c r="D381" s="206"/>
      <c r="E381" s="203"/>
      <c r="F381" s="203"/>
      <c r="G381" s="208" t="e">
        <f t="shared" si="328"/>
        <v>#DIV/0!</v>
      </c>
      <c r="H381" s="529"/>
      <c r="I381" s="209" t="e">
        <f t="shared" si="336"/>
        <v>#DIV/0!</v>
      </c>
      <c r="J381" s="209" t="e">
        <f t="shared" si="336"/>
        <v>#DIV/0!</v>
      </c>
      <c r="K381" s="210" t="e">
        <f t="shared" si="336"/>
        <v>#DIV/0!</v>
      </c>
      <c r="L381" s="530"/>
      <c r="M381" s="209" t="e">
        <f>RANK(K381, K$367:$K$381)</f>
        <v>#DIV/0!</v>
      </c>
      <c r="N381" s="494"/>
      <c r="O381" s="494"/>
      <c r="P381" s="203"/>
      <c r="Q381" s="207"/>
      <c r="R381" s="208" t="e">
        <f>Q381/P381</f>
        <v>#DIV/0!</v>
      </c>
      <c r="S381" s="205" t="e">
        <f t="shared" si="337"/>
        <v>#DIV/0!</v>
      </c>
      <c r="T381" s="529"/>
      <c r="U381" s="203"/>
      <c r="V381" s="207"/>
      <c r="W381" s="208" t="e">
        <f>V381/U381</f>
        <v>#DIV/0!</v>
      </c>
      <c r="X381" s="205" t="e">
        <f t="shared" si="338"/>
        <v>#DIV/0!</v>
      </c>
      <c r="Y381" s="529"/>
      <c r="Z381" s="203"/>
      <c r="AA381" s="207"/>
      <c r="AB381" s="208" t="e">
        <f>AA381/Z381</f>
        <v>#DIV/0!</v>
      </c>
      <c r="AC381" s="205" t="e">
        <f t="shared" si="339"/>
        <v>#DIV/0!</v>
      </c>
      <c r="AD381" s="529"/>
      <c r="AE381" s="203"/>
      <c r="AF381" s="207"/>
      <c r="AG381" s="208" t="e">
        <f>AF381/AE381</f>
        <v>#DIV/0!</v>
      </c>
      <c r="AH381" s="205" t="e">
        <f t="shared" si="340"/>
        <v>#DIV/0!</v>
      </c>
      <c r="AI381" s="529"/>
      <c r="AJ381" s="203"/>
      <c r="AK381" s="207"/>
      <c r="AL381" s="208" t="e">
        <f>AK381/AJ381</f>
        <v>#DIV/0!</v>
      </c>
      <c r="AM381" s="205" t="e">
        <f t="shared" si="341"/>
        <v>#DIV/0!</v>
      </c>
      <c r="AN381" s="529"/>
      <c r="AO381" s="203"/>
      <c r="AP381" s="207"/>
      <c r="AQ381" s="208" t="e">
        <f>AP381/AO381</f>
        <v>#DIV/0!</v>
      </c>
      <c r="AR381" s="205" t="e">
        <f t="shared" si="342"/>
        <v>#DIV/0!</v>
      </c>
      <c r="AS381" s="529"/>
      <c r="AT381" s="203"/>
      <c r="AU381" s="207"/>
      <c r="AV381" s="208" t="e">
        <f>AU381/AT381</f>
        <v>#DIV/0!</v>
      </c>
      <c r="AW381" s="205" t="e">
        <f t="shared" si="343"/>
        <v>#DIV/0!</v>
      </c>
      <c r="AX381" s="529"/>
    </row>
    <row r="382" spans="2:50" ht="14.25" customHeight="1" collapsed="1">
      <c r="B382" s="531" t="s">
        <v>880</v>
      </c>
      <c r="C382" s="532"/>
      <c r="D382" s="532"/>
      <c r="E382" s="532"/>
      <c r="F382" s="532"/>
      <c r="G382" s="532"/>
      <c r="H382" s="532"/>
      <c r="I382" s="532"/>
      <c r="J382" s="532"/>
      <c r="K382" s="532"/>
      <c r="L382" s="532"/>
      <c r="M382" s="533"/>
      <c r="N382" s="575" t="s">
        <v>445</v>
      </c>
      <c r="O382" s="575" t="s">
        <v>105</v>
      </c>
      <c r="P382" s="587">
        <f>AT362+1</f>
        <v>46000</v>
      </c>
      <c r="Q382" s="588"/>
      <c r="R382" s="588"/>
      <c r="S382" s="588"/>
      <c r="T382" s="588"/>
      <c r="U382" s="589">
        <f>P382+1</f>
        <v>46001</v>
      </c>
      <c r="V382" s="590"/>
      <c r="W382" s="590"/>
      <c r="X382" s="590"/>
      <c r="Y382" s="590"/>
      <c r="Z382" s="587">
        <f t="shared" ref="Z382" si="344">U382+1</f>
        <v>46002</v>
      </c>
      <c r="AA382" s="588"/>
      <c r="AB382" s="588"/>
      <c r="AC382" s="588"/>
      <c r="AD382" s="588"/>
      <c r="AE382" s="589">
        <f t="shared" ref="AE382" si="345">Z382+1</f>
        <v>46003</v>
      </c>
      <c r="AF382" s="590"/>
      <c r="AG382" s="590"/>
      <c r="AH382" s="590"/>
      <c r="AI382" s="590"/>
      <c r="AJ382" s="591">
        <f t="shared" ref="AJ382" si="346">AE382+1</f>
        <v>46004</v>
      </c>
      <c r="AK382" s="592"/>
      <c r="AL382" s="592"/>
      <c r="AM382" s="592"/>
      <c r="AN382" s="593"/>
      <c r="AO382" s="589">
        <f t="shared" ref="AO382" si="347">AJ382+1</f>
        <v>46005</v>
      </c>
      <c r="AP382" s="590"/>
      <c r="AQ382" s="590"/>
      <c r="AR382" s="590"/>
      <c r="AS382" s="590"/>
      <c r="AT382" s="591">
        <f t="shared" ref="AT382" si="348">AO382+1</f>
        <v>46006</v>
      </c>
      <c r="AU382" s="592"/>
      <c r="AV382" s="592"/>
      <c r="AW382" s="592"/>
      <c r="AX382" s="593"/>
    </row>
    <row r="383" spans="2:50" ht="14.25" customHeight="1">
      <c r="B383" s="534"/>
      <c r="C383" s="534"/>
      <c r="D383" s="534"/>
      <c r="E383" s="534"/>
      <c r="F383" s="534"/>
      <c r="G383" s="534"/>
      <c r="H383" s="534"/>
      <c r="I383" s="534"/>
      <c r="J383" s="534"/>
      <c r="K383" s="534"/>
      <c r="L383" s="534"/>
      <c r="M383" s="535"/>
      <c r="N383" s="577"/>
      <c r="O383" s="577"/>
      <c r="P383" s="594">
        <f>P382</f>
        <v>46000</v>
      </c>
      <c r="Q383" s="594"/>
      <c r="R383" s="594"/>
      <c r="S383" s="594"/>
      <c r="T383" s="594"/>
      <c r="U383" s="595">
        <f>U382</f>
        <v>46001</v>
      </c>
      <c r="V383" s="595"/>
      <c r="W383" s="595"/>
      <c r="X383" s="595"/>
      <c r="Y383" s="595"/>
      <c r="Z383" s="594">
        <f t="shared" ref="Z383" si="349">Z382</f>
        <v>46002</v>
      </c>
      <c r="AA383" s="594"/>
      <c r="AB383" s="594"/>
      <c r="AC383" s="594"/>
      <c r="AD383" s="594"/>
      <c r="AE383" s="595">
        <f t="shared" ref="AE383" si="350">AE382</f>
        <v>46003</v>
      </c>
      <c r="AF383" s="595"/>
      <c r="AG383" s="595"/>
      <c r="AH383" s="595"/>
      <c r="AI383" s="595"/>
      <c r="AJ383" s="596">
        <f t="shared" ref="AJ383" si="351">AJ382</f>
        <v>46004</v>
      </c>
      <c r="AK383" s="597"/>
      <c r="AL383" s="597"/>
      <c r="AM383" s="597"/>
      <c r="AN383" s="598"/>
      <c r="AO383" s="595">
        <f t="shared" ref="AO383" si="352">AO382</f>
        <v>46005</v>
      </c>
      <c r="AP383" s="595"/>
      <c r="AQ383" s="595"/>
      <c r="AR383" s="595"/>
      <c r="AS383" s="595"/>
      <c r="AT383" s="596">
        <f t="shared" ref="AT383" si="353">AT382</f>
        <v>46006</v>
      </c>
      <c r="AU383" s="597"/>
      <c r="AV383" s="597"/>
      <c r="AW383" s="597"/>
      <c r="AX383" s="598"/>
    </row>
    <row r="384" spans="2:50" ht="14.25" customHeight="1">
      <c r="B384" s="494" t="s">
        <v>165</v>
      </c>
      <c r="C384" s="494" t="s">
        <v>160</v>
      </c>
      <c r="D384" s="494"/>
      <c r="E384" s="494" t="s">
        <v>161</v>
      </c>
      <c r="F384" s="494"/>
      <c r="G384" s="494"/>
      <c r="H384" s="494" t="s">
        <v>166</v>
      </c>
      <c r="I384" s="527" t="s">
        <v>446</v>
      </c>
      <c r="J384" s="527"/>
      <c r="K384" s="527"/>
      <c r="L384" s="527" t="s">
        <v>166</v>
      </c>
      <c r="M384" s="527" t="s">
        <v>168</v>
      </c>
      <c r="N384" s="494"/>
      <c r="O384" s="494" t="s">
        <v>167</v>
      </c>
      <c r="P384" s="494" t="s">
        <v>163</v>
      </c>
      <c r="Q384" s="494"/>
      <c r="R384" s="494"/>
      <c r="S384" s="494"/>
      <c r="T384" s="494" t="s">
        <v>166</v>
      </c>
      <c r="U384" s="494" t="s">
        <v>163</v>
      </c>
      <c r="V384" s="494"/>
      <c r="W384" s="494"/>
      <c r="X384" s="494"/>
      <c r="Y384" s="494" t="s">
        <v>166</v>
      </c>
      <c r="Z384" s="494" t="s">
        <v>163</v>
      </c>
      <c r="AA384" s="494"/>
      <c r="AB384" s="494"/>
      <c r="AC384" s="494"/>
      <c r="AD384" s="494" t="s">
        <v>166</v>
      </c>
      <c r="AE384" s="494" t="s">
        <v>163</v>
      </c>
      <c r="AF384" s="494"/>
      <c r="AG384" s="494"/>
      <c r="AH384" s="494"/>
      <c r="AI384" s="494" t="s">
        <v>166</v>
      </c>
      <c r="AJ384" s="494" t="s">
        <v>163</v>
      </c>
      <c r="AK384" s="494"/>
      <c r="AL384" s="494"/>
      <c r="AM384" s="494"/>
      <c r="AN384" s="494" t="s">
        <v>166</v>
      </c>
      <c r="AO384" s="494" t="s">
        <v>163</v>
      </c>
      <c r="AP384" s="494"/>
      <c r="AQ384" s="494"/>
      <c r="AR384" s="494"/>
      <c r="AS384" s="494" t="s">
        <v>166</v>
      </c>
      <c r="AT384" s="494" t="s">
        <v>163</v>
      </c>
      <c r="AU384" s="494"/>
      <c r="AV384" s="494"/>
      <c r="AW384" s="494"/>
      <c r="AX384" s="494" t="s">
        <v>166</v>
      </c>
    </row>
    <row r="385" spans="2:50" ht="14.25" customHeight="1">
      <c r="B385" s="494"/>
      <c r="C385" s="494"/>
      <c r="D385" s="494"/>
      <c r="E385" s="494" t="s">
        <v>447</v>
      </c>
      <c r="F385" s="494"/>
      <c r="G385" s="494"/>
      <c r="H385" s="494"/>
      <c r="I385" s="527" t="s">
        <v>447</v>
      </c>
      <c r="J385" s="527"/>
      <c r="K385" s="527"/>
      <c r="L385" s="527"/>
      <c r="M385" s="527"/>
      <c r="N385" s="494"/>
      <c r="O385" s="494"/>
      <c r="P385" s="494" t="s">
        <v>448</v>
      </c>
      <c r="Q385" s="494"/>
      <c r="R385" s="494"/>
      <c r="S385" s="494"/>
      <c r="T385" s="494"/>
      <c r="U385" s="494" t="s">
        <v>448</v>
      </c>
      <c r="V385" s="494"/>
      <c r="W385" s="494"/>
      <c r="X385" s="494"/>
      <c r="Y385" s="494"/>
      <c r="Z385" s="494" t="s">
        <v>448</v>
      </c>
      <c r="AA385" s="494"/>
      <c r="AB385" s="494"/>
      <c r="AC385" s="494"/>
      <c r="AD385" s="494"/>
      <c r="AE385" s="494" t="s">
        <v>448</v>
      </c>
      <c r="AF385" s="494"/>
      <c r="AG385" s="494"/>
      <c r="AH385" s="494"/>
      <c r="AI385" s="494"/>
      <c r="AJ385" s="494" t="s">
        <v>448</v>
      </c>
      <c r="AK385" s="494"/>
      <c r="AL385" s="494"/>
      <c r="AM385" s="494"/>
      <c r="AN385" s="494"/>
      <c r="AO385" s="494" t="s">
        <v>448</v>
      </c>
      <c r="AP385" s="494"/>
      <c r="AQ385" s="494"/>
      <c r="AR385" s="494"/>
      <c r="AS385" s="494"/>
      <c r="AT385" s="494" t="s">
        <v>448</v>
      </c>
      <c r="AU385" s="494"/>
      <c r="AV385" s="494"/>
      <c r="AW385" s="494"/>
      <c r="AX385" s="494"/>
    </row>
    <row r="386" spans="2:50" ht="14.25" customHeight="1">
      <c r="B386" s="494"/>
      <c r="C386" s="494"/>
      <c r="D386" s="494"/>
      <c r="E386" s="203" t="s">
        <v>162</v>
      </c>
      <c r="F386" s="203" t="s">
        <v>449</v>
      </c>
      <c r="G386" s="203" t="s">
        <v>164</v>
      </c>
      <c r="H386" s="494"/>
      <c r="I386" s="204" t="s">
        <v>162</v>
      </c>
      <c r="J386" s="204" t="s">
        <v>449</v>
      </c>
      <c r="K386" s="204" t="s">
        <v>164</v>
      </c>
      <c r="L386" s="527"/>
      <c r="M386" s="527"/>
      <c r="N386" s="494"/>
      <c r="O386" s="494"/>
      <c r="P386" s="203" t="s">
        <v>162</v>
      </c>
      <c r="Q386" s="203" t="s">
        <v>449</v>
      </c>
      <c r="R386" s="203" t="s">
        <v>164</v>
      </c>
      <c r="S386" s="205" t="s">
        <v>168</v>
      </c>
      <c r="T386" s="494"/>
      <c r="U386" s="203" t="s">
        <v>162</v>
      </c>
      <c r="V386" s="203" t="s">
        <v>449</v>
      </c>
      <c r="W386" s="203" t="s">
        <v>164</v>
      </c>
      <c r="X386" s="205" t="s">
        <v>168</v>
      </c>
      <c r="Y386" s="494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494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494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494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494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494"/>
    </row>
    <row r="387" spans="2:50" ht="14.25" customHeight="1">
      <c r="B387" s="494" t="s">
        <v>630</v>
      </c>
      <c r="C387" s="203">
        <v>1</v>
      </c>
      <c r="D387" s="206"/>
      <c r="E387" s="203"/>
      <c r="F387" s="203"/>
      <c r="G387" s="208" t="e">
        <f t="shared" ref="G387:G401" si="354">F387/E387</f>
        <v>#DIV/0!</v>
      </c>
      <c r="H387" s="529" t="e">
        <f>AVERAGE(G387:G401)</f>
        <v>#DIV/0!</v>
      </c>
      <c r="I387" s="209" t="e">
        <f>AVERAGE(P387,U387,Z387,AE387,AJ387,AO387,AT387)</f>
        <v>#DIV/0!</v>
      </c>
      <c r="J387" s="209" t="e">
        <f>AVERAGE(Q387,V387,AA387,AF387,AK387,AP387,AU387)</f>
        <v>#DIV/0!</v>
      </c>
      <c r="K387" s="210" t="e">
        <f>AVERAGE(R387,W387,AB387,AG387,AL387,AQ387,AV387)</f>
        <v>#DIV/0!</v>
      </c>
      <c r="L387" s="530" t="str">
        <f>IFERROR(AVERAGE(K387:K401),"-")</f>
        <v>-</v>
      </c>
      <c r="M387" s="209" t="e">
        <f>RANK(K387, K$387:$K$401)</f>
        <v>#DIV/0!</v>
      </c>
      <c r="N387" s="494"/>
      <c r="O387" s="494"/>
      <c r="P387" s="203"/>
      <c r="Q387" s="203"/>
      <c r="R387" s="208" t="e">
        <f t="shared" ref="R387:R400" si="355">Q387/P387</f>
        <v>#DIV/0!</v>
      </c>
      <c r="S387" s="205" t="e">
        <f>RANK(R387, R$387:R$401)</f>
        <v>#DIV/0!</v>
      </c>
      <c r="T387" s="529" t="e">
        <f>AVERAGE(R387:R401)</f>
        <v>#DIV/0!</v>
      </c>
      <c r="U387" s="203"/>
      <c r="V387" s="203"/>
      <c r="W387" s="208" t="e">
        <f t="shared" ref="W387:W400" si="356">V387/U387</f>
        <v>#DIV/0!</v>
      </c>
      <c r="X387" s="205" t="e">
        <f>RANK(W387, W$387:W$401)</f>
        <v>#DIV/0!</v>
      </c>
      <c r="Y387" s="529" t="e">
        <f>AVERAGE(W387:W401)</f>
        <v>#DIV/0!</v>
      </c>
      <c r="Z387" s="203"/>
      <c r="AA387" s="203"/>
      <c r="AB387" s="208" t="e">
        <f t="shared" ref="AB387:AB400" si="357">AA387/Z387</f>
        <v>#DIV/0!</v>
      </c>
      <c r="AC387" s="205" t="e">
        <f>RANK(AB387, AB$387:AB$401)</f>
        <v>#DIV/0!</v>
      </c>
      <c r="AD387" s="529" t="e">
        <f>AVERAGE(AB387:AB401)</f>
        <v>#DIV/0!</v>
      </c>
      <c r="AE387" s="203"/>
      <c r="AF387" s="203"/>
      <c r="AG387" s="208" t="e">
        <f t="shared" ref="AG387:AG400" si="358">AF387/AE387</f>
        <v>#DIV/0!</v>
      </c>
      <c r="AH387" s="205" t="e">
        <f>RANK(AG387, AG$387:AG$401)</f>
        <v>#DIV/0!</v>
      </c>
      <c r="AI387" s="529" t="e">
        <f>AVERAGE(AG387:AG401)</f>
        <v>#DIV/0!</v>
      </c>
      <c r="AJ387" s="203"/>
      <c r="AK387" s="203"/>
      <c r="AL387" s="208" t="e">
        <f t="shared" ref="AL387:AL400" si="359">AK387/AJ387</f>
        <v>#DIV/0!</v>
      </c>
      <c r="AM387" s="205" t="e">
        <f>RANK(AL387, AL$387:AL$401)</f>
        <v>#DIV/0!</v>
      </c>
      <c r="AN387" s="529" t="e">
        <f>AVERAGE(AL387:AL401)</f>
        <v>#DIV/0!</v>
      </c>
      <c r="AO387" s="203"/>
      <c r="AP387" s="203"/>
      <c r="AQ387" s="208" t="e">
        <f t="shared" ref="AQ387:AQ400" si="360">AP387/AO387</f>
        <v>#DIV/0!</v>
      </c>
      <c r="AR387" s="205" t="e">
        <f>RANK(AQ387, AQ$387:AQ$401)</f>
        <v>#DIV/0!</v>
      </c>
      <c r="AS387" s="529" t="e">
        <f>AVERAGE(AQ387:AQ401)</f>
        <v>#DIV/0!</v>
      </c>
      <c r="AT387" s="203"/>
      <c r="AU387" s="203"/>
      <c r="AV387" s="208" t="e">
        <f t="shared" ref="AV387:AV400" si="361">AU387/AT387</f>
        <v>#DIV/0!</v>
      </c>
      <c r="AW387" s="205" t="e">
        <f>RANK(AV387, AV$387:AV$401)</f>
        <v>#DIV/0!</v>
      </c>
      <c r="AX387" s="529" t="e">
        <f>AVERAGE(AV387:AV401)</f>
        <v>#DIV/0!</v>
      </c>
    </row>
    <row r="388" spans="2:50" ht="14.25" customHeight="1">
      <c r="B388" s="494"/>
      <c r="C388" s="203">
        <v>2</v>
      </c>
      <c r="D388" s="206"/>
      <c r="E388" s="203"/>
      <c r="F388" s="203"/>
      <c r="G388" s="208" t="e">
        <f t="shared" si="354"/>
        <v>#DIV/0!</v>
      </c>
      <c r="H388" s="529"/>
      <c r="I388" s="209" t="e">
        <f t="shared" ref="I388:K401" si="362">AVERAGE(P388,U388,Z388,AE388,AJ388,AO388,AT388)</f>
        <v>#DIV/0!</v>
      </c>
      <c r="J388" s="209" t="e">
        <f t="shared" si="362"/>
        <v>#DIV/0!</v>
      </c>
      <c r="K388" s="210" t="e">
        <f t="shared" si="362"/>
        <v>#DIV/0!</v>
      </c>
      <c r="L388" s="530"/>
      <c r="M388" s="209" t="e">
        <f>RANK(K388, K$387:$K$401)</f>
        <v>#DIV/0!</v>
      </c>
      <c r="N388" s="494"/>
      <c r="O388" s="494"/>
      <c r="P388" s="203"/>
      <c r="Q388" s="203"/>
      <c r="R388" s="208" t="e">
        <f t="shared" si="355"/>
        <v>#DIV/0!</v>
      </c>
      <c r="S388" s="205" t="e">
        <f t="shared" ref="S388:S401" si="363">RANK(R388, R$387:R$401)</f>
        <v>#DIV/0!</v>
      </c>
      <c r="T388" s="529"/>
      <c r="U388" s="203"/>
      <c r="V388" s="203"/>
      <c r="W388" s="208" t="e">
        <f t="shared" si="356"/>
        <v>#DIV/0!</v>
      </c>
      <c r="X388" s="205" t="e">
        <f t="shared" ref="X388:X401" si="364">RANK(W388, W$387:W$401)</f>
        <v>#DIV/0!</v>
      </c>
      <c r="Y388" s="529"/>
      <c r="Z388" s="203"/>
      <c r="AA388" s="203"/>
      <c r="AB388" s="208" t="e">
        <f t="shared" si="357"/>
        <v>#DIV/0!</v>
      </c>
      <c r="AC388" s="205" t="e">
        <f t="shared" ref="AC388:AC401" si="365">RANK(AB388, AB$387:AB$401)</f>
        <v>#DIV/0!</v>
      </c>
      <c r="AD388" s="529"/>
      <c r="AE388" s="203"/>
      <c r="AF388" s="203"/>
      <c r="AG388" s="208" t="e">
        <f t="shared" si="358"/>
        <v>#DIV/0!</v>
      </c>
      <c r="AH388" s="205" t="e">
        <f t="shared" ref="AH388:AH401" si="366">RANK(AG388, AG$387:AG$401)</f>
        <v>#DIV/0!</v>
      </c>
      <c r="AI388" s="529"/>
      <c r="AJ388" s="203"/>
      <c r="AK388" s="203"/>
      <c r="AL388" s="208" t="e">
        <f t="shared" si="359"/>
        <v>#DIV/0!</v>
      </c>
      <c r="AM388" s="205" t="e">
        <f t="shared" ref="AM388:AM401" si="367">RANK(AL388, AL$387:AL$401)</f>
        <v>#DIV/0!</v>
      </c>
      <c r="AN388" s="529"/>
      <c r="AO388" s="203"/>
      <c r="AP388" s="203"/>
      <c r="AQ388" s="208" t="e">
        <f t="shared" si="360"/>
        <v>#DIV/0!</v>
      </c>
      <c r="AR388" s="205" t="e">
        <f t="shared" ref="AR388:AR401" si="368">RANK(AQ388, AQ$387:AQ$401)</f>
        <v>#DIV/0!</v>
      </c>
      <c r="AS388" s="529"/>
      <c r="AT388" s="203"/>
      <c r="AU388" s="203"/>
      <c r="AV388" s="208" t="e">
        <f t="shared" si="361"/>
        <v>#DIV/0!</v>
      </c>
      <c r="AW388" s="205" t="e">
        <f t="shared" ref="AW388:AW401" si="369">RANK(AV388, AV$387:AV$401)</f>
        <v>#DIV/0!</v>
      </c>
      <c r="AX388" s="529"/>
    </row>
    <row r="389" spans="2:50" ht="14.25" customHeight="1">
      <c r="B389" s="494"/>
      <c r="C389" s="203">
        <v>3</v>
      </c>
      <c r="D389" s="206"/>
      <c r="E389" s="203"/>
      <c r="F389" s="203"/>
      <c r="G389" s="208" t="e">
        <f t="shared" si="354"/>
        <v>#DIV/0!</v>
      </c>
      <c r="H389" s="529"/>
      <c r="I389" s="209" t="e">
        <f t="shared" si="362"/>
        <v>#DIV/0!</v>
      </c>
      <c r="J389" s="209" t="e">
        <f t="shared" si="362"/>
        <v>#DIV/0!</v>
      </c>
      <c r="K389" s="210" t="e">
        <f t="shared" si="362"/>
        <v>#DIV/0!</v>
      </c>
      <c r="L389" s="530"/>
      <c r="M389" s="209" t="e">
        <f>RANK(K389, K$387:$K$401)</f>
        <v>#DIV/0!</v>
      </c>
      <c r="N389" s="494"/>
      <c r="O389" s="494"/>
      <c r="P389" s="203"/>
      <c r="Q389" s="203"/>
      <c r="R389" s="208" t="e">
        <f t="shared" si="355"/>
        <v>#DIV/0!</v>
      </c>
      <c r="S389" s="205" t="e">
        <f t="shared" si="363"/>
        <v>#DIV/0!</v>
      </c>
      <c r="T389" s="529"/>
      <c r="U389" s="203"/>
      <c r="V389" s="203"/>
      <c r="W389" s="208" t="e">
        <f t="shared" si="356"/>
        <v>#DIV/0!</v>
      </c>
      <c r="X389" s="205" t="e">
        <f t="shared" si="364"/>
        <v>#DIV/0!</v>
      </c>
      <c r="Y389" s="529"/>
      <c r="Z389" s="203"/>
      <c r="AA389" s="203"/>
      <c r="AB389" s="208" t="e">
        <f t="shared" si="357"/>
        <v>#DIV/0!</v>
      </c>
      <c r="AC389" s="205" t="e">
        <f t="shared" si="365"/>
        <v>#DIV/0!</v>
      </c>
      <c r="AD389" s="529"/>
      <c r="AE389" s="203"/>
      <c r="AF389" s="203"/>
      <c r="AG389" s="208" t="e">
        <f t="shared" si="358"/>
        <v>#DIV/0!</v>
      </c>
      <c r="AH389" s="205" t="e">
        <f t="shared" si="366"/>
        <v>#DIV/0!</v>
      </c>
      <c r="AI389" s="529"/>
      <c r="AJ389" s="203"/>
      <c r="AK389" s="203"/>
      <c r="AL389" s="208" t="e">
        <f t="shared" si="359"/>
        <v>#DIV/0!</v>
      </c>
      <c r="AM389" s="205" t="e">
        <f t="shared" si="367"/>
        <v>#DIV/0!</v>
      </c>
      <c r="AN389" s="529"/>
      <c r="AO389" s="203"/>
      <c r="AP389" s="203"/>
      <c r="AQ389" s="208" t="e">
        <f t="shared" si="360"/>
        <v>#DIV/0!</v>
      </c>
      <c r="AR389" s="205" t="e">
        <f t="shared" si="368"/>
        <v>#DIV/0!</v>
      </c>
      <c r="AS389" s="529"/>
      <c r="AT389" s="203"/>
      <c r="AU389" s="203"/>
      <c r="AV389" s="208" t="e">
        <f t="shared" si="361"/>
        <v>#DIV/0!</v>
      </c>
      <c r="AW389" s="205" t="e">
        <f t="shared" si="369"/>
        <v>#DIV/0!</v>
      </c>
      <c r="AX389" s="529"/>
    </row>
    <row r="390" spans="2:50" ht="14.25" customHeight="1">
      <c r="B390" s="494"/>
      <c r="C390" s="203">
        <v>4</v>
      </c>
      <c r="D390" s="206"/>
      <c r="E390" s="203"/>
      <c r="F390" s="203"/>
      <c r="G390" s="208" t="e">
        <f t="shared" si="354"/>
        <v>#DIV/0!</v>
      </c>
      <c r="H390" s="529"/>
      <c r="I390" s="209" t="e">
        <f t="shared" si="362"/>
        <v>#DIV/0!</v>
      </c>
      <c r="J390" s="209" t="e">
        <f t="shared" si="362"/>
        <v>#DIV/0!</v>
      </c>
      <c r="K390" s="210" t="e">
        <f t="shared" si="362"/>
        <v>#DIV/0!</v>
      </c>
      <c r="L390" s="530"/>
      <c r="M390" s="209" t="e">
        <f>RANK(K390, K$387:$K$401)</f>
        <v>#DIV/0!</v>
      </c>
      <c r="N390" s="494"/>
      <c r="O390" s="494"/>
      <c r="P390" s="203"/>
      <c r="Q390" s="203"/>
      <c r="R390" s="208" t="e">
        <f t="shared" si="355"/>
        <v>#DIV/0!</v>
      </c>
      <c r="S390" s="205" t="e">
        <f t="shared" si="363"/>
        <v>#DIV/0!</v>
      </c>
      <c r="T390" s="529"/>
      <c r="U390" s="203"/>
      <c r="V390" s="203"/>
      <c r="W390" s="208" t="e">
        <f t="shared" si="356"/>
        <v>#DIV/0!</v>
      </c>
      <c r="X390" s="205" t="e">
        <f t="shared" si="364"/>
        <v>#DIV/0!</v>
      </c>
      <c r="Y390" s="529"/>
      <c r="Z390" s="203"/>
      <c r="AA390" s="203"/>
      <c r="AB390" s="208" t="e">
        <f t="shared" si="357"/>
        <v>#DIV/0!</v>
      </c>
      <c r="AC390" s="205" t="e">
        <f t="shared" si="365"/>
        <v>#DIV/0!</v>
      </c>
      <c r="AD390" s="529"/>
      <c r="AE390" s="203"/>
      <c r="AF390" s="203"/>
      <c r="AG390" s="208" t="e">
        <f t="shared" si="358"/>
        <v>#DIV/0!</v>
      </c>
      <c r="AH390" s="205" t="e">
        <f t="shared" si="366"/>
        <v>#DIV/0!</v>
      </c>
      <c r="AI390" s="529"/>
      <c r="AJ390" s="203"/>
      <c r="AK390" s="203"/>
      <c r="AL390" s="208" t="e">
        <f t="shared" si="359"/>
        <v>#DIV/0!</v>
      </c>
      <c r="AM390" s="205" t="e">
        <f t="shared" si="367"/>
        <v>#DIV/0!</v>
      </c>
      <c r="AN390" s="529"/>
      <c r="AO390" s="203"/>
      <c r="AP390" s="203"/>
      <c r="AQ390" s="208" t="e">
        <f t="shared" si="360"/>
        <v>#DIV/0!</v>
      </c>
      <c r="AR390" s="205" t="e">
        <f t="shared" si="368"/>
        <v>#DIV/0!</v>
      </c>
      <c r="AS390" s="529"/>
      <c r="AT390" s="203"/>
      <c r="AU390" s="203"/>
      <c r="AV390" s="208" t="e">
        <f t="shared" si="361"/>
        <v>#DIV/0!</v>
      </c>
      <c r="AW390" s="205" t="e">
        <f>RANK(AV390, AV$387:AV$401)</f>
        <v>#DIV/0!</v>
      </c>
      <c r="AX390" s="529"/>
    </row>
    <row r="391" spans="2:50" ht="14.25" customHeight="1">
      <c r="B391" s="494"/>
      <c r="C391" s="203">
        <v>5</v>
      </c>
      <c r="D391" s="206"/>
      <c r="E391" s="203"/>
      <c r="F391" s="203"/>
      <c r="G391" s="208" t="e">
        <f t="shared" si="354"/>
        <v>#DIV/0!</v>
      </c>
      <c r="H391" s="529"/>
      <c r="I391" s="209" t="e">
        <f t="shared" si="362"/>
        <v>#DIV/0!</v>
      </c>
      <c r="J391" s="209" t="e">
        <f t="shared" si="362"/>
        <v>#DIV/0!</v>
      </c>
      <c r="K391" s="210" t="e">
        <f t="shared" si="362"/>
        <v>#DIV/0!</v>
      </c>
      <c r="L391" s="530"/>
      <c r="M391" s="209" t="e">
        <f>RANK(K391, K$387:$K$401)</f>
        <v>#DIV/0!</v>
      </c>
      <c r="N391" s="494"/>
      <c r="O391" s="494"/>
      <c r="P391" s="203"/>
      <c r="Q391" s="203"/>
      <c r="R391" s="208" t="e">
        <f t="shared" si="355"/>
        <v>#DIV/0!</v>
      </c>
      <c r="S391" s="205" t="e">
        <f t="shared" si="363"/>
        <v>#DIV/0!</v>
      </c>
      <c r="T391" s="529"/>
      <c r="U391" s="203"/>
      <c r="V391" s="203"/>
      <c r="W391" s="208" t="e">
        <f t="shared" si="356"/>
        <v>#DIV/0!</v>
      </c>
      <c r="X391" s="205" t="e">
        <f t="shared" si="364"/>
        <v>#DIV/0!</v>
      </c>
      <c r="Y391" s="529"/>
      <c r="Z391" s="203"/>
      <c r="AA391" s="203"/>
      <c r="AB391" s="208" t="e">
        <f t="shared" si="357"/>
        <v>#DIV/0!</v>
      </c>
      <c r="AC391" s="205" t="e">
        <f t="shared" si="365"/>
        <v>#DIV/0!</v>
      </c>
      <c r="AD391" s="529"/>
      <c r="AE391" s="203"/>
      <c r="AF391" s="203"/>
      <c r="AG391" s="208" t="e">
        <f t="shared" si="358"/>
        <v>#DIV/0!</v>
      </c>
      <c r="AH391" s="205" t="e">
        <f t="shared" si="366"/>
        <v>#DIV/0!</v>
      </c>
      <c r="AI391" s="529"/>
      <c r="AJ391" s="203"/>
      <c r="AK391" s="203"/>
      <c r="AL391" s="208" t="e">
        <f t="shared" si="359"/>
        <v>#DIV/0!</v>
      </c>
      <c r="AM391" s="205" t="e">
        <f t="shared" si="367"/>
        <v>#DIV/0!</v>
      </c>
      <c r="AN391" s="529"/>
      <c r="AO391" s="203"/>
      <c r="AP391" s="203"/>
      <c r="AQ391" s="208" t="e">
        <f t="shared" si="360"/>
        <v>#DIV/0!</v>
      </c>
      <c r="AR391" s="205" t="e">
        <f t="shared" si="368"/>
        <v>#DIV/0!</v>
      </c>
      <c r="AS391" s="529"/>
      <c r="AT391" s="203"/>
      <c r="AU391" s="203"/>
      <c r="AV391" s="208" t="e">
        <f t="shared" si="361"/>
        <v>#DIV/0!</v>
      </c>
      <c r="AW391" s="205" t="e">
        <f t="shared" si="369"/>
        <v>#DIV/0!</v>
      </c>
      <c r="AX391" s="529"/>
    </row>
    <row r="392" spans="2:50" ht="14.25" customHeight="1">
      <c r="B392" s="494"/>
      <c r="C392" s="203">
        <v>6</v>
      </c>
      <c r="D392" s="206"/>
      <c r="E392" s="203"/>
      <c r="F392" s="203"/>
      <c r="G392" s="208" t="e">
        <f t="shared" si="354"/>
        <v>#DIV/0!</v>
      </c>
      <c r="H392" s="529"/>
      <c r="I392" s="209" t="e">
        <f t="shared" si="362"/>
        <v>#DIV/0!</v>
      </c>
      <c r="J392" s="209" t="e">
        <f t="shared" si="362"/>
        <v>#DIV/0!</v>
      </c>
      <c r="K392" s="210" t="e">
        <f t="shared" si="362"/>
        <v>#DIV/0!</v>
      </c>
      <c r="L392" s="530"/>
      <c r="M392" s="209" t="e">
        <f>RANK(K392, K$387:$K$401)</f>
        <v>#DIV/0!</v>
      </c>
      <c r="N392" s="494"/>
      <c r="O392" s="494"/>
      <c r="P392" s="203"/>
      <c r="Q392" s="203"/>
      <c r="R392" s="208" t="e">
        <f t="shared" si="355"/>
        <v>#DIV/0!</v>
      </c>
      <c r="S392" s="205" t="e">
        <f t="shared" si="363"/>
        <v>#DIV/0!</v>
      </c>
      <c r="T392" s="529"/>
      <c r="U392" s="203"/>
      <c r="V392" s="203"/>
      <c r="W392" s="208" t="e">
        <f t="shared" si="356"/>
        <v>#DIV/0!</v>
      </c>
      <c r="X392" s="205" t="e">
        <f t="shared" si="364"/>
        <v>#DIV/0!</v>
      </c>
      <c r="Y392" s="529"/>
      <c r="Z392" s="203"/>
      <c r="AA392" s="203"/>
      <c r="AB392" s="208" t="e">
        <f t="shared" si="357"/>
        <v>#DIV/0!</v>
      </c>
      <c r="AC392" s="205" t="e">
        <f t="shared" si="365"/>
        <v>#DIV/0!</v>
      </c>
      <c r="AD392" s="529"/>
      <c r="AE392" s="203"/>
      <c r="AF392" s="203"/>
      <c r="AG392" s="208" t="e">
        <f t="shared" si="358"/>
        <v>#DIV/0!</v>
      </c>
      <c r="AH392" s="205" t="e">
        <f t="shared" si="366"/>
        <v>#DIV/0!</v>
      </c>
      <c r="AI392" s="529"/>
      <c r="AJ392" s="203"/>
      <c r="AK392" s="203"/>
      <c r="AL392" s="208" t="e">
        <f t="shared" si="359"/>
        <v>#DIV/0!</v>
      </c>
      <c r="AM392" s="205" t="e">
        <f t="shared" si="367"/>
        <v>#DIV/0!</v>
      </c>
      <c r="AN392" s="529"/>
      <c r="AO392" s="203"/>
      <c r="AP392" s="203"/>
      <c r="AQ392" s="208" t="e">
        <f t="shared" si="360"/>
        <v>#DIV/0!</v>
      </c>
      <c r="AR392" s="205" t="e">
        <f t="shared" si="368"/>
        <v>#DIV/0!</v>
      </c>
      <c r="AS392" s="529"/>
      <c r="AT392" s="203"/>
      <c r="AU392" s="203"/>
      <c r="AV392" s="208" t="e">
        <f t="shared" si="361"/>
        <v>#DIV/0!</v>
      </c>
      <c r="AW392" s="205" t="e">
        <f t="shared" si="369"/>
        <v>#DIV/0!</v>
      </c>
      <c r="AX392" s="529"/>
    </row>
    <row r="393" spans="2:50" ht="14.25" customHeight="1">
      <c r="B393" s="494"/>
      <c r="C393" s="203">
        <v>7</v>
      </c>
      <c r="D393" s="206"/>
      <c r="E393" s="203"/>
      <c r="F393" s="203"/>
      <c r="G393" s="208" t="e">
        <f t="shared" si="354"/>
        <v>#DIV/0!</v>
      </c>
      <c r="H393" s="529"/>
      <c r="I393" s="209" t="e">
        <f t="shared" si="362"/>
        <v>#DIV/0!</v>
      </c>
      <c r="J393" s="209" t="e">
        <f t="shared" si="362"/>
        <v>#DIV/0!</v>
      </c>
      <c r="K393" s="210" t="e">
        <f t="shared" si="362"/>
        <v>#DIV/0!</v>
      </c>
      <c r="L393" s="530"/>
      <c r="M393" s="209" t="e">
        <f>RANK(K393, K$387:$K$401)</f>
        <v>#DIV/0!</v>
      </c>
      <c r="N393" s="494"/>
      <c r="O393" s="494"/>
      <c r="P393" s="203"/>
      <c r="Q393" s="203"/>
      <c r="R393" s="208" t="e">
        <f t="shared" si="355"/>
        <v>#DIV/0!</v>
      </c>
      <c r="S393" s="205" t="e">
        <f t="shared" si="363"/>
        <v>#DIV/0!</v>
      </c>
      <c r="T393" s="529"/>
      <c r="U393" s="203"/>
      <c r="V393" s="203"/>
      <c r="W393" s="208" t="e">
        <f t="shared" si="356"/>
        <v>#DIV/0!</v>
      </c>
      <c r="X393" s="205" t="e">
        <f t="shared" si="364"/>
        <v>#DIV/0!</v>
      </c>
      <c r="Y393" s="529"/>
      <c r="Z393" s="203"/>
      <c r="AA393" s="203"/>
      <c r="AB393" s="208" t="e">
        <f t="shared" si="357"/>
        <v>#DIV/0!</v>
      </c>
      <c r="AC393" s="205" t="e">
        <f t="shared" si="365"/>
        <v>#DIV/0!</v>
      </c>
      <c r="AD393" s="529"/>
      <c r="AE393" s="203"/>
      <c r="AF393" s="203"/>
      <c r="AG393" s="208" t="e">
        <f t="shared" si="358"/>
        <v>#DIV/0!</v>
      </c>
      <c r="AH393" s="205" t="e">
        <f t="shared" si="366"/>
        <v>#DIV/0!</v>
      </c>
      <c r="AI393" s="529"/>
      <c r="AJ393" s="203"/>
      <c r="AK393" s="203"/>
      <c r="AL393" s="208" t="e">
        <f t="shared" si="359"/>
        <v>#DIV/0!</v>
      </c>
      <c r="AM393" s="205" t="e">
        <f t="shared" si="367"/>
        <v>#DIV/0!</v>
      </c>
      <c r="AN393" s="529"/>
      <c r="AO393" s="203"/>
      <c r="AP393" s="203"/>
      <c r="AQ393" s="208" t="e">
        <f t="shared" si="360"/>
        <v>#DIV/0!</v>
      </c>
      <c r="AR393" s="205" t="e">
        <f t="shared" si="368"/>
        <v>#DIV/0!</v>
      </c>
      <c r="AS393" s="529"/>
      <c r="AT393" s="203"/>
      <c r="AU393" s="203"/>
      <c r="AV393" s="208" t="e">
        <f t="shared" si="361"/>
        <v>#DIV/0!</v>
      </c>
      <c r="AW393" s="205" t="e">
        <f t="shared" si="369"/>
        <v>#DIV/0!</v>
      </c>
      <c r="AX393" s="529"/>
    </row>
    <row r="394" spans="2:50" ht="14.25" customHeight="1">
      <c r="B394" s="494"/>
      <c r="C394" s="203">
        <v>8</v>
      </c>
      <c r="D394" s="206"/>
      <c r="E394" s="203"/>
      <c r="F394" s="203"/>
      <c r="G394" s="208" t="e">
        <f t="shared" si="354"/>
        <v>#DIV/0!</v>
      </c>
      <c r="H394" s="529"/>
      <c r="I394" s="209" t="e">
        <f t="shared" si="362"/>
        <v>#DIV/0!</v>
      </c>
      <c r="J394" s="209" t="e">
        <f t="shared" si="362"/>
        <v>#DIV/0!</v>
      </c>
      <c r="K394" s="210" t="e">
        <f t="shared" si="362"/>
        <v>#DIV/0!</v>
      </c>
      <c r="L394" s="530"/>
      <c r="M394" s="209" t="e">
        <f>RANK(K394, K$387:$K$401)</f>
        <v>#DIV/0!</v>
      </c>
      <c r="N394" s="494"/>
      <c r="O394" s="494"/>
      <c r="P394" s="203"/>
      <c r="Q394" s="203"/>
      <c r="R394" s="208" t="e">
        <f t="shared" si="355"/>
        <v>#DIV/0!</v>
      </c>
      <c r="S394" s="205" t="e">
        <f t="shared" si="363"/>
        <v>#DIV/0!</v>
      </c>
      <c r="T394" s="529"/>
      <c r="U394" s="203"/>
      <c r="V394" s="203"/>
      <c r="W394" s="208" t="e">
        <f t="shared" si="356"/>
        <v>#DIV/0!</v>
      </c>
      <c r="X394" s="205" t="e">
        <f t="shared" si="364"/>
        <v>#DIV/0!</v>
      </c>
      <c r="Y394" s="529"/>
      <c r="Z394" s="203"/>
      <c r="AA394" s="203"/>
      <c r="AB394" s="208" t="e">
        <f t="shared" si="357"/>
        <v>#DIV/0!</v>
      </c>
      <c r="AC394" s="205" t="e">
        <f t="shared" si="365"/>
        <v>#DIV/0!</v>
      </c>
      <c r="AD394" s="529"/>
      <c r="AE394" s="203"/>
      <c r="AF394" s="203"/>
      <c r="AG394" s="208" t="e">
        <f t="shared" si="358"/>
        <v>#DIV/0!</v>
      </c>
      <c r="AH394" s="205" t="e">
        <f t="shared" si="366"/>
        <v>#DIV/0!</v>
      </c>
      <c r="AI394" s="529"/>
      <c r="AJ394" s="203"/>
      <c r="AK394" s="203"/>
      <c r="AL394" s="208" t="e">
        <f t="shared" si="359"/>
        <v>#DIV/0!</v>
      </c>
      <c r="AM394" s="205" t="e">
        <f t="shared" si="367"/>
        <v>#DIV/0!</v>
      </c>
      <c r="AN394" s="529"/>
      <c r="AO394" s="203"/>
      <c r="AP394" s="203"/>
      <c r="AQ394" s="208" t="e">
        <f t="shared" si="360"/>
        <v>#DIV/0!</v>
      </c>
      <c r="AR394" s="205" t="e">
        <f t="shared" si="368"/>
        <v>#DIV/0!</v>
      </c>
      <c r="AS394" s="529"/>
      <c r="AT394" s="203"/>
      <c r="AU394" s="203"/>
      <c r="AV394" s="208" t="e">
        <f t="shared" si="361"/>
        <v>#DIV/0!</v>
      </c>
      <c r="AW394" s="205" t="e">
        <f t="shared" si="369"/>
        <v>#DIV/0!</v>
      </c>
      <c r="AX394" s="529"/>
    </row>
    <row r="395" spans="2:50" ht="14.25" customHeight="1">
      <c r="B395" s="494"/>
      <c r="C395" s="203">
        <v>9</v>
      </c>
      <c r="D395" s="206"/>
      <c r="E395" s="203"/>
      <c r="F395" s="203"/>
      <c r="G395" s="208" t="e">
        <f t="shared" si="354"/>
        <v>#DIV/0!</v>
      </c>
      <c r="H395" s="529"/>
      <c r="I395" s="209" t="e">
        <f t="shared" si="362"/>
        <v>#DIV/0!</v>
      </c>
      <c r="J395" s="209" t="e">
        <f t="shared" si="362"/>
        <v>#DIV/0!</v>
      </c>
      <c r="K395" s="210" t="e">
        <f t="shared" si="362"/>
        <v>#DIV/0!</v>
      </c>
      <c r="L395" s="530"/>
      <c r="M395" s="209" t="e">
        <f>RANK(K395, K$387:$K$401)</f>
        <v>#DIV/0!</v>
      </c>
      <c r="N395" s="494"/>
      <c r="O395" s="494"/>
      <c r="P395" s="203"/>
      <c r="Q395" s="203"/>
      <c r="R395" s="208" t="e">
        <f t="shared" si="355"/>
        <v>#DIV/0!</v>
      </c>
      <c r="S395" s="205" t="e">
        <f t="shared" si="363"/>
        <v>#DIV/0!</v>
      </c>
      <c r="T395" s="529"/>
      <c r="U395" s="203"/>
      <c r="V395" s="203"/>
      <c r="W395" s="208" t="e">
        <f t="shared" si="356"/>
        <v>#DIV/0!</v>
      </c>
      <c r="X395" s="205" t="e">
        <f t="shared" si="364"/>
        <v>#DIV/0!</v>
      </c>
      <c r="Y395" s="529"/>
      <c r="Z395" s="203"/>
      <c r="AA395" s="203"/>
      <c r="AB395" s="208" t="e">
        <f t="shared" si="357"/>
        <v>#DIV/0!</v>
      </c>
      <c r="AC395" s="205" t="e">
        <f t="shared" si="365"/>
        <v>#DIV/0!</v>
      </c>
      <c r="AD395" s="529"/>
      <c r="AE395" s="203"/>
      <c r="AF395" s="203"/>
      <c r="AG395" s="208" t="e">
        <f t="shared" si="358"/>
        <v>#DIV/0!</v>
      </c>
      <c r="AH395" s="205" t="e">
        <f t="shared" si="366"/>
        <v>#DIV/0!</v>
      </c>
      <c r="AI395" s="529"/>
      <c r="AJ395" s="203"/>
      <c r="AK395" s="203"/>
      <c r="AL395" s="208" t="e">
        <f t="shared" si="359"/>
        <v>#DIV/0!</v>
      </c>
      <c r="AM395" s="205" t="e">
        <f t="shared" si="367"/>
        <v>#DIV/0!</v>
      </c>
      <c r="AN395" s="529"/>
      <c r="AO395" s="203"/>
      <c r="AP395" s="203"/>
      <c r="AQ395" s="208" t="e">
        <f t="shared" si="360"/>
        <v>#DIV/0!</v>
      </c>
      <c r="AR395" s="205" t="e">
        <f t="shared" si="368"/>
        <v>#DIV/0!</v>
      </c>
      <c r="AS395" s="529"/>
      <c r="AT395" s="203"/>
      <c r="AU395" s="203"/>
      <c r="AV395" s="208" t="e">
        <f t="shared" si="361"/>
        <v>#DIV/0!</v>
      </c>
      <c r="AW395" s="205" t="e">
        <f t="shared" si="369"/>
        <v>#DIV/0!</v>
      </c>
      <c r="AX395" s="529"/>
    </row>
    <row r="396" spans="2:50" ht="14.25" customHeight="1">
      <c r="B396" s="494"/>
      <c r="C396" s="203">
        <v>10</v>
      </c>
      <c r="D396" s="206"/>
      <c r="E396" s="203"/>
      <c r="F396" s="203"/>
      <c r="G396" s="208" t="e">
        <f t="shared" si="354"/>
        <v>#DIV/0!</v>
      </c>
      <c r="H396" s="529"/>
      <c r="I396" s="209" t="e">
        <f t="shared" si="362"/>
        <v>#DIV/0!</v>
      </c>
      <c r="J396" s="209" t="e">
        <f t="shared" si="362"/>
        <v>#DIV/0!</v>
      </c>
      <c r="K396" s="210" t="e">
        <f t="shared" si="362"/>
        <v>#DIV/0!</v>
      </c>
      <c r="L396" s="530"/>
      <c r="M396" s="209" t="e">
        <f>RANK(K396, K$387:$K$401)</f>
        <v>#DIV/0!</v>
      </c>
      <c r="N396" s="494"/>
      <c r="O396" s="494"/>
      <c r="P396" s="203"/>
      <c r="Q396" s="203"/>
      <c r="R396" s="208" t="e">
        <f t="shared" si="355"/>
        <v>#DIV/0!</v>
      </c>
      <c r="S396" s="205" t="e">
        <f t="shared" si="363"/>
        <v>#DIV/0!</v>
      </c>
      <c r="T396" s="529"/>
      <c r="U396" s="203"/>
      <c r="V396" s="203"/>
      <c r="W396" s="208" t="e">
        <f t="shared" si="356"/>
        <v>#DIV/0!</v>
      </c>
      <c r="X396" s="205" t="e">
        <f t="shared" si="364"/>
        <v>#DIV/0!</v>
      </c>
      <c r="Y396" s="529"/>
      <c r="Z396" s="203"/>
      <c r="AA396" s="203"/>
      <c r="AB396" s="208" t="e">
        <f t="shared" si="357"/>
        <v>#DIV/0!</v>
      </c>
      <c r="AC396" s="205" t="e">
        <f t="shared" si="365"/>
        <v>#DIV/0!</v>
      </c>
      <c r="AD396" s="529"/>
      <c r="AE396" s="203"/>
      <c r="AF396" s="203"/>
      <c r="AG396" s="208" t="e">
        <f t="shared" si="358"/>
        <v>#DIV/0!</v>
      </c>
      <c r="AH396" s="205" t="e">
        <f t="shared" si="366"/>
        <v>#DIV/0!</v>
      </c>
      <c r="AI396" s="529"/>
      <c r="AJ396" s="203"/>
      <c r="AK396" s="203"/>
      <c r="AL396" s="208" t="e">
        <f t="shared" si="359"/>
        <v>#DIV/0!</v>
      </c>
      <c r="AM396" s="205" t="e">
        <f t="shared" si="367"/>
        <v>#DIV/0!</v>
      </c>
      <c r="AN396" s="529"/>
      <c r="AO396" s="203"/>
      <c r="AP396" s="203"/>
      <c r="AQ396" s="208" t="e">
        <f t="shared" si="360"/>
        <v>#DIV/0!</v>
      </c>
      <c r="AR396" s="205" t="e">
        <f t="shared" si="368"/>
        <v>#DIV/0!</v>
      </c>
      <c r="AS396" s="529"/>
      <c r="AT396" s="203"/>
      <c r="AU396" s="203"/>
      <c r="AV396" s="208" t="e">
        <f t="shared" si="361"/>
        <v>#DIV/0!</v>
      </c>
      <c r="AW396" s="205" t="e">
        <f t="shared" si="369"/>
        <v>#DIV/0!</v>
      </c>
      <c r="AX396" s="529"/>
    </row>
    <row r="397" spans="2:50" ht="14.25" customHeight="1">
      <c r="B397" s="494"/>
      <c r="C397" s="203">
        <v>11</v>
      </c>
      <c r="D397" s="206"/>
      <c r="E397" s="203"/>
      <c r="F397" s="203"/>
      <c r="G397" s="208" t="e">
        <f t="shared" si="354"/>
        <v>#DIV/0!</v>
      </c>
      <c r="H397" s="529"/>
      <c r="I397" s="209" t="e">
        <f t="shared" si="362"/>
        <v>#DIV/0!</v>
      </c>
      <c r="J397" s="209" t="e">
        <f t="shared" si="362"/>
        <v>#DIV/0!</v>
      </c>
      <c r="K397" s="210" t="e">
        <f t="shared" si="362"/>
        <v>#DIV/0!</v>
      </c>
      <c r="L397" s="530"/>
      <c r="M397" s="209" t="e">
        <f>RANK(K397, K$387:$K$401)</f>
        <v>#DIV/0!</v>
      </c>
      <c r="N397" s="494"/>
      <c r="O397" s="494"/>
      <c r="P397" s="203"/>
      <c r="Q397" s="203"/>
      <c r="R397" s="208" t="e">
        <f t="shared" si="355"/>
        <v>#DIV/0!</v>
      </c>
      <c r="S397" s="205" t="e">
        <f t="shared" si="363"/>
        <v>#DIV/0!</v>
      </c>
      <c r="T397" s="529"/>
      <c r="U397" s="203"/>
      <c r="V397" s="203"/>
      <c r="W397" s="208" t="e">
        <f t="shared" si="356"/>
        <v>#DIV/0!</v>
      </c>
      <c r="X397" s="205" t="e">
        <f t="shared" si="364"/>
        <v>#DIV/0!</v>
      </c>
      <c r="Y397" s="529"/>
      <c r="Z397" s="203"/>
      <c r="AA397" s="203"/>
      <c r="AB397" s="208" t="e">
        <f t="shared" si="357"/>
        <v>#DIV/0!</v>
      </c>
      <c r="AC397" s="205" t="e">
        <f t="shared" si="365"/>
        <v>#DIV/0!</v>
      </c>
      <c r="AD397" s="529"/>
      <c r="AE397" s="203"/>
      <c r="AF397" s="203"/>
      <c r="AG397" s="208" t="e">
        <f t="shared" si="358"/>
        <v>#DIV/0!</v>
      </c>
      <c r="AH397" s="205" t="e">
        <f t="shared" si="366"/>
        <v>#DIV/0!</v>
      </c>
      <c r="AI397" s="529"/>
      <c r="AJ397" s="203"/>
      <c r="AK397" s="203"/>
      <c r="AL397" s="208" t="e">
        <f t="shared" si="359"/>
        <v>#DIV/0!</v>
      </c>
      <c r="AM397" s="205" t="e">
        <f t="shared" si="367"/>
        <v>#DIV/0!</v>
      </c>
      <c r="AN397" s="529"/>
      <c r="AO397" s="203"/>
      <c r="AP397" s="203"/>
      <c r="AQ397" s="208" t="e">
        <f t="shared" si="360"/>
        <v>#DIV/0!</v>
      </c>
      <c r="AR397" s="205" t="e">
        <f t="shared" si="368"/>
        <v>#DIV/0!</v>
      </c>
      <c r="AS397" s="529"/>
      <c r="AT397" s="203"/>
      <c r="AU397" s="203"/>
      <c r="AV397" s="208" t="e">
        <f t="shared" si="361"/>
        <v>#DIV/0!</v>
      </c>
      <c r="AW397" s="205" t="e">
        <f t="shared" si="369"/>
        <v>#DIV/0!</v>
      </c>
      <c r="AX397" s="529"/>
    </row>
    <row r="398" spans="2:50" ht="14.25" customHeight="1">
      <c r="B398" s="494"/>
      <c r="C398" s="203">
        <v>12</v>
      </c>
      <c r="D398" s="206"/>
      <c r="E398" s="203"/>
      <c r="F398" s="203"/>
      <c r="G398" s="208" t="e">
        <f t="shared" si="354"/>
        <v>#DIV/0!</v>
      </c>
      <c r="H398" s="529"/>
      <c r="I398" s="209" t="e">
        <f t="shared" si="362"/>
        <v>#DIV/0!</v>
      </c>
      <c r="J398" s="209" t="e">
        <f t="shared" si="362"/>
        <v>#DIV/0!</v>
      </c>
      <c r="K398" s="210" t="e">
        <f t="shared" si="362"/>
        <v>#DIV/0!</v>
      </c>
      <c r="L398" s="530"/>
      <c r="M398" s="209" t="e">
        <f>RANK(K398, K$387:$K$401)</f>
        <v>#DIV/0!</v>
      </c>
      <c r="N398" s="494"/>
      <c r="O398" s="494"/>
      <c r="P398" s="203"/>
      <c r="Q398" s="203"/>
      <c r="R398" s="208" t="e">
        <f t="shared" si="355"/>
        <v>#DIV/0!</v>
      </c>
      <c r="S398" s="205" t="e">
        <f t="shared" si="363"/>
        <v>#DIV/0!</v>
      </c>
      <c r="T398" s="529"/>
      <c r="U398" s="203"/>
      <c r="V398" s="203"/>
      <c r="W398" s="208" t="e">
        <f t="shared" si="356"/>
        <v>#DIV/0!</v>
      </c>
      <c r="X398" s="205" t="e">
        <f t="shared" si="364"/>
        <v>#DIV/0!</v>
      </c>
      <c r="Y398" s="529"/>
      <c r="Z398" s="203"/>
      <c r="AA398" s="203"/>
      <c r="AB398" s="208" t="e">
        <f t="shared" si="357"/>
        <v>#DIV/0!</v>
      </c>
      <c r="AC398" s="205" t="e">
        <f t="shared" si="365"/>
        <v>#DIV/0!</v>
      </c>
      <c r="AD398" s="529"/>
      <c r="AE398" s="203"/>
      <c r="AF398" s="203"/>
      <c r="AG398" s="208" t="e">
        <f t="shared" si="358"/>
        <v>#DIV/0!</v>
      </c>
      <c r="AH398" s="205" t="e">
        <f t="shared" si="366"/>
        <v>#DIV/0!</v>
      </c>
      <c r="AI398" s="529"/>
      <c r="AJ398" s="203"/>
      <c r="AK398" s="203"/>
      <c r="AL398" s="208" t="e">
        <f t="shared" si="359"/>
        <v>#DIV/0!</v>
      </c>
      <c r="AM398" s="205" t="e">
        <f t="shared" si="367"/>
        <v>#DIV/0!</v>
      </c>
      <c r="AN398" s="529"/>
      <c r="AO398" s="203"/>
      <c r="AP398" s="203"/>
      <c r="AQ398" s="208" t="e">
        <f t="shared" si="360"/>
        <v>#DIV/0!</v>
      </c>
      <c r="AR398" s="205" t="e">
        <f t="shared" si="368"/>
        <v>#DIV/0!</v>
      </c>
      <c r="AS398" s="529"/>
      <c r="AT398" s="203"/>
      <c r="AU398" s="203"/>
      <c r="AV398" s="208" t="e">
        <f t="shared" si="361"/>
        <v>#DIV/0!</v>
      </c>
      <c r="AW398" s="205" t="e">
        <f t="shared" si="369"/>
        <v>#DIV/0!</v>
      </c>
      <c r="AX398" s="529"/>
    </row>
    <row r="399" spans="2:50" ht="14.25" customHeight="1">
      <c r="B399" s="494"/>
      <c r="C399" s="203">
        <v>13</v>
      </c>
      <c r="D399" s="206"/>
      <c r="E399" s="203"/>
      <c r="F399" s="203"/>
      <c r="G399" s="208" t="e">
        <f t="shared" si="354"/>
        <v>#DIV/0!</v>
      </c>
      <c r="H399" s="529"/>
      <c r="I399" s="209" t="e">
        <f t="shared" si="362"/>
        <v>#DIV/0!</v>
      </c>
      <c r="J399" s="209" t="e">
        <f t="shared" si="362"/>
        <v>#DIV/0!</v>
      </c>
      <c r="K399" s="210" t="e">
        <f t="shared" si="362"/>
        <v>#DIV/0!</v>
      </c>
      <c r="L399" s="530"/>
      <c r="M399" s="209" t="e">
        <f>RANK(K399, K$387:$K$401)</f>
        <v>#DIV/0!</v>
      </c>
      <c r="N399" s="494"/>
      <c r="O399" s="494"/>
      <c r="P399" s="203"/>
      <c r="Q399" s="203"/>
      <c r="R399" s="208" t="e">
        <f t="shared" si="355"/>
        <v>#DIV/0!</v>
      </c>
      <c r="S399" s="205" t="e">
        <f t="shared" si="363"/>
        <v>#DIV/0!</v>
      </c>
      <c r="T399" s="529"/>
      <c r="U399" s="203"/>
      <c r="V399" s="203"/>
      <c r="W399" s="208" t="e">
        <f t="shared" si="356"/>
        <v>#DIV/0!</v>
      </c>
      <c r="X399" s="205" t="e">
        <f t="shared" si="364"/>
        <v>#DIV/0!</v>
      </c>
      <c r="Y399" s="529"/>
      <c r="Z399" s="203"/>
      <c r="AA399" s="203"/>
      <c r="AB399" s="208" t="e">
        <f t="shared" si="357"/>
        <v>#DIV/0!</v>
      </c>
      <c r="AC399" s="205" t="e">
        <f t="shared" si="365"/>
        <v>#DIV/0!</v>
      </c>
      <c r="AD399" s="529"/>
      <c r="AE399" s="203"/>
      <c r="AF399" s="203"/>
      <c r="AG399" s="208" t="e">
        <f t="shared" si="358"/>
        <v>#DIV/0!</v>
      </c>
      <c r="AH399" s="205" t="e">
        <f t="shared" si="366"/>
        <v>#DIV/0!</v>
      </c>
      <c r="AI399" s="529"/>
      <c r="AJ399" s="203"/>
      <c r="AK399" s="203"/>
      <c r="AL399" s="208" t="e">
        <f t="shared" si="359"/>
        <v>#DIV/0!</v>
      </c>
      <c r="AM399" s="205" t="e">
        <f t="shared" si="367"/>
        <v>#DIV/0!</v>
      </c>
      <c r="AN399" s="529"/>
      <c r="AO399" s="203"/>
      <c r="AP399" s="203"/>
      <c r="AQ399" s="208" t="e">
        <f t="shared" si="360"/>
        <v>#DIV/0!</v>
      </c>
      <c r="AR399" s="205" t="e">
        <f t="shared" si="368"/>
        <v>#DIV/0!</v>
      </c>
      <c r="AS399" s="529"/>
      <c r="AT399" s="203"/>
      <c r="AU399" s="203"/>
      <c r="AV399" s="208" t="e">
        <f t="shared" si="361"/>
        <v>#DIV/0!</v>
      </c>
      <c r="AW399" s="205" t="e">
        <f t="shared" si="369"/>
        <v>#DIV/0!</v>
      </c>
      <c r="AX399" s="529"/>
    </row>
    <row r="400" spans="2:50" ht="14.25" customHeight="1">
      <c r="B400" s="494"/>
      <c r="C400" s="203">
        <v>14</v>
      </c>
      <c r="D400" s="206"/>
      <c r="E400" s="203"/>
      <c r="F400" s="203"/>
      <c r="G400" s="208" t="e">
        <f t="shared" si="354"/>
        <v>#DIV/0!</v>
      </c>
      <c r="H400" s="529"/>
      <c r="I400" s="209" t="e">
        <f t="shared" si="362"/>
        <v>#DIV/0!</v>
      </c>
      <c r="J400" s="209" t="e">
        <f t="shared" si="362"/>
        <v>#DIV/0!</v>
      </c>
      <c r="K400" s="210" t="e">
        <f t="shared" si="362"/>
        <v>#DIV/0!</v>
      </c>
      <c r="L400" s="530"/>
      <c r="M400" s="209" t="e">
        <f>RANK(K400, K$387:$K$401)</f>
        <v>#DIV/0!</v>
      </c>
      <c r="N400" s="494"/>
      <c r="O400" s="494"/>
      <c r="P400" s="203"/>
      <c r="Q400" s="203"/>
      <c r="R400" s="208" t="e">
        <f t="shared" si="355"/>
        <v>#DIV/0!</v>
      </c>
      <c r="S400" s="205" t="e">
        <f t="shared" si="363"/>
        <v>#DIV/0!</v>
      </c>
      <c r="T400" s="529"/>
      <c r="U400" s="203"/>
      <c r="V400" s="203"/>
      <c r="W400" s="208" t="e">
        <f t="shared" si="356"/>
        <v>#DIV/0!</v>
      </c>
      <c r="X400" s="205" t="e">
        <f t="shared" si="364"/>
        <v>#DIV/0!</v>
      </c>
      <c r="Y400" s="529"/>
      <c r="Z400" s="203"/>
      <c r="AA400" s="203"/>
      <c r="AB400" s="208" t="e">
        <f t="shared" si="357"/>
        <v>#DIV/0!</v>
      </c>
      <c r="AC400" s="205" t="e">
        <f t="shared" si="365"/>
        <v>#DIV/0!</v>
      </c>
      <c r="AD400" s="529"/>
      <c r="AE400" s="203"/>
      <c r="AF400" s="203"/>
      <c r="AG400" s="208" t="e">
        <f t="shared" si="358"/>
        <v>#DIV/0!</v>
      </c>
      <c r="AH400" s="205" t="e">
        <f t="shared" si="366"/>
        <v>#DIV/0!</v>
      </c>
      <c r="AI400" s="529"/>
      <c r="AJ400" s="203"/>
      <c r="AK400" s="203"/>
      <c r="AL400" s="208" t="e">
        <f t="shared" si="359"/>
        <v>#DIV/0!</v>
      </c>
      <c r="AM400" s="205" t="e">
        <f t="shared" si="367"/>
        <v>#DIV/0!</v>
      </c>
      <c r="AN400" s="529"/>
      <c r="AO400" s="203"/>
      <c r="AP400" s="203"/>
      <c r="AQ400" s="208" t="e">
        <f t="shared" si="360"/>
        <v>#DIV/0!</v>
      </c>
      <c r="AR400" s="205" t="e">
        <f t="shared" si="368"/>
        <v>#DIV/0!</v>
      </c>
      <c r="AS400" s="529"/>
      <c r="AT400" s="203"/>
      <c r="AU400" s="203"/>
      <c r="AV400" s="208" t="e">
        <f t="shared" si="361"/>
        <v>#DIV/0!</v>
      </c>
      <c r="AW400" s="205" t="e">
        <f t="shared" si="369"/>
        <v>#DIV/0!</v>
      </c>
      <c r="AX400" s="529"/>
    </row>
    <row r="401" spans="2:50" ht="14.25" customHeight="1">
      <c r="B401" s="494"/>
      <c r="C401" s="203">
        <v>15</v>
      </c>
      <c r="D401" s="206"/>
      <c r="E401" s="203"/>
      <c r="F401" s="203"/>
      <c r="G401" s="208" t="e">
        <f t="shared" si="354"/>
        <v>#DIV/0!</v>
      </c>
      <c r="H401" s="529"/>
      <c r="I401" s="209" t="e">
        <f t="shared" si="362"/>
        <v>#DIV/0!</v>
      </c>
      <c r="J401" s="209" t="e">
        <f t="shared" si="362"/>
        <v>#DIV/0!</v>
      </c>
      <c r="K401" s="210" t="e">
        <f t="shared" si="362"/>
        <v>#DIV/0!</v>
      </c>
      <c r="L401" s="530"/>
      <c r="M401" s="209" t="e">
        <f>RANK(K401, K$387:$K$401)</f>
        <v>#DIV/0!</v>
      </c>
      <c r="N401" s="494"/>
      <c r="O401" s="494"/>
      <c r="P401" s="203"/>
      <c r="Q401" s="207"/>
      <c r="R401" s="208" t="e">
        <f>Q401/P401</f>
        <v>#DIV/0!</v>
      </c>
      <c r="S401" s="205" t="e">
        <f t="shared" si="363"/>
        <v>#DIV/0!</v>
      </c>
      <c r="T401" s="529"/>
      <c r="U401" s="203"/>
      <c r="V401" s="207"/>
      <c r="W401" s="208" t="e">
        <f>V401/U401</f>
        <v>#DIV/0!</v>
      </c>
      <c r="X401" s="205" t="e">
        <f t="shared" si="364"/>
        <v>#DIV/0!</v>
      </c>
      <c r="Y401" s="529"/>
      <c r="Z401" s="203"/>
      <c r="AA401" s="207"/>
      <c r="AB401" s="208" t="e">
        <f>AA401/Z401</f>
        <v>#DIV/0!</v>
      </c>
      <c r="AC401" s="205" t="e">
        <f t="shared" si="365"/>
        <v>#DIV/0!</v>
      </c>
      <c r="AD401" s="529"/>
      <c r="AE401" s="203"/>
      <c r="AF401" s="207"/>
      <c r="AG401" s="208" t="e">
        <f>AF401/AE401</f>
        <v>#DIV/0!</v>
      </c>
      <c r="AH401" s="205" t="e">
        <f t="shared" si="366"/>
        <v>#DIV/0!</v>
      </c>
      <c r="AI401" s="529"/>
      <c r="AJ401" s="203"/>
      <c r="AK401" s="207"/>
      <c r="AL401" s="208" t="e">
        <f>AK401/AJ401</f>
        <v>#DIV/0!</v>
      </c>
      <c r="AM401" s="205" t="e">
        <f t="shared" si="367"/>
        <v>#DIV/0!</v>
      </c>
      <c r="AN401" s="529"/>
      <c r="AO401" s="203"/>
      <c r="AP401" s="207"/>
      <c r="AQ401" s="208" t="e">
        <f>AP401/AO401</f>
        <v>#DIV/0!</v>
      </c>
      <c r="AR401" s="205" t="e">
        <f t="shared" si="368"/>
        <v>#DIV/0!</v>
      </c>
      <c r="AS401" s="529"/>
      <c r="AT401" s="203"/>
      <c r="AU401" s="207"/>
      <c r="AV401" s="208" t="e">
        <f>AU401/AT401</f>
        <v>#DIV/0!</v>
      </c>
      <c r="AW401" s="205" t="e">
        <f t="shared" si="369"/>
        <v>#DIV/0!</v>
      </c>
      <c r="AX401" s="529"/>
    </row>
  </sheetData>
  <mergeCells count="1180"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AX401"/>
  <sheetViews>
    <sheetView zoomScaleNormal="100" workbookViewId="0">
      <pane xSplit="13" ySplit="3" topLeftCell="N331" activePane="bottomRight" state="frozen"/>
      <selection activeCell="L95" sqref="L95"/>
      <selection pane="topRight" activeCell="L95" sqref="L95"/>
      <selection pane="bottomLeft" activeCell="L95" sqref="L95"/>
      <selection pane="bottomRight" activeCell="L347" sqref="L347:L36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380" t="s">
        <v>766</v>
      </c>
      <c r="C1" s="198">
        <f>AVERAGE(L267,L287,L307,L327,L347)</f>
        <v>149.91964715723026</v>
      </c>
    </row>
    <row r="2" spans="1:50" ht="14.25" hidden="1" customHeight="1" outlineLevel="1">
      <c r="B2" s="584" t="s">
        <v>607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6"/>
      <c r="N2" s="575" t="s">
        <v>445</v>
      </c>
      <c r="O2" s="575" t="s">
        <v>105</v>
      </c>
      <c r="P2" s="587"/>
      <c r="Q2" s="588"/>
      <c r="R2" s="588"/>
      <c r="S2" s="588"/>
      <c r="T2" s="588"/>
      <c r="U2" s="589"/>
      <c r="V2" s="590"/>
      <c r="W2" s="590"/>
      <c r="X2" s="590"/>
      <c r="Y2" s="590"/>
      <c r="Z2" s="587"/>
      <c r="AA2" s="588"/>
      <c r="AB2" s="588"/>
      <c r="AC2" s="588"/>
      <c r="AD2" s="588"/>
      <c r="AE2" s="589">
        <v>45870</v>
      </c>
      <c r="AF2" s="590"/>
      <c r="AG2" s="590"/>
      <c r="AH2" s="590"/>
      <c r="AI2" s="590"/>
      <c r="AJ2" s="591">
        <v>45871</v>
      </c>
      <c r="AK2" s="592"/>
      <c r="AL2" s="592"/>
      <c r="AM2" s="592"/>
      <c r="AN2" s="593"/>
      <c r="AO2" s="589">
        <v>45872</v>
      </c>
      <c r="AP2" s="590"/>
      <c r="AQ2" s="590"/>
      <c r="AR2" s="590"/>
      <c r="AS2" s="590"/>
      <c r="AT2" s="591">
        <v>45873</v>
      </c>
      <c r="AU2" s="592"/>
      <c r="AV2" s="592"/>
      <c r="AW2" s="592"/>
      <c r="AX2" s="593"/>
    </row>
    <row r="3" spans="1:50" ht="14.25" hidden="1" customHeight="1" outlineLevel="1">
      <c r="B3" s="534"/>
      <c r="C3" s="534"/>
      <c r="D3" s="534"/>
      <c r="E3" s="534"/>
      <c r="F3" s="534"/>
      <c r="G3" s="534"/>
      <c r="H3" s="534"/>
      <c r="I3" s="534"/>
      <c r="J3" s="534"/>
      <c r="K3" s="534"/>
      <c r="L3" s="534"/>
      <c r="M3" s="535"/>
      <c r="N3" s="577"/>
      <c r="O3" s="577"/>
      <c r="P3" s="587" t="s">
        <v>118</v>
      </c>
      <c r="Q3" s="588"/>
      <c r="R3" s="588"/>
      <c r="S3" s="588"/>
      <c r="T3" s="588"/>
      <c r="U3" s="589" t="s">
        <v>112</v>
      </c>
      <c r="V3" s="590"/>
      <c r="W3" s="590"/>
      <c r="X3" s="590"/>
      <c r="Y3" s="590"/>
      <c r="Z3" s="587" t="s">
        <v>113</v>
      </c>
      <c r="AA3" s="588"/>
      <c r="AB3" s="588"/>
      <c r="AC3" s="588"/>
      <c r="AD3" s="588"/>
      <c r="AE3" s="595">
        <f>AE2</f>
        <v>45870</v>
      </c>
      <c r="AF3" s="595"/>
      <c r="AG3" s="595"/>
      <c r="AH3" s="595"/>
      <c r="AI3" s="595"/>
      <c r="AJ3" s="596">
        <f t="shared" ref="AJ3" si="0">AJ2</f>
        <v>45871</v>
      </c>
      <c r="AK3" s="597"/>
      <c r="AL3" s="597"/>
      <c r="AM3" s="597"/>
      <c r="AN3" s="598"/>
      <c r="AO3" s="595">
        <f t="shared" ref="AO3" si="1">AO2</f>
        <v>45872</v>
      </c>
      <c r="AP3" s="595"/>
      <c r="AQ3" s="595"/>
      <c r="AR3" s="595"/>
      <c r="AS3" s="595"/>
      <c r="AT3" s="596">
        <f t="shared" ref="AT3" si="2">AT2</f>
        <v>45873</v>
      </c>
      <c r="AU3" s="597"/>
      <c r="AV3" s="597"/>
      <c r="AW3" s="597"/>
      <c r="AX3" s="598"/>
    </row>
    <row r="4" spans="1:50" ht="14.25" hidden="1" customHeight="1" outlineLevel="1">
      <c r="B4" s="494" t="s">
        <v>165</v>
      </c>
      <c r="C4" s="494" t="s">
        <v>160</v>
      </c>
      <c r="D4" s="494"/>
      <c r="E4" s="494" t="s">
        <v>161</v>
      </c>
      <c r="F4" s="494"/>
      <c r="G4" s="494"/>
      <c r="H4" s="494" t="s">
        <v>166</v>
      </c>
      <c r="I4" s="527" t="s">
        <v>446</v>
      </c>
      <c r="J4" s="527"/>
      <c r="K4" s="527"/>
      <c r="L4" s="527" t="s">
        <v>166</v>
      </c>
      <c r="M4" s="527" t="s">
        <v>168</v>
      </c>
      <c r="N4" s="599"/>
      <c r="O4" s="494" t="s">
        <v>167</v>
      </c>
      <c r="P4" s="494" t="s">
        <v>163</v>
      </c>
      <c r="Q4" s="494"/>
      <c r="R4" s="494"/>
      <c r="S4" s="494"/>
      <c r="T4" s="494" t="s">
        <v>166</v>
      </c>
      <c r="U4" s="494" t="s">
        <v>163</v>
      </c>
      <c r="V4" s="494"/>
      <c r="W4" s="494"/>
      <c r="X4" s="494"/>
      <c r="Y4" s="494" t="s">
        <v>166</v>
      </c>
      <c r="Z4" s="494" t="s">
        <v>163</v>
      </c>
      <c r="AA4" s="494"/>
      <c r="AB4" s="494"/>
      <c r="AC4" s="494"/>
      <c r="AD4" s="494" t="s">
        <v>166</v>
      </c>
      <c r="AE4" s="494" t="s">
        <v>163</v>
      </c>
      <c r="AF4" s="494"/>
      <c r="AG4" s="494"/>
      <c r="AH4" s="494"/>
      <c r="AI4" s="494" t="s">
        <v>166</v>
      </c>
      <c r="AJ4" s="494" t="s">
        <v>163</v>
      </c>
      <c r="AK4" s="494"/>
      <c r="AL4" s="494"/>
      <c r="AM4" s="494"/>
      <c r="AN4" s="494" t="s">
        <v>166</v>
      </c>
      <c r="AO4" s="494" t="s">
        <v>163</v>
      </c>
      <c r="AP4" s="494"/>
      <c r="AQ4" s="494"/>
      <c r="AR4" s="494"/>
      <c r="AS4" s="494" t="s">
        <v>166</v>
      </c>
      <c r="AT4" s="494" t="s">
        <v>163</v>
      </c>
      <c r="AU4" s="494"/>
      <c r="AV4" s="494"/>
      <c r="AW4" s="494"/>
      <c r="AX4" s="494" t="s">
        <v>166</v>
      </c>
    </row>
    <row r="5" spans="1:50" ht="14.25" hidden="1" customHeight="1" outlineLevel="1">
      <c r="B5" s="494"/>
      <c r="C5" s="494"/>
      <c r="D5" s="494"/>
      <c r="E5" s="494" t="s">
        <v>447</v>
      </c>
      <c r="F5" s="494"/>
      <c r="G5" s="494"/>
      <c r="H5" s="494"/>
      <c r="I5" s="527" t="s">
        <v>447</v>
      </c>
      <c r="J5" s="527"/>
      <c r="K5" s="527"/>
      <c r="L5" s="527"/>
      <c r="M5" s="527"/>
      <c r="N5" s="599"/>
      <c r="O5" s="494"/>
      <c r="P5" s="494" t="s">
        <v>448</v>
      </c>
      <c r="Q5" s="494"/>
      <c r="R5" s="494"/>
      <c r="S5" s="494"/>
      <c r="T5" s="494"/>
      <c r="U5" s="494" t="s">
        <v>448</v>
      </c>
      <c r="V5" s="494"/>
      <c r="W5" s="494"/>
      <c r="X5" s="494"/>
      <c r="Y5" s="494"/>
      <c r="Z5" s="494" t="s">
        <v>448</v>
      </c>
      <c r="AA5" s="494"/>
      <c r="AB5" s="494"/>
      <c r="AC5" s="494"/>
      <c r="AD5" s="494"/>
      <c r="AE5" s="494" t="s">
        <v>448</v>
      </c>
      <c r="AF5" s="494"/>
      <c r="AG5" s="494"/>
      <c r="AH5" s="494"/>
      <c r="AI5" s="494"/>
      <c r="AJ5" s="494" t="s">
        <v>448</v>
      </c>
      <c r="AK5" s="494"/>
      <c r="AL5" s="494"/>
      <c r="AM5" s="494"/>
      <c r="AN5" s="494"/>
      <c r="AO5" s="494" t="s">
        <v>448</v>
      </c>
      <c r="AP5" s="494"/>
      <c r="AQ5" s="494"/>
      <c r="AR5" s="494"/>
      <c r="AS5" s="494"/>
      <c r="AT5" s="494" t="s">
        <v>448</v>
      </c>
      <c r="AU5" s="494"/>
      <c r="AV5" s="494"/>
      <c r="AW5" s="494"/>
      <c r="AX5" s="494"/>
    </row>
    <row r="6" spans="1:50" ht="14.25" hidden="1" customHeight="1" outlineLevel="1">
      <c r="A6" s="200"/>
      <c r="B6" s="494"/>
      <c r="C6" s="494"/>
      <c r="D6" s="494"/>
      <c r="E6" s="203" t="s">
        <v>162</v>
      </c>
      <c r="F6" s="203" t="s">
        <v>449</v>
      </c>
      <c r="G6" s="203" t="s">
        <v>164</v>
      </c>
      <c r="H6" s="494"/>
      <c r="I6" s="204" t="s">
        <v>162</v>
      </c>
      <c r="J6" s="204" t="s">
        <v>449</v>
      </c>
      <c r="K6" s="204" t="s">
        <v>164</v>
      </c>
      <c r="L6" s="527"/>
      <c r="M6" s="527"/>
      <c r="N6" s="599"/>
      <c r="O6" s="494"/>
      <c r="P6" s="203" t="s">
        <v>162</v>
      </c>
      <c r="Q6" s="203" t="s">
        <v>449</v>
      </c>
      <c r="R6" s="203" t="s">
        <v>164</v>
      </c>
      <c r="S6" s="205" t="s">
        <v>168</v>
      </c>
      <c r="T6" s="494"/>
      <c r="U6" s="203" t="s">
        <v>162</v>
      </c>
      <c r="V6" s="203" t="s">
        <v>449</v>
      </c>
      <c r="W6" s="203" t="s">
        <v>164</v>
      </c>
      <c r="X6" s="205" t="s">
        <v>168</v>
      </c>
      <c r="Y6" s="494"/>
      <c r="Z6" s="203" t="s">
        <v>162</v>
      </c>
      <c r="AA6" s="203" t="s">
        <v>449</v>
      </c>
      <c r="AB6" s="203" t="s">
        <v>164</v>
      </c>
      <c r="AC6" s="205" t="s">
        <v>168</v>
      </c>
      <c r="AD6" s="494"/>
      <c r="AE6" s="203" t="s">
        <v>162</v>
      </c>
      <c r="AF6" s="203" t="s">
        <v>449</v>
      </c>
      <c r="AG6" s="203" t="s">
        <v>164</v>
      </c>
      <c r="AH6" s="205" t="s">
        <v>168</v>
      </c>
      <c r="AI6" s="494"/>
      <c r="AJ6" s="203" t="s">
        <v>162</v>
      </c>
      <c r="AK6" s="203" t="s">
        <v>449</v>
      </c>
      <c r="AL6" s="203" t="s">
        <v>164</v>
      </c>
      <c r="AM6" s="205" t="s">
        <v>168</v>
      </c>
      <c r="AN6" s="494"/>
      <c r="AO6" s="203" t="s">
        <v>162</v>
      </c>
      <c r="AP6" s="203" t="s">
        <v>449</v>
      </c>
      <c r="AQ6" s="203" t="s">
        <v>164</v>
      </c>
      <c r="AR6" s="205" t="s">
        <v>168</v>
      </c>
      <c r="AS6" s="494"/>
      <c r="AT6" s="203" t="s">
        <v>162</v>
      </c>
      <c r="AU6" s="203" t="s">
        <v>449</v>
      </c>
      <c r="AV6" s="203" t="s">
        <v>164</v>
      </c>
      <c r="AW6" s="205" t="s">
        <v>168</v>
      </c>
      <c r="AX6" s="494"/>
    </row>
    <row r="7" spans="1:50" ht="14.25" hidden="1" customHeight="1" outlineLevel="1">
      <c r="B7" s="494" t="s">
        <v>501</v>
      </c>
      <c r="C7" s="203">
        <v>1</v>
      </c>
      <c r="D7" s="206" t="s">
        <v>502</v>
      </c>
      <c r="E7" s="207">
        <v>21</v>
      </c>
      <c r="F7" s="203">
        <v>3600</v>
      </c>
      <c r="G7" s="208">
        <f>F7/E7</f>
        <v>171.42857142857142</v>
      </c>
      <c r="H7" s="529">
        <f>AVERAGE(G7:G21)</f>
        <v>158.98643741633572</v>
      </c>
      <c r="I7" s="209">
        <f>AVERAGE(P7,U7,Z7,AE7,AJ7,AO7,AT7)</f>
        <v>21</v>
      </c>
      <c r="J7" s="209">
        <f>AVERAGE(Q7,V7,AA7,AF7,AK7,AP7,AU7)</f>
        <v>2990.7974751259217</v>
      </c>
      <c r="K7" s="210">
        <f>AVERAGE(R7,W7,AB7,AG7,AL7,AQ7,AV7)</f>
        <v>142.41892738694867</v>
      </c>
      <c r="L7" s="530">
        <f>IFERROR(AVERAGE(K7:K21),"-")</f>
        <v>135.53742415849985</v>
      </c>
      <c r="M7" s="209">
        <f>RANK(K7, K$7:$K$21)</f>
        <v>8</v>
      </c>
      <c r="N7" s="599"/>
      <c r="O7" s="494"/>
      <c r="P7" s="207"/>
      <c r="Q7" s="207"/>
      <c r="R7" s="208"/>
      <c r="S7" s="205"/>
      <c r="T7" s="529"/>
      <c r="U7" s="207"/>
      <c r="V7" s="207"/>
      <c r="W7" s="208"/>
      <c r="X7" s="205"/>
      <c r="Y7" s="529"/>
      <c r="Z7" s="203"/>
      <c r="AA7" s="207"/>
      <c r="AB7" s="208"/>
      <c r="AC7" s="205"/>
      <c r="AD7" s="529"/>
      <c r="AE7" s="203">
        <v>21</v>
      </c>
      <c r="AF7" s="207">
        <v>2990.0164049683635</v>
      </c>
      <c r="AG7" s="208">
        <v>142.38173356992206</v>
      </c>
      <c r="AH7" s="205">
        <f t="shared" ref="AH7:AH19" si="3">RANK(AG7, AG$7:AG$21)</f>
        <v>8</v>
      </c>
      <c r="AI7" s="529">
        <f>AVERAGE(AG7:AG21)</f>
        <v>143.59426863977981</v>
      </c>
      <c r="AJ7" s="203">
        <v>21</v>
      </c>
      <c r="AK7" s="207">
        <v>2988.9145496535784</v>
      </c>
      <c r="AL7" s="208">
        <v>142.32926426921802</v>
      </c>
      <c r="AM7" s="205">
        <f t="shared" ref="AM7:AM20" si="4">RANK(AL7, AL$7:AL$21)</f>
        <v>9</v>
      </c>
      <c r="AN7" s="529">
        <f>AVERAGE(AL7:AL21)</f>
        <v>147.03526707694712</v>
      </c>
      <c r="AO7" s="203">
        <v>21</v>
      </c>
      <c r="AP7" s="207">
        <v>2990.5297297297284</v>
      </c>
      <c r="AQ7" s="208">
        <v>142.40617760617755</v>
      </c>
      <c r="AR7" s="205">
        <f t="shared" ref="AR7:AR19" si="5">RANK(AQ7, AQ$7:AQ$21)</f>
        <v>8</v>
      </c>
      <c r="AS7" s="529">
        <f>AVERAGE(AQ7:AQ21)</f>
        <v>139.40465589603428</v>
      </c>
      <c r="AT7" s="203">
        <v>21</v>
      </c>
      <c r="AU7" s="207">
        <v>2993.7292161520168</v>
      </c>
      <c r="AV7" s="208">
        <v>142.55853410247698</v>
      </c>
      <c r="AW7" s="205">
        <f t="shared" ref="AW7:AW19" si="6">RANK(AV7, AV$7:AV$21)</f>
        <v>8</v>
      </c>
      <c r="AX7" s="529">
        <f>AVERAGE(AV7:AV21)</f>
        <v>139.2323252599931</v>
      </c>
    </row>
    <row r="8" spans="1:50" ht="14.25" hidden="1" customHeight="1" outlineLevel="1">
      <c r="B8" s="494"/>
      <c r="C8" s="203">
        <v>2</v>
      </c>
      <c r="D8" s="206" t="s">
        <v>503</v>
      </c>
      <c r="E8" s="207">
        <v>21</v>
      </c>
      <c r="F8" s="203">
        <v>3600</v>
      </c>
      <c r="G8" s="208">
        <f t="shared" ref="G8:G20" si="7">F8/E8</f>
        <v>171.42857142857142</v>
      </c>
      <c r="H8" s="529"/>
      <c r="I8" s="209">
        <f t="shared" ref="I8:K20" si="8">AVERAGE(P8,U8,Z8,AE8,AJ8,AO8,AT8)</f>
        <v>21</v>
      </c>
      <c r="J8" s="209">
        <f t="shared" si="8"/>
        <v>3000.0391467894492</v>
      </c>
      <c r="K8" s="210">
        <f t="shared" si="8"/>
        <v>142.85900698997378</v>
      </c>
      <c r="L8" s="530"/>
      <c r="M8" s="209">
        <f>RANK(K8, K$7:$K$21)</f>
        <v>7</v>
      </c>
      <c r="N8" s="599"/>
      <c r="O8" s="494"/>
      <c r="P8" s="207"/>
      <c r="Q8" s="207"/>
      <c r="R8" s="208"/>
      <c r="S8" s="205"/>
      <c r="T8" s="529"/>
      <c r="U8" s="207"/>
      <c r="V8" s="207"/>
      <c r="W8" s="208"/>
      <c r="X8" s="205"/>
      <c r="Y8" s="529"/>
      <c r="Z8" s="203"/>
      <c r="AA8" s="207"/>
      <c r="AB8" s="208"/>
      <c r="AC8" s="205"/>
      <c r="AD8" s="529"/>
      <c r="AE8" s="203">
        <v>21</v>
      </c>
      <c r="AF8" s="207">
        <v>3000.5466970387229</v>
      </c>
      <c r="AG8" s="208">
        <v>142.883176049463</v>
      </c>
      <c r="AH8" s="205">
        <f t="shared" si="3"/>
        <v>7</v>
      </c>
      <c r="AI8" s="529"/>
      <c r="AJ8" s="203">
        <v>21</v>
      </c>
      <c r="AK8" s="207">
        <v>2998.7035436473639</v>
      </c>
      <c r="AL8" s="208">
        <v>142.79540684035067</v>
      </c>
      <c r="AM8" s="205">
        <f t="shared" si="4"/>
        <v>7</v>
      </c>
      <c r="AN8" s="529"/>
      <c r="AO8" s="203">
        <v>21</v>
      </c>
      <c r="AP8" s="207">
        <v>2999.903459372485</v>
      </c>
      <c r="AQ8" s="208">
        <v>142.85254568440405</v>
      </c>
      <c r="AR8" s="205">
        <f t="shared" si="5"/>
        <v>6</v>
      </c>
      <c r="AS8" s="529"/>
      <c r="AT8" s="203">
        <v>21</v>
      </c>
      <c r="AU8" s="207">
        <v>3001.0028870992246</v>
      </c>
      <c r="AV8" s="208">
        <v>142.90489938567737</v>
      </c>
      <c r="AW8" s="205">
        <f t="shared" si="6"/>
        <v>7</v>
      </c>
      <c r="AX8" s="529"/>
    </row>
    <row r="9" spans="1:50" ht="14.25" hidden="1" customHeight="1" outlineLevel="1">
      <c r="B9" s="494"/>
      <c r="C9" s="203">
        <v>3</v>
      </c>
      <c r="D9" s="206" t="s">
        <v>504</v>
      </c>
      <c r="E9" s="207">
        <v>21</v>
      </c>
      <c r="F9" s="203">
        <v>3600</v>
      </c>
      <c r="G9" s="208">
        <f t="shared" si="7"/>
        <v>171.42857142857142</v>
      </c>
      <c r="H9" s="529"/>
      <c r="I9" s="209">
        <f t="shared" si="8"/>
        <v>21</v>
      </c>
      <c r="J9" s="209">
        <f t="shared" si="8"/>
        <v>2881.2398921832892</v>
      </c>
      <c r="K9" s="210">
        <f t="shared" si="8"/>
        <v>137.20189962777567</v>
      </c>
      <c r="L9" s="530"/>
      <c r="M9" s="209">
        <f>RANK(K9, K$7:$K$21)</f>
        <v>10</v>
      </c>
      <c r="N9" s="599"/>
      <c r="O9" s="494"/>
      <c r="P9" s="207"/>
      <c r="Q9" s="207"/>
      <c r="R9" s="208"/>
      <c r="S9" s="205"/>
      <c r="T9" s="529"/>
      <c r="U9" s="207"/>
      <c r="V9" s="207"/>
      <c r="W9" s="208"/>
      <c r="X9" s="205"/>
      <c r="Y9" s="529"/>
      <c r="Z9" s="203"/>
      <c r="AA9" s="207"/>
      <c r="AB9" s="208"/>
      <c r="AC9" s="205"/>
      <c r="AD9" s="529"/>
      <c r="AE9" s="203">
        <v>21</v>
      </c>
      <c r="AF9" s="207">
        <v>2880.0000000000041</v>
      </c>
      <c r="AG9" s="208">
        <v>137.14285714285734</v>
      </c>
      <c r="AH9" s="205">
        <f t="shared" si="3"/>
        <v>10</v>
      </c>
      <c r="AI9" s="529"/>
      <c r="AJ9" s="203">
        <v>21</v>
      </c>
      <c r="AK9" s="207">
        <v>2880.00000000001</v>
      </c>
      <c r="AL9" s="208">
        <v>137.14285714285762</v>
      </c>
      <c r="AM9" s="205">
        <f t="shared" si="4"/>
        <v>10</v>
      </c>
      <c r="AN9" s="529"/>
      <c r="AO9" s="203">
        <v>21</v>
      </c>
      <c r="AP9" s="207">
        <v>2883.0188679245271</v>
      </c>
      <c r="AQ9" s="208">
        <v>137.28661275831081</v>
      </c>
      <c r="AR9" s="205">
        <f t="shared" si="5"/>
        <v>9</v>
      </c>
      <c r="AS9" s="529"/>
      <c r="AT9" s="203">
        <v>21</v>
      </c>
      <c r="AU9" s="207">
        <v>2881.9407008086155</v>
      </c>
      <c r="AV9" s="208">
        <v>137.23527146707693</v>
      </c>
      <c r="AW9" s="205">
        <f t="shared" si="6"/>
        <v>9</v>
      </c>
      <c r="AX9" s="529"/>
    </row>
    <row r="10" spans="1:50" ht="14.25" hidden="1" customHeight="1" outlineLevel="1">
      <c r="B10" s="494"/>
      <c r="C10" s="203">
        <v>4</v>
      </c>
      <c r="D10" s="206" t="s">
        <v>505</v>
      </c>
      <c r="E10" s="207">
        <v>19</v>
      </c>
      <c r="F10" s="203">
        <v>3600</v>
      </c>
      <c r="G10" s="208">
        <f t="shared" si="7"/>
        <v>189.47368421052633</v>
      </c>
      <c r="H10" s="529"/>
      <c r="I10" s="209">
        <f t="shared" si="8"/>
        <v>19</v>
      </c>
      <c r="J10" s="209">
        <f t="shared" si="8"/>
        <v>2974.3081509070371</v>
      </c>
      <c r="K10" s="210">
        <f t="shared" si="8"/>
        <v>156.54253425826511</v>
      </c>
      <c r="L10" s="530"/>
      <c r="M10" s="209">
        <f>RANK(K10, K$7:$K$21)</f>
        <v>4</v>
      </c>
      <c r="N10" s="599"/>
      <c r="O10" s="494"/>
      <c r="P10" s="207"/>
      <c r="Q10" s="207"/>
      <c r="R10" s="208"/>
      <c r="S10" s="205"/>
      <c r="T10" s="529"/>
      <c r="U10" s="207"/>
      <c r="V10" s="207"/>
      <c r="W10" s="208"/>
      <c r="X10" s="205"/>
      <c r="Y10" s="529"/>
      <c r="Z10" s="203"/>
      <c r="AA10" s="207"/>
      <c r="AB10" s="208"/>
      <c r="AC10" s="205"/>
      <c r="AD10" s="529"/>
      <c r="AE10" s="203">
        <v>19</v>
      </c>
      <c r="AF10" s="207">
        <v>2966.7984189723334</v>
      </c>
      <c r="AG10" s="208">
        <v>156.14728520907019</v>
      </c>
      <c r="AH10" s="205">
        <f t="shared" si="3"/>
        <v>4</v>
      </c>
      <c r="AI10" s="529"/>
      <c r="AJ10" s="203">
        <v>19</v>
      </c>
      <c r="AK10" s="207">
        <v>2970.3474903474921</v>
      </c>
      <c r="AL10" s="208">
        <v>156.33407843934168</v>
      </c>
      <c r="AM10" s="205">
        <f t="shared" si="4"/>
        <v>4</v>
      </c>
      <c r="AN10" s="529"/>
      <c r="AO10" s="203">
        <v>19</v>
      </c>
      <c r="AP10" s="207">
        <v>2975.8009800226168</v>
      </c>
      <c r="AQ10" s="208">
        <v>156.62110421171667</v>
      </c>
      <c r="AR10" s="205">
        <f t="shared" si="5"/>
        <v>4</v>
      </c>
      <c r="AS10" s="529"/>
      <c r="AT10" s="203">
        <v>19</v>
      </c>
      <c r="AU10" s="207">
        <v>2984.2857142857074</v>
      </c>
      <c r="AV10" s="208">
        <v>157.06766917293197</v>
      </c>
      <c r="AW10" s="205">
        <f t="shared" si="6"/>
        <v>4</v>
      </c>
      <c r="AX10" s="529"/>
    </row>
    <row r="11" spans="1:50" ht="14.25" hidden="1" customHeight="1" outlineLevel="1">
      <c r="B11" s="494"/>
      <c r="C11" s="203">
        <v>5</v>
      </c>
      <c r="D11" s="206" t="s">
        <v>506</v>
      </c>
      <c r="E11" s="207">
        <v>19</v>
      </c>
      <c r="F11" s="203">
        <v>3600</v>
      </c>
      <c r="G11" s="208">
        <f t="shared" si="7"/>
        <v>189.47368421052633</v>
      </c>
      <c r="H11" s="529"/>
      <c r="I11" s="209">
        <f t="shared" si="8"/>
        <v>19</v>
      </c>
      <c r="J11" s="209">
        <f t="shared" si="8"/>
        <v>2993.4345569323564</v>
      </c>
      <c r="K11" s="210">
        <f t="shared" si="8"/>
        <v>157.54918720696617</v>
      </c>
      <c r="L11" s="530"/>
      <c r="M11" s="209">
        <f>RANK(K11, K$7:$K$21)</f>
        <v>3</v>
      </c>
      <c r="N11" s="599"/>
      <c r="O11" s="494"/>
      <c r="P11" s="207"/>
      <c r="Q11" s="207"/>
      <c r="R11" s="208"/>
      <c r="S11" s="205"/>
      <c r="T11" s="529"/>
      <c r="U11" s="207"/>
      <c r="V11" s="207"/>
      <c r="W11" s="208"/>
      <c r="X11" s="205"/>
      <c r="Y11" s="529"/>
      <c r="Z11" s="203"/>
      <c r="AA11" s="207"/>
      <c r="AB11" s="208"/>
      <c r="AC11" s="205"/>
      <c r="AD11" s="529"/>
      <c r="AE11" s="203">
        <v>19</v>
      </c>
      <c r="AF11" s="207">
        <v>2993.190050712391</v>
      </c>
      <c r="AG11" s="208">
        <v>157.5363184585469</v>
      </c>
      <c r="AH11" s="205">
        <f t="shared" si="3"/>
        <v>2</v>
      </c>
      <c r="AI11" s="529"/>
      <c r="AJ11" s="203">
        <v>19</v>
      </c>
      <c r="AK11" s="207">
        <v>2989.8587636026873</v>
      </c>
      <c r="AL11" s="208">
        <v>157.36098755803619</v>
      </c>
      <c r="AM11" s="205">
        <f t="shared" si="4"/>
        <v>3</v>
      </c>
      <c r="AN11" s="529"/>
      <c r="AO11" s="203">
        <v>19</v>
      </c>
      <c r="AP11" s="207">
        <v>2994.5454545454545</v>
      </c>
      <c r="AQ11" s="208">
        <v>157.60765550239233</v>
      </c>
      <c r="AR11" s="205">
        <f t="shared" si="5"/>
        <v>2</v>
      </c>
      <c r="AS11" s="529"/>
      <c r="AT11" s="203">
        <v>19</v>
      </c>
      <c r="AU11" s="207">
        <v>2996.1439588688941</v>
      </c>
      <c r="AV11" s="208">
        <v>157.69178730888916</v>
      </c>
      <c r="AW11" s="205">
        <f t="shared" si="6"/>
        <v>3</v>
      </c>
      <c r="AX11" s="529"/>
    </row>
    <row r="12" spans="1:50" ht="14.25" hidden="1" customHeight="1" outlineLevel="1">
      <c r="B12" s="494"/>
      <c r="C12" s="203">
        <v>6</v>
      </c>
      <c r="D12" s="206" t="s">
        <v>507</v>
      </c>
      <c r="E12" s="207">
        <v>19</v>
      </c>
      <c r="F12" s="203">
        <v>3600</v>
      </c>
      <c r="G12" s="208">
        <f t="shared" si="7"/>
        <v>189.47368421052633</v>
      </c>
      <c r="H12" s="529"/>
      <c r="I12" s="209">
        <f t="shared" si="8"/>
        <v>19</v>
      </c>
      <c r="J12" s="209">
        <f t="shared" si="8"/>
        <v>2994.3333156878766</v>
      </c>
      <c r="K12" s="210">
        <f t="shared" si="8"/>
        <v>157.59649029936193</v>
      </c>
      <c r="L12" s="530"/>
      <c r="M12" s="209">
        <f>RANK(K12, K$7:$K$21)</f>
        <v>2</v>
      </c>
      <c r="N12" s="599"/>
      <c r="O12" s="494"/>
      <c r="P12" s="207"/>
      <c r="Q12" s="207"/>
      <c r="R12" s="208"/>
      <c r="S12" s="205"/>
      <c r="T12" s="529"/>
      <c r="U12" s="207"/>
      <c r="V12" s="207"/>
      <c r="W12" s="208"/>
      <c r="X12" s="205"/>
      <c r="Y12" s="529"/>
      <c r="Z12" s="203"/>
      <c r="AA12" s="207"/>
      <c r="AB12" s="208"/>
      <c r="AC12" s="205"/>
      <c r="AD12" s="529"/>
      <c r="AE12" s="203">
        <v>19</v>
      </c>
      <c r="AF12" s="207">
        <v>2992.3699421965316</v>
      </c>
      <c r="AG12" s="208">
        <v>157.49315485244904</v>
      </c>
      <c r="AH12" s="205">
        <f t="shared" si="3"/>
        <v>3</v>
      </c>
      <c r="AI12" s="529"/>
      <c r="AJ12" s="203">
        <v>19</v>
      </c>
      <c r="AK12" s="207">
        <v>2991.951820421576</v>
      </c>
      <c r="AL12" s="208">
        <v>157.47114844324085</v>
      </c>
      <c r="AM12" s="205">
        <f t="shared" si="4"/>
        <v>2</v>
      </c>
      <c r="AN12" s="529"/>
      <c r="AO12" s="203">
        <v>19</v>
      </c>
      <c r="AP12" s="207">
        <v>2993.6080402010039</v>
      </c>
      <c r="AQ12" s="208">
        <v>157.55831790531599</v>
      </c>
      <c r="AR12" s="205">
        <f t="shared" si="5"/>
        <v>3</v>
      </c>
      <c r="AS12" s="529"/>
      <c r="AT12" s="203">
        <v>19</v>
      </c>
      <c r="AU12" s="207">
        <v>2999.4034599323945</v>
      </c>
      <c r="AV12" s="208">
        <v>157.86333999644182</v>
      </c>
      <c r="AW12" s="205">
        <f t="shared" si="6"/>
        <v>2</v>
      </c>
      <c r="AX12" s="529"/>
    </row>
    <row r="13" spans="1:50" ht="14.25" hidden="1" customHeight="1" outlineLevel="1">
      <c r="B13" s="494"/>
      <c r="C13" s="203">
        <v>7</v>
      </c>
      <c r="D13" s="206" t="s">
        <v>426</v>
      </c>
      <c r="E13" s="207">
        <v>21</v>
      </c>
      <c r="F13" s="203">
        <v>3600</v>
      </c>
      <c r="G13" s="208">
        <f t="shared" si="7"/>
        <v>171.42857142857142</v>
      </c>
      <c r="H13" s="529"/>
      <c r="I13" s="209">
        <f t="shared" si="8"/>
        <v>21</v>
      </c>
      <c r="J13" s="209">
        <f t="shared" si="8"/>
        <v>3160.8966100163757</v>
      </c>
      <c r="K13" s="210">
        <f t="shared" si="8"/>
        <v>150.51888619125597</v>
      </c>
      <c r="L13" s="530"/>
      <c r="M13" s="209">
        <f>RANK(K13, K$7:$K$21)</f>
        <v>6</v>
      </c>
      <c r="N13" s="599"/>
      <c r="O13" s="494"/>
      <c r="P13" s="207"/>
      <c r="Q13" s="207"/>
      <c r="R13" s="208"/>
      <c r="S13" s="205"/>
      <c r="T13" s="529"/>
      <c r="U13" s="207"/>
      <c r="V13" s="207"/>
      <c r="W13" s="208"/>
      <c r="X13" s="205"/>
      <c r="Y13" s="529"/>
      <c r="Z13" s="203"/>
      <c r="AA13" s="207"/>
      <c r="AB13" s="208"/>
      <c r="AC13" s="205"/>
      <c r="AD13" s="529"/>
      <c r="AE13" s="203">
        <v>21</v>
      </c>
      <c r="AF13" s="207">
        <v>3152.0769230769265</v>
      </c>
      <c r="AG13" s="208">
        <v>150.09890109890125</v>
      </c>
      <c r="AH13" s="205">
        <f t="shared" si="3"/>
        <v>6</v>
      </c>
      <c r="AI13" s="529"/>
      <c r="AJ13" s="203">
        <v>21</v>
      </c>
      <c r="AK13" s="207">
        <v>3160.8674566462269</v>
      </c>
      <c r="AL13" s="208">
        <v>150.51749793553461</v>
      </c>
      <c r="AM13" s="205">
        <f t="shared" si="4"/>
        <v>6</v>
      </c>
      <c r="AN13" s="529"/>
      <c r="AO13" s="203">
        <v>21</v>
      </c>
      <c r="AP13" s="207">
        <v>3163.1841478844544</v>
      </c>
      <c r="AQ13" s="208">
        <v>150.62781656592639</v>
      </c>
      <c r="AR13" s="205">
        <f t="shared" si="5"/>
        <v>5</v>
      </c>
      <c r="AS13" s="529"/>
      <c r="AT13" s="203">
        <v>21</v>
      </c>
      <c r="AU13" s="207">
        <v>3167.4579124578945</v>
      </c>
      <c r="AV13" s="208">
        <v>150.83132916466164</v>
      </c>
      <c r="AW13" s="205">
        <f t="shared" si="6"/>
        <v>6</v>
      </c>
      <c r="AX13" s="529"/>
    </row>
    <row r="14" spans="1:50" ht="14.25" hidden="1" customHeight="1" outlineLevel="1">
      <c r="B14" s="494"/>
      <c r="C14" s="203">
        <v>8</v>
      </c>
      <c r="D14" s="206" t="s">
        <v>427</v>
      </c>
      <c r="E14" s="207">
        <v>20</v>
      </c>
      <c r="F14" s="203">
        <v>3600</v>
      </c>
      <c r="G14" s="208">
        <f t="shared" si="7"/>
        <v>180</v>
      </c>
      <c r="H14" s="529"/>
      <c r="I14" s="209">
        <f t="shared" si="8"/>
        <v>20</v>
      </c>
      <c r="J14" s="209">
        <f t="shared" si="8"/>
        <v>3171.0096292884236</v>
      </c>
      <c r="K14" s="210">
        <f t="shared" si="8"/>
        <v>158.55048146442121</v>
      </c>
      <c r="L14" s="530"/>
      <c r="M14" s="209">
        <f>RANK(K14, K$7:$K$21)</f>
        <v>1</v>
      </c>
      <c r="N14" s="599"/>
      <c r="O14" s="494"/>
      <c r="P14" s="207"/>
      <c r="Q14" s="207"/>
      <c r="R14" s="208"/>
      <c r="S14" s="205"/>
      <c r="T14" s="529"/>
      <c r="U14" s="207"/>
      <c r="V14" s="207"/>
      <c r="W14" s="208"/>
      <c r="X14" s="205"/>
      <c r="Y14" s="529"/>
      <c r="Z14" s="203"/>
      <c r="AA14" s="207"/>
      <c r="AB14" s="208"/>
      <c r="AC14" s="205"/>
      <c r="AD14" s="529"/>
      <c r="AE14" s="203">
        <v>20</v>
      </c>
      <c r="AF14" s="207">
        <v>3168.7999999999975</v>
      </c>
      <c r="AG14" s="208">
        <v>158.43999999999988</v>
      </c>
      <c r="AH14" s="205">
        <f t="shared" si="3"/>
        <v>1</v>
      </c>
      <c r="AI14" s="529"/>
      <c r="AJ14" s="203">
        <v>20</v>
      </c>
      <c r="AK14" s="207">
        <v>3169.0349075975232</v>
      </c>
      <c r="AL14" s="208">
        <v>158.45174537987617</v>
      </c>
      <c r="AM14" s="205">
        <f t="shared" si="4"/>
        <v>1</v>
      </c>
      <c r="AN14" s="529"/>
      <c r="AO14" s="203">
        <v>20</v>
      </c>
      <c r="AP14" s="207">
        <v>3173.1045154030094</v>
      </c>
      <c r="AQ14" s="208">
        <v>158.65522577015048</v>
      </c>
      <c r="AR14" s="205">
        <f t="shared" si="5"/>
        <v>1</v>
      </c>
      <c r="AS14" s="529"/>
      <c r="AT14" s="203">
        <v>20</v>
      </c>
      <c r="AU14" s="207">
        <v>3173.0990941531659</v>
      </c>
      <c r="AV14" s="208">
        <v>158.65495470765831</v>
      </c>
      <c r="AW14" s="205">
        <f t="shared" si="6"/>
        <v>1</v>
      </c>
      <c r="AX14" s="529"/>
    </row>
    <row r="15" spans="1:50" ht="14.25" hidden="1" customHeight="1" outlineLevel="1">
      <c r="B15" s="494"/>
      <c r="C15" s="203">
        <v>9</v>
      </c>
      <c r="D15" s="206" t="s">
        <v>508</v>
      </c>
      <c r="E15" s="207">
        <v>17</v>
      </c>
      <c r="F15" s="203">
        <v>2000</v>
      </c>
      <c r="G15" s="208">
        <f t="shared" si="7"/>
        <v>117.64705882352941</v>
      </c>
      <c r="H15" s="529"/>
      <c r="I15" s="209">
        <f t="shared" si="8"/>
        <v>17</v>
      </c>
      <c r="J15" s="209">
        <f t="shared" si="8"/>
        <v>1765.5116184264168</v>
      </c>
      <c r="K15" s="210">
        <f t="shared" si="8"/>
        <v>103.85362461331863</v>
      </c>
      <c r="L15" s="530"/>
      <c r="M15" s="209">
        <f>RANK(K15, K$7:$K$21)</f>
        <v>12</v>
      </c>
      <c r="N15" s="599"/>
      <c r="O15" s="494"/>
      <c r="P15" s="207"/>
      <c r="Q15" s="207"/>
      <c r="R15" s="208"/>
      <c r="S15" s="205"/>
      <c r="T15" s="529"/>
      <c r="U15" s="207"/>
      <c r="V15" s="207"/>
      <c r="W15" s="208"/>
      <c r="X15" s="205"/>
      <c r="Y15" s="529"/>
      <c r="Z15" s="203"/>
      <c r="AA15" s="207"/>
      <c r="AB15" s="208"/>
      <c r="AC15" s="205"/>
      <c r="AD15" s="529"/>
      <c r="AE15" s="203"/>
      <c r="AF15" s="207"/>
      <c r="AG15" s="208"/>
      <c r="AH15" s="205"/>
      <c r="AI15" s="529"/>
      <c r="AJ15" s="203"/>
      <c r="AK15" s="207"/>
      <c r="AL15" s="208"/>
      <c r="AM15" s="205"/>
      <c r="AN15" s="529"/>
      <c r="AO15" s="203">
        <v>17</v>
      </c>
      <c r="AP15" s="207">
        <v>1765.5116184264168</v>
      </c>
      <c r="AQ15" s="208">
        <v>103.85362461331863</v>
      </c>
      <c r="AR15" s="205">
        <f t="shared" si="5"/>
        <v>10</v>
      </c>
      <c r="AS15" s="529"/>
      <c r="AT15" s="203"/>
      <c r="AU15" s="207"/>
      <c r="AV15" s="208"/>
      <c r="AW15" s="205"/>
      <c r="AX15" s="529"/>
    </row>
    <row r="16" spans="1:50" ht="14.25" hidden="1" customHeight="1" outlineLevel="1">
      <c r="B16" s="494"/>
      <c r="C16" s="203">
        <v>10</v>
      </c>
      <c r="D16" s="206" t="s">
        <v>509</v>
      </c>
      <c r="E16" s="207">
        <v>21</v>
      </c>
      <c r="F16" s="203">
        <v>3600</v>
      </c>
      <c r="G16" s="208">
        <f t="shared" si="7"/>
        <v>171.42857142857142</v>
      </c>
      <c r="H16" s="529"/>
      <c r="I16" s="209">
        <f t="shared" si="8"/>
        <v>21</v>
      </c>
      <c r="J16" s="209">
        <f t="shared" si="8"/>
        <v>3179.949904427242</v>
      </c>
      <c r="K16" s="210">
        <f t="shared" si="8"/>
        <v>151.42618592510678</v>
      </c>
      <c r="L16" s="530"/>
      <c r="M16" s="209">
        <f>RANK(K16, K$7:$K$21)</f>
        <v>5</v>
      </c>
      <c r="N16" s="599"/>
      <c r="O16" s="494"/>
      <c r="P16" s="207"/>
      <c r="Q16" s="207"/>
      <c r="R16" s="208"/>
      <c r="S16" s="205"/>
      <c r="T16" s="529"/>
      <c r="U16" s="207"/>
      <c r="V16" s="207"/>
      <c r="W16" s="208"/>
      <c r="X16" s="205"/>
      <c r="Y16" s="529"/>
      <c r="Z16" s="203"/>
      <c r="AA16" s="207"/>
      <c r="AB16" s="208"/>
      <c r="AC16" s="205"/>
      <c r="AD16" s="529"/>
      <c r="AE16" s="203">
        <v>21</v>
      </c>
      <c r="AF16" s="207">
        <v>3183.3442622950815</v>
      </c>
      <c r="AG16" s="208">
        <v>151.58782201405151</v>
      </c>
      <c r="AH16" s="205">
        <f t="shared" si="3"/>
        <v>5</v>
      </c>
      <c r="AI16" s="529"/>
      <c r="AJ16" s="203">
        <v>21</v>
      </c>
      <c r="AK16" s="207">
        <v>3177.7358490566148</v>
      </c>
      <c r="AL16" s="208">
        <v>151.32075471698167</v>
      </c>
      <c r="AM16" s="205">
        <f t="shared" si="4"/>
        <v>5</v>
      </c>
      <c r="AN16" s="529"/>
      <c r="AO16" s="203"/>
      <c r="AP16" s="207"/>
      <c r="AQ16" s="208"/>
      <c r="AR16" s="205"/>
      <c r="AS16" s="529"/>
      <c r="AT16" s="203">
        <v>21</v>
      </c>
      <c r="AU16" s="207">
        <v>3178.7696019300297</v>
      </c>
      <c r="AV16" s="208">
        <v>151.36998104428713</v>
      </c>
      <c r="AW16" s="205">
        <f t="shared" si="6"/>
        <v>5</v>
      </c>
      <c r="AX16" s="529"/>
    </row>
    <row r="17" spans="2:50" ht="14.25" hidden="1" customHeight="1" outlineLevel="1">
      <c r="B17" s="494"/>
      <c r="C17" s="203">
        <v>11</v>
      </c>
      <c r="D17" s="206" t="s">
        <v>510</v>
      </c>
      <c r="E17" s="207">
        <v>19</v>
      </c>
      <c r="F17" s="203">
        <v>2000</v>
      </c>
      <c r="G17" s="208">
        <f t="shared" si="7"/>
        <v>105.26315789473684</v>
      </c>
      <c r="H17" s="529"/>
      <c r="I17" s="209">
        <f t="shared" si="8"/>
        <v>19</v>
      </c>
      <c r="J17" s="209">
        <f t="shared" si="8"/>
        <v>1743.4812286689416</v>
      </c>
      <c r="K17" s="210">
        <f t="shared" si="8"/>
        <v>91.762169929944292</v>
      </c>
      <c r="L17" s="530"/>
      <c r="M17" s="209">
        <f>RANK(K17, K$7:$K$21)</f>
        <v>13</v>
      </c>
      <c r="N17" s="599"/>
      <c r="O17" s="494"/>
      <c r="P17" s="203"/>
      <c r="Q17" s="203"/>
      <c r="R17" s="203"/>
      <c r="S17" s="205"/>
      <c r="T17" s="529"/>
      <c r="U17" s="203"/>
      <c r="V17" s="203"/>
      <c r="W17" s="203"/>
      <c r="X17" s="205"/>
      <c r="Y17" s="529"/>
      <c r="Z17" s="203"/>
      <c r="AA17" s="203"/>
      <c r="AB17" s="203"/>
      <c r="AC17" s="205"/>
      <c r="AD17" s="529"/>
      <c r="AE17" s="203"/>
      <c r="AF17" s="207"/>
      <c r="AG17" s="208"/>
      <c r="AH17" s="205"/>
      <c r="AI17" s="529"/>
      <c r="AJ17" s="203"/>
      <c r="AK17" s="207"/>
      <c r="AL17" s="208"/>
      <c r="AM17" s="205"/>
      <c r="AN17" s="529"/>
      <c r="AO17" s="203"/>
      <c r="AP17" s="207"/>
      <c r="AQ17" s="208"/>
      <c r="AR17" s="205"/>
      <c r="AS17" s="529"/>
      <c r="AT17" s="203">
        <v>19</v>
      </c>
      <c r="AU17" s="207">
        <v>1743.4812286689416</v>
      </c>
      <c r="AV17" s="208">
        <v>91.762169929944292</v>
      </c>
      <c r="AW17" s="205">
        <f t="shared" si="6"/>
        <v>10</v>
      </c>
      <c r="AX17" s="529"/>
    </row>
    <row r="18" spans="2:50" ht="14.25" hidden="1" customHeight="1" outlineLevel="1">
      <c r="B18" s="494"/>
      <c r="C18" s="203">
        <v>12</v>
      </c>
      <c r="D18" s="206" t="s">
        <v>511</v>
      </c>
      <c r="E18" s="207">
        <v>22</v>
      </c>
      <c r="F18" s="203">
        <v>3600</v>
      </c>
      <c r="G18" s="208">
        <f t="shared" si="7"/>
        <v>163.63636363636363</v>
      </c>
      <c r="H18" s="529"/>
      <c r="I18" s="209">
        <f t="shared" si="8"/>
        <v>22</v>
      </c>
      <c r="J18" s="209">
        <f t="shared" si="8"/>
        <v>3132.4894511784792</v>
      </c>
      <c r="K18" s="210">
        <f t="shared" si="8"/>
        <v>142.38588414447634</v>
      </c>
      <c r="L18" s="530"/>
      <c r="M18" s="209">
        <f>RANK(K18, K$7:$K$21)</f>
        <v>9</v>
      </c>
      <c r="N18" s="599"/>
      <c r="O18" s="494"/>
      <c r="P18" s="203"/>
      <c r="Q18" s="203"/>
      <c r="R18" s="203"/>
      <c r="S18" s="205"/>
      <c r="T18" s="529"/>
      <c r="U18" s="203"/>
      <c r="V18" s="203"/>
      <c r="W18" s="203"/>
      <c r="X18" s="205"/>
      <c r="Y18" s="529"/>
      <c r="Z18" s="203"/>
      <c r="AA18" s="203"/>
      <c r="AB18" s="203"/>
      <c r="AC18" s="205"/>
      <c r="AD18" s="529"/>
      <c r="AE18" s="203">
        <v>22</v>
      </c>
      <c r="AF18" s="207">
        <v>3131.6654753395287</v>
      </c>
      <c r="AG18" s="208">
        <v>142.3484306972513</v>
      </c>
      <c r="AH18" s="205">
        <f t="shared" si="3"/>
        <v>9</v>
      </c>
      <c r="AI18" s="529"/>
      <c r="AJ18" s="203">
        <v>22</v>
      </c>
      <c r="AK18" s="207">
        <v>3131.5068493150452</v>
      </c>
      <c r="AL18" s="208">
        <v>142.34122042341116</v>
      </c>
      <c r="AM18" s="205">
        <f t="shared" si="4"/>
        <v>8</v>
      </c>
      <c r="AN18" s="529"/>
      <c r="AO18" s="203">
        <v>22</v>
      </c>
      <c r="AP18" s="207">
        <v>3134.2960288808649</v>
      </c>
      <c r="AQ18" s="208">
        <v>142.46800131276657</v>
      </c>
      <c r="AR18" s="205">
        <f t="shared" si="5"/>
        <v>7</v>
      </c>
      <c r="AS18" s="529"/>
      <c r="AT18" s="203"/>
      <c r="AU18" s="207"/>
      <c r="AV18" s="208"/>
      <c r="AW18" s="205"/>
      <c r="AX18" s="529"/>
    </row>
    <row r="19" spans="2:50" ht="14.25" hidden="1" customHeight="1" outlineLevel="1">
      <c r="B19" s="494"/>
      <c r="C19" s="203">
        <v>13</v>
      </c>
      <c r="D19" s="206" t="s">
        <v>512</v>
      </c>
      <c r="E19" s="207">
        <v>21</v>
      </c>
      <c r="F19" s="203">
        <v>2000</v>
      </c>
      <c r="G19" s="208">
        <f t="shared" si="7"/>
        <v>95.238095238095241</v>
      </c>
      <c r="H19" s="529"/>
      <c r="I19" s="209">
        <f t="shared" si="8"/>
        <v>21</v>
      </c>
      <c r="J19" s="209">
        <f t="shared" si="8"/>
        <v>1754.2493531558903</v>
      </c>
      <c r="K19" s="210">
        <f t="shared" si="8"/>
        <v>83.535683483613823</v>
      </c>
      <c r="L19" s="530"/>
      <c r="M19" s="209">
        <f>RANK(K19, K$7:$K$21)</f>
        <v>14</v>
      </c>
      <c r="N19" s="599"/>
      <c r="O19" s="494"/>
      <c r="P19" s="203"/>
      <c r="Q19" s="203"/>
      <c r="R19" s="203"/>
      <c r="S19" s="205"/>
      <c r="T19" s="529"/>
      <c r="U19" s="203"/>
      <c r="V19" s="203"/>
      <c r="W19" s="203"/>
      <c r="X19" s="205"/>
      <c r="Y19" s="529"/>
      <c r="Z19" s="203"/>
      <c r="AA19" s="203"/>
      <c r="AB19" s="203"/>
      <c r="AC19" s="205"/>
      <c r="AD19" s="529"/>
      <c r="AE19" s="203">
        <v>21</v>
      </c>
      <c r="AF19" s="207">
        <v>1753.0227948463807</v>
      </c>
      <c r="AG19" s="208">
        <v>83.477275945065756</v>
      </c>
      <c r="AH19" s="205">
        <f t="shared" si="3"/>
        <v>11</v>
      </c>
      <c r="AI19" s="529"/>
      <c r="AJ19" s="203"/>
      <c r="AK19" s="207"/>
      <c r="AL19" s="208"/>
      <c r="AM19" s="205"/>
      <c r="AN19" s="529"/>
      <c r="AO19" s="203">
        <v>21</v>
      </c>
      <c r="AP19" s="207">
        <v>1753.7967914438491</v>
      </c>
      <c r="AQ19" s="208">
        <v>83.51413292589757</v>
      </c>
      <c r="AR19" s="205">
        <f t="shared" si="5"/>
        <v>11</v>
      </c>
      <c r="AS19" s="529"/>
      <c r="AT19" s="203">
        <v>21</v>
      </c>
      <c r="AU19" s="207">
        <v>1755.9284731774412</v>
      </c>
      <c r="AV19" s="208">
        <v>83.615641579878158</v>
      </c>
      <c r="AW19" s="205">
        <f t="shared" si="6"/>
        <v>11</v>
      </c>
      <c r="AX19" s="529"/>
    </row>
    <row r="20" spans="2:50" ht="14.25" hidden="1" customHeight="1" outlineLevel="1">
      <c r="B20" s="494"/>
      <c r="C20" s="203">
        <v>14</v>
      </c>
      <c r="D20" s="206" t="s">
        <v>513</v>
      </c>
      <c r="E20" s="207">
        <v>26</v>
      </c>
      <c r="F20" s="203">
        <v>3600</v>
      </c>
      <c r="G20" s="208">
        <f t="shared" si="7"/>
        <v>138.46153846153845</v>
      </c>
      <c r="H20" s="529"/>
      <c r="I20" s="209">
        <f t="shared" si="8"/>
        <v>26</v>
      </c>
      <c r="J20" s="209">
        <f t="shared" si="8"/>
        <v>3154.3973941368076</v>
      </c>
      <c r="K20" s="210">
        <f t="shared" si="8"/>
        <v>121.32297669756953</v>
      </c>
      <c r="L20" s="530"/>
      <c r="M20" s="209">
        <f>RANK(K20, K$7:$K$21)</f>
        <v>11</v>
      </c>
      <c r="N20" s="599"/>
      <c r="O20" s="494"/>
      <c r="P20" s="203"/>
      <c r="Q20" s="203"/>
      <c r="R20" s="203"/>
      <c r="S20" s="205"/>
      <c r="T20" s="529"/>
      <c r="U20" s="203"/>
      <c r="V20" s="203"/>
      <c r="W20" s="203"/>
      <c r="X20" s="205"/>
      <c r="Y20" s="529"/>
      <c r="Z20" s="203"/>
      <c r="AA20" s="203"/>
      <c r="AB20" s="203"/>
      <c r="AC20" s="205"/>
      <c r="AD20" s="529"/>
      <c r="AE20" s="203"/>
      <c r="AF20" s="207"/>
      <c r="AG20" s="208"/>
      <c r="AH20" s="205"/>
      <c r="AI20" s="529"/>
      <c r="AJ20" s="203">
        <v>26</v>
      </c>
      <c r="AK20" s="207">
        <v>3154.3973941368076</v>
      </c>
      <c r="AL20" s="208">
        <v>121.32297669756953</v>
      </c>
      <c r="AM20" s="205">
        <f t="shared" si="4"/>
        <v>11</v>
      </c>
      <c r="AN20" s="529"/>
      <c r="AO20" s="203"/>
      <c r="AP20" s="207"/>
      <c r="AQ20" s="208"/>
      <c r="AR20" s="205"/>
      <c r="AS20" s="529"/>
      <c r="AT20" s="203"/>
      <c r="AU20" s="207"/>
      <c r="AV20" s="208"/>
      <c r="AW20" s="205"/>
      <c r="AX20" s="529"/>
    </row>
    <row r="21" spans="2:50" ht="14.25" hidden="1" customHeight="1" outlineLevel="1">
      <c r="B21" s="494"/>
      <c r="C21" s="203">
        <v>15</v>
      </c>
      <c r="D21" s="206"/>
      <c r="E21" s="207"/>
      <c r="F21" s="203"/>
      <c r="G21" s="208"/>
      <c r="H21" s="529"/>
      <c r="I21" s="209"/>
      <c r="J21" s="209"/>
      <c r="K21" s="210"/>
      <c r="L21" s="530"/>
      <c r="M21" s="209"/>
      <c r="N21" s="599"/>
      <c r="O21" s="494"/>
      <c r="P21" s="203"/>
      <c r="Q21" s="203"/>
      <c r="R21" s="203"/>
      <c r="S21" s="205"/>
      <c r="T21" s="529"/>
      <c r="U21" s="203"/>
      <c r="V21" s="203"/>
      <c r="W21" s="203"/>
      <c r="X21" s="205"/>
      <c r="Y21" s="529"/>
      <c r="Z21" s="203"/>
      <c r="AA21" s="203"/>
      <c r="AB21" s="203"/>
      <c r="AC21" s="205"/>
      <c r="AD21" s="529"/>
      <c r="AE21" s="203"/>
      <c r="AF21" s="207"/>
      <c r="AG21" s="208"/>
      <c r="AH21" s="205"/>
      <c r="AI21" s="529"/>
      <c r="AJ21" s="203"/>
      <c r="AK21" s="207"/>
      <c r="AL21" s="208"/>
      <c r="AM21" s="205"/>
      <c r="AN21" s="529"/>
      <c r="AO21" s="203"/>
      <c r="AP21" s="207"/>
      <c r="AQ21" s="208"/>
      <c r="AR21" s="205"/>
      <c r="AS21" s="529"/>
      <c r="AT21" s="203"/>
      <c r="AU21" s="207"/>
      <c r="AV21" s="208"/>
      <c r="AW21" s="205"/>
      <c r="AX21" s="529"/>
    </row>
    <row r="22" spans="2:50" ht="14.25" hidden="1" customHeight="1" outlineLevel="1" collapsed="1">
      <c r="B22" s="584" t="s">
        <v>606</v>
      </c>
      <c r="C22" s="585"/>
      <c r="D22" s="585"/>
      <c r="E22" s="585"/>
      <c r="F22" s="585"/>
      <c r="G22" s="585"/>
      <c r="H22" s="585"/>
      <c r="I22" s="190"/>
      <c r="J22" s="190"/>
      <c r="K22" s="190"/>
      <c r="L22" s="190"/>
      <c r="M22" s="213"/>
      <c r="N22" s="494" t="s">
        <v>445</v>
      </c>
      <c r="O22" s="494" t="s">
        <v>105</v>
      </c>
      <c r="P22" s="587">
        <f>AT2+1</f>
        <v>45874</v>
      </c>
      <c r="Q22" s="588"/>
      <c r="R22" s="588"/>
      <c r="S22" s="588"/>
      <c r="T22" s="588"/>
      <c r="U22" s="589">
        <f>P22+1</f>
        <v>45875</v>
      </c>
      <c r="V22" s="590"/>
      <c r="W22" s="590"/>
      <c r="X22" s="590"/>
      <c r="Y22" s="590"/>
      <c r="Z22" s="587">
        <f t="shared" ref="Z22" si="9">U22+1</f>
        <v>45876</v>
      </c>
      <c r="AA22" s="588"/>
      <c r="AB22" s="588"/>
      <c r="AC22" s="588"/>
      <c r="AD22" s="588"/>
      <c r="AE22" s="589">
        <f t="shared" ref="AE22" si="10">Z22+1</f>
        <v>45877</v>
      </c>
      <c r="AF22" s="590"/>
      <c r="AG22" s="590"/>
      <c r="AH22" s="590"/>
      <c r="AI22" s="590"/>
      <c r="AJ22" s="587">
        <f t="shared" ref="AJ22" si="11">AE22+1</f>
        <v>45878</v>
      </c>
      <c r="AK22" s="587"/>
      <c r="AL22" s="587"/>
      <c r="AM22" s="587"/>
      <c r="AN22" s="587"/>
      <c r="AO22" s="589">
        <f t="shared" ref="AO22" si="12">AJ22+1</f>
        <v>45879</v>
      </c>
      <c r="AP22" s="590"/>
      <c r="AQ22" s="590"/>
      <c r="AR22" s="590"/>
      <c r="AS22" s="590"/>
      <c r="AT22" s="587">
        <f t="shared" ref="AT22" si="13">AO22+1</f>
        <v>45880</v>
      </c>
      <c r="AU22" s="587"/>
      <c r="AV22" s="587"/>
      <c r="AW22" s="587"/>
      <c r="AX22" s="587"/>
    </row>
    <row r="23" spans="2:50" ht="14.25" hidden="1" customHeight="1" outlineLevel="1">
      <c r="B23" s="534"/>
      <c r="C23" s="534"/>
      <c r="D23" s="534"/>
      <c r="E23" s="534"/>
      <c r="F23" s="534"/>
      <c r="G23" s="534"/>
      <c r="H23" s="534"/>
      <c r="I23" s="192"/>
      <c r="J23" s="192"/>
      <c r="K23" s="192"/>
      <c r="L23" s="192"/>
      <c r="M23" s="214"/>
      <c r="N23" s="494"/>
      <c r="O23" s="494"/>
      <c r="P23" s="594">
        <f>P22</f>
        <v>45874</v>
      </c>
      <c r="Q23" s="594"/>
      <c r="R23" s="594"/>
      <c r="S23" s="594"/>
      <c r="T23" s="594"/>
      <c r="U23" s="595">
        <f>U22</f>
        <v>45875</v>
      </c>
      <c r="V23" s="595"/>
      <c r="W23" s="595"/>
      <c r="X23" s="595"/>
      <c r="Y23" s="595"/>
      <c r="Z23" s="594">
        <f t="shared" ref="Z23" si="14">Z22</f>
        <v>45876</v>
      </c>
      <c r="AA23" s="594"/>
      <c r="AB23" s="594"/>
      <c r="AC23" s="594"/>
      <c r="AD23" s="594"/>
      <c r="AE23" s="595">
        <f t="shared" ref="AE23" si="15">AE22</f>
        <v>45877</v>
      </c>
      <c r="AF23" s="595"/>
      <c r="AG23" s="595"/>
      <c r="AH23" s="595"/>
      <c r="AI23" s="595"/>
      <c r="AJ23" s="594">
        <f t="shared" ref="AJ23" si="16">AJ22</f>
        <v>45878</v>
      </c>
      <c r="AK23" s="594"/>
      <c r="AL23" s="594"/>
      <c r="AM23" s="594"/>
      <c r="AN23" s="594"/>
      <c r="AO23" s="595">
        <f t="shared" ref="AO23" si="17">AO22</f>
        <v>45879</v>
      </c>
      <c r="AP23" s="595"/>
      <c r="AQ23" s="595"/>
      <c r="AR23" s="595"/>
      <c r="AS23" s="595"/>
      <c r="AT23" s="594">
        <f t="shared" ref="AT23" si="18">AT22</f>
        <v>45880</v>
      </c>
      <c r="AU23" s="594"/>
      <c r="AV23" s="594"/>
      <c r="AW23" s="594"/>
      <c r="AX23" s="594"/>
    </row>
    <row r="24" spans="2:50" ht="14.25" hidden="1" customHeight="1" outlineLevel="1">
      <c r="B24" s="494" t="s">
        <v>165</v>
      </c>
      <c r="C24" s="494" t="s">
        <v>160</v>
      </c>
      <c r="D24" s="494"/>
      <c r="E24" s="494" t="s">
        <v>161</v>
      </c>
      <c r="F24" s="494"/>
      <c r="G24" s="494"/>
      <c r="H24" s="494" t="s">
        <v>166</v>
      </c>
      <c r="I24" s="527" t="s">
        <v>446</v>
      </c>
      <c r="J24" s="527"/>
      <c r="K24" s="527"/>
      <c r="L24" s="527" t="s">
        <v>166</v>
      </c>
      <c r="M24" s="527" t="s">
        <v>168</v>
      </c>
      <c r="N24" s="494"/>
      <c r="O24" s="494" t="s">
        <v>167</v>
      </c>
      <c r="P24" s="494" t="s">
        <v>163</v>
      </c>
      <c r="Q24" s="494"/>
      <c r="R24" s="494"/>
      <c r="S24" s="494"/>
      <c r="T24" s="494" t="s">
        <v>166</v>
      </c>
      <c r="U24" s="494" t="s">
        <v>163</v>
      </c>
      <c r="V24" s="494"/>
      <c r="W24" s="494"/>
      <c r="X24" s="494"/>
      <c r="Y24" s="494" t="s">
        <v>166</v>
      </c>
      <c r="Z24" s="494" t="s">
        <v>163</v>
      </c>
      <c r="AA24" s="494"/>
      <c r="AB24" s="494"/>
      <c r="AC24" s="494"/>
      <c r="AD24" s="494" t="s">
        <v>166</v>
      </c>
      <c r="AE24" s="494" t="s">
        <v>163</v>
      </c>
      <c r="AF24" s="494"/>
      <c r="AG24" s="494"/>
      <c r="AH24" s="494"/>
      <c r="AI24" s="494" t="s">
        <v>166</v>
      </c>
      <c r="AJ24" s="494" t="s">
        <v>163</v>
      </c>
      <c r="AK24" s="494"/>
      <c r="AL24" s="494"/>
      <c r="AM24" s="494"/>
      <c r="AN24" s="494" t="s">
        <v>166</v>
      </c>
      <c r="AO24" s="494" t="s">
        <v>163</v>
      </c>
      <c r="AP24" s="494"/>
      <c r="AQ24" s="494"/>
      <c r="AR24" s="494"/>
      <c r="AS24" s="494" t="s">
        <v>166</v>
      </c>
      <c r="AT24" s="494" t="s">
        <v>163</v>
      </c>
      <c r="AU24" s="494"/>
      <c r="AV24" s="494"/>
      <c r="AW24" s="494"/>
      <c r="AX24" s="494" t="s">
        <v>166</v>
      </c>
    </row>
    <row r="25" spans="2:50" ht="14.25" hidden="1" customHeight="1" outlineLevel="1">
      <c r="B25" s="494"/>
      <c r="C25" s="494"/>
      <c r="D25" s="494"/>
      <c r="E25" s="494" t="s">
        <v>447</v>
      </c>
      <c r="F25" s="494"/>
      <c r="G25" s="494"/>
      <c r="H25" s="494"/>
      <c r="I25" s="527" t="s">
        <v>447</v>
      </c>
      <c r="J25" s="527"/>
      <c r="K25" s="527"/>
      <c r="L25" s="527"/>
      <c r="M25" s="527"/>
      <c r="N25" s="494"/>
      <c r="O25" s="494"/>
      <c r="P25" s="494" t="s">
        <v>448</v>
      </c>
      <c r="Q25" s="494"/>
      <c r="R25" s="494"/>
      <c r="S25" s="494"/>
      <c r="T25" s="494"/>
      <c r="U25" s="494" t="s">
        <v>448</v>
      </c>
      <c r="V25" s="494"/>
      <c r="W25" s="494"/>
      <c r="X25" s="494"/>
      <c r="Y25" s="494"/>
      <c r="Z25" s="494" t="s">
        <v>448</v>
      </c>
      <c r="AA25" s="494"/>
      <c r="AB25" s="494"/>
      <c r="AC25" s="494"/>
      <c r="AD25" s="494"/>
      <c r="AE25" s="494" t="s">
        <v>448</v>
      </c>
      <c r="AF25" s="494"/>
      <c r="AG25" s="494"/>
      <c r="AH25" s="494"/>
      <c r="AI25" s="494"/>
      <c r="AJ25" s="494" t="s">
        <v>448</v>
      </c>
      <c r="AK25" s="494"/>
      <c r="AL25" s="494"/>
      <c r="AM25" s="494"/>
      <c r="AN25" s="494"/>
      <c r="AO25" s="494" t="s">
        <v>448</v>
      </c>
      <c r="AP25" s="494"/>
      <c r="AQ25" s="494"/>
      <c r="AR25" s="494"/>
      <c r="AS25" s="494"/>
      <c r="AT25" s="494" t="s">
        <v>448</v>
      </c>
      <c r="AU25" s="494"/>
      <c r="AV25" s="494"/>
      <c r="AW25" s="494"/>
      <c r="AX25" s="494"/>
    </row>
    <row r="26" spans="2:50" ht="14.25" hidden="1" customHeight="1" outlineLevel="1">
      <c r="B26" s="494"/>
      <c r="C26" s="494"/>
      <c r="D26" s="494"/>
      <c r="E26" s="203" t="s">
        <v>162</v>
      </c>
      <c r="F26" s="203" t="s">
        <v>449</v>
      </c>
      <c r="G26" s="203" t="s">
        <v>164</v>
      </c>
      <c r="H26" s="494"/>
      <c r="I26" s="204" t="s">
        <v>162</v>
      </c>
      <c r="J26" s="204" t="s">
        <v>449</v>
      </c>
      <c r="K26" s="204" t="s">
        <v>164</v>
      </c>
      <c r="L26" s="527"/>
      <c r="M26" s="527"/>
      <c r="N26" s="494"/>
      <c r="O26" s="494"/>
      <c r="P26" s="203" t="s">
        <v>162</v>
      </c>
      <c r="Q26" s="203" t="s">
        <v>449</v>
      </c>
      <c r="R26" s="203" t="s">
        <v>164</v>
      </c>
      <c r="S26" s="205" t="s">
        <v>168</v>
      </c>
      <c r="T26" s="494"/>
      <c r="U26" s="203" t="s">
        <v>162</v>
      </c>
      <c r="V26" s="203" t="s">
        <v>449</v>
      </c>
      <c r="W26" s="203" t="s">
        <v>164</v>
      </c>
      <c r="X26" s="205" t="s">
        <v>168</v>
      </c>
      <c r="Y26" s="494"/>
      <c r="Z26" s="203" t="s">
        <v>162</v>
      </c>
      <c r="AA26" s="203" t="s">
        <v>449</v>
      </c>
      <c r="AB26" s="203" t="s">
        <v>164</v>
      </c>
      <c r="AC26" s="205" t="s">
        <v>168</v>
      </c>
      <c r="AD26" s="494"/>
      <c r="AE26" s="203" t="s">
        <v>162</v>
      </c>
      <c r="AF26" s="203" t="s">
        <v>449</v>
      </c>
      <c r="AG26" s="203" t="s">
        <v>164</v>
      </c>
      <c r="AH26" s="205" t="s">
        <v>168</v>
      </c>
      <c r="AI26" s="494"/>
      <c r="AJ26" s="203" t="s">
        <v>162</v>
      </c>
      <c r="AK26" s="203" t="s">
        <v>449</v>
      </c>
      <c r="AL26" s="203" t="s">
        <v>164</v>
      </c>
      <c r="AM26" s="205" t="s">
        <v>168</v>
      </c>
      <c r="AN26" s="494"/>
      <c r="AO26" s="203" t="s">
        <v>162</v>
      </c>
      <c r="AP26" s="203" t="s">
        <v>449</v>
      </c>
      <c r="AQ26" s="203" t="s">
        <v>164</v>
      </c>
      <c r="AR26" s="205" t="s">
        <v>168</v>
      </c>
      <c r="AS26" s="494"/>
      <c r="AT26" s="203" t="s">
        <v>162</v>
      </c>
      <c r="AU26" s="203" t="s">
        <v>449</v>
      </c>
      <c r="AV26" s="203" t="s">
        <v>164</v>
      </c>
      <c r="AW26" s="205" t="s">
        <v>168</v>
      </c>
      <c r="AX26" s="494"/>
    </row>
    <row r="27" spans="2:50" ht="14.25" hidden="1" customHeight="1" outlineLevel="1">
      <c r="B27" s="494" t="s">
        <v>501</v>
      </c>
      <c r="C27" s="203">
        <v>1</v>
      </c>
      <c r="D27" s="206" t="s">
        <v>427</v>
      </c>
      <c r="E27" s="207">
        <v>20</v>
      </c>
      <c r="F27" s="203">
        <v>3600</v>
      </c>
      <c r="G27" s="208">
        <f t="shared" ref="G27:G38" si="19">F27/E27</f>
        <v>180</v>
      </c>
      <c r="H27" s="529">
        <f>AVERAGE(G27:G41)</f>
        <v>168.77573922465561</v>
      </c>
      <c r="I27" s="209">
        <f>AVERAGE(P27,U27,Z27,AE27,AJ27,AO27,AT27)</f>
        <v>20</v>
      </c>
      <c r="J27" s="209">
        <f>AVERAGE(Q27,V27,AA27,AF27,AK27,AP27,AU27)</f>
        <v>3170.1962292385838</v>
      </c>
      <c r="K27" s="210">
        <f>AVERAGE(R27,W27,AB27,AG27,AL27,AQ27,AV27)</f>
        <v>158.50981146192922</v>
      </c>
      <c r="L27" s="530">
        <f>IFERROR(AVERAGE(K27:K41),"-")</f>
        <v>143.60476828852345</v>
      </c>
      <c r="M27" s="209">
        <f>RANK(K27, K$27:$K$41)</f>
        <v>1</v>
      </c>
      <c r="N27" s="494"/>
      <c r="O27" s="494"/>
      <c r="P27" s="203">
        <v>20</v>
      </c>
      <c r="Q27" s="207">
        <v>3173.431734317342</v>
      </c>
      <c r="R27" s="208">
        <f t="shared" ref="R27:R37" si="20">Q27/P27</f>
        <v>158.67158671586711</v>
      </c>
      <c r="S27" s="205">
        <f>RANK(R27, R$27:R$41)</f>
        <v>1</v>
      </c>
      <c r="T27" s="529">
        <f>AVERAGE(R27:R41)</f>
        <v>147.24766340764805</v>
      </c>
      <c r="U27" s="203">
        <v>20</v>
      </c>
      <c r="V27" s="207">
        <v>3168.5873139309169</v>
      </c>
      <c r="W27" s="208">
        <f t="shared" ref="W27:W37" si="21">V27/U27</f>
        <v>158.42936569654586</v>
      </c>
      <c r="X27" s="205">
        <f>RANK(W27, W$27:W$41)</f>
        <v>1</v>
      </c>
      <c r="Y27" s="529">
        <f>AVERAGE(W27:W41)</f>
        <v>147.27361345056582</v>
      </c>
      <c r="Z27" s="203">
        <v>20</v>
      </c>
      <c r="AA27" s="207">
        <v>3159.7487061084266</v>
      </c>
      <c r="AB27" s="208">
        <f t="shared" ref="AB27:AB37" si="22">AA27/Z27</f>
        <v>157.98743530542134</v>
      </c>
      <c r="AC27" s="205">
        <f>RANK(AB27, AB$27:AB$41)</f>
        <v>1</v>
      </c>
      <c r="AD27" s="529">
        <f>AVERAGE(AB27:AB41)</f>
        <v>147.20561245481028</v>
      </c>
      <c r="AE27" s="203">
        <v>20</v>
      </c>
      <c r="AF27" s="207">
        <v>3171.1397423191243</v>
      </c>
      <c r="AG27" s="208">
        <f t="shared" ref="AG27:AG37" si="23">AF27/AE27</f>
        <v>158.55698711595622</v>
      </c>
      <c r="AH27" s="205">
        <f>RANK(AG27, AG$27:AG$41)</f>
        <v>1</v>
      </c>
      <c r="AI27" s="529">
        <f>AVERAGE(AG27:AG41)</f>
        <v>149.78103464504238</v>
      </c>
      <c r="AJ27" s="203">
        <v>20</v>
      </c>
      <c r="AK27" s="207">
        <v>3172.322899505763</v>
      </c>
      <c r="AL27" s="208">
        <f t="shared" ref="AL27:AL38" si="24">AK27/AJ27</f>
        <v>158.61614497528814</v>
      </c>
      <c r="AM27" s="205">
        <f>RANK(AL27, AL$27:AL$41)</f>
        <v>1</v>
      </c>
      <c r="AN27" s="529">
        <f>AVERAGE(AL27:AL41)</f>
        <v>145.06961914021022</v>
      </c>
      <c r="AO27" s="203">
        <v>20</v>
      </c>
      <c r="AP27" s="207">
        <v>3172.8721804511292</v>
      </c>
      <c r="AQ27" s="208">
        <f t="shared" ref="AQ27:AQ38" si="25">AP27/AO27</f>
        <v>158.64360902255646</v>
      </c>
      <c r="AR27" s="205">
        <f>RANK(AQ27, AQ$27:AQ$41)</f>
        <v>1</v>
      </c>
      <c r="AS27" s="529">
        <f>AVERAGE(AQ27:AQ41)</f>
        <v>145.10267868668018</v>
      </c>
      <c r="AT27" s="203">
        <v>20</v>
      </c>
      <c r="AU27" s="207">
        <v>3173.2710280373849</v>
      </c>
      <c r="AV27" s="208">
        <f t="shared" ref="AV27:AV38" si="26">AU27/AT27</f>
        <v>158.66355140186926</v>
      </c>
      <c r="AW27" s="205">
        <f>RANK(AV27, AV$27:AV$41)</f>
        <v>1</v>
      </c>
      <c r="AX27" s="529">
        <f>AVERAGE(AV27:AV41)</f>
        <v>145.06651773124702</v>
      </c>
    </row>
    <row r="28" spans="2:50" ht="14.25" hidden="1" customHeight="1" outlineLevel="1">
      <c r="B28" s="494"/>
      <c r="C28" s="203">
        <v>2</v>
      </c>
      <c r="D28" s="206" t="s">
        <v>426</v>
      </c>
      <c r="E28" s="207">
        <v>21</v>
      </c>
      <c r="F28" s="203">
        <v>3600</v>
      </c>
      <c r="G28" s="208">
        <f t="shared" si="19"/>
        <v>171.42857142857142</v>
      </c>
      <c r="H28" s="529"/>
      <c r="I28" s="209">
        <f t="shared" ref="I28:K38" si="27">AVERAGE(P28,U28,Z28,AE28,AJ28,AO28,AT28)</f>
        <v>21</v>
      </c>
      <c r="J28" s="209">
        <f t="shared" si="27"/>
        <v>3168.2334521185508</v>
      </c>
      <c r="K28" s="210">
        <f t="shared" si="27"/>
        <v>150.86825962469288</v>
      </c>
      <c r="L28" s="530"/>
      <c r="M28" s="209">
        <f>RANK(K28, K$27:$K$41)</f>
        <v>6</v>
      </c>
      <c r="N28" s="494"/>
      <c r="O28" s="494"/>
      <c r="P28" s="203">
        <v>21</v>
      </c>
      <c r="Q28" s="207">
        <v>3162.9054821961772</v>
      </c>
      <c r="R28" s="208">
        <f t="shared" si="20"/>
        <v>150.61454677124652</v>
      </c>
      <c r="S28" s="205">
        <f t="shared" ref="S28:S37" si="28">RANK(R28, R$27:R$41)</f>
        <v>6</v>
      </c>
      <c r="T28" s="529"/>
      <c r="U28" s="203">
        <v>21</v>
      </c>
      <c r="V28" s="207">
        <v>3165.7829261106044</v>
      </c>
      <c r="W28" s="208">
        <f t="shared" si="21"/>
        <v>150.75156791002877</v>
      </c>
      <c r="X28" s="205">
        <f t="shared" ref="X28:X37" si="29">RANK(W28, W$27:W$41)</f>
        <v>6</v>
      </c>
      <c r="Y28" s="529"/>
      <c r="Z28" s="203">
        <v>21</v>
      </c>
      <c r="AA28" s="207">
        <v>3165.5120067434955</v>
      </c>
      <c r="AB28" s="208">
        <f t="shared" si="22"/>
        <v>150.73866698778551</v>
      </c>
      <c r="AC28" s="205">
        <f t="shared" ref="AC28:AC37" si="30">RANK(AB28, AB$27:AB$41)</f>
        <v>6</v>
      </c>
      <c r="AD28" s="529"/>
      <c r="AE28" s="203">
        <v>21</v>
      </c>
      <c r="AF28" s="207">
        <v>3162.2289009828601</v>
      </c>
      <c r="AG28" s="208">
        <f t="shared" si="23"/>
        <v>150.58232861823143</v>
      </c>
      <c r="AH28" s="205">
        <f t="shared" ref="AH28:AH37" si="31">RANK(AG28, AG$27:AG$41)</f>
        <v>6</v>
      </c>
      <c r="AI28" s="529"/>
      <c r="AJ28" s="203">
        <v>21</v>
      </c>
      <c r="AK28" s="207">
        <v>3174.9757785467073</v>
      </c>
      <c r="AL28" s="208">
        <f t="shared" si="24"/>
        <v>151.18932278793844</v>
      </c>
      <c r="AM28" s="205">
        <f t="shared" ref="AM28:AM38" si="32">RANK(AL28, AL$27:AL$41)</f>
        <v>5</v>
      </c>
      <c r="AN28" s="529"/>
      <c r="AO28" s="203">
        <v>21</v>
      </c>
      <c r="AP28" s="207">
        <v>3176.3713950953388</v>
      </c>
      <c r="AQ28" s="208">
        <f t="shared" si="25"/>
        <v>151.25578071882566</v>
      </c>
      <c r="AR28" s="205">
        <f t="shared" ref="AR28:AR38" si="33">RANK(AQ28, AQ$27:AQ$41)</f>
        <v>5</v>
      </c>
      <c r="AS28" s="529"/>
      <c r="AT28" s="203">
        <v>21</v>
      </c>
      <c r="AU28" s="207">
        <v>3169.8576751546721</v>
      </c>
      <c r="AV28" s="208">
        <f t="shared" si="26"/>
        <v>150.94560357879391</v>
      </c>
      <c r="AW28" s="205">
        <f t="shared" ref="AW28:AW38" si="34">RANK(AV28, AV$27:AV$41)</f>
        <v>5</v>
      </c>
      <c r="AX28" s="529"/>
    </row>
    <row r="29" spans="2:50" ht="14.25" hidden="1" customHeight="1" outlineLevel="1">
      <c r="B29" s="494"/>
      <c r="C29" s="203">
        <v>3</v>
      </c>
      <c r="D29" s="206" t="s">
        <v>378</v>
      </c>
      <c r="E29" s="207">
        <v>26</v>
      </c>
      <c r="F29" s="203">
        <v>3600</v>
      </c>
      <c r="G29" s="208">
        <f t="shared" si="19"/>
        <v>138.46153846153845</v>
      </c>
      <c r="H29" s="529"/>
      <c r="I29" s="209">
        <f t="shared" si="27"/>
        <v>26</v>
      </c>
      <c r="J29" s="209">
        <f t="shared" si="27"/>
        <v>3158.9258217934007</v>
      </c>
      <c r="K29" s="210">
        <f t="shared" si="27"/>
        <v>121.49714699205389</v>
      </c>
      <c r="L29" s="530"/>
      <c r="M29" s="209">
        <f>RANK(K29, K$27:$K$41)</f>
        <v>11</v>
      </c>
      <c r="N29" s="494"/>
      <c r="O29" s="494"/>
      <c r="P29" s="203">
        <v>26</v>
      </c>
      <c r="Q29" s="207">
        <v>3157.3449401523349</v>
      </c>
      <c r="R29" s="208">
        <f t="shared" si="20"/>
        <v>121.43634385201288</v>
      </c>
      <c r="S29" s="205">
        <f t="shared" si="28"/>
        <v>11</v>
      </c>
      <c r="T29" s="529"/>
      <c r="U29" s="203">
        <v>26</v>
      </c>
      <c r="V29" s="207">
        <v>3158.9905362776026</v>
      </c>
      <c r="W29" s="208">
        <f t="shared" si="21"/>
        <v>121.49963601067702</v>
      </c>
      <c r="X29" s="205">
        <f t="shared" si="29"/>
        <v>11</v>
      </c>
      <c r="Y29" s="529"/>
      <c r="Z29" s="203">
        <v>26</v>
      </c>
      <c r="AA29" s="207">
        <v>3160.4419889502651</v>
      </c>
      <c r="AB29" s="208">
        <f t="shared" si="22"/>
        <v>121.55546111347174</v>
      </c>
      <c r="AC29" s="205">
        <f t="shared" si="30"/>
        <v>11</v>
      </c>
      <c r="AD29" s="529"/>
      <c r="AE29" s="203"/>
      <c r="AF29" s="207"/>
      <c r="AG29" s="208"/>
      <c r="AH29" s="205"/>
      <c r="AI29" s="529"/>
      <c r="AJ29" s="203"/>
      <c r="AK29" s="207"/>
      <c r="AL29" s="208"/>
      <c r="AM29" s="205"/>
      <c r="AN29" s="529"/>
      <c r="AO29" s="203"/>
      <c r="AP29" s="207"/>
      <c r="AQ29" s="208"/>
      <c r="AR29" s="205"/>
      <c r="AS29" s="529"/>
      <c r="AT29" s="203"/>
      <c r="AU29" s="207"/>
      <c r="AV29" s="208"/>
      <c r="AW29" s="205"/>
      <c r="AX29" s="529"/>
    </row>
    <row r="30" spans="2:50" ht="14.25" hidden="1" customHeight="1" outlineLevel="1">
      <c r="B30" s="494"/>
      <c r="C30" s="203">
        <v>4</v>
      </c>
      <c r="D30" s="206" t="s">
        <v>558</v>
      </c>
      <c r="E30" s="207">
        <v>22</v>
      </c>
      <c r="F30" s="203">
        <v>3600</v>
      </c>
      <c r="G30" s="208">
        <f t="shared" si="19"/>
        <v>163.63636363636363</v>
      </c>
      <c r="H30" s="529"/>
      <c r="I30" s="209">
        <f t="shared" si="27"/>
        <v>22</v>
      </c>
      <c r="J30" s="209">
        <f t="shared" si="27"/>
        <v>3135.9146855557447</v>
      </c>
      <c r="K30" s="210">
        <f t="shared" si="27"/>
        <v>142.5415766161702</v>
      </c>
      <c r="L30" s="530"/>
      <c r="M30" s="209">
        <f>RANK(K30, K$27:$K$41)</f>
        <v>8</v>
      </c>
      <c r="N30" s="494"/>
      <c r="O30" s="494"/>
      <c r="P30" s="203">
        <v>22</v>
      </c>
      <c r="Q30" s="207">
        <v>3136.0946745561873</v>
      </c>
      <c r="R30" s="208">
        <f t="shared" si="20"/>
        <v>142.54975793437214</v>
      </c>
      <c r="S30" s="205">
        <f t="shared" si="28"/>
        <v>8</v>
      </c>
      <c r="T30" s="529"/>
      <c r="U30" s="203">
        <v>22</v>
      </c>
      <c r="V30" s="207">
        <v>3137.6588628762538</v>
      </c>
      <c r="W30" s="208">
        <f t="shared" si="21"/>
        <v>142.62085740346609</v>
      </c>
      <c r="X30" s="205">
        <f t="shared" si="29"/>
        <v>8</v>
      </c>
      <c r="Y30" s="529"/>
      <c r="Z30" s="203">
        <v>22</v>
      </c>
      <c r="AA30" s="207">
        <v>3139.1603578802301</v>
      </c>
      <c r="AB30" s="208">
        <f t="shared" si="22"/>
        <v>142.68910717637411</v>
      </c>
      <c r="AC30" s="205">
        <f t="shared" si="30"/>
        <v>8</v>
      </c>
      <c r="AD30" s="529"/>
      <c r="AE30" s="203">
        <v>22</v>
      </c>
      <c r="AF30" s="207">
        <v>3137.3707533234806</v>
      </c>
      <c r="AG30" s="208">
        <f t="shared" si="23"/>
        <v>142.60776151470367</v>
      </c>
      <c r="AH30" s="205">
        <f t="shared" si="31"/>
        <v>8</v>
      </c>
      <c r="AI30" s="529"/>
      <c r="AJ30" s="203">
        <v>22</v>
      </c>
      <c r="AK30" s="207">
        <v>3133.6244541484739</v>
      </c>
      <c r="AL30" s="208">
        <f t="shared" si="24"/>
        <v>142.43747518856699</v>
      </c>
      <c r="AM30" s="205">
        <f t="shared" si="32"/>
        <v>8</v>
      </c>
      <c r="AN30" s="529"/>
      <c r="AO30" s="203">
        <v>22</v>
      </c>
      <c r="AP30" s="207">
        <v>3134.0659340659213</v>
      </c>
      <c r="AQ30" s="208">
        <f t="shared" si="25"/>
        <v>142.45754245754188</v>
      </c>
      <c r="AR30" s="205">
        <f t="shared" si="33"/>
        <v>8</v>
      </c>
      <c r="AS30" s="529"/>
      <c r="AT30" s="203">
        <v>22</v>
      </c>
      <c r="AU30" s="207">
        <v>3133.4277620396629</v>
      </c>
      <c r="AV30" s="208">
        <f t="shared" si="26"/>
        <v>142.4285346381665</v>
      </c>
      <c r="AW30" s="205">
        <f t="shared" si="34"/>
        <v>8</v>
      </c>
      <c r="AX30" s="529"/>
    </row>
    <row r="31" spans="2:50" ht="14.25" hidden="1" customHeight="1" outlineLevel="1">
      <c r="B31" s="494"/>
      <c r="C31" s="203">
        <v>5</v>
      </c>
      <c r="D31" s="206" t="s">
        <v>425</v>
      </c>
      <c r="E31" s="207">
        <v>21</v>
      </c>
      <c r="F31" s="203">
        <v>3600</v>
      </c>
      <c r="G31" s="208">
        <f t="shared" si="19"/>
        <v>171.42857142857142</v>
      </c>
      <c r="H31" s="529"/>
      <c r="I31" s="209">
        <f t="shared" si="27"/>
        <v>21</v>
      </c>
      <c r="J31" s="209">
        <f t="shared" si="27"/>
        <v>3174.5399699071113</v>
      </c>
      <c r="K31" s="210">
        <f t="shared" si="27"/>
        <v>151.16856999557675</v>
      </c>
      <c r="L31" s="530"/>
      <c r="M31" s="209">
        <f>RANK(K31, K$27:$K$41)</f>
        <v>5</v>
      </c>
      <c r="N31" s="494"/>
      <c r="O31" s="494"/>
      <c r="P31" s="203">
        <v>21</v>
      </c>
      <c r="Q31" s="207">
        <v>3179.7048925705308</v>
      </c>
      <c r="R31" s="208">
        <f t="shared" si="20"/>
        <v>151.41451869383479</v>
      </c>
      <c r="S31" s="205">
        <f t="shared" si="28"/>
        <v>5</v>
      </c>
      <c r="T31" s="529"/>
      <c r="U31" s="203">
        <v>21</v>
      </c>
      <c r="V31" s="207">
        <v>3180.0000000000032</v>
      </c>
      <c r="W31" s="208">
        <f t="shared" si="21"/>
        <v>151.42857142857159</v>
      </c>
      <c r="X31" s="205">
        <f t="shared" si="29"/>
        <v>5</v>
      </c>
      <c r="Y31" s="529"/>
      <c r="Z31" s="203">
        <v>21</v>
      </c>
      <c r="AA31" s="207">
        <v>3169.5193434935495</v>
      </c>
      <c r="AB31" s="208">
        <f t="shared" si="22"/>
        <v>150.9294925473119</v>
      </c>
      <c r="AC31" s="205">
        <f t="shared" si="30"/>
        <v>5</v>
      </c>
      <c r="AD31" s="529"/>
      <c r="AE31" s="203">
        <v>21</v>
      </c>
      <c r="AF31" s="207">
        <v>3168.9356435643626</v>
      </c>
      <c r="AG31" s="208">
        <f t="shared" si="23"/>
        <v>150.90169731258871</v>
      </c>
      <c r="AH31" s="205">
        <f t="shared" si="31"/>
        <v>5</v>
      </c>
      <c r="AI31" s="529"/>
      <c r="AJ31" s="203"/>
      <c r="AK31" s="207"/>
      <c r="AL31" s="208"/>
      <c r="AM31" s="205"/>
      <c r="AN31" s="529"/>
      <c r="AO31" s="203"/>
      <c r="AP31" s="207"/>
      <c r="AQ31" s="208"/>
      <c r="AR31" s="205"/>
      <c r="AS31" s="529"/>
      <c r="AT31" s="203"/>
      <c r="AU31" s="207"/>
      <c r="AV31" s="208"/>
      <c r="AW31" s="205"/>
      <c r="AX31" s="529"/>
    </row>
    <row r="32" spans="2:50" ht="14.25" hidden="1" customHeight="1" outlineLevel="1">
      <c r="B32" s="494"/>
      <c r="C32" s="203">
        <v>6</v>
      </c>
      <c r="D32" s="206" t="s">
        <v>424</v>
      </c>
      <c r="E32" s="207">
        <v>19</v>
      </c>
      <c r="F32" s="203">
        <v>3600</v>
      </c>
      <c r="G32" s="208">
        <f t="shared" si="19"/>
        <v>189.47368421052633</v>
      </c>
      <c r="H32" s="529"/>
      <c r="I32" s="209">
        <f t="shared" si="27"/>
        <v>19</v>
      </c>
      <c r="J32" s="209">
        <f t="shared" si="27"/>
        <v>2996.5912898724878</v>
      </c>
      <c r="K32" s="210">
        <f t="shared" si="27"/>
        <v>157.71533104592041</v>
      </c>
      <c r="L32" s="530"/>
      <c r="M32" s="209">
        <f>RANK(K32, K$27:$K$41)</f>
        <v>3</v>
      </c>
      <c r="N32" s="494"/>
      <c r="O32" s="494"/>
      <c r="P32" s="203">
        <v>19</v>
      </c>
      <c r="Q32" s="207">
        <v>2995.9578947368386</v>
      </c>
      <c r="R32" s="208">
        <f t="shared" si="20"/>
        <v>157.68199445983362</v>
      </c>
      <c r="S32" s="205">
        <f t="shared" si="28"/>
        <v>3</v>
      </c>
      <c r="T32" s="529"/>
      <c r="U32" s="203">
        <v>19</v>
      </c>
      <c r="V32" s="207">
        <v>2997.0806658130564</v>
      </c>
      <c r="W32" s="208">
        <f t="shared" si="21"/>
        <v>157.74108767437139</v>
      </c>
      <c r="X32" s="205">
        <f t="shared" si="29"/>
        <v>2</v>
      </c>
      <c r="Y32" s="529"/>
      <c r="Z32" s="203">
        <v>19</v>
      </c>
      <c r="AA32" s="207">
        <v>2998.3748645720516</v>
      </c>
      <c r="AB32" s="208">
        <f t="shared" si="22"/>
        <v>157.80920339852904</v>
      </c>
      <c r="AC32" s="205">
        <f t="shared" si="30"/>
        <v>2</v>
      </c>
      <c r="AD32" s="529"/>
      <c r="AE32" s="203">
        <v>19</v>
      </c>
      <c r="AF32" s="207">
        <v>2998.4279475982448</v>
      </c>
      <c r="AG32" s="208">
        <f t="shared" si="23"/>
        <v>157.81199724201289</v>
      </c>
      <c r="AH32" s="205">
        <f t="shared" si="31"/>
        <v>2</v>
      </c>
      <c r="AI32" s="529"/>
      <c r="AJ32" s="203">
        <v>19</v>
      </c>
      <c r="AK32" s="207">
        <v>2995.0466045273006</v>
      </c>
      <c r="AL32" s="208">
        <f t="shared" si="24"/>
        <v>157.63403181722634</v>
      </c>
      <c r="AM32" s="205">
        <f t="shared" si="32"/>
        <v>3</v>
      </c>
      <c r="AN32" s="529"/>
      <c r="AO32" s="203">
        <v>19</v>
      </c>
      <c r="AP32" s="207">
        <v>2995.3095288400627</v>
      </c>
      <c r="AQ32" s="208">
        <f t="shared" si="25"/>
        <v>157.64786993895066</v>
      </c>
      <c r="AR32" s="205">
        <f t="shared" si="33"/>
        <v>3</v>
      </c>
      <c r="AS32" s="529"/>
      <c r="AT32" s="203">
        <v>19</v>
      </c>
      <c r="AU32" s="207">
        <v>2995.941523019856</v>
      </c>
      <c r="AV32" s="208">
        <f t="shared" si="26"/>
        <v>157.68113279051875</v>
      </c>
      <c r="AW32" s="205">
        <f t="shared" si="34"/>
        <v>3</v>
      </c>
      <c r="AX32" s="529"/>
    </row>
    <row r="33" spans="1:50" ht="14.25" hidden="1" customHeight="1" outlineLevel="1">
      <c r="B33" s="494"/>
      <c r="C33" s="203">
        <v>7</v>
      </c>
      <c r="D33" s="206" t="s">
        <v>423</v>
      </c>
      <c r="E33" s="207">
        <v>19</v>
      </c>
      <c r="F33" s="203">
        <v>3600</v>
      </c>
      <c r="G33" s="208">
        <f t="shared" si="19"/>
        <v>189.47368421052633</v>
      </c>
      <c r="H33" s="529"/>
      <c r="I33" s="209">
        <f t="shared" si="27"/>
        <v>19</v>
      </c>
      <c r="J33" s="209">
        <f t="shared" si="27"/>
        <v>2997.6884590370391</v>
      </c>
      <c r="K33" s="210">
        <f t="shared" si="27"/>
        <v>157.77307679142314</v>
      </c>
      <c r="L33" s="530"/>
      <c r="M33" s="209">
        <f>RANK(K33, K$27:$K$41)</f>
        <v>2</v>
      </c>
      <c r="N33" s="494"/>
      <c r="O33" s="494"/>
      <c r="P33" s="203">
        <v>19</v>
      </c>
      <c r="Q33" s="207">
        <v>2996.6024915062299</v>
      </c>
      <c r="R33" s="208">
        <f t="shared" si="20"/>
        <v>157.71592060559104</v>
      </c>
      <c r="S33" s="205">
        <f t="shared" si="28"/>
        <v>2</v>
      </c>
      <c r="T33" s="529"/>
      <c r="U33" s="203">
        <v>19</v>
      </c>
      <c r="V33" s="207">
        <v>2996.8883878241268</v>
      </c>
      <c r="W33" s="208">
        <f t="shared" si="21"/>
        <v>157.73096778021718</v>
      </c>
      <c r="X33" s="205">
        <f t="shared" si="29"/>
        <v>3</v>
      </c>
      <c r="Y33" s="529"/>
      <c r="Z33" s="203">
        <v>19</v>
      </c>
      <c r="AA33" s="207">
        <v>2997.3285841495999</v>
      </c>
      <c r="AB33" s="208">
        <f t="shared" si="22"/>
        <v>157.75413600787368</v>
      </c>
      <c r="AC33" s="205">
        <f t="shared" si="30"/>
        <v>3</v>
      </c>
      <c r="AD33" s="529"/>
      <c r="AE33" s="203">
        <v>19</v>
      </c>
      <c r="AF33" s="207">
        <v>2996.3174046470804</v>
      </c>
      <c r="AG33" s="208">
        <f t="shared" si="23"/>
        <v>157.70091603405686</v>
      </c>
      <c r="AH33" s="205">
        <f t="shared" si="31"/>
        <v>3</v>
      </c>
      <c r="AI33" s="529"/>
      <c r="AJ33" s="203">
        <v>19</v>
      </c>
      <c r="AK33" s="207">
        <v>2998.412698412702</v>
      </c>
      <c r="AL33" s="208">
        <f t="shared" si="24"/>
        <v>157.81119465330011</v>
      </c>
      <c r="AM33" s="205">
        <f t="shared" si="32"/>
        <v>2</v>
      </c>
      <c r="AN33" s="529"/>
      <c r="AO33" s="203">
        <v>19</v>
      </c>
      <c r="AP33" s="207">
        <v>2999.6426444312083</v>
      </c>
      <c r="AQ33" s="208">
        <f t="shared" si="25"/>
        <v>157.87592865427413</v>
      </c>
      <c r="AR33" s="205">
        <f t="shared" si="33"/>
        <v>2</v>
      </c>
      <c r="AS33" s="529"/>
      <c r="AT33" s="203">
        <v>19</v>
      </c>
      <c r="AU33" s="207">
        <v>2998.6270022883295</v>
      </c>
      <c r="AV33" s="208">
        <f t="shared" si="26"/>
        <v>157.82247380464892</v>
      </c>
      <c r="AW33" s="205">
        <f t="shared" si="34"/>
        <v>2</v>
      </c>
      <c r="AX33" s="529"/>
    </row>
    <row r="34" spans="1:50" ht="14.25" hidden="1" customHeight="1" outlineLevel="1">
      <c r="B34" s="494"/>
      <c r="C34" s="203">
        <v>8</v>
      </c>
      <c r="D34" s="206" t="s">
        <v>382</v>
      </c>
      <c r="E34" s="207">
        <v>19</v>
      </c>
      <c r="F34" s="203">
        <v>3600</v>
      </c>
      <c r="G34" s="208">
        <f t="shared" si="19"/>
        <v>189.47368421052633</v>
      </c>
      <c r="H34" s="529"/>
      <c r="I34" s="209">
        <f t="shared" si="27"/>
        <v>19</v>
      </c>
      <c r="J34" s="209">
        <f t="shared" si="27"/>
        <v>2983.263511669641</v>
      </c>
      <c r="K34" s="210">
        <f t="shared" si="27"/>
        <v>157.01386903524426</v>
      </c>
      <c r="L34" s="530"/>
      <c r="M34" s="209">
        <f>RANK(K34, K$27:$K$41)</f>
        <v>4</v>
      </c>
      <c r="N34" s="494"/>
      <c r="O34" s="494"/>
      <c r="P34" s="203">
        <v>19</v>
      </c>
      <c r="Q34" s="207">
        <v>2983.2727272727175</v>
      </c>
      <c r="R34" s="208">
        <f t="shared" si="20"/>
        <v>157.01435406698513</v>
      </c>
      <c r="S34" s="205">
        <f t="shared" si="28"/>
        <v>4</v>
      </c>
      <c r="T34" s="529"/>
      <c r="U34" s="203">
        <v>19</v>
      </c>
      <c r="V34" s="207">
        <v>2984.3166542195727</v>
      </c>
      <c r="W34" s="208">
        <f t="shared" si="21"/>
        <v>157.06929759050382</v>
      </c>
      <c r="X34" s="205">
        <f t="shared" si="29"/>
        <v>4</v>
      </c>
      <c r="Y34" s="529"/>
      <c r="Z34" s="203">
        <v>19</v>
      </c>
      <c r="AA34" s="207">
        <v>2984.8543689320431</v>
      </c>
      <c r="AB34" s="208">
        <f t="shared" si="22"/>
        <v>157.09759836484437</v>
      </c>
      <c r="AC34" s="205">
        <f t="shared" si="30"/>
        <v>4</v>
      </c>
      <c r="AD34" s="529"/>
      <c r="AE34" s="203">
        <v>19</v>
      </c>
      <c r="AF34" s="207">
        <v>2983.9427063701373</v>
      </c>
      <c r="AG34" s="208">
        <f t="shared" si="23"/>
        <v>157.04961612474406</v>
      </c>
      <c r="AH34" s="205">
        <f t="shared" si="31"/>
        <v>4</v>
      </c>
      <c r="AI34" s="529"/>
      <c r="AJ34" s="203">
        <v>19</v>
      </c>
      <c r="AK34" s="207">
        <v>2981.6280806572072</v>
      </c>
      <c r="AL34" s="208">
        <f t="shared" si="24"/>
        <v>156.92779371880039</v>
      </c>
      <c r="AM34" s="205">
        <f t="shared" si="32"/>
        <v>4</v>
      </c>
      <c r="AN34" s="529"/>
      <c r="AO34" s="203">
        <v>19</v>
      </c>
      <c r="AP34" s="207">
        <v>2982.1090909090944</v>
      </c>
      <c r="AQ34" s="208">
        <f t="shared" si="25"/>
        <v>156.95311004784708</v>
      </c>
      <c r="AR34" s="205">
        <f t="shared" si="33"/>
        <v>4</v>
      </c>
      <c r="AS34" s="529"/>
      <c r="AT34" s="203">
        <v>19</v>
      </c>
      <c r="AU34" s="207">
        <v>2982.7209533267151</v>
      </c>
      <c r="AV34" s="208">
        <f t="shared" si="26"/>
        <v>156.98531333298502</v>
      </c>
      <c r="AW34" s="205">
        <f t="shared" si="34"/>
        <v>4</v>
      </c>
      <c r="AX34" s="529"/>
    </row>
    <row r="35" spans="1:50" ht="14.25" hidden="1" customHeight="1" outlineLevel="1">
      <c r="B35" s="494"/>
      <c r="C35" s="203">
        <v>9</v>
      </c>
      <c r="D35" s="206" t="s">
        <v>422</v>
      </c>
      <c r="E35" s="207">
        <v>21</v>
      </c>
      <c r="F35" s="203">
        <v>3600</v>
      </c>
      <c r="G35" s="208">
        <f t="shared" si="19"/>
        <v>171.42857142857142</v>
      </c>
      <c r="H35" s="529"/>
      <c r="I35" s="209">
        <f t="shared" si="27"/>
        <v>21</v>
      </c>
      <c r="J35" s="209">
        <f t="shared" si="27"/>
        <v>2882.932357909564</v>
      </c>
      <c r="K35" s="210">
        <f t="shared" si="27"/>
        <v>137.28249323378876</v>
      </c>
      <c r="L35" s="530"/>
      <c r="M35" s="209">
        <f>RANK(K35, K$27:$K$41)</f>
        <v>10</v>
      </c>
      <c r="N35" s="494"/>
      <c r="O35" s="494"/>
      <c r="P35" s="203">
        <v>21</v>
      </c>
      <c r="Q35" s="207">
        <v>2883.7696335078431</v>
      </c>
      <c r="R35" s="208">
        <f t="shared" si="20"/>
        <v>137.32236350037348</v>
      </c>
      <c r="S35" s="205">
        <f t="shared" si="28"/>
        <v>10</v>
      </c>
      <c r="T35" s="529"/>
      <c r="U35" s="203">
        <v>21</v>
      </c>
      <c r="V35" s="207">
        <v>2885.1851851851829</v>
      </c>
      <c r="W35" s="208">
        <f t="shared" si="21"/>
        <v>137.38977072310394</v>
      </c>
      <c r="X35" s="205">
        <f t="shared" si="29"/>
        <v>10</v>
      </c>
      <c r="Y35" s="529"/>
      <c r="Z35" s="203">
        <v>21</v>
      </c>
      <c r="AA35" s="207">
        <v>2881.841432225061</v>
      </c>
      <c r="AB35" s="208">
        <f t="shared" si="22"/>
        <v>137.23054439166958</v>
      </c>
      <c r="AC35" s="205">
        <f t="shared" si="30"/>
        <v>10</v>
      </c>
      <c r="AD35" s="529"/>
      <c r="AE35" s="203">
        <v>21</v>
      </c>
      <c r="AF35" s="207">
        <v>2883.5599505562327</v>
      </c>
      <c r="AG35" s="208">
        <f t="shared" si="23"/>
        <v>137.31237859791585</v>
      </c>
      <c r="AH35" s="205">
        <f t="shared" si="31"/>
        <v>10</v>
      </c>
      <c r="AI35" s="529"/>
      <c r="AJ35" s="203">
        <v>21</v>
      </c>
      <c r="AK35" s="207">
        <v>2881.8652849740934</v>
      </c>
      <c r="AL35" s="208">
        <f t="shared" si="24"/>
        <v>137.23168023686159</v>
      </c>
      <c r="AM35" s="205">
        <f t="shared" si="32"/>
        <v>9</v>
      </c>
      <c r="AN35" s="529"/>
      <c r="AO35" s="203">
        <v>21</v>
      </c>
      <c r="AP35" s="207">
        <v>2882.0083682008294</v>
      </c>
      <c r="AQ35" s="208">
        <f t="shared" si="25"/>
        <v>137.23849372384902</v>
      </c>
      <c r="AR35" s="205">
        <f t="shared" si="33"/>
        <v>9</v>
      </c>
      <c r="AS35" s="529"/>
      <c r="AT35" s="203">
        <v>21</v>
      </c>
      <c r="AU35" s="207">
        <v>2882.2966507177048</v>
      </c>
      <c r="AV35" s="208">
        <f t="shared" si="26"/>
        <v>137.25222146274785</v>
      </c>
      <c r="AW35" s="205">
        <f t="shared" si="34"/>
        <v>9</v>
      </c>
      <c r="AX35" s="529"/>
    </row>
    <row r="36" spans="1:50" ht="14.25" hidden="1" customHeight="1" outlineLevel="1">
      <c r="B36" s="494"/>
      <c r="C36" s="203">
        <v>10</v>
      </c>
      <c r="D36" s="206" t="s">
        <v>421</v>
      </c>
      <c r="E36" s="207">
        <v>21</v>
      </c>
      <c r="F36" s="203">
        <v>3600</v>
      </c>
      <c r="G36" s="208">
        <f t="shared" si="19"/>
        <v>171.42857142857142</v>
      </c>
      <c r="H36" s="529"/>
      <c r="I36" s="209">
        <f t="shared" si="27"/>
        <v>21</v>
      </c>
      <c r="J36" s="209">
        <f t="shared" si="27"/>
        <v>3000.9433568410127</v>
      </c>
      <c r="K36" s="210">
        <f t="shared" si="27"/>
        <v>142.90206461147679</v>
      </c>
      <c r="L36" s="530"/>
      <c r="M36" s="209">
        <f>RANK(K36, K$27:$K$41)</f>
        <v>7</v>
      </c>
      <c r="N36" s="494"/>
      <c r="O36" s="494"/>
      <c r="P36" s="203">
        <v>21</v>
      </c>
      <c r="Q36" s="207">
        <v>3000.1020234653975</v>
      </c>
      <c r="R36" s="208">
        <f t="shared" si="20"/>
        <v>142.86200111739987</v>
      </c>
      <c r="S36" s="205">
        <f t="shared" si="28"/>
        <v>7</v>
      </c>
      <c r="T36" s="529"/>
      <c r="U36" s="203">
        <v>21</v>
      </c>
      <c r="V36" s="207">
        <v>3000.9994447529143</v>
      </c>
      <c r="W36" s="208">
        <f t="shared" si="21"/>
        <v>142.9047354644245</v>
      </c>
      <c r="X36" s="205">
        <f t="shared" si="29"/>
        <v>7</v>
      </c>
      <c r="Y36" s="529"/>
      <c r="Z36" s="203">
        <v>21</v>
      </c>
      <c r="AA36" s="207">
        <v>3002.613861386139</v>
      </c>
      <c r="AB36" s="208">
        <f t="shared" si="22"/>
        <v>142.98161244695899</v>
      </c>
      <c r="AC36" s="205">
        <f t="shared" si="30"/>
        <v>7</v>
      </c>
      <c r="AD36" s="529"/>
      <c r="AE36" s="203">
        <v>21</v>
      </c>
      <c r="AF36" s="207">
        <v>2999.7066014669922</v>
      </c>
      <c r="AG36" s="208">
        <f t="shared" si="23"/>
        <v>142.84317149842821</v>
      </c>
      <c r="AH36" s="205">
        <f t="shared" si="31"/>
        <v>7</v>
      </c>
      <c r="AI36" s="529"/>
      <c r="AJ36" s="203">
        <v>21</v>
      </c>
      <c r="AK36" s="207">
        <v>2999.9999999999995</v>
      </c>
      <c r="AL36" s="208">
        <f t="shared" si="24"/>
        <v>142.85714285714283</v>
      </c>
      <c r="AM36" s="205">
        <f t="shared" si="32"/>
        <v>6</v>
      </c>
      <c r="AN36" s="529"/>
      <c r="AO36" s="203">
        <v>21</v>
      </c>
      <c r="AP36" s="207">
        <v>3002.5479870901981</v>
      </c>
      <c r="AQ36" s="208">
        <f t="shared" si="25"/>
        <v>142.97847557572373</v>
      </c>
      <c r="AR36" s="205">
        <f t="shared" si="33"/>
        <v>6</v>
      </c>
      <c r="AS36" s="529"/>
      <c r="AT36" s="203">
        <v>21</v>
      </c>
      <c r="AU36" s="207">
        <v>3000.6335797254483</v>
      </c>
      <c r="AV36" s="208">
        <f t="shared" si="26"/>
        <v>142.88731332025944</v>
      </c>
      <c r="AW36" s="205">
        <f t="shared" si="34"/>
        <v>6</v>
      </c>
      <c r="AX36" s="529"/>
    </row>
    <row r="37" spans="1:50" ht="14.25" hidden="1" customHeight="1" outlineLevel="1">
      <c r="B37" s="494"/>
      <c r="C37" s="203">
        <v>11</v>
      </c>
      <c r="D37" s="206" t="s">
        <v>559</v>
      </c>
      <c r="E37" s="207">
        <v>21</v>
      </c>
      <c r="F37" s="203">
        <v>3600</v>
      </c>
      <c r="G37" s="208">
        <f t="shared" si="19"/>
        <v>171.42857142857142</v>
      </c>
      <c r="H37" s="529"/>
      <c r="I37" s="209">
        <f t="shared" si="27"/>
        <v>21</v>
      </c>
      <c r="J37" s="209">
        <f t="shared" si="27"/>
        <v>2991.597663652818</v>
      </c>
      <c r="K37" s="210">
        <f t="shared" si="27"/>
        <v>142.45703160251512</v>
      </c>
      <c r="L37" s="530"/>
      <c r="M37" s="209">
        <f>RANK(K37, K$27:$K$41)</f>
        <v>9</v>
      </c>
      <c r="N37" s="494"/>
      <c r="O37" s="494"/>
      <c r="P37" s="203">
        <v>21</v>
      </c>
      <c r="Q37" s="207">
        <v>2991.2591050988549</v>
      </c>
      <c r="R37" s="208">
        <f t="shared" si="20"/>
        <v>142.44090976661215</v>
      </c>
      <c r="S37" s="205">
        <f t="shared" si="28"/>
        <v>9</v>
      </c>
      <c r="T37" s="529"/>
      <c r="U37" s="203">
        <v>21</v>
      </c>
      <c r="V37" s="207">
        <v>2991.3216957605973</v>
      </c>
      <c r="W37" s="208">
        <f t="shared" si="21"/>
        <v>142.44389027431416</v>
      </c>
      <c r="X37" s="205">
        <f t="shared" si="29"/>
        <v>9</v>
      </c>
      <c r="Y37" s="529"/>
      <c r="Z37" s="203">
        <v>21</v>
      </c>
      <c r="AA37" s="207">
        <v>2992.2580645161302</v>
      </c>
      <c r="AB37" s="208">
        <f t="shared" si="22"/>
        <v>142.48847926267285</v>
      </c>
      <c r="AC37" s="205">
        <f t="shared" si="30"/>
        <v>9</v>
      </c>
      <c r="AD37" s="529"/>
      <c r="AE37" s="203">
        <v>21</v>
      </c>
      <c r="AF37" s="207">
        <v>2991.3133402275084</v>
      </c>
      <c r="AG37" s="208">
        <f t="shared" si="23"/>
        <v>142.44349239178612</v>
      </c>
      <c r="AH37" s="205">
        <f t="shared" si="31"/>
        <v>9</v>
      </c>
      <c r="AI37" s="529"/>
      <c r="AJ37" s="203">
        <v>21</v>
      </c>
      <c r="AK37" s="207">
        <v>2991.5360501567407</v>
      </c>
      <c r="AL37" s="208">
        <f t="shared" si="24"/>
        <v>142.45409762651147</v>
      </c>
      <c r="AM37" s="205">
        <f t="shared" si="32"/>
        <v>7</v>
      </c>
      <c r="AN37" s="529"/>
      <c r="AO37" s="203">
        <v>21</v>
      </c>
      <c r="AP37" s="207">
        <v>2991.839656406587</v>
      </c>
      <c r="AQ37" s="208">
        <f t="shared" si="25"/>
        <v>142.46855506698034</v>
      </c>
      <c r="AR37" s="205">
        <f t="shared" si="33"/>
        <v>7</v>
      </c>
      <c r="AS37" s="529"/>
      <c r="AT37" s="203">
        <v>21</v>
      </c>
      <c r="AU37" s="207">
        <v>2991.6557334033059</v>
      </c>
      <c r="AV37" s="208">
        <f t="shared" si="26"/>
        <v>142.45979682872886</v>
      </c>
      <c r="AW37" s="205">
        <f t="shared" si="34"/>
        <v>7</v>
      </c>
      <c r="AX37" s="529"/>
    </row>
    <row r="38" spans="1:50" ht="14.25" hidden="1" customHeight="1" outlineLevel="1">
      <c r="B38" s="494"/>
      <c r="C38" s="203">
        <v>12</v>
      </c>
      <c r="D38" s="206" t="s">
        <v>562</v>
      </c>
      <c r="E38" s="207">
        <v>17</v>
      </c>
      <c r="F38" s="203">
        <v>2000</v>
      </c>
      <c r="G38" s="208">
        <f t="shared" si="19"/>
        <v>117.64705882352941</v>
      </c>
      <c r="H38" s="529"/>
      <c r="I38" s="209">
        <f t="shared" si="27"/>
        <v>17</v>
      </c>
      <c r="J38" s="209">
        <f t="shared" si="27"/>
        <v>1759.9758036753331</v>
      </c>
      <c r="K38" s="210">
        <f t="shared" si="27"/>
        <v>103.52798845149017</v>
      </c>
      <c r="L38" s="530"/>
      <c r="M38" s="209">
        <f>RANK(K38, K$27:$K$41)</f>
        <v>12</v>
      </c>
      <c r="N38" s="494"/>
      <c r="O38" s="494"/>
      <c r="P38" s="203"/>
      <c r="Q38" s="207"/>
      <c r="R38" s="208"/>
      <c r="S38" s="205"/>
      <c r="T38" s="529"/>
      <c r="U38" s="203"/>
      <c r="V38" s="207"/>
      <c r="W38" s="208"/>
      <c r="X38" s="205"/>
      <c r="Y38" s="529"/>
      <c r="Z38" s="203"/>
      <c r="AA38" s="207"/>
      <c r="AB38" s="208"/>
      <c r="AC38" s="205"/>
      <c r="AD38" s="529"/>
      <c r="AE38" s="203"/>
      <c r="AF38" s="207"/>
      <c r="AG38" s="208"/>
      <c r="AH38" s="205"/>
      <c r="AI38" s="529"/>
      <c r="AJ38" s="203">
        <v>17</v>
      </c>
      <c r="AK38" s="207">
        <v>1760.1342281879211</v>
      </c>
      <c r="AL38" s="208">
        <f t="shared" si="24"/>
        <v>103.53730754046595</v>
      </c>
      <c r="AM38" s="205">
        <f t="shared" si="32"/>
        <v>10</v>
      </c>
      <c r="AN38" s="529"/>
      <c r="AO38" s="203">
        <v>17</v>
      </c>
      <c r="AP38" s="207">
        <v>1759.6261682242982</v>
      </c>
      <c r="AQ38" s="208">
        <f t="shared" si="25"/>
        <v>103.50742166025283</v>
      </c>
      <c r="AR38" s="205">
        <f t="shared" si="33"/>
        <v>10</v>
      </c>
      <c r="AS38" s="529"/>
      <c r="AT38" s="203">
        <v>17</v>
      </c>
      <c r="AU38" s="207">
        <v>1760.1670146137799</v>
      </c>
      <c r="AV38" s="208">
        <f t="shared" si="26"/>
        <v>103.53923615375176</v>
      </c>
      <c r="AW38" s="205">
        <f t="shared" si="34"/>
        <v>10</v>
      </c>
      <c r="AX38" s="529"/>
    </row>
    <row r="39" spans="1:50" ht="14.25" hidden="1" customHeight="1" outlineLevel="1">
      <c r="B39" s="494"/>
      <c r="C39" s="203">
        <v>13</v>
      </c>
      <c r="D39" s="206"/>
      <c r="E39" s="203"/>
      <c r="F39" s="203"/>
      <c r="G39" s="203"/>
      <c r="H39" s="529"/>
      <c r="I39" s="209"/>
      <c r="J39" s="209"/>
      <c r="K39" s="210"/>
      <c r="L39" s="530"/>
      <c r="M39" s="209"/>
      <c r="N39" s="494"/>
      <c r="O39" s="494"/>
      <c r="P39" s="203"/>
      <c r="Q39" s="207"/>
      <c r="R39" s="208"/>
      <c r="S39" s="205"/>
      <c r="T39" s="529"/>
      <c r="U39" s="203"/>
      <c r="V39" s="207"/>
      <c r="W39" s="208"/>
      <c r="X39" s="205"/>
      <c r="Y39" s="529"/>
      <c r="Z39" s="203"/>
      <c r="AA39" s="207"/>
      <c r="AB39" s="208"/>
      <c r="AC39" s="205"/>
      <c r="AD39" s="529"/>
      <c r="AE39" s="203"/>
      <c r="AF39" s="207"/>
      <c r="AG39" s="208"/>
      <c r="AH39" s="205"/>
      <c r="AI39" s="529"/>
      <c r="AJ39" s="203"/>
      <c r="AK39" s="207"/>
      <c r="AL39" s="208"/>
      <c r="AM39" s="205"/>
      <c r="AN39" s="529"/>
      <c r="AO39" s="203"/>
      <c r="AP39" s="207"/>
      <c r="AQ39" s="208"/>
      <c r="AR39" s="205"/>
      <c r="AS39" s="529"/>
      <c r="AT39" s="203"/>
      <c r="AU39" s="207"/>
      <c r="AV39" s="208"/>
      <c r="AW39" s="205"/>
      <c r="AX39" s="529"/>
    </row>
    <row r="40" spans="1:50" ht="14.25" hidden="1" customHeight="1" outlineLevel="1">
      <c r="B40" s="494"/>
      <c r="C40" s="203">
        <v>14</v>
      </c>
      <c r="D40" s="206"/>
      <c r="E40" s="203"/>
      <c r="F40" s="203"/>
      <c r="G40" s="203"/>
      <c r="H40" s="529"/>
      <c r="I40" s="209"/>
      <c r="J40" s="209"/>
      <c r="K40" s="210"/>
      <c r="L40" s="530"/>
      <c r="M40" s="209"/>
      <c r="N40" s="494"/>
      <c r="O40" s="494"/>
      <c r="P40" s="203"/>
      <c r="Q40" s="207"/>
      <c r="R40" s="208"/>
      <c r="S40" s="205"/>
      <c r="T40" s="529"/>
      <c r="U40" s="203"/>
      <c r="V40" s="207"/>
      <c r="W40" s="208"/>
      <c r="X40" s="205"/>
      <c r="Y40" s="529"/>
      <c r="Z40" s="203"/>
      <c r="AA40" s="207"/>
      <c r="AB40" s="208"/>
      <c r="AC40" s="205"/>
      <c r="AD40" s="529"/>
      <c r="AE40" s="203"/>
      <c r="AF40" s="207"/>
      <c r="AG40" s="208"/>
      <c r="AH40" s="205"/>
      <c r="AI40" s="529"/>
      <c r="AJ40" s="203"/>
      <c r="AK40" s="207"/>
      <c r="AL40" s="208"/>
      <c r="AM40" s="205"/>
      <c r="AN40" s="529"/>
      <c r="AO40" s="203"/>
      <c r="AP40" s="207"/>
      <c r="AQ40" s="208"/>
      <c r="AR40" s="205"/>
      <c r="AS40" s="529"/>
      <c r="AT40" s="203"/>
      <c r="AU40" s="207"/>
      <c r="AV40" s="208"/>
      <c r="AW40" s="205"/>
      <c r="AX40" s="529"/>
    </row>
    <row r="41" spans="1:50" ht="14.25" hidden="1" customHeight="1" outlineLevel="1">
      <c r="B41" s="494"/>
      <c r="C41" s="203">
        <v>15</v>
      </c>
      <c r="D41" s="206"/>
      <c r="E41" s="203"/>
      <c r="F41" s="203"/>
      <c r="G41" s="203"/>
      <c r="H41" s="529"/>
      <c r="I41" s="209"/>
      <c r="J41" s="209"/>
      <c r="K41" s="210"/>
      <c r="L41" s="530"/>
      <c r="M41" s="209"/>
      <c r="N41" s="494"/>
      <c r="O41" s="494"/>
      <c r="P41" s="203"/>
      <c r="Q41" s="207"/>
      <c r="R41" s="208"/>
      <c r="S41" s="205"/>
      <c r="T41" s="529"/>
      <c r="U41" s="203"/>
      <c r="V41" s="207"/>
      <c r="W41" s="208"/>
      <c r="X41" s="205"/>
      <c r="Y41" s="529"/>
      <c r="Z41" s="203"/>
      <c r="AA41" s="207"/>
      <c r="AB41" s="208"/>
      <c r="AC41" s="205"/>
      <c r="AD41" s="529"/>
      <c r="AE41" s="203"/>
      <c r="AF41" s="207"/>
      <c r="AG41" s="208"/>
      <c r="AH41" s="205"/>
      <c r="AI41" s="529"/>
      <c r="AJ41" s="203"/>
      <c r="AK41" s="207"/>
      <c r="AL41" s="208"/>
      <c r="AM41" s="205"/>
      <c r="AN41" s="529"/>
      <c r="AO41" s="203"/>
      <c r="AP41" s="207"/>
      <c r="AQ41" s="208"/>
      <c r="AR41" s="205"/>
      <c r="AS41" s="529"/>
      <c r="AT41" s="203"/>
      <c r="AU41" s="207"/>
      <c r="AV41" s="208"/>
      <c r="AW41" s="205"/>
      <c r="AX41" s="529"/>
    </row>
    <row r="42" spans="1:50" ht="14.25" hidden="1" customHeight="1" outlineLevel="1" collapsed="1">
      <c r="B42" s="531" t="s">
        <v>603</v>
      </c>
      <c r="C42" s="532"/>
      <c r="D42" s="532"/>
      <c r="E42" s="532"/>
      <c r="F42" s="532"/>
      <c r="G42" s="532"/>
      <c r="H42" s="532"/>
      <c r="I42" s="532"/>
      <c r="J42" s="532"/>
      <c r="K42" s="532"/>
      <c r="L42" s="532"/>
      <c r="M42" s="533"/>
      <c r="N42" s="575" t="s">
        <v>445</v>
      </c>
      <c r="O42" s="575" t="s">
        <v>105</v>
      </c>
      <c r="P42" s="587">
        <v>45881</v>
      </c>
      <c r="Q42" s="588"/>
      <c r="R42" s="588"/>
      <c r="S42" s="588"/>
      <c r="T42" s="588"/>
      <c r="U42" s="589">
        <f>P42+1</f>
        <v>45882</v>
      </c>
      <c r="V42" s="590"/>
      <c r="W42" s="590"/>
      <c r="X42" s="590"/>
      <c r="Y42" s="590"/>
      <c r="Z42" s="587">
        <f t="shared" ref="Z42" si="35">U42+1</f>
        <v>45883</v>
      </c>
      <c r="AA42" s="588"/>
      <c r="AB42" s="588"/>
      <c r="AC42" s="588"/>
      <c r="AD42" s="588"/>
      <c r="AE42" s="589">
        <f t="shared" ref="AE42" si="36">Z42+1</f>
        <v>45884</v>
      </c>
      <c r="AF42" s="590"/>
      <c r="AG42" s="590"/>
      <c r="AH42" s="590"/>
      <c r="AI42" s="590"/>
      <c r="AJ42" s="591">
        <f t="shared" ref="AJ42" si="37">AE42+1</f>
        <v>45885</v>
      </c>
      <c r="AK42" s="592"/>
      <c r="AL42" s="592"/>
      <c r="AM42" s="592"/>
      <c r="AN42" s="593"/>
      <c r="AO42" s="589">
        <f t="shared" ref="AO42" si="38">AJ42+1</f>
        <v>45886</v>
      </c>
      <c r="AP42" s="590"/>
      <c r="AQ42" s="590"/>
      <c r="AR42" s="590"/>
      <c r="AS42" s="590"/>
      <c r="AT42" s="591">
        <f t="shared" ref="AT42" si="39">AO42+1</f>
        <v>45887</v>
      </c>
      <c r="AU42" s="592"/>
      <c r="AV42" s="592"/>
      <c r="AW42" s="592"/>
      <c r="AX42" s="593"/>
    </row>
    <row r="43" spans="1:50" ht="14.25" hidden="1" customHeight="1" outlineLevel="1">
      <c r="B43" s="534"/>
      <c r="C43" s="534"/>
      <c r="D43" s="534"/>
      <c r="E43" s="534"/>
      <c r="F43" s="534"/>
      <c r="G43" s="534"/>
      <c r="H43" s="534"/>
      <c r="I43" s="534"/>
      <c r="J43" s="534"/>
      <c r="K43" s="534"/>
      <c r="L43" s="534"/>
      <c r="M43" s="535"/>
      <c r="N43" s="577"/>
      <c r="O43" s="577"/>
      <c r="P43" s="594">
        <f>P42</f>
        <v>45881</v>
      </c>
      <c r="Q43" s="594"/>
      <c r="R43" s="594"/>
      <c r="S43" s="594"/>
      <c r="T43" s="594"/>
      <c r="U43" s="595">
        <f>U42</f>
        <v>45882</v>
      </c>
      <c r="V43" s="595"/>
      <c r="W43" s="595"/>
      <c r="X43" s="595"/>
      <c r="Y43" s="595"/>
      <c r="Z43" s="594">
        <f t="shared" ref="Z43" si="40">Z42</f>
        <v>45883</v>
      </c>
      <c r="AA43" s="594"/>
      <c r="AB43" s="594"/>
      <c r="AC43" s="594"/>
      <c r="AD43" s="594"/>
      <c r="AE43" s="595">
        <f t="shared" ref="AE43" si="41">AE42</f>
        <v>45884</v>
      </c>
      <c r="AF43" s="595"/>
      <c r="AG43" s="595"/>
      <c r="AH43" s="595"/>
      <c r="AI43" s="595"/>
      <c r="AJ43" s="596">
        <f t="shared" ref="AJ43" si="42">AJ42</f>
        <v>45885</v>
      </c>
      <c r="AK43" s="597"/>
      <c r="AL43" s="597"/>
      <c r="AM43" s="597"/>
      <c r="AN43" s="598"/>
      <c r="AO43" s="595">
        <f t="shared" ref="AO43" si="43">AO42</f>
        <v>45886</v>
      </c>
      <c r="AP43" s="595"/>
      <c r="AQ43" s="595"/>
      <c r="AR43" s="595"/>
      <c r="AS43" s="595"/>
      <c r="AT43" s="596">
        <f t="shared" ref="AT43" si="44">AT42</f>
        <v>45887</v>
      </c>
      <c r="AU43" s="597"/>
      <c r="AV43" s="597"/>
      <c r="AW43" s="597"/>
      <c r="AX43" s="598"/>
    </row>
    <row r="44" spans="1:50" ht="14.25" hidden="1" customHeight="1" outlineLevel="1">
      <c r="B44" s="494" t="s">
        <v>165</v>
      </c>
      <c r="C44" s="494" t="s">
        <v>160</v>
      </c>
      <c r="D44" s="494"/>
      <c r="E44" s="494" t="s">
        <v>161</v>
      </c>
      <c r="F44" s="494"/>
      <c r="G44" s="494"/>
      <c r="H44" s="494" t="s">
        <v>166</v>
      </c>
      <c r="I44" s="527" t="s">
        <v>446</v>
      </c>
      <c r="J44" s="527"/>
      <c r="K44" s="527"/>
      <c r="L44" s="527" t="s">
        <v>166</v>
      </c>
      <c r="M44" s="527" t="s">
        <v>168</v>
      </c>
      <c r="N44" s="494"/>
      <c r="O44" s="494" t="s">
        <v>167</v>
      </c>
      <c r="P44" s="494" t="s">
        <v>163</v>
      </c>
      <c r="Q44" s="494"/>
      <c r="R44" s="494"/>
      <c r="S44" s="494"/>
      <c r="T44" s="494" t="s">
        <v>166</v>
      </c>
      <c r="U44" s="494" t="s">
        <v>163</v>
      </c>
      <c r="V44" s="494"/>
      <c r="W44" s="494"/>
      <c r="X44" s="494"/>
      <c r="Y44" s="494" t="s">
        <v>166</v>
      </c>
      <c r="Z44" s="494" t="s">
        <v>163</v>
      </c>
      <c r="AA44" s="494"/>
      <c r="AB44" s="494"/>
      <c r="AC44" s="494"/>
      <c r="AD44" s="494" t="s">
        <v>166</v>
      </c>
      <c r="AE44" s="494" t="s">
        <v>163</v>
      </c>
      <c r="AF44" s="494"/>
      <c r="AG44" s="494"/>
      <c r="AH44" s="494"/>
      <c r="AI44" s="494" t="s">
        <v>166</v>
      </c>
      <c r="AJ44" s="494" t="s">
        <v>163</v>
      </c>
      <c r="AK44" s="494"/>
      <c r="AL44" s="494"/>
      <c r="AM44" s="494"/>
      <c r="AN44" s="494" t="s">
        <v>166</v>
      </c>
      <c r="AO44" s="494" t="s">
        <v>163</v>
      </c>
      <c r="AP44" s="494"/>
      <c r="AQ44" s="494"/>
      <c r="AR44" s="494"/>
      <c r="AS44" s="494" t="s">
        <v>166</v>
      </c>
      <c r="AT44" s="494" t="s">
        <v>163</v>
      </c>
      <c r="AU44" s="494"/>
      <c r="AV44" s="494"/>
      <c r="AW44" s="494"/>
      <c r="AX44" s="494" t="s">
        <v>166</v>
      </c>
    </row>
    <row r="45" spans="1:50" ht="14.25" hidden="1" customHeight="1" outlineLevel="1">
      <c r="B45" s="494"/>
      <c r="C45" s="494"/>
      <c r="D45" s="494"/>
      <c r="E45" s="494" t="s">
        <v>447</v>
      </c>
      <c r="F45" s="494"/>
      <c r="G45" s="494"/>
      <c r="H45" s="494"/>
      <c r="I45" s="527" t="s">
        <v>447</v>
      </c>
      <c r="J45" s="527"/>
      <c r="K45" s="527"/>
      <c r="L45" s="527"/>
      <c r="M45" s="527"/>
      <c r="N45" s="494"/>
      <c r="O45" s="494"/>
      <c r="P45" s="494" t="s">
        <v>448</v>
      </c>
      <c r="Q45" s="494"/>
      <c r="R45" s="494"/>
      <c r="S45" s="494"/>
      <c r="T45" s="494"/>
      <c r="U45" s="494" t="s">
        <v>448</v>
      </c>
      <c r="V45" s="494"/>
      <c r="W45" s="494"/>
      <c r="X45" s="494"/>
      <c r="Y45" s="494"/>
      <c r="Z45" s="494" t="s">
        <v>448</v>
      </c>
      <c r="AA45" s="494"/>
      <c r="AB45" s="494"/>
      <c r="AC45" s="494"/>
      <c r="AD45" s="494"/>
      <c r="AE45" s="494" t="s">
        <v>448</v>
      </c>
      <c r="AF45" s="494"/>
      <c r="AG45" s="494"/>
      <c r="AH45" s="494"/>
      <c r="AI45" s="494"/>
      <c r="AJ45" s="494" t="s">
        <v>448</v>
      </c>
      <c r="AK45" s="494"/>
      <c r="AL45" s="494"/>
      <c r="AM45" s="494"/>
      <c r="AN45" s="494"/>
      <c r="AO45" s="494" t="s">
        <v>448</v>
      </c>
      <c r="AP45" s="494"/>
      <c r="AQ45" s="494"/>
      <c r="AR45" s="494"/>
      <c r="AS45" s="494"/>
      <c r="AT45" s="494" t="s">
        <v>448</v>
      </c>
      <c r="AU45" s="494"/>
      <c r="AV45" s="494"/>
      <c r="AW45" s="494"/>
      <c r="AX45" s="494"/>
    </row>
    <row r="46" spans="1:50" ht="14.25" hidden="1" customHeight="1" outlineLevel="1">
      <c r="B46" s="494"/>
      <c r="C46" s="494"/>
      <c r="D46" s="494"/>
      <c r="E46" s="203" t="s">
        <v>162</v>
      </c>
      <c r="F46" s="203" t="s">
        <v>449</v>
      </c>
      <c r="G46" s="203" t="s">
        <v>164</v>
      </c>
      <c r="H46" s="494"/>
      <c r="I46" s="204" t="s">
        <v>162</v>
      </c>
      <c r="J46" s="204" t="s">
        <v>449</v>
      </c>
      <c r="K46" s="204" t="s">
        <v>164</v>
      </c>
      <c r="L46" s="527"/>
      <c r="M46" s="527"/>
      <c r="N46" s="494"/>
      <c r="O46" s="494"/>
      <c r="P46" s="203" t="s">
        <v>162</v>
      </c>
      <c r="Q46" s="203" t="s">
        <v>449</v>
      </c>
      <c r="R46" s="203" t="s">
        <v>164</v>
      </c>
      <c r="S46" s="205" t="s">
        <v>168</v>
      </c>
      <c r="T46" s="494"/>
      <c r="U46" s="203" t="s">
        <v>162</v>
      </c>
      <c r="V46" s="203" t="s">
        <v>449</v>
      </c>
      <c r="W46" s="203" t="s">
        <v>164</v>
      </c>
      <c r="X46" s="205" t="s">
        <v>168</v>
      </c>
      <c r="Y46" s="494"/>
      <c r="Z46" s="203" t="s">
        <v>162</v>
      </c>
      <c r="AA46" s="203" t="s">
        <v>449</v>
      </c>
      <c r="AB46" s="203" t="s">
        <v>164</v>
      </c>
      <c r="AC46" s="205" t="s">
        <v>168</v>
      </c>
      <c r="AD46" s="494"/>
      <c r="AE46" s="203" t="s">
        <v>162</v>
      </c>
      <c r="AF46" s="203" t="s">
        <v>449</v>
      </c>
      <c r="AG46" s="203" t="s">
        <v>164</v>
      </c>
      <c r="AH46" s="205" t="s">
        <v>168</v>
      </c>
      <c r="AI46" s="494"/>
      <c r="AJ46" s="203" t="s">
        <v>162</v>
      </c>
      <c r="AK46" s="203" t="s">
        <v>449</v>
      </c>
      <c r="AL46" s="203" t="s">
        <v>164</v>
      </c>
      <c r="AM46" s="205" t="s">
        <v>168</v>
      </c>
      <c r="AN46" s="494"/>
      <c r="AO46" s="203" t="s">
        <v>162</v>
      </c>
      <c r="AP46" s="203" t="s">
        <v>449</v>
      </c>
      <c r="AQ46" s="203" t="s">
        <v>164</v>
      </c>
      <c r="AR46" s="205" t="s">
        <v>168</v>
      </c>
      <c r="AS46" s="494"/>
      <c r="AT46" s="203" t="s">
        <v>162</v>
      </c>
      <c r="AU46" s="203" t="s">
        <v>449</v>
      </c>
      <c r="AV46" s="203" t="s">
        <v>164</v>
      </c>
      <c r="AW46" s="205" t="s">
        <v>168</v>
      </c>
      <c r="AX46" s="494"/>
    </row>
    <row r="47" spans="1:50" ht="14.25" hidden="1" customHeight="1" outlineLevel="1">
      <c r="A47" s="279"/>
      <c r="B47" s="494" t="s">
        <v>501</v>
      </c>
      <c r="C47" s="203">
        <v>1</v>
      </c>
      <c r="D47" s="206" t="s">
        <v>421</v>
      </c>
      <c r="E47" s="203">
        <v>21</v>
      </c>
      <c r="F47" s="203">
        <v>3600</v>
      </c>
      <c r="G47" s="208">
        <f t="shared" ref="G47:G57" si="45">F47/E47</f>
        <v>171.42857142857142</v>
      </c>
      <c r="H47" s="529">
        <f>AVERAGE(G47:G61)</f>
        <v>171.53157565766628</v>
      </c>
      <c r="I47" s="209">
        <f>AVERAGE(P47,U47,Z47,AE47,AJ47,AO47,AT47)</f>
        <v>21</v>
      </c>
      <c r="J47" s="209">
        <f>AVERAGE(Q47,V47,AA47,AF47,AK47,AP47,AU47)</f>
        <v>3000.5148183067731</v>
      </c>
      <c r="K47" s="210">
        <f>AVERAGE(R47,W47,AB47,AG47,AL47,AQ47,AV47)</f>
        <v>142.88165801460826</v>
      </c>
      <c r="L47" s="530">
        <f>IFERROR(AVERAGE(K47:K61),"-")</f>
        <v>145.60175012822526</v>
      </c>
      <c r="M47" s="209">
        <f>RANK(K47, K$47:$K$61)</f>
        <v>7</v>
      </c>
      <c r="N47" s="494"/>
      <c r="O47" s="494"/>
      <c r="P47" s="203">
        <v>21</v>
      </c>
      <c r="Q47" s="207">
        <v>3000.952885124404</v>
      </c>
      <c r="R47" s="208">
        <f t="shared" ref="R47:R57" si="46">Q47/P47</f>
        <v>142.90251833925734</v>
      </c>
      <c r="S47" s="205">
        <f>RANK(R47, R$47:R$61)</f>
        <v>6</v>
      </c>
      <c r="T47" s="529">
        <f>AVERAGE(R47:R61)</f>
        <v>145.06866420015371</v>
      </c>
      <c r="U47" s="203">
        <v>21</v>
      </c>
      <c r="V47" s="207">
        <v>2999.8281984247196</v>
      </c>
      <c r="W47" s="208">
        <f t="shared" ref="W47:W56" si="47">V47/U47</f>
        <v>142.84896182974856</v>
      </c>
      <c r="X47" s="205">
        <f>RANK(W47, W$47:W$61)</f>
        <v>7</v>
      </c>
      <c r="Y47" s="529">
        <f>AVERAGE(W47:W61)</f>
        <v>149.73813915230525</v>
      </c>
      <c r="Z47" s="203">
        <v>21</v>
      </c>
      <c r="AA47" s="207">
        <v>2998.5648574057045</v>
      </c>
      <c r="AB47" s="208">
        <f t="shared" ref="AB47:AB56" si="48">AA47/Z47</f>
        <v>142.78880273360497</v>
      </c>
      <c r="AC47" s="205">
        <f>RANK(AB47, AB$47:AB$61)</f>
        <v>7</v>
      </c>
      <c r="AD47" s="529">
        <f>AVERAGE(AB47:AB61)</f>
        <v>149.77242860071112</v>
      </c>
      <c r="AE47" s="203">
        <v>21</v>
      </c>
      <c r="AF47" s="207">
        <v>2998.8513082322902</v>
      </c>
      <c r="AG47" s="208">
        <f t="shared" ref="AG47:AG56" si="49">AF47/AE47</f>
        <v>142.80244324915668</v>
      </c>
      <c r="AH47" s="205">
        <f>RANK(AG47, AG$47:AG$61)</f>
        <v>7</v>
      </c>
      <c r="AI47" s="529">
        <f>AVERAGE(AG47:AG61)</f>
        <v>149.77212454227683</v>
      </c>
      <c r="AJ47" s="203">
        <v>21</v>
      </c>
      <c r="AK47" s="207">
        <v>2998.9632829373645</v>
      </c>
      <c r="AL47" s="208">
        <f t="shared" ref="AL47:AL56" si="50">AK47/AJ47</f>
        <v>142.80777537796973</v>
      </c>
      <c r="AM47" s="205">
        <f>RANK(AL47, AL$47:AL$61)</f>
        <v>7</v>
      </c>
      <c r="AN47" s="529">
        <f>AVERAGE(AL47:AL61)</f>
        <v>149.72743856882585</v>
      </c>
      <c r="AO47" s="203">
        <v>21</v>
      </c>
      <c r="AP47" s="207">
        <v>3003.0379746835438</v>
      </c>
      <c r="AQ47" s="208">
        <f t="shared" ref="AQ47:AQ57" si="51">AP47/AO47</f>
        <v>143.00180831826398</v>
      </c>
      <c r="AR47" s="205">
        <f>RANK(AQ47, AQ$47:AQ$61)</f>
        <v>6</v>
      </c>
      <c r="AS47" s="529">
        <f>AVERAGE(AQ47:AQ61)</f>
        <v>145.46990619320729</v>
      </c>
      <c r="AT47" s="203">
        <v>21</v>
      </c>
      <c r="AU47" s="207">
        <v>3003.4052213393879</v>
      </c>
      <c r="AV47" s="208">
        <f t="shared" ref="AV47:AV56" si="52">AU47/AT47</f>
        <v>143.01929625425657</v>
      </c>
      <c r="AW47" s="205">
        <f>RANK(AV47, AV$47:AV$61)</f>
        <v>7</v>
      </c>
      <c r="AX47" s="529">
        <f>AVERAGE(AV47:AV61)</f>
        <v>152.45123735617824</v>
      </c>
    </row>
    <row r="48" spans="1:50" ht="14.25" hidden="1" customHeight="1" outlineLevel="1">
      <c r="A48" s="279"/>
      <c r="B48" s="494"/>
      <c r="C48" s="203">
        <v>2</v>
      </c>
      <c r="D48" s="206" t="s">
        <v>427</v>
      </c>
      <c r="E48" s="203">
        <v>20</v>
      </c>
      <c r="F48" s="203">
        <v>3600</v>
      </c>
      <c r="G48" s="208">
        <f t="shared" si="45"/>
        <v>180</v>
      </c>
      <c r="H48" s="529"/>
      <c r="I48" s="209">
        <f t="shared" ref="I48:K57" si="53">AVERAGE(P48,U48,Z48,AE48,AJ48,AO48,AT48)</f>
        <v>20</v>
      </c>
      <c r="J48" s="209">
        <f t="shared" si="53"/>
        <v>3174.4425693360645</v>
      </c>
      <c r="K48" s="210">
        <f t="shared" si="53"/>
        <v>158.72212846680324</v>
      </c>
      <c r="L48" s="530"/>
      <c r="M48" s="209">
        <f>RANK(K48, K$47:$K$61)</f>
        <v>1</v>
      </c>
      <c r="N48" s="494"/>
      <c r="O48" s="494"/>
      <c r="P48" s="203">
        <v>20</v>
      </c>
      <c r="Q48" s="207">
        <v>3173.0973451327454</v>
      </c>
      <c r="R48" s="208">
        <f t="shared" si="46"/>
        <v>158.65486725663726</v>
      </c>
      <c r="S48" s="205">
        <f t="shared" ref="S48:S57" si="54">RANK(R48, R$47:R$61)</f>
        <v>1</v>
      </c>
      <c r="T48" s="529"/>
      <c r="U48" s="203">
        <v>20</v>
      </c>
      <c r="V48" s="207">
        <v>3173.6583591049707</v>
      </c>
      <c r="W48" s="208">
        <f t="shared" si="47"/>
        <v>158.68291795524854</v>
      </c>
      <c r="X48" s="205">
        <f t="shared" ref="X48:X56" si="55">RANK(W48, W$47:W$61)</f>
        <v>1</v>
      </c>
      <c r="Y48" s="529"/>
      <c r="Z48" s="203">
        <v>20</v>
      </c>
      <c r="AA48" s="207">
        <v>3173.5232238226345</v>
      </c>
      <c r="AB48" s="208">
        <f t="shared" si="48"/>
        <v>158.67616119113171</v>
      </c>
      <c r="AC48" s="205">
        <f t="shared" ref="AC48:AC56" si="56">RANK(AB48, AB$47:AB$61)</f>
        <v>1</v>
      </c>
      <c r="AD48" s="529"/>
      <c r="AE48" s="203">
        <v>20</v>
      </c>
      <c r="AF48" s="207">
        <v>3173.2844036697238</v>
      </c>
      <c r="AG48" s="208">
        <f t="shared" si="49"/>
        <v>158.66422018348618</v>
      </c>
      <c r="AH48" s="205">
        <f t="shared" ref="AH48:AH56" si="57">RANK(AG48, AG$47:AG$61)</f>
        <v>1</v>
      </c>
      <c r="AI48" s="529"/>
      <c r="AJ48" s="203">
        <v>20</v>
      </c>
      <c r="AK48" s="207">
        <v>3172.9829755736455</v>
      </c>
      <c r="AL48" s="208">
        <f t="shared" si="50"/>
        <v>158.64914877868227</v>
      </c>
      <c r="AM48" s="205">
        <f t="shared" ref="AM48:AM56" si="58">RANK(AL48, AL$47:AL$61)</f>
        <v>1</v>
      </c>
      <c r="AN48" s="529"/>
      <c r="AO48" s="203">
        <v>20</v>
      </c>
      <c r="AP48" s="207">
        <v>3176.8745414526761</v>
      </c>
      <c r="AQ48" s="208">
        <f t="shared" si="51"/>
        <v>158.84372707263381</v>
      </c>
      <c r="AR48" s="205">
        <f t="shared" ref="AR48:AR57" si="59">RANK(AQ48, AQ$47:AQ$61)</f>
        <v>1</v>
      </c>
      <c r="AS48" s="529"/>
      <c r="AT48" s="203">
        <v>20</v>
      </c>
      <c r="AU48" s="207">
        <v>3177.6771365960558</v>
      </c>
      <c r="AV48" s="208">
        <f t="shared" si="52"/>
        <v>158.8838568298028</v>
      </c>
      <c r="AW48" s="205">
        <f t="shared" ref="AW48:AW56" si="60">RANK(AV48, AV$47:AV$61)</f>
        <v>1</v>
      </c>
      <c r="AX48" s="529"/>
    </row>
    <row r="49" spans="1:50" ht="14.25" hidden="1" customHeight="1" outlineLevel="1">
      <c r="A49" s="279"/>
      <c r="B49" s="494"/>
      <c r="C49" s="203">
        <v>3</v>
      </c>
      <c r="D49" s="206" t="s">
        <v>426</v>
      </c>
      <c r="E49" s="203">
        <v>21</v>
      </c>
      <c r="F49" s="203">
        <v>3600</v>
      </c>
      <c r="G49" s="208">
        <f t="shared" si="45"/>
        <v>171.42857142857142</v>
      </c>
      <c r="H49" s="529"/>
      <c r="I49" s="209">
        <f t="shared" si="53"/>
        <v>21</v>
      </c>
      <c r="J49" s="209">
        <f t="shared" si="53"/>
        <v>3167.0767400877044</v>
      </c>
      <c r="K49" s="210">
        <f t="shared" si="53"/>
        <v>150.81317809941447</v>
      </c>
      <c r="L49" s="530"/>
      <c r="M49" s="209">
        <f>RANK(K49, K$47:$K$61)</f>
        <v>6</v>
      </c>
      <c r="N49" s="494"/>
      <c r="O49" s="494"/>
      <c r="P49" s="203">
        <v>21</v>
      </c>
      <c r="Q49" s="207">
        <v>3168.1301541340954</v>
      </c>
      <c r="R49" s="208">
        <f t="shared" si="46"/>
        <v>150.86334067305216</v>
      </c>
      <c r="S49" s="205">
        <f t="shared" si="54"/>
        <v>5</v>
      </c>
      <c r="T49" s="529"/>
      <c r="U49" s="203">
        <v>21</v>
      </c>
      <c r="V49" s="207">
        <v>3163.543689320386</v>
      </c>
      <c r="W49" s="208">
        <f t="shared" si="47"/>
        <v>150.64493758668505</v>
      </c>
      <c r="X49" s="205">
        <f t="shared" si="55"/>
        <v>6</v>
      </c>
      <c r="Y49" s="529"/>
      <c r="Z49" s="203">
        <v>21</v>
      </c>
      <c r="AA49" s="207">
        <v>3168.4723101265376</v>
      </c>
      <c r="AB49" s="208">
        <f t="shared" si="48"/>
        <v>150.87963381554943</v>
      </c>
      <c r="AC49" s="205">
        <f t="shared" si="56"/>
        <v>5</v>
      </c>
      <c r="AD49" s="529"/>
      <c r="AE49" s="203">
        <v>21</v>
      </c>
      <c r="AF49" s="207">
        <v>3167.4276834807456</v>
      </c>
      <c r="AG49" s="208">
        <f t="shared" si="49"/>
        <v>150.82988968955931</v>
      </c>
      <c r="AH49" s="205">
        <f t="shared" si="57"/>
        <v>5</v>
      </c>
      <c r="AI49" s="529"/>
      <c r="AJ49" s="203">
        <v>21</v>
      </c>
      <c r="AK49" s="207">
        <v>3166.2696815735198</v>
      </c>
      <c r="AL49" s="208">
        <f t="shared" si="50"/>
        <v>150.77474674159618</v>
      </c>
      <c r="AM49" s="205">
        <f t="shared" si="58"/>
        <v>6</v>
      </c>
      <c r="AN49" s="529"/>
      <c r="AO49" s="203">
        <v>21</v>
      </c>
      <c r="AP49" s="207">
        <v>3166.3469658939839</v>
      </c>
      <c r="AQ49" s="208">
        <f t="shared" si="51"/>
        <v>150.77842694733258</v>
      </c>
      <c r="AR49" s="205">
        <f t="shared" si="59"/>
        <v>5</v>
      </c>
      <c r="AS49" s="529"/>
      <c r="AT49" s="203">
        <v>21</v>
      </c>
      <c r="AU49" s="207">
        <v>3169.346696084659</v>
      </c>
      <c r="AV49" s="208">
        <f t="shared" si="52"/>
        <v>150.92127124212661</v>
      </c>
      <c r="AW49" s="205">
        <f t="shared" si="60"/>
        <v>6</v>
      </c>
      <c r="AX49" s="529"/>
    </row>
    <row r="50" spans="1:50" ht="14.25" hidden="1" customHeight="1" outlineLevel="1">
      <c r="A50" s="279"/>
      <c r="B50" s="494"/>
      <c r="C50" s="203">
        <v>4</v>
      </c>
      <c r="D50" s="206" t="s">
        <v>424</v>
      </c>
      <c r="E50" s="203">
        <v>19</v>
      </c>
      <c r="F50" s="203">
        <v>3600</v>
      </c>
      <c r="G50" s="208">
        <f t="shared" si="45"/>
        <v>189.47368421052633</v>
      </c>
      <c r="H50" s="529"/>
      <c r="I50" s="209">
        <f t="shared" si="53"/>
        <v>19</v>
      </c>
      <c r="J50" s="209">
        <f t="shared" si="53"/>
        <v>2994.2150050482774</v>
      </c>
      <c r="K50" s="210">
        <f t="shared" si="53"/>
        <v>157.59026342359351</v>
      </c>
      <c r="L50" s="530"/>
      <c r="M50" s="209">
        <f>RANK(K50, K$47:$K$61)</f>
        <v>3</v>
      </c>
      <c r="N50" s="494"/>
      <c r="O50" s="494"/>
      <c r="P50" s="203">
        <v>19</v>
      </c>
      <c r="Q50" s="207">
        <v>2996.3139931740538</v>
      </c>
      <c r="R50" s="208">
        <f t="shared" si="46"/>
        <v>157.70073648284495</v>
      </c>
      <c r="S50" s="205">
        <f t="shared" si="54"/>
        <v>3</v>
      </c>
      <c r="T50" s="529"/>
      <c r="U50" s="203">
        <v>19</v>
      </c>
      <c r="V50" s="207">
        <v>2985.4008667388962</v>
      </c>
      <c r="W50" s="208">
        <f t="shared" si="47"/>
        <v>157.12636140731033</v>
      </c>
      <c r="X50" s="205">
        <f t="shared" si="55"/>
        <v>3</v>
      </c>
      <c r="Y50" s="529"/>
      <c r="Z50" s="203">
        <v>19</v>
      </c>
      <c r="AA50" s="207">
        <v>2995.4565701559022</v>
      </c>
      <c r="AB50" s="208">
        <f t="shared" si="48"/>
        <v>157.6556089555738</v>
      </c>
      <c r="AC50" s="205">
        <f t="shared" si="56"/>
        <v>3</v>
      </c>
      <c r="AD50" s="529"/>
      <c r="AE50" s="203">
        <v>19</v>
      </c>
      <c r="AF50" s="207">
        <v>2995.9550561797801</v>
      </c>
      <c r="AG50" s="208">
        <f t="shared" si="49"/>
        <v>157.68184506209369</v>
      </c>
      <c r="AH50" s="205">
        <f t="shared" si="57"/>
        <v>3</v>
      </c>
      <c r="AI50" s="529"/>
      <c r="AJ50" s="203">
        <v>19</v>
      </c>
      <c r="AK50" s="207">
        <v>2992.1033027067269</v>
      </c>
      <c r="AL50" s="208">
        <f t="shared" si="50"/>
        <v>157.4791211950909</v>
      </c>
      <c r="AM50" s="205">
        <f t="shared" si="58"/>
        <v>3</v>
      </c>
      <c r="AN50" s="529"/>
      <c r="AO50" s="203">
        <v>19</v>
      </c>
      <c r="AP50" s="207">
        <v>2996.2866839688531</v>
      </c>
      <c r="AQ50" s="208">
        <f t="shared" si="51"/>
        <v>157.69929915625542</v>
      </c>
      <c r="AR50" s="205">
        <f t="shared" si="59"/>
        <v>3</v>
      </c>
      <c r="AS50" s="529"/>
      <c r="AT50" s="203">
        <v>19</v>
      </c>
      <c r="AU50" s="207">
        <v>2997.988562413726</v>
      </c>
      <c r="AV50" s="208">
        <f t="shared" si="52"/>
        <v>157.78887170598557</v>
      </c>
      <c r="AW50" s="205">
        <f t="shared" si="60"/>
        <v>3</v>
      </c>
      <c r="AX50" s="529"/>
    </row>
    <row r="51" spans="1:50" ht="14.25" hidden="1" customHeight="1" outlineLevel="1">
      <c r="A51" s="279"/>
      <c r="B51" s="494"/>
      <c r="C51" s="203">
        <v>5</v>
      </c>
      <c r="D51" s="206" t="s">
        <v>423</v>
      </c>
      <c r="E51" s="203">
        <v>19</v>
      </c>
      <c r="F51" s="203">
        <v>3600</v>
      </c>
      <c r="G51" s="208">
        <f t="shared" si="45"/>
        <v>189.47368421052633</v>
      </c>
      <c r="H51" s="529"/>
      <c r="I51" s="209">
        <f t="shared" si="53"/>
        <v>19</v>
      </c>
      <c r="J51" s="209">
        <f t="shared" si="53"/>
        <v>3000.0087430366543</v>
      </c>
      <c r="K51" s="210">
        <f t="shared" si="53"/>
        <v>157.89519700192918</v>
      </c>
      <c r="L51" s="530"/>
      <c r="M51" s="209">
        <f>RANK(K51, K$47:$K$61)</f>
        <v>2</v>
      </c>
      <c r="N51" s="494"/>
      <c r="O51" s="494"/>
      <c r="P51" s="203">
        <v>19</v>
      </c>
      <c r="Q51" s="207">
        <v>2998.8181221273771</v>
      </c>
      <c r="R51" s="208">
        <f t="shared" si="46"/>
        <v>157.83253274354615</v>
      </c>
      <c r="S51" s="205">
        <f t="shared" si="54"/>
        <v>2</v>
      </c>
      <c r="T51" s="529"/>
      <c r="U51" s="203">
        <v>19</v>
      </c>
      <c r="V51" s="207">
        <v>2999.2882562277555</v>
      </c>
      <c r="W51" s="208">
        <f t="shared" si="47"/>
        <v>157.85727664356608</v>
      </c>
      <c r="X51" s="205">
        <f t="shared" si="55"/>
        <v>2</v>
      </c>
      <c r="Y51" s="529"/>
      <c r="Z51" s="203">
        <v>19</v>
      </c>
      <c r="AA51" s="207">
        <v>2999.6270975761363</v>
      </c>
      <c r="AB51" s="208">
        <f t="shared" si="48"/>
        <v>157.87511039874403</v>
      </c>
      <c r="AC51" s="205">
        <f t="shared" si="56"/>
        <v>2</v>
      </c>
      <c r="AD51" s="529"/>
      <c r="AE51" s="203">
        <v>19</v>
      </c>
      <c r="AF51" s="207">
        <v>2999.4780339277963</v>
      </c>
      <c r="AG51" s="208">
        <f t="shared" si="49"/>
        <v>157.86726494356822</v>
      </c>
      <c r="AH51" s="205">
        <f t="shared" si="57"/>
        <v>2</v>
      </c>
      <c r="AI51" s="529"/>
      <c r="AJ51" s="203">
        <v>19</v>
      </c>
      <c r="AK51" s="207">
        <v>2999.2105263157873</v>
      </c>
      <c r="AL51" s="208">
        <f t="shared" si="50"/>
        <v>157.85318559556777</v>
      </c>
      <c r="AM51" s="205">
        <f t="shared" si="58"/>
        <v>2</v>
      </c>
      <c r="AN51" s="529"/>
      <c r="AO51" s="203">
        <v>19</v>
      </c>
      <c r="AP51" s="207">
        <v>3003.2876712328739</v>
      </c>
      <c r="AQ51" s="208">
        <f t="shared" si="51"/>
        <v>158.06777217015124</v>
      </c>
      <c r="AR51" s="205">
        <f t="shared" si="59"/>
        <v>2</v>
      </c>
      <c r="AS51" s="529"/>
      <c r="AT51" s="203">
        <v>19</v>
      </c>
      <c r="AU51" s="207">
        <v>3000.3514938488547</v>
      </c>
      <c r="AV51" s="208">
        <f t="shared" si="52"/>
        <v>157.91323651836078</v>
      </c>
      <c r="AW51" s="205">
        <f t="shared" si="60"/>
        <v>2</v>
      </c>
      <c r="AX51" s="529"/>
    </row>
    <row r="52" spans="1:50" ht="14.25" hidden="1" customHeight="1" outlineLevel="1">
      <c r="A52" s="279"/>
      <c r="B52" s="494"/>
      <c r="C52" s="203">
        <v>6</v>
      </c>
      <c r="D52" s="206" t="s">
        <v>382</v>
      </c>
      <c r="E52" s="203">
        <v>19</v>
      </c>
      <c r="F52" s="203">
        <v>3600</v>
      </c>
      <c r="G52" s="208">
        <f t="shared" si="45"/>
        <v>189.47368421052633</v>
      </c>
      <c r="H52" s="529"/>
      <c r="I52" s="209">
        <f t="shared" si="53"/>
        <v>19</v>
      </c>
      <c r="J52" s="209">
        <f t="shared" si="53"/>
        <v>2982.7052108136318</v>
      </c>
      <c r="K52" s="210">
        <f t="shared" si="53"/>
        <v>156.98448477966485</v>
      </c>
      <c r="L52" s="530"/>
      <c r="M52" s="209">
        <f>RANK(K52, K$47:$K$61)</f>
        <v>4</v>
      </c>
      <c r="N52" s="494"/>
      <c r="O52" s="494"/>
      <c r="P52" s="203">
        <v>19</v>
      </c>
      <c r="Q52" s="207">
        <v>2982.7355143870632</v>
      </c>
      <c r="R52" s="208">
        <f t="shared" si="46"/>
        <v>156.98607970458227</v>
      </c>
      <c r="S52" s="205">
        <f t="shared" si="54"/>
        <v>4</v>
      </c>
      <c r="T52" s="529"/>
      <c r="U52" s="203">
        <v>19</v>
      </c>
      <c r="V52" s="207">
        <v>2983.7618403247598</v>
      </c>
      <c r="W52" s="208">
        <f t="shared" si="47"/>
        <v>157.04009685919789</v>
      </c>
      <c r="X52" s="205">
        <f t="shared" si="55"/>
        <v>4</v>
      </c>
      <c r="Y52" s="529"/>
      <c r="Z52" s="203">
        <v>19</v>
      </c>
      <c r="AA52" s="207">
        <v>2980.7158509861215</v>
      </c>
      <c r="AB52" s="208">
        <f t="shared" si="48"/>
        <v>156.8797816308485</v>
      </c>
      <c r="AC52" s="205">
        <f t="shared" si="56"/>
        <v>4</v>
      </c>
      <c r="AD52" s="529"/>
      <c r="AE52" s="203">
        <v>19</v>
      </c>
      <c r="AF52" s="207">
        <v>2980.778032036616</v>
      </c>
      <c r="AG52" s="208">
        <f t="shared" si="49"/>
        <v>156.88305431771664</v>
      </c>
      <c r="AH52" s="205">
        <f t="shared" si="57"/>
        <v>4</v>
      </c>
      <c r="AI52" s="529"/>
      <c r="AJ52" s="203">
        <v>19</v>
      </c>
      <c r="AK52" s="207">
        <v>2979.9769850402713</v>
      </c>
      <c r="AL52" s="208">
        <f t="shared" si="50"/>
        <v>156.84089394948796</v>
      </c>
      <c r="AM52" s="205">
        <f t="shared" si="58"/>
        <v>4</v>
      </c>
      <c r="AN52" s="529"/>
      <c r="AO52" s="203">
        <v>19</v>
      </c>
      <c r="AP52" s="207">
        <v>2983.4862385321057</v>
      </c>
      <c r="AQ52" s="208">
        <f t="shared" si="51"/>
        <v>157.02559150168977</v>
      </c>
      <c r="AR52" s="205">
        <f t="shared" si="59"/>
        <v>4</v>
      </c>
      <c r="AS52" s="529"/>
      <c r="AT52" s="203">
        <v>19</v>
      </c>
      <c r="AU52" s="207">
        <v>2987.4820143884876</v>
      </c>
      <c r="AV52" s="208">
        <f t="shared" si="52"/>
        <v>157.23589549413092</v>
      </c>
      <c r="AW52" s="205">
        <f t="shared" si="60"/>
        <v>4</v>
      </c>
      <c r="AX52" s="529"/>
    </row>
    <row r="53" spans="1:50" ht="14.25" hidden="1" customHeight="1" outlineLevel="1">
      <c r="A53" s="279"/>
      <c r="B53" s="494"/>
      <c r="C53" s="203">
        <v>7</v>
      </c>
      <c r="D53" s="206" t="s">
        <v>422</v>
      </c>
      <c r="E53" s="203">
        <v>21</v>
      </c>
      <c r="F53" s="203">
        <v>3600</v>
      </c>
      <c r="G53" s="208">
        <f t="shared" si="45"/>
        <v>171.42857142857142</v>
      </c>
      <c r="H53" s="529"/>
      <c r="I53" s="209">
        <f t="shared" si="53"/>
        <v>21</v>
      </c>
      <c r="J53" s="209">
        <f t="shared" si="53"/>
        <v>2885.4758553478473</v>
      </c>
      <c r="K53" s="210">
        <f t="shared" si="53"/>
        <v>137.4036121594213</v>
      </c>
      <c r="L53" s="530"/>
      <c r="M53" s="209">
        <f>RANK(K53, K$47:$K$61)</f>
        <v>10</v>
      </c>
      <c r="N53" s="494"/>
      <c r="O53" s="494"/>
      <c r="P53" s="203">
        <v>21</v>
      </c>
      <c r="Q53" s="207">
        <v>2882.9268292683005</v>
      </c>
      <c r="R53" s="208">
        <f t="shared" si="46"/>
        <v>137.28222996515717</v>
      </c>
      <c r="S53" s="205">
        <f t="shared" si="54"/>
        <v>9</v>
      </c>
      <c r="T53" s="529"/>
      <c r="U53" s="203">
        <v>21</v>
      </c>
      <c r="V53" s="207">
        <v>2886.2068965517242</v>
      </c>
      <c r="W53" s="208">
        <f t="shared" si="47"/>
        <v>137.4384236453202</v>
      </c>
      <c r="X53" s="205">
        <f t="shared" si="55"/>
        <v>10</v>
      </c>
      <c r="Y53" s="529"/>
      <c r="Z53" s="203">
        <v>21</v>
      </c>
      <c r="AA53" s="207">
        <v>2885.3333333333335</v>
      </c>
      <c r="AB53" s="208">
        <f t="shared" si="48"/>
        <v>137.39682539682539</v>
      </c>
      <c r="AC53" s="205">
        <f t="shared" si="56"/>
        <v>10</v>
      </c>
      <c r="AD53" s="529"/>
      <c r="AE53" s="203">
        <v>21</v>
      </c>
      <c r="AF53" s="207">
        <v>2885.2941176470622</v>
      </c>
      <c r="AG53" s="208">
        <f t="shared" si="49"/>
        <v>137.39495798319345</v>
      </c>
      <c r="AH53" s="205">
        <f t="shared" si="57"/>
        <v>10</v>
      </c>
      <c r="AI53" s="529"/>
      <c r="AJ53" s="203">
        <v>21</v>
      </c>
      <c r="AK53" s="207">
        <v>2884.1498559077818</v>
      </c>
      <c r="AL53" s="208">
        <f t="shared" si="50"/>
        <v>137.34046932894199</v>
      </c>
      <c r="AM53" s="205">
        <f t="shared" si="58"/>
        <v>10</v>
      </c>
      <c r="AN53" s="529"/>
      <c r="AO53" s="203">
        <v>21</v>
      </c>
      <c r="AP53" s="207">
        <v>2888.9440993788812</v>
      </c>
      <c r="AQ53" s="208">
        <f t="shared" si="51"/>
        <v>137.5687666370896</v>
      </c>
      <c r="AR53" s="205">
        <f t="shared" si="59"/>
        <v>8</v>
      </c>
      <c r="AS53" s="529"/>
      <c r="AT53" s="203"/>
      <c r="AU53" s="207"/>
      <c r="AV53" s="208"/>
      <c r="AW53" s="205"/>
      <c r="AX53" s="529"/>
    </row>
    <row r="54" spans="1:50" ht="14.25" hidden="1" customHeight="1" outlineLevel="1">
      <c r="A54" s="279"/>
      <c r="B54" s="494"/>
      <c r="C54" s="203">
        <v>8</v>
      </c>
      <c r="D54" s="206" t="s">
        <v>558</v>
      </c>
      <c r="E54" s="203">
        <v>22</v>
      </c>
      <c r="F54" s="203">
        <v>3600</v>
      </c>
      <c r="G54" s="208">
        <f t="shared" si="45"/>
        <v>163.63636363636363</v>
      </c>
      <c r="H54" s="529"/>
      <c r="I54" s="209">
        <f t="shared" si="53"/>
        <v>22</v>
      </c>
      <c r="J54" s="209">
        <f t="shared" si="53"/>
        <v>3131.5754444188387</v>
      </c>
      <c r="K54" s="210">
        <f t="shared" si="53"/>
        <v>142.34433838267449</v>
      </c>
      <c r="L54" s="530"/>
      <c r="M54" s="209">
        <f>RANK(K54, K$47:$K$61)</f>
        <v>9</v>
      </c>
      <c r="N54" s="494"/>
      <c r="O54" s="494"/>
      <c r="P54" s="203">
        <v>22</v>
      </c>
      <c r="Q54" s="207">
        <v>3133.000712758349</v>
      </c>
      <c r="R54" s="208">
        <f t="shared" si="46"/>
        <v>142.40912330719769</v>
      </c>
      <c r="S54" s="205">
        <f t="shared" si="54"/>
        <v>8</v>
      </c>
      <c r="T54" s="529"/>
      <c r="U54" s="203">
        <v>22</v>
      </c>
      <c r="V54" s="207">
        <v>3132.8804347826226</v>
      </c>
      <c r="W54" s="208">
        <f t="shared" si="47"/>
        <v>142.40365612648284</v>
      </c>
      <c r="X54" s="205">
        <f t="shared" si="55"/>
        <v>9</v>
      </c>
      <c r="Y54" s="529"/>
      <c r="Z54" s="203">
        <v>22</v>
      </c>
      <c r="AA54" s="207">
        <v>3130.7535641547861</v>
      </c>
      <c r="AB54" s="208">
        <f t="shared" si="48"/>
        <v>142.30698018885391</v>
      </c>
      <c r="AC54" s="205">
        <f t="shared" si="56"/>
        <v>9</v>
      </c>
      <c r="AD54" s="529"/>
      <c r="AE54" s="203">
        <v>22</v>
      </c>
      <c r="AF54" s="207">
        <v>3131.0452418096593</v>
      </c>
      <c r="AG54" s="208">
        <f t="shared" si="49"/>
        <v>142.32023826407541</v>
      </c>
      <c r="AH54" s="205">
        <f t="shared" si="57"/>
        <v>9</v>
      </c>
      <c r="AI54" s="529"/>
      <c r="AJ54" s="203">
        <v>22</v>
      </c>
      <c r="AK54" s="207">
        <v>3130.1972685887786</v>
      </c>
      <c r="AL54" s="208">
        <f t="shared" si="50"/>
        <v>142.28169402676266</v>
      </c>
      <c r="AM54" s="205">
        <f t="shared" si="58"/>
        <v>9</v>
      </c>
      <c r="AN54" s="529"/>
      <c r="AO54" s="203"/>
      <c r="AP54" s="207"/>
      <c r="AQ54" s="208"/>
      <c r="AR54" s="205"/>
      <c r="AS54" s="529"/>
      <c r="AT54" s="203"/>
      <c r="AU54" s="207"/>
      <c r="AV54" s="208"/>
      <c r="AW54" s="205"/>
      <c r="AX54" s="529"/>
    </row>
    <row r="55" spans="1:50" ht="14.25" hidden="1" customHeight="1" outlineLevel="1">
      <c r="A55" s="279"/>
      <c r="B55" s="494"/>
      <c r="C55" s="203">
        <v>9</v>
      </c>
      <c r="D55" s="206" t="s">
        <v>509</v>
      </c>
      <c r="E55" s="203">
        <v>21</v>
      </c>
      <c r="F55" s="203">
        <v>3600</v>
      </c>
      <c r="G55" s="208">
        <f t="shared" si="45"/>
        <v>171.42857142857142</v>
      </c>
      <c r="H55" s="529"/>
      <c r="I55" s="209">
        <f t="shared" si="53"/>
        <v>21</v>
      </c>
      <c r="J55" s="209">
        <f t="shared" si="53"/>
        <v>3168.3574852320758</v>
      </c>
      <c r="K55" s="210">
        <f t="shared" si="53"/>
        <v>150.87416596343218</v>
      </c>
      <c r="L55" s="530"/>
      <c r="M55" s="209">
        <f>RANK(K55, K$47:$K$61)</f>
        <v>5</v>
      </c>
      <c r="N55" s="494"/>
      <c r="O55" s="494"/>
      <c r="P55" s="203"/>
      <c r="Q55" s="207"/>
      <c r="R55" s="208"/>
      <c r="S55" s="205"/>
      <c r="T55" s="529"/>
      <c r="U55" s="203">
        <v>21</v>
      </c>
      <c r="V55" s="207">
        <v>3166.8224299065341</v>
      </c>
      <c r="W55" s="208">
        <f t="shared" si="47"/>
        <v>150.80106809078734</v>
      </c>
      <c r="X55" s="205">
        <f t="shared" si="55"/>
        <v>5</v>
      </c>
      <c r="Y55" s="529"/>
      <c r="Z55" s="203">
        <v>21</v>
      </c>
      <c r="AA55" s="207">
        <v>3166.8012108980734</v>
      </c>
      <c r="AB55" s="208">
        <f t="shared" si="48"/>
        <v>150.80005766181301</v>
      </c>
      <c r="AC55" s="205">
        <f t="shared" si="56"/>
        <v>6</v>
      </c>
      <c r="AD55" s="529"/>
      <c r="AE55" s="203">
        <v>21</v>
      </c>
      <c r="AF55" s="207">
        <v>3167.1428571428501</v>
      </c>
      <c r="AG55" s="208">
        <f t="shared" si="49"/>
        <v>150.81632653061192</v>
      </c>
      <c r="AH55" s="205">
        <f t="shared" si="57"/>
        <v>6</v>
      </c>
      <c r="AI55" s="529"/>
      <c r="AJ55" s="203">
        <v>21</v>
      </c>
      <c r="AK55" s="207">
        <v>3166.3024726854528</v>
      </c>
      <c r="AL55" s="208">
        <f t="shared" si="50"/>
        <v>150.77630822311681</v>
      </c>
      <c r="AM55" s="205">
        <f t="shared" si="58"/>
        <v>5</v>
      </c>
      <c r="AN55" s="529"/>
      <c r="AO55" s="203"/>
      <c r="AP55" s="207"/>
      <c r="AQ55" s="208"/>
      <c r="AR55" s="205"/>
      <c r="AS55" s="529"/>
      <c r="AT55" s="203">
        <v>21</v>
      </c>
      <c r="AU55" s="207">
        <v>3174.718455527468</v>
      </c>
      <c r="AV55" s="208">
        <f t="shared" si="52"/>
        <v>151.1770693108318</v>
      </c>
      <c r="AW55" s="205">
        <f t="shared" si="60"/>
        <v>5</v>
      </c>
      <c r="AX55" s="529"/>
    </row>
    <row r="56" spans="1:50" ht="14.25" hidden="1" customHeight="1" outlineLevel="1">
      <c r="A56" s="279"/>
      <c r="B56" s="494"/>
      <c r="C56" s="203">
        <v>10</v>
      </c>
      <c r="D56" s="206" t="s">
        <v>559</v>
      </c>
      <c r="E56" s="203">
        <v>21</v>
      </c>
      <c r="F56" s="203">
        <v>3600</v>
      </c>
      <c r="G56" s="208">
        <f t="shared" si="45"/>
        <v>171.42857142857142</v>
      </c>
      <c r="H56" s="529"/>
      <c r="I56" s="209">
        <f t="shared" si="53"/>
        <v>21</v>
      </c>
      <c r="J56" s="209">
        <f t="shared" si="53"/>
        <v>2993.2727655767608</v>
      </c>
      <c r="K56" s="210">
        <f t="shared" si="53"/>
        <v>142.53679836079812</v>
      </c>
      <c r="L56" s="530"/>
      <c r="M56" s="209">
        <f>RANK(K56, K$47:$K$61)</f>
        <v>8</v>
      </c>
      <c r="N56" s="494"/>
      <c r="O56" s="494"/>
      <c r="P56" s="203">
        <v>21</v>
      </c>
      <c r="Q56" s="207">
        <v>2992.5133689839586</v>
      </c>
      <c r="R56" s="208">
        <f t="shared" si="46"/>
        <v>142.50063661828375</v>
      </c>
      <c r="S56" s="205">
        <f t="shared" si="54"/>
        <v>7</v>
      </c>
      <c r="T56" s="529"/>
      <c r="U56" s="203">
        <v>21</v>
      </c>
      <c r="V56" s="207">
        <v>2993.2915189528248</v>
      </c>
      <c r="W56" s="208">
        <f t="shared" si="47"/>
        <v>142.53769137870594</v>
      </c>
      <c r="X56" s="205">
        <f t="shared" si="55"/>
        <v>8</v>
      </c>
      <c r="Y56" s="529"/>
      <c r="Z56" s="203">
        <v>21</v>
      </c>
      <c r="AA56" s="207">
        <v>2991.7718047174981</v>
      </c>
      <c r="AB56" s="208">
        <f t="shared" si="48"/>
        <v>142.46532403416657</v>
      </c>
      <c r="AC56" s="205">
        <f t="shared" si="56"/>
        <v>8</v>
      </c>
      <c r="AD56" s="529"/>
      <c r="AE56" s="203">
        <v>21</v>
      </c>
      <c r="AF56" s="207">
        <v>2991.6811091854406</v>
      </c>
      <c r="AG56" s="208">
        <f t="shared" si="49"/>
        <v>142.4610051993067</v>
      </c>
      <c r="AH56" s="205">
        <f t="shared" si="57"/>
        <v>8</v>
      </c>
      <c r="AI56" s="529"/>
      <c r="AJ56" s="203">
        <v>21</v>
      </c>
      <c r="AK56" s="207">
        <v>2991.8918918918912</v>
      </c>
      <c r="AL56" s="208">
        <f t="shared" si="50"/>
        <v>142.47104247104244</v>
      </c>
      <c r="AM56" s="205">
        <f t="shared" si="58"/>
        <v>8</v>
      </c>
      <c r="AN56" s="529"/>
      <c r="AO56" s="203">
        <v>21</v>
      </c>
      <c r="AP56" s="207">
        <v>2995.6812339331641</v>
      </c>
      <c r="AQ56" s="208">
        <f t="shared" si="51"/>
        <v>142.65148733015067</v>
      </c>
      <c r="AR56" s="205">
        <f t="shared" si="59"/>
        <v>7</v>
      </c>
      <c r="AS56" s="529"/>
      <c r="AT56" s="203">
        <v>21</v>
      </c>
      <c r="AU56" s="207">
        <v>2996.078431372548</v>
      </c>
      <c r="AV56" s="208">
        <f t="shared" si="52"/>
        <v>142.67040149393085</v>
      </c>
      <c r="AW56" s="205">
        <f t="shared" si="60"/>
        <v>8</v>
      </c>
      <c r="AX56" s="529"/>
    </row>
    <row r="57" spans="1:50" ht="14.25" hidden="1" customHeight="1" outlineLevel="1">
      <c r="A57" s="279"/>
      <c r="B57" s="494"/>
      <c r="C57" s="203">
        <v>11</v>
      </c>
      <c r="D57" s="206" t="s">
        <v>562</v>
      </c>
      <c r="E57" s="203">
        <v>17</v>
      </c>
      <c r="F57" s="203">
        <v>2000</v>
      </c>
      <c r="G57" s="208">
        <f t="shared" si="45"/>
        <v>117.64705882352941</v>
      </c>
      <c r="H57" s="529"/>
      <c r="I57" s="209">
        <f>AVERAGE(P57,U57,Z57,AE57,AJ57,AO57,AT57)</f>
        <v>17</v>
      </c>
      <c r="J57" s="209">
        <f t="shared" si="53"/>
        <v>1760.7482548883536</v>
      </c>
      <c r="K57" s="210">
        <f t="shared" si="53"/>
        <v>103.57342675813844</v>
      </c>
      <c r="L57" s="530"/>
      <c r="M57" s="209">
        <f>RANK(K57, K$47:$K$61)</f>
        <v>11</v>
      </c>
      <c r="N57" s="494"/>
      <c r="O57" s="494"/>
      <c r="P57" s="203">
        <v>17</v>
      </c>
      <c r="Q57" s="207">
        <v>1760.4278074866306</v>
      </c>
      <c r="R57" s="208">
        <f t="shared" si="46"/>
        <v>103.55457691097827</v>
      </c>
      <c r="S57" s="205">
        <f t="shared" si="54"/>
        <v>10</v>
      </c>
      <c r="T57" s="529"/>
      <c r="U57" s="203"/>
      <c r="V57" s="207"/>
      <c r="W57" s="208"/>
      <c r="X57" s="205"/>
      <c r="Y57" s="529"/>
      <c r="Z57" s="203"/>
      <c r="AA57" s="207"/>
      <c r="AB57" s="208"/>
      <c r="AC57" s="205"/>
      <c r="AD57" s="529"/>
      <c r="AE57" s="203"/>
      <c r="AF57" s="207"/>
      <c r="AG57" s="208"/>
      <c r="AH57" s="205"/>
      <c r="AI57" s="529"/>
      <c r="AJ57" s="203"/>
      <c r="AK57" s="207"/>
      <c r="AL57" s="208"/>
      <c r="AM57" s="205"/>
      <c r="AN57" s="529"/>
      <c r="AO57" s="203">
        <v>17</v>
      </c>
      <c r="AP57" s="207">
        <v>1761.0687022900763</v>
      </c>
      <c r="AQ57" s="208">
        <f t="shared" si="51"/>
        <v>103.59227660529861</v>
      </c>
      <c r="AR57" s="205">
        <f t="shared" si="59"/>
        <v>9</v>
      </c>
      <c r="AS57" s="529"/>
      <c r="AT57" s="203"/>
      <c r="AU57" s="207"/>
      <c r="AV57" s="208"/>
      <c r="AW57" s="205"/>
      <c r="AX57" s="529"/>
    </row>
    <row r="58" spans="1:50" ht="14.25" hidden="1" customHeight="1" outlineLevel="1">
      <c r="A58" s="279"/>
      <c r="B58" s="494"/>
      <c r="C58" s="203">
        <v>12</v>
      </c>
      <c r="D58" s="206"/>
      <c r="E58" s="203"/>
      <c r="F58" s="203"/>
      <c r="G58" s="203"/>
      <c r="H58" s="529"/>
      <c r="I58" s="209"/>
      <c r="J58" s="209"/>
      <c r="K58" s="210"/>
      <c r="L58" s="530"/>
      <c r="M58" s="209"/>
      <c r="N58" s="494"/>
      <c r="O58" s="494"/>
      <c r="P58" s="203"/>
      <c r="Q58" s="207"/>
      <c r="R58" s="208"/>
      <c r="S58" s="205"/>
      <c r="T58" s="529"/>
      <c r="U58" s="203"/>
      <c r="V58" s="207"/>
      <c r="W58" s="208"/>
      <c r="X58" s="205"/>
      <c r="Y58" s="529"/>
      <c r="Z58" s="203"/>
      <c r="AA58" s="207"/>
      <c r="AB58" s="208"/>
      <c r="AC58" s="205"/>
      <c r="AD58" s="529"/>
      <c r="AE58" s="203"/>
      <c r="AF58" s="207"/>
      <c r="AG58" s="208"/>
      <c r="AH58" s="205"/>
      <c r="AI58" s="529"/>
      <c r="AJ58" s="203"/>
      <c r="AK58" s="207"/>
      <c r="AL58" s="208"/>
      <c r="AM58" s="205"/>
      <c r="AN58" s="529"/>
      <c r="AO58" s="203"/>
      <c r="AP58" s="207"/>
      <c r="AQ58" s="208"/>
      <c r="AR58" s="205"/>
      <c r="AS58" s="529"/>
      <c r="AT58" s="203"/>
      <c r="AU58" s="207"/>
      <c r="AV58" s="208"/>
      <c r="AW58" s="205"/>
      <c r="AX58" s="529"/>
    </row>
    <row r="59" spans="1:50" ht="14.25" hidden="1" customHeight="1" outlineLevel="1">
      <c r="B59" s="494"/>
      <c r="C59" s="203">
        <v>13</v>
      </c>
      <c r="D59" s="206"/>
      <c r="E59" s="203"/>
      <c r="F59" s="203"/>
      <c r="G59" s="203"/>
      <c r="H59" s="529"/>
      <c r="I59" s="209"/>
      <c r="J59" s="209"/>
      <c r="K59" s="210"/>
      <c r="L59" s="530"/>
      <c r="M59" s="209"/>
      <c r="N59" s="494"/>
      <c r="O59" s="494"/>
      <c r="P59" s="203"/>
      <c r="Q59" s="207"/>
      <c r="R59" s="208"/>
      <c r="S59" s="205"/>
      <c r="T59" s="529"/>
      <c r="U59" s="203"/>
      <c r="V59" s="207"/>
      <c r="W59" s="208"/>
      <c r="X59" s="205"/>
      <c r="Y59" s="529"/>
      <c r="Z59" s="203"/>
      <c r="AA59" s="207"/>
      <c r="AB59" s="208"/>
      <c r="AC59" s="205"/>
      <c r="AD59" s="529"/>
      <c r="AE59" s="203"/>
      <c r="AF59" s="207"/>
      <c r="AG59" s="208"/>
      <c r="AH59" s="205"/>
      <c r="AI59" s="529"/>
      <c r="AJ59" s="203"/>
      <c r="AK59" s="207"/>
      <c r="AL59" s="208"/>
      <c r="AM59" s="205"/>
      <c r="AN59" s="529"/>
      <c r="AO59" s="203"/>
      <c r="AP59" s="207"/>
      <c r="AQ59" s="208"/>
      <c r="AR59" s="205"/>
      <c r="AS59" s="529"/>
      <c r="AT59" s="203"/>
      <c r="AU59" s="207"/>
      <c r="AV59" s="208"/>
      <c r="AW59" s="205"/>
      <c r="AX59" s="529"/>
    </row>
    <row r="60" spans="1:50" ht="14.25" hidden="1" customHeight="1" outlineLevel="1">
      <c r="B60" s="494"/>
      <c r="C60" s="203">
        <v>14</v>
      </c>
      <c r="D60" s="206"/>
      <c r="E60" s="203"/>
      <c r="F60" s="203"/>
      <c r="G60" s="203"/>
      <c r="H60" s="529"/>
      <c r="I60" s="209"/>
      <c r="J60" s="209"/>
      <c r="K60" s="210"/>
      <c r="L60" s="530"/>
      <c r="M60" s="209"/>
      <c r="N60" s="494"/>
      <c r="O60" s="494"/>
      <c r="P60" s="203"/>
      <c r="Q60" s="207"/>
      <c r="R60" s="208"/>
      <c r="S60" s="205"/>
      <c r="T60" s="529"/>
      <c r="U60" s="203"/>
      <c r="V60" s="207"/>
      <c r="W60" s="208"/>
      <c r="X60" s="205"/>
      <c r="Y60" s="529"/>
      <c r="Z60" s="203"/>
      <c r="AA60" s="207"/>
      <c r="AB60" s="208"/>
      <c r="AC60" s="205"/>
      <c r="AD60" s="529"/>
      <c r="AE60" s="203"/>
      <c r="AF60" s="207"/>
      <c r="AG60" s="208"/>
      <c r="AH60" s="205"/>
      <c r="AI60" s="529"/>
      <c r="AJ60" s="203"/>
      <c r="AK60" s="207"/>
      <c r="AL60" s="208"/>
      <c r="AM60" s="205"/>
      <c r="AN60" s="529"/>
      <c r="AO60" s="203"/>
      <c r="AP60" s="207"/>
      <c r="AQ60" s="208"/>
      <c r="AR60" s="205"/>
      <c r="AS60" s="529"/>
      <c r="AT60" s="203"/>
      <c r="AU60" s="207"/>
      <c r="AV60" s="208"/>
      <c r="AW60" s="205"/>
      <c r="AX60" s="529"/>
    </row>
    <row r="61" spans="1:50" ht="14.25" hidden="1" customHeight="1" outlineLevel="1">
      <c r="B61" s="494"/>
      <c r="C61" s="203">
        <v>15</v>
      </c>
      <c r="D61" s="206"/>
      <c r="E61" s="203"/>
      <c r="F61" s="203"/>
      <c r="G61" s="203"/>
      <c r="H61" s="529"/>
      <c r="I61" s="209"/>
      <c r="J61" s="209"/>
      <c r="K61" s="210"/>
      <c r="L61" s="530"/>
      <c r="M61" s="209"/>
      <c r="N61" s="494"/>
      <c r="O61" s="494"/>
      <c r="P61" s="203"/>
      <c r="Q61" s="207"/>
      <c r="R61" s="208"/>
      <c r="S61" s="205"/>
      <c r="T61" s="529"/>
      <c r="U61" s="203"/>
      <c r="V61" s="207"/>
      <c r="W61" s="208"/>
      <c r="X61" s="205"/>
      <c r="Y61" s="529"/>
      <c r="Z61" s="203"/>
      <c r="AA61" s="207"/>
      <c r="AB61" s="208"/>
      <c r="AC61" s="205"/>
      <c r="AD61" s="529"/>
      <c r="AE61" s="203"/>
      <c r="AF61" s="207"/>
      <c r="AG61" s="208"/>
      <c r="AH61" s="205"/>
      <c r="AI61" s="529"/>
      <c r="AJ61" s="203"/>
      <c r="AK61" s="207"/>
      <c r="AL61" s="208"/>
      <c r="AM61" s="205"/>
      <c r="AN61" s="529"/>
      <c r="AO61" s="203"/>
      <c r="AP61" s="207"/>
      <c r="AQ61" s="208"/>
      <c r="AR61" s="205"/>
      <c r="AS61" s="529"/>
      <c r="AT61" s="203"/>
      <c r="AU61" s="207"/>
      <c r="AV61" s="208"/>
      <c r="AW61" s="205"/>
      <c r="AX61" s="529"/>
    </row>
    <row r="62" spans="1:50" ht="14.25" hidden="1" customHeight="1" outlineLevel="1" collapsed="1">
      <c r="B62" s="531" t="s">
        <v>612</v>
      </c>
      <c r="C62" s="532"/>
      <c r="D62" s="532"/>
      <c r="E62" s="532"/>
      <c r="F62" s="532"/>
      <c r="G62" s="532"/>
      <c r="H62" s="532"/>
      <c r="I62" s="532"/>
      <c r="J62" s="532"/>
      <c r="K62" s="532"/>
      <c r="L62" s="532"/>
      <c r="M62" s="533"/>
      <c r="N62" s="575" t="s">
        <v>445</v>
      </c>
      <c r="O62" s="575" t="s">
        <v>105</v>
      </c>
      <c r="P62" s="587">
        <v>45888</v>
      </c>
      <c r="Q62" s="588"/>
      <c r="R62" s="588"/>
      <c r="S62" s="588"/>
      <c r="T62" s="588"/>
      <c r="U62" s="589">
        <f>P62+1</f>
        <v>45889</v>
      </c>
      <c r="V62" s="590"/>
      <c r="W62" s="590"/>
      <c r="X62" s="590"/>
      <c r="Y62" s="590"/>
      <c r="Z62" s="587">
        <f t="shared" ref="Z62" si="61">U62+1</f>
        <v>45890</v>
      </c>
      <c r="AA62" s="588"/>
      <c r="AB62" s="588"/>
      <c r="AC62" s="588"/>
      <c r="AD62" s="588"/>
      <c r="AE62" s="589">
        <f t="shared" ref="AE62" si="62">Z62+1</f>
        <v>45891</v>
      </c>
      <c r="AF62" s="590"/>
      <c r="AG62" s="590"/>
      <c r="AH62" s="590"/>
      <c r="AI62" s="590"/>
      <c r="AJ62" s="591">
        <f t="shared" ref="AJ62" si="63">AE62+1</f>
        <v>45892</v>
      </c>
      <c r="AK62" s="592"/>
      <c r="AL62" s="592"/>
      <c r="AM62" s="592"/>
      <c r="AN62" s="593"/>
      <c r="AO62" s="589">
        <f t="shared" ref="AO62" si="64">AJ62+1</f>
        <v>45893</v>
      </c>
      <c r="AP62" s="590"/>
      <c r="AQ62" s="590"/>
      <c r="AR62" s="590"/>
      <c r="AS62" s="590"/>
      <c r="AT62" s="591">
        <f t="shared" ref="AT62" si="65">AO62+1</f>
        <v>45894</v>
      </c>
      <c r="AU62" s="592"/>
      <c r="AV62" s="592"/>
      <c r="AW62" s="592"/>
      <c r="AX62" s="593"/>
    </row>
    <row r="63" spans="1:50" ht="14.25" hidden="1" customHeight="1" outlineLevel="1">
      <c r="B63" s="534"/>
      <c r="C63" s="534"/>
      <c r="D63" s="534"/>
      <c r="E63" s="534"/>
      <c r="F63" s="534"/>
      <c r="G63" s="534"/>
      <c r="H63" s="534"/>
      <c r="I63" s="534"/>
      <c r="J63" s="534"/>
      <c r="K63" s="534"/>
      <c r="L63" s="534"/>
      <c r="M63" s="535"/>
      <c r="N63" s="577"/>
      <c r="O63" s="577"/>
      <c r="P63" s="594">
        <f>P62</f>
        <v>45888</v>
      </c>
      <c r="Q63" s="594"/>
      <c r="R63" s="594"/>
      <c r="S63" s="594"/>
      <c r="T63" s="594"/>
      <c r="U63" s="595">
        <f>U62</f>
        <v>45889</v>
      </c>
      <c r="V63" s="595"/>
      <c r="W63" s="595"/>
      <c r="X63" s="595"/>
      <c r="Y63" s="595"/>
      <c r="Z63" s="594">
        <f t="shared" ref="Z63" si="66">Z62</f>
        <v>45890</v>
      </c>
      <c r="AA63" s="594"/>
      <c r="AB63" s="594"/>
      <c r="AC63" s="594"/>
      <c r="AD63" s="594"/>
      <c r="AE63" s="595">
        <f t="shared" ref="AE63" si="67">AE62</f>
        <v>45891</v>
      </c>
      <c r="AF63" s="595"/>
      <c r="AG63" s="595"/>
      <c r="AH63" s="595"/>
      <c r="AI63" s="595"/>
      <c r="AJ63" s="596">
        <f t="shared" ref="AJ63" si="68">AJ62</f>
        <v>45892</v>
      </c>
      <c r="AK63" s="597"/>
      <c r="AL63" s="597"/>
      <c r="AM63" s="597"/>
      <c r="AN63" s="598"/>
      <c r="AO63" s="595">
        <f t="shared" ref="AO63" si="69">AO62</f>
        <v>45893</v>
      </c>
      <c r="AP63" s="595"/>
      <c r="AQ63" s="595"/>
      <c r="AR63" s="595"/>
      <c r="AS63" s="595"/>
      <c r="AT63" s="596">
        <f t="shared" ref="AT63" si="70">AT62</f>
        <v>45894</v>
      </c>
      <c r="AU63" s="597"/>
      <c r="AV63" s="597"/>
      <c r="AW63" s="597"/>
      <c r="AX63" s="598"/>
    </row>
    <row r="64" spans="1:50" ht="14.25" hidden="1" customHeight="1" outlineLevel="1">
      <c r="B64" s="494" t="s">
        <v>165</v>
      </c>
      <c r="C64" s="494" t="s">
        <v>160</v>
      </c>
      <c r="D64" s="494"/>
      <c r="E64" s="494" t="s">
        <v>161</v>
      </c>
      <c r="F64" s="494"/>
      <c r="G64" s="494"/>
      <c r="H64" s="494" t="s">
        <v>166</v>
      </c>
      <c r="I64" s="527" t="s">
        <v>446</v>
      </c>
      <c r="J64" s="527"/>
      <c r="K64" s="527"/>
      <c r="L64" s="527" t="s">
        <v>166</v>
      </c>
      <c r="M64" s="527" t="s">
        <v>168</v>
      </c>
      <c r="N64" s="494"/>
      <c r="O64" s="494" t="s">
        <v>167</v>
      </c>
      <c r="P64" s="494" t="s">
        <v>163</v>
      </c>
      <c r="Q64" s="494"/>
      <c r="R64" s="494"/>
      <c r="S64" s="494"/>
      <c r="T64" s="494" t="s">
        <v>166</v>
      </c>
      <c r="U64" s="494" t="s">
        <v>163</v>
      </c>
      <c r="V64" s="494"/>
      <c r="W64" s="494"/>
      <c r="X64" s="494"/>
      <c r="Y64" s="494" t="s">
        <v>166</v>
      </c>
      <c r="Z64" s="494" t="s">
        <v>163</v>
      </c>
      <c r="AA64" s="494"/>
      <c r="AB64" s="494"/>
      <c r="AC64" s="494"/>
      <c r="AD64" s="494" t="s">
        <v>166</v>
      </c>
      <c r="AE64" s="494" t="s">
        <v>163</v>
      </c>
      <c r="AF64" s="494"/>
      <c r="AG64" s="494"/>
      <c r="AH64" s="494"/>
      <c r="AI64" s="494" t="s">
        <v>166</v>
      </c>
      <c r="AJ64" s="494" t="s">
        <v>163</v>
      </c>
      <c r="AK64" s="494"/>
      <c r="AL64" s="494"/>
      <c r="AM64" s="494"/>
      <c r="AN64" s="494" t="s">
        <v>166</v>
      </c>
      <c r="AO64" s="494" t="s">
        <v>163</v>
      </c>
      <c r="AP64" s="494"/>
      <c r="AQ64" s="494"/>
      <c r="AR64" s="494"/>
      <c r="AS64" s="494" t="s">
        <v>166</v>
      </c>
      <c r="AT64" s="494" t="s">
        <v>163</v>
      </c>
      <c r="AU64" s="494"/>
      <c r="AV64" s="494"/>
      <c r="AW64" s="494"/>
      <c r="AX64" s="494" t="s">
        <v>166</v>
      </c>
    </row>
    <row r="65" spans="2:50" ht="14.25" hidden="1" customHeight="1" outlineLevel="1">
      <c r="B65" s="494"/>
      <c r="C65" s="494"/>
      <c r="D65" s="494"/>
      <c r="E65" s="494" t="s">
        <v>447</v>
      </c>
      <c r="F65" s="494"/>
      <c r="G65" s="494"/>
      <c r="H65" s="494"/>
      <c r="I65" s="527" t="s">
        <v>447</v>
      </c>
      <c r="J65" s="527"/>
      <c r="K65" s="527"/>
      <c r="L65" s="527"/>
      <c r="M65" s="527"/>
      <c r="N65" s="494"/>
      <c r="O65" s="494"/>
      <c r="P65" s="494" t="s">
        <v>448</v>
      </c>
      <c r="Q65" s="494"/>
      <c r="R65" s="494"/>
      <c r="S65" s="494"/>
      <c r="T65" s="494"/>
      <c r="U65" s="494" t="s">
        <v>448</v>
      </c>
      <c r="V65" s="494"/>
      <c r="W65" s="494"/>
      <c r="X65" s="494"/>
      <c r="Y65" s="494"/>
      <c r="Z65" s="494" t="s">
        <v>448</v>
      </c>
      <c r="AA65" s="494"/>
      <c r="AB65" s="494"/>
      <c r="AC65" s="494"/>
      <c r="AD65" s="494"/>
      <c r="AE65" s="494" t="s">
        <v>448</v>
      </c>
      <c r="AF65" s="494"/>
      <c r="AG65" s="494"/>
      <c r="AH65" s="494"/>
      <c r="AI65" s="494"/>
      <c r="AJ65" s="494" t="s">
        <v>448</v>
      </c>
      <c r="AK65" s="494"/>
      <c r="AL65" s="494"/>
      <c r="AM65" s="494"/>
      <c r="AN65" s="494"/>
      <c r="AO65" s="494" t="s">
        <v>448</v>
      </c>
      <c r="AP65" s="494"/>
      <c r="AQ65" s="494"/>
      <c r="AR65" s="494"/>
      <c r="AS65" s="494"/>
      <c r="AT65" s="494" t="s">
        <v>448</v>
      </c>
      <c r="AU65" s="494"/>
      <c r="AV65" s="494"/>
      <c r="AW65" s="494"/>
      <c r="AX65" s="494"/>
    </row>
    <row r="66" spans="2:50" ht="14.25" hidden="1" customHeight="1" outlineLevel="1">
      <c r="B66" s="494"/>
      <c r="C66" s="494"/>
      <c r="D66" s="494"/>
      <c r="E66" s="203" t="s">
        <v>162</v>
      </c>
      <c r="F66" s="203" t="s">
        <v>449</v>
      </c>
      <c r="G66" s="203" t="s">
        <v>164</v>
      </c>
      <c r="H66" s="494"/>
      <c r="I66" s="204" t="s">
        <v>162</v>
      </c>
      <c r="J66" s="204" t="s">
        <v>449</v>
      </c>
      <c r="K66" s="204" t="s">
        <v>164</v>
      </c>
      <c r="L66" s="527"/>
      <c r="M66" s="527"/>
      <c r="N66" s="494"/>
      <c r="O66" s="494"/>
      <c r="P66" s="203" t="s">
        <v>162</v>
      </c>
      <c r="Q66" s="203" t="s">
        <v>449</v>
      </c>
      <c r="R66" s="203" t="s">
        <v>164</v>
      </c>
      <c r="S66" s="205" t="s">
        <v>168</v>
      </c>
      <c r="T66" s="494"/>
      <c r="U66" s="203" t="s">
        <v>162</v>
      </c>
      <c r="V66" s="203" t="s">
        <v>449</v>
      </c>
      <c r="W66" s="203" t="s">
        <v>164</v>
      </c>
      <c r="X66" s="205" t="s">
        <v>168</v>
      </c>
      <c r="Y66" s="494"/>
      <c r="Z66" s="203" t="s">
        <v>162</v>
      </c>
      <c r="AA66" s="203" t="s">
        <v>449</v>
      </c>
      <c r="AB66" s="203" t="s">
        <v>164</v>
      </c>
      <c r="AC66" s="205" t="s">
        <v>168</v>
      </c>
      <c r="AD66" s="494"/>
      <c r="AE66" s="203" t="s">
        <v>162</v>
      </c>
      <c r="AF66" s="203" t="s">
        <v>449</v>
      </c>
      <c r="AG66" s="203" t="s">
        <v>164</v>
      </c>
      <c r="AH66" s="205" t="s">
        <v>168</v>
      </c>
      <c r="AI66" s="494"/>
      <c r="AJ66" s="203" t="s">
        <v>162</v>
      </c>
      <c r="AK66" s="203" t="s">
        <v>449</v>
      </c>
      <c r="AL66" s="203" t="s">
        <v>164</v>
      </c>
      <c r="AM66" s="205" t="s">
        <v>168</v>
      </c>
      <c r="AN66" s="494"/>
      <c r="AO66" s="203" t="s">
        <v>162</v>
      </c>
      <c r="AP66" s="203" t="s">
        <v>449</v>
      </c>
      <c r="AQ66" s="203" t="s">
        <v>164</v>
      </c>
      <c r="AR66" s="205" t="s">
        <v>168</v>
      </c>
      <c r="AS66" s="494"/>
      <c r="AT66" s="203" t="s">
        <v>162</v>
      </c>
      <c r="AU66" s="203" t="s">
        <v>449</v>
      </c>
      <c r="AV66" s="203" t="s">
        <v>164</v>
      </c>
      <c r="AW66" s="205" t="s">
        <v>168</v>
      </c>
      <c r="AX66" s="494"/>
    </row>
    <row r="67" spans="2:50" ht="14.25" hidden="1" customHeight="1" outlineLevel="1">
      <c r="B67" s="494" t="s">
        <v>501</v>
      </c>
      <c r="C67" s="203">
        <v>1</v>
      </c>
      <c r="D67" s="206" t="s">
        <v>421</v>
      </c>
      <c r="E67" s="203">
        <v>21</v>
      </c>
      <c r="F67" s="203">
        <v>3600</v>
      </c>
      <c r="G67" s="208">
        <f t="shared" ref="G67:G74" si="71">F67/E67</f>
        <v>171.42857142857142</v>
      </c>
      <c r="H67" s="529">
        <f>AVERAGE(G67:G81)</f>
        <v>179.26691729323306</v>
      </c>
      <c r="I67" s="209">
        <f>AVERAGE(P67,U67,Z67,AE67,AJ67,AO67,AT67)</f>
        <v>21</v>
      </c>
      <c r="J67" s="209">
        <f>AVERAGE(Q67,V67,AA67,AF67,AK67,AP67,AU67)</f>
        <v>3002.9864975822165</v>
      </c>
      <c r="K67" s="210">
        <f>AVERAGE(R67,W67,AB67,AG67,AL67,AQ67,AV67)</f>
        <v>142.99935702772461</v>
      </c>
      <c r="L67" s="530">
        <f>IFERROR(AVERAGE(K67:K81),"-")</f>
        <v>152.51997622842129</v>
      </c>
      <c r="M67" s="209">
        <f>RANK(K67, K$67:$K$81)</f>
        <v>7</v>
      </c>
      <c r="N67" s="494"/>
      <c r="O67" s="494"/>
      <c r="P67" s="203">
        <v>21</v>
      </c>
      <c r="Q67" s="207">
        <v>3003.8526529232845</v>
      </c>
      <c r="R67" s="208">
        <f t="shared" ref="R67:R74" si="72">Q67/P67</f>
        <v>143.0406025201564</v>
      </c>
      <c r="S67" s="205">
        <f>RANK(R67, R$67:R$81)</f>
        <v>7</v>
      </c>
      <c r="T67" s="529">
        <f>AVERAGE(R67:R81)</f>
        <v>152.42626214242051</v>
      </c>
      <c r="U67" s="203">
        <v>21</v>
      </c>
      <c r="V67" s="207">
        <v>3003.4883720930234</v>
      </c>
      <c r="W67" s="208">
        <f t="shared" ref="W67:W74" si="73">V67/U67</f>
        <v>143.02325581395348</v>
      </c>
      <c r="X67" s="205">
        <f>RANK(W67, W$67:W$81)</f>
        <v>7</v>
      </c>
      <c r="Y67" s="529">
        <f>AVERAGE(W67:W81)</f>
        <v>152.46196421410608</v>
      </c>
      <c r="Z67" s="203">
        <v>21</v>
      </c>
      <c r="AA67" s="207">
        <v>3003.6889692585892</v>
      </c>
      <c r="AB67" s="208">
        <f t="shared" ref="AB67:AB74" si="74">AA67/Z67</f>
        <v>143.03280805993282</v>
      </c>
      <c r="AC67" s="205">
        <f>RANK(AB67, AB$67:AB$81)</f>
        <v>7</v>
      </c>
      <c r="AD67" s="529">
        <f>AVERAGE(AB67:AB81)</f>
        <v>152.49073248084147</v>
      </c>
      <c r="AE67" s="203">
        <v>21</v>
      </c>
      <c r="AF67" s="207">
        <v>2999.163318075498</v>
      </c>
      <c r="AG67" s="208">
        <f t="shared" ref="AG67:AG74" si="75">AF67/AE67</f>
        <v>142.81730086073799</v>
      </c>
      <c r="AH67" s="205">
        <f>RANK(AG67, AG$67:AG$81)</f>
        <v>7</v>
      </c>
      <c r="AI67" s="529">
        <f>AVERAGE(AG67:AG81)</f>
        <v>152.55799646909884</v>
      </c>
      <c r="AJ67" s="203">
        <v>21</v>
      </c>
      <c r="AK67" s="207">
        <v>3003.737024221452</v>
      </c>
      <c r="AL67" s="208">
        <f t="shared" ref="AL67:AL74" si="76">AK67/AJ67</f>
        <v>143.03509639149772</v>
      </c>
      <c r="AM67" s="205">
        <f>RANK(AL67, AL$67:AL$81)</f>
        <v>7</v>
      </c>
      <c r="AN67" s="529">
        <f>AVERAGE(AL67:AL81)</f>
        <v>152.64943600881057</v>
      </c>
      <c r="AO67" s="203">
        <v>21</v>
      </c>
      <c r="AP67" s="207">
        <v>3003.3434166533993</v>
      </c>
      <c r="AQ67" s="208">
        <f t="shared" ref="AQ67:AQ74" si="77">AP67/AO67</f>
        <v>143.0163531739714</v>
      </c>
      <c r="AR67" s="205">
        <f>RANK(AQ67, AQ$67:AQ$81)</f>
        <v>7</v>
      </c>
      <c r="AS67" s="529">
        <f>AVERAGE(AQ67:AQ81)</f>
        <v>152.4931962743868</v>
      </c>
      <c r="AT67" s="203">
        <v>21</v>
      </c>
      <c r="AU67" s="207">
        <v>3003.6317298502704</v>
      </c>
      <c r="AV67" s="208">
        <f t="shared" ref="AV67:AV74" si="78">AU67/AT67</f>
        <v>143.03008237382241</v>
      </c>
      <c r="AW67" s="205">
        <f>RANK(AV67, AV$67:AV$81)</f>
        <v>7</v>
      </c>
      <c r="AX67" s="529">
        <f>AVERAGE(AV67:AV81)</f>
        <v>152.56024600928484</v>
      </c>
    </row>
    <row r="68" spans="2:50" ht="14.25" hidden="1" customHeight="1" outlineLevel="1">
      <c r="B68" s="494"/>
      <c r="C68" s="203">
        <v>2</v>
      </c>
      <c r="D68" s="206" t="s">
        <v>427</v>
      </c>
      <c r="E68" s="203">
        <v>20</v>
      </c>
      <c r="F68" s="203">
        <v>3600</v>
      </c>
      <c r="G68" s="208">
        <f t="shared" si="71"/>
        <v>180</v>
      </c>
      <c r="H68" s="529"/>
      <c r="I68" s="209">
        <f t="shared" ref="I68:K74" si="79">AVERAGE(P68,U68,Z68,AE68,AJ68,AO68,AT68)</f>
        <v>20</v>
      </c>
      <c r="J68" s="209">
        <f t="shared" si="79"/>
        <v>3182.1919885938282</v>
      </c>
      <c r="K68" s="210">
        <f t="shared" si="79"/>
        <v>159.1095994296914</v>
      </c>
      <c r="L68" s="530"/>
      <c r="M68" s="209">
        <f>RANK(K68, K$67:$K$81)</f>
        <v>1</v>
      </c>
      <c r="N68" s="494"/>
      <c r="O68" s="494"/>
      <c r="P68" s="203">
        <v>20</v>
      </c>
      <c r="Q68" s="207">
        <v>3178.3010432190772</v>
      </c>
      <c r="R68" s="208">
        <f t="shared" si="72"/>
        <v>158.91505216095385</v>
      </c>
      <c r="S68" s="205">
        <f t="shared" ref="S68:S74" si="80">RANK(R68, R$67:R$81)</f>
        <v>1</v>
      </c>
      <c r="T68" s="529"/>
      <c r="U68" s="203">
        <v>20</v>
      </c>
      <c r="V68" s="207">
        <v>3178.3692911179601</v>
      </c>
      <c r="W68" s="208">
        <f t="shared" si="73"/>
        <v>158.918464555898</v>
      </c>
      <c r="X68" s="205">
        <f t="shared" ref="X68:X74" si="81">RANK(W68, W$67:W$81)</f>
        <v>1</v>
      </c>
      <c r="Y68" s="529"/>
      <c r="Z68" s="203">
        <v>20</v>
      </c>
      <c r="AA68" s="207">
        <v>3179.4642857142835</v>
      </c>
      <c r="AB68" s="208">
        <f t="shared" si="74"/>
        <v>158.97321428571416</v>
      </c>
      <c r="AC68" s="205">
        <f t="shared" ref="AC68:AC74" si="82">RANK(AB68, AB$67:AB$81)</f>
        <v>1</v>
      </c>
      <c r="AD68" s="529"/>
      <c r="AE68" s="203">
        <v>20</v>
      </c>
      <c r="AF68" s="207">
        <v>3181.3358597820902</v>
      </c>
      <c r="AG68" s="208">
        <f t="shared" si="75"/>
        <v>159.0667929891045</v>
      </c>
      <c r="AH68" s="205">
        <f t="shared" ref="AH68:AH74" si="83">RANK(AG68, AG$67:AG$81)</f>
        <v>1</v>
      </c>
      <c r="AI68" s="529"/>
      <c r="AJ68" s="203">
        <v>20</v>
      </c>
      <c r="AK68" s="207">
        <v>3183.4842128505111</v>
      </c>
      <c r="AL68" s="208">
        <f t="shared" si="76"/>
        <v>159.17421064252557</v>
      </c>
      <c r="AM68" s="205">
        <f t="shared" ref="AM68:AM74" si="84">RANK(AL68, AL$67:AL$81)</f>
        <v>1</v>
      </c>
      <c r="AN68" s="529"/>
      <c r="AO68" s="203">
        <v>20</v>
      </c>
      <c r="AP68" s="207">
        <v>3187.1080139372852</v>
      </c>
      <c r="AQ68" s="208">
        <f t="shared" si="77"/>
        <v>159.35540069686425</v>
      </c>
      <c r="AR68" s="205">
        <f t="shared" ref="AR68:AR74" si="85">RANK(AQ68, AQ$67:AQ$81)</f>
        <v>1</v>
      </c>
      <c r="AS68" s="529"/>
      <c r="AT68" s="203">
        <v>20</v>
      </c>
      <c r="AU68" s="207">
        <v>3187.2812135355875</v>
      </c>
      <c r="AV68" s="208">
        <f t="shared" si="78"/>
        <v>159.36406067677939</v>
      </c>
      <c r="AW68" s="205">
        <f t="shared" ref="AW68:AW74" si="86">RANK(AV68, AV$67:AV$81)</f>
        <v>1</v>
      </c>
      <c r="AX68" s="529"/>
    </row>
    <row r="69" spans="2:50" ht="14.25" hidden="1" customHeight="1" outlineLevel="1">
      <c r="B69" s="494"/>
      <c r="C69" s="203">
        <v>3</v>
      </c>
      <c r="D69" s="206" t="s">
        <v>426</v>
      </c>
      <c r="E69" s="203">
        <v>21</v>
      </c>
      <c r="F69" s="203">
        <v>3600</v>
      </c>
      <c r="G69" s="208">
        <f t="shared" si="71"/>
        <v>171.42857142857142</v>
      </c>
      <c r="H69" s="529"/>
      <c r="I69" s="209">
        <f t="shared" si="79"/>
        <v>21</v>
      </c>
      <c r="J69" s="209">
        <f t="shared" si="79"/>
        <v>3172.8581407831275</v>
      </c>
      <c r="K69" s="210">
        <f t="shared" si="79"/>
        <v>151.08848289443466</v>
      </c>
      <c r="L69" s="530"/>
      <c r="M69" s="209">
        <f>RANK(K69, K$67:$K$81)</f>
        <v>6</v>
      </c>
      <c r="N69" s="494"/>
      <c r="O69" s="494"/>
      <c r="P69" s="203">
        <v>21</v>
      </c>
      <c r="Q69" s="207">
        <v>3160.5488263326047</v>
      </c>
      <c r="R69" s="208">
        <f t="shared" si="72"/>
        <v>150.50232506345736</v>
      </c>
      <c r="S69" s="205">
        <f t="shared" si="80"/>
        <v>6</v>
      </c>
      <c r="T69" s="529"/>
      <c r="U69" s="203">
        <v>21</v>
      </c>
      <c r="V69" s="207">
        <v>3167.7337431831947</v>
      </c>
      <c r="W69" s="208">
        <f t="shared" si="73"/>
        <v>150.84446396110451</v>
      </c>
      <c r="X69" s="205">
        <f t="shared" si="81"/>
        <v>6</v>
      </c>
      <c r="Y69" s="529"/>
      <c r="Z69" s="203">
        <v>21</v>
      </c>
      <c r="AA69" s="207">
        <v>3168.1768659283507</v>
      </c>
      <c r="AB69" s="208">
        <f t="shared" si="74"/>
        <v>150.86556504420719</v>
      </c>
      <c r="AC69" s="205">
        <f t="shared" si="82"/>
        <v>6</v>
      </c>
      <c r="AD69" s="529"/>
      <c r="AE69" s="203">
        <v>21</v>
      </c>
      <c r="AF69" s="207">
        <v>3183.4178347748289</v>
      </c>
      <c r="AG69" s="208">
        <f t="shared" si="75"/>
        <v>151.59132546546803</v>
      </c>
      <c r="AH69" s="205">
        <f t="shared" si="83"/>
        <v>5</v>
      </c>
      <c r="AI69" s="529"/>
      <c r="AJ69" s="203">
        <v>21</v>
      </c>
      <c r="AK69" s="207">
        <v>3186.0000000000009</v>
      </c>
      <c r="AL69" s="208">
        <f t="shared" si="76"/>
        <v>151.71428571428575</v>
      </c>
      <c r="AM69" s="205">
        <f t="shared" si="84"/>
        <v>5</v>
      </c>
      <c r="AN69" s="529"/>
      <c r="AO69" s="203">
        <v>21</v>
      </c>
      <c r="AP69" s="207">
        <v>3172.0872594471653</v>
      </c>
      <c r="AQ69" s="208">
        <f t="shared" si="77"/>
        <v>151.05177425938882</v>
      </c>
      <c r="AR69" s="205">
        <f t="shared" si="85"/>
        <v>5</v>
      </c>
      <c r="AS69" s="529"/>
      <c r="AT69" s="203">
        <v>21</v>
      </c>
      <c r="AU69" s="207">
        <v>3172.0424558157479</v>
      </c>
      <c r="AV69" s="208">
        <f t="shared" si="78"/>
        <v>151.04964075313086</v>
      </c>
      <c r="AW69" s="205">
        <f t="shared" si="86"/>
        <v>6</v>
      </c>
      <c r="AX69" s="529"/>
    </row>
    <row r="70" spans="2:50" ht="14.25" hidden="1" customHeight="1" outlineLevel="1">
      <c r="B70" s="494"/>
      <c r="C70" s="203">
        <v>4</v>
      </c>
      <c r="D70" s="206" t="s">
        <v>424</v>
      </c>
      <c r="E70" s="203">
        <v>19</v>
      </c>
      <c r="F70" s="203">
        <v>3600</v>
      </c>
      <c r="G70" s="208">
        <f t="shared" si="71"/>
        <v>189.47368421052633</v>
      </c>
      <c r="H70" s="529"/>
      <c r="I70" s="209">
        <f t="shared" si="79"/>
        <v>19</v>
      </c>
      <c r="J70" s="209">
        <f t="shared" si="79"/>
        <v>2998.3354292152776</v>
      </c>
      <c r="K70" s="210">
        <f t="shared" si="79"/>
        <v>157.80712785343567</v>
      </c>
      <c r="L70" s="530"/>
      <c r="M70" s="209">
        <f>RANK(K70, K$67:$K$81)</f>
        <v>3</v>
      </c>
      <c r="N70" s="494"/>
      <c r="O70" s="494"/>
      <c r="P70" s="203">
        <v>19</v>
      </c>
      <c r="Q70" s="207">
        <v>2998.5185185185173</v>
      </c>
      <c r="R70" s="208">
        <f t="shared" si="72"/>
        <v>157.81676413255354</v>
      </c>
      <c r="S70" s="205">
        <f t="shared" si="80"/>
        <v>3</v>
      </c>
      <c r="T70" s="529"/>
      <c r="U70" s="203">
        <v>19</v>
      </c>
      <c r="V70" s="207">
        <v>2998.5489721886315</v>
      </c>
      <c r="W70" s="208">
        <f t="shared" si="73"/>
        <v>157.8183669572964</v>
      </c>
      <c r="X70" s="205">
        <f t="shared" si="81"/>
        <v>3</v>
      </c>
      <c r="Y70" s="529"/>
      <c r="Z70" s="203">
        <v>19</v>
      </c>
      <c r="AA70" s="207">
        <v>2998.8630980577927</v>
      </c>
      <c r="AB70" s="208">
        <f t="shared" si="74"/>
        <v>157.83489989777857</v>
      </c>
      <c r="AC70" s="205">
        <f t="shared" si="82"/>
        <v>3</v>
      </c>
      <c r="AD70" s="529"/>
      <c r="AE70" s="203">
        <v>19</v>
      </c>
      <c r="AF70" s="207">
        <v>2994.9689380606901</v>
      </c>
      <c r="AG70" s="208">
        <f t="shared" si="75"/>
        <v>157.62994410845738</v>
      </c>
      <c r="AH70" s="205">
        <f t="shared" si="83"/>
        <v>3</v>
      </c>
      <c r="AI70" s="529"/>
      <c r="AJ70" s="203">
        <v>19</v>
      </c>
      <c r="AK70" s="207">
        <v>2999.2027637523292</v>
      </c>
      <c r="AL70" s="208">
        <f t="shared" si="76"/>
        <v>157.85277703959628</v>
      </c>
      <c r="AM70" s="205">
        <f t="shared" si="84"/>
        <v>3</v>
      </c>
      <c r="AN70" s="529"/>
      <c r="AO70" s="203">
        <v>19</v>
      </c>
      <c r="AP70" s="207">
        <v>2998.9540964555458</v>
      </c>
      <c r="AQ70" s="208">
        <f t="shared" si="77"/>
        <v>157.83968928713398</v>
      </c>
      <c r="AR70" s="205">
        <f t="shared" si="85"/>
        <v>3</v>
      </c>
      <c r="AS70" s="529"/>
      <c r="AT70" s="203">
        <v>19</v>
      </c>
      <c r="AU70" s="207">
        <v>2999.2916174734364</v>
      </c>
      <c r="AV70" s="208">
        <f t="shared" si="78"/>
        <v>157.8574535512335</v>
      </c>
      <c r="AW70" s="205">
        <f t="shared" si="86"/>
        <v>3</v>
      </c>
      <c r="AX70" s="529"/>
    </row>
    <row r="71" spans="2:50" ht="14.25" hidden="1" customHeight="1" outlineLevel="1">
      <c r="B71" s="494"/>
      <c r="C71" s="203">
        <v>5</v>
      </c>
      <c r="D71" s="206" t="s">
        <v>423</v>
      </c>
      <c r="E71" s="203">
        <v>19</v>
      </c>
      <c r="F71" s="203">
        <v>3600</v>
      </c>
      <c r="G71" s="208">
        <f t="shared" si="71"/>
        <v>189.47368421052633</v>
      </c>
      <c r="H71" s="529"/>
      <c r="I71" s="209">
        <f t="shared" si="79"/>
        <v>19</v>
      </c>
      <c r="J71" s="209">
        <f t="shared" si="79"/>
        <v>3001.4993165127194</v>
      </c>
      <c r="K71" s="210">
        <f t="shared" si="79"/>
        <v>157.97364823751155</v>
      </c>
      <c r="L71" s="530"/>
      <c r="M71" s="209">
        <f>RANK(K71, K$67:$K$81)</f>
        <v>2</v>
      </c>
      <c r="N71" s="494"/>
      <c r="O71" s="494"/>
      <c r="P71" s="203">
        <v>19</v>
      </c>
      <c r="Q71" s="207">
        <v>3000.741656365883</v>
      </c>
      <c r="R71" s="208">
        <f t="shared" si="72"/>
        <v>157.93377138767806</v>
      </c>
      <c r="S71" s="205">
        <f t="shared" si="80"/>
        <v>2</v>
      </c>
      <c r="T71" s="529"/>
      <c r="U71" s="203">
        <v>19</v>
      </c>
      <c r="V71" s="207">
        <v>3000.5842259006813</v>
      </c>
      <c r="W71" s="208">
        <f t="shared" si="73"/>
        <v>157.92548557372007</v>
      </c>
      <c r="X71" s="205">
        <f t="shared" si="81"/>
        <v>2</v>
      </c>
      <c r="Y71" s="529"/>
      <c r="Z71" s="203">
        <v>19</v>
      </c>
      <c r="AA71" s="207">
        <v>3001.2038523274482</v>
      </c>
      <c r="AB71" s="208">
        <f t="shared" si="74"/>
        <v>157.95809749091833</v>
      </c>
      <c r="AC71" s="205">
        <f t="shared" si="82"/>
        <v>2</v>
      </c>
      <c r="AD71" s="529"/>
      <c r="AE71" s="203">
        <v>19</v>
      </c>
      <c r="AF71" s="207">
        <v>3001.8033490768571</v>
      </c>
      <c r="AG71" s="208">
        <f t="shared" si="75"/>
        <v>157.98964995141353</v>
      </c>
      <c r="AH71" s="205">
        <f t="shared" si="83"/>
        <v>2</v>
      </c>
      <c r="AI71" s="529"/>
      <c r="AJ71" s="203">
        <v>19</v>
      </c>
      <c r="AK71" s="207">
        <v>3002.2054054054038</v>
      </c>
      <c r="AL71" s="208">
        <f t="shared" si="76"/>
        <v>158.01081081081074</v>
      </c>
      <c r="AM71" s="205">
        <f t="shared" si="84"/>
        <v>2</v>
      </c>
      <c r="AN71" s="529"/>
      <c r="AO71" s="203">
        <v>19</v>
      </c>
      <c r="AP71" s="207">
        <v>3001.7271157167529</v>
      </c>
      <c r="AQ71" s="208">
        <f t="shared" si="77"/>
        <v>157.98563766930278</v>
      </c>
      <c r="AR71" s="205">
        <f t="shared" si="85"/>
        <v>2</v>
      </c>
      <c r="AS71" s="529"/>
      <c r="AT71" s="203">
        <v>19</v>
      </c>
      <c r="AU71" s="207">
        <v>3002.2296107960074</v>
      </c>
      <c r="AV71" s="208">
        <f t="shared" si="78"/>
        <v>158.01208477873723</v>
      </c>
      <c r="AW71" s="205">
        <f t="shared" si="86"/>
        <v>2</v>
      </c>
      <c r="AX71" s="529"/>
    </row>
    <row r="72" spans="2:50" ht="14.25" hidden="1" customHeight="1" outlineLevel="1">
      <c r="B72" s="494"/>
      <c r="C72" s="203">
        <v>6</v>
      </c>
      <c r="D72" s="206" t="s">
        <v>382</v>
      </c>
      <c r="E72" s="203">
        <v>19</v>
      </c>
      <c r="F72" s="203">
        <v>3600</v>
      </c>
      <c r="G72" s="208">
        <f t="shared" si="71"/>
        <v>189.47368421052633</v>
      </c>
      <c r="H72" s="529"/>
      <c r="I72" s="209">
        <f t="shared" si="79"/>
        <v>19</v>
      </c>
      <c r="J72" s="209">
        <f t="shared" si="79"/>
        <v>2989.0797812046485</v>
      </c>
      <c r="K72" s="210">
        <f t="shared" si="79"/>
        <v>157.31998848445519</v>
      </c>
      <c r="L72" s="530"/>
      <c r="M72" s="209">
        <f>RANK(K72, K$67:$K$81)</f>
        <v>4</v>
      </c>
      <c r="N72" s="494"/>
      <c r="O72" s="494"/>
      <c r="P72" s="203">
        <v>19</v>
      </c>
      <c r="Q72" s="207">
        <v>2988.3495145631073</v>
      </c>
      <c r="R72" s="208">
        <f t="shared" si="72"/>
        <v>157.28155339805826</v>
      </c>
      <c r="S72" s="205">
        <f t="shared" si="80"/>
        <v>4</v>
      </c>
      <c r="T72" s="529"/>
      <c r="U72" s="203">
        <v>19</v>
      </c>
      <c r="V72" s="207">
        <v>2987.6033057851259</v>
      </c>
      <c r="W72" s="208">
        <f t="shared" si="73"/>
        <v>157.24227925184874</v>
      </c>
      <c r="X72" s="205">
        <f t="shared" si="81"/>
        <v>4</v>
      </c>
      <c r="Y72" s="529"/>
      <c r="Z72" s="203">
        <v>19</v>
      </c>
      <c r="AA72" s="207">
        <v>2988.8224956063268</v>
      </c>
      <c r="AB72" s="208">
        <f t="shared" si="74"/>
        <v>157.3064471371751</v>
      </c>
      <c r="AC72" s="205">
        <f t="shared" si="82"/>
        <v>4</v>
      </c>
      <c r="AD72" s="529"/>
      <c r="AE72" s="203">
        <v>19</v>
      </c>
      <c r="AF72" s="207">
        <v>2989.9005355776617</v>
      </c>
      <c r="AG72" s="208">
        <f t="shared" si="75"/>
        <v>157.36318608303483</v>
      </c>
      <c r="AH72" s="205">
        <f t="shared" si="83"/>
        <v>4</v>
      </c>
      <c r="AI72" s="529"/>
      <c r="AJ72" s="203">
        <v>19</v>
      </c>
      <c r="AK72" s="207">
        <v>2990.1049475262298</v>
      </c>
      <c r="AL72" s="208">
        <f t="shared" si="76"/>
        <v>157.37394460664368</v>
      </c>
      <c r="AM72" s="205">
        <f t="shared" si="84"/>
        <v>4</v>
      </c>
      <c r="AN72" s="529"/>
      <c r="AO72" s="203">
        <v>19</v>
      </c>
      <c r="AP72" s="207">
        <v>2989.2291446673671</v>
      </c>
      <c r="AQ72" s="208">
        <f t="shared" si="77"/>
        <v>157.32784971933512</v>
      </c>
      <c r="AR72" s="205">
        <f t="shared" si="85"/>
        <v>4</v>
      </c>
      <c r="AS72" s="529"/>
      <c r="AT72" s="203">
        <v>19</v>
      </c>
      <c r="AU72" s="207">
        <v>2989.5485247067222</v>
      </c>
      <c r="AV72" s="208">
        <f t="shared" si="78"/>
        <v>157.34465919509066</v>
      </c>
      <c r="AW72" s="205">
        <f t="shared" si="86"/>
        <v>4</v>
      </c>
      <c r="AX72" s="529"/>
    </row>
    <row r="73" spans="2:50" ht="14.25" hidden="1" customHeight="1" outlineLevel="1">
      <c r="B73" s="494"/>
      <c r="C73" s="203">
        <v>7</v>
      </c>
      <c r="D73" s="206" t="s">
        <v>425</v>
      </c>
      <c r="E73" s="203">
        <v>21</v>
      </c>
      <c r="F73" s="203">
        <v>3600</v>
      </c>
      <c r="G73" s="208">
        <f t="shared" si="71"/>
        <v>171.42857142857142</v>
      </c>
      <c r="H73" s="529"/>
      <c r="I73" s="209">
        <f t="shared" si="79"/>
        <v>21</v>
      </c>
      <c r="J73" s="209">
        <f t="shared" si="79"/>
        <v>3173.7748919008636</v>
      </c>
      <c r="K73" s="210">
        <f t="shared" si="79"/>
        <v>151.13213770956494</v>
      </c>
      <c r="L73" s="530"/>
      <c r="M73" s="209">
        <f>RANK(K73, K$67:$K$81)</f>
        <v>5</v>
      </c>
      <c r="N73" s="494"/>
      <c r="O73" s="494"/>
      <c r="P73" s="203">
        <v>21</v>
      </c>
      <c r="Q73" s="207">
        <v>3175.534883720929</v>
      </c>
      <c r="R73" s="208">
        <f t="shared" si="72"/>
        <v>151.21594684385377</v>
      </c>
      <c r="S73" s="205">
        <f t="shared" si="80"/>
        <v>5</v>
      </c>
      <c r="T73" s="529"/>
      <c r="U73" s="203">
        <v>21</v>
      </c>
      <c r="V73" s="207">
        <v>3175.6401384083001</v>
      </c>
      <c r="W73" s="208">
        <f t="shared" si="73"/>
        <v>151.22095897182382</v>
      </c>
      <c r="X73" s="205">
        <f t="shared" si="81"/>
        <v>5</v>
      </c>
      <c r="Y73" s="529"/>
      <c r="Z73" s="203">
        <v>21</v>
      </c>
      <c r="AA73" s="207">
        <v>3175.8765778401098</v>
      </c>
      <c r="AB73" s="208">
        <f t="shared" si="74"/>
        <v>151.23221799238618</v>
      </c>
      <c r="AC73" s="205">
        <f t="shared" si="82"/>
        <v>5</v>
      </c>
      <c r="AD73" s="529"/>
      <c r="AE73" s="203">
        <v>21</v>
      </c>
      <c r="AF73" s="207">
        <v>3176.3434404082864</v>
      </c>
      <c r="AG73" s="208">
        <f t="shared" si="75"/>
        <v>151.25444954325172</v>
      </c>
      <c r="AH73" s="205">
        <f t="shared" si="83"/>
        <v>6</v>
      </c>
      <c r="AI73" s="529"/>
      <c r="AJ73" s="203">
        <v>21</v>
      </c>
      <c r="AK73" s="207">
        <v>3176.7246550689865</v>
      </c>
      <c r="AL73" s="208">
        <f t="shared" si="76"/>
        <v>151.2726026223327</v>
      </c>
      <c r="AM73" s="205">
        <f t="shared" si="84"/>
        <v>6</v>
      </c>
      <c r="AN73" s="529"/>
      <c r="AO73" s="203">
        <v>21</v>
      </c>
      <c r="AP73" s="207">
        <v>3163.5646313086681</v>
      </c>
      <c r="AQ73" s="208">
        <f t="shared" si="77"/>
        <v>150.64593482422228</v>
      </c>
      <c r="AR73" s="205">
        <f t="shared" si="85"/>
        <v>6</v>
      </c>
      <c r="AS73" s="529"/>
      <c r="AT73" s="203">
        <v>21</v>
      </c>
      <c r="AU73" s="207">
        <v>3172.7399165507663</v>
      </c>
      <c r="AV73" s="208">
        <f t="shared" si="78"/>
        <v>151.0828531690841</v>
      </c>
      <c r="AW73" s="205">
        <f t="shared" si="86"/>
        <v>5</v>
      </c>
      <c r="AX73" s="529"/>
    </row>
    <row r="74" spans="2:50" ht="14.25" hidden="1" customHeight="1" outlineLevel="1">
      <c r="B74" s="494"/>
      <c r="C74" s="203">
        <v>8</v>
      </c>
      <c r="D74" s="206" t="s">
        <v>559</v>
      </c>
      <c r="E74" s="203">
        <v>21</v>
      </c>
      <c r="F74" s="203">
        <v>3600</v>
      </c>
      <c r="G74" s="208">
        <f t="shared" si="71"/>
        <v>171.42857142857142</v>
      </c>
      <c r="H74" s="529"/>
      <c r="I74" s="209">
        <f t="shared" si="79"/>
        <v>21</v>
      </c>
      <c r="J74" s="209">
        <f t="shared" si="79"/>
        <v>2997.3188320016006</v>
      </c>
      <c r="K74" s="210">
        <f t="shared" si="79"/>
        <v>142.72946819055241</v>
      </c>
      <c r="L74" s="530"/>
      <c r="M74" s="209">
        <f>RANK(K74, K$67:$K$81)</f>
        <v>8</v>
      </c>
      <c r="N74" s="494"/>
      <c r="O74" s="494"/>
      <c r="P74" s="203">
        <v>21</v>
      </c>
      <c r="Q74" s="207">
        <v>2996.7857142857119</v>
      </c>
      <c r="R74" s="208">
        <f t="shared" si="72"/>
        <v>142.70408163265296</v>
      </c>
      <c r="S74" s="205">
        <f t="shared" si="80"/>
        <v>8</v>
      </c>
      <c r="T74" s="529"/>
      <c r="U74" s="203">
        <v>21</v>
      </c>
      <c r="V74" s="207">
        <v>2996.7512111712754</v>
      </c>
      <c r="W74" s="208">
        <f t="shared" si="73"/>
        <v>142.70243862720358</v>
      </c>
      <c r="X74" s="205">
        <f t="shared" si="81"/>
        <v>8</v>
      </c>
      <c r="Y74" s="529"/>
      <c r="Z74" s="203">
        <v>21</v>
      </c>
      <c r="AA74" s="207">
        <v>2997.1748087110045</v>
      </c>
      <c r="AB74" s="208">
        <f t="shared" si="74"/>
        <v>142.72260993861926</v>
      </c>
      <c r="AC74" s="205">
        <f t="shared" si="82"/>
        <v>8</v>
      </c>
      <c r="AD74" s="529"/>
      <c r="AE74" s="203">
        <v>21</v>
      </c>
      <c r="AF74" s="207">
        <v>2997.7777777777774</v>
      </c>
      <c r="AG74" s="208">
        <f t="shared" si="75"/>
        <v>142.75132275132273</v>
      </c>
      <c r="AH74" s="205">
        <f t="shared" si="83"/>
        <v>8</v>
      </c>
      <c r="AI74" s="529"/>
      <c r="AJ74" s="203">
        <v>21</v>
      </c>
      <c r="AK74" s="207">
        <v>2997.9969650986332</v>
      </c>
      <c r="AL74" s="208">
        <f t="shared" si="76"/>
        <v>142.76176024279206</v>
      </c>
      <c r="AM74" s="205">
        <f t="shared" si="84"/>
        <v>8</v>
      </c>
      <c r="AN74" s="529"/>
      <c r="AO74" s="203">
        <v>21</v>
      </c>
      <c r="AP74" s="207">
        <v>2997.1815418623937</v>
      </c>
      <c r="AQ74" s="208">
        <f t="shared" si="77"/>
        <v>142.7229305648759</v>
      </c>
      <c r="AR74" s="205">
        <f t="shared" si="85"/>
        <v>8</v>
      </c>
      <c r="AS74" s="529"/>
      <c r="AT74" s="203">
        <v>21</v>
      </c>
      <c r="AU74" s="207">
        <v>2997.5638051044075</v>
      </c>
      <c r="AV74" s="208">
        <f t="shared" si="78"/>
        <v>142.74113357640036</v>
      </c>
      <c r="AW74" s="205">
        <f t="shared" si="86"/>
        <v>8</v>
      </c>
      <c r="AX74" s="529"/>
    </row>
    <row r="75" spans="2:50" ht="14.25" hidden="1" customHeight="1" outlineLevel="1">
      <c r="B75" s="494"/>
      <c r="C75" s="203">
        <v>9</v>
      </c>
      <c r="D75" s="206"/>
      <c r="E75" s="203"/>
      <c r="F75" s="203"/>
      <c r="G75" s="208"/>
      <c r="H75" s="529"/>
      <c r="I75" s="209"/>
      <c r="J75" s="209"/>
      <c r="K75" s="210"/>
      <c r="L75" s="530"/>
      <c r="M75" s="209"/>
      <c r="N75" s="494"/>
      <c r="O75" s="494"/>
      <c r="P75" s="203"/>
      <c r="Q75" s="207"/>
      <c r="R75" s="208"/>
      <c r="S75" s="205"/>
      <c r="T75" s="529"/>
      <c r="U75" s="203"/>
      <c r="V75" s="207"/>
      <c r="W75" s="208"/>
      <c r="X75" s="205"/>
      <c r="Y75" s="529"/>
      <c r="Z75" s="203"/>
      <c r="AA75" s="207"/>
      <c r="AB75" s="208"/>
      <c r="AC75" s="205"/>
      <c r="AD75" s="529"/>
      <c r="AE75" s="203"/>
      <c r="AF75" s="207"/>
      <c r="AG75" s="208"/>
      <c r="AH75" s="205"/>
      <c r="AI75" s="529"/>
      <c r="AJ75" s="203"/>
      <c r="AK75" s="207"/>
      <c r="AL75" s="208"/>
      <c r="AM75" s="205"/>
      <c r="AN75" s="529"/>
      <c r="AO75" s="203"/>
      <c r="AP75" s="207"/>
      <c r="AQ75" s="208"/>
      <c r="AR75" s="205"/>
      <c r="AS75" s="529"/>
      <c r="AT75" s="203"/>
      <c r="AU75" s="207"/>
      <c r="AV75" s="208"/>
      <c r="AW75" s="205"/>
      <c r="AX75" s="529"/>
    </row>
    <row r="76" spans="2:50" ht="14.25" hidden="1" customHeight="1" outlineLevel="1">
      <c r="B76" s="494"/>
      <c r="C76" s="203">
        <v>10</v>
      </c>
      <c r="D76" s="206"/>
      <c r="E76" s="203"/>
      <c r="F76" s="203"/>
      <c r="G76" s="208"/>
      <c r="H76" s="529"/>
      <c r="I76" s="209"/>
      <c r="J76" s="209"/>
      <c r="K76" s="210"/>
      <c r="L76" s="530"/>
      <c r="M76" s="209"/>
      <c r="N76" s="494"/>
      <c r="O76" s="494"/>
      <c r="P76" s="203"/>
      <c r="Q76" s="207"/>
      <c r="R76" s="208"/>
      <c r="S76" s="205"/>
      <c r="T76" s="529"/>
      <c r="U76" s="203"/>
      <c r="V76" s="207"/>
      <c r="W76" s="208"/>
      <c r="X76" s="205"/>
      <c r="Y76" s="529"/>
      <c r="Z76" s="203"/>
      <c r="AA76" s="207"/>
      <c r="AB76" s="208"/>
      <c r="AC76" s="205"/>
      <c r="AD76" s="529"/>
      <c r="AE76" s="203"/>
      <c r="AF76" s="207"/>
      <c r="AG76" s="208"/>
      <c r="AH76" s="205"/>
      <c r="AI76" s="529"/>
      <c r="AJ76" s="203"/>
      <c r="AK76" s="207"/>
      <c r="AL76" s="208"/>
      <c r="AM76" s="205"/>
      <c r="AN76" s="529"/>
      <c r="AO76" s="203"/>
      <c r="AP76" s="207"/>
      <c r="AQ76" s="208"/>
      <c r="AR76" s="205"/>
      <c r="AS76" s="529"/>
      <c r="AT76" s="203"/>
      <c r="AU76" s="207"/>
      <c r="AV76" s="208"/>
      <c r="AW76" s="205"/>
      <c r="AX76" s="529"/>
    </row>
    <row r="77" spans="2:50" ht="14.25" hidden="1" customHeight="1" outlineLevel="1">
      <c r="B77" s="494"/>
      <c r="C77" s="203">
        <v>11</v>
      </c>
      <c r="D77" s="206"/>
      <c r="E77" s="203"/>
      <c r="F77" s="203"/>
      <c r="G77" s="208"/>
      <c r="H77" s="529"/>
      <c r="I77" s="209"/>
      <c r="J77" s="209"/>
      <c r="K77" s="210"/>
      <c r="L77" s="530"/>
      <c r="M77" s="209"/>
      <c r="N77" s="494"/>
      <c r="O77" s="494"/>
      <c r="P77" s="203"/>
      <c r="Q77" s="207"/>
      <c r="R77" s="208"/>
      <c r="S77" s="205"/>
      <c r="T77" s="529"/>
      <c r="U77" s="203"/>
      <c r="V77" s="207"/>
      <c r="W77" s="208"/>
      <c r="X77" s="205"/>
      <c r="Y77" s="529"/>
      <c r="Z77" s="203"/>
      <c r="AA77" s="207"/>
      <c r="AB77" s="208"/>
      <c r="AC77" s="205"/>
      <c r="AD77" s="529"/>
      <c r="AE77" s="203"/>
      <c r="AF77" s="207"/>
      <c r="AG77" s="208"/>
      <c r="AH77" s="205"/>
      <c r="AI77" s="529"/>
      <c r="AJ77" s="203"/>
      <c r="AK77" s="207"/>
      <c r="AL77" s="208"/>
      <c r="AM77" s="205"/>
      <c r="AN77" s="529"/>
      <c r="AO77" s="203"/>
      <c r="AP77" s="207"/>
      <c r="AQ77" s="208"/>
      <c r="AR77" s="205"/>
      <c r="AS77" s="529"/>
      <c r="AT77" s="203"/>
      <c r="AU77" s="207"/>
      <c r="AV77" s="208"/>
      <c r="AW77" s="205"/>
      <c r="AX77" s="529"/>
    </row>
    <row r="78" spans="2:50" ht="14.25" hidden="1" customHeight="1" outlineLevel="1">
      <c r="B78" s="494"/>
      <c r="C78" s="203">
        <v>12</v>
      </c>
      <c r="D78" s="206"/>
      <c r="E78" s="203"/>
      <c r="F78" s="203"/>
      <c r="G78" s="208"/>
      <c r="H78" s="529"/>
      <c r="I78" s="209"/>
      <c r="J78" s="209"/>
      <c r="K78" s="210"/>
      <c r="L78" s="530"/>
      <c r="M78" s="209"/>
      <c r="N78" s="494"/>
      <c r="O78" s="494"/>
      <c r="P78" s="203"/>
      <c r="Q78" s="207"/>
      <c r="R78" s="208"/>
      <c r="S78" s="205"/>
      <c r="T78" s="529"/>
      <c r="U78" s="203"/>
      <c r="V78" s="207"/>
      <c r="W78" s="208"/>
      <c r="X78" s="205"/>
      <c r="Y78" s="529"/>
      <c r="Z78" s="203"/>
      <c r="AA78" s="207"/>
      <c r="AB78" s="208"/>
      <c r="AC78" s="205"/>
      <c r="AD78" s="529"/>
      <c r="AE78" s="203"/>
      <c r="AF78" s="207"/>
      <c r="AG78" s="208"/>
      <c r="AH78" s="205"/>
      <c r="AI78" s="529"/>
      <c r="AJ78" s="203"/>
      <c r="AK78" s="207"/>
      <c r="AL78" s="208"/>
      <c r="AM78" s="205"/>
      <c r="AN78" s="529"/>
      <c r="AO78" s="203"/>
      <c r="AP78" s="207"/>
      <c r="AQ78" s="208"/>
      <c r="AR78" s="205"/>
      <c r="AS78" s="529"/>
      <c r="AT78" s="203"/>
      <c r="AU78" s="207"/>
      <c r="AV78" s="208"/>
      <c r="AW78" s="205"/>
      <c r="AX78" s="529"/>
    </row>
    <row r="79" spans="2:50" ht="14.25" hidden="1" customHeight="1" outlineLevel="1">
      <c r="B79" s="494"/>
      <c r="C79" s="203">
        <v>13</v>
      </c>
      <c r="D79" s="206"/>
      <c r="E79" s="203"/>
      <c r="F79" s="203"/>
      <c r="G79" s="208"/>
      <c r="H79" s="529"/>
      <c r="I79" s="209"/>
      <c r="J79" s="209"/>
      <c r="K79" s="210"/>
      <c r="L79" s="530"/>
      <c r="M79" s="209"/>
      <c r="N79" s="494"/>
      <c r="O79" s="494"/>
      <c r="P79" s="203"/>
      <c r="Q79" s="207"/>
      <c r="R79" s="208"/>
      <c r="S79" s="205"/>
      <c r="T79" s="529"/>
      <c r="U79" s="203"/>
      <c r="V79" s="207"/>
      <c r="W79" s="208"/>
      <c r="X79" s="205"/>
      <c r="Y79" s="529"/>
      <c r="Z79" s="203"/>
      <c r="AA79" s="207"/>
      <c r="AB79" s="208"/>
      <c r="AC79" s="205"/>
      <c r="AD79" s="529"/>
      <c r="AE79" s="203"/>
      <c r="AF79" s="207"/>
      <c r="AG79" s="208"/>
      <c r="AH79" s="205"/>
      <c r="AI79" s="529"/>
      <c r="AJ79" s="203"/>
      <c r="AK79" s="207"/>
      <c r="AL79" s="208"/>
      <c r="AM79" s="205"/>
      <c r="AN79" s="529"/>
      <c r="AO79" s="203"/>
      <c r="AP79" s="207"/>
      <c r="AQ79" s="208"/>
      <c r="AR79" s="205"/>
      <c r="AS79" s="529"/>
      <c r="AT79" s="203"/>
      <c r="AU79" s="207"/>
      <c r="AV79" s="208"/>
      <c r="AW79" s="205"/>
      <c r="AX79" s="529"/>
    </row>
    <row r="80" spans="2:50" ht="14.25" hidden="1" customHeight="1" outlineLevel="1">
      <c r="B80" s="494"/>
      <c r="C80" s="203">
        <v>14</v>
      </c>
      <c r="D80" s="206"/>
      <c r="E80" s="203"/>
      <c r="F80" s="203"/>
      <c r="G80" s="208"/>
      <c r="H80" s="529"/>
      <c r="I80" s="209"/>
      <c r="J80" s="209"/>
      <c r="K80" s="210"/>
      <c r="L80" s="530"/>
      <c r="M80" s="209"/>
      <c r="N80" s="494"/>
      <c r="O80" s="494"/>
      <c r="P80" s="203"/>
      <c r="Q80" s="207"/>
      <c r="R80" s="208"/>
      <c r="S80" s="205"/>
      <c r="T80" s="529"/>
      <c r="U80" s="203"/>
      <c r="V80" s="207"/>
      <c r="W80" s="208"/>
      <c r="X80" s="205"/>
      <c r="Y80" s="529"/>
      <c r="Z80" s="203"/>
      <c r="AA80" s="207"/>
      <c r="AB80" s="208"/>
      <c r="AC80" s="205"/>
      <c r="AD80" s="529"/>
      <c r="AE80" s="203"/>
      <c r="AF80" s="207"/>
      <c r="AG80" s="208"/>
      <c r="AH80" s="205"/>
      <c r="AI80" s="529"/>
      <c r="AJ80" s="203"/>
      <c r="AK80" s="207"/>
      <c r="AL80" s="208"/>
      <c r="AM80" s="205"/>
      <c r="AN80" s="529"/>
      <c r="AO80" s="203"/>
      <c r="AP80" s="207"/>
      <c r="AQ80" s="208"/>
      <c r="AR80" s="205"/>
      <c r="AS80" s="529"/>
      <c r="AT80" s="203"/>
      <c r="AU80" s="207"/>
      <c r="AV80" s="208"/>
      <c r="AW80" s="205"/>
      <c r="AX80" s="529"/>
    </row>
    <row r="81" spans="2:50" ht="14.25" hidden="1" customHeight="1" outlineLevel="1">
      <c r="B81" s="494"/>
      <c r="C81" s="203">
        <v>15</v>
      </c>
      <c r="D81" s="206"/>
      <c r="E81" s="203"/>
      <c r="F81" s="203"/>
      <c r="G81" s="208"/>
      <c r="H81" s="529"/>
      <c r="I81" s="209"/>
      <c r="J81" s="209"/>
      <c r="K81" s="210"/>
      <c r="L81" s="530"/>
      <c r="M81" s="209"/>
      <c r="N81" s="494"/>
      <c r="O81" s="494"/>
      <c r="P81" s="203"/>
      <c r="Q81" s="207"/>
      <c r="R81" s="208"/>
      <c r="S81" s="205"/>
      <c r="T81" s="529"/>
      <c r="U81" s="203"/>
      <c r="V81" s="207"/>
      <c r="W81" s="208"/>
      <c r="X81" s="205"/>
      <c r="Y81" s="529"/>
      <c r="Z81" s="203"/>
      <c r="AA81" s="207"/>
      <c r="AB81" s="208"/>
      <c r="AC81" s="205"/>
      <c r="AD81" s="529"/>
      <c r="AE81" s="203"/>
      <c r="AF81" s="207"/>
      <c r="AG81" s="208"/>
      <c r="AH81" s="205"/>
      <c r="AI81" s="529"/>
      <c r="AJ81" s="203"/>
      <c r="AK81" s="207"/>
      <c r="AL81" s="208"/>
      <c r="AM81" s="205"/>
      <c r="AN81" s="529"/>
      <c r="AO81" s="203"/>
      <c r="AP81" s="207"/>
      <c r="AQ81" s="208"/>
      <c r="AR81" s="205"/>
      <c r="AS81" s="529"/>
      <c r="AT81" s="203"/>
      <c r="AU81" s="207"/>
      <c r="AV81" s="208"/>
      <c r="AW81" s="205"/>
      <c r="AX81" s="529"/>
    </row>
    <row r="82" spans="2:50" ht="14.25" hidden="1" customHeight="1" outlineLevel="1" collapsed="1">
      <c r="B82" s="532" t="s">
        <v>619</v>
      </c>
      <c r="C82" s="532"/>
      <c r="D82" s="532"/>
      <c r="E82" s="532"/>
      <c r="F82" s="532"/>
      <c r="G82" s="532"/>
      <c r="H82" s="532"/>
      <c r="I82" s="532"/>
      <c r="J82" s="532"/>
      <c r="K82" s="532"/>
      <c r="L82" s="532"/>
      <c r="M82" s="533"/>
      <c r="N82" s="575" t="s">
        <v>445</v>
      </c>
      <c r="O82" s="575" t="s">
        <v>105</v>
      </c>
      <c r="P82" s="587">
        <f>AT62+1</f>
        <v>45895</v>
      </c>
      <c r="Q82" s="588"/>
      <c r="R82" s="588"/>
      <c r="S82" s="588"/>
      <c r="T82" s="588"/>
      <c r="U82" s="589">
        <f>P82+1</f>
        <v>45896</v>
      </c>
      <c r="V82" s="590"/>
      <c r="W82" s="590"/>
      <c r="X82" s="590"/>
      <c r="Y82" s="590"/>
      <c r="Z82" s="587">
        <f t="shared" ref="Z82" si="87">U82+1</f>
        <v>45897</v>
      </c>
      <c r="AA82" s="588"/>
      <c r="AB82" s="588"/>
      <c r="AC82" s="588"/>
      <c r="AD82" s="588"/>
      <c r="AE82" s="589">
        <f t="shared" ref="AE82" si="88">Z82+1</f>
        <v>45898</v>
      </c>
      <c r="AF82" s="590"/>
      <c r="AG82" s="590"/>
      <c r="AH82" s="590"/>
      <c r="AI82" s="590"/>
      <c r="AJ82" s="591">
        <f t="shared" ref="AJ82" si="89">AE82+1</f>
        <v>45899</v>
      </c>
      <c r="AK82" s="592"/>
      <c r="AL82" s="592"/>
      <c r="AM82" s="592"/>
      <c r="AN82" s="593"/>
      <c r="AO82" s="589">
        <f t="shared" ref="AO82" si="90">AJ82+1</f>
        <v>45900</v>
      </c>
      <c r="AP82" s="590"/>
      <c r="AQ82" s="590"/>
      <c r="AR82" s="590"/>
      <c r="AS82" s="590"/>
      <c r="AT82" s="591">
        <f t="shared" ref="AT82" si="91">AO82+1</f>
        <v>45901</v>
      </c>
      <c r="AU82" s="592"/>
      <c r="AV82" s="592"/>
      <c r="AW82" s="592"/>
      <c r="AX82" s="593"/>
    </row>
    <row r="83" spans="2:50" ht="14.25" hidden="1" customHeight="1" outlineLevel="1">
      <c r="B83" s="534"/>
      <c r="C83" s="534"/>
      <c r="D83" s="534"/>
      <c r="E83" s="534"/>
      <c r="F83" s="534"/>
      <c r="G83" s="534"/>
      <c r="H83" s="534"/>
      <c r="I83" s="534"/>
      <c r="J83" s="534"/>
      <c r="K83" s="534"/>
      <c r="L83" s="534"/>
      <c r="M83" s="535"/>
      <c r="N83" s="577"/>
      <c r="O83" s="577"/>
      <c r="P83" s="594">
        <f>P82</f>
        <v>45895</v>
      </c>
      <c r="Q83" s="594"/>
      <c r="R83" s="594"/>
      <c r="S83" s="594"/>
      <c r="T83" s="594"/>
      <c r="U83" s="595">
        <f>U82</f>
        <v>45896</v>
      </c>
      <c r="V83" s="595"/>
      <c r="W83" s="595"/>
      <c r="X83" s="595"/>
      <c r="Y83" s="595"/>
      <c r="Z83" s="594">
        <f t="shared" ref="Z83" si="92">Z82</f>
        <v>45897</v>
      </c>
      <c r="AA83" s="594"/>
      <c r="AB83" s="594"/>
      <c r="AC83" s="594"/>
      <c r="AD83" s="594"/>
      <c r="AE83" s="595">
        <f t="shared" ref="AE83" si="93">AE82</f>
        <v>45898</v>
      </c>
      <c r="AF83" s="595"/>
      <c r="AG83" s="595"/>
      <c r="AH83" s="595"/>
      <c r="AI83" s="595"/>
      <c r="AJ83" s="596">
        <f t="shared" ref="AJ83" si="94">AJ82</f>
        <v>45899</v>
      </c>
      <c r="AK83" s="597"/>
      <c r="AL83" s="597"/>
      <c r="AM83" s="597"/>
      <c r="AN83" s="598"/>
      <c r="AO83" s="595">
        <f t="shared" ref="AO83" si="95">AO82</f>
        <v>45900</v>
      </c>
      <c r="AP83" s="595"/>
      <c r="AQ83" s="595"/>
      <c r="AR83" s="595"/>
      <c r="AS83" s="595"/>
      <c r="AT83" s="596">
        <f t="shared" ref="AT83" si="96">AT82</f>
        <v>45901</v>
      </c>
      <c r="AU83" s="597"/>
      <c r="AV83" s="597"/>
      <c r="AW83" s="597"/>
      <c r="AX83" s="598"/>
    </row>
    <row r="84" spans="2:50" ht="14.25" hidden="1" customHeight="1" outlineLevel="1">
      <c r="B84" s="494" t="s">
        <v>165</v>
      </c>
      <c r="C84" s="494" t="s">
        <v>160</v>
      </c>
      <c r="D84" s="494"/>
      <c r="E84" s="494" t="s">
        <v>161</v>
      </c>
      <c r="F84" s="494"/>
      <c r="G84" s="494"/>
      <c r="H84" s="494" t="s">
        <v>166</v>
      </c>
      <c r="I84" s="527" t="s">
        <v>446</v>
      </c>
      <c r="J84" s="527"/>
      <c r="K84" s="527"/>
      <c r="L84" s="527" t="s">
        <v>166</v>
      </c>
      <c r="M84" s="527" t="s">
        <v>168</v>
      </c>
      <c r="N84" s="494"/>
      <c r="O84" s="494" t="s">
        <v>167</v>
      </c>
      <c r="P84" s="494" t="s">
        <v>163</v>
      </c>
      <c r="Q84" s="494"/>
      <c r="R84" s="494"/>
      <c r="S84" s="494"/>
      <c r="T84" s="494" t="s">
        <v>166</v>
      </c>
      <c r="U84" s="494" t="s">
        <v>163</v>
      </c>
      <c r="V84" s="494"/>
      <c r="W84" s="494"/>
      <c r="X84" s="494"/>
      <c r="Y84" s="494" t="s">
        <v>166</v>
      </c>
      <c r="Z84" s="494" t="s">
        <v>163</v>
      </c>
      <c r="AA84" s="494"/>
      <c r="AB84" s="494"/>
      <c r="AC84" s="494"/>
      <c r="AD84" s="494" t="s">
        <v>166</v>
      </c>
      <c r="AE84" s="494" t="s">
        <v>163</v>
      </c>
      <c r="AF84" s="494"/>
      <c r="AG84" s="494"/>
      <c r="AH84" s="494"/>
      <c r="AI84" s="494" t="s">
        <v>166</v>
      </c>
      <c r="AJ84" s="494" t="s">
        <v>163</v>
      </c>
      <c r="AK84" s="494"/>
      <c r="AL84" s="494"/>
      <c r="AM84" s="494"/>
      <c r="AN84" s="494" t="s">
        <v>166</v>
      </c>
      <c r="AO84" s="494" t="s">
        <v>163</v>
      </c>
      <c r="AP84" s="494"/>
      <c r="AQ84" s="494"/>
      <c r="AR84" s="494"/>
      <c r="AS84" s="494" t="s">
        <v>166</v>
      </c>
      <c r="AT84" s="494" t="s">
        <v>163</v>
      </c>
      <c r="AU84" s="494"/>
      <c r="AV84" s="494"/>
      <c r="AW84" s="494"/>
      <c r="AX84" s="494" t="s">
        <v>166</v>
      </c>
    </row>
    <row r="85" spans="2:50" ht="14.25" hidden="1" customHeight="1" outlineLevel="1">
      <c r="B85" s="494"/>
      <c r="C85" s="494"/>
      <c r="D85" s="494"/>
      <c r="E85" s="494" t="s">
        <v>447</v>
      </c>
      <c r="F85" s="494"/>
      <c r="G85" s="494"/>
      <c r="H85" s="494"/>
      <c r="I85" s="527" t="s">
        <v>447</v>
      </c>
      <c r="J85" s="527"/>
      <c r="K85" s="527"/>
      <c r="L85" s="527"/>
      <c r="M85" s="527"/>
      <c r="N85" s="494"/>
      <c r="O85" s="494"/>
      <c r="P85" s="494" t="s">
        <v>448</v>
      </c>
      <c r="Q85" s="494"/>
      <c r="R85" s="494"/>
      <c r="S85" s="494"/>
      <c r="T85" s="494"/>
      <c r="U85" s="494" t="s">
        <v>448</v>
      </c>
      <c r="V85" s="494"/>
      <c r="W85" s="494"/>
      <c r="X85" s="494"/>
      <c r="Y85" s="494"/>
      <c r="Z85" s="494" t="s">
        <v>448</v>
      </c>
      <c r="AA85" s="494"/>
      <c r="AB85" s="494"/>
      <c r="AC85" s="494"/>
      <c r="AD85" s="494"/>
      <c r="AE85" s="494" t="s">
        <v>448</v>
      </c>
      <c r="AF85" s="494"/>
      <c r="AG85" s="494"/>
      <c r="AH85" s="494"/>
      <c r="AI85" s="494"/>
      <c r="AJ85" s="494" t="s">
        <v>448</v>
      </c>
      <c r="AK85" s="494"/>
      <c r="AL85" s="494"/>
      <c r="AM85" s="494"/>
      <c r="AN85" s="494"/>
      <c r="AO85" s="494" t="s">
        <v>448</v>
      </c>
      <c r="AP85" s="494"/>
      <c r="AQ85" s="494"/>
      <c r="AR85" s="494"/>
      <c r="AS85" s="494"/>
      <c r="AT85" s="494" t="s">
        <v>448</v>
      </c>
      <c r="AU85" s="494"/>
      <c r="AV85" s="494"/>
      <c r="AW85" s="494"/>
      <c r="AX85" s="494"/>
    </row>
    <row r="86" spans="2:50" ht="14.25" hidden="1" customHeight="1" outlineLevel="1">
      <c r="B86" s="494"/>
      <c r="C86" s="494"/>
      <c r="D86" s="494"/>
      <c r="E86" s="203" t="s">
        <v>162</v>
      </c>
      <c r="F86" s="203" t="s">
        <v>449</v>
      </c>
      <c r="G86" s="203" t="s">
        <v>164</v>
      </c>
      <c r="H86" s="494"/>
      <c r="I86" s="204" t="s">
        <v>162</v>
      </c>
      <c r="J86" s="204" t="s">
        <v>449</v>
      </c>
      <c r="K86" s="204" t="s">
        <v>164</v>
      </c>
      <c r="L86" s="527"/>
      <c r="M86" s="527"/>
      <c r="N86" s="494"/>
      <c r="O86" s="494"/>
      <c r="P86" s="203" t="s">
        <v>162</v>
      </c>
      <c r="Q86" s="203" t="s">
        <v>449</v>
      </c>
      <c r="R86" s="203" t="s">
        <v>164</v>
      </c>
      <c r="S86" s="205" t="s">
        <v>168</v>
      </c>
      <c r="T86" s="494"/>
      <c r="U86" s="203" t="s">
        <v>162</v>
      </c>
      <c r="V86" s="203" t="s">
        <v>449</v>
      </c>
      <c r="W86" s="203" t="s">
        <v>164</v>
      </c>
      <c r="X86" s="205" t="s">
        <v>168</v>
      </c>
      <c r="Y86" s="494"/>
      <c r="Z86" s="203" t="s">
        <v>162</v>
      </c>
      <c r="AA86" s="203" t="s">
        <v>449</v>
      </c>
      <c r="AB86" s="203" t="s">
        <v>164</v>
      </c>
      <c r="AC86" s="205" t="s">
        <v>168</v>
      </c>
      <c r="AD86" s="494"/>
      <c r="AE86" s="203" t="s">
        <v>162</v>
      </c>
      <c r="AF86" s="203" t="s">
        <v>449</v>
      </c>
      <c r="AG86" s="203" t="s">
        <v>164</v>
      </c>
      <c r="AH86" s="205" t="s">
        <v>168</v>
      </c>
      <c r="AI86" s="494"/>
      <c r="AJ86" s="203" t="s">
        <v>162</v>
      </c>
      <c r="AK86" s="203" t="s">
        <v>449</v>
      </c>
      <c r="AL86" s="203" t="s">
        <v>164</v>
      </c>
      <c r="AM86" s="205" t="s">
        <v>168</v>
      </c>
      <c r="AN86" s="494"/>
      <c r="AO86" s="203" t="s">
        <v>162</v>
      </c>
      <c r="AP86" s="203" t="s">
        <v>449</v>
      </c>
      <c r="AQ86" s="203" t="s">
        <v>164</v>
      </c>
      <c r="AR86" s="205" t="s">
        <v>168</v>
      </c>
      <c r="AS86" s="494"/>
      <c r="AT86" s="203" t="s">
        <v>162</v>
      </c>
      <c r="AU86" s="203" t="s">
        <v>449</v>
      </c>
      <c r="AV86" s="203" t="s">
        <v>164</v>
      </c>
      <c r="AW86" s="205" t="s">
        <v>168</v>
      </c>
      <c r="AX86" s="494"/>
    </row>
    <row r="87" spans="2:50" ht="14.25" hidden="1" customHeight="1" outlineLevel="1">
      <c r="B87" s="494" t="s">
        <v>501</v>
      </c>
      <c r="C87" s="203">
        <v>1</v>
      </c>
      <c r="D87" s="206" t="s">
        <v>421</v>
      </c>
      <c r="E87" s="203">
        <v>21</v>
      </c>
      <c r="F87" s="203">
        <v>3600</v>
      </c>
      <c r="G87" s="208">
        <f t="shared" ref="G87:G94" si="97">F87/E87</f>
        <v>171.42857142857142</v>
      </c>
      <c r="H87" s="529">
        <f>AVERAGE(G87:G101)</f>
        <v>179.26691729323306</v>
      </c>
      <c r="I87" s="209">
        <f>AVERAGE(P87,U87,Z87,AE87,AJ87,AO87,AT87)</f>
        <v>21</v>
      </c>
      <c r="J87" s="209">
        <f>AVERAGE(Q87,V87,AA87,AF87,AK87,AP87,AU87)</f>
        <v>3009.5634304881764</v>
      </c>
      <c r="K87" s="210">
        <f>AVERAGE(R87,W87,AB87,AG87,AL87,AQ87,AV87)</f>
        <v>143.31254430896078</v>
      </c>
      <c r="L87" s="530">
        <f>IFERROR(AVERAGE(K87:K101),"-")</f>
        <v>152.77685184208252</v>
      </c>
      <c r="M87" s="209">
        <f>RANK(K87, K$87:$K$101)</f>
        <v>7</v>
      </c>
      <c r="N87" s="494"/>
      <c r="O87" s="494"/>
      <c r="P87" s="207">
        <v>21</v>
      </c>
      <c r="Q87" s="207">
        <v>3004.085603112841</v>
      </c>
      <c r="R87" s="208">
        <f t="shared" ref="R87:R94" si="98">Q87/P87</f>
        <v>143.05169538632578</v>
      </c>
      <c r="S87" s="205">
        <f>RANK(R87, R$87:R$101)</f>
        <v>7</v>
      </c>
      <c r="T87" s="529">
        <f>AVERAGE(R87:R101)</f>
        <v>152.59416097171865</v>
      </c>
      <c r="U87" s="207">
        <v>21</v>
      </c>
      <c r="V87" s="207">
        <v>3004.6313023484972</v>
      </c>
      <c r="W87" s="208">
        <f t="shared" ref="W87:W94" si="99">V87/U87</f>
        <v>143.07768106421415</v>
      </c>
      <c r="X87" s="205">
        <f>RANK(W87, W$87:W$101)</f>
        <v>7</v>
      </c>
      <c r="Y87" s="529">
        <f>AVERAGE(W87:W101)</f>
        <v>152.61576517394209</v>
      </c>
      <c r="Z87" s="207">
        <v>21</v>
      </c>
      <c r="AA87" s="207">
        <v>3008.27080788693</v>
      </c>
      <c r="AB87" s="208">
        <f t="shared" ref="AB87:AB94" si="100">AA87/Z87</f>
        <v>143.25099085175856</v>
      </c>
      <c r="AC87" s="205">
        <f>RANK(AB87, AB$87:AB$101)</f>
        <v>7</v>
      </c>
      <c r="AD87" s="529">
        <f>AVERAGE(AB87:AB101)</f>
        <v>152.70410484593987</v>
      </c>
      <c r="AE87" s="207">
        <v>21</v>
      </c>
      <c r="AF87" s="207">
        <v>3009.800796812749</v>
      </c>
      <c r="AG87" s="208">
        <f t="shared" ref="AG87:AG94" si="101">AF87/AE87</f>
        <v>143.32384746727377</v>
      </c>
      <c r="AH87" s="205">
        <f>RANK(AG87, AG$87:AG$101)</f>
        <v>7</v>
      </c>
      <c r="AI87" s="529">
        <f>AVERAGE(AG87:AG101)</f>
        <v>152.8079754360721</v>
      </c>
      <c r="AJ87" s="207">
        <v>21</v>
      </c>
      <c r="AK87" s="207">
        <v>3010.517928286853</v>
      </c>
      <c r="AL87" s="208">
        <f t="shared" ref="AL87:AL94" si="102">AK87/AJ87</f>
        <v>143.35799658508824</v>
      </c>
      <c r="AM87" s="205">
        <f>RANK(AL87, AL$87:AL$101)</f>
        <v>7</v>
      </c>
      <c r="AN87" s="529">
        <f>AVERAGE(AL87:AL101)</f>
        <v>152.88451172192731</v>
      </c>
      <c r="AO87" s="207">
        <v>21</v>
      </c>
      <c r="AP87" s="207">
        <v>3010.8566853482785</v>
      </c>
      <c r="AQ87" s="208">
        <f t="shared" ref="AQ87:AQ94" si="103">AP87/AO87</f>
        <v>143.37412787372756</v>
      </c>
      <c r="AR87" s="205">
        <f>RANK(AQ87, AQ$87:AQ$101)</f>
        <v>7</v>
      </c>
      <c r="AS87" s="529">
        <f>AVERAGE(AQ87:AQ101)</f>
        <v>152.81305211841308</v>
      </c>
      <c r="AT87" s="207">
        <v>21</v>
      </c>
      <c r="AU87" s="207">
        <v>3018.7808896210868</v>
      </c>
      <c r="AV87" s="208">
        <f t="shared" ref="AV87:AV94" si="104">AU87/AT87</f>
        <v>143.75147093433748</v>
      </c>
      <c r="AW87" s="205">
        <f>RANK(AV87, AV$87:AV$101)</f>
        <v>7</v>
      </c>
      <c r="AX87" s="529">
        <f>AVERAGE(AV87:AV101)</f>
        <v>153.01839262656463</v>
      </c>
    </row>
    <row r="88" spans="2:50" ht="14.25" hidden="1" customHeight="1" outlineLevel="1">
      <c r="B88" s="494"/>
      <c r="C88" s="203">
        <v>2</v>
      </c>
      <c r="D88" s="206" t="s">
        <v>427</v>
      </c>
      <c r="E88" s="203">
        <v>20</v>
      </c>
      <c r="F88" s="203">
        <v>3600</v>
      </c>
      <c r="G88" s="208">
        <f t="shared" si="97"/>
        <v>180</v>
      </c>
      <c r="H88" s="529"/>
      <c r="I88" s="209">
        <f t="shared" ref="I88:K94" si="105">AVERAGE(P88,U88,Z88,AE88,AJ88,AO88,AT88)</f>
        <v>20</v>
      </c>
      <c r="J88" s="209">
        <f t="shared" si="105"/>
        <v>3185.3759787942736</v>
      </c>
      <c r="K88" s="210">
        <f t="shared" si="105"/>
        <v>159.26879893971366</v>
      </c>
      <c r="L88" s="530"/>
      <c r="M88" s="209">
        <f>RANK(K88, K$87:$K$101)</f>
        <v>1</v>
      </c>
      <c r="N88" s="494"/>
      <c r="O88" s="494"/>
      <c r="P88" s="207">
        <v>20</v>
      </c>
      <c r="Q88" s="207">
        <v>3183.0568720379174</v>
      </c>
      <c r="R88" s="208">
        <f t="shared" si="98"/>
        <v>159.15284360189588</v>
      </c>
      <c r="S88" s="205">
        <f t="shared" ref="S88:S94" si="106">RANK(R88, R$87:R$101)</f>
        <v>1</v>
      </c>
      <c r="T88" s="529"/>
      <c r="U88" s="207">
        <v>20</v>
      </c>
      <c r="V88" s="207">
        <v>3183.5962145110434</v>
      </c>
      <c r="W88" s="208">
        <f t="shared" si="99"/>
        <v>159.17981072555216</v>
      </c>
      <c r="X88" s="205">
        <f t="shared" ref="X88:X94" si="107">RANK(W88, W$87:W$101)</f>
        <v>1</v>
      </c>
      <c r="Y88" s="529"/>
      <c r="Z88" s="207">
        <v>20</v>
      </c>
      <c r="AA88" s="207">
        <v>3185.2045826513913</v>
      </c>
      <c r="AB88" s="208">
        <f t="shared" si="100"/>
        <v>159.26022913256958</v>
      </c>
      <c r="AC88" s="205">
        <f t="shared" ref="AC88:AC94" si="108">RANK(AB88, AB$87:AB$101)</f>
        <v>1</v>
      </c>
      <c r="AD88" s="529"/>
      <c r="AE88" s="207">
        <v>20</v>
      </c>
      <c r="AF88" s="207">
        <v>3184.7171197648781</v>
      </c>
      <c r="AG88" s="208">
        <f t="shared" si="101"/>
        <v>159.23585598824391</v>
      </c>
      <c r="AH88" s="205">
        <f t="shared" ref="AH88:AH94" si="109">RANK(AG88, AG$87:AG$101)</f>
        <v>1</v>
      </c>
      <c r="AI88" s="529"/>
      <c r="AJ88" s="207">
        <v>20</v>
      </c>
      <c r="AK88" s="207">
        <v>3186.085682900035</v>
      </c>
      <c r="AL88" s="208">
        <f t="shared" si="102"/>
        <v>159.30428414500176</v>
      </c>
      <c r="AM88" s="205">
        <f t="shared" ref="AM88:AM94" si="110">RANK(AL88, AL$87:AL$101)</f>
        <v>1</v>
      </c>
      <c r="AN88" s="529"/>
      <c r="AO88" s="207">
        <v>20</v>
      </c>
      <c r="AP88" s="207">
        <v>3187.4829931972749</v>
      </c>
      <c r="AQ88" s="208">
        <f t="shared" si="103"/>
        <v>159.37414965986375</v>
      </c>
      <c r="AR88" s="205">
        <f t="shared" ref="AR88:AR94" si="111">RANK(AQ88, AQ$87:AQ$101)</f>
        <v>1</v>
      </c>
      <c r="AS88" s="529"/>
      <c r="AT88" s="207">
        <v>20</v>
      </c>
      <c r="AU88" s="207">
        <v>3187.4883864973744</v>
      </c>
      <c r="AV88" s="208">
        <f t="shared" si="104"/>
        <v>159.37441932486871</v>
      </c>
      <c r="AW88" s="205">
        <f t="shared" ref="AW88:AW94" si="112">RANK(AV88, AV$87:AV$101)</f>
        <v>1</v>
      </c>
      <c r="AX88" s="529"/>
    </row>
    <row r="89" spans="2:50" ht="14.25" hidden="1" customHeight="1" outlineLevel="1">
      <c r="B89" s="494"/>
      <c r="C89" s="203">
        <v>3</v>
      </c>
      <c r="D89" s="206" t="s">
        <v>426</v>
      </c>
      <c r="E89" s="203">
        <v>21</v>
      </c>
      <c r="F89" s="203">
        <v>3600</v>
      </c>
      <c r="G89" s="208">
        <f t="shared" si="97"/>
        <v>171.42857142857142</v>
      </c>
      <c r="H89" s="529"/>
      <c r="I89" s="209">
        <f t="shared" si="105"/>
        <v>21</v>
      </c>
      <c r="J89" s="209">
        <f t="shared" si="105"/>
        <v>3178.5914567137665</v>
      </c>
      <c r="K89" s="210">
        <f t="shared" si="105"/>
        <v>151.3614979387508</v>
      </c>
      <c r="L89" s="530"/>
      <c r="M89" s="209">
        <f>RANK(K89, K$87:$K$101)</f>
        <v>5</v>
      </c>
      <c r="N89" s="494"/>
      <c r="O89" s="494"/>
      <c r="P89" s="207">
        <v>21</v>
      </c>
      <c r="Q89" s="207">
        <v>3173.2997019032318</v>
      </c>
      <c r="R89" s="208">
        <f t="shared" si="98"/>
        <v>151.10950961443962</v>
      </c>
      <c r="S89" s="205">
        <f t="shared" si="106"/>
        <v>6</v>
      </c>
      <c r="T89" s="529"/>
      <c r="U89" s="207">
        <v>21</v>
      </c>
      <c r="V89" s="207">
        <v>3173.2234870216362</v>
      </c>
      <c r="W89" s="208">
        <f t="shared" si="99"/>
        <v>151.10588033436363</v>
      </c>
      <c r="X89" s="205">
        <f t="shared" si="107"/>
        <v>6</v>
      </c>
      <c r="Y89" s="529"/>
      <c r="Z89" s="207">
        <v>21</v>
      </c>
      <c r="AA89" s="207">
        <v>3176.5892935498</v>
      </c>
      <c r="AB89" s="208">
        <f t="shared" si="100"/>
        <v>151.26615683570475</v>
      </c>
      <c r="AC89" s="205">
        <f t="shared" si="108"/>
        <v>5</v>
      </c>
      <c r="AD89" s="529"/>
      <c r="AE89" s="207">
        <v>21</v>
      </c>
      <c r="AF89" s="207">
        <v>3186.2353750860257</v>
      </c>
      <c r="AG89" s="208">
        <f t="shared" si="101"/>
        <v>151.72549405171551</v>
      </c>
      <c r="AH89" s="205">
        <f t="shared" si="109"/>
        <v>5</v>
      </c>
      <c r="AI89" s="529"/>
      <c r="AJ89" s="207">
        <v>21</v>
      </c>
      <c r="AK89" s="207">
        <v>3189.1171269215092</v>
      </c>
      <c r="AL89" s="208">
        <f t="shared" si="102"/>
        <v>151.86272032959567</v>
      </c>
      <c r="AM89" s="205">
        <f t="shared" si="110"/>
        <v>5</v>
      </c>
      <c r="AN89" s="529"/>
      <c r="AO89" s="207">
        <v>21</v>
      </c>
      <c r="AP89" s="207">
        <v>3173.988714667415</v>
      </c>
      <c r="AQ89" s="208">
        <f t="shared" si="103"/>
        <v>151.14231974606739</v>
      </c>
      <c r="AR89" s="205">
        <f t="shared" si="111"/>
        <v>6</v>
      </c>
      <c r="AS89" s="529"/>
      <c r="AT89" s="207">
        <v>21</v>
      </c>
      <c r="AU89" s="207">
        <v>3177.6864978467484</v>
      </c>
      <c r="AV89" s="208">
        <f t="shared" si="104"/>
        <v>151.31840465936898</v>
      </c>
      <c r="AW89" s="205">
        <f t="shared" si="112"/>
        <v>6</v>
      </c>
      <c r="AX89" s="529"/>
    </row>
    <row r="90" spans="2:50" ht="14.25" hidden="1" customHeight="1" outlineLevel="1">
      <c r="B90" s="494"/>
      <c r="C90" s="203">
        <v>4</v>
      </c>
      <c r="D90" s="206" t="s">
        <v>424</v>
      </c>
      <c r="E90" s="203">
        <v>19</v>
      </c>
      <c r="F90" s="203">
        <v>3600</v>
      </c>
      <c r="G90" s="208">
        <f t="shared" si="97"/>
        <v>189.47368421052633</v>
      </c>
      <c r="H90" s="529"/>
      <c r="I90" s="209">
        <f t="shared" si="105"/>
        <v>19</v>
      </c>
      <c r="J90" s="209">
        <f t="shared" si="105"/>
        <v>3004.0385776764219</v>
      </c>
      <c r="K90" s="210">
        <f t="shared" si="105"/>
        <v>158.10729356191695</v>
      </c>
      <c r="L90" s="530"/>
      <c r="M90" s="209">
        <f>RANK(K90, K$87:$K$101)</f>
        <v>3</v>
      </c>
      <c r="N90" s="494"/>
      <c r="O90" s="494"/>
      <c r="P90" s="207">
        <v>19</v>
      </c>
      <c r="Q90" s="207">
        <v>3000.8282390061117</v>
      </c>
      <c r="R90" s="208">
        <f t="shared" si="98"/>
        <v>157.93832836874273</v>
      </c>
      <c r="S90" s="205">
        <f t="shared" si="106"/>
        <v>3</v>
      </c>
      <c r="T90" s="529"/>
      <c r="U90" s="207">
        <v>19</v>
      </c>
      <c r="V90" s="207">
        <v>3001.1853022520736</v>
      </c>
      <c r="W90" s="208">
        <f t="shared" si="99"/>
        <v>157.95712117116176</v>
      </c>
      <c r="X90" s="205">
        <f t="shared" si="107"/>
        <v>3</v>
      </c>
      <c r="Y90" s="529"/>
      <c r="Z90" s="207">
        <v>19</v>
      </c>
      <c r="AA90" s="207">
        <v>3001.7714044706872</v>
      </c>
      <c r="AB90" s="208">
        <f t="shared" si="100"/>
        <v>157.98796865635197</v>
      </c>
      <c r="AC90" s="205">
        <f t="shared" si="108"/>
        <v>3</v>
      </c>
      <c r="AD90" s="529"/>
      <c r="AE90" s="207">
        <v>19</v>
      </c>
      <c r="AF90" s="207">
        <v>3003.9622641509486</v>
      </c>
      <c r="AG90" s="208">
        <f t="shared" si="101"/>
        <v>158.10327706057623</v>
      </c>
      <c r="AH90" s="205">
        <f t="shared" si="109"/>
        <v>3</v>
      </c>
      <c r="AI90" s="529"/>
      <c r="AJ90" s="207">
        <v>19</v>
      </c>
      <c r="AK90" s="207">
        <v>3004.5240339302582</v>
      </c>
      <c r="AL90" s="208">
        <f t="shared" si="102"/>
        <v>158.13284389106622</v>
      </c>
      <c r="AM90" s="205">
        <f t="shared" si="110"/>
        <v>3</v>
      </c>
      <c r="AN90" s="529"/>
      <c r="AO90" s="207">
        <v>19</v>
      </c>
      <c r="AP90" s="207">
        <v>3004.4952681387986</v>
      </c>
      <c r="AQ90" s="208">
        <f t="shared" si="103"/>
        <v>158.13132990204204</v>
      </c>
      <c r="AR90" s="205">
        <f t="shared" si="111"/>
        <v>3</v>
      </c>
      <c r="AS90" s="529"/>
      <c r="AT90" s="207">
        <v>19</v>
      </c>
      <c r="AU90" s="207">
        <v>3011.5035317860743</v>
      </c>
      <c r="AV90" s="208">
        <f t="shared" si="104"/>
        <v>158.5001858834776</v>
      </c>
      <c r="AW90" s="205">
        <f t="shared" si="112"/>
        <v>3</v>
      </c>
      <c r="AX90" s="529"/>
    </row>
    <row r="91" spans="2:50" ht="14.25" hidden="1" customHeight="1" outlineLevel="1">
      <c r="B91" s="494"/>
      <c r="C91" s="203">
        <v>5</v>
      </c>
      <c r="D91" s="206" t="s">
        <v>423</v>
      </c>
      <c r="E91" s="203">
        <v>19</v>
      </c>
      <c r="F91" s="203">
        <v>3600</v>
      </c>
      <c r="G91" s="208">
        <f t="shared" si="97"/>
        <v>189.47368421052633</v>
      </c>
      <c r="H91" s="529"/>
      <c r="I91" s="209">
        <f t="shared" si="105"/>
        <v>19</v>
      </c>
      <c r="J91" s="209">
        <f t="shared" si="105"/>
        <v>3007.1552548956056</v>
      </c>
      <c r="K91" s="210">
        <f t="shared" si="105"/>
        <v>158.27132920503189</v>
      </c>
      <c r="L91" s="530"/>
      <c r="M91" s="209">
        <f>RANK(K91, K$87:$K$101)</f>
        <v>2</v>
      </c>
      <c r="N91" s="494"/>
      <c r="O91" s="494"/>
      <c r="P91" s="207">
        <v>19</v>
      </c>
      <c r="Q91" s="207">
        <v>3002.7972027972032</v>
      </c>
      <c r="R91" s="208">
        <f t="shared" si="98"/>
        <v>158.04195804195805</v>
      </c>
      <c r="S91" s="205">
        <f t="shared" si="106"/>
        <v>2</v>
      </c>
      <c r="T91" s="529"/>
      <c r="U91" s="207">
        <v>19</v>
      </c>
      <c r="V91" s="207">
        <v>3002.9234067433258</v>
      </c>
      <c r="W91" s="208">
        <f t="shared" si="99"/>
        <v>158.04860035491188</v>
      </c>
      <c r="X91" s="205">
        <f t="shared" si="107"/>
        <v>2</v>
      </c>
      <c r="Y91" s="529"/>
      <c r="Z91" s="207">
        <v>19</v>
      </c>
      <c r="AA91" s="207">
        <v>3005.9095477386923</v>
      </c>
      <c r="AB91" s="208">
        <f t="shared" si="100"/>
        <v>158.20576567045748</v>
      </c>
      <c r="AC91" s="205">
        <f t="shared" si="108"/>
        <v>2</v>
      </c>
      <c r="AD91" s="529"/>
      <c r="AE91" s="207">
        <v>19</v>
      </c>
      <c r="AF91" s="207">
        <v>3007.0048821906212</v>
      </c>
      <c r="AG91" s="208">
        <f t="shared" si="101"/>
        <v>158.26341485213797</v>
      </c>
      <c r="AH91" s="205">
        <f t="shared" si="109"/>
        <v>2</v>
      </c>
      <c r="AI91" s="529"/>
      <c r="AJ91" s="207">
        <v>19</v>
      </c>
      <c r="AK91" s="207">
        <v>3009.4331816301201</v>
      </c>
      <c r="AL91" s="208">
        <f t="shared" si="102"/>
        <v>158.39122008579579</v>
      </c>
      <c r="AM91" s="205">
        <f t="shared" si="110"/>
        <v>2</v>
      </c>
      <c r="AN91" s="529"/>
      <c r="AO91" s="207">
        <v>19</v>
      </c>
      <c r="AP91" s="207">
        <v>3009.8024316109418</v>
      </c>
      <c r="AQ91" s="208">
        <f t="shared" si="103"/>
        <v>158.41065429531272</v>
      </c>
      <c r="AR91" s="205">
        <f t="shared" si="111"/>
        <v>2</v>
      </c>
      <c r="AS91" s="529"/>
      <c r="AT91" s="207">
        <v>19</v>
      </c>
      <c r="AU91" s="207">
        <v>3012.2161315583367</v>
      </c>
      <c r="AV91" s="208">
        <f t="shared" si="104"/>
        <v>158.53769113464929</v>
      </c>
      <c r="AW91" s="205">
        <f t="shared" si="112"/>
        <v>2</v>
      </c>
      <c r="AX91" s="529"/>
    </row>
    <row r="92" spans="2:50" ht="14.25" hidden="1" customHeight="1" outlineLevel="1">
      <c r="B92" s="494"/>
      <c r="C92" s="203">
        <v>6</v>
      </c>
      <c r="D92" s="206" t="s">
        <v>382</v>
      </c>
      <c r="E92" s="203">
        <v>19</v>
      </c>
      <c r="F92" s="203">
        <v>3600</v>
      </c>
      <c r="G92" s="208">
        <f t="shared" si="97"/>
        <v>189.47368421052633</v>
      </c>
      <c r="H92" s="529"/>
      <c r="I92" s="209">
        <f t="shared" si="105"/>
        <v>19</v>
      </c>
      <c r="J92" s="209">
        <f t="shared" si="105"/>
        <v>2995.1828315938574</v>
      </c>
      <c r="K92" s="210">
        <f t="shared" si="105"/>
        <v>157.64120166283459</v>
      </c>
      <c r="L92" s="530"/>
      <c r="M92" s="209">
        <f>RANK(K92, K$87:$K$101)</f>
        <v>4</v>
      </c>
      <c r="N92" s="494"/>
      <c r="O92" s="494"/>
      <c r="P92" s="207">
        <v>19</v>
      </c>
      <c r="Q92" s="207">
        <v>2992.833876221498</v>
      </c>
      <c r="R92" s="208">
        <f t="shared" si="98"/>
        <v>157.51757243271041</v>
      </c>
      <c r="S92" s="205">
        <f t="shared" si="106"/>
        <v>4</v>
      </c>
      <c r="T92" s="529"/>
      <c r="U92" s="207">
        <v>19</v>
      </c>
      <c r="V92" s="207">
        <v>2994.0226726210917</v>
      </c>
      <c r="W92" s="208">
        <f t="shared" si="99"/>
        <v>157.58014066426799</v>
      </c>
      <c r="X92" s="205">
        <f t="shared" si="107"/>
        <v>4</v>
      </c>
      <c r="Y92" s="529"/>
      <c r="Z92" s="207">
        <v>19</v>
      </c>
      <c r="AA92" s="207">
        <v>2994.1621621621648</v>
      </c>
      <c r="AB92" s="208">
        <f t="shared" si="100"/>
        <v>157.58748221906131</v>
      </c>
      <c r="AC92" s="205">
        <f t="shared" si="108"/>
        <v>4</v>
      </c>
      <c r="AD92" s="529"/>
      <c r="AE92" s="207">
        <v>19</v>
      </c>
      <c r="AF92" s="207">
        <v>2993.2740626207869</v>
      </c>
      <c r="AG92" s="208">
        <f t="shared" si="101"/>
        <v>157.54074013793615</v>
      </c>
      <c r="AH92" s="205">
        <f t="shared" si="109"/>
        <v>4</v>
      </c>
      <c r="AI92" s="529"/>
      <c r="AJ92" s="207">
        <v>19</v>
      </c>
      <c r="AK92" s="207">
        <v>2994.805194805193</v>
      </c>
      <c r="AL92" s="208">
        <f t="shared" si="102"/>
        <v>157.62132604237857</v>
      </c>
      <c r="AM92" s="205">
        <f t="shared" si="110"/>
        <v>4</v>
      </c>
      <c r="AN92" s="529"/>
      <c r="AO92" s="207">
        <v>19</v>
      </c>
      <c r="AP92" s="207">
        <v>2994.9579831932797</v>
      </c>
      <c r="AQ92" s="208">
        <f t="shared" si="103"/>
        <v>157.62936753648842</v>
      </c>
      <c r="AR92" s="205">
        <f t="shared" si="111"/>
        <v>4</v>
      </c>
      <c r="AS92" s="529"/>
      <c r="AT92" s="207">
        <v>19</v>
      </c>
      <c r="AU92" s="207">
        <v>3002.2238695329856</v>
      </c>
      <c r="AV92" s="208">
        <f t="shared" si="104"/>
        <v>158.01178260699925</v>
      </c>
      <c r="AW92" s="205">
        <f t="shared" si="112"/>
        <v>4</v>
      </c>
      <c r="AX92" s="529"/>
    </row>
    <row r="93" spans="2:50" ht="14.25" hidden="1" customHeight="1" outlineLevel="1">
      <c r="B93" s="494"/>
      <c r="C93" s="203">
        <v>7</v>
      </c>
      <c r="D93" s="206" t="s">
        <v>425</v>
      </c>
      <c r="E93" s="203">
        <v>21</v>
      </c>
      <c r="F93" s="203">
        <v>3600</v>
      </c>
      <c r="G93" s="208">
        <f t="shared" si="97"/>
        <v>171.42857142857142</v>
      </c>
      <c r="H93" s="529"/>
      <c r="I93" s="209">
        <f t="shared" si="105"/>
        <v>21</v>
      </c>
      <c r="J93" s="209">
        <f t="shared" si="105"/>
        <v>3177.3033004551303</v>
      </c>
      <c r="K93" s="210">
        <f t="shared" si="105"/>
        <v>151.30015716452999</v>
      </c>
      <c r="L93" s="530"/>
      <c r="M93" s="209">
        <f>RANK(K93, K$87:$K$101)</f>
        <v>6</v>
      </c>
      <c r="N93" s="494"/>
      <c r="O93" s="494"/>
      <c r="P93" s="207">
        <v>21</v>
      </c>
      <c r="Q93" s="207">
        <v>3175.1290473955833</v>
      </c>
      <c r="R93" s="208">
        <f t="shared" si="98"/>
        <v>151.19662130455157</v>
      </c>
      <c r="S93" s="205">
        <f t="shared" si="106"/>
        <v>5</v>
      </c>
      <c r="T93" s="529"/>
      <c r="U93" s="207">
        <v>21</v>
      </c>
      <c r="V93" s="207">
        <v>3175.4678692220973</v>
      </c>
      <c r="W93" s="208">
        <f t="shared" si="99"/>
        <v>151.21275567724274</v>
      </c>
      <c r="X93" s="205">
        <f t="shared" si="107"/>
        <v>5</v>
      </c>
      <c r="Y93" s="529"/>
      <c r="Z93" s="207">
        <v>21</v>
      </c>
      <c r="AA93" s="207">
        <v>3175.742695801619</v>
      </c>
      <c r="AB93" s="208">
        <f t="shared" si="100"/>
        <v>151.22584265721994</v>
      </c>
      <c r="AC93" s="205">
        <f t="shared" si="108"/>
        <v>6</v>
      </c>
      <c r="AD93" s="529"/>
      <c r="AE93" s="207">
        <v>21</v>
      </c>
      <c r="AF93" s="207">
        <v>3177.7959183673393</v>
      </c>
      <c r="AG93" s="208">
        <f t="shared" si="101"/>
        <v>151.32361516034948</v>
      </c>
      <c r="AH93" s="205">
        <f t="shared" si="109"/>
        <v>6</v>
      </c>
      <c r="AI93" s="529"/>
      <c r="AJ93" s="207">
        <v>21</v>
      </c>
      <c r="AK93" s="207">
        <v>3178.3425414364615</v>
      </c>
      <c r="AL93" s="208">
        <f t="shared" si="102"/>
        <v>151.34964483030768</v>
      </c>
      <c r="AM93" s="205">
        <f t="shared" si="110"/>
        <v>6</v>
      </c>
      <c r="AN93" s="529"/>
      <c r="AO93" s="207">
        <v>21</v>
      </c>
      <c r="AP93" s="207">
        <v>3178.8526434195674</v>
      </c>
      <c r="AQ93" s="208">
        <f t="shared" si="103"/>
        <v>151.37393540093177</v>
      </c>
      <c r="AR93" s="205">
        <f t="shared" si="111"/>
        <v>5</v>
      </c>
      <c r="AS93" s="529"/>
      <c r="AT93" s="207">
        <v>21</v>
      </c>
      <c r="AU93" s="207">
        <v>3179.7923875432443</v>
      </c>
      <c r="AV93" s="208">
        <f t="shared" si="104"/>
        <v>151.41868512110688</v>
      </c>
      <c r="AW93" s="205">
        <f t="shared" si="112"/>
        <v>5</v>
      </c>
      <c r="AX93" s="529"/>
    </row>
    <row r="94" spans="2:50" ht="14.25" hidden="1" customHeight="1" outlineLevel="1">
      <c r="B94" s="494"/>
      <c r="C94" s="203">
        <v>8</v>
      </c>
      <c r="D94" s="206" t="s">
        <v>559</v>
      </c>
      <c r="E94" s="203">
        <v>21</v>
      </c>
      <c r="F94" s="203">
        <v>3600</v>
      </c>
      <c r="G94" s="208">
        <f t="shared" si="97"/>
        <v>171.42857142857142</v>
      </c>
      <c r="H94" s="529"/>
      <c r="I94" s="209">
        <f t="shared" si="105"/>
        <v>21</v>
      </c>
      <c r="J94" s="209">
        <f t="shared" si="105"/>
        <v>3001.9918310533526</v>
      </c>
      <c r="K94" s="210">
        <f t="shared" si="105"/>
        <v>142.95199195492157</v>
      </c>
      <c r="L94" s="530"/>
      <c r="M94" s="209">
        <f>RANK(K94, K$87:$K$101)</f>
        <v>8</v>
      </c>
      <c r="N94" s="494"/>
      <c r="O94" s="494"/>
      <c r="P94" s="207">
        <v>21</v>
      </c>
      <c r="Q94" s="207">
        <v>2997.6399394856285</v>
      </c>
      <c r="R94" s="208">
        <f t="shared" si="98"/>
        <v>142.74475902312517</v>
      </c>
      <c r="S94" s="205">
        <f t="shared" si="106"/>
        <v>8</v>
      </c>
      <c r="T94" s="529"/>
      <c r="U94" s="207">
        <v>21</v>
      </c>
      <c r="V94" s="207">
        <v>2998.0467593962712</v>
      </c>
      <c r="W94" s="208">
        <f t="shared" si="99"/>
        <v>142.76413139982245</v>
      </c>
      <c r="X94" s="205">
        <f t="shared" si="107"/>
        <v>8</v>
      </c>
      <c r="Y94" s="529"/>
      <c r="Z94" s="207">
        <v>21</v>
      </c>
      <c r="AA94" s="207">
        <v>2999.8164576323024</v>
      </c>
      <c r="AB94" s="208">
        <f t="shared" si="100"/>
        <v>142.84840274439534</v>
      </c>
      <c r="AC94" s="205">
        <f t="shared" si="108"/>
        <v>8</v>
      </c>
      <c r="AD94" s="529"/>
      <c r="AE94" s="207">
        <v>21</v>
      </c>
      <c r="AF94" s="207">
        <v>3001.8987341772158</v>
      </c>
      <c r="AG94" s="208">
        <f t="shared" si="101"/>
        <v>142.94755877034362</v>
      </c>
      <c r="AH94" s="205">
        <f t="shared" si="109"/>
        <v>8</v>
      </c>
      <c r="AI94" s="529"/>
      <c r="AJ94" s="207">
        <v>21</v>
      </c>
      <c r="AK94" s="207">
        <v>3004.1772151898745</v>
      </c>
      <c r="AL94" s="208">
        <f t="shared" si="102"/>
        <v>143.05605786618449</v>
      </c>
      <c r="AM94" s="205">
        <f t="shared" si="110"/>
        <v>8</v>
      </c>
      <c r="AN94" s="529"/>
      <c r="AO94" s="207">
        <v>21</v>
      </c>
      <c r="AP94" s="207">
        <v>3004.4391831902931</v>
      </c>
      <c r="AQ94" s="208">
        <f t="shared" si="103"/>
        <v>143.0685325328711</v>
      </c>
      <c r="AR94" s="205">
        <f t="shared" si="111"/>
        <v>8</v>
      </c>
      <c r="AS94" s="529"/>
      <c r="AT94" s="207">
        <v>21</v>
      </c>
      <c r="AU94" s="207">
        <v>3007.924528301884</v>
      </c>
      <c r="AV94" s="208">
        <f t="shared" si="104"/>
        <v>143.23450134770877</v>
      </c>
      <c r="AW94" s="205">
        <f t="shared" si="112"/>
        <v>8</v>
      </c>
      <c r="AX94" s="529"/>
    </row>
    <row r="95" spans="2:50" ht="14.25" hidden="1" customHeight="1" outlineLevel="1">
      <c r="B95" s="494"/>
      <c r="C95" s="203">
        <v>9</v>
      </c>
      <c r="D95" s="206"/>
      <c r="E95" s="203"/>
      <c r="F95" s="203"/>
      <c r="G95" s="208"/>
      <c r="H95" s="529"/>
      <c r="I95" s="209"/>
      <c r="J95" s="209"/>
      <c r="K95" s="210"/>
      <c r="L95" s="530"/>
      <c r="M95" s="209"/>
      <c r="N95" s="494"/>
      <c r="O95" s="494"/>
      <c r="P95" s="203"/>
      <c r="Q95" s="203"/>
      <c r="R95" s="208"/>
      <c r="S95" s="205"/>
      <c r="T95" s="529"/>
      <c r="U95" s="203"/>
      <c r="V95" s="203"/>
      <c r="W95" s="208"/>
      <c r="X95" s="205"/>
      <c r="Y95" s="529"/>
      <c r="Z95" s="203"/>
      <c r="AA95" s="203"/>
      <c r="AB95" s="208"/>
      <c r="AC95" s="205"/>
      <c r="AD95" s="529"/>
      <c r="AE95" s="203"/>
      <c r="AF95" s="203"/>
      <c r="AG95" s="208"/>
      <c r="AH95" s="205"/>
      <c r="AI95" s="529"/>
      <c r="AJ95" s="203"/>
      <c r="AK95" s="203"/>
      <c r="AL95" s="208"/>
      <c r="AM95" s="205"/>
      <c r="AN95" s="529"/>
      <c r="AO95" s="203"/>
      <c r="AP95" s="203"/>
      <c r="AQ95" s="208"/>
      <c r="AR95" s="205"/>
      <c r="AS95" s="529"/>
      <c r="AT95" s="203"/>
      <c r="AU95" s="203"/>
      <c r="AV95" s="208"/>
      <c r="AW95" s="205"/>
      <c r="AX95" s="529"/>
    </row>
    <row r="96" spans="2:50" ht="14.25" hidden="1" customHeight="1" outlineLevel="1">
      <c r="B96" s="494"/>
      <c r="C96" s="203">
        <v>10</v>
      </c>
      <c r="D96" s="206"/>
      <c r="E96" s="203"/>
      <c r="F96" s="203"/>
      <c r="G96" s="208"/>
      <c r="H96" s="529"/>
      <c r="I96" s="209"/>
      <c r="J96" s="209"/>
      <c r="K96" s="210"/>
      <c r="L96" s="530"/>
      <c r="M96" s="209"/>
      <c r="N96" s="494"/>
      <c r="O96" s="494"/>
      <c r="P96" s="203"/>
      <c r="Q96" s="203"/>
      <c r="R96" s="208"/>
      <c r="S96" s="205"/>
      <c r="T96" s="529"/>
      <c r="U96" s="203"/>
      <c r="V96" s="203"/>
      <c r="W96" s="208"/>
      <c r="X96" s="205"/>
      <c r="Y96" s="529"/>
      <c r="Z96" s="203"/>
      <c r="AA96" s="203"/>
      <c r="AB96" s="208"/>
      <c r="AC96" s="205"/>
      <c r="AD96" s="529"/>
      <c r="AE96" s="203"/>
      <c r="AF96" s="203"/>
      <c r="AG96" s="208"/>
      <c r="AH96" s="205"/>
      <c r="AI96" s="529"/>
      <c r="AJ96" s="203"/>
      <c r="AK96" s="203"/>
      <c r="AL96" s="208"/>
      <c r="AM96" s="205"/>
      <c r="AN96" s="529"/>
      <c r="AO96" s="203"/>
      <c r="AP96" s="203"/>
      <c r="AQ96" s="208"/>
      <c r="AR96" s="205"/>
      <c r="AS96" s="529"/>
      <c r="AT96" s="203"/>
      <c r="AU96" s="203"/>
      <c r="AV96" s="208"/>
      <c r="AW96" s="205"/>
      <c r="AX96" s="529"/>
    </row>
    <row r="97" spans="2:50" ht="14.25" hidden="1" customHeight="1" outlineLevel="1">
      <c r="B97" s="494"/>
      <c r="C97" s="203">
        <v>11</v>
      </c>
      <c r="D97" s="206"/>
      <c r="E97" s="203"/>
      <c r="F97" s="203"/>
      <c r="G97" s="208"/>
      <c r="H97" s="529"/>
      <c r="I97" s="209"/>
      <c r="J97" s="209"/>
      <c r="K97" s="210"/>
      <c r="L97" s="530"/>
      <c r="M97" s="209"/>
      <c r="N97" s="494"/>
      <c r="O97" s="494"/>
      <c r="P97" s="203"/>
      <c r="Q97" s="203"/>
      <c r="R97" s="208"/>
      <c r="S97" s="205"/>
      <c r="T97" s="529"/>
      <c r="U97" s="203"/>
      <c r="V97" s="203"/>
      <c r="W97" s="208"/>
      <c r="X97" s="205"/>
      <c r="Y97" s="529"/>
      <c r="Z97" s="203"/>
      <c r="AA97" s="203"/>
      <c r="AB97" s="208"/>
      <c r="AC97" s="205"/>
      <c r="AD97" s="529"/>
      <c r="AE97" s="203"/>
      <c r="AF97" s="203"/>
      <c r="AG97" s="208"/>
      <c r="AH97" s="205"/>
      <c r="AI97" s="529"/>
      <c r="AJ97" s="203"/>
      <c r="AK97" s="203"/>
      <c r="AL97" s="208"/>
      <c r="AM97" s="205"/>
      <c r="AN97" s="529"/>
      <c r="AO97" s="203"/>
      <c r="AP97" s="203"/>
      <c r="AQ97" s="208"/>
      <c r="AR97" s="205"/>
      <c r="AS97" s="529"/>
      <c r="AT97" s="203"/>
      <c r="AU97" s="203"/>
      <c r="AV97" s="208"/>
      <c r="AW97" s="205"/>
      <c r="AX97" s="529"/>
    </row>
    <row r="98" spans="2:50" ht="14.25" hidden="1" customHeight="1" outlineLevel="1">
      <c r="B98" s="494"/>
      <c r="C98" s="203">
        <v>12</v>
      </c>
      <c r="D98" s="206"/>
      <c r="E98" s="203"/>
      <c r="F98" s="203"/>
      <c r="G98" s="208"/>
      <c r="H98" s="529"/>
      <c r="I98" s="209"/>
      <c r="J98" s="209"/>
      <c r="K98" s="210"/>
      <c r="L98" s="530"/>
      <c r="M98" s="209"/>
      <c r="N98" s="494"/>
      <c r="O98" s="494"/>
      <c r="P98" s="203"/>
      <c r="Q98" s="203"/>
      <c r="R98" s="208"/>
      <c r="S98" s="205"/>
      <c r="T98" s="529"/>
      <c r="U98" s="203"/>
      <c r="V98" s="203"/>
      <c r="W98" s="208"/>
      <c r="X98" s="205"/>
      <c r="Y98" s="529"/>
      <c r="Z98" s="203"/>
      <c r="AA98" s="203"/>
      <c r="AB98" s="208"/>
      <c r="AC98" s="205"/>
      <c r="AD98" s="529"/>
      <c r="AE98" s="203"/>
      <c r="AF98" s="203"/>
      <c r="AG98" s="208"/>
      <c r="AH98" s="205"/>
      <c r="AI98" s="529"/>
      <c r="AJ98" s="203"/>
      <c r="AK98" s="203"/>
      <c r="AL98" s="208"/>
      <c r="AM98" s="205"/>
      <c r="AN98" s="529"/>
      <c r="AO98" s="203"/>
      <c r="AP98" s="203"/>
      <c r="AQ98" s="208"/>
      <c r="AR98" s="205"/>
      <c r="AS98" s="529"/>
      <c r="AT98" s="203"/>
      <c r="AU98" s="203"/>
      <c r="AV98" s="208"/>
      <c r="AW98" s="205"/>
      <c r="AX98" s="529"/>
    </row>
    <row r="99" spans="2:50" ht="14.25" hidden="1" customHeight="1" outlineLevel="1">
      <c r="B99" s="494"/>
      <c r="C99" s="203">
        <v>13</v>
      </c>
      <c r="D99" s="206"/>
      <c r="E99" s="203"/>
      <c r="F99" s="203"/>
      <c r="G99" s="208"/>
      <c r="H99" s="529"/>
      <c r="I99" s="209"/>
      <c r="J99" s="209"/>
      <c r="K99" s="210"/>
      <c r="L99" s="530"/>
      <c r="M99" s="209"/>
      <c r="N99" s="494"/>
      <c r="O99" s="494"/>
      <c r="P99" s="203"/>
      <c r="Q99" s="203"/>
      <c r="R99" s="208"/>
      <c r="S99" s="205"/>
      <c r="T99" s="529"/>
      <c r="U99" s="203"/>
      <c r="V99" s="203"/>
      <c r="W99" s="208"/>
      <c r="X99" s="205"/>
      <c r="Y99" s="529"/>
      <c r="Z99" s="203"/>
      <c r="AA99" s="203"/>
      <c r="AB99" s="208"/>
      <c r="AC99" s="205"/>
      <c r="AD99" s="529"/>
      <c r="AE99" s="203"/>
      <c r="AF99" s="203"/>
      <c r="AG99" s="208"/>
      <c r="AH99" s="205"/>
      <c r="AI99" s="529"/>
      <c r="AJ99" s="203"/>
      <c r="AK99" s="203"/>
      <c r="AL99" s="208"/>
      <c r="AM99" s="205"/>
      <c r="AN99" s="529"/>
      <c r="AO99" s="203"/>
      <c r="AP99" s="203"/>
      <c r="AQ99" s="208"/>
      <c r="AR99" s="205"/>
      <c r="AS99" s="529"/>
      <c r="AT99" s="203"/>
      <c r="AU99" s="203"/>
      <c r="AV99" s="208"/>
      <c r="AW99" s="205"/>
      <c r="AX99" s="529"/>
    </row>
    <row r="100" spans="2:50" ht="14.25" hidden="1" customHeight="1" outlineLevel="1">
      <c r="B100" s="494"/>
      <c r="C100" s="203">
        <v>14</v>
      </c>
      <c r="D100" s="206"/>
      <c r="E100" s="203"/>
      <c r="F100" s="203"/>
      <c r="G100" s="208"/>
      <c r="H100" s="529"/>
      <c r="I100" s="209"/>
      <c r="J100" s="209"/>
      <c r="K100" s="210"/>
      <c r="L100" s="530"/>
      <c r="M100" s="209"/>
      <c r="N100" s="494"/>
      <c r="O100" s="494"/>
      <c r="P100" s="203"/>
      <c r="Q100" s="203"/>
      <c r="R100" s="208"/>
      <c r="S100" s="205"/>
      <c r="T100" s="529"/>
      <c r="U100" s="203"/>
      <c r="V100" s="203"/>
      <c r="W100" s="208"/>
      <c r="X100" s="205"/>
      <c r="Y100" s="529"/>
      <c r="Z100" s="203"/>
      <c r="AA100" s="203"/>
      <c r="AB100" s="208"/>
      <c r="AC100" s="205"/>
      <c r="AD100" s="529"/>
      <c r="AE100" s="203"/>
      <c r="AF100" s="203"/>
      <c r="AG100" s="208"/>
      <c r="AH100" s="205"/>
      <c r="AI100" s="529"/>
      <c r="AJ100" s="203"/>
      <c r="AK100" s="203"/>
      <c r="AL100" s="208"/>
      <c r="AM100" s="205"/>
      <c r="AN100" s="529"/>
      <c r="AO100" s="203"/>
      <c r="AP100" s="203"/>
      <c r="AQ100" s="208"/>
      <c r="AR100" s="205"/>
      <c r="AS100" s="529"/>
      <c r="AT100" s="203"/>
      <c r="AU100" s="203"/>
      <c r="AV100" s="208"/>
      <c r="AW100" s="205"/>
      <c r="AX100" s="529"/>
    </row>
    <row r="101" spans="2:50" ht="14.25" hidden="1" customHeight="1" outlineLevel="1">
      <c r="B101" s="494"/>
      <c r="C101" s="203">
        <v>15</v>
      </c>
      <c r="D101" s="206"/>
      <c r="E101" s="203"/>
      <c r="F101" s="203"/>
      <c r="G101" s="208"/>
      <c r="H101" s="529"/>
      <c r="I101" s="209"/>
      <c r="J101" s="209"/>
      <c r="K101" s="210"/>
      <c r="L101" s="530"/>
      <c r="M101" s="209"/>
      <c r="N101" s="494"/>
      <c r="O101" s="494"/>
      <c r="P101" s="203"/>
      <c r="Q101" s="207"/>
      <c r="R101" s="208"/>
      <c r="S101" s="205"/>
      <c r="T101" s="529"/>
      <c r="U101" s="203"/>
      <c r="V101" s="203"/>
      <c r="W101" s="208"/>
      <c r="X101" s="205"/>
      <c r="Y101" s="529"/>
      <c r="Z101" s="203"/>
      <c r="AA101" s="203"/>
      <c r="AB101" s="208"/>
      <c r="AC101" s="205"/>
      <c r="AD101" s="529"/>
      <c r="AE101" s="203"/>
      <c r="AF101" s="203"/>
      <c r="AG101" s="208"/>
      <c r="AH101" s="205"/>
      <c r="AI101" s="529"/>
      <c r="AJ101" s="203"/>
      <c r="AK101" s="203"/>
      <c r="AL101" s="208"/>
      <c r="AM101" s="205"/>
      <c r="AN101" s="529"/>
      <c r="AO101" s="203"/>
      <c r="AP101" s="203"/>
      <c r="AQ101" s="208"/>
      <c r="AR101" s="205"/>
      <c r="AS101" s="529"/>
      <c r="AT101" s="203"/>
      <c r="AU101" s="203"/>
      <c r="AV101" s="208"/>
      <c r="AW101" s="205"/>
      <c r="AX101" s="529"/>
    </row>
    <row r="102" spans="2:50" ht="14.25" hidden="1" customHeight="1" outlineLevel="1" collapsed="1">
      <c r="B102" s="531" t="s">
        <v>622</v>
      </c>
      <c r="C102" s="532"/>
      <c r="D102" s="532"/>
      <c r="E102" s="532"/>
      <c r="F102" s="532"/>
      <c r="G102" s="532"/>
      <c r="H102" s="532"/>
      <c r="I102" s="532"/>
      <c r="J102" s="532"/>
      <c r="K102" s="532"/>
      <c r="L102" s="532"/>
      <c r="M102" s="533"/>
      <c r="N102" s="575" t="s">
        <v>445</v>
      </c>
      <c r="O102" s="575" t="s">
        <v>105</v>
      </c>
      <c r="P102" s="587">
        <f>AT82+1</f>
        <v>45902</v>
      </c>
      <c r="Q102" s="588"/>
      <c r="R102" s="588"/>
      <c r="S102" s="588"/>
      <c r="T102" s="588"/>
      <c r="U102" s="589">
        <f>P102+1</f>
        <v>45903</v>
      </c>
      <c r="V102" s="590"/>
      <c r="W102" s="590"/>
      <c r="X102" s="590"/>
      <c r="Y102" s="590"/>
      <c r="Z102" s="587">
        <f t="shared" ref="Z102" si="113">U102+1</f>
        <v>45904</v>
      </c>
      <c r="AA102" s="588"/>
      <c r="AB102" s="588"/>
      <c r="AC102" s="588"/>
      <c r="AD102" s="588"/>
      <c r="AE102" s="589">
        <f t="shared" ref="AE102" si="114">Z102+1</f>
        <v>45905</v>
      </c>
      <c r="AF102" s="590"/>
      <c r="AG102" s="590"/>
      <c r="AH102" s="590"/>
      <c r="AI102" s="590"/>
      <c r="AJ102" s="591">
        <f t="shared" ref="AJ102" si="115">AE102+1</f>
        <v>45906</v>
      </c>
      <c r="AK102" s="592"/>
      <c r="AL102" s="592"/>
      <c r="AM102" s="592"/>
      <c r="AN102" s="593"/>
      <c r="AO102" s="589">
        <f t="shared" ref="AO102" si="116">AJ102+1</f>
        <v>45907</v>
      </c>
      <c r="AP102" s="590"/>
      <c r="AQ102" s="590"/>
      <c r="AR102" s="590"/>
      <c r="AS102" s="590"/>
      <c r="AT102" s="591">
        <f t="shared" ref="AT102" si="117">AO102+1</f>
        <v>45908</v>
      </c>
      <c r="AU102" s="592"/>
      <c r="AV102" s="592"/>
      <c r="AW102" s="592"/>
      <c r="AX102" s="593"/>
    </row>
    <row r="103" spans="2:50" ht="14.25" hidden="1" customHeight="1" outlineLevel="1">
      <c r="B103" s="534"/>
      <c r="C103" s="534"/>
      <c r="D103" s="534"/>
      <c r="E103" s="534"/>
      <c r="F103" s="534"/>
      <c r="G103" s="534"/>
      <c r="H103" s="534"/>
      <c r="I103" s="534"/>
      <c r="J103" s="534"/>
      <c r="K103" s="534"/>
      <c r="L103" s="534"/>
      <c r="M103" s="535"/>
      <c r="N103" s="577"/>
      <c r="O103" s="577"/>
      <c r="P103" s="594">
        <f>P102</f>
        <v>45902</v>
      </c>
      <c r="Q103" s="594"/>
      <c r="R103" s="594"/>
      <c r="S103" s="594"/>
      <c r="T103" s="594"/>
      <c r="U103" s="595">
        <f>U102</f>
        <v>45903</v>
      </c>
      <c r="V103" s="595"/>
      <c r="W103" s="595"/>
      <c r="X103" s="595"/>
      <c r="Y103" s="595"/>
      <c r="Z103" s="594">
        <f t="shared" ref="Z103" si="118">Z102</f>
        <v>45904</v>
      </c>
      <c r="AA103" s="594"/>
      <c r="AB103" s="594"/>
      <c r="AC103" s="594"/>
      <c r="AD103" s="594"/>
      <c r="AE103" s="595">
        <f t="shared" ref="AE103" si="119">AE102</f>
        <v>45905</v>
      </c>
      <c r="AF103" s="595"/>
      <c r="AG103" s="595"/>
      <c r="AH103" s="595"/>
      <c r="AI103" s="595"/>
      <c r="AJ103" s="596">
        <f t="shared" ref="AJ103" si="120">AJ102</f>
        <v>45906</v>
      </c>
      <c r="AK103" s="597"/>
      <c r="AL103" s="597"/>
      <c r="AM103" s="597"/>
      <c r="AN103" s="598"/>
      <c r="AO103" s="595">
        <f t="shared" ref="AO103" si="121">AO102</f>
        <v>45907</v>
      </c>
      <c r="AP103" s="595"/>
      <c r="AQ103" s="595"/>
      <c r="AR103" s="595"/>
      <c r="AS103" s="595"/>
      <c r="AT103" s="596">
        <f t="shared" ref="AT103" si="122">AT102</f>
        <v>45908</v>
      </c>
      <c r="AU103" s="597"/>
      <c r="AV103" s="597"/>
      <c r="AW103" s="597"/>
      <c r="AX103" s="598"/>
    </row>
    <row r="104" spans="2:50" ht="14.25" hidden="1" customHeight="1" outlineLevel="1">
      <c r="B104" s="494" t="s">
        <v>165</v>
      </c>
      <c r="C104" s="494" t="s">
        <v>160</v>
      </c>
      <c r="D104" s="494"/>
      <c r="E104" s="494" t="s">
        <v>161</v>
      </c>
      <c r="F104" s="494"/>
      <c r="G104" s="494"/>
      <c r="H104" s="494" t="s">
        <v>166</v>
      </c>
      <c r="I104" s="527" t="s">
        <v>446</v>
      </c>
      <c r="J104" s="527"/>
      <c r="K104" s="527"/>
      <c r="L104" s="527" t="s">
        <v>166</v>
      </c>
      <c r="M104" s="527" t="s">
        <v>168</v>
      </c>
      <c r="N104" s="494"/>
      <c r="O104" s="494" t="s">
        <v>167</v>
      </c>
      <c r="P104" s="494" t="s">
        <v>163</v>
      </c>
      <c r="Q104" s="494"/>
      <c r="R104" s="494"/>
      <c r="S104" s="494"/>
      <c r="T104" s="494" t="s">
        <v>166</v>
      </c>
      <c r="U104" s="494" t="s">
        <v>163</v>
      </c>
      <c r="V104" s="494"/>
      <c r="W104" s="494"/>
      <c r="X104" s="494"/>
      <c r="Y104" s="494" t="s">
        <v>166</v>
      </c>
      <c r="Z104" s="494" t="s">
        <v>163</v>
      </c>
      <c r="AA104" s="494"/>
      <c r="AB104" s="494"/>
      <c r="AC104" s="494"/>
      <c r="AD104" s="494" t="s">
        <v>166</v>
      </c>
      <c r="AE104" s="494" t="s">
        <v>163</v>
      </c>
      <c r="AF104" s="494"/>
      <c r="AG104" s="494"/>
      <c r="AH104" s="494"/>
      <c r="AI104" s="494" t="s">
        <v>166</v>
      </c>
      <c r="AJ104" s="494" t="s">
        <v>163</v>
      </c>
      <c r="AK104" s="494"/>
      <c r="AL104" s="494"/>
      <c r="AM104" s="494"/>
      <c r="AN104" s="494" t="s">
        <v>166</v>
      </c>
      <c r="AO104" s="494" t="s">
        <v>163</v>
      </c>
      <c r="AP104" s="494"/>
      <c r="AQ104" s="494"/>
      <c r="AR104" s="494"/>
      <c r="AS104" s="494" t="s">
        <v>166</v>
      </c>
      <c r="AT104" s="494" t="s">
        <v>163</v>
      </c>
      <c r="AU104" s="494"/>
      <c r="AV104" s="494"/>
      <c r="AW104" s="494"/>
      <c r="AX104" s="494" t="s">
        <v>166</v>
      </c>
    </row>
    <row r="105" spans="2:50" ht="14.25" hidden="1" customHeight="1" outlineLevel="1">
      <c r="B105" s="494"/>
      <c r="C105" s="494"/>
      <c r="D105" s="494"/>
      <c r="E105" s="494" t="s">
        <v>447</v>
      </c>
      <c r="F105" s="494"/>
      <c r="G105" s="494"/>
      <c r="H105" s="494"/>
      <c r="I105" s="527" t="s">
        <v>447</v>
      </c>
      <c r="J105" s="527"/>
      <c r="K105" s="527"/>
      <c r="L105" s="527"/>
      <c r="M105" s="527"/>
      <c r="N105" s="494"/>
      <c r="O105" s="494"/>
      <c r="P105" s="494" t="s">
        <v>448</v>
      </c>
      <c r="Q105" s="494"/>
      <c r="R105" s="494"/>
      <c r="S105" s="494"/>
      <c r="T105" s="494"/>
      <c r="U105" s="494" t="s">
        <v>448</v>
      </c>
      <c r="V105" s="494"/>
      <c r="W105" s="494"/>
      <c r="X105" s="494"/>
      <c r="Y105" s="494"/>
      <c r="Z105" s="494" t="s">
        <v>448</v>
      </c>
      <c r="AA105" s="494"/>
      <c r="AB105" s="494"/>
      <c r="AC105" s="494"/>
      <c r="AD105" s="494"/>
      <c r="AE105" s="494" t="s">
        <v>448</v>
      </c>
      <c r="AF105" s="494"/>
      <c r="AG105" s="494"/>
      <c r="AH105" s="494"/>
      <c r="AI105" s="494"/>
      <c r="AJ105" s="494" t="s">
        <v>448</v>
      </c>
      <c r="AK105" s="494"/>
      <c r="AL105" s="494"/>
      <c r="AM105" s="494"/>
      <c r="AN105" s="494"/>
      <c r="AO105" s="494" t="s">
        <v>448</v>
      </c>
      <c r="AP105" s="494"/>
      <c r="AQ105" s="494"/>
      <c r="AR105" s="494"/>
      <c r="AS105" s="494"/>
      <c r="AT105" s="494" t="s">
        <v>448</v>
      </c>
      <c r="AU105" s="494"/>
      <c r="AV105" s="494"/>
      <c r="AW105" s="494"/>
      <c r="AX105" s="494"/>
    </row>
    <row r="106" spans="2:50" ht="14.25" hidden="1" customHeight="1" outlineLevel="1">
      <c r="B106" s="494"/>
      <c r="C106" s="494"/>
      <c r="D106" s="494"/>
      <c r="E106" s="203" t="s">
        <v>162</v>
      </c>
      <c r="F106" s="203" t="s">
        <v>449</v>
      </c>
      <c r="G106" s="203" t="s">
        <v>164</v>
      </c>
      <c r="H106" s="494"/>
      <c r="I106" s="204" t="s">
        <v>162</v>
      </c>
      <c r="J106" s="204" t="s">
        <v>449</v>
      </c>
      <c r="K106" s="204" t="s">
        <v>164</v>
      </c>
      <c r="L106" s="527"/>
      <c r="M106" s="527"/>
      <c r="N106" s="494"/>
      <c r="O106" s="494"/>
      <c r="P106" s="203" t="s">
        <v>162</v>
      </c>
      <c r="Q106" s="203" t="s">
        <v>449</v>
      </c>
      <c r="R106" s="203" t="s">
        <v>164</v>
      </c>
      <c r="S106" s="205" t="s">
        <v>168</v>
      </c>
      <c r="T106" s="494"/>
      <c r="U106" s="203" t="s">
        <v>162</v>
      </c>
      <c r="V106" s="203" t="s">
        <v>449</v>
      </c>
      <c r="W106" s="203" t="s">
        <v>164</v>
      </c>
      <c r="X106" s="205" t="s">
        <v>168</v>
      </c>
      <c r="Y106" s="494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494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494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494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494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494"/>
    </row>
    <row r="107" spans="2:50" ht="14.25" hidden="1" customHeight="1" outlineLevel="1">
      <c r="B107" s="494" t="s">
        <v>501</v>
      </c>
      <c r="C107" s="203">
        <v>1</v>
      </c>
      <c r="D107" s="206" t="s">
        <v>421</v>
      </c>
      <c r="E107" s="203">
        <v>21</v>
      </c>
      <c r="F107" s="203">
        <v>3600</v>
      </c>
      <c r="G107" s="208">
        <f t="shared" ref="G107:G114" si="123">F107/E107</f>
        <v>171.42857142857142</v>
      </c>
      <c r="H107" s="529">
        <f>AVERAGE(F107:F121)</f>
        <v>3600</v>
      </c>
      <c r="I107" s="209">
        <f>AVERAGE(P107,U107,Z107,AE107,AJ107,AO107,AT107)</f>
        <v>21</v>
      </c>
      <c r="J107" s="209">
        <f>AVERAGE(Q107,V107,AA107,AF107,AK107,AP107,AU107)</f>
        <v>3018.9647930428973</v>
      </c>
      <c r="K107" s="210">
        <f>AVERAGE(R107,W107,AB107,AG107,AL107,AQ107,AV107)</f>
        <v>143.76022824013799</v>
      </c>
      <c r="L107" s="530">
        <f>IFERROR(AVERAGE(K107:K121),"-")</f>
        <v>153.20097286103501</v>
      </c>
      <c r="M107" s="209">
        <f>RANK(K107, K$107:$K$121)</f>
        <v>7</v>
      </c>
      <c r="N107" s="494"/>
      <c r="O107" s="494"/>
      <c r="P107" s="207">
        <v>21</v>
      </c>
      <c r="Q107" s="207">
        <v>3019.8757763975154</v>
      </c>
      <c r="R107" s="208">
        <f t="shared" ref="R107:R114" si="124">Q107/P107</f>
        <v>143.80360839988168</v>
      </c>
      <c r="S107" s="205">
        <f>RANK(R107, R$107:R$121)</f>
        <v>7</v>
      </c>
      <c r="T107" s="529">
        <f>AVERAGE(R107:R121)</f>
        <v>153.09084880314526</v>
      </c>
      <c r="U107" s="207">
        <v>21</v>
      </c>
      <c r="V107" s="207">
        <v>3021.2903225806472</v>
      </c>
      <c r="W107" s="208">
        <f t="shared" ref="W107:W114" si="125">V107/U107</f>
        <v>143.87096774193557</v>
      </c>
      <c r="X107" s="205">
        <f>RANK(W107, W$107:W$121)</f>
        <v>7</v>
      </c>
      <c r="Y107" s="529">
        <f>AVERAGE(W107:W121)</f>
        <v>153.15438200556014</v>
      </c>
      <c r="Z107" s="207">
        <v>21</v>
      </c>
      <c r="AA107" s="207">
        <v>3021.0407239819006</v>
      </c>
      <c r="AB107" s="208">
        <f t="shared" ref="AB107:AB114" si="126">AA107/Z107</f>
        <v>143.85908209437622</v>
      </c>
      <c r="AC107" s="205">
        <f>RANK(AB107, AB$107:AB$121)</f>
        <v>7</v>
      </c>
      <c r="AD107" s="529">
        <f>AVERAGE(AB107:AB121)</f>
        <v>153.14819271039792</v>
      </c>
      <c r="AE107" s="207">
        <v>21</v>
      </c>
      <c r="AF107" s="207">
        <v>3013.6231894094926</v>
      </c>
      <c r="AG107" s="208">
        <f t="shared" ref="AG107:AG114" si="127">AF107/AE107</f>
        <v>143.5058661623568</v>
      </c>
      <c r="AH107" s="205">
        <f>RANK(AG107, AG$107:AG$121)</f>
        <v>7</v>
      </c>
      <c r="AI107" s="529">
        <f>AVERAGE(AG107:AG121)</f>
        <v>153.20097345428906</v>
      </c>
      <c r="AJ107" s="207">
        <v>21</v>
      </c>
      <c r="AK107" s="207">
        <v>3017.9735682819387</v>
      </c>
      <c r="AL107" s="208">
        <f t="shared" ref="AL107:AL114" si="128">AK107/AJ107</f>
        <v>143.7130270610447</v>
      </c>
      <c r="AM107" s="205">
        <f>RANK(AL107, AL$107:AL$121)</f>
        <v>7</v>
      </c>
      <c r="AN107" s="529">
        <f>AVERAGE(AL107:AL121)</f>
        <v>153.24330645880224</v>
      </c>
      <c r="AO107" s="207">
        <v>21</v>
      </c>
      <c r="AP107" s="207">
        <v>3019.2031352057493</v>
      </c>
      <c r="AQ107" s="208">
        <f t="shared" ref="AQ107:AQ114" si="129">AP107/AO107</f>
        <v>143.77157786694045</v>
      </c>
      <c r="AR107" s="205">
        <f>RANK(AQ107, AQ$107:AQ$121)</f>
        <v>7</v>
      </c>
      <c r="AS107" s="529">
        <f>AVERAGE(AQ107:AQ121)</f>
        <v>153.25526943579376</v>
      </c>
      <c r="AT107" s="207">
        <v>21</v>
      </c>
      <c r="AU107" s="207">
        <v>3019.7468354430389</v>
      </c>
      <c r="AV107" s="208">
        <f t="shared" ref="AV107:AV114" si="130">AU107/AT107</f>
        <v>143.79746835443044</v>
      </c>
      <c r="AW107" s="205">
        <f>RANK(AV107, AV$107:AV$121)</f>
        <v>7</v>
      </c>
      <c r="AX107" s="529">
        <f>AVERAGE(AV107:AV121)</f>
        <v>153.31383715925659</v>
      </c>
    </row>
    <row r="108" spans="2:50" ht="14.25" hidden="1" customHeight="1" outlineLevel="1">
      <c r="B108" s="494"/>
      <c r="C108" s="203">
        <v>2</v>
      </c>
      <c r="D108" s="206" t="s">
        <v>427</v>
      </c>
      <c r="E108" s="203">
        <v>20</v>
      </c>
      <c r="F108" s="203">
        <v>3600</v>
      </c>
      <c r="G108" s="208">
        <f t="shared" si="123"/>
        <v>180</v>
      </c>
      <c r="H108" s="529"/>
      <c r="I108" s="209">
        <f t="shared" ref="I108:K114" si="131">AVERAGE(P108,U108,Z108,AE108,AJ108,AO108,AT108)</f>
        <v>20</v>
      </c>
      <c r="J108" s="209">
        <f t="shared" si="131"/>
        <v>3193.6567432233974</v>
      </c>
      <c r="K108" s="210">
        <f t="shared" si="131"/>
        <v>159.68283716116986</v>
      </c>
      <c r="L108" s="530"/>
      <c r="M108" s="209">
        <f>RANK(K108, K$107:$K$121)</f>
        <v>1</v>
      </c>
      <c r="N108" s="494"/>
      <c r="O108" s="494"/>
      <c r="P108" s="207">
        <v>20</v>
      </c>
      <c r="Q108" s="207">
        <v>3190.7616707616735</v>
      </c>
      <c r="R108" s="208">
        <f t="shared" si="124"/>
        <v>159.53808353808367</v>
      </c>
      <c r="S108" s="205">
        <f>RANK(R108, R$107:R$121)</f>
        <v>1</v>
      </c>
      <c r="T108" s="529"/>
      <c r="U108" s="207">
        <v>20</v>
      </c>
      <c r="V108" s="207">
        <v>3192.6068003487367</v>
      </c>
      <c r="W108" s="208">
        <f t="shared" si="125"/>
        <v>159.63034001743682</v>
      </c>
      <c r="X108" s="205">
        <f t="shared" ref="X108:X114" si="132">RANK(W108, W$107:W$121)</f>
        <v>1</v>
      </c>
      <c r="Y108" s="529"/>
      <c r="Z108" s="207">
        <v>20</v>
      </c>
      <c r="AA108" s="207">
        <v>3192.276271815816</v>
      </c>
      <c r="AB108" s="208">
        <f t="shared" si="126"/>
        <v>159.61381359079081</v>
      </c>
      <c r="AC108" s="205">
        <f t="shared" ref="AC108:AC114" si="133">RANK(AB108, AB$107:AB$121)</f>
        <v>1</v>
      </c>
      <c r="AD108" s="529"/>
      <c r="AE108" s="207">
        <v>20</v>
      </c>
      <c r="AF108" s="207">
        <v>3193.8536190861341</v>
      </c>
      <c r="AG108" s="208">
        <f t="shared" si="127"/>
        <v>159.6926809543067</v>
      </c>
      <c r="AH108" s="205">
        <f t="shared" ref="AH108:AH114" si="134">RANK(AG108, AG$107:AG$121)</f>
        <v>1</v>
      </c>
      <c r="AI108" s="529"/>
      <c r="AJ108" s="207">
        <v>20</v>
      </c>
      <c r="AK108" s="207">
        <v>3194.4072948328176</v>
      </c>
      <c r="AL108" s="208">
        <f t="shared" si="128"/>
        <v>159.72036474164088</v>
      </c>
      <c r="AM108" s="205">
        <f t="shared" ref="AM108:AM114" si="135">RANK(AL108, AL$107:AL$121)</f>
        <v>1</v>
      </c>
      <c r="AN108" s="529"/>
      <c r="AO108" s="207">
        <v>20</v>
      </c>
      <c r="AP108" s="207">
        <v>3195.2349869451687</v>
      </c>
      <c r="AQ108" s="208">
        <f t="shared" si="129"/>
        <v>159.76174934725844</v>
      </c>
      <c r="AR108" s="205">
        <f t="shared" ref="AR108:AR114" si="136">RANK(AQ108, AQ$107:AQ$121)</f>
        <v>1</v>
      </c>
      <c r="AS108" s="529"/>
      <c r="AT108" s="207">
        <v>20</v>
      </c>
      <c r="AU108" s="207">
        <v>3196.4565587734346</v>
      </c>
      <c r="AV108" s="208">
        <f t="shared" si="130"/>
        <v>159.82282793867174</v>
      </c>
      <c r="AW108" s="205">
        <f t="shared" ref="AW108:AW114" si="137">RANK(AV108, AV$107:AV$121)</f>
        <v>1</v>
      </c>
      <c r="AX108" s="529"/>
    </row>
    <row r="109" spans="2:50" ht="14.25" hidden="1" customHeight="1" outlineLevel="1">
      <c r="B109" s="494"/>
      <c r="C109" s="203">
        <v>3</v>
      </c>
      <c r="D109" s="206" t="s">
        <v>426</v>
      </c>
      <c r="E109" s="203">
        <v>21</v>
      </c>
      <c r="F109" s="203">
        <v>3600</v>
      </c>
      <c r="G109" s="208">
        <f t="shared" si="123"/>
        <v>171.42857142857142</v>
      </c>
      <c r="H109" s="529"/>
      <c r="I109" s="209">
        <f t="shared" si="131"/>
        <v>21</v>
      </c>
      <c r="J109" s="209">
        <f t="shared" si="131"/>
        <v>3183.3788676333752</v>
      </c>
      <c r="K109" s="210">
        <f t="shared" si="131"/>
        <v>151.58946988730355</v>
      </c>
      <c r="L109" s="530"/>
      <c r="M109" s="209">
        <f>RANK(K109, K$107:$K$121)</f>
        <v>5</v>
      </c>
      <c r="N109" s="494"/>
      <c r="O109" s="494"/>
      <c r="P109" s="207">
        <v>21</v>
      </c>
      <c r="Q109" s="207">
        <v>3178.4648154516922</v>
      </c>
      <c r="R109" s="208">
        <f t="shared" si="124"/>
        <v>151.35546740246153</v>
      </c>
      <c r="S109" s="205">
        <f t="shared" ref="S109:S114" si="138">RANK(R109, R$107:R$121)</f>
        <v>6</v>
      </c>
      <c r="T109" s="529"/>
      <c r="U109" s="207">
        <v>21</v>
      </c>
      <c r="V109" s="207">
        <v>3177.9364995088781</v>
      </c>
      <c r="W109" s="208">
        <f t="shared" si="125"/>
        <v>151.33030950042277</v>
      </c>
      <c r="X109" s="205">
        <f t="shared" si="132"/>
        <v>6</v>
      </c>
      <c r="Y109" s="529"/>
      <c r="Z109" s="207">
        <v>21</v>
      </c>
      <c r="AA109" s="207">
        <v>3178.2402391992036</v>
      </c>
      <c r="AB109" s="208">
        <f t="shared" si="126"/>
        <v>151.34477329520018</v>
      </c>
      <c r="AC109" s="205">
        <f t="shared" si="133"/>
        <v>6</v>
      </c>
      <c r="AD109" s="529"/>
      <c r="AE109" s="207">
        <v>21</v>
      </c>
      <c r="AF109" s="207">
        <v>3189.1304347826076</v>
      </c>
      <c r="AG109" s="208">
        <f t="shared" si="127"/>
        <v>151.86335403726702</v>
      </c>
      <c r="AH109" s="205">
        <f t="shared" si="134"/>
        <v>5</v>
      </c>
      <c r="AI109" s="529"/>
      <c r="AJ109" s="207">
        <v>21</v>
      </c>
      <c r="AK109" s="207">
        <v>3189.3341748185612</v>
      </c>
      <c r="AL109" s="208">
        <f t="shared" si="128"/>
        <v>151.87305594374101</v>
      </c>
      <c r="AM109" s="205">
        <f t="shared" si="135"/>
        <v>5</v>
      </c>
      <c r="AN109" s="529"/>
      <c r="AO109" s="207">
        <v>21</v>
      </c>
      <c r="AP109" s="207">
        <v>3185.5291083894754</v>
      </c>
      <c r="AQ109" s="208">
        <f t="shared" si="129"/>
        <v>151.69186230426072</v>
      </c>
      <c r="AR109" s="205">
        <f t="shared" si="136"/>
        <v>5</v>
      </c>
      <c r="AS109" s="529"/>
      <c r="AT109" s="207">
        <v>21</v>
      </c>
      <c r="AU109" s="207">
        <v>3185.0168012832064</v>
      </c>
      <c r="AV109" s="208">
        <f t="shared" si="130"/>
        <v>151.66746672777174</v>
      </c>
      <c r="AW109" s="205">
        <f t="shared" si="137"/>
        <v>5</v>
      </c>
      <c r="AX109" s="529"/>
    </row>
    <row r="110" spans="2:50" ht="14.25" hidden="1" customHeight="1" outlineLevel="1">
      <c r="B110" s="494"/>
      <c r="C110" s="203">
        <v>4</v>
      </c>
      <c r="D110" s="206" t="s">
        <v>424</v>
      </c>
      <c r="E110" s="203">
        <v>19</v>
      </c>
      <c r="F110" s="203">
        <v>3600</v>
      </c>
      <c r="G110" s="208">
        <f t="shared" si="123"/>
        <v>189.47368421052633</v>
      </c>
      <c r="H110" s="529"/>
      <c r="I110" s="209">
        <f t="shared" si="131"/>
        <v>19</v>
      </c>
      <c r="J110" s="209">
        <f t="shared" si="131"/>
        <v>3015.8440176463214</v>
      </c>
      <c r="K110" s="210">
        <f t="shared" si="131"/>
        <v>158.72863250770112</v>
      </c>
      <c r="L110" s="530"/>
      <c r="M110" s="209">
        <f>RANK(K110, K$107:$K$121)</f>
        <v>3</v>
      </c>
      <c r="N110" s="494"/>
      <c r="O110" s="494"/>
      <c r="P110" s="207">
        <v>19</v>
      </c>
      <c r="Q110" s="207">
        <v>3012.8853923027855</v>
      </c>
      <c r="R110" s="208">
        <f t="shared" si="124"/>
        <v>158.57291538435712</v>
      </c>
      <c r="S110" s="205">
        <f>RANK(R110, R$107:R$121)</f>
        <v>3</v>
      </c>
      <c r="T110" s="529"/>
      <c r="U110" s="207">
        <v>19</v>
      </c>
      <c r="V110" s="207">
        <v>3015.3776366523048</v>
      </c>
      <c r="W110" s="208">
        <f t="shared" si="125"/>
        <v>158.70408613959498</v>
      </c>
      <c r="X110" s="205">
        <f t="shared" si="132"/>
        <v>3</v>
      </c>
      <c r="Y110" s="529"/>
      <c r="Z110" s="207">
        <v>19</v>
      </c>
      <c r="AA110" s="207">
        <v>3015.4661527342778</v>
      </c>
      <c r="AB110" s="208">
        <f t="shared" si="126"/>
        <v>158.70874488075145</v>
      </c>
      <c r="AC110" s="205">
        <f t="shared" si="133"/>
        <v>3</v>
      </c>
      <c r="AD110" s="529"/>
      <c r="AE110" s="207">
        <v>19</v>
      </c>
      <c r="AF110" s="207">
        <v>3016.1166538756702</v>
      </c>
      <c r="AG110" s="208">
        <f t="shared" si="127"/>
        <v>158.74298178293</v>
      </c>
      <c r="AH110" s="205">
        <f t="shared" si="134"/>
        <v>2</v>
      </c>
      <c r="AI110" s="529"/>
      <c r="AJ110" s="207">
        <v>19</v>
      </c>
      <c r="AK110" s="207">
        <v>3016.3461538461497</v>
      </c>
      <c r="AL110" s="208">
        <f t="shared" si="128"/>
        <v>158.75506072874472</v>
      </c>
      <c r="AM110" s="205">
        <f t="shared" si="135"/>
        <v>3</v>
      </c>
      <c r="AN110" s="529"/>
      <c r="AO110" s="207">
        <v>19</v>
      </c>
      <c r="AP110" s="207">
        <v>3016.827124319801</v>
      </c>
      <c r="AQ110" s="208">
        <f t="shared" si="129"/>
        <v>158.78037496420006</v>
      </c>
      <c r="AR110" s="205">
        <f t="shared" si="136"/>
        <v>2</v>
      </c>
      <c r="AS110" s="529"/>
      <c r="AT110" s="207">
        <v>19</v>
      </c>
      <c r="AU110" s="207">
        <v>3017.889009793259</v>
      </c>
      <c r="AV110" s="208">
        <f t="shared" si="130"/>
        <v>158.83626367332943</v>
      </c>
      <c r="AW110" s="205">
        <f t="shared" si="137"/>
        <v>2</v>
      </c>
      <c r="AX110" s="529"/>
    </row>
    <row r="111" spans="2:50" ht="14.25" hidden="1" customHeight="1" outlineLevel="1">
      <c r="B111" s="494"/>
      <c r="C111" s="203">
        <v>5</v>
      </c>
      <c r="D111" s="206" t="s">
        <v>423</v>
      </c>
      <c r="E111" s="203">
        <v>19</v>
      </c>
      <c r="F111" s="203">
        <v>3600</v>
      </c>
      <c r="G111" s="208">
        <f t="shared" si="123"/>
        <v>189.47368421052633</v>
      </c>
      <c r="H111" s="529"/>
      <c r="I111" s="209">
        <f t="shared" si="131"/>
        <v>19</v>
      </c>
      <c r="J111" s="209">
        <f t="shared" si="131"/>
        <v>3015.9892882762565</v>
      </c>
      <c r="K111" s="210">
        <f t="shared" si="131"/>
        <v>158.73627833032927</v>
      </c>
      <c r="L111" s="530"/>
      <c r="M111" s="209">
        <f>RANK(K111, K$107:$K$121)</f>
        <v>2</v>
      </c>
      <c r="N111" s="494"/>
      <c r="O111" s="494"/>
      <c r="P111" s="207">
        <v>19</v>
      </c>
      <c r="Q111" s="207">
        <v>3013.6708860759481</v>
      </c>
      <c r="R111" s="208">
        <f t="shared" si="124"/>
        <v>158.614257161892</v>
      </c>
      <c r="S111" s="205">
        <f>RANK(R111, R$107:R$121)</f>
        <v>2</v>
      </c>
      <c r="T111" s="529"/>
      <c r="U111" s="207">
        <v>19</v>
      </c>
      <c r="V111" s="207">
        <v>3015.9090909090914</v>
      </c>
      <c r="W111" s="208">
        <f t="shared" si="125"/>
        <v>158.73205741626796</v>
      </c>
      <c r="X111" s="205">
        <f>RANK(W111, W$107:W$121)</f>
        <v>2</v>
      </c>
      <c r="Y111" s="529"/>
      <c r="Z111" s="207">
        <v>19</v>
      </c>
      <c r="AA111" s="207">
        <v>3016.0245183887896</v>
      </c>
      <c r="AB111" s="208">
        <f t="shared" si="126"/>
        <v>158.73813254677839</v>
      </c>
      <c r="AC111" s="205">
        <f>RANK(AB111, AB$107:AB$121)</f>
        <v>2</v>
      </c>
      <c r="AD111" s="529"/>
      <c r="AE111" s="207">
        <v>19</v>
      </c>
      <c r="AF111" s="207">
        <v>3016.032158902814</v>
      </c>
      <c r="AG111" s="208">
        <f t="shared" si="127"/>
        <v>158.73853467909547</v>
      </c>
      <c r="AH111" s="205">
        <f>RANK(AG111, AG$107:AG$121)</f>
        <v>3</v>
      </c>
      <c r="AI111" s="529"/>
      <c r="AJ111" s="207">
        <v>19</v>
      </c>
      <c r="AK111" s="207">
        <v>3016.5343297524496</v>
      </c>
      <c r="AL111" s="208">
        <f t="shared" si="128"/>
        <v>158.76496472381314</v>
      </c>
      <c r="AM111" s="205">
        <f>RANK(AL111, AL$107:AL$121)</f>
        <v>2</v>
      </c>
      <c r="AN111" s="529"/>
      <c r="AO111" s="207">
        <v>19</v>
      </c>
      <c r="AP111" s="207">
        <v>3016.7798641630047</v>
      </c>
      <c r="AQ111" s="208">
        <f t="shared" si="129"/>
        <v>158.77788758752658</v>
      </c>
      <c r="AR111" s="205">
        <f>RANK(AQ111, AQ$107:AQ$121)</f>
        <v>3</v>
      </c>
      <c r="AS111" s="529"/>
      <c r="AT111" s="207">
        <v>19</v>
      </c>
      <c r="AU111" s="207">
        <v>3016.9741697416976</v>
      </c>
      <c r="AV111" s="208">
        <f t="shared" si="130"/>
        <v>158.78811419693145</v>
      </c>
      <c r="AW111" s="205">
        <f>RANK(AV111, AV$107:AV$121)</f>
        <v>3</v>
      </c>
      <c r="AX111" s="529"/>
    </row>
    <row r="112" spans="2:50" ht="14.25" hidden="1" customHeight="1" outlineLevel="1">
      <c r="B112" s="494"/>
      <c r="C112" s="203">
        <v>6</v>
      </c>
      <c r="D112" s="206" t="s">
        <v>382</v>
      </c>
      <c r="E112" s="203">
        <v>19</v>
      </c>
      <c r="F112" s="203">
        <v>3600</v>
      </c>
      <c r="G112" s="208">
        <f t="shared" si="123"/>
        <v>189.47368421052633</v>
      </c>
      <c r="H112" s="529"/>
      <c r="I112" s="209">
        <f t="shared" si="131"/>
        <v>19</v>
      </c>
      <c r="J112" s="209">
        <f t="shared" si="131"/>
        <v>3005.546456569874</v>
      </c>
      <c r="K112" s="210">
        <f t="shared" si="131"/>
        <v>158.18665560894073</v>
      </c>
      <c r="L112" s="530"/>
      <c r="M112" s="209">
        <f>RANK(K112, K$107:$K$121)</f>
        <v>4</v>
      </c>
      <c r="N112" s="494"/>
      <c r="O112" s="494"/>
      <c r="P112" s="207">
        <v>19</v>
      </c>
      <c r="Q112" s="207">
        <v>3003.5820895522352</v>
      </c>
      <c r="R112" s="208">
        <f t="shared" si="124"/>
        <v>158.08326787117028</v>
      </c>
      <c r="S112" s="205">
        <f t="shared" si="138"/>
        <v>4</v>
      </c>
      <c r="T112" s="529"/>
      <c r="U112" s="207">
        <v>19</v>
      </c>
      <c r="V112" s="207">
        <v>3004.0089086859698</v>
      </c>
      <c r="W112" s="208">
        <f t="shared" si="125"/>
        <v>158.10573203610366</v>
      </c>
      <c r="X112" s="205">
        <f t="shared" si="132"/>
        <v>4</v>
      </c>
      <c r="Y112" s="529"/>
      <c r="Z112" s="207">
        <v>19</v>
      </c>
      <c r="AA112" s="207">
        <v>3004.020496649578</v>
      </c>
      <c r="AB112" s="208">
        <f t="shared" si="126"/>
        <v>158.10634192892516</v>
      </c>
      <c r="AC112" s="205">
        <f t="shared" si="133"/>
        <v>4</v>
      </c>
      <c r="AD112" s="529"/>
      <c r="AE112" s="207">
        <v>19</v>
      </c>
      <c r="AF112" s="207">
        <v>3005.1915945611859</v>
      </c>
      <c r="AG112" s="208">
        <f t="shared" si="127"/>
        <v>158.16797866111506</v>
      </c>
      <c r="AH112" s="205">
        <f t="shared" si="134"/>
        <v>4</v>
      </c>
      <c r="AI112" s="529"/>
      <c r="AJ112" s="207">
        <v>19</v>
      </c>
      <c r="AK112" s="207">
        <v>3005.0785973397774</v>
      </c>
      <c r="AL112" s="208">
        <f t="shared" si="128"/>
        <v>158.16203143893566</v>
      </c>
      <c r="AM112" s="205">
        <f t="shared" si="135"/>
        <v>4</v>
      </c>
      <c r="AN112" s="529"/>
      <c r="AO112" s="207">
        <v>19</v>
      </c>
      <c r="AP112" s="207">
        <v>3005.9363957597143</v>
      </c>
      <c r="AQ112" s="208">
        <f t="shared" si="129"/>
        <v>158.2071787241955</v>
      </c>
      <c r="AR112" s="205">
        <f t="shared" si="136"/>
        <v>4</v>
      </c>
      <c r="AS112" s="529"/>
      <c r="AT112" s="207">
        <v>19</v>
      </c>
      <c r="AU112" s="207">
        <v>3011.0071134406571</v>
      </c>
      <c r="AV112" s="208">
        <f t="shared" si="130"/>
        <v>158.47405860213985</v>
      </c>
      <c r="AW112" s="205">
        <f t="shared" si="137"/>
        <v>4</v>
      </c>
      <c r="AX112" s="529"/>
    </row>
    <row r="113" spans="2:50" ht="14.25" hidden="1" customHeight="1" outlineLevel="1">
      <c r="B113" s="494"/>
      <c r="C113" s="203">
        <v>7</v>
      </c>
      <c r="D113" s="206" t="s">
        <v>425</v>
      </c>
      <c r="E113" s="203">
        <v>21</v>
      </c>
      <c r="F113" s="203">
        <v>3600</v>
      </c>
      <c r="G113" s="208">
        <f t="shared" si="123"/>
        <v>171.42857142857142</v>
      </c>
      <c r="H113" s="529"/>
      <c r="I113" s="209">
        <f t="shared" si="131"/>
        <v>21</v>
      </c>
      <c r="J113" s="209">
        <f t="shared" si="131"/>
        <v>3181.7343419544754</v>
      </c>
      <c r="K113" s="210">
        <f t="shared" si="131"/>
        <v>151.51115914068933</v>
      </c>
      <c r="L113" s="530"/>
      <c r="M113" s="209">
        <f>RANK(K113, K$107:$K$121)</f>
        <v>6</v>
      </c>
      <c r="N113" s="494"/>
      <c r="O113" s="494"/>
      <c r="P113" s="207">
        <v>21</v>
      </c>
      <c r="Q113" s="207">
        <v>3180.5296343001264</v>
      </c>
      <c r="R113" s="208">
        <f t="shared" si="124"/>
        <v>151.45379210952984</v>
      </c>
      <c r="S113" s="205">
        <f t="shared" si="138"/>
        <v>5</v>
      </c>
      <c r="T113" s="529"/>
      <c r="U113" s="207">
        <v>21</v>
      </c>
      <c r="V113" s="207">
        <v>3180.9669992325385</v>
      </c>
      <c r="W113" s="208">
        <f t="shared" si="125"/>
        <v>151.47461901107326</v>
      </c>
      <c r="X113" s="205">
        <f t="shared" si="132"/>
        <v>5</v>
      </c>
      <c r="Y113" s="529"/>
      <c r="Z113" s="207">
        <v>21</v>
      </c>
      <c r="AA113" s="207">
        <v>3180.5377720870574</v>
      </c>
      <c r="AB113" s="208">
        <f t="shared" si="126"/>
        <v>151.4541796231932</v>
      </c>
      <c r="AC113" s="205">
        <f t="shared" si="133"/>
        <v>5</v>
      </c>
      <c r="AD113" s="529"/>
      <c r="AE113" s="207">
        <v>21</v>
      </c>
      <c r="AF113" s="207">
        <v>3181.2600969305354</v>
      </c>
      <c r="AG113" s="208">
        <f t="shared" si="127"/>
        <v>151.4885760443112</v>
      </c>
      <c r="AH113" s="205">
        <f t="shared" si="134"/>
        <v>6</v>
      </c>
      <c r="AI113" s="529"/>
      <c r="AJ113" s="207">
        <v>21</v>
      </c>
      <c r="AK113" s="207">
        <v>3182.1214142761942</v>
      </c>
      <c r="AL113" s="208">
        <f t="shared" si="128"/>
        <v>151.52959115600925</v>
      </c>
      <c r="AM113" s="205">
        <f t="shared" si="135"/>
        <v>6</v>
      </c>
      <c r="AN113" s="529"/>
      <c r="AO113" s="207">
        <v>21</v>
      </c>
      <c r="AP113" s="207">
        <v>3183.0635118306345</v>
      </c>
      <c r="AQ113" s="208">
        <f t="shared" si="129"/>
        <v>151.57445294431594</v>
      </c>
      <c r="AR113" s="205">
        <f t="shared" si="136"/>
        <v>6</v>
      </c>
      <c r="AS113" s="529"/>
      <c r="AT113" s="207">
        <v>21</v>
      </c>
      <c r="AU113" s="207">
        <v>3183.6609650242444</v>
      </c>
      <c r="AV113" s="208">
        <f t="shared" si="130"/>
        <v>151.60290309639259</v>
      </c>
      <c r="AW113" s="205">
        <f t="shared" si="137"/>
        <v>6</v>
      </c>
      <c r="AX113" s="529"/>
    </row>
    <row r="114" spans="2:50" ht="14.25" hidden="1" customHeight="1" outlineLevel="1">
      <c r="B114" s="494"/>
      <c r="C114" s="203">
        <v>8</v>
      </c>
      <c r="D114" s="206" t="s">
        <v>559</v>
      </c>
      <c r="E114" s="203">
        <v>21</v>
      </c>
      <c r="F114" s="203">
        <v>3600</v>
      </c>
      <c r="G114" s="208">
        <f t="shared" si="123"/>
        <v>171.42857142857142</v>
      </c>
      <c r="H114" s="529"/>
      <c r="I114" s="209">
        <f t="shared" si="131"/>
        <v>21</v>
      </c>
      <c r="J114" s="209">
        <f t="shared" si="131"/>
        <v>3011.66296225217</v>
      </c>
      <c r="K114" s="210">
        <f t="shared" si="131"/>
        <v>143.41252201200811</v>
      </c>
      <c r="L114" s="530"/>
      <c r="M114" s="209">
        <f>RANK(K114, K$107:$K$121)</f>
        <v>8</v>
      </c>
      <c r="N114" s="494"/>
      <c r="O114" s="494"/>
      <c r="P114" s="207">
        <v>21</v>
      </c>
      <c r="Q114" s="207">
        <v>3009.4133697135044</v>
      </c>
      <c r="R114" s="208">
        <f t="shared" si="124"/>
        <v>143.30539855778594</v>
      </c>
      <c r="S114" s="205">
        <f t="shared" si="138"/>
        <v>8</v>
      </c>
      <c r="T114" s="529"/>
      <c r="U114" s="207">
        <v>21</v>
      </c>
      <c r="V114" s="207">
        <v>3011.1258278145688</v>
      </c>
      <c r="W114" s="208">
        <f t="shared" si="125"/>
        <v>143.38694418164613</v>
      </c>
      <c r="X114" s="205">
        <f t="shared" si="132"/>
        <v>8</v>
      </c>
      <c r="Y114" s="529"/>
      <c r="Z114" s="207">
        <v>21</v>
      </c>
      <c r="AA114" s="207">
        <v>3010.5699481865267</v>
      </c>
      <c r="AB114" s="208">
        <f t="shared" si="126"/>
        <v>143.36047372316793</v>
      </c>
      <c r="AC114" s="205">
        <f t="shared" si="133"/>
        <v>8</v>
      </c>
      <c r="AD114" s="529"/>
      <c r="AE114" s="207">
        <v>21</v>
      </c>
      <c r="AF114" s="207">
        <v>3011.5641215715359</v>
      </c>
      <c r="AG114" s="208">
        <f t="shared" si="127"/>
        <v>143.40781531293027</v>
      </c>
      <c r="AH114" s="205">
        <f t="shared" si="134"/>
        <v>8</v>
      </c>
      <c r="AI114" s="529"/>
      <c r="AJ114" s="207">
        <v>21</v>
      </c>
      <c r="AK114" s="207">
        <v>3011.9954734062612</v>
      </c>
      <c r="AL114" s="208">
        <f t="shared" si="128"/>
        <v>143.42835587648864</v>
      </c>
      <c r="AM114" s="205">
        <f t="shared" si="135"/>
        <v>8</v>
      </c>
      <c r="AN114" s="529"/>
      <c r="AO114" s="207">
        <v>21</v>
      </c>
      <c r="AP114" s="207">
        <v>3013.0185067007005</v>
      </c>
      <c r="AQ114" s="208">
        <f t="shared" si="129"/>
        <v>143.47707174765242</v>
      </c>
      <c r="AR114" s="205">
        <f t="shared" si="136"/>
        <v>8</v>
      </c>
      <c r="AS114" s="529"/>
      <c r="AT114" s="207">
        <v>21</v>
      </c>
      <c r="AU114" s="207">
        <v>3013.9534883720935</v>
      </c>
      <c r="AV114" s="208">
        <f t="shared" si="130"/>
        <v>143.52159468438541</v>
      </c>
      <c r="AW114" s="205">
        <f t="shared" si="137"/>
        <v>8</v>
      </c>
      <c r="AX114" s="529"/>
    </row>
    <row r="115" spans="2:50" ht="14.25" hidden="1" customHeight="1" outlineLevel="1">
      <c r="B115" s="494"/>
      <c r="C115" s="203">
        <v>9</v>
      </c>
      <c r="D115" s="206"/>
      <c r="E115" s="203"/>
      <c r="F115" s="203"/>
      <c r="G115" s="208"/>
      <c r="H115" s="529"/>
      <c r="I115" s="209"/>
      <c r="J115" s="209"/>
      <c r="K115" s="210"/>
      <c r="L115" s="530"/>
      <c r="M115" s="209"/>
      <c r="N115" s="494"/>
      <c r="O115" s="494"/>
      <c r="P115" s="207"/>
      <c r="Q115" s="207"/>
      <c r="R115" s="208"/>
      <c r="S115" s="205"/>
      <c r="T115" s="529"/>
      <c r="U115" s="207"/>
      <c r="V115" s="207"/>
      <c r="W115" s="208"/>
      <c r="X115" s="205"/>
      <c r="Y115" s="529"/>
      <c r="Z115" s="207"/>
      <c r="AA115" s="207"/>
      <c r="AB115" s="208"/>
      <c r="AC115" s="205"/>
      <c r="AD115" s="529"/>
      <c r="AE115" s="207"/>
      <c r="AF115" s="207"/>
      <c r="AG115" s="208"/>
      <c r="AH115" s="205"/>
      <c r="AI115" s="529"/>
      <c r="AJ115" s="207"/>
      <c r="AK115" s="207"/>
      <c r="AL115" s="208"/>
      <c r="AM115" s="205"/>
      <c r="AN115" s="529"/>
      <c r="AO115" s="207"/>
      <c r="AP115" s="207"/>
      <c r="AQ115" s="208"/>
      <c r="AR115" s="205"/>
      <c r="AS115" s="529"/>
      <c r="AT115" s="207"/>
      <c r="AU115" s="207"/>
      <c r="AV115" s="208"/>
      <c r="AW115" s="205"/>
      <c r="AX115" s="529"/>
    </row>
    <row r="116" spans="2:50" ht="14.25" hidden="1" customHeight="1" outlineLevel="1">
      <c r="B116" s="494"/>
      <c r="C116" s="203">
        <v>10</v>
      </c>
      <c r="D116" s="206"/>
      <c r="E116" s="203"/>
      <c r="F116" s="203"/>
      <c r="G116" s="208"/>
      <c r="H116" s="529"/>
      <c r="I116" s="209"/>
      <c r="J116" s="209"/>
      <c r="K116" s="210"/>
      <c r="L116" s="530"/>
      <c r="M116" s="209"/>
      <c r="N116" s="494"/>
      <c r="O116" s="494"/>
      <c r="P116" s="203"/>
      <c r="Q116" s="203"/>
      <c r="R116" s="208"/>
      <c r="S116" s="205"/>
      <c r="T116" s="529"/>
      <c r="U116" s="203"/>
      <c r="V116" s="203"/>
      <c r="W116" s="208"/>
      <c r="X116" s="205"/>
      <c r="Y116" s="529"/>
      <c r="Z116" s="203"/>
      <c r="AA116" s="203"/>
      <c r="AB116" s="208"/>
      <c r="AC116" s="205"/>
      <c r="AD116" s="529"/>
      <c r="AE116" s="203"/>
      <c r="AF116" s="203"/>
      <c r="AG116" s="208"/>
      <c r="AH116" s="205"/>
      <c r="AI116" s="529"/>
      <c r="AJ116" s="203"/>
      <c r="AK116" s="203"/>
      <c r="AL116" s="208"/>
      <c r="AM116" s="205"/>
      <c r="AN116" s="529"/>
      <c r="AO116" s="203"/>
      <c r="AP116" s="203"/>
      <c r="AQ116" s="208"/>
      <c r="AR116" s="205"/>
      <c r="AS116" s="529"/>
      <c r="AT116" s="203"/>
      <c r="AU116" s="203"/>
      <c r="AV116" s="208"/>
      <c r="AW116" s="205"/>
      <c r="AX116" s="529"/>
    </row>
    <row r="117" spans="2:50" ht="14.25" hidden="1" customHeight="1" outlineLevel="1">
      <c r="B117" s="494"/>
      <c r="C117" s="203">
        <v>11</v>
      </c>
      <c r="D117" s="206"/>
      <c r="E117" s="203"/>
      <c r="F117" s="203"/>
      <c r="G117" s="208"/>
      <c r="H117" s="529"/>
      <c r="I117" s="209"/>
      <c r="J117" s="209"/>
      <c r="K117" s="210"/>
      <c r="L117" s="530"/>
      <c r="M117" s="209"/>
      <c r="N117" s="494"/>
      <c r="O117" s="494"/>
      <c r="P117" s="203"/>
      <c r="Q117" s="203"/>
      <c r="R117" s="208"/>
      <c r="S117" s="205"/>
      <c r="T117" s="529"/>
      <c r="U117" s="203"/>
      <c r="V117" s="203"/>
      <c r="W117" s="208"/>
      <c r="X117" s="205"/>
      <c r="Y117" s="529"/>
      <c r="Z117" s="203"/>
      <c r="AA117" s="203"/>
      <c r="AB117" s="208"/>
      <c r="AC117" s="205"/>
      <c r="AD117" s="529"/>
      <c r="AE117" s="203"/>
      <c r="AF117" s="203"/>
      <c r="AG117" s="208"/>
      <c r="AH117" s="205"/>
      <c r="AI117" s="529"/>
      <c r="AJ117" s="203"/>
      <c r="AK117" s="203"/>
      <c r="AL117" s="208"/>
      <c r="AM117" s="205"/>
      <c r="AN117" s="529"/>
      <c r="AO117" s="203"/>
      <c r="AP117" s="203"/>
      <c r="AQ117" s="208"/>
      <c r="AR117" s="205"/>
      <c r="AS117" s="529"/>
      <c r="AT117" s="203"/>
      <c r="AU117" s="203"/>
      <c r="AV117" s="208"/>
      <c r="AW117" s="205"/>
      <c r="AX117" s="529"/>
    </row>
    <row r="118" spans="2:50" ht="14.25" hidden="1" customHeight="1" outlineLevel="1">
      <c r="B118" s="494"/>
      <c r="C118" s="203">
        <v>12</v>
      </c>
      <c r="D118" s="206"/>
      <c r="E118" s="203"/>
      <c r="F118" s="203"/>
      <c r="G118" s="208"/>
      <c r="H118" s="529"/>
      <c r="I118" s="209"/>
      <c r="J118" s="209"/>
      <c r="K118" s="210"/>
      <c r="L118" s="530"/>
      <c r="M118" s="209"/>
      <c r="N118" s="494"/>
      <c r="O118" s="494"/>
      <c r="P118" s="203"/>
      <c r="Q118" s="203"/>
      <c r="R118" s="208"/>
      <c r="S118" s="205"/>
      <c r="T118" s="529"/>
      <c r="U118" s="203"/>
      <c r="V118" s="203"/>
      <c r="W118" s="208"/>
      <c r="X118" s="205"/>
      <c r="Y118" s="529"/>
      <c r="Z118" s="203"/>
      <c r="AA118" s="203"/>
      <c r="AB118" s="208"/>
      <c r="AC118" s="205"/>
      <c r="AD118" s="529"/>
      <c r="AE118" s="203"/>
      <c r="AF118" s="203"/>
      <c r="AG118" s="208"/>
      <c r="AH118" s="205"/>
      <c r="AI118" s="529"/>
      <c r="AJ118" s="203"/>
      <c r="AK118" s="203"/>
      <c r="AL118" s="208"/>
      <c r="AM118" s="205"/>
      <c r="AN118" s="529"/>
      <c r="AO118" s="203"/>
      <c r="AP118" s="203"/>
      <c r="AQ118" s="208"/>
      <c r="AR118" s="205"/>
      <c r="AS118" s="529"/>
      <c r="AT118" s="203"/>
      <c r="AU118" s="203"/>
      <c r="AV118" s="208"/>
      <c r="AW118" s="205"/>
      <c r="AX118" s="529"/>
    </row>
    <row r="119" spans="2:50" ht="14.25" hidden="1" customHeight="1" outlineLevel="1">
      <c r="B119" s="494"/>
      <c r="C119" s="203">
        <v>13</v>
      </c>
      <c r="D119" s="206"/>
      <c r="E119" s="203"/>
      <c r="F119" s="203"/>
      <c r="G119" s="208"/>
      <c r="H119" s="529"/>
      <c r="I119" s="209"/>
      <c r="J119" s="209"/>
      <c r="K119" s="210"/>
      <c r="L119" s="530"/>
      <c r="M119" s="209"/>
      <c r="N119" s="494"/>
      <c r="O119" s="494"/>
      <c r="P119" s="203"/>
      <c r="Q119" s="203"/>
      <c r="R119" s="208"/>
      <c r="S119" s="205"/>
      <c r="T119" s="529"/>
      <c r="U119" s="203"/>
      <c r="V119" s="203"/>
      <c r="W119" s="208"/>
      <c r="X119" s="205"/>
      <c r="Y119" s="529"/>
      <c r="Z119" s="203"/>
      <c r="AA119" s="203"/>
      <c r="AB119" s="208"/>
      <c r="AC119" s="205"/>
      <c r="AD119" s="529"/>
      <c r="AE119" s="203"/>
      <c r="AF119" s="203"/>
      <c r="AG119" s="208"/>
      <c r="AH119" s="205"/>
      <c r="AI119" s="529"/>
      <c r="AJ119" s="203"/>
      <c r="AK119" s="203"/>
      <c r="AL119" s="208"/>
      <c r="AM119" s="205"/>
      <c r="AN119" s="529"/>
      <c r="AO119" s="203"/>
      <c r="AP119" s="203"/>
      <c r="AQ119" s="208"/>
      <c r="AR119" s="205"/>
      <c r="AS119" s="529"/>
      <c r="AT119" s="203"/>
      <c r="AU119" s="203"/>
      <c r="AV119" s="208"/>
      <c r="AW119" s="205"/>
      <c r="AX119" s="529"/>
    </row>
    <row r="120" spans="2:50" ht="14.25" hidden="1" customHeight="1" outlineLevel="1">
      <c r="B120" s="494"/>
      <c r="C120" s="203">
        <v>14</v>
      </c>
      <c r="D120" s="206"/>
      <c r="E120" s="203"/>
      <c r="F120" s="203"/>
      <c r="G120" s="208"/>
      <c r="H120" s="529"/>
      <c r="I120" s="209"/>
      <c r="J120" s="209"/>
      <c r="K120" s="210"/>
      <c r="L120" s="530"/>
      <c r="M120" s="209"/>
      <c r="N120" s="494"/>
      <c r="O120" s="494"/>
      <c r="P120" s="203"/>
      <c r="Q120" s="203"/>
      <c r="R120" s="208"/>
      <c r="S120" s="205"/>
      <c r="T120" s="529"/>
      <c r="U120" s="203"/>
      <c r="V120" s="203"/>
      <c r="W120" s="208"/>
      <c r="X120" s="205"/>
      <c r="Y120" s="529"/>
      <c r="Z120" s="203"/>
      <c r="AA120" s="203"/>
      <c r="AB120" s="208"/>
      <c r="AC120" s="205"/>
      <c r="AD120" s="529"/>
      <c r="AE120" s="203"/>
      <c r="AF120" s="203"/>
      <c r="AG120" s="208"/>
      <c r="AH120" s="205"/>
      <c r="AI120" s="529"/>
      <c r="AJ120" s="203"/>
      <c r="AK120" s="203"/>
      <c r="AL120" s="208"/>
      <c r="AM120" s="205"/>
      <c r="AN120" s="529"/>
      <c r="AO120" s="203"/>
      <c r="AP120" s="203"/>
      <c r="AQ120" s="208"/>
      <c r="AR120" s="205"/>
      <c r="AS120" s="529"/>
      <c r="AT120" s="203"/>
      <c r="AU120" s="203"/>
      <c r="AV120" s="208"/>
      <c r="AW120" s="205"/>
      <c r="AX120" s="529"/>
    </row>
    <row r="121" spans="2:50" ht="14.25" hidden="1" customHeight="1" outlineLevel="1">
      <c r="B121" s="494"/>
      <c r="C121" s="203">
        <v>15</v>
      </c>
      <c r="D121" s="206"/>
      <c r="E121" s="203"/>
      <c r="F121" s="203"/>
      <c r="G121" s="208"/>
      <c r="H121" s="529"/>
      <c r="I121" s="209"/>
      <c r="J121" s="209"/>
      <c r="K121" s="210"/>
      <c r="L121" s="530"/>
      <c r="M121" s="209"/>
      <c r="N121" s="494"/>
      <c r="O121" s="494"/>
      <c r="P121" s="203"/>
      <c r="Q121" s="207"/>
      <c r="R121" s="208"/>
      <c r="S121" s="205"/>
      <c r="T121" s="529"/>
      <c r="U121" s="203"/>
      <c r="V121" s="207"/>
      <c r="W121" s="208"/>
      <c r="X121" s="205"/>
      <c r="Y121" s="529"/>
      <c r="Z121" s="203"/>
      <c r="AA121" s="207"/>
      <c r="AB121" s="208"/>
      <c r="AC121" s="205"/>
      <c r="AD121" s="529"/>
      <c r="AE121" s="203"/>
      <c r="AF121" s="207"/>
      <c r="AG121" s="208"/>
      <c r="AH121" s="205"/>
      <c r="AI121" s="529"/>
      <c r="AJ121" s="203"/>
      <c r="AK121" s="207"/>
      <c r="AL121" s="208"/>
      <c r="AM121" s="205"/>
      <c r="AN121" s="529"/>
      <c r="AO121" s="203"/>
      <c r="AP121" s="207"/>
      <c r="AQ121" s="208"/>
      <c r="AR121" s="205"/>
      <c r="AS121" s="529"/>
      <c r="AT121" s="203"/>
      <c r="AU121" s="207"/>
      <c r="AV121" s="208"/>
      <c r="AW121" s="205"/>
      <c r="AX121" s="529"/>
    </row>
    <row r="122" spans="2:50" ht="14.25" hidden="1" customHeight="1" outlineLevel="1" collapsed="1">
      <c r="B122" s="531" t="s">
        <v>626</v>
      </c>
      <c r="C122" s="532"/>
      <c r="D122" s="532"/>
      <c r="E122" s="532"/>
      <c r="F122" s="532"/>
      <c r="G122" s="532"/>
      <c r="H122" s="532"/>
      <c r="I122" s="532"/>
      <c r="J122" s="532"/>
      <c r="K122" s="532"/>
      <c r="L122" s="532"/>
      <c r="M122" s="533"/>
      <c r="N122" s="575" t="s">
        <v>445</v>
      </c>
      <c r="O122" s="575" t="s">
        <v>105</v>
      </c>
      <c r="P122" s="587">
        <f>AT102+1</f>
        <v>45909</v>
      </c>
      <c r="Q122" s="588"/>
      <c r="R122" s="588"/>
      <c r="S122" s="588"/>
      <c r="T122" s="588"/>
      <c r="U122" s="589">
        <f>P122+1</f>
        <v>45910</v>
      </c>
      <c r="V122" s="590"/>
      <c r="W122" s="590"/>
      <c r="X122" s="590"/>
      <c r="Y122" s="590"/>
      <c r="Z122" s="587">
        <f t="shared" ref="Z122" si="139">U122+1</f>
        <v>45911</v>
      </c>
      <c r="AA122" s="588"/>
      <c r="AB122" s="588"/>
      <c r="AC122" s="588"/>
      <c r="AD122" s="588"/>
      <c r="AE122" s="589">
        <f t="shared" ref="AE122" si="140">Z122+1</f>
        <v>45912</v>
      </c>
      <c r="AF122" s="590"/>
      <c r="AG122" s="590"/>
      <c r="AH122" s="590"/>
      <c r="AI122" s="590"/>
      <c r="AJ122" s="591">
        <f t="shared" ref="AJ122" si="141">AE122+1</f>
        <v>45913</v>
      </c>
      <c r="AK122" s="592"/>
      <c r="AL122" s="592"/>
      <c r="AM122" s="592"/>
      <c r="AN122" s="593"/>
      <c r="AO122" s="589">
        <f t="shared" ref="AO122" si="142">AJ122+1</f>
        <v>45914</v>
      </c>
      <c r="AP122" s="590"/>
      <c r="AQ122" s="590"/>
      <c r="AR122" s="590"/>
      <c r="AS122" s="590"/>
      <c r="AT122" s="591">
        <f t="shared" ref="AT122" si="143">AO122+1</f>
        <v>45915</v>
      </c>
      <c r="AU122" s="592"/>
      <c r="AV122" s="592"/>
      <c r="AW122" s="592"/>
      <c r="AX122" s="593"/>
    </row>
    <row r="123" spans="2:50" ht="14.25" hidden="1" customHeight="1" outlineLevel="1">
      <c r="B123" s="534"/>
      <c r="C123" s="534"/>
      <c r="D123" s="534"/>
      <c r="E123" s="534"/>
      <c r="F123" s="534"/>
      <c r="G123" s="534"/>
      <c r="H123" s="534"/>
      <c r="I123" s="534"/>
      <c r="J123" s="534"/>
      <c r="K123" s="534"/>
      <c r="L123" s="534"/>
      <c r="M123" s="535"/>
      <c r="N123" s="577"/>
      <c r="O123" s="577"/>
      <c r="P123" s="594">
        <f>P122</f>
        <v>45909</v>
      </c>
      <c r="Q123" s="594"/>
      <c r="R123" s="594"/>
      <c r="S123" s="594"/>
      <c r="T123" s="594"/>
      <c r="U123" s="595">
        <f>U122</f>
        <v>45910</v>
      </c>
      <c r="V123" s="595"/>
      <c r="W123" s="595"/>
      <c r="X123" s="595"/>
      <c r="Y123" s="595"/>
      <c r="Z123" s="594">
        <f t="shared" ref="Z123" si="144">Z122</f>
        <v>45911</v>
      </c>
      <c r="AA123" s="594"/>
      <c r="AB123" s="594"/>
      <c r="AC123" s="594"/>
      <c r="AD123" s="594"/>
      <c r="AE123" s="595">
        <f t="shared" ref="AE123" si="145">AE122</f>
        <v>45912</v>
      </c>
      <c r="AF123" s="595"/>
      <c r="AG123" s="595"/>
      <c r="AH123" s="595"/>
      <c r="AI123" s="595"/>
      <c r="AJ123" s="596">
        <f t="shared" ref="AJ123" si="146">AJ122</f>
        <v>45913</v>
      </c>
      <c r="AK123" s="597"/>
      <c r="AL123" s="597"/>
      <c r="AM123" s="597"/>
      <c r="AN123" s="598"/>
      <c r="AO123" s="595">
        <f t="shared" ref="AO123" si="147">AO122</f>
        <v>45914</v>
      </c>
      <c r="AP123" s="595"/>
      <c r="AQ123" s="595"/>
      <c r="AR123" s="595"/>
      <c r="AS123" s="595"/>
      <c r="AT123" s="596">
        <f t="shared" ref="AT123" si="148">AT122</f>
        <v>45915</v>
      </c>
      <c r="AU123" s="597"/>
      <c r="AV123" s="597"/>
      <c r="AW123" s="597"/>
      <c r="AX123" s="598"/>
    </row>
    <row r="124" spans="2:50" ht="14.25" hidden="1" customHeight="1" outlineLevel="1">
      <c r="B124" s="494" t="s">
        <v>165</v>
      </c>
      <c r="C124" s="494" t="s">
        <v>160</v>
      </c>
      <c r="D124" s="494"/>
      <c r="E124" s="494" t="s">
        <v>161</v>
      </c>
      <c r="F124" s="494"/>
      <c r="G124" s="494"/>
      <c r="H124" s="494" t="s">
        <v>166</v>
      </c>
      <c r="I124" s="527" t="s">
        <v>446</v>
      </c>
      <c r="J124" s="527"/>
      <c r="K124" s="527"/>
      <c r="L124" s="527" t="s">
        <v>166</v>
      </c>
      <c r="M124" s="527" t="s">
        <v>168</v>
      </c>
      <c r="N124" s="494"/>
      <c r="O124" s="494" t="s">
        <v>167</v>
      </c>
      <c r="P124" s="494" t="s">
        <v>163</v>
      </c>
      <c r="Q124" s="494"/>
      <c r="R124" s="494"/>
      <c r="S124" s="494"/>
      <c r="T124" s="494" t="s">
        <v>166</v>
      </c>
      <c r="U124" s="494" t="s">
        <v>163</v>
      </c>
      <c r="V124" s="494"/>
      <c r="W124" s="494"/>
      <c r="X124" s="494"/>
      <c r="Y124" s="494" t="s">
        <v>166</v>
      </c>
      <c r="Z124" s="494" t="s">
        <v>163</v>
      </c>
      <c r="AA124" s="494"/>
      <c r="AB124" s="494"/>
      <c r="AC124" s="494"/>
      <c r="AD124" s="494" t="s">
        <v>166</v>
      </c>
      <c r="AE124" s="494" t="s">
        <v>163</v>
      </c>
      <c r="AF124" s="494"/>
      <c r="AG124" s="494"/>
      <c r="AH124" s="494"/>
      <c r="AI124" s="494" t="s">
        <v>166</v>
      </c>
      <c r="AJ124" s="494" t="s">
        <v>163</v>
      </c>
      <c r="AK124" s="494"/>
      <c r="AL124" s="494"/>
      <c r="AM124" s="494"/>
      <c r="AN124" s="494" t="s">
        <v>166</v>
      </c>
      <c r="AO124" s="494" t="s">
        <v>163</v>
      </c>
      <c r="AP124" s="494"/>
      <c r="AQ124" s="494"/>
      <c r="AR124" s="494"/>
      <c r="AS124" s="494" t="s">
        <v>166</v>
      </c>
      <c r="AT124" s="494" t="s">
        <v>163</v>
      </c>
      <c r="AU124" s="494"/>
      <c r="AV124" s="494"/>
      <c r="AW124" s="494"/>
      <c r="AX124" s="494" t="s">
        <v>166</v>
      </c>
    </row>
    <row r="125" spans="2:50" ht="14.25" hidden="1" customHeight="1" outlineLevel="1">
      <c r="B125" s="494"/>
      <c r="C125" s="494"/>
      <c r="D125" s="494"/>
      <c r="E125" s="494" t="s">
        <v>447</v>
      </c>
      <c r="F125" s="494"/>
      <c r="G125" s="494"/>
      <c r="H125" s="494"/>
      <c r="I125" s="527" t="s">
        <v>447</v>
      </c>
      <c r="J125" s="527"/>
      <c r="K125" s="527"/>
      <c r="L125" s="527"/>
      <c r="M125" s="527"/>
      <c r="N125" s="494"/>
      <c r="O125" s="494"/>
      <c r="P125" s="494" t="s">
        <v>448</v>
      </c>
      <c r="Q125" s="494"/>
      <c r="R125" s="494"/>
      <c r="S125" s="494"/>
      <c r="T125" s="494"/>
      <c r="U125" s="494" t="s">
        <v>448</v>
      </c>
      <c r="V125" s="494"/>
      <c r="W125" s="494"/>
      <c r="X125" s="494"/>
      <c r="Y125" s="494"/>
      <c r="Z125" s="494" t="s">
        <v>448</v>
      </c>
      <c r="AA125" s="494"/>
      <c r="AB125" s="494"/>
      <c r="AC125" s="494"/>
      <c r="AD125" s="494"/>
      <c r="AE125" s="494" t="s">
        <v>448</v>
      </c>
      <c r="AF125" s="494"/>
      <c r="AG125" s="494"/>
      <c r="AH125" s="494"/>
      <c r="AI125" s="494"/>
      <c r="AJ125" s="494" t="s">
        <v>448</v>
      </c>
      <c r="AK125" s="494"/>
      <c r="AL125" s="494"/>
      <c r="AM125" s="494"/>
      <c r="AN125" s="494"/>
      <c r="AO125" s="494" t="s">
        <v>448</v>
      </c>
      <c r="AP125" s="494"/>
      <c r="AQ125" s="494"/>
      <c r="AR125" s="494"/>
      <c r="AS125" s="494"/>
      <c r="AT125" s="494" t="s">
        <v>448</v>
      </c>
      <c r="AU125" s="494"/>
      <c r="AV125" s="494"/>
      <c r="AW125" s="494"/>
      <c r="AX125" s="494"/>
    </row>
    <row r="126" spans="2:50" ht="14.25" hidden="1" customHeight="1" outlineLevel="1">
      <c r="B126" s="494"/>
      <c r="C126" s="494"/>
      <c r="D126" s="494"/>
      <c r="E126" s="203" t="s">
        <v>162</v>
      </c>
      <c r="F126" s="203" t="s">
        <v>449</v>
      </c>
      <c r="G126" s="203" t="s">
        <v>164</v>
      </c>
      <c r="H126" s="494"/>
      <c r="I126" s="204" t="s">
        <v>162</v>
      </c>
      <c r="J126" s="204" t="s">
        <v>449</v>
      </c>
      <c r="K126" s="204" t="s">
        <v>164</v>
      </c>
      <c r="L126" s="527"/>
      <c r="M126" s="527"/>
      <c r="N126" s="494"/>
      <c r="O126" s="494"/>
      <c r="P126" s="203" t="s">
        <v>162</v>
      </c>
      <c r="Q126" s="203" t="s">
        <v>449</v>
      </c>
      <c r="R126" s="203" t="s">
        <v>164</v>
      </c>
      <c r="S126" s="205" t="s">
        <v>168</v>
      </c>
      <c r="T126" s="494"/>
      <c r="U126" s="203" t="s">
        <v>162</v>
      </c>
      <c r="V126" s="203" t="s">
        <v>449</v>
      </c>
      <c r="W126" s="203" t="s">
        <v>164</v>
      </c>
      <c r="X126" s="205" t="s">
        <v>168</v>
      </c>
      <c r="Y126" s="494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494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494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494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494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494"/>
    </row>
    <row r="127" spans="2:50" ht="14.25" hidden="1" customHeight="1" outlineLevel="1">
      <c r="B127" s="494" t="s">
        <v>501</v>
      </c>
      <c r="C127" s="203">
        <v>1</v>
      </c>
      <c r="D127" s="206" t="s">
        <v>421</v>
      </c>
      <c r="E127" s="203">
        <v>21</v>
      </c>
      <c r="F127" s="203">
        <v>3600</v>
      </c>
      <c r="G127" s="208">
        <f t="shared" ref="G127:G134" si="149">F127/E127</f>
        <v>171.42857142857142</v>
      </c>
      <c r="H127" s="529">
        <f>AVERAGE(F127:F141)</f>
        <v>3600</v>
      </c>
      <c r="I127" s="209">
        <f>AVERAGE(P127,U127,Z127,AE127,AJ127,AO127,AT127)</f>
        <v>21</v>
      </c>
      <c r="J127" s="209">
        <f>AVERAGE(Q127,V127,AA127,AF127,AK127,AP127,AU127)</f>
        <v>3028.627141995893</v>
      </c>
      <c r="K127" s="210">
        <f>AVERAGE(R127,W127,AB127,AG127,AL127,AQ127,AV127)</f>
        <v>144.22034009504253</v>
      </c>
      <c r="L127" s="530">
        <f>IFERROR(AVERAGE(K127:K141),"-")</f>
        <v>153.58611426365022</v>
      </c>
      <c r="M127" s="209">
        <f>RANK(K127, K$127:$K$141)</f>
        <v>7</v>
      </c>
      <c r="N127" s="494"/>
      <c r="O127" s="494"/>
      <c r="P127" s="207">
        <v>21</v>
      </c>
      <c r="Q127" s="207">
        <v>3024.4982698961935</v>
      </c>
      <c r="R127" s="208">
        <f t="shared" ref="R127:R134" si="150">Q127/P127</f>
        <v>144.02372713791397</v>
      </c>
      <c r="S127" s="205">
        <f>RANK(R127, R$127:R$141)</f>
        <v>7</v>
      </c>
      <c r="T127" s="529">
        <f>AVERAGE(R127:R141)</f>
        <v>153.42550576594289</v>
      </c>
      <c r="U127" s="207">
        <v>21</v>
      </c>
      <c r="V127" s="207">
        <v>3028.4779050736493</v>
      </c>
      <c r="W127" s="208">
        <f t="shared" ref="W127:W134" si="151">V127/U127</f>
        <v>144.21323357493569</v>
      </c>
      <c r="X127" s="205">
        <f>RANK(W127, W$127:W$141)</f>
        <v>6</v>
      </c>
      <c r="Y127" s="529">
        <f>AVERAGE(W127:W141)</f>
        <v>152.78478783009265</v>
      </c>
      <c r="Z127" s="207">
        <v>21</v>
      </c>
      <c r="AA127" s="207">
        <v>3029.0748898678407</v>
      </c>
      <c r="AB127" s="208">
        <f t="shared" ref="AB127:AB134" si="152">AA127/Z127</f>
        <v>144.24166142227813</v>
      </c>
      <c r="AC127" s="205">
        <f>RANK(AB127, AB$127:AB$141)</f>
        <v>6</v>
      </c>
      <c r="AD127" s="529">
        <f>AVERAGE(AB127:AB141)</f>
        <v>152.83608882371416</v>
      </c>
      <c r="AE127" s="207">
        <v>21</v>
      </c>
      <c r="AF127" s="207">
        <v>3029.1739894551847</v>
      </c>
      <c r="AG127" s="208">
        <f t="shared" ref="AG127:AG134" si="153">AF127/AE127</f>
        <v>144.2463804502469</v>
      </c>
      <c r="AH127" s="205">
        <f>RANK(AG127, AG$127:AG$141)</f>
        <v>6</v>
      </c>
      <c r="AI127" s="529">
        <f>AVERAGE(AG127:AG141)</f>
        <v>152.84754725419864</v>
      </c>
      <c r="AJ127" s="207">
        <v>21</v>
      </c>
      <c r="AK127" s="207">
        <v>3029.2250049299937</v>
      </c>
      <c r="AL127" s="208">
        <f t="shared" ref="AL127:AL134" si="154">AK127/AJ127</f>
        <v>144.24880975857113</v>
      </c>
      <c r="AM127" s="205">
        <f>RANK(AL127, AL$127:AL$141)</f>
        <v>6</v>
      </c>
      <c r="AN127" s="529">
        <f>AVERAGE(AL127:AL141)</f>
        <v>152.90061684075593</v>
      </c>
      <c r="AO127" s="207">
        <v>21</v>
      </c>
      <c r="AP127" s="207">
        <v>3029.7637795275582</v>
      </c>
      <c r="AQ127" s="208">
        <f t="shared" ref="AQ127:AQ134" si="155">AP127/AO127</f>
        <v>144.27446569178849</v>
      </c>
      <c r="AR127" s="205">
        <f>RANK(AQ127, AQ$127:AQ$141)</f>
        <v>6</v>
      </c>
      <c r="AS127" s="529">
        <f>AVERAGE(AQ127:AQ141)</f>
        <v>152.92805872408294</v>
      </c>
      <c r="AT127" s="207">
        <v>21</v>
      </c>
      <c r="AU127" s="207">
        <v>3030.1761552208309</v>
      </c>
      <c r="AV127" s="208">
        <f t="shared" ref="AV127:AV133" si="156">AU127/AT127</f>
        <v>144.29410262956338</v>
      </c>
      <c r="AW127" s="205">
        <f>RANK(AV127, AV$127:AV$141)</f>
        <v>6</v>
      </c>
      <c r="AX127" s="529">
        <f>AVERAGE(AV127:AV141)</f>
        <v>154.45110533537851</v>
      </c>
    </row>
    <row r="128" spans="2:50" ht="14.25" hidden="1" customHeight="1" outlineLevel="1">
      <c r="B128" s="494"/>
      <c r="C128" s="203">
        <v>2</v>
      </c>
      <c r="D128" s="206" t="s">
        <v>427</v>
      </c>
      <c r="E128" s="203">
        <v>20</v>
      </c>
      <c r="F128" s="203">
        <v>3600</v>
      </c>
      <c r="G128" s="208">
        <f t="shared" si="149"/>
        <v>180</v>
      </c>
      <c r="H128" s="529"/>
      <c r="I128" s="209">
        <f t="shared" ref="I128:K134" si="157">AVERAGE(P128,U128,Z128,AE128,AJ128,AO128,AT128)</f>
        <v>20</v>
      </c>
      <c r="J128" s="209">
        <f t="shared" si="157"/>
        <v>3198.9970151279385</v>
      </c>
      <c r="K128" s="210">
        <f t="shared" si="157"/>
        <v>159.94985075639696</v>
      </c>
      <c r="L128" s="530"/>
      <c r="M128" s="209">
        <f>RANK(K128, K$127:$K$141)</f>
        <v>1</v>
      </c>
      <c r="N128" s="494"/>
      <c r="O128" s="494"/>
      <c r="P128" s="207">
        <v>20</v>
      </c>
      <c r="Q128" s="207">
        <v>3196.5841756709715</v>
      </c>
      <c r="R128" s="208">
        <f t="shared" si="150"/>
        <v>159.82920878354858</v>
      </c>
      <c r="S128" s="205">
        <f t="shared" ref="S128:S134" si="158">RANK(R128, R$127:R$141)</f>
        <v>1</v>
      </c>
      <c r="T128" s="529"/>
      <c r="U128" s="207">
        <v>20</v>
      </c>
      <c r="V128" s="207">
        <v>3196.9558599695647</v>
      </c>
      <c r="W128" s="208">
        <f t="shared" si="151"/>
        <v>159.84779299847824</v>
      </c>
      <c r="X128" s="205">
        <f t="shared" ref="X128:X134" si="159">RANK(W128, W$127:W$141)</f>
        <v>1</v>
      </c>
      <c r="Y128" s="529"/>
      <c r="Z128" s="207">
        <v>20</v>
      </c>
      <c r="AA128" s="207">
        <v>3197.7999312478569</v>
      </c>
      <c r="AB128" s="208">
        <f t="shared" si="152"/>
        <v>159.88999656239284</v>
      </c>
      <c r="AC128" s="205">
        <f t="shared" ref="AC128:AC134" si="160">RANK(AB128, AB$127:AB$141)</f>
        <v>1</v>
      </c>
      <c r="AD128" s="529"/>
      <c r="AE128" s="207">
        <v>20</v>
      </c>
      <c r="AF128" s="207">
        <v>3198.1857621770869</v>
      </c>
      <c r="AG128" s="208">
        <f t="shared" si="153"/>
        <v>159.90928810885435</v>
      </c>
      <c r="AH128" s="205">
        <f t="shared" ref="AH128:AH134" si="161">RANK(AG128, AG$127:AG$141)</f>
        <v>1</v>
      </c>
      <c r="AI128" s="529"/>
      <c r="AJ128" s="207">
        <v>20</v>
      </c>
      <c r="AK128" s="207">
        <v>3199.1975927783315</v>
      </c>
      <c r="AL128" s="208">
        <f t="shared" si="154"/>
        <v>159.95987963891656</v>
      </c>
      <c r="AM128" s="205">
        <f t="shared" ref="AM128:AM134" si="162">RANK(AL128, AL$127:AL$141)</f>
        <v>1</v>
      </c>
      <c r="AN128" s="529"/>
      <c r="AO128" s="207">
        <v>20</v>
      </c>
      <c r="AP128" s="207">
        <v>3199.740680713126</v>
      </c>
      <c r="AQ128" s="208">
        <f t="shared" si="155"/>
        <v>159.98703403565631</v>
      </c>
      <c r="AR128" s="205">
        <f t="shared" ref="AR128:AR134" si="163">RANK(AQ128, AQ$127:AQ$141)</f>
        <v>1</v>
      </c>
      <c r="AS128" s="529"/>
      <c r="AT128" s="207">
        <v>20</v>
      </c>
      <c r="AU128" s="207">
        <v>3204.5151033386333</v>
      </c>
      <c r="AV128" s="208">
        <f t="shared" si="156"/>
        <v>160.22575516693166</v>
      </c>
      <c r="AW128" s="205">
        <f t="shared" ref="AW128:AW133" si="164">RANK(AV128, AV$127:AV$141)</f>
        <v>1</v>
      </c>
      <c r="AX128" s="529"/>
    </row>
    <row r="129" spans="2:50" ht="14.25" hidden="1" customHeight="1" outlineLevel="1">
      <c r="B129" s="494"/>
      <c r="C129" s="203">
        <v>3</v>
      </c>
      <c r="D129" s="206" t="s">
        <v>426</v>
      </c>
      <c r="E129" s="203">
        <v>21</v>
      </c>
      <c r="F129" s="203">
        <v>3600</v>
      </c>
      <c r="G129" s="208">
        <f t="shared" si="149"/>
        <v>171.42857142857142</v>
      </c>
      <c r="H129" s="529"/>
      <c r="I129" s="209">
        <f t="shared" si="157"/>
        <v>21</v>
      </c>
      <c r="J129" s="209">
        <f t="shared" si="157"/>
        <v>3197.5690765089448</v>
      </c>
      <c r="K129" s="210">
        <f t="shared" si="157"/>
        <v>152.26519411947353</v>
      </c>
      <c r="L129" s="530"/>
      <c r="M129" s="209">
        <f>RANK(K129, K$127:$K$141)</f>
        <v>5</v>
      </c>
      <c r="N129" s="494"/>
      <c r="O129" s="494"/>
      <c r="P129" s="207">
        <v>21</v>
      </c>
      <c r="Q129" s="207">
        <v>3185.7513198329361</v>
      </c>
      <c r="R129" s="208">
        <f t="shared" si="150"/>
        <v>151.70244380156839</v>
      </c>
      <c r="S129" s="205">
        <f>RANK(R129, R$127:R$141)</f>
        <v>6</v>
      </c>
      <c r="T129" s="529"/>
      <c r="U129" s="207">
        <v>21</v>
      </c>
      <c r="V129" s="207">
        <v>3198.0628272251315</v>
      </c>
      <c r="W129" s="208">
        <f t="shared" si="151"/>
        <v>152.28870605833959</v>
      </c>
      <c r="X129" s="205">
        <f t="shared" si="159"/>
        <v>4</v>
      </c>
      <c r="Y129" s="529"/>
      <c r="Z129" s="207">
        <v>21</v>
      </c>
      <c r="AA129" s="207">
        <v>3199.839292888712</v>
      </c>
      <c r="AB129" s="208">
        <f t="shared" si="152"/>
        <v>152.37329966136724</v>
      </c>
      <c r="AC129" s="205">
        <f t="shared" si="160"/>
        <v>4</v>
      </c>
      <c r="AD129" s="529"/>
      <c r="AE129" s="207">
        <v>21</v>
      </c>
      <c r="AF129" s="207">
        <v>3200.0612088752887</v>
      </c>
      <c r="AG129" s="208">
        <f t="shared" si="153"/>
        <v>152.38386708929946</v>
      </c>
      <c r="AH129" s="205">
        <f t="shared" si="161"/>
        <v>4</v>
      </c>
      <c r="AI129" s="529"/>
      <c r="AJ129" s="207">
        <v>21</v>
      </c>
      <c r="AK129" s="207">
        <v>3202.8750000000045</v>
      </c>
      <c r="AL129" s="208">
        <f t="shared" si="154"/>
        <v>152.51785714285737</v>
      </c>
      <c r="AM129" s="205">
        <f t="shared" si="162"/>
        <v>4</v>
      </c>
      <c r="AN129" s="529"/>
      <c r="AO129" s="207">
        <v>21</v>
      </c>
      <c r="AP129" s="207">
        <v>3203.7503210891318</v>
      </c>
      <c r="AQ129" s="208">
        <f t="shared" si="155"/>
        <v>152.55953909948246</v>
      </c>
      <c r="AR129" s="205">
        <f t="shared" si="163"/>
        <v>4</v>
      </c>
      <c r="AS129" s="529"/>
      <c r="AT129" s="207">
        <v>21</v>
      </c>
      <c r="AU129" s="207">
        <v>3192.6435656514059</v>
      </c>
      <c r="AV129" s="208">
        <f t="shared" si="156"/>
        <v>152.03064598340029</v>
      </c>
      <c r="AW129" s="205">
        <f t="shared" si="164"/>
        <v>5</v>
      </c>
      <c r="AX129" s="529"/>
    </row>
    <row r="130" spans="2:50" ht="14.25" hidden="1" customHeight="1" outlineLevel="1">
      <c r="B130" s="494"/>
      <c r="C130" s="203">
        <v>4</v>
      </c>
      <c r="D130" s="206" t="s">
        <v>424</v>
      </c>
      <c r="E130" s="203">
        <v>19</v>
      </c>
      <c r="F130" s="203">
        <v>3600</v>
      </c>
      <c r="G130" s="208">
        <f t="shared" si="149"/>
        <v>189.47368421052633</v>
      </c>
      <c r="H130" s="529"/>
      <c r="I130" s="209">
        <f t="shared" si="157"/>
        <v>19</v>
      </c>
      <c r="J130" s="209">
        <f t="shared" si="157"/>
        <v>3024.6199433577067</v>
      </c>
      <c r="K130" s="210">
        <f t="shared" si="157"/>
        <v>159.19052333461613</v>
      </c>
      <c r="L130" s="530"/>
      <c r="M130" s="209">
        <f>RANK(K130, K$127:$K$141)</f>
        <v>2</v>
      </c>
      <c r="N130" s="494"/>
      <c r="O130" s="494"/>
      <c r="P130" s="207">
        <v>19</v>
      </c>
      <c r="Q130" s="207">
        <v>3022.2222222222181</v>
      </c>
      <c r="R130" s="208">
        <f t="shared" si="150"/>
        <v>159.06432748537989</v>
      </c>
      <c r="S130" s="205">
        <f t="shared" si="158"/>
        <v>2</v>
      </c>
      <c r="T130" s="529"/>
      <c r="U130" s="207">
        <v>19</v>
      </c>
      <c r="V130" s="207">
        <v>3023.0212672659472</v>
      </c>
      <c r="W130" s="208">
        <f t="shared" si="151"/>
        <v>159.10638248768143</v>
      </c>
      <c r="X130" s="205">
        <f t="shared" si="159"/>
        <v>2</v>
      </c>
      <c r="Y130" s="529"/>
      <c r="Z130" s="207">
        <v>19</v>
      </c>
      <c r="AA130" s="207">
        <v>3024.5628471507903</v>
      </c>
      <c r="AB130" s="208">
        <f t="shared" si="152"/>
        <v>159.18751827109423</v>
      </c>
      <c r="AC130" s="205">
        <f t="shared" si="160"/>
        <v>2</v>
      </c>
      <c r="AD130" s="529"/>
      <c r="AE130" s="207">
        <v>19</v>
      </c>
      <c r="AF130" s="207">
        <v>3024.8153618906967</v>
      </c>
      <c r="AG130" s="208">
        <f t="shared" si="153"/>
        <v>159.20080852056299</v>
      </c>
      <c r="AH130" s="205">
        <f t="shared" si="161"/>
        <v>2</v>
      </c>
      <c r="AI130" s="529"/>
      <c r="AJ130" s="207">
        <v>19</v>
      </c>
      <c r="AK130" s="207">
        <v>3025.5222753586686</v>
      </c>
      <c r="AL130" s="208">
        <f t="shared" si="154"/>
        <v>159.23801449256152</v>
      </c>
      <c r="AM130" s="205">
        <f t="shared" si="162"/>
        <v>2</v>
      </c>
      <c r="AN130" s="529"/>
      <c r="AO130" s="207">
        <v>19</v>
      </c>
      <c r="AP130" s="207">
        <v>3025.9479401516719</v>
      </c>
      <c r="AQ130" s="208">
        <f t="shared" si="155"/>
        <v>159.26041790271958</v>
      </c>
      <c r="AR130" s="205">
        <f t="shared" si="163"/>
        <v>2</v>
      </c>
      <c r="AS130" s="529"/>
      <c r="AT130" s="207">
        <v>19</v>
      </c>
      <c r="AU130" s="207">
        <v>3026.2476894639535</v>
      </c>
      <c r="AV130" s="208">
        <f t="shared" si="156"/>
        <v>159.27619418231333</v>
      </c>
      <c r="AW130" s="205">
        <f t="shared" si="164"/>
        <v>2</v>
      </c>
      <c r="AX130" s="529"/>
    </row>
    <row r="131" spans="2:50" ht="14.25" hidden="1" customHeight="1" outlineLevel="1">
      <c r="B131" s="494"/>
      <c r="C131" s="203">
        <v>5</v>
      </c>
      <c r="D131" s="206" t="s">
        <v>423</v>
      </c>
      <c r="E131" s="203">
        <v>19</v>
      </c>
      <c r="F131" s="203">
        <v>3600</v>
      </c>
      <c r="G131" s="208">
        <f t="shared" si="149"/>
        <v>189.47368421052633</v>
      </c>
      <c r="H131" s="529"/>
      <c r="I131" s="209">
        <f t="shared" si="157"/>
        <v>19</v>
      </c>
      <c r="J131" s="209">
        <f t="shared" si="157"/>
        <v>3017.9047619047651</v>
      </c>
      <c r="K131" s="210">
        <f t="shared" si="157"/>
        <v>158.83709273182976</v>
      </c>
      <c r="L131" s="530"/>
      <c r="M131" s="209">
        <f>RANK(K131, K$127:$K$141)</f>
        <v>3</v>
      </c>
      <c r="N131" s="494"/>
      <c r="O131" s="494"/>
      <c r="P131" s="207">
        <v>19</v>
      </c>
      <c r="Q131" s="207">
        <v>3017.9047619047651</v>
      </c>
      <c r="R131" s="208">
        <f t="shared" si="150"/>
        <v>158.83709273182976</v>
      </c>
      <c r="S131" s="205">
        <f t="shared" si="158"/>
        <v>3</v>
      </c>
      <c r="T131" s="529"/>
      <c r="U131" s="207"/>
      <c r="V131" s="207"/>
      <c r="W131" s="208"/>
      <c r="X131" s="205"/>
      <c r="Y131" s="529"/>
      <c r="Z131" s="207"/>
      <c r="AA131" s="207"/>
      <c r="AB131" s="208"/>
      <c r="AC131" s="205"/>
      <c r="AD131" s="529"/>
      <c r="AE131" s="207"/>
      <c r="AF131" s="207"/>
      <c r="AG131" s="208"/>
      <c r="AH131" s="205"/>
      <c r="AI131" s="529"/>
      <c r="AJ131" s="207"/>
      <c r="AK131" s="207"/>
      <c r="AL131" s="208"/>
      <c r="AM131" s="205"/>
      <c r="AN131" s="529"/>
      <c r="AO131" s="207"/>
      <c r="AP131" s="207"/>
      <c r="AQ131" s="208"/>
      <c r="AR131" s="205"/>
      <c r="AS131" s="529"/>
      <c r="AT131" s="207"/>
      <c r="AU131" s="207"/>
      <c r="AV131" s="208"/>
      <c r="AW131" s="205"/>
      <c r="AX131" s="529"/>
    </row>
    <row r="132" spans="2:50" ht="14.25" hidden="1" customHeight="1" outlineLevel="1">
      <c r="B132" s="494"/>
      <c r="C132" s="203">
        <v>6</v>
      </c>
      <c r="D132" s="206" t="s">
        <v>382</v>
      </c>
      <c r="E132" s="203">
        <v>19</v>
      </c>
      <c r="F132" s="203">
        <v>3600</v>
      </c>
      <c r="G132" s="208">
        <f t="shared" si="149"/>
        <v>189.47368421052633</v>
      </c>
      <c r="H132" s="529"/>
      <c r="I132" s="209">
        <f t="shared" si="157"/>
        <v>19</v>
      </c>
      <c r="J132" s="209">
        <f t="shared" si="157"/>
        <v>3013.4259459573327</v>
      </c>
      <c r="K132" s="210">
        <f t="shared" si="157"/>
        <v>158.60136557670171</v>
      </c>
      <c r="L132" s="530"/>
      <c r="M132" s="209">
        <f>RANK(K132, K$127:$K$141)</f>
        <v>4</v>
      </c>
      <c r="N132" s="494"/>
      <c r="O132" s="494"/>
      <c r="P132" s="207">
        <v>19</v>
      </c>
      <c r="Q132" s="207">
        <v>3011.657142857151</v>
      </c>
      <c r="R132" s="208">
        <f t="shared" si="150"/>
        <v>158.50827067669215</v>
      </c>
      <c r="S132" s="205">
        <f>RANK(R132, R$127:R$141)</f>
        <v>4</v>
      </c>
      <c r="T132" s="529"/>
      <c r="U132" s="207">
        <v>19</v>
      </c>
      <c r="V132" s="207">
        <v>3012.4664879356574</v>
      </c>
      <c r="W132" s="208">
        <f t="shared" si="151"/>
        <v>158.55086778608722</v>
      </c>
      <c r="X132" s="205">
        <f>RANK(W132, W$127:W$141)</f>
        <v>3</v>
      </c>
      <c r="Y132" s="529"/>
      <c r="Z132" s="207">
        <v>19</v>
      </c>
      <c r="AA132" s="207">
        <v>3012.8028933092237</v>
      </c>
      <c r="AB132" s="208">
        <f t="shared" si="152"/>
        <v>158.5685733320644</v>
      </c>
      <c r="AC132" s="205">
        <f>RANK(AB132, AB$127:AB$141)</f>
        <v>3</v>
      </c>
      <c r="AD132" s="529"/>
      <c r="AE132" s="207">
        <v>19</v>
      </c>
      <c r="AF132" s="207">
        <v>3012.9666011787808</v>
      </c>
      <c r="AG132" s="208">
        <f t="shared" si="153"/>
        <v>158.5771895357253</v>
      </c>
      <c r="AH132" s="205">
        <f>RANK(AG132, AG$127:AG$141)</f>
        <v>3</v>
      </c>
      <c r="AI132" s="529"/>
      <c r="AJ132" s="207">
        <v>19</v>
      </c>
      <c r="AK132" s="207">
        <v>3014.0468227424763</v>
      </c>
      <c r="AL132" s="208">
        <f t="shared" si="154"/>
        <v>158.6340433022356</v>
      </c>
      <c r="AM132" s="205">
        <f>RANK(AL132, AL$127:AL$141)</f>
        <v>3</v>
      </c>
      <c r="AN132" s="529"/>
      <c r="AO132" s="207">
        <v>19</v>
      </c>
      <c r="AP132" s="207">
        <v>3014.5840465593983</v>
      </c>
      <c r="AQ132" s="208">
        <f t="shared" si="155"/>
        <v>158.66231823996833</v>
      </c>
      <c r="AR132" s="205">
        <f>RANK(AQ132, AQ$127:AQ$141)</f>
        <v>3</v>
      </c>
      <c r="AS132" s="529"/>
      <c r="AT132" s="207">
        <v>19</v>
      </c>
      <c r="AU132" s="207">
        <v>3015.4576271186415</v>
      </c>
      <c r="AV132" s="208">
        <f t="shared" si="156"/>
        <v>158.70829616413903</v>
      </c>
      <c r="AW132" s="205">
        <f>RANK(AV132, AV$127:AV$141)</f>
        <v>3</v>
      </c>
      <c r="AX132" s="529"/>
    </row>
    <row r="133" spans="2:50" ht="14.25" hidden="1" customHeight="1" outlineLevel="1">
      <c r="B133" s="494"/>
      <c r="C133" s="203">
        <v>7</v>
      </c>
      <c r="D133" s="206" t="s">
        <v>425</v>
      </c>
      <c r="E133" s="203">
        <v>21</v>
      </c>
      <c r="F133" s="203">
        <v>3600</v>
      </c>
      <c r="G133" s="208">
        <f t="shared" si="149"/>
        <v>171.42857142857142</v>
      </c>
      <c r="H133" s="529"/>
      <c r="I133" s="209">
        <f t="shared" si="157"/>
        <v>21</v>
      </c>
      <c r="J133" s="209">
        <f t="shared" si="157"/>
        <v>3192.3166710000928</v>
      </c>
      <c r="K133" s="210">
        <f t="shared" si="157"/>
        <v>152.01507957143298</v>
      </c>
      <c r="L133" s="530"/>
      <c r="M133" s="209">
        <f>RANK(K133, K$127:$K$141)</f>
        <v>6</v>
      </c>
      <c r="N133" s="494"/>
      <c r="O133" s="494"/>
      <c r="P133" s="207">
        <v>21</v>
      </c>
      <c r="Q133" s="207">
        <v>3189.4736842105349</v>
      </c>
      <c r="R133" s="208">
        <f t="shared" si="150"/>
        <v>151.87969924812072</v>
      </c>
      <c r="S133" s="205">
        <f t="shared" si="158"/>
        <v>5</v>
      </c>
      <c r="T133" s="529"/>
      <c r="U133" s="207">
        <v>21</v>
      </c>
      <c r="V133" s="207">
        <v>3190.1743264659217</v>
      </c>
      <c r="W133" s="208">
        <f t="shared" si="151"/>
        <v>151.91306316504389</v>
      </c>
      <c r="X133" s="205">
        <f t="shared" si="159"/>
        <v>5</v>
      </c>
      <c r="Y133" s="529"/>
      <c r="Z133" s="207">
        <v>21</v>
      </c>
      <c r="AA133" s="207">
        <v>3191.6712328767139</v>
      </c>
      <c r="AB133" s="208">
        <f t="shared" si="152"/>
        <v>151.98434442270067</v>
      </c>
      <c r="AC133" s="205">
        <f t="shared" si="160"/>
        <v>5</v>
      </c>
      <c r="AD133" s="529"/>
      <c r="AE133" s="207">
        <v>21</v>
      </c>
      <c r="AF133" s="207">
        <v>3192.1663151551647</v>
      </c>
      <c r="AG133" s="208">
        <f t="shared" si="153"/>
        <v>152.00791976929355</v>
      </c>
      <c r="AH133" s="205">
        <f t="shared" si="161"/>
        <v>5</v>
      </c>
      <c r="AI133" s="529"/>
      <c r="AJ133" s="207">
        <v>21</v>
      </c>
      <c r="AK133" s="207">
        <v>3193.188854489169</v>
      </c>
      <c r="AL133" s="208">
        <f t="shared" si="154"/>
        <v>152.05661211853186</v>
      </c>
      <c r="AM133" s="205">
        <f t="shared" si="162"/>
        <v>5</v>
      </c>
      <c r="AN133" s="529"/>
      <c r="AO133" s="207">
        <v>21</v>
      </c>
      <c r="AP133" s="207">
        <v>3193.9378881987545</v>
      </c>
      <c r="AQ133" s="208">
        <f t="shared" si="155"/>
        <v>152.09228039041687</v>
      </c>
      <c r="AR133" s="205">
        <f t="shared" si="163"/>
        <v>5</v>
      </c>
      <c r="AS133" s="529"/>
      <c r="AT133" s="207">
        <v>21</v>
      </c>
      <c r="AU133" s="207">
        <v>3195.6043956043904</v>
      </c>
      <c r="AV133" s="208">
        <f t="shared" si="156"/>
        <v>152.17163788592336</v>
      </c>
      <c r="AW133" s="205">
        <f t="shared" si="164"/>
        <v>4</v>
      </c>
      <c r="AX133" s="529"/>
    </row>
    <row r="134" spans="2:50" ht="14.25" hidden="1" customHeight="1" outlineLevel="1">
      <c r="B134" s="494"/>
      <c r="C134" s="203">
        <v>8</v>
      </c>
      <c r="D134" s="206" t="s">
        <v>559</v>
      </c>
      <c r="E134" s="203">
        <v>21</v>
      </c>
      <c r="F134" s="203">
        <v>3600</v>
      </c>
      <c r="G134" s="208">
        <f t="shared" si="149"/>
        <v>171.42857142857142</v>
      </c>
      <c r="H134" s="529"/>
      <c r="I134" s="209">
        <f t="shared" si="157"/>
        <v>21</v>
      </c>
      <c r="J134" s="209">
        <f t="shared" si="157"/>
        <v>3015.7988263978677</v>
      </c>
      <c r="K134" s="210">
        <f t="shared" si="157"/>
        <v>143.609467923708</v>
      </c>
      <c r="L134" s="530"/>
      <c r="M134" s="209">
        <f>RANK(K134, K$127:$K$141)</f>
        <v>8</v>
      </c>
      <c r="N134" s="494"/>
      <c r="O134" s="494"/>
      <c r="P134" s="207">
        <v>21</v>
      </c>
      <c r="Q134" s="207">
        <v>3014.744801512285</v>
      </c>
      <c r="R134" s="208">
        <f t="shared" si="150"/>
        <v>143.55927626248976</v>
      </c>
      <c r="S134" s="205">
        <f t="shared" si="158"/>
        <v>8</v>
      </c>
      <c r="T134" s="529"/>
      <c r="U134" s="207">
        <v>21</v>
      </c>
      <c r="V134" s="207">
        <v>3015.042843541733</v>
      </c>
      <c r="W134" s="208">
        <f t="shared" si="151"/>
        <v>143.57346874008252</v>
      </c>
      <c r="X134" s="205">
        <f t="shared" si="159"/>
        <v>7</v>
      </c>
      <c r="Y134" s="529"/>
      <c r="Z134" s="207">
        <v>21</v>
      </c>
      <c r="AA134" s="207">
        <v>3015.7517899761351</v>
      </c>
      <c r="AB134" s="208">
        <f t="shared" si="152"/>
        <v>143.60722809410169</v>
      </c>
      <c r="AC134" s="205">
        <f t="shared" si="160"/>
        <v>7</v>
      </c>
      <c r="AD134" s="529"/>
      <c r="AE134" s="207">
        <v>21</v>
      </c>
      <c r="AF134" s="207">
        <v>3015.7549234135672</v>
      </c>
      <c r="AG134" s="208">
        <f t="shared" si="153"/>
        <v>143.60737730540797</v>
      </c>
      <c r="AH134" s="205">
        <f t="shared" si="161"/>
        <v>7</v>
      </c>
      <c r="AI134" s="529"/>
      <c r="AJ134" s="207">
        <v>21</v>
      </c>
      <c r="AK134" s="207">
        <v>3016.6311300639672</v>
      </c>
      <c r="AL134" s="208">
        <f t="shared" si="154"/>
        <v>143.64910143161748</v>
      </c>
      <c r="AM134" s="205">
        <f t="shared" si="162"/>
        <v>7</v>
      </c>
      <c r="AN134" s="529"/>
      <c r="AO134" s="207">
        <v>21</v>
      </c>
      <c r="AP134" s="207">
        <v>3016.8674698795185</v>
      </c>
      <c r="AQ134" s="208">
        <f t="shared" si="155"/>
        <v>143.66035570854851</v>
      </c>
      <c r="AR134" s="205">
        <f t="shared" si="163"/>
        <v>7</v>
      </c>
      <c r="AS134" s="529"/>
      <c r="AT134" s="207"/>
      <c r="AU134" s="207"/>
      <c r="AV134" s="208"/>
      <c r="AW134" s="205"/>
      <c r="AX134" s="529"/>
    </row>
    <row r="135" spans="2:50" ht="14.25" hidden="1" customHeight="1" outlineLevel="1">
      <c r="B135" s="494"/>
      <c r="C135" s="203">
        <v>9</v>
      </c>
      <c r="D135" s="206"/>
      <c r="E135" s="203"/>
      <c r="F135" s="203"/>
      <c r="G135" s="208"/>
      <c r="H135" s="529"/>
      <c r="I135" s="209"/>
      <c r="J135" s="209"/>
      <c r="K135" s="210"/>
      <c r="L135" s="530"/>
      <c r="M135" s="209"/>
      <c r="N135" s="494"/>
      <c r="O135" s="494"/>
      <c r="P135" s="203"/>
      <c r="Q135" s="203"/>
      <c r="R135" s="208"/>
      <c r="S135" s="205"/>
      <c r="T135" s="529"/>
      <c r="U135" s="203"/>
      <c r="V135" s="203"/>
      <c r="W135" s="208"/>
      <c r="X135" s="205"/>
      <c r="Y135" s="529"/>
      <c r="Z135" s="203"/>
      <c r="AA135" s="203"/>
      <c r="AB135" s="208"/>
      <c r="AC135" s="205"/>
      <c r="AD135" s="529"/>
      <c r="AE135" s="203"/>
      <c r="AF135" s="203"/>
      <c r="AG135" s="208"/>
      <c r="AH135" s="205"/>
      <c r="AI135" s="529"/>
      <c r="AJ135" s="203"/>
      <c r="AK135" s="203"/>
      <c r="AL135" s="208"/>
      <c r="AM135" s="205"/>
      <c r="AN135" s="529"/>
      <c r="AO135" s="203"/>
      <c r="AP135" s="203"/>
      <c r="AQ135" s="208"/>
      <c r="AR135" s="205"/>
      <c r="AS135" s="529"/>
      <c r="AT135" s="203"/>
      <c r="AU135" s="203"/>
      <c r="AV135" s="208"/>
      <c r="AW135" s="205"/>
      <c r="AX135" s="529"/>
    </row>
    <row r="136" spans="2:50" ht="14.25" hidden="1" customHeight="1" outlineLevel="1">
      <c r="B136" s="494"/>
      <c r="C136" s="203">
        <v>10</v>
      </c>
      <c r="D136" s="206"/>
      <c r="E136" s="203"/>
      <c r="F136" s="203"/>
      <c r="G136" s="208"/>
      <c r="H136" s="529"/>
      <c r="I136" s="209"/>
      <c r="J136" s="209"/>
      <c r="K136" s="210"/>
      <c r="L136" s="530"/>
      <c r="M136" s="209"/>
      <c r="N136" s="494"/>
      <c r="O136" s="494"/>
      <c r="P136" s="203"/>
      <c r="Q136" s="203"/>
      <c r="R136" s="208"/>
      <c r="S136" s="205"/>
      <c r="T136" s="529"/>
      <c r="U136" s="203"/>
      <c r="V136" s="203"/>
      <c r="W136" s="208"/>
      <c r="X136" s="205"/>
      <c r="Y136" s="529"/>
      <c r="Z136" s="203"/>
      <c r="AA136" s="203"/>
      <c r="AB136" s="208"/>
      <c r="AC136" s="205"/>
      <c r="AD136" s="529"/>
      <c r="AE136" s="203"/>
      <c r="AF136" s="203"/>
      <c r="AG136" s="208"/>
      <c r="AH136" s="205"/>
      <c r="AI136" s="529"/>
      <c r="AJ136" s="203"/>
      <c r="AK136" s="203"/>
      <c r="AL136" s="208"/>
      <c r="AM136" s="205"/>
      <c r="AN136" s="529"/>
      <c r="AO136" s="203"/>
      <c r="AP136" s="203"/>
      <c r="AQ136" s="208"/>
      <c r="AR136" s="205"/>
      <c r="AS136" s="529"/>
      <c r="AT136" s="203"/>
      <c r="AU136" s="203"/>
      <c r="AV136" s="208"/>
      <c r="AW136" s="205"/>
      <c r="AX136" s="529"/>
    </row>
    <row r="137" spans="2:50" ht="14.25" hidden="1" customHeight="1" outlineLevel="1">
      <c r="B137" s="494"/>
      <c r="C137" s="203">
        <v>11</v>
      </c>
      <c r="D137" s="206"/>
      <c r="E137" s="203"/>
      <c r="F137" s="203"/>
      <c r="G137" s="208"/>
      <c r="H137" s="529"/>
      <c r="I137" s="209"/>
      <c r="J137" s="209"/>
      <c r="K137" s="210"/>
      <c r="L137" s="530"/>
      <c r="M137" s="209"/>
      <c r="N137" s="494"/>
      <c r="O137" s="494"/>
      <c r="P137" s="203"/>
      <c r="Q137" s="203"/>
      <c r="R137" s="208"/>
      <c r="S137" s="205"/>
      <c r="T137" s="529"/>
      <c r="U137" s="203"/>
      <c r="V137" s="203"/>
      <c r="W137" s="208"/>
      <c r="X137" s="205"/>
      <c r="Y137" s="529"/>
      <c r="Z137" s="203"/>
      <c r="AA137" s="203"/>
      <c r="AB137" s="208"/>
      <c r="AC137" s="205"/>
      <c r="AD137" s="529"/>
      <c r="AE137" s="203"/>
      <c r="AF137" s="203"/>
      <c r="AG137" s="208"/>
      <c r="AH137" s="205"/>
      <c r="AI137" s="529"/>
      <c r="AJ137" s="203"/>
      <c r="AK137" s="203"/>
      <c r="AL137" s="208"/>
      <c r="AM137" s="205"/>
      <c r="AN137" s="529"/>
      <c r="AO137" s="203"/>
      <c r="AP137" s="203"/>
      <c r="AQ137" s="208"/>
      <c r="AR137" s="205"/>
      <c r="AS137" s="529"/>
      <c r="AT137" s="203"/>
      <c r="AU137" s="203"/>
      <c r="AV137" s="208"/>
      <c r="AW137" s="205"/>
      <c r="AX137" s="529"/>
    </row>
    <row r="138" spans="2:50" ht="14.25" hidden="1" customHeight="1" outlineLevel="1">
      <c r="B138" s="494"/>
      <c r="C138" s="203">
        <v>12</v>
      </c>
      <c r="D138" s="206"/>
      <c r="E138" s="203"/>
      <c r="F138" s="203"/>
      <c r="G138" s="208"/>
      <c r="H138" s="529"/>
      <c r="I138" s="209"/>
      <c r="J138" s="209"/>
      <c r="K138" s="210"/>
      <c r="L138" s="530"/>
      <c r="M138" s="209"/>
      <c r="N138" s="494"/>
      <c r="O138" s="494"/>
      <c r="P138" s="203"/>
      <c r="Q138" s="203"/>
      <c r="R138" s="208"/>
      <c r="S138" s="205"/>
      <c r="T138" s="529"/>
      <c r="U138" s="203"/>
      <c r="V138" s="203"/>
      <c r="W138" s="208"/>
      <c r="X138" s="205"/>
      <c r="Y138" s="529"/>
      <c r="Z138" s="203"/>
      <c r="AA138" s="203"/>
      <c r="AB138" s="208"/>
      <c r="AC138" s="205"/>
      <c r="AD138" s="529"/>
      <c r="AE138" s="203"/>
      <c r="AF138" s="203"/>
      <c r="AG138" s="208"/>
      <c r="AH138" s="205"/>
      <c r="AI138" s="529"/>
      <c r="AJ138" s="203"/>
      <c r="AK138" s="203"/>
      <c r="AL138" s="208"/>
      <c r="AM138" s="205"/>
      <c r="AN138" s="529"/>
      <c r="AO138" s="203"/>
      <c r="AP138" s="203"/>
      <c r="AQ138" s="208"/>
      <c r="AR138" s="205"/>
      <c r="AS138" s="529"/>
      <c r="AT138" s="203"/>
      <c r="AU138" s="203"/>
      <c r="AV138" s="208"/>
      <c r="AW138" s="205"/>
      <c r="AX138" s="529"/>
    </row>
    <row r="139" spans="2:50" ht="14.25" hidden="1" customHeight="1" outlineLevel="1">
      <c r="B139" s="494"/>
      <c r="C139" s="203">
        <v>13</v>
      </c>
      <c r="D139" s="206"/>
      <c r="E139" s="203"/>
      <c r="F139" s="203"/>
      <c r="G139" s="208"/>
      <c r="H139" s="529"/>
      <c r="I139" s="209"/>
      <c r="J139" s="209"/>
      <c r="K139" s="210"/>
      <c r="L139" s="530"/>
      <c r="M139" s="209"/>
      <c r="N139" s="494"/>
      <c r="O139" s="494"/>
      <c r="P139" s="203"/>
      <c r="Q139" s="203"/>
      <c r="R139" s="208"/>
      <c r="S139" s="205"/>
      <c r="T139" s="529"/>
      <c r="U139" s="203"/>
      <c r="V139" s="203"/>
      <c r="W139" s="208"/>
      <c r="X139" s="205"/>
      <c r="Y139" s="529"/>
      <c r="Z139" s="203"/>
      <c r="AA139" s="203"/>
      <c r="AB139" s="208"/>
      <c r="AC139" s="205"/>
      <c r="AD139" s="529"/>
      <c r="AE139" s="203"/>
      <c r="AF139" s="203"/>
      <c r="AG139" s="208"/>
      <c r="AH139" s="205"/>
      <c r="AI139" s="529"/>
      <c r="AJ139" s="203"/>
      <c r="AK139" s="203"/>
      <c r="AL139" s="208"/>
      <c r="AM139" s="205"/>
      <c r="AN139" s="529"/>
      <c r="AO139" s="203"/>
      <c r="AP139" s="203"/>
      <c r="AQ139" s="208"/>
      <c r="AR139" s="205"/>
      <c r="AS139" s="529"/>
      <c r="AT139" s="203"/>
      <c r="AU139" s="203"/>
      <c r="AV139" s="208"/>
      <c r="AW139" s="205"/>
      <c r="AX139" s="529"/>
    </row>
    <row r="140" spans="2:50" ht="14.25" hidden="1" customHeight="1" outlineLevel="1">
      <c r="B140" s="494"/>
      <c r="C140" s="203">
        <v>14</v>
      </c>
      <c r="D140" s="206"/>
      <c r="E140" s="203"/>
      <c r="F140" s="203"/>
      <c r="G140" s="208"/>
      <c r="H140" s="529"/>
      <c r="I140" s="209"/>
      <c r="J140" s="209"/>
      <c r="K140" s="210"/>
      <c r="L140" s="530"/>
      <c r="M140" s="209"/>
      <c r="N140" s="494"/>
      <c r="O140" s="494"/>
      <c r="P140" s="203"/>
      <c r="Q140" s="203"/>
      <c r="R140" s="208"/>
      <c r="S140" s="205"/>
      <c r="T140" s="529"/>
      <c r="U140" s="203"/>
      <c r="V140" s="203"/>
      <c r="W140" s="208"/>
      <c r="X140" s="205"/>
      <c r="Y140" s="529"/>
      <c r="Z140" s="203"/>
      <c r="AA140" s="203"/>
      <c r="AB140" s="208"/>
      <c r="AC140" s="205"/>
      <c r="AD140" s="529"/>
      <c r="AE140" s="203"/>
      <c r="AF140" s="203"/>
      <c r="AG140" s="208"/>
      <c r="AH140" s="205"/>
      <c r="AI140" s="529"/>
      <c r="AJ140" s="203"/>
      <c r="AK140" s="203"/>
      <c r="AL140" s="208"/>
      <c r="AM140" s="205"/>
      <c r="AN140" s="529"/>
      <c r="AO140" s="203"/>
      <c r="AP140" s="203"/>
      <c r="AQ140" s="208"/>
      <c r="AR140" s="205"/>
      <c r="AS140" s="529"/>
      <c r="AT140" s="203"/>
      <c r="AU140" s="203"/>
      <c r="AV140" s="208"/>
      <c r="AW140" s="205"/>
      <c r="AX140" s="529"/>
    </row>
    <row r="141" spans="2:50" ht="14.25" hidden="1" customHeight="1" outlineLevel="1">
      <c r="B141" s="494"/>
      <c r="C141" s="203">
        <v>15</v>
      </c>
      <c r="D141" s="206"/>
      <c r="E141" s="203"/>
      <c r="F141" s="203"/>
      <c r="G141" s="208"/>
      <c r="H141" s="529"/>
      <c r="I141" s="209"/>
      <c r="J141" s="209"/>
      <c r="K141" s="210"/>
      <c r="L141" s="530"/>
      <c r="M141" s="209"/>
      <c r="N141" s="494"/>
      <c r="O141" s="494"/>
      <c r="P141" s="203"/>
      <c r="Q141" s="207"/>
      <c r="R141" s="208"/>
      <c r="S141" s="205"/>
      <c r="T141" s="529"/>
      <c r="U141" s="203"/>
      <c r="V141" s="203"/>
      <c r="W141" s="208"/>
      <c r="X141" s="205"/>
      <c r="Y141" s="529"/>
      <c r="Z141" s="203"/>
      <c r="AA141" s="203"/>
      <c r="AB141" s="208"/>
      <c r="AC141" s="205"/>
      <c r="AD141" s="529"/>
      <c r="AE141" s="203"/>
      <c r="AF141" s="203"/>
      <c r="AG141" s="208"/>
      <c r="AH141" s="205"/>
      <c r="AI141" s="529"/>
      <c r="AJ141" s="203"/>
      <c r="AK141" s="203"/>
      <c r="AL141" s="208"/>
      <c r="AM141" s="205"/>
      <c r="AN141" s="529"/>
      <c r="AO141" s="203"/>
      <c r="AP141" s="203"/>
      <c r="AQ141" s="208"/>
      <c r="AR141" s="205"/>
      <c r="AS141" s="529"/>
      <c r="AT141" s="203"/>
      <c r="AU141" s="203"/>
      <c r="AV141" s="208"/>
      <c r="AW141" s="205"/>
      <c r="AX141" s="529"/>
    </row>
    <row r="142" spans="2:50" ht="14.25" hidden="1" customHeight="1" outlineLevel="1" collapsed="1">
      <c r="B142" s="532" t="s">
        <v>627</v>
      </c>
      <c r="C142" s="532"/>
      <c r="D142" s="532"/>
      <c r="E142" s="532"/>
      <c r="F142" s="532"/>
      <c r="G142" s="532"/>
      <c r="H142" s="532"/>
      <c r="I142" s="532"/>
      <c r="J142" s="532"/>
      <c r="K142" s="532"/>
      <c r="L142" s="532"/>
      <c r="M142" s="533"/>
      <c r="N142" s="575" t="s">
        <v>445</v>
      </c>
      <c r="O142" s="575" t="s">
        <v>105</v>
      </c>
      <c r="P142" s="587">
        <f>AT122+1</f>
        <v>45916</v>
      </c>
      <c r="Q142" s="588"/>
      <c r="R142" s="588"/>
      <c r="S142" s="588"/>
      <c r="T142" s="588"/>
      <c r="U142" s="589">
        <f>P142+1</f>
        <v>45917</v>
      </c>
      <c r="V142" s="590"/>
      <c r="W142" s="590"/>
      <c r="X142" s="590"/>
      <c r="Y142" s="590"/>
      <c r="Z142" s="587">
        <f t="shared" ref="Z142" si="165">U142+1</f>
        <v>45918</v>
      </c>
      <c r="AA142" s="588"/>
      <c r="AB142" s="588"/>
      <c r="AC142" s="588"/>
      <c r="AD142" s="588"/>
      <c r="AE142" s="589">
        <f t="shared" ref="AE142" si="166">Z142+1</f>
        <v>45919</v>
      </c>
      <c r="AF142" s="590"/>
      <c r="AG142" s="590"/>
      <c r="AH142" s="590"/>
      <c r="AI142" s="590"/>
      <c r="AJ142" s="591">
        <f t="shared" ref="AJ142" si="167">AE142+1</f>
        <v>45920</v>
      </c>
      <c r="AK142" s="592"/>
      <c r="AL142" s="592"/>
      <c r="AM142" s="592"/>
      <c r="AN142" s="593"/>
      <c r="AO142" s="589">
        <f t="shared" ref="AO142" si="168">AJ142+1</f>
        <v>45921</v>
      </c>
      <c r="AP142" s="590"/>
      <c r="AQ142" s="590"/>
      <c r="AR142" s="590"/>
      <c r="AS142" s="590"/>
      <c r="AT142" s="591">
        <f t="shared" ref="AT142" si="169">AO142+1</f>
        <v>45922</v>
      </c>
      <c r="AU142" s="592"/>
      <c r="AV142" s="592"/>
      <c r="AW142" s="592"/>
      <c r="AX142" s="593"/>
    </row>
    <row r="143" spans="2:50" ht="14.25" hidden="1" customHeight="1" outlineLevel="1">
      <c r="B143" s="534"/>
      <c r="C143" s="534"/>
      <c r="D143" s="534"/>
      <c r="E143" s="534"/>
      <c r="F143" s="534"/>
      <c r="G143" s="534"/>
      <c r="H143" s="534"/>
      <c r="I143" s="534"/>
      <c r="J143" s="534"/>
      <c r="K143" s="534"/>
      <c r="L143" s="534"/>
      <c r="M143" s="535"/>
      <c r="N143" s="577"/>
      <c r="O143" s="577"/>
      <c r="P143" s="594">
        <f>P142</f>
        <v>45916</v>
      </c>
      <c r="Q143" s="594"/>
      <c r="R143" s="594"/>
      <c r="S143" s="594"/>
      <c r="T143" s="594"/>
      <c r="U143" s="595">
        <f>U142</f>
        <v>45917</v>
      </c>
      <c r="V143" s="595"/>
      <c r="W143" s="595"/>
      <c r="X143" s="595"/>
      <c r="Y143" s="595"/>
      <c r="Z143" s="594">
        <f t="shared" ref="Z143" si="170">Z142</f>
        <v>45918</v>
      </c>
      <c r="AA143" s="594"/>
      <c r="AB143" s="594"/>
      <c r="AC143" s="594"/>
      <c r="AD143" s="594"/>
      <c r="AE143" s="595">
        <f t="shared" ref="AE143" si="171">AE142</f>
        <v>45919</v>
      </c>
      <c r="AF143" s="595"/>
      <c r="AG143" s="595"/>
      <c r="AH143" s="595"/>
      <c r="AI143" s="595"/>
      <c r="AJ143" s="596">
        <f t="shared" ref="AJ143" si="172">AJ142</f>
        <v>45920</v>
      </c>
      <c r="AK143" s="597"/>
      <c r="AL143" s="597"/>
      <c r="AM143" s="597"/>
      <c r="AN143" s="598"/>
      <c r="AO143" s="595">
        <f t="shared" ref="AO143" si="173">AO142</f>
        <v>45921</v>
      </c>
      <c r="AP143" s="595"/>
      <c r="AQ143" s="595"/>
      <c r="AR143" s="595"/>
      <c r="AS143" s="595"/>
      <c r="AT143" s="596">
        <f t="shared" ref="AT143" si="174">AT142</f>
        <v>45922</v>
      </c>
      <c r="AU143" s="597"/>
      <c r="AV143" s="597"/>
      <c r="AW143" s="597"/>
      <c r="AX143" s="598"/>
    </row>
    <row r="144" spans="2:50" ht="14.25" hidden="1" customHeight="1" outlineLevel="1">
      <c r="B144" s="494" t="s">
        <v>165</v>
      </c>
      <c r="C144" s="494" t="s">
        <v>160</v>
      </c>
      <c r="D144" s="494"/>
      <c r="E144" s="494" t="s">
        <v>161</v>
      </c>
      <c r="F144" s="494"/>
      <c r="G144" s="494"/>
      <c r="H144" s="494" t="s">
        <v>166</v>
      </c>
      <c r="I144" s="527" t="s">
        <v>446</v>
      </c>
      <c r="J144" s="527"/>
      <c r="K144" s="527"/>
      <c r="L144" s="527" t="s">
        <v>166</v>
      </c>
      <c r="M144" s="527" t="s">
        <v>168</v>
      </c>
      <c r="N144" s="494"/>
      <c r="O144" s="494" t="s">
        <v>167</v>
      </c>
      <c r="P144" s="494" t="s">
        <v>163</v>
      </c>
      <c r="Q144" s="494"/>
      <c r="R144" s="494"/>
      <c r="S144" s="494"/>
      <c r="T144" s="494" t="s">
        <v>166</v>
      </c>
      <c r="U144" s="494" t="s">
        <v>163</v>
      </c>
      <c r="V144" s="494"/>
      <c r="W144" s="494"/>
      <c r="X144" s="494"/>
      <c r="Y144" s="494" t="s">
        <v>166</v>
      </c>
      <c r="Z144" s="494" t="s">
        <v>163</v>
      </c>
      <c r="AA144" s="494"/>
      <c r="AB144" s="494"/>
      <c r="AC144" s="494"/>
      <c r="AD144" s="494" t="s">
        <v>166</v>
      </c>
      <c r="AE144" s="494" t="s">
        <v>163</v>
      </c>
      <c r="AF144" s="494"/>
      <c r="AG144" s="494"/>
      <c r="AH144" s="494"/>
      <c r="AI144" s="494" t="s">
        <v>166</v>
      </c>
      <c r="AJ144" s="494" t="s">
        <v>163</v>
      </c>
      <c r="AK144" s="494"/>
      <c r="AL144" s="494"/>
      <c r="AM144" s="494"/>
      <c r="AN144" s="494" t="s">
        <v>166</v>
      </c>
      <c r="AO144" s="494" t="s">
        <v>163</v>
      </c>
      <c r="AP144" s="494"/>
      <c r="AQ144" s="494"/>
      <c r="AR144" s="494"/>
      <c r="AS144" s="494" t="s">
        <v>166</v>
      </c>
      <c r="AT144" s="494" t="s">
        <v>163</v>
      </c>
      <c r="AU144" s="494"/>
      <c r="AV144" s="494"/>
      <c r="AW144" s="494"/>
      <c r="AX144" s="494" t="s">
        <v>166</v>
      </c>
    </row>
    <row r="145" spans="2:50" ht="14.25" hidden="1" customHeight="1" outlineLevel="1">
      <c r="B145" s="494"/>
      <c r="C145" s="494"/>
      <c r="D145" s="494"/>
      <c r="E145" s="494" t="s">
        <v>447</v>
      </c>
      <c r="F145" s="494"/>
      <c r="G145" s="494"/>
      <c r="H145" s="494"/>
      <c r="I145" s="527" t="s">
        <v>447</v>
      </c>
      <c r="J145" s="527"/>
      <c r="K145" s="527"/>
      <c r="L145" s="527"/>
      <c r="M145" s="527"/>
      <c r="N145" s="494"/>
      <c r="O145" s="494"/>
      <c r="P145" s="494" t="s">
        <v>448</v>
      </c>
      <c r="Q145" s="494"/>
      <c r="R145" s="494"/>
      <c r="S145" s="494"/>
      <c r="T145" s="494"/>
      <c r="U145" s="494" t="s">
        <v>448</v>
      </c>
      <c r="V145" s="494"/>
      <c r="W145" s="494"/>
      <c r="X145" s="494"/>
      <c r="Y145" s="494"/>
      <c r="Z145" s="494" t="s">
        <v>448</v>
      </c>
      <c r="AA145" s="494"/>
      <c r="AB145" s="494"/>
      <c r="AC145" s="494"/>
      <c r="AD145" s="494"/>
      <c r="AE145" s="494" t="s">
        <v>448</v>
      </c>
      <c r="AF145" s="494"/>
      <c r="AG145" s="494"/>
      <c r="AH145" s="494"/>
      <c r="AI145" s="494"/>
      <c r="AJ145" s="494" t="s">
        <v>448</v>
      </c>
      <c r="AK145" s="494"/>
      <c r="AL145" s="494"/>
      <c r="AM145" s="494"/>
      <c r="AN145" s="494"/>
      <c r="AO145" s="494" t="s">
        <v>448</v>
      </c>
      <c r="AP145" s="494"/>
      <c r="AQ145" s="494"/>
      <c r="AR145" s="494"/>
      <c r="AS145" s="494"/>
      <c r="AT145" s="494" t="s">
        <v>448</v>
      </c>
      <c r="AU145" s="494"/>
      <c r="AV145" s="494"/>
      <c r="AW145" s="494"/>
      <c r="AX145" s="494"/>
    </row>
    <row r="146" spans="2:50" ht="14.25" hidden="1" customHeight="1" outlineLevel="1">
      <c r="B146" s="494"/>
      <c r="C146" s="494"/>
      <c r="D146" s="494"/>
      <c r="E146" s="203" t="s">
        <v>162</v>
      </c>
      <c r="F146" s="203" t="s">
        <v>449</v>
      </c>
      <c r="G146" s="203" t="s">
        <v>164</v>
      </c>
      <c r="H146" s="494"/>
      <c r="I146" s="204" t="s">
        <v>162</v>
      </c>
      <c r="J146" s="204" t="s">
        <v>449</v>
      </c>
      <c r="K146" s="204" t="s">
        <v>164</v>
      </c>
      <c r="L146" s="527"/>
      <c r="M146" s="527"/>
      <c r="N146" s="494"/>
      <c r="O146" s="494"/>
      <c r="P146" s="203" t="s">
        <v>162</v>
      </c>
      <c r="Q146" s="203" t="s">
        <v>449</v>
      </c>
      <c r="R146" s="203" t="s">
        <v>164</v>
      </c>
      <c r="S146" s="205" t="s">
        <v>168</v>
      </c>
      <c r="T146" s="494"/>
      <c r="U146" s="203" t="s">
        <v>162</v>
      </c>
      <c r="V146" s="203" t="s">
        <v>449</v>
      </c>
      <c r="W146" s="203" t="s">
        <v>164</v>
      </c>
      <c r="X146" s="205" t="s">
        <v>168</v>
      </c>
      <c r="Y146" s="494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494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494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494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494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494"/>
    </row>
    <row r="147" spans="2:50" ht="14.25" hidden="1" customHeight="1" outlineLevel="1">
      <c r="B147" s="494" t="s">
        <v>501</v>
      </c>
      <c r="C147" s="203">
        <v>1</v>
      </c>
      <c r="D147" s="206" t="s">
        <v>421</v>
      </c>
      <c r="E147" s="203">
        <v>21</v>
      </c>
      <c r="F147" s="203">
        <v>3600</v>
      </c>
      <c r="G147" s="208">
        <f t="shared" ref="G147:G152" si="175">F147/E147</f>
        <v>171.42857142857142</v>
      </c>
      <c r="H147" s="529">
        <f>AVERAGE(F147:F161)</f>
        <v>3600</v>
      </c>
      <c r="I147" s="209">
        <f>AVERAGE(P147,U147,Z147,AE147,AJ147,AO147,AT147)</f>
        <v>21</v>
      </c>
      <c r="J147" s="209">
        <f>AVERAGE(Q147,V147,AA147,AF147,AK147,AP147,AU147)</f>
        <v>3032.2047839750362</v>
      </c>
      <c r="K147" s="210">
        <f>AVERAGE(R147,W147,AB147,AG147,AL147,AQ147,AV147)</f>
        <v>144.39070399881126</v>
      </c>
      <c r="L147" s="530">
        <f>IFERROR(AVERAGE(K147:K161),"-")</f>
        <v>154.60115920672655</v>
      </c>
      <c r="M147" s="209">
        <f>RANK(K147, K$147:$K$161)</f>
        <v>6</v>
      </c>
      <c r="N147" s="494"/>
      <c r="O147" s="494"/>
      <c r="P147" s="207">
        <v>21</v>
      </c>
      <c r="Q147" s="207">
        <v>3030.6649282920457</v>
      </c>
      <c r="R147" s="208">
        <f t="shared" ref="R147:R152" si="176">Q147/P147</f>
        <v>144.31737753771645</v>
      </c>
      <c r="S147" s="205">
        <f>RANK(R147, R$147:R$161)</f>
        <v>6</v>
      </c>
      <c r="T147" s="529">
        <f>AVERAGE(R147:R161)</f>
        <v>154.48038983108515</v>
      </c>
      <c r="U147" s="207">
        <v>21</v>
      </c>
      <c r="V147" s="207">
        <v>3031.5789473684217</v>
      </c>
      <c r="W147" s="208">
        <f t="shared" ref="W147:W152" si="177">V147/U147</f>
        <v>144.36090225563913</v>
      </c>
      <c r="X147" s="205">
        <f>RANK(W147, W$147:W$161)</f>
        <v>6</v>
      </c>
      <c r="Y147" s="529">
        <f>AVERAGE(W147:W161)</f>
        <v>154.50420875860797</v>
      </c>
      <c r="Z147" s="207">
        <v>21</v>
      </c>
      <c r="AA147" s="207">
        <v>3031.7880794701982</v>
      </c>
      <c r="AB147" s="208">
        <f t="shared" ref="AB147:AB152" si="178">AA147/Z147</f>
        <v>144.37086092715231</v>
      </c>
      <c r="AC147" s="205">
        <f>RANK(AB147, AB$147:AB$161)</f>
        <v>6</v>
      </c>
      <c r="AD147" s="529">
        <f>AVERAGE(AB147:AB161)</f>
        <v>154.5198027255839</v>
      </c>
      <c r="AE147" s="207">
        <v>21</v>
      </c>
      <c r="AF147" s="207">
        <v>3032.1880650994572</v>
      </c>
      <c r="AG147" s="208">
        <f t="shared" ref="AG147:AG152" si="179">AF147/AE147</f>
        <v>144.38990786187892</v>
      </c>
      <c r="AH147" s="205">
        <f>RANK(AG147, AG$147:AG$161)</f>
        <v>6</v>
      </c>
      <c r="AI147" s="529">
        <f>AVERAGE(AG147:AG161)</f>
        <v>154.67370303738147</v>
      </c>
      <c r="AJ147" s="207">
        <v>21</v>
      </c>
      <c r="AK147" s="207">
        <v>3032.745805903588</v>
      </c>
      <c r="AL147" s="208">
        <f t="shared" ref="AL147:AL152" si="180">AK147/AJ147</f>
        <v>144.4164669477899</v>
      </c>
      <c r="AM147" s="205">
        <f>RANK(AL147, AL$147:AL$161)</f>
        <v>6</v>
      </c>
      <c r="AN147" s="529">
        <f>AVERAGE(AL147:AL161)</f>
        <v>154.68174268793777</v>
      </c>
      <c r="AO147" s="207">
        <v>21</v>
      </c>
      <c r="AP147" s="207">
        <v>3033.1343283582096</v>
      </c>
      <c r="AQ147" s="208">
        <f t="shared" ref="AQ147:AQ152" si="181">AP147/AO147</f>
        <v>144.4349680170576</v>
      </c>
      <c r="AR147" s="205">
        <f>RANK(AQ147, AQ$147:AQ$161)</f>
        <v>6</v>
      </c>
      <c r="AS147" s="529">
        <f>AVERAGE(AQ147:AQ161)</f>
        <v>154.7212673284385</v>
      </c>
      <c r="AT147" s="207">
        <v>21</v>
      </c>
      <c r="AU147" s="207">
        <v>3033.333333333333</v>
      </c>
      <c r="AV147" s="208">
        <f t="shared" ref="AV147:AV152" si="182">AU147/AT147</f>
        <v>144.44444444444443</v>
      </c>
      <c r="AW147" s="205">
        <f>RANK(AV147, AV$147:AV$161)</f>
        <v>6</v>
      </c>
      <c r="AX147" s="529">
        <f>AVERAGE(AV147:AV161)</f>
        <v>154.6270000780512</v>
      </c>
    </row>
    <row r="148" spans="2:50" ht="14.25" hidden="1" customHeight="1" outlineLevel="1">
      <c r="B148" s="494"/>
      <c r="C148" s="203">
        <v>2</v>
      </c>
      <c r="D148" s="206" t="s">
        <v>427</v>
      </c>
      <c r="E148" s="203">
        <v>20</v>
      </c>
      <c r="F148" s="203">
        <v>3600</v>
      </c>
      <c r="G148" s="208">
        <f t="shared" si="175"/>
        <v>180</v>
      </c>
      <c r="H148" s="529"/>
      <c r="I148" s="209">
        <f t="shared" ref="I148:K152" si="183">AVERAGE(P148,U148,Z148,AE148,AJ148,AO148,AT148)</f>
        <v>20</v>
      </c>
      <c r="J148" s="209">
        <f t="shared" si="183"/>
        <v>3205.0444302363603</v>
      </c>
      <c r="K148" s="210">
        <f t="shared" si="183"/>
        <v>160.25222151181802</v>
      </c>
      <c r="L148" s="530"/>
      <c r="M148" s="209">
        <f>RANK(K148, K$147:$K$161)</f>
        <v>1</v>
      </c>
      <c r="N148" s="494"/>
      <c r="O148" s="494"/>
      <c r="P148" s="207">
        <v>20</v>
      </c>
      <c r="Q148" s="207">
        <v>3205.0138368875068</v>
      </c>
      <c r="R148" s="208">
        <f t="shared" si="176"/>
        <v>160.25069184437535</v>
      </c>
      <c r="S148" s="205">
        <f t="shared" ref="S148:S152" si="184">RANK(R148, R$147:R$161)</f>
        <v>1</v>
      </c>
      <c r="T148" s="529"/>
      <c r="U148" s="207">
        <v>20</v>
      </c>
      <c r="V148" s="207">
        <v>3205.1538089869518</v>
      </c>
      <c r="W148" s="208">
        <f t="shared" si="177"/>
        <v>160.25769044934759</v>
      </c>
      <c r="X148" s="205">
        <f t="shared" ref="X148:X149" si="185">RANK(W148, W$147:W$161)</f>
        <v>1</v>
      </c>
      <c r="Y148" s="529"/>
      <c r="Z148" s="207">
        <v>20</v>
      </c>
      <c r="AA148" s="207">
        <v>3205.5478502080477</v>
      </c>
      <c r="AB148" s="208">
        <f t="shared" si="178"/>
        <v>160.27739251040239</v>
      </c>
      <c r="AC148" s="205">
        <f t="shared" ref="AC148:AC149" si="186">RANK(AB148, AB$147:AB$161)</f>
        <v>1</v>
      </c>
      <c r="AD148" s="529"/>
      <c r="AE148" s="207">
        <v>20</v>
      </c>
      <c r="AF148" s="207">
        <v>3205.6868241890284</v>
      </c>
      <c r="AG148" s="208">
        <f t="shared" si="179"/>
        <v>160.28434120945141</v>
      </c>
      <c r="AH148" s="205">
        <f t="shared" ref="AH148:AH149" si="187">RANK(AG148, AG$147:AG$161)</f>
        <v>1</v>
      </c>
      <c r="AI148" s="529"/>
      <c r="AJ148" s="207">
        <v>20</v>
      </c>
      <c r="AK148" s="207">
        <v>3203.6417531230172</v>
      </c>
      <c r="AL148" s="208">
        <f t="shared" si="180"/>
        <v>160.18208765615086</v>
      </c>
      <c r="AM148" s="205">
        <f t="shared" ref="AM148:AM149" si="188">RANK(AL148, AL$147:AL$161)</f>
        <v>1</v>
      </c>
      <c r="AN148" s="529"/>
      <c r="AO148" s="207">
        <v>20</v>
      </c>
      <c r="AP148" s="207">
        <v>3204.1237113402058</v>
      </c>
      <c r="AQ148" s="208">
        <f t="shared" si="181"/>
        <v>160.20618556701029</v>
      </c>
      <c r="AR148" s="205">
        <f t="shared" ref="AR148:AR149" si="189">RANK(AQ148, AQ$147:AQ$161)</f>
        <v>1</v>
      </c>
      <c r="AS148" s="529"/>
      <c r="AT148" s="207">
        <v>20</v>
      </c>
      <c r="AU148" s="207">
        <v>3206.1432269197644</v>
      </c>
      <c r="AV148" s="208">
        <f t="shared" si="182"/>
        <v>160.30716134598822</v>
      </c>
      <c r="AW148" s="205">
        <f t="shared" ref="AW148:AW149" si="190">RANK(AV148, AV$147:AV$161)</f>
        <v>1</v>
      </c>
      <c r="AX148" s="529"/>
    </row>
    <row r="149" spans="2:50" ht="14.25" hidden="1" customHeight="1" outlineLevel="1">
      <c r="B149" s="494"/>
      <c r="C149" s="203">
        <v>3</v>
      </c>
      <c r="D149" s="206" t="s">
        <v>426</v>
      </c>
      <c r="E149" s="203">
        <v>21</v>
      </c>
      <c r="F149" s="203">
        <v>3600</v>
      </c>
      <c r="G149" s="208">
        <f t="shared" si="175"/>
        <v>171.42857142857142</v>
      </c>
      <c r="H149" s="529"/>
      <c r="I149" s="209">
        <f t="shared" si="183"/>
        <v>21</v>
      </c>
      <c r="J149" s="209">
        <f t="shared" si="183"/>
        <v>3200.1562503713367</v>
      </c>
      <c r="K149" s="210">
        <f t="shared" si="183"/>
        <v>152.38839287482557</v>
      </c>
      <c r="L149" s="530"/>
      <c r="M149" s="209">
        <f>RANK(K149, K$147:$K$161)</f>
        <v>4</v>
      </c>
      <c r="N149" s="494"/>
      <c r="O149" s="494"/>
      <c r="P149" s="207">
        <v>21</v>
      </c>
      <c r="Q149" s="207">
        <v>3193.111828365285</v>
      </c>
      <c r="R149" s="208">
        <f t="shared" si="176"/>
        <v>152.05294420787072</v>
      </c>
      <c r="S149" s="205">
        <f t="shared" si="184"/>
        <v>5</v>
      </c>
      <c r="T149" s="529"/>
      <c r="U149" s="207">
        <v>21</v>
      </c>
      <c r="V149" s="207">
        <v>3192.8883731468463</v>
      </c>
      <c r="W149" s="208">
        <f t="shared" si="177"/>
        <v>152.04230348318316</v>
      </c>
      <c r="X149" s="205">
        <f t="shared" si="185"/>
        <v>5</v>
      </c>
      <c r="Y149" s="529"/>
      <c r="Z149" s="207">
        <v>21</v>
      </c>
      <c r="AA149" s="207">
        <v>3193.7598236874037</v>
      </c>
      <c r="AB149" s="208">
        <f t="shared" si="178"/>
        <v>152.08380112797161</v>
      </c>
      <c r="AC149" s="205">
        <f t="shared" si="186"/>
        <v>5</v>
      </c>
      <c r="AD149" s="529"/>
      <c r="AE149" s="207">
        <v>21</v>
      </c>
      <c r="AF149" s="207">
        <v>3208.2467834444278</v>
      </c>
      <c r="AG149" s="208">
        <f t="shared" si="179"/>
        <v>152.77365635449655</v>
      </c>
      <c r="AH149" s="205">
        <f t="shared" si="187"/>
        <v>4</v>
      </c>
      <c r="AI149" s="529"/>
      <c r="AJ149" s="207">
        <v>21</v>
      </c>
      <c r="AK149" s="207">
        <v>3208.6956521739121</v>
      </c>
      <c r="AL149" s="208">
        <f t="shared" si="180"/>
        <v>152.79503105590058</v>
      </c>
      <c r="AM149" s="205">
        <f t="shared" si="188"/>
        <v>4</v>
      </c>
      <c r="AN149" s="529"/>
      <c r="AO149" s="207">
        <v>21</v>
      </c>
      <c r="AP149" s="207">
        <v>3209.8313505033334</v>
      </c>
      <c r="AQ149" s="208">
        <f t="shared" si="181"/>
        <v>152.84911192873017</v>
      </c>
      <c r="AR149" s="205">
        <f t="shared" si="189"/>
        <v>4</v>
      </c>
      <c r="AS149" s="529"/>
      <c r="AT149" s="207">
        <v>21</v>
      </c>
      <c r="AU149" s="207">
        <v>3194.5599412781476</v>
      </c>
      <c r="AV149" s="208">
        <f t="shared" si="182"/>
        <v>152.12190196562608</v>
      </c>
      <c r="AW149" s="205">
        <f t="shared" si="190"/>
        <v>5</v>
      </c>
      <c r="AX149" s="529"/>
    </row>
    <row r="150" spans="2:50" ht="14.25" hidden="1" customHeight="1" outlineLevel="1">
      <c r="B150" s="494"/>
      <c r="C150" s="203">
        <v>4</v>
      </c>
      <c r="D150" s="206" t="s">
        <v>424</v>
      </c>
      <c r="E150" s="203">
        <v>19</v>
      </c>
      <c r="F150" s="203">
        <v>3600</v>
      </c>
      <c r="G150" s="208">
        <f t="shared" si="175"/>
        <v>189.47368421052633</v>
      </c>
      <c r="H150" s="529"/>
      <c r="I150" s="209">
        <f t="shared" si="183"/>
        <v>19</v>
      </c>
      <c r="J150" s="209">
        <f t="shared" si="183"/>
        <v>3028.6157079805266</v>
      </c>
      <c r="K150" s="210">
        <f t="shared" si="183"/>
        <v>159.40082673581719</v>
      </c>
      <c r="L150" s="530"/>
      <c r="M150" s="209">
        <f>RANK(K150, K$147:$K$161)</f>
        <v>2</v>
      </c>
      <c r="N150" s="494"/>
      <c r="O150" s="494"/>
      <c r="P150" s="207">
        <v>19</v>
      </c>
      <c r="Q150" s="207">
        <v>3026.8401789345271</v>
      </c>
      <c r="R150" s="208">
        <f t="shared" si="176"/>
        <v>159.30737783865933</v>
      </c>
      <c r="S150" s="205">
        <f>RANK(R150, R$147:R$161)</f>
        <v>2</v>
      </c>
      <c r="T150" s="529"/>
      <c r="U150" s="207">
        <v>19</v>
      </c>
      <c r="V150" s="207">
        <v>3027.8243105209394</v>
      </c>
      <c r="W150" s="208">
        <f t="shared" si="177"/>
        <v>159.35917423794419</v>
      </c>
      <c r="X150" s="205">
        <f>RANK(W150, W$147:W$161)</f>
        <v>2</v>
      </c>
      <c r="Y150" s="529"/>
      <c r="Z150" s="207">
        <v>19</v>
      </c>
      <c r="AA150" s="207">
        <v>3028.0731603572963</v>
      </c>
      <c r="AB150" s="208">
        <f t="shared" si="178"/>
        <v>159.37227159775244</v>
      </c>
      <c r="AC150" s="205">
        <f>RANK(AB150, AB$147:AB$161)</f>
        <v>2</v>
      </c>
      <c r="AD150" s="529"/>
      <c r="AE150" s="207">
        <v>19</v>
      </c>
      <c r="AF150" s="207">
        <v>3028.5436893203901</v>
      </c>
      <c r="AG150" s="208">
        <f t="shared" si="179"/>
        <v>159.39703628002053</v>
      </c>
      <c r="AH150" s="205">
        <f>RANK(AG150, AG$147:AG$161)</f>
        <v>2</v>
      </c>
      <c r="AI150" s="529"/>
      <c r="AJ150" s="207">
        <v>19</v>
      </c>
      <c r="AK150" s="207">
        <v>3029.1292875989448</v>
      </c>
      <c r="AL150" s="208">
        <f t="shared" si="180"/>
        <v>159.42785724204973</v>
      </c>
      <c r="AM150" s="205">
        <f>RANK(AL150, AL$147:AL$161)</f>
        <v>2</v>
      </c>
      <c r="AN150" s="529"/>
      <c r="AO150" s="207">
        <v>19</v>
      </c>
      <c r="AP150" s="207">
        <v>3029.8608182201597</v>
      </c>
      <c r="AQ150" s="208">
        <f t="shared" si="181"/>
        <v>159.46635885369261</v>
      </c>
      <c r="AR150" s="205">
        <f>RANK(AQ150, AQ$147:AQ$161)</f>
        <v>2</v>
      </c>
      <c r="AS150" s="529"/>
      <c r="AT150" s="207">
        <v>19</v>
      </c>
      <c r="AU150" s="207">
        <v>3030.0385109114272</v>
      </c>
      <c r="AV150" s="208">
        <f t="shared" si="182"/>
        <v>159.47571110060144</v>
      </c>
      <c r="AW150" s="205">
        <f>RANK(AV150, AV$147:AV$161)</f>
        <v>2</v>
      </c>
      <c r="AX150" s="529"/>
    </row>
    <row r="151" spans="2:50" ht="14.25" hidden="1" customHeight="1" outlineLevel="1">
      <c r="B151" s="494"/>
      <c r="C151" s="203">
        <v>5</v>
      </c>
      <c r="D151" s="206" t="s">
        <v>382</v>
      </c>
      <c r="E151" s="203">
        <v>19</v>
      </c>
      <c r="F151" s="203">
        <v>3600</v>
      </c>
      <c r="G151" s="208">
        <f t="shared" si="175"/>
        <v>189.47368421052633</v>
      </c>
      <c r="H151" s="529"/>
      <c r="I151" s="209">
        <f t="shared" si="183"/>
        <v>19</v>
      </c>
      <c r="J151" s="209">
        <f t="shared" si="183"/>
        <v>3018.7786722222017</v>
      </c>
      <c r="K151" s="210">
        <f t="shared" si="183"/>
        <v>158.88308801169484</v>
      </c>
      <c r="L151" s="530"/>
      <c r="M151" s="209">
        <f>RANK(K151, K$147:$K$161)</f>
        <v>3</v>
      </c>
      <c r="N151" s="494"/>
      <c r="O151" s="494"/>
      <c r="P151" s="207">
        <v>19</v>
      </c>
      <c r="Q151" s="207">
        <v>3016.2162162162176</v>
      </c>
      <c r="R151" s="208">
        <f t="shared" si="176"/>
        <v>158.74822190611673</v>
      </c>
      <c r="S151" s="205">
        <f t="shared" si="184"/>
        <v>3</v>
      </c>
      <c r="T151" s="529"/>
      <c r="U151" s="207">
        <v>19</v>
      </c>
      <c r="V151" s="207">
        <v>3016.5556612749774</v>
      </c>
      <c r="W151" s="208">
        <f t="shared" si="177"/>
        <v>158.76608743552512</v>
      </c>
      <c r="X151" s="205">
        <f t="shared" ref="X151:X152" si="191">RANK(W151, W$147:W$161)</f>
        <v>3</v>
      </c>
      <c r="Y151" s="529"/>
      <c r="Z151" s="207">
        <v>19</v>
      </c>
      <c r="AA151" s="207">
        <v>3016.480162767044</v>
      </c>
      <c r="AB151" s="208">
        <f t="shared" si="178"/>
        <v>158.76211382984442</v>
      </c>
      <c r="AC151" s="205">
        <f t="shared" ref="AC151:AC152" si="192">RANK(AB151, AB$147:AB$161)</f>
        <v>3</v>
      </c>
      <c r="AD151" s="529"/>
      <c r="AE151" s="207">
        <v>19</v>
      </c>
      <c r="AF151" s="207">
        <v>3019.0877730931352</v>
      </c>
      <c r="AG151" s="208">
        <f t="shared" si="179"/>
        <v>158.89935647858607</v>
      </c>
      <c r="AH151" s="205">
        <f t="shared" ref="AH151:AH152" si="193">RANK(AG151, AG$147:AG$161)</f>
        <v>3</v>
      </c>
      <c r="AI151" s="529"/>
      <c r="AJ151" s="207">
        <v>19</v>
      </c>
      <c r="AK151" s="207">
        <v>3020.1820340324512</v>
      </c>
      <c r="AL151" s="208">
        <f t="shared" si="180"/>
        <v>158.95694915960269</v>
      </c>
      <c r="AM151" s="205">
        <f t="shared" ref="AM151:AM152" si="194">RANK(AL151, AL$147:AL$161)</f>
        <v>3</v>
      </c>
      <c r="AN151" s="529"/>
      <c r="AO151" s="207">
        <v>19</v>
      </c>
      <c r="AP151" s="207">
        <v>3021.1480362537764</v>
      </c>
      <c r="AQ151" s="208">
        <f t="shared" si="181"/>
        <v>159.00779138177771</v>
      </c>
      <c r="AR151" s="205">
        <f t="shared" ref="AR151:AR152" si="195">RANK(AQ151, AQ$147:AQ$161)</f>
        <v>3</v>
      </c>
      <c r="AS151" s="529"/>
      <c r="AT151" s="207">
        <v>19</v>
      </c>
      <c r="AU151" s="207">
        <v>3021.7808219178105</v>
      </c>
      <c r="AV151" s="208">
        <f t="shared" si="182"/>
        <v>159.04109589041107</v>
      </c>
      <c r="AW151" s="205">
        <f t="shared" ref="AW151:AW152" si="196">RANK(AV151, AV$147:AV$161)</f>
        <v>3</v>
      </c>
      <c r="AX151" s="529"/>
    </row>
    <row r="152" spans="2:50" ht="14.25" hidden="1" customHeight="1" outlineLevel="1">
      <c r="B152" s="494"/>
      <c r="C152" s="203">
        <v>6</v>
      </c>
      <c r="D152" s="206" t="s">
        <v>425</v>
      </c>
      <c r="E152" s="203">
        <v>21</v>
      </c>
      <c r="F152" s="203">
        <v>3600</v>
      </c>
      <c r="G152" s="208">
        <f t="shared" si="175"/>
        <v>171.42857142857142</v>
      </c>
      <c r="H152" s="529"/>
      <c r="I152" s="209">
        <f t="shared" si="183"/>
        <v>21</v>
      </c>
      <c r="J152" s="209">
        <f t="shared" si="183"/>
        <v>3198.1261642552431</v>
      </c>
      <c r="K152" s="210">
        <f t="shared" si="183"/>
        <v>152.29172210739253</v>
      </c>
      <c r="L152" s="530"/>
      <c r="M152" s="209">
        <f>RANK(K152, K$147:$K$161)</f>
        <v>5</v>
      </c>
      <c r="N152" s="494"/>
      <c r="O152" s="494"/>
      <c r="P152" s="207">
        <v>21</v>
      </c>
      <c r="Q152" s="207">
        <v>3196.3202386872135</v>
      </c>
      <c r="R152" s="208">
        <f t="shared" si="176"/>
        <v>152.20572565177207</v>
      </c>
      <c r="S152" s="205">
        <f t="shared" si="184"/>
        <v>4</v>
      </c>
      <c r="T152" s="529"/>
      <c r="U152" s="207">
        <v>21</v>
      </c>
      <c r="V152" s="207">
        <v>3197.020988490181</v>
      </c>
      <c r="W152" s="208">
        <f t="shared" si="177"/>
        <v>152.23909469000861</v>
      </c>
      <c r="X152" s="205">
        <f t="shared" si="191"/>
        <v>4</v>
      </c>
      <c r="Y152" s="529"/>
      <c r="Z152" s="207">
        <v>21</v>
      </c>
      <c r="AA152" s="207">
        <v>3197.299903567985</v>
      </c>
      <c r="AB152" s="208">
        <f t="shared" si="178"/>
        <v>152.25237636038023</v>
      </c>
      <c r="AC152" s="205">
        <f t="shared" si="192"/>
        <v>4</v>
      </c>
      <c r="AD152" s="529"/>
      <c r="AE152" s="207">
        <v>21</v>
      </c>
      <c r="AF152" s="207">
        <v>3198.2563208369606</v>
      </c>
      <c r="AG152" s="208">
        <f t="shared" si="179"/>
        <v>152.29792003985526</v>
      </c>
      <c r="AH152" s="205">
        <f t="shared" si="193"/>
        <v>5</v>
      </c>
      <c r="AI152" s="529"/>
      <c r="AJ152" s="207">
        <v>21</v>
      </c>
      <c r="AK152" s="207">
        <v>3198.5533453887879</v>
      </c>
      <c r="AL152" s="208">
        <f t="shared" si="180"/>
        <v>152.31206406613276</v>
      </c>
      <c r="AM152" s="205">
        <f t="shared" si="194"/>
        <v>5</v>
      </c>
      <c r="AN152" s="529"/>
      <c r="AO152" s="207">
        <v>21</v>
      </c>
      <c r="AP152" s="207">
        <v>3199.6269526696183</v>
      </c>
      <c r="AQ152" s="208">
        <f t="shared" si="181"/>
        <v>152.36318822236277</v>
      </c>
      <c r="AR152" s="205">
        <f t="shared" si="195"/>
        <v>5</v>
      </c>
      <c r="AS152" s="529"/>
      <c r="AT152" s="207">
        <v>21</v>
      </c>
      <c r="AU152" s="207">
        <v>3199.8054001459559</v>
      </c>
      <c r="AV152" s="208">
        <f t="shared" si="182"/>
        <v>152.37168572123599</v>
      </c>
      <c r="AW152" s="205">
        <f t="shared" si="196"/>
        <v>4</v>
      </c>
      <c r="AX152" s="529"/>
    </row>
    <row r="153" spans="2:50" ht="14.25" hidden="1" customHeight="1" outlineLevel="1">
      <c r="B153" s="494"/>
      <c r="C153" s="203">
        <v>7</v>
      </c>
      <c r="D153" s="206"/>
      <c r="E153" s="203"/>
      <c r="F153" s="203"/>
      <c r="G153" s="208"/>
      <c r="H153" s="529"/>
      <c r="I153" s="209"/>
      <c r="J153" s="209"/>
      <c r="K153" s="210"/>
      <c r="L153" s="530"/>
      <c r="M153" s="209"/>
      <c r="N153" s="494"/>
      <c r="O153" s="494"/>
      <c r="P153" s="207"/>
      <c r="Q153" s="207"/>
      <c r="R153" s="208"/>
      <c r="S153" s="205"/>
      <c r="T153" s="529"/>
      <c r="U153" s="207"/>
      <c r="V153" s="207"/>
      <c r="W153" s="208"/>
      <c r="X153" s="205"/>
      <c r="Y153" s="529"/>
      <c r="Z153" s="207"/>
      <c r="AA153" s="207"/>
      <c r="AB153" s="208"/>
      <c r="AC153" s="205"/>
      <c r="AD153" s="529"/>
      <c r="AE153" s="207"/>
      <c r="AF153" s="207"/>
      <c r="AG153" s="208"/>
      <c r="AH153" s="205"/>
      <c r="AI153" s="529"/>
      <c r="AJ153" s="207"/>
      <c r="AK153" s="207"/>
      <c r="AL153" s="208"/>
      <c r="AM153" s="205"/>
      <c r="AN153" s="529"/>
      <c r="AO153" s="207"/>
      <c r="AP153" s="207"/>
      <c r="AQ153" s="208"/>
      <c r="AR153" s="205"/>
      <c r="AS153" s="529"/>
      <c r="AT153" s="207"/>
      <c r="AU153" s="207"/>
      <c r="AV153" s="208"/>
      <c r="AW153" s="205"/>
      <c r="AX153" s="529"/>
    </row>
    <row r="154" spans="2:50" ht="14.25" hidden="1" customHeight="1" outlineLevel="1">
      <c r="B154" s="494"/>
      <c r="C154" s="203">
        <v>8</v>
      </c>
      <c r="D154" s="206"/>
      <c r="E154" s="203"/>
      <c r="F154" s="203"/>
      <c r="G154" s="208"/>
      <c r="H154" s="529"/>
      <c r="I154" s="209"/>
      <c r="J154" s="209"/>
      <c r="K154" s="210"/>
      <c r="L154" s="530"/>
      <c r="M154" s="209"/>
      <c r="N154" s="494"/>
      <c r="O154" s="494"/>
      <c r="P154" s="207"/>
      <c r="Q154" s="207"/>
      <c r="R154" s="208"/>
      <c r="S154" s="205"/>
      <c r="T154" s="529"/>
      <c r="U154" s="207"/>
      <c r="V154" s="207"/>
      <c r="W154" s="208"/>
      <c r="X154" s="205"/>
      <c r="Y154" s="529"/>
      <c r="Z154" s="207"/>
      <c r="AA154" s="207"/>
      <c r="AB154" s="208"/>
      <c r="AC154" s="205"/>
      <c r="AD154" s="529"/>
      <c r="AE154" s="207"/>
      <c r="AF154" s="207"/>
      <c r="AG154" s="208"/>
      <c r="AH154" s="205"/>
      <c r="AI154" s="529"/>
      <c r="AJ154" s="207"/>
      <c r="AK154" s="207"/>
      <c r="AL154" s="208"/>
      <c r="AM154" s="205"/>
      <c r="AN154" s="529"/>
      <c r="AO154" s="207"/>
      <c r="AP154" s="207"/>
      <c r="AQ154" s="208"/>
      <c r="AR154" s="205"/>
      <c r="AS154" s="529"/>
      <c r="AT154" s="207"/>
      <c r="AU154" s="207"/>
      <c r="AV154" s="208"/>
      <c r="AW154" s="205"/>
      <c r="AX154" s="529"/>
    </row>
    <row r="155" spans="2:50" ht="14.25" hidden="1" customHeight="1" outlineLevel="1">
      <c r="B155" s="494"/>
      <c r="C155" s="203">
        <v>9</v>
      </c>
      <c r="D155" s="206"/>
      <c r="E155" s="203"/>
      <c r="F155" s="203"/>
      <c r="G155" s="208"/>
      <c r="H155" s="529"/>
      <c r="I155" s="209"/>
      <c r="J155" s="209"/>
      <c r="K155" s="210"/>
      <c r="L155" s="530"/>
      <c r="M155" s="209"/>
      <c r="N155" s="494"/>
      <c r="O155" s="494"/>
      <c r="P155" s="203"/>
      <c r="Q155" s="203"/>
      <c r="R155" s="208"/>
      <c r="S155" s="205"/>
      <c r="T155" s="529"/>
      <c r="U155" s="203"/>
      <c r="V155" s="203"/>
      <c r="W155" s="208"/>
      <c r="X155" s="205"/>
      <c r="Y155" s="529"/>
      <c r="Z155" s="203"/>
      <c r="AA155" s="203"/>
      <c r="AB155" s="208"/>
      <c r="AC155" s="205"/>
      <c r="AD155" s="529"/>
      <c r="AE155" s="203"/>
      <c r="AF155" s="203"/>
      <c r="AG155" s="208"/>
      <c r="AH155" s="205"/>
      <c r="AI155" s="529"/>
      <c r="AJ155" s="203"/>
      <c r="AK155" s="203"/>
      <c r="AL155" s="208"/>
      <c r="AM155" s="205"/>
      <c r="AN155" s="529"/>
      <c r="AO155" s="203"/>
      <c r="AP155" s="203"/>
      <c r="AQ155" s="208"/>
      <c r="AR155" s="205"/>
      <c r="AS155" s="529"/>
      <c r="AT155" s="203"/>
      <c r="AU155" s="203"/>
      <c r="AV155" s="208"/>
      <c r="AW155" s="205"/>
      <c r="AX155" s="529"/>
    </row>
    <row r="156" spans="2:50" ht="14.25" hidden="1" customHeight="1" outlineLevel="1">
      <c r="B156" s="494"/>
      <c r="C156" s="203">
        <v>10</v>
      </c>
      <c r="D156" s="206"/>
      <c r="E156" s="203"/>
      <c r="F156" s="203"/>
      <c r="G156" s="208"/>
      <c r="H156" s="529"/>
      <c r="I156" s="209"/>
      <c r="J156" s="209"/>
      <c r="K156" s="210"/>
      <c r="L156" s="530"/>
      <c r="M156" s="209"/>
      <c r="N156" s="494"/>
      <c r="O156" s="494"/>
      <c r="P156" s="203"/>
      <c r="Q156" s="203"/>
      <c r="R156" s="208"/>
      <c r="S156" s="205"/>
      <c r="T156" s="529"/>
      <c r="U156" s="203"/>
      <c r="V156" s="203"/>
      <c r="W156" s="208"/>
      <c r="X156" s="205"/>
      <c r="Y156" s="529"/>
      <c r="Z156" s="203"/>
      <c r="AA156" s="203"/>
      <c r="AB156" s="208"/>
      <c r="AC156" s="205"/>
      <c r="AD156" s="529"/>
      <c r="AE156" s="203"/>
      <c r="AF156" s="203"/>
      <c r="AG156" s="208"/>
      <c r="AH156" s="205"/>
      <c r="AI156" s="529"/>
      <c r="AJ156" s="203"/>
      <c r="AK156" s="203"/>
      <c r="AL156" s="208"/>
      <c r="AM156" s="205"/>
      <c r="AN156" s="529"/>
      <c r="AO156" s="203"/>
      <c r="AP156" s="203"/>
      <c r="AQ156" s="208"/>
      <c r="AR156" s="205"/>
      <c r="AS156" s="529"/>
      <c r="AT156" s="203"/>
      <c r="AU156" s="203"/>
      <c r="AV156" s="208"/>
      <c r="AW156" s="205"/>
      <c r="AX156" s="529"/>
    </row>
    <row r="157" spans="2:50" ht="14.25" hidden="1" customHeight="1" outlineLevel="1">
      <c r="B157" s="494"/>
      <c r="C157" s="203">
        <v>11</v>
      </c>
      <c r="D157" s="206"/>
      <c r="E157" s="203"/>
      <c r="F157" s="203"/>
      <c r="G157" s="208"/>
      <c r="H157" s="529"/>
      <c r="I157" s="209"/>
      <c r="J157" s="209"/>
      <c r="K157" s="210"/>
      <c r="L157" s="530"/>
      <c r="M157" s="209"/>
      <c r="N157" s="494"/>
      <c r="O157" s="494"/>
      <c r="P157" s="203"/>
      <c r="Q157" s="203"/>
      <c r="R157" s="208"/>
      <c r="S157" s="205"/>
      <c r="T157" s="529"/>
      <c r="U157" s="203"/>
      <c r="V157" s="203"/>
      <c r="W157" s="208"/>
      <c r="X157" s="205"/>
      <c r="Y157" s="529"/>
      <c r="Z157" s="203"/>
      <c r="AA157" s="203"/>
      <c r="AB157" s="208"/>
      <c r="AC157" s="205"/>
      <c r="AD157" s="529"/>
      <c r="AE157" s="203"/>
      <c r="AF157" s="203"/>
      <c r="AG157" s="208"/>
      <c r="AH157" s="205"/>
      <c r="AI157" s="529"/>
      <c r="AJ157" s="203"/>
      <c r="AK157" s="203"/>
      <c r="AL157" s="208"/>
      <c r="AM157" s="205"/>
      <c r="AN157" s="529"/>
      <c r="AO157" s="203"/>
      <c r="AP157" s="203"/>
      <c r="AQ157" s="208"/>
      <c r="AR157" s="205"/>
      <c r="AS157" s="529"/>
      <c r="AT157" s="203"/>
      <c r="AU157" s="203"/>
      <c r="AV157" s="208"/>
      <c r="AW157" s="205"/>
      <c r="AX157" s="529"/>
    </row>
    <row r="158" spans="2:50" ht="14.25" hidden="1" customHeight="1" outlineLevel="1">
      <c r="B158" s="494"/>
      <c r="C158" s="203">
        <v>12</v>
      </c>
      <c r="D158" s="206"/>
      <c r="E158" s="203"/>
      <c r="F158" s="203"/>
      <c r="G158" s="208"/>
      <c r="H158" s="529"/>
      <c r="I158" s="209"/>
      <c r="J158" s="209"/>
      <c r="K158" s="210"/>
      <c r="L158" s="530"/>
      <c r="M158" s="209"/>
      <c r="N158" s="494"/>
      <c r="O158" s="494"/>
      <c r="P158" s="203"/>
      <c r="Q158" s="203"/>
      <c r="R158" s="208"/>
      <c r="S158" s="205"/>
      <c r="T158" s="529"/>
      <c r="U158" s="203"/>
      <c r="V158" s="203"/>
      <c r="W158" s="208"/>
      <c r="X158" s="205"/>
      <c r="Y158" s="529"/>
      <c r="Z158" s="203"/>
      <c r="AA158" s="203"/>
      <c r="AB158" s="208"/>
      <c r="AC158" s="205"/>
      <c r="AD158" s="529"/>
      <c r="AE158" s="203"/>
      <c r="AF158" s="203"/>
      <c r="AG158" s="208"/>
      <c r="AH158" s="205"/>
      <c r="AI158" s="529"/>
      <c r="AJ158" s="203"/>
      <c r="AK158" s="203"/>
      <c r="AL158" s="208"/>
      <c r="AM158" s="205"/>
      <c r="AN158" s="529"/>
      <c r="AO158" s="203"/>
      <c r="AP158" s="203"/>
      <c r="AQ158" s="208"/>
      <c r="AR158" s="205"/>
      <c r="AS158" s="529"/>
      <c r="AT158" s="203"/>
      <c r="AU158" s="203"/>
      <c r="AV158" s="208"/>
      <c r="AW158" s="205"/>
      <c r="AX158" s="529"/>
    </row>
    <row r="159" spans="2:50" ht="14.25" hidden="1" customHeight="1" outlineLevel="1">
      <c r="B159" s="494"/>
      <c r="C159" s="203">
        <v>13</v>
      </c>
      <c r="D159" s="206"/>
      <c r="E159" s="203"/>
      <c r="F159" s="203"/>
      <c r="G159" s="208"/>
      <c r="H159" s="529"/>
      <c r="I159" s="209"/>
      <c r="J159" s="209"/>
      <c r="K159" s="210"/>
      <c r="L159" s="530"/>
      <c r="M159" s="209"/>
      <c r="N159" s="494"/>
      <c r="O159" s="494"/>
      <c r="P159" s="203"/>
      <c r="Q159" s="203"/>
      <c r="R159" s="208"/>
      <c r="S159" s="205"/>
      <c r="T159" s="529"/>
      <c r="U159" s="203"/>
      <c r="V159" s="203"/>
      <c r="W159" s="208"/>
      <c r="X159" s="205"/>
      <c r="Y159" s="529"/>
      <c r="Z159" s="203"/>
      <c r="AA159" s="203"/>
      <c r="AB159" s="208"/>
      <c r="AC159" s="205"/>
      <c r="AD159" s="529"/>
      <c r="AE159" s="203"/>
      <c r="AF159" s="203"/>
      <c r="AG159" s="208"/>
      <c r="AH159" s="205"/>
      <c r="AI159" s="529"/>
      <c r="AJ159" s="203"/>
      <c r="AK159" s="203"/>
      <c r="AL159" s="208"/>
      <c r="AM159" s="205"/>
      <c r="AN159" s="529"/>
      <c r="AO159" s="203"/>
      <c r="AP159" s="203"/>
      <c r="AQ159" s="208"/>
      <c r="AR159" s="205"/>
      <c r="AS159" s="529"/>
      <c r="AT159" s="203"/>
      <c r="AU159" s="203"/>
      <c r="AV159" s="208"/>
      <c r="AW159" s="205"/>
      <c r="AX159" s="529"/>
    </row>
    <row r="160" spans="2:50" ht="14.25" hidden="1" customHeight="1" outlineLevel="1">
      <c r="B160" s="494"/>
      <c r="C160" s="203">
        <v>14</v>
      </c>
      <c r="D160" s="206"/>
      <c r="E160" s="203"/>
      <c r="F160" s="203"/>
      <c r="G160" s="208"/>
      <c r="H160" s="529"/>
      <c r="I160" s="209"/>
      <c r="J160" s="209"/>
      <c r="K160" s="210"/>
      <c r="L160" s="530"/>
      <c r="M160" s="209"/>
      <c r="N160" s="494"/>
      <c r="O160" s="494"/>
      <c r="P160" s="203"/>
      <c r="Q160" s="203"/>
      <c r="R160" s="208"/>
      <c r="S160" s="205"/>
      <c r="T160" s="529"/>
      <c r="U160" s="203"/>
      <c r="V160" s="203"/>
      <c r="W160" s="208"/>
      <c r="X160" s="205"/>
      <c r="Y160" s="529"/>
      <c r="Z160" s="203"/>
      <c r="AA160" s="203"/>
      <c r="AB160" s="208"/>
      <c r="AC160" s="205"/>
      <c r="AD160" s="529"/>
      <c r="AE160" s="203"/>
      <c r="AF160" s="203"/>
      <c r="AG160" s="208"/>
      <c r="AH160" s="205"/>
      <c r="AI160" s="529"/>
      <c r="AJ160" s="203"/>
      <c r="AK160" s="203"/>
      <c r="AL160" s="208"/>
      <c r="AM160" s="205"/>
      <c r="AN160" s="529"/>
      <c r="AO160" s="203"/>
      <c r="AP160" s="203"/>
      <c r="AQ160" s="208"/>
      <c r="AR160" s="205"/>
      <c r="AS160" s="529"/>
      <c r="AT160" s="203"/>
      <c r="AU160" s="203"/>
      <c r="AV160" s="208"/>
      <c r="AW160" s="205"/>
      <c r="AX160" s="529"/>
    </row>
    <row r="161" spans="2:50" ht="14.25" hidden="1" customHeight="1" outlineLevel="1">
      <c r="B161" s="494"/>
      <c r="C161" s="203">
        <v>15</v>
      </c>
      <c r="D161" s="206"/>
      <c r="E161" s="203"/>
      <c r="F161" s="203"/>
      <c r="G161" s="208"/>
      <c r="H161" s="529"/>
      <c r="I161" s="209"/>
      <c r="J161" s="209"/>
      <c r="K161" s="210"/>
      <c r="L161" s="530"/>
      <c r="M161" s="209"/>
      <c r="N161" s="494"/>
      <c r="O161" s="494"/>
      <c r="P161" s="203"/>
      <c r="Q161" s="207"/>
      <c r="R161" s="208"/>
      <c r="S161" s="205"/>
      <c r="T161" s="529"/>
      <c r="U161" s="203"/>
      <c r="V161" s="207"/>
      <c r="W161" s="208"/>
      <c r="X161" s="205"/>
      <c r="Y161" s="529"/>
      <c r="Z161" s="203"/>
      <c r="AA161" s="207"/>
      <c r="AB161" s="208"/>
      <c r="AC161" s="205"/>
      <c r="AD161" s="529"/>
      <c r="AE161" s="203"/>
      <c r="AF161" s="207"/>
      <c r="AG161" s="208"/>
      <c r="AH161" s="205"/>
      <c r="AI161" s="529"/>
      <c r="AJ161" s="203"/>
      <c r="AK161" s="207"/>
      <c r="AL161" s="208"/>
      <c r="AM161" s="205"/>
      <c r="AN161" s="529"/>
      <c r="AO161" s="203"/>
      <c r="AP161" s="207"/>
      <c r="AQ161" s="208"/>
      <c r="AR161" s="205"/>
      <c r="AS161" s="529"/>
      <c r="AT161" s="203"/>
      <c r="AU161" s="207"/>
      <c r="AV161" s="208"/>
      <c r="AW161" s="205"/>
      <c r="AX161" s="529"/>
    </row>
    <row r="162" spans="2:50" ht="14.25" hidden="1" customHeight="1" outlineLevel="1" collapsed="1">
      <c r="B162" s="532" t="s">
        <v>628</v>
      </c>
      <c r="C162" s="532"/>
      <c r="D162" s="532"/>
      <c r="E162" s="532"/>
      <c r="F162" s="532"/>
      <c r="G162" s="532"/>
      <c r="H162" s="532"/>
      <c r="I162" s="532"/>
      <c r="J162" s="532"/>
      <c r="K162" s="532"/>
      <c r="L162" s="532"/>
      <c r="M162" s="533"/>
      <c r="N162" s="575" t="s">
        <v>445</v>
      </c>
      <c r="O162" s="575" t="s">
        <v>105</v>
      </c>
      <c r="P162" s="587">
        <f>AT142+1</f>
        <v>45923</v>
      </c>
      <c r="Q162" s="588"/>
      <c r="R162" s="588"/>
      <c r="S162" s="588"/>
      <c r="T162" s="588"/>
      <c r="U162" s="589">
        <f>P162+1</f>
        <v>45924</v>
      </c>
      <c r="V162" s="590"/>
      <c r="W162" s="590"/>
      <c r="X162" s="590"/>
      <c r="Y162" s="590"/>
      <c r="Z162" s="587">
        <f t="shared" ref="Z162" si="197">U162+1</f>
        <v>45925</v>
      </c>
      <c r="AA162" s="588"/>
      <c r="AB162" s="588"/>
      <c r="AC162" s="588"/>
      <c r="AD162" s="588"/>
      <c r="AE162" s="589">
        <f t="shared" ref="AE162" si="198">Z162+1</f>
        <v>45926</v>
      </c>
      <c r="AF162" s="590"/>
      <c r="AG162" s="590"/>
      <c r="AH162" s="590"/>
      <c r="AI162" s="590"/>
      <c r="AJ162" s="591">
        <f t="shared" ref="AJ162" si="199">AE162+1</f>
        <v>45927</v>
      </c>
      <c r="AK162" s="592"/>
      <c r="AL162" s="592"/>
      <c r="AM162" s="592"/>
      <c r="AN162" s="593"/>
      <c r="AO162" s="589">
        <f t="shared" ref="AO162" si="200">AJ162+1</f>
        <v>45928</v>
      </c>
      <c r="AP162" s="590"/>
      <c r="AQ162" s="590"/>
      <c r="AR162" s="590"/>
      <c r="AS162" s="590"/>
      <c r="AT162" s="591">
        <f t="shared" ref="AT162" si="201">AO162+1</f>
        <v>45929</v>
      </c>
      <c r="AU162" s="592"/>
      <c r="AV162" s="592"/>
      <c r="AW162" s="592"/>
      <c r="AX162" s="593"/>
    </row>
    <row r="163" spans="2:50" ht="14.25" hidden="1" customHeight="1" outlineLevel="1">
      <c r="B163" s="534"/>
      <c r="C163" s="534"/>
      <c r="D163" s="534"/>
      <c r="E163" s="534"/>
      <c r="F163" s="534"/>
      <c r="G163" s="534"/>
      <c r="H163" s="534"/>
      <c r="I163" s="534"/>
      <c r="J163" s="534"/>
      <c r="K163" s="534"/>
      <c r="L163" s="534"/>
      <c r="M163" s="535"/>
      <c r="N163" s="577"/>
      <c r="O163" s="577"/>
      <c r="P163" s="594">
        <f>P162</f>
        <v>45923</v>
      </c>
      <c r="Q163" s="594"/>
      <c r="R163" s="594"/>
      <c r="S163" s="594"/>
      <c r="T163" s="594"/>
      <c r="U163" s="595">
        <f>U162</f>
        <v>45924</v>
      </c>
      <c r="V163" s="595"/>
      <c r="W163" s="595"/>
      <c r="X163" s="595"/>
      <c r="Y163" s="595"/>
      <c r="Z163" s="594">
        <f t="shared" ref="Z163" si="202">Z162</f>
        <v>45925</v>
      </c>
      <c r="AA163" s="594"/>
      <c r="AB163" s="594"/>
      <c r="AC163" s="594"/>
      <c r="AD163" s="594"/>
      <c r="AE163" s="595">
        <f t="shared" ref="AE163" si="203">AE162</f>
        <v>45926</v>
      </c>
      <c r="AF163" s="595"/>
      <c r="AG163" s="595"/>
      <c r="AH163" s="595"/>
      <c r="AI163" s="595"/>
      <c r="AJ163" s="596">
        <f t="shared" ref="AJ163" si="204">AJ162</f>
        <v>45927</v>
      </c>
      <c r="AK163" s="597"/>
      <c r="AL163" s="597"/>
      <c r="AM163" s="597"/>
      <c r="AN163" s="598"/>
      <c r="AO163" s="595">
        <f t="shared" ref="AO163" si="205">AO162</f>
        <v>45928</v>
      </c>
      <c r="AP163" s="595"/>
      <c r="AQ163" s="595"/>
      <c r="AR163" s="595"/>
      <c r="AS163" s="595"/>
      <c r="AT163" s="596">
        <f t="shared" ref="AT163" si="206">AT162</f>
        <v>45929</v>
      </c>
      <c r="AU163" s="597"/>
      <c r="AV163" s="597"/>
      <c r="AW163" s="597"/>
      <c r="AX163" s="598"/>
    </row>
    <row r="164" spans="2:50" ht="14.25" hidden="1" customHeight="1" outlineLevel="1">
      <c r="B164" s="494" t="s">
        <v>165</v>
      </c>
      <c r="C164" s="494" t="s">
        <v>160</v>
      </c>
      <c r="D164" s="494"/>
      <c r="E164" s="494" t="s">
        <v>161</v>
      </c>
      <c r="F164" s="494"/>
      <c r="G164" s="494"/>
      <c r="H164" s="494" t="s">
        <v>166</v>
      </c>
      <c r="I164" s="527" t="s">
        <v>446</v>
      </c>
      <c r="J164" s="527"/>
      <c r="K164" s="527"/>
      <c r="L164" s="527" t="s">
        <v>166</v>
      </c>
      <c r="M164" s="527" t="s">
        <v>168</v>
      </c>
      <c r="N164" s="494"/>
      <c r="O164" s="494" t="s">
        <v>167</v>
      </c>
      <c r="P164" s="494" t="s">
        <v>163</v>
      </c>
      <c r="Q164" s="494"/>
      <c r="R164" s="494"/>
      <c r="S164" s="494"/>
      <c r="T164" s="494" t="s">
        <v>166</v>
      </c>
      <c r="U164" s="494" t="s">
        <v>163</v>
      </c>
      <c r="V164" s="494"/>
      <c r="W164" s="494"/>
      <c r="X164" s="494"/>
      <c r="Y164" s="494" t="s">
        <v>166</v>
      </c>
      <c r="Z164" s="494" t="s">
        <v>163</v>
      </c>
      <c r="AA164" s="494"/>
      <c r="AB164" s="494"/>
      <c r="AC164" s="494"/>
      <c r="AD164" s="494" t="s">
        <v>166</v>
      </c>
      <c r="AE164" s="494" t="s">
        <v>163</v>
      </c>
      <c r="AF164" s="494"/>
      <c r="AG164" s="494"/>
      <c r="AH164" s="494"/>
      <c r="AI164" s="494" t="s">
        <v>166</v>
      </c>
      <c r="AJ164" s="494" t="s">
        <v>163</v>
      </c>
      <c r="AK164" s="494"/>
      <c r="AL164" s="494"/>
      <c r="AM164" s="494"/>
      <c r="AN164" s="494" t="s">
        <v>166</v>
      </c>
      <c r="AO164" s="494" t="s">
        <v>163</v>
      </c>
      <c r="AP164" s="494"/>
      <c r="AQ164" s="494"/>
      <c r="AR164" s="494"/>
      <c r="AS164" s="494" t="s">
        <v>166</v>
      </c>
      <c r="AT164" s="494" t="s">
        <v>163</v>
      </c>
      <c r="AU164" s="494"/>
      <c r="AV164" s="494"/>
      <c r="AW164" s="494"/>
      <c r="AX164" s="494" t="s">
        <v>166</v>
      </c>
    </row>
    <row r="165" spans="2:50" ht="14.25" hidden="1" customHeight="1" outlineLevel="1">
      <c r="B165" s="494"/>
      <c r="C165" s="494"/>
      <c r="D165" s="494"/>
      <c r="E165" s="494" t="s">
        <v>447</v>
      </c>
      <c r="F165" s="494"/>
      <c r="G165" s="494"/>
      <c r="H165" s="494"/>
      <c r="I165" s="527" t="s">
        <v>447</v>
      </c>
      <c r="J165" s="527"/>
      <c r="K165" s="527"/>
      <c r="L165" s="527"/>
      <c r="M165" s="527"/>
      <c r="N165" s="494"/>
      <c r="O165" s="494"/>
      <c r="P165" s="494" t="s">
        <v>448</v>
      </c>
      <c r="Q165" s="494"/>
      <c r="R165" s="494"/>
      <c r="S165" s="494"/>
      <c r="T165" s="494"/>
      <c r="U165" s="494" t="s">
        <v>448</v>
      </c>
      <c r="V165" s="494"/>
      <c r="W165" s="494"/>
      <c r="X165" s="494"/>
      <c r="Y165" s="494"/>
      <c r="Z165" s="494" t="s">
        <v>448</v>
      </c>
      <c r="AA165" s="494"/>
      <c r="AB165" s="494"/>
      <c r="AC165" s="494"/>
      <c r="AD165" s="494"/>
      <c r="AE165" s="494" t="s">
        <v>448</v>
      </c>
      <c r="AF165" s="494"/>
      <c r="AG165" s="494"/>
      <c r="AH165" s="494"/>
      <c r="AI165" s="494"/>
      <c r="AJ165" s="494" t="s">
        <v>448</v>
      </c>
      <c r="AK165" s="494"/>
      <c r="AL165" s="494"/>
      <c r="AM165" s="494"/>
      <c r="AN165" s="494"/>
      <c r="AO165" s="494" t="s">
        <v>448</v>
      </c>
      <c r="AP165" s="494"/>
      <c r="AQ165" s="494"/>
      <c r="AR165" s="494"/>
      <c r="AS165" s="494"/>
      <c r="AT165" s="494" t="s">
        <v>448</v>
      </c>
      <c r="AU165" s="494"/>
      <c r="AV165" s="494"/>
      <c r="AW165" s="494"/>
      <c r="AX165" s="494"/>
    </row>
    <row r="166" spans="2:50" ht="14.25" hidden="1" customHeight="1" outlineLevel="1">
      <c r="B166" s="494"/>
      <c r="C166" s="494"/>
      <c r="D166" s="494"/>
      <c r="E166" s="203" t="s">
        <v>162</v>
      </c>
      <c r="F166" s="203" t="s">
        <v>449</v>
      </c>
      <c r="G166" s="203" t="s">
        <v>164</v>
      </c>
      <c r="H166" s="494"/>
      <c r="I166" s="204" t="s">
        <v>162</v>
      </c>
      <c r="J166" s="204" t="s">
        <v>449</v>
      </c>
      <c r="K166" s="204" t="s">
        <v>164</v>
      </c>
      <c r="L166" s="527"/>
      <c r="M166" s="527"/>
      <c r="N166" s="494"/>
      <c r="O166" s="494"/>
      <c r="P166" s="203" t="s">
        <v>162</v>
      </c>
      <c r="Q166" s="203" t="s">
        <v>449</v>
      </c>
      <c r="R166" s="203" t="s">
        <v>164</v>
      </c>
      <c r="S166" s="205" t="s">
        <v>168</v>
      </c>
      <c r="T166" s="494"/>
      <c r="U166" s="203" t="s">
        <v>162</v>
      </c>
      <c r="V166" s="203" t="s">
        <v>449</v>
      </c>
      <c r="W166" s="203" t="s">
        <v>164</v>
      </c>
      <c r="X166" s="205" t="s">
        <v>168</v>
      </c>
      <c r="Y166" s="494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494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494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494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494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494"/>
    </row>
    <row r="167" spans="2:50" ht="14.25" hidden="1" customHeight="1" outlineLevel="1">
      <c r="B167" s="494" t="s">
        <v>501</v>
      </c>
      <c r="C167" s="203">
        <v>1</v>
      </c>
      <c r="D167" s="206" t="s">
        <v>421</v>
      </c>
      <c r="E167" s="203">
        <v>21</v>
      </c>
      <c r="F167" s="203">
        <v>3600</v>
      </c>
      <c r="G167" s="208">
        <f t="shared" ref="G167:G172" si="207">F167/E167</f>
        <v>171.42857142857142</v>
      </c>
      <c r="H167" s="529">
        <f>AVERAGE(F167:F181)</f>
        <v>3600</v>
      </c>
      <c r="I167" s="209">
        <f>AVERAGE(P167,U167,Z167,AE167,AJ167,AO167,AT167)</f>
        <v>21</v>
      </c>
      <c r="J167" s="209">
        <f>AVERAGE(Q167,V167,AA167,AF167,AK167,AP167,AU167)</f>
        <v>3037.0816741519129</v>
      </c>
      <c r="K167" s="210">
        <f>AVERAGE(R167,W167,AB167,AG167,AL167,AQ167,AV167)</f>
        <v>144.62293686437681</v>
      </c>
      <c r="L167" s="530">
        <f>IFERROR(AVERAGE(K167:K181),"-")</f>
        <v>154.83861151648361</v>
      </c>
      <c r="M167" s="209">
        <f>RANK(K167, K$167:$K$181)</f>
        <v>6</v>
      </c>
      <c r="N167" s="494"/>
      <c r="O167" s="494"/>
      <c r="P167" s="207">
        <v>21</v>
      </c>
      <c r="Q167" s="207">
        <v>3034.2212472579122</v>
      </c>
      <c r="R167" s="208">
        <f t="shared" ref="R167:R172" si="208">Q167/P167</f>
        <v>144.48672605990058</v>
      </c>
      <c r="S167" s="205">
        <f>RANK(R167, R$167:R$181)</f>
        <v>6</v>
      </c>
      <c r="T167" s="529">
        <f>AVERAGE(R167:R181)</f>
        <v>154.76727662995123</v>
      </c>
      <c r="U167" s="207">
        <v>21</v>
      </c>
      <c r="V167" s="207">
        <v>3034.7471451876004</v>
      </c>
      <c r="W167" s="208">
        <f t="shared" ref="W167:W172" si="209">V167/U167</f>
        <v>144.51176881845717</v>
      </c>
      <c r="X167" s="205">
        <f>RANK(W167, W$167:W$181)</f>
        <v>6</v>
      </c>
      <c r="Y167" s="529">
        <f>AVERAGE(W167:W181)</f>
        <v>154.71152327815784</v>
      </c>
      <c r="Z167" s="207">
        <v>21</v>
      </c>
      <c r="AA167" s="207">
        <v>3034.8754448398586</v>
      </c>
      <c r="AB167" s="208">
        <f t="shared" ref="AB167:AB172" si="210">AA167/Z167</f>
        <v>144.51787832570756</v>
      </c>
      <c r="AC167" s="205">
        <f>RANK(AB167, AB$167:AB$181)</f>
        <v>6</v>
      </c>
      <c r="AD167" s="529">
        <f>AVERAGE(AB167:AB181)</f>
        <v>154.74115177701063</v>
      </c>
      <c r="AE167" s="207">
        <v>21</v>
      </c>
      <c r="AF167" s="207">
        <v>3035.1562500000027</v>
      </c>
      <c r="AG167" s="208">
        <f t="shared" ref="AG167:AG172" si="211">AF167/AE167</f>
        <v>144.53125000000014</v>
      </c>
      <c r="AH167" s="205">
        <f>RANK(AG167, AG$167:AG$181)</f>
        <v>6</v>
      </c>
      <c r="AI167" s="529">
        <f>AVERAGE(AG167:AG181)</f>
        <v>154.77774177425107</v>
      </c>
      <c r="AJ167" s="207">
        <v>21</v>
      </c>
      <c r="AK167" s="207">
        <v>3035.2490421455936</v>
      </c>
      <c r="AL167" s="208">
        <f t="shared" ref="AL167:AL172" si="212">AK167/AJ167</f>
        <v>144.5356686735997</v>
      </c>
      <c r="AM167" s="205">
        <f>RANK(AL167, AL$167:AL$181)</f>
        <v>6</v>
      </c>
      <c r="AN167" s="529">
        <f>AVERAGE(AL167:AL181)</f>
        <v>154.87204392284374</v>
      </c>
      <c r="AO167" s="207">
        <v>21</v>
      </c>
      <c r="AP167" s="207">
        <v>3042.3581429624178</v>
      </c>
      <c r="AQ167" s="208">
        <f t="shared" ref="AQ167:AQ171" si="213">AP167/AO167</f>
        <v>144.87419728392464</v>
      </c>
      <c r="AR167" s="205">
        <f>RANK(AQ167, AQ$167:AQ$181)</f>
        <v>5</v>
      </c>
      <c r="AS167" s="529">
        <f>AVERAGE(AQ167:AQ181)</f>
        <v>155.50101270507415</v>
      </c>
      <c r="AT167" s="207">
        <v>21</v>
      </c>
      <c r="AU167" s="207">
        <v>3042.9644466700056</v>
      </c>
      <c r="AV167" s="208">
        <f t="shared" ref="AV167:AV171" si="214">AU167/AT167</f>
        <v>144.90306888904789</v>
      </c>
      <c r="AW167" s="205">
        <f>RANK(AV167, AV$167:AV$181)</f>
        <v>5</v>
      </c>
      <c r="AX167" s="529">
        <f>AVERAGE(AV167:AV181)</f>
        <v>155.52617913088397</v>
      </c>
    </row>
    <row r="168" spans="2:50" ht="14.25" hidden="1" customHeight="1" outlineLevel="1">
      <c r="B168" s="494"/>
      <c r="C168" s="203">
        <v>2</v>
      </c>
      <c r="D168" s="206" t="s">
        <v>427</v>
      </c>
      <c r="E168" s="203">
        <v>20</v>
      </c>
      <c r="F168" s="203">
        <v>3600</v>
      </c>
      <c r="G168" s="208">
        <f t="shared" si="207"/>
        <v>180</v>
      </c>
      <c r="H168" s="529"/>
      <c r="I168" s="209">
        <f t="shared" ref="I168:K172" si="215">AVERAGE(P168,U168,Z168,AE168,AJ168,AO168,AT168)</f>
        <v>20</v>
      </c>
      <c r="J168" s="209">
        <f t="shared" si="215"/>
        <v>3205.6012515330358</v>
      </c>
      <c r="K168" s="210">
        <f t="shared" si="215"/>
        <v>160.2800625766518</v>
      </c>
      <c r="L168" s="530"/>
      <c r="M168" s="209">
        <f>RANK(K168, K$167:$K$181)</f>
        <v>1</v>
      </c>
      <c r="N168" s="494"/>
      <c r="O168" s="494"/>
      <c r="P168" s="207">
        <v>20</v>
      </c>
      <c r="Q168" s="207">
        <v>3206.5086664308483</v>
      </c>
      <c r="R168" s="208">
        <f t="shared" si="208"/>
        <v>160.32543332154242</v>
      </c>
      <c r="S168" s="205">
        <f t="shared" ref="S168:S172" si="216">RANK(R168, R$167:R$181)</f>
        <v>1</v>
      </c>
      <c r="T168" s="529"/>
      <c r="U168" s="207">
        <v>20</v>
      </c>
      <c r="V168" s="207">
        <v>3202.1196063588186</v>
      </c>
      <c r="W168" s="208">
        <f t="shared" si="209"/>
        <v>160.10598031794092</v>
      </c>
      <c r="X168" s="205">
        <f t="shared" ref="X168:X172" si="217">RANK(W168, W$167:W$181)</f>
        <v>1</v>
      </c>
      <c r="Y168" s="529"/>
      <c r="Z168" s="207">
        <v>20</v>
      </c>
      <c r="AA168" s="207">
        <v>3202.7179006560391</v>
      </c>
      <c r="AB168" s="208">
        <f t="shared" si="210"/>
        <v>160.13589503280195</v>
      </c>
      <c r="AC168" s="205">
        <f t="shared" ref="AC168:AC172" si="218">RANK(AB168, AB$167:AB$181)</f>
        <v>1</v>
      </c>
      <c r="AD168" s="529"/>
      <c r="AE168" s="207">
        <v>20</v>
      </c>
      <c r="AF168" s="207">
        <v>3203.3484162895984</v>
      </c>
      <c r="AG168" s="208">
        <f t="shared" si="211"/>
        <v>160.16742081447993</v>
      </c>
      <c r="AH168" s="205">
        <f t="shared" ref="AH168:AH172" si="219">RANK(AG168, AG$167:AG$181)</f>
        <v>1</v>
      </c>
      <c r="AI168" s="529"/>
      <c r="AJ168" s="207">
        <v>20</v>
      </c>
      <c r="AK168" s="207">
        <v>3207.7024070021903</v>
      </c>
      <c r="AL168" s="208">
        <f t="shared" si="212"/>
        <v>160.3851203501095</v>
      </c>
      <c r="AM168" s="205">
        <f t="shared" ref="AM168:AM172" si="220">RANK(AL168, AL$167:AL$181)</f>
        <v>1</v>
      </c>
      <c r="AN168" s="529"/>
      <c r="AO168" s="207">
        <v>20</v>
      </c>
      <c r="AP168" s="207">
        <v>3208.2583048742617</v>
      </c>
      <c r="AQ168" s="208">
        <f t="shared" si="213"/>
        <v>160.41291524371309</v>
      </c>
      <c r="AR168" s="205">
        <f t="shared" ref="AR168:AR171" si="221">RANK(AQ168, AQ$167:AQ$181)</f>
        <v>1</v>
      </c>
      <c r="AS168" s="529"/>
      <c r="AT168" s="207">
        <v>20</v>
      </c>
      <c r="AU168" s="207">
        <v>3208.5534591194964</v>
      </c>
      <c r="AV168" s="208">
        <f t="shared" si="214"/>
        <v>160.42767295597483</v>
      </c>
      <c r="AW168" s="205">
        <f t="shared" ref="AW168:AW171" si="222">RANK(AV168, AV$167:AV$181)</f>
        <v>1</v>
      </c>
      <c r="AX168" s="529"/>
    </row>
    <row r="169" spans="2:50" ht="14.25" hidden="1" customHeight="1" outlineLevel="1">
      <c r="B169" s="494"/>
      <c r="C169" s="203">
        <v>3</v>
      </c>
      <c r="D169" s="206" t="s">
        <v>426</v>
      </c>
      <c r="E169" s="203">
        <v>21</v>
      </c>
      <c r="F169" s="203">
        <v>3600</v>
      </c>
      <c r="G169" s="208">
        <f t="shared" si="207"/>
        <v>171.42857142857142</v>
      </c>
      <c r="H169" s="529"/>
      <c r="I169" s="209">
        <f t="shared" si="215"/>
        <v>21</v>
      </c>
      <c r="J169" s="209">
        <f t="shared" si="215"/>
        <v>3210.5036112590165</v>
      </c>
      <c r="K169" s="210">
        <f t="shared" si="215"/>
        <v>152.88112434566742</v>
      </c>
      <c r="L169" s="530"/>
      <c r="M169" s="209">
        <f>RANK(K169, K$167:$K$181)</f>
        <v>4</v>
      </c>
      <c r="N169" s="494"/>
      <c r="O169" s="494"/>
      <c r="P169" s="207">
        <v>21</v>
      </c>
      <c r="Q169" s="207">
        <v>3209.9582753824761</v>
      </c>
      <c r="R169" s="208">
        <f t="shared" si="208"/>
        <v>152.8551559705941</v>
      </c>
      <c r="S169" s="205">
        <f t="shared" si="216"/>
        <v>4</v>
      </c>
      <c r="T169" s="529"/>
      <c r="U169" s="207">
        <v>21</v>
      </c>
      <c r="V169" s="207">
        <v>3205.0693069306872</v>
      </c>
      <c r="W169" s="208">
        <f t="shared" si="209"/>
        <v>152.62234794908034</v>
      </c>
      <c r="X169" s="205">
        <f t="shared" si="217"/>
        <v>4</v>
      </c>
      <c r="Y169" s="529"/>
      <c r="Z169" s="207">
        <v>21</v>
      </c>
      <c r="AA169" s="207">
        <v>3205.5544987635571</v>
      </c>
      <c r="AB169" s="208">
        <f t="shared" si="210"/>
        <v>152.64545232207416</v>
      </c>
      <c r="AC169" s="205">
        <f t="shared" si="218"/>
        <v>4</v>
      </c>
      <c r="AD169" s="529"/>
      <c r="AE169" s="207">
        <v>21</v>
      </c>
      <c r="AF169" s="207">
        <v>3206.5252854812402</v>
      </c>
      <c r="AG169" s="208">
        <f t="shared" si="211"/>
        <v>152.69168026101144</v>
      </c>
      <c r="AH169" s="205">
        <f t="shared" si="219"/>
        <v>4</v>
      </c>
      <c r="AI169" s="529"/>
      <c r="AJ169" s="207">
        <v>21</v>
      </c>
      <c r="AK169" s="207">
        <v>3210.5391729192106</v>
      </c>
      <c r="AL169" s="208">
        <f t="shared" si="212"/>
        <v>152.88281775805766</v>
      </c>
      <c r="AM169" s="205">
        <f t="shared" si="220"/>
        <v>4</v>
      </c>
      <c r="AN169" s="529"/>
      <c r="AO169" s="207">
        <v>21</v>
      </c>
      <c r="AP169" s="207">
        <v>3217.7917828142076</v>
      </c>
      <c r="AQ169" s="208">
        <f t="shared" si="213"/>
        <v>153.22818013400988</v>
      </c>
      <c r="AR169" s="205">
        <f t="shared" si="221"/>
        <v>4</v>
      </c>
      <c r="AS169" s="529"/>
      <c r="AT169" s="207">
        <v>21</v>
      </c>
      <c r="AU169" s="207">
        <v>3218.0869565217349</v>
      </c>
      <c r="AV169" s="208">
        <f t="shared" si="214"/>
        <v>153.24223602484452</v>
      </c>
      <c r="AW169" s="205">
        <f t="shared" si="222"/>
        <v>4</v>
      </c>
      <c r="AX169" s="529"/>
    </row>
    <row r="170" spans="2:50" ht="14.25" hidden="1" customHeight="1" outlineLevel="1">
      <c r="B170" s="494"/>
      <c r="C170" s="203">
        <v>4</v>
      </c>
      <c r="D170" s="206" t="s">
        <v>424</v>
      </c>
      <c r="E170" s="203">
        <v>19</v>
      </c>
      <c r="F170" s="203">
        <v>3600</v>
      </c>
      <c r="G170" s="208">
        <f t="shared" si="207"/>
        <v>189.47368421052633</v>
      </c>
      <c r="H170" s="529"/>
      <c r="I170" s="209">
        <f t="shared" si="215"/>
        <v>19</v>
      </c>
      <c r="J170" s="209">
        <f t="shared" si="215"/>
        <v>3032.8457513645812</v>
      </c>
      <c r="K170" s="210">
        <f t="shared" si="215"/>
        <v>159.62346059813586</v>
      </c>
      <c r="L170" s="530"/>
      <c r="M170" s="209">
        <f>RANK(K170, K$167:$K$181)</f>
        <v>2</v>
      </c>
      <c r="N170" s="494"/>
      <c r="O170" s="494"/>
      <c r="P170" s="207">
        <v>19</v>
      </c>
      <c r="Q170" s="207">
        <v>3030.3595206391483</v>
      </c>
      <c r="R170" s="208">
        <f t="shared" si="208"/>
        <v>159.49260634942885</v>
      </c>
      <c r="S170" s="205">
        <f t="shared" si="216"/>
        <v>2</v>
      </c>
      <c r="T170" s="529"/>
      <c r="U170" s="207">
        <v>19</v>
      </c>
      <c r="V170" s="207">
        <v>3031.8664643399106</v>
      </c>
      <c r="W170" s="208">
        <f t="shared" si="209"/>
        <v>159.57191917578476</v>
      </c>
      <c r="X170" s="205">
        <f t="shared" si="217"/>
        <v>2</v>
      </c>
      <c r="Y170" s="529"/>
      <c r="Z170" s="207">
        <v>19</v>
      </c>
      <c r="AA170" s="207">
        <v>3032.3651452282174</v>
      </c>
      <c r="AB170" s="208">
        <f t="shared" si="210"/>
        <v>159.59816553832724</v>
      </c>
      <c r="AC170" s="205">
        <f t="shared" si="218"/>
        <v>2</v>
      </c>
      <c r="AD170" s="529"/>
      <c r="AE170" s="207">
        <v>19</v>
      </c>
      <c r="AF170" s="207">
        <v>3033.1202789076096</v>
      </c>
      <c r="AG170" s="208">
        <f t="shared" si="211"/>
        <v>159.63790941618998</v>
      </c>
      <c r="AH170" s="205">
        <f t="shared" si="219"/>
        <v>2</v>
      </c>
      <c r="AI170" s="529"/>
      <c r="AJ170" s="207">
        <v>19</v>
      </c>
      <c r="AK170" s="207">
        <v>3033.7408312958437</v>
      </c>
      <c r="AL170" s="208">
        <f t="shared" si="212"/>
        <v>159.6705700682023</v>
      </c>
      <c r="AM170" s="205">
        <f t="shared" si="220"/>
        <v>2</v>
      </c>
      <c r="AN170" s="529"/>
      <c r="AO170" s="207">
        <v>19</v>
      </c>
      <c r="AP170" s="207">
        <v>3034.0540540540551</v>
      </c>
      <c r="AQ170" s="208">
        <f t="shared" si="213"/>
        <v>159.68705547652922</v>
      </c>
      <c r="AR170" s="205">
        <f t="shared" si="221"/>
        <v>2</v>
      </c>
      <c r="AS170" s="529"/>
      <c r="AT170" s="207">
        <v>19</v>
      </c>
      <c r="AU170" s="207">
        <v>3034.4139650872821</v>
      </c>
      <c r="AV170" s="208">
        <f t="shared" si="214"/>
        <v>159.70599816248853</v>
      </c>
      <c r="AW170" s="205">
        <f t="shared" si="222"/>
        <v>2</v>
      </c>
      <c r="AX170" s="529"/>
    </row>
    <row r="171" spans="2:50" ht="14.25" hidden="1" customHeight="1" outlineLevel="1">
      <c r="B171" s="494"/>
      <c r="C171" s="203">
        <v>5</v>
      </c>
      <c r="D171" s="206" t="s">
        <v>382</v>
      </c>
      <c r="E171" s="203">
        <v>19</v>
      </c>
      <c r="F171" s="203">
        <v>3600</v>
      </c>
      <c r="G171" s="208">
        <f t="shared" si="207"/>
        <v>189.47368421052633</v>
      </c>
      <c r="H171" s="529"/>
      <c r="I171" s="209">
        <f t="shared" si="215"/>
        <v>19</v>
      </c>
      <c r="J171" s="209">
        <f t="shared" si="215"/>
        <v>3024.6182574845984</v>
      </c>
      <c r="K171" s="210">
        <f t="shared" si="215"/>
        <v>159.19043460445255</v>
      </c>
      <c r="L171" s="530"/>
      <c r="M171" s="209">
        <f>RANK(K171, K$167:$K$181)</f>
        <v>3</v>
      </c>
      <c r="N171" s="494"/>
      <c r="O171" s="494"/>
      <c r="P171" s="207">
        <v>19</v>
      </c>
      <c r="Q171" s="207">
        <v>3021.8334499650086</v>
      </c>
      <c r="R171" s="208">
        <f t="shared" si="208"/>
        <v>159.04386578763203</v>
      </c>
      <c r="S171" s="205">
        <f t="shared" si="216"/>
        <v>3</v>
      </c>
      <c r="T171" s="529"/>
      <c r="U171" s="207">
        <v>19</v>
      </c>
      <c r="V171" s="207">
        <v>3022.2558667676012</v>
      </c>
      <c r="W171" s="208">
        <f t="shared" si="209"/>
        <v>159.06609825092639</v>
      </c>
      <c r="X171" s="205">
        <f t="shared" si="217"/>
        <v>3</v>
      </c>
      <c r="Y171" s="529"/>
      <c r="Z171" s="207">
        <v>19</v>
      </c>
      <c r="AA171" s="207">
        <v>3023.4664470975717</v>
      </c>
      <c r="AB171" s="208">
        <f t="shared" si="210"/>
        <v>159.12981300513536</v>
      </c>
      <c r="AC171" s="205">
        <f t="shared" si="218"/>
        <v>3</v>
      </c>
      <c r="AD171" s="529"/>
      <c r="AE171" s="207">
        <v>19</v>
      </c>
      <c r="AF171" s="207">
        <v>3024.6025104602536</v>
      </c>
      <c r="AG171" s="208">
        <f t="shared" si="211"/>
        <v>159.18960581369757</v>
      </c>
      <c r="AH171" s="205">
        <f t="shared" si="219"/>
        <v>3</v>
      </c>
      <c r="AI171" s="529"/>
      <c r="AJ171" s="207">
        <v>19</v>
      </c>
      <c r="AK171" s="207">
        <v>3025.7314629258517</v>
      </c>
      <c r="AL171" s="208">
        <f t="shared" si="212"/>
        <v>159.2490243645185</v>
      </c>
      <c r="AM171" s="205">
        <f t="shared" si="220"/>
        <v>3</v>
      </c>
      <c r="AN171" s="529"/>
      <c r="AO171" s="207">
        <v>19</v>
      </c>
      <c r="AP171" s="207">
        <v>3026.7515923566843</v>
      </c>
      <c r="AQ171" s="208">
        <f t="shared" si="213"/>
        <v>159.3027153871939</v>
      </c>
      <c r="AR171" s="205">
        <f t="shared" si="221"/>
        <v>3</v>
      </c>
      <c r="AS171" s="529"/>
      <c r="AT171" s="207">
        <v>19</v>
      </c>
      <c r="AU171" s="207">
        <v>3027.6864728192168</v>
      </c>
      <c r="AV171" s="208">
        <f t="shared" si="214"/>
        <v>159.35191962206403</v>
      </c>
      <c r="AW171" s="205">
        <f t="shared" si="222"/>
        <v>3</v>
      </c>
      <c r="AX171" s="529"/>
    </row>
    <row r="172" spans="2:50" ht="14.25" hidden="1" customHeight="1" outlineLevel="1">
      <c r="B172" s="494"/>
      <c r="C172" s="203">
        <v>6</v>
      </c>
      <c r="D172" s="206" t="s">
        <v>425</v>
      </c>
      <c r="E172" s="203">
        <v>21</v>
      </c>
      <c r="F172" s="203">
        <v>3600</v>
      </c>
      <c r="G172" s="208">
        <f t="shared" si="207"/>
        <v>171.42857142857142</v>
      </c>
      <c r="H172" s="529"/>
      <c r="I172" s="209">
        <f t="shared" si="215"/>
        <v>21</v>
      </c>
      <c r="J172" s="209">
        <f t="shared" si="215"/>
        <v>3201.1066523019622</v>
      </c>
      <c r="K172" s="210">
        <f t="shared" si="215"/>
        <v>152.43365010961728</v>
      </c>
      <c r="L172" s="530"/>
      <c r="M172" s="209">
        <f>RANK(K172, K$167:$K$181)</f>
        <v>5</v>
      </c>
      <c r="N172" s="494"/>
      <c r="O172" s="494"/>
      <c r="P172" s="207">
        <v>21</v>
      </c>
      <c r="Q172" s="207">
        <v>3200.3973181027959</v>
      </c>
      <c r="R172" s="208">
        <f t="shared" si="208"/>
        <v>152.39987229060932</v>
      </c>
      <c r="S172" s="205">
        <f t="shared" si="216"/>
        <v>5</v>
      </c>
      <c r="T172" s="529"/>
      <c r="U172" s="207">
        <v>21</v>
      </c>
      <c r="V172" s="207">
        <v>3200.2115282919053</v>
      </c>
      <c r="W172" s="208">
        <f t="shared" si="209"/>
        <v>152.39102515675739</v>
      </c>
      <c r="X172" s="205">
        <f t="shared" si="217"/>
        <v>5</v>
      </c>
      <c r="Y172" s="529"/>
      <c r="Z172" s="207">
        <v>21</v>
      </c>
      <c r="AA172" s="207">
        <v>3200.8138351983662</v>
      </c>
      <c r="AB172" s="208">
        <f t="shared" si="210"/>
        <v>152.41970643801744</v>
      </c>
      <c r="AC172" s="205">
        <f t="shared" si="218"/>
        <v>5</v>
      </c>
      <c r="AD172" s="529"/>
      <c r="AE172" s="207">
        <v>21</v>
      </c>
      <c r="AF172" s="207">
        <v>3201.4202711426742</v>
      </c>
      <c r="AG172" s="208">
        <f t="shared" si="211"/>
        <v>152.44858434012735</v>
      </c>
      <c r="AH172" s="205">
        <f t="shared" si="219"/>
        <v>5</v>
      </c>
      <c r="AI172" s="529"/>
      <c r="AJ172" s="207">
        <v>21</v>
      </c>
      <c r="AK172" s="207">
        <v>3202.6903087740707</v>
      </c>
      <c r="AL172" s="208">
        <f t="shared" si="212"/>
        <v>152.50906232257481</v>
      </c>
      <c r="AM172" s="205">
        <f t="shared" si="220"/>
        <v>5</v>
      </c>
      <c r="AN172" s="529"/>
      <c r="AO172" s="207"/>
      <c r="AP172" s="207"/>
      <c r="AQ172" s="208"/>
      <c r="AR172" s="205"/>
      <c r="AS172" s="529"/>
      <c r="AT172" s="207"/>
      <c r="AU172" s="207"/>
      <c r="AV172" s="208"/>
      <c r="AW172" s="205"/>
      <c r="AX172" s="529"/>
    </row>
    <row r="173" spans="2:50" ht="14.25" hidden="1" customHeight="1" outlineLevel="1">
      <c r="B173" s="494"/>
      <c r="C173" s="203">
        <v>7</v>
      </c>
      <c r="D173" s="206"/>
      <c r="E173" s="203"/>
      <c r="F173" s="203"/>
      <c r="G173" s="208"/>
      <c r="H173" s="529"/>
      <c r="I173" s="209"/>
      <c r="J173" s="209"/>
      <c r="K173" s="210"/>
      <c r="L173" s="530"/>
      <c r="M173" s="209"/>
      <c r="N173" s="494"/>
      <c r="O173" s="494"/>
      <c r="P173" s="203"/>
      <c r="Q173" s="203"/>
      <c r="R173" s="208"/>
      <c r="S173" s="205"/>
      <c r="T173" s="529"/>
      <c r="U173" s="203"/>
      <c r="V173" s="203"/>
      <c r="W173" s="208"/>
      <c r="X173" s="205"/>
      <c r="Y173" s="529"/>
      <c r="Z173" s="203"/>
      <c r="AA173" s="203"/>
      <c r="AB173" s="208"/>
      <c r="AC173" s="205"/>
      <c r="AD173" s="529"/>
      <c r="AE173" s="203"/>
      <c r="AF173" s="203"/>
      <c r="AG173" s="208"/>
      <c r="AH173" s="205"/>
      <c r="AI173" s="529"/>
      <c r="AJ173" s="203"/>
      <c r="AK173" s="203"/>
      <c r="AL173" s="208"/>
      <c r="AM173" s="205"/>
      <c r="AN173" s="529"/>
      <c r="AO173" s="203"/>
      <c r="AP173" s="203"/>
      <c r="AQ173" s="208"/>
      <c r="AR173" s="205"/>
      <c r="AS173" s="529"/>
      <c r="AT173" s="203"/>
      <c r="AU173" s="203"/>
      <c r="AV173" s="208"/>
      <c r="AW173" s="205"/>
      <c r="AX173" s="529"/>
    </row>
    <row r="174" spans="2:50" ht="14.25" hidden="1" customHeight="1" outlineLevel="1">
      <c r="B174" s="494"/>
      <c r="C174" s="203">
        <v>8</v>
      </c>
      <c r="D174" s="206"/>
      <c r="E174" s="203"/>
      <c r="F174" s="203"/>
      <c r="G174" s="208"/>
      <c r="H174" s="529"/>
      <c r="I174" s="209"/>
      <c r="J174" s="209"/>
      <c r="K174" s="210"/>
      <c r="L174" s="530"/>
      <c r="M174" s="209"/>
      <c r="N174" s="494"/>
      <c r="O174" s="494"/>
      <c r="P174" s="203"/>
      <c r="Q174" s="203"/>
      <c r="R174" s="208"/>
      <c r="S174" s="205"/>
      <c r="T174" s="529"/>
      <c r="U174" s="203"/>
      <c r="V174" s="203"/>
      <c r="W174" s="208"/>
      <c r="X174" s="205"/>
      <c r="Y174" s="529"/>
      <c r="Z174" s="203"/>
      <c r="AA174" s="203"/>
      <c r="AB174" s="208"/>
      <c r="AC174" s="205"/>
      <c r="AD174" s="529"/>
      <c r="AE174" s="203"/>
      <c r="AF174" s="203"/>
      <c r="AG174" s="208"/>
      <c r="AH174" s="205"/>
      <c r="AI174" s="529"/>
      <c r="AJ174" s="203"/>
      <c r="AK174" s="203"/>
      <c r="AL174" s="208"/>
      <c r="AM174" s="205"/>
      <c r="AN174" s="529"/>
      <c r="AO174" s="203"/>
      <c r="AP174" s="203"/>
      <c r="AQ174" s="208"/>
      <c r="AR174" s="205"/>
      <c r="AS174" s="529"/>
      <c r="AT174" s="203"/>
      <c r="AU174" s="203"/>
      <c r="AV174" s="208"/>
      <c r="AW174" s="205"/>
      <c r="AX174" s="529"/>
    </row>
    <row r="175" spans="2:50" ht="14.25" hidden="1" customHeight="1" outlineLevel="1">
      <c r="B175" s="494"/>
      <c r="C175" s="203">
        <v>9</v>
      </c>
      <c r="D175" s="206"/>
      <c r="E175" s="203"/>
      <c r="F175" s="203"/>
      <c r="G175" s="208"/>
      <c r="H175" s="529"/>
      <c r="I175" s="209"/>
      <c r="J175" s="209"/>
      <c r="K175" s="210"/>
      <c r="L175" s="530"/>
      <c r="M175" s="209"/>
      <c r="N175" s="494"/>
      <c r="O175" s="494"/>
      <c r="P175" s="203"/>
      <c r="Q175" s="203"/>
      <c r="R175" s="208"/>
      <c r="S175" s="205"/>
      <c r="T175" s="529"/>
      <c r="U175" s="203"/>
      <c r="V175" s="203"/>
      <c r="W175" s="208"/>
      <c r="X175" s="205"/>
      <c r="Y175" s="529"/>
      <c r="Z175" s="203"/>
      <c r="AA175" s="203"/>
      <c r="AB175" s="208"/>
      <c r="AC175" s="205"/>
      <c r="AD175" s="529"/>
      <c r="AE175" s="203"/>
      <c r="AF175" s="203"/>
      <c r="AG175" s="208"/>
      <c r="AH175" s="205"/>
      <c r="AI175" s="529"/>
      <c r="AJ175" s="203"/>
      <c r="AK175" s="203"/>
      <c r="AL175" s="208"/>
      <c r="AM175" s="205"/>
      <c r="AN175" s="529"/>
      <c r="AO175" s="203"/>
      <c r="AP175" s="203"/>
      <c r="AQ175" s="208"/>
      <c r="AR175" s="205"/>
      <c r="AS175" s="529"/>
      <c r="AT175" s="203"/>
      <c r="AU175" s="203"/>
      <c r="AV175" s="208"/>
      <c r="AW175" s="205"/>
      <c r="AX175" s="529"/>
    </row>
    <row r="176" spans="2:50" ht="14.25" hidden="1" customHeight="1" outlineLevel="1">
      <c r="B176" s="494"/>
      <c r="C176" s="203">
        <v>10</v>
      </c>
      <c r="D176" s="206"/>
      <c r="E176" s="203"/>
      <c r="F176" s="203"/>
      <c r="G176" s="208"/>
      <c r="H176" s="529"/>
      <c r="I176" s="209"/>
      <c r="J176" s="209"/>
      <c r="K176" s="210"/>
      <c r="L176" s="530"/>
      <c r="M176" s="209"/>
      <c r="N176" s="494"/>
      <c r="O176" s="494"/>
      <c r="P176" s="203"/>
      <c r="Q176" s="203"/>
      <c r="R176" s="208"/>
      <c r="S176" s="205"/>
      <c r="T176" s="529"/>
      <c r="U176" s="203"/>
      <c r="V176" s="203"/>
      <c r="W176" s="208"/>
      <c r="X176" s="205"/>
      <c r="Y176" s="529"/>
      <c r="Z176" s="203"/>
      <c r="AA176" s="203"/>
      <c r="AB176" s="208"/>
      <c r="AC176" s="205"/>
      <c r="AD176" s="529"/>
      <c r="AE176" s="203"/>
      <c r="AF176" s="203"/>
      <c r="AG176" s="208"/>
      <c r="AH176" s="205"/>
      <c r="AI176" s="529"/>
      <c r="AJ176" s="203"/>
      <c r="AK176" s="203"/>
      <c r="AL176" s="208"/>
      <c r="AM176" s="205"/>
      <c r="AN176" s="529"/>
      <c r="AO176" s="203"/>
      <c r="AP176" s="203"/>
      <c r="AQ176" s="208"/>
      <c r="AR176" s="205"/>
      <c r="AS176" s="529"/>
      <c r="AT176" s="203"/>
      <c r="AU176" s="203"/>
      <c r="AV176" s="208"/>
      <c r="AW176" s="205"/>
      <c r="AX176" s="529"/>
    </row>
    <row r="177" spans="2:50" ht="14.25" hidden="1" customHeight="1" outlineLevel="1">
      <c r="B177" s="494"/>
      <c r="C177" s="203">
        <v>11</v>
      </c>
      <c r="D177" s="206"/>
      <c r="E177" s="203"/>
      <c r="F177" s="203"/>
      <c r="G177" s="208"/>
      <c r="H177" s="529"/>
      <c r="I177" s="209"/>
      <c r="J177" s="209"/>
      <c r="K177" s="210"/>
      <c r="L177" s="530"/>
      <c r="M177" s="209"/>
      <c r="N177" s="494"/>
      <c r="O177" s="494"/>
      <c r="P177" s="203"/>
      <c r="Q177" s="203"/>
      <c r="R177" s="208"/>
      <c r="S177" s="205"/>
      <c r="T177" s="529"/>
      <c r="U177" s="203"/>
      <c r="V177" s="203"/>
      <c r="W177" s="208"/>
      <c r="X177" s="205"/>
      <c r="Y177" s="529"/>
      <c r="Z177" s="203"/>
      <c r="AA177" s="203"/>
      <c r="AB177" s="208"/>
      <c r="AC177" s="205"/>
      <c r="AD177" s="529"/>
      <c r="AE177" s="203"/>
      <c r="AF177" s="203"/>
      <c r="AG177" s="208"/>
      <c r="AH177" s="205"/>
      <c r="AI177" s="529"/>
      <c r="AJ177" s="203"/>
      <c r="AK177" s="203"/>
      <c r="AL177" s="208"/>
      <c r="AM177" s="205"/>
      <c r="AN177" s="529"/>
      <c r="AO177" s="203"/>
      <c r="AP177" s="203"/>
      <c r="AQ177" s="208"/>
      <c r="AR177" s="205"/>
      <c r="AS177" s="529"/>
      <c r="AT177" s="203"/>
      <c r="AU177" s="203"/>
      <c r="AV177" s="208"/>
      <c r="AW177" s="205"/>
      <c r="AX177" s="529"/>
    </row>
    <row r="178" spans="2:50" ht="14.25" hidden="1" customHeight="1" outlineLevel="1">
      <c r="B178" s="494"/>
      <c r="C178" s="203">
        <v>12</v>
      </c>
      <c r="D178" s="206"/>
      <c r="E178" s="203"/>
      <c r="F178" s="203"/>
      <c r="G178" s="208"/>
      <c r="H178" s="529"/>
      <c r="I178" s="209"/>
      <c r="J178" s="209"/>
      <c r="K178" s="210"/>
      <c r="L178" s="530"/>
      <c r="M178" s="209"/>
      <c r="N178" s="494"/>
      <c r="O178" s="494"/>
      <c r="P178" s="203"/>
      <c r="Q178" s="203"/>
      <c r="R178" s="208"/>
      <c r="S178" s="205"/>
      <c r="T178" s="529"/>
      <c r="U178" s="203"/>
      <c r="V178" s="203"/>
      <c r="W178" s="208"/>
      <c r="X178" s="205"/>
      <c r="Y178" s="529"/>
      <c r="Z178" s="203"/>
      <c r="AA178" s="203"/>
      <c r="AB178" s="208"/>
      <c r="AC178" s="205"/>
      <c r="AD178" s="529"/>
      <c r="AE178" s="203"/>
      <c r="AF178" s="203"/>
      <c r="AG178" s="208"/>
      <c r="AH178" s="205"/>
      <c r="AI178" s="529"/>
      <c r="AJ178" s="203"/>
      <c r="AK178" s="203"/>
      <c r="AL178" s="208"/>
      <c r="AM178" s="205"/>
      <c r="AN178" s="529"/>
      <c r="AO178" s="203"/>
      <c r="AP178" s="203"/>
      <c r="AQ178" s="208"/>
      <c r="AR178" s="205"/>
      <c r="AS178" s="529"/>
      <c r="AT178" s="203"/>
      <c r="AU178" s="203"/>
      <c r="AV178" s="208"/>
      <c r="AW178" s="205"/>
      <c r="AX178" s="529"/>
    </row>
    <row r="179" spans="2:50" ht="14.25" hidden="1" customHeight="1" outlineLevel="1">
      <c r="B179" s="494"/>
      <c r="C179" s="203">
        <v>13</v>
      </c>
      <c r="D179" s="206"/>
      <c r="E179" s="203"/>
      <c r="F179" s="203"/>
      <c r="G179" s="208"/>
      <c r="H179" s="529"/>
      <c r="I179" s="209"/>
      <c r="J179" s="209"/>
      <c r="K179" s="210"/>
      <c r="L179" s="530"/>
      <c r="M179" s="209"/>
      <c r="N179" s="494"/>
      <c r="O179" s="494"/>
      <c r="P179" s="203"/>
      <c r="Q179" s="203"/>
      <c r="R179" s="208"/>
      <c r="S179" s="205"/>
      <c r="T179" s="529"/>
      <c r="U179" s="203"/>
      <c r="V179" s="203"/>
      <c r="W179" s="208"/>
      <c r="X179" s="205"/>
      <c r="Y179" s="529"/>
      <c r="Z179" s="203"/>
      <c r="AA179" s="203"/>
      <c r="AB179" s="208"/>
      <c r="AC179" s="205"/>
      <c r="AD179" s="529"/>
      <c r="AE179" s="203"/>
      <c r="AF179" s="203"/>
      <c r="AG179" s="208"/>
      <c r="AH179" s="205"/>
      <c r="AI179" s="529"/>
      <c r="AJ179" s="203"/>
      <c r="AK179" s="203"/>
      <c r="AL179" s="208"/>
      <c r="AM179" s="205"/>
      <c r="AN179" s="529"/>
      <c r="AO179" s="203"/>
      <c r="AP179" s="203"/>
      <c r="AQ179" s="208"/>
      <c r="AR179" s="205"/>
      <c r="AS179" s="529"/>
      <c r="AT179" s="203"/>
      <c r="AU179" s="203"/>
      <c r="AV179" s="208"/>
      <c r="AW179" s="205"/>
      <c r="AX179" s="529"/>
    </row>
    <row r="180" spans="2:50" ht="14.25" hidden="1" customHeight="1" outlineLevel="1">
      <c r="B180" s="494"/>
      <c r="C180" s="203">
        <v>14</v>
      </c>
      <c r="D180" s="206"/>
      <c r="E180" s="203"/>
      <c r="F180" s="203"/>
      <c r="G180" s="208"/>
      <c r="H180" s="529"/>
      <c r="I180" s="209"/>
      <c r="J180" s="209"/>
      <c r="K180" s="210"/>
      <c r="L180" s="530"/>
      <c r="M180" s="209"/>
      <c r="N180" s="494"/>
      <c r="O180" s="494"/>
      <c r="P180" s="203"/>
      <c r="Q180" s="203"/>
      <c r="R180" s="208"/>
      <c r="S180" s="205"/>
      <c r="T180" s="529"/>
      <c r="U180" s="203"/>
      <c r="V180" s="203"/>
      <c r="W180" s="208"/>
      <c r="X180" s="205"/>
      <c r="Y180" s="529"/>
      <c r="Z180" s="203"/>
      <c r="AA180" s="203"/>
      <c r="AB180" s="208"/>
      <c r="AC180" s="205"/>
      <c r="AD180" s="529"/>
      <c r="AE180" s="203"/>
      <c r="AF180" s="203"/>
      <c r="AG180" s="208"/>
      <c r="AH180" s="205"/>
      <c r="AI180" s="529"/>
      <c r="AJ180" s="203"/>
      <c r="AK180" s="203"/>
      <c r="AL180" s="208"/>
      <c r="AM180" s="205"/>
      <c r="AN180" s="529"/>
      <c r="AO180" s="203"/>
      <c r="AP180" s="203"/>
      <c r="AQ180" s="208"/>
      <c r="AR180" s="205"/>
      <c r="AS180" s="529"/>
      <c r="AT180" s="203"/>
      <c r="AU180" s="203"/>
      <c r="AV180" s="208"/>
      <c r="AW180" s="205"/>
      <c r="AX180" s="529"/>
    </row>
    <row r="181" spans="2:50" ht="14.25" hidden="1" customHeight="1" outlineLevel="1">
      <c r="B181" s="494"/>
      <c r="C181" s="203">
        <v>15</v>
      </c>
      <c r="D181" s="206"/>
      <c r="E181" s="203"/>
      <c r="F181" s="203"/>
      <c r="G181" s="208"/>
      <c r="H181" s="529"/>
      <c r="I181" s="209"/>
      <c r="J181" s="209"/>
      <c r="K181" s="210"/>
      <c r="L181" s="530"/>
      <c r="M181" s="209"/>
      <c r="N181" s="494"/>
      <c r="O181" s="494"/>
      <c r="P181" s="203"/>
      <c r="Q181" s="207"/>
      <c r="R181" s="208"/>
      <c r="S181" s="205"/>
      <c r="T181" s="529"/>
      <c r="U181" s="203"/>
      <c r="V181" s="207"/>
      <c r="W181" s="208"/>
      <c r="X181" s="205"/>
      <c r="Y181" s="529"/>
      <c r="Z181" s="203"/>
      <c r="AA181" s="207"/>
      <c r="AB181" s="208"/>
      <c r="AC181" s="205"/>
      <c r="AD181" s="529"/>
      <c r="AE181" s="203"/>
      <c r="AF181" s="207"/>
      <c r="AG181" s="208"/>
      <c r="AH181" s="205"/>
      <c r="AI181" s="529"/>
      <c r="AJ181" s="203"/>
      <c r="AK181" s="207"/>
      <c r="AL181" s="208"/>
      <c r="AM181" s="205"/>
      <c r="AN181" s="529"/>
      <c r="AO181" s="203"/>
      <c r="AP181" s="207"/>
      <c r="AQ181" s="208"/>
      <c r="AR181" s="205"/>
      <c r="AS181" s="529"/>
      <c r="AT181" s="203"/>
      <c r="AU181" s="207"/>
      <c r="AV181" s="208"/>
      <c r="AW181" s="205"/>
      <c r="AX181" s="529"/>
    </row>
    <row r="182" spans="2:50" ht="14.25" hidden="1" customHeight="1" outlineLevel="1" collapsed="1">
      <c r="B182" s="532" t="s">
        <v>629</v>
      </c>
      <c r="C182" s="532"/>
      <c r="D182" s="532"/>
      <c r="E182" s="532"/>
      <c r="F182" s="532"/>
      <c r="G182" s="532"/>
      <c r="H182" s="532"/>
      <c r="I182" s="532"/>
      <c r="J182" s="532"/>
      <c r="K182" s="532"/>
      <c r="L182" s="532"/>
      <c r="M182" s="533"/>
      <c r="N182" s="575" t="s">
        <v>445</v>
      </c>
      <c r="O182" s="575" t="s">
        <v>105</v>
      </c>
      <c r="P182" s="587">
        <f>AT162+1</f>
        <v>45930</v>
      </c>
      <c r="Q182" s="588"/>
      <c r="R182" s="588"/>
      <c r="S182" s="588"/>
      <c r="T182" s="588"/>
      <c r="U182" s="589">
        <f>P182+1</f>
        <v>45931</v>
      </c>
      <c r="V182" s="590"/>
      <c r="W182" s="590"/>
      <c r="X182" s="590"/>
      <c r="Y182" s="590"/>
      <c r="Z182" s="587">
        <f t="shared" ref="Z182" si="223">U182+1</f>
        <v>45932</v>
      </c>
      <c r="AA182" s="588"/>
      <c r="AB182" s="588"/>
      <c r="AC182" s="588"/>
      <c r="AD182" s="588"/>
      <c r="AE182" s="589">
        <f t="shared" ref="AE182" si="224">Z182+1</f>
        <v>45933</v>
      </c>
      <c r="AF182" s="590"/>
      <c r="AG182" s="590"/>
      <c r="AH182" s="590"/>
      <c r="AI182" s="590"/>
      <c r="AJ182" s="591">
        <f t="shared" ref="AJ182" si="225">AE182+1</f>
        <v>45934</v>
      </c>
      <c r="AK182" s="592"/>
      <c r="AL182" s="592"/>
      <c r="AM182" s="592"/>
      <c r="AN182" s="593"/>
      <c r="AO182" s="589">
        <f t="shared" ref="AO182" si="226">AJ182+1</f>
        <v>45935</v>
      </c>
      <c r="AP182" s="590"/>
      <c r="AQ182" s="590"/>
      <c r="AR182" s="590"/>
      <c r="AS182" s="590"/>
      <c r="AT182" s="591">
        <f t="shared" ref="AT182" si="227">AO182+1</f>
        <v>45936</v>
      </c>
      <c r="AU182" s="592"/>
      <c r="AV182" s="592"/>
      <c r="AW182" s="592"/>
      <c r="AX182" s="593"/>
    </row>
    <row r="183" spans="2:50" ht="14.25" hidden="1" customHeight="1" outlineLevel="1">
      <c r="B183" s="534"/>
      <c r="C183" s="534"/>
      <c r="D183" s="534"/>
      <c r="E183" s="534"/>
      <c r="F183" s="534"/>
      <c r="G183" s="534"/>
      <c r="H183" s="534"/>
      <c r="I183" s="534"/>
      <c r="J183" s="534"/>
      <c r="K183" s="534"/>
      <c r="L183" s="534"/>
      <c r="M183" s="535"/>
      <c r="N183" s="577"/>
      <c r="O183" s="577"/>
      <c r="P183" s="594">
        <f>P182</f>
        <v>45930</v>
      </c>
      <c r="Q183" s="594"/>
      <c r="R183" s="594"/>
      <c r="S183" s="594"/>
      <c r="T183" s="594"/>
      <c r="U183" s="595">
        <f>U182</f>
        <v>45931</v>
      </c>
      <c r="V183" s="595"/>
      <c r="W183" s="595"/>
      <c r="X183" s="595"/>
      <c r="Y183" s="595"/>
      <c r="Z183" s="594">
        <f t="shared" ref="Z183" si="228">Z182</f>
        <v>45932</v>
      </c>
      <c r="AA183" s="594"/>
      <c r="AB183" s="594"/>
      <c r="AC183" s="594"/>
      <c r="AD183" s="594"/>
      <c r="AE183" s="595">
        <f t="shared" ref="AE183" si="229">AE182</f>
        <v>45933</v>
      </c>
      <c r="AF183" s="595"/>
      <c r="AG183" s="595"/>
      <c r="AH183" s="595"/>
      <c r="AI183" s="595"/>
      <c r="AJ183" s="596">
        <f t="shared" ref="AJ183" si="230">AJ182</f>
        <v>45934</v>
      </c>
      <c r="AK183" s="597"/>
      <c r="AL183" s="597"/>
      <c r="AM183" s="597"/>
      <c r="AN183" s="598"/>
      <c r="AO183" s="595">
        <f t="shared" ref="AO183" si="231">AO182</f>
        <v>45935</v>
      </c>
      <c r="AP183" s="595"/>
      <c r="AQ183" s="595"/>
      <c r="AR183" s="595"/>
      <c r="AS183" s="595"/>
      <c r="AT183" s="596">
        <f t="shared" ref="AT183" si="232">AT182</f>
        <v>45936</v>
      </c>
      <c r="AU183" s="597"/>
      <c r="AV183" s="597"/>
      <c r="AW183" s="597"/>
      <c r="AX183" s="598"/>
    </row>
    <row r="184" spans="2:50" ht="14.25" hidden="1" customHeight="1" outlineLevel="1">
      <c r="B184" s="494" t="s">
        <v>165</v>
      </c>
      <c r="C184" s="494" t="s">
        <v>160</v>
      </c>
      <c r="D184" s="494"/>
      <c r="E184" s="494" t="s">
        <v>161</v>
      </c>
      <c r="F184" s="494"/>
      <c r="G184" s="494"/>
      <c r="H184" s="494" t="s">
        <v>166</v>
      </c>
      <c r="I184" s="527" t="s">
        <v>446</v>
      </c>
      <c r="J184" s="527"/>
      <c r="K184" s="527"/>
      <c r="L184" s="527" t="s">
        <v>166</v>
      </c>
      <c r="M184" s="527" t="s">
        <v>168</v>
      </c>
      <c r="N184" s="494"/>
      <c r="O184" s="494" t="s">
        <v>167</v>
      </c>
      <c r="P184" s="494" t="s">
        <v>163</v>
      </c>
      <c r="Q184" s="494"/>
      <c r="R184" s="494"/>
      <c r="S184" s="494"/>
      <c r="T184" s="494" t="s">
        <v>166</v>
      </c>
      <c r="U184" s="494" t="s">
        <v>163</v>
      </c>
      <c r="V184" s="494"/>
      <c r="W184" s="494"/>
      <c r="X184" s="494"/>
      <c r="Y184" s="494" t="s">
        <v>166</v>
      </c>
      <c r="Z184" s="494" t="s">
        <v>163</v>
      </c>
      <c r="AA184" s="494"/>
      <c r="AB184" s="494"/>
      <c r="AC184" s="494"/>
      <c r="AD184" s="494" t="s">
        <v>166</v>
      </c>
      <c r="AE184" s="494" t="s">
        <v>163</v>
      </c>
      <c r="AF184" s="494"/>
      <c r="AG184" s="494"/>
      <c r="AH184" s="494"/>
      <c r="AI184" s="494" t="s">
        <v>166</v>
      </c>
      <c r="AJ184" s="494" t="s">
        <v>163</v>
      </c>
      <c r="AK184" s="494"/>
      <c r="AL184" s="494"/>
      <c r="AM184" s="494"/>
      <c r="AN184" s="494" t="s">
        <v>166</v>
      </c>
      <c r="AO184" s="494" t="s">
        <v>163</v>
      </c>
      <c r="AP184" s="494"/>
      <c r="AQ184" s="494"/>
      <c r="AR184" s="494"/>
      <c r="AS184" s="494" t="s">
        <v>166</v>
      </c>
      <c r="AT184" s="494" t="s">
        <v>163</v>
      </c>
      <c r="AU184" s="494"/>
      <c r="AV184" s="494"/>
      <c r="AW184" s="494"/>
      <c r="AX184" s="494" t="s">
        <v>166</v>
      </c>
    </row>
    <row r="185" spans="2:50" ht="14.25" hidden="1" customHeight="1" outlineLevel="1">
      <c r="B185" s="494"/>
      <c r="C185" s="494"/>
      <c r="D185" s="494"/>
      <c r="E185" s="494" t="s">
        <v>447</v>
      </c>
      <c r="F185" s="494"/>
      <c r="G185" s="494"/>
      <c r="H185" s="494"/>
      <c r="I185" s="527" t="s">
        <v>447</v>
      </c>
      <c r="J185" s="527"/>
      <c r="K185" s="527"/>
      <c r="L185" s="527"/>
      <c r="M185" s="527"/>
      <c r="N185" s="494"/>
      <c r="O185" s="494"/>
      <c r="P185" s="494" t="s">
        <v>448</v>
      </c>
      <c r="Q185" s="494"/>
      <c r="R185" s="494"/>
      <c r="S185" s="494"/>
      <c r="T185" s="494"/>
      <c r="U185" s="494" t="s">
        <v>448</v>
      </c>
      <c r="V185" s="494"/>
      <c r="W185" s="494"/>
      <c r="X185" s="494"/>
      <c r="Y185" s="494"/>
      <c r="Z185" s="494" t="s">
        <v>448</v>
      </c>
      <c r="AA185" s="494"/>
      <c r="AB185" s="494"/>
      <c r="AC185" s="494"/>
      <c r="AD185" s="494"/>
      <c r="AE185" s="494" t="s">
        <v>448</v>
      </c>
      <c r="AF185" s="494"/>
      <c r="AG185" s="494"/>
      <c r="AH185" s="494"/>
      <c r="AI185" s="494"/>
      <c r="AJ185" s="494" t="s">
        <v>448</v>
      </c>
      <c r="AK185" s="494"/>
      <c r="AL185" s="494"/>
      <c r="AM185" s="494"/>
      <c r="AN185" s="494"/>
      <c r="AO185" s="494" t="s">
        <v>448</v>
      </c>
      <c r="AP185" s="494"/>
      <c r="AQ185" s="494"/>
      <c r="AR185" s="494"/>
      <c r="AS185" s="494"/>
      <c r="AT185" s="494" t="s">
        <v>448</v>
      </c>
      <c r="AU185" s="494"/>
      <c r="AV185" s="494"/>
      <c r="AW185" s="494"/>
      <c r="AX185" s="494"/>
    </row>
    <row r="186" spans="2:50" ht="14.25" hidden="1" customHeight="1" outlineLevel="1">
      <c r="B186" s="494"/>
      <c r="C186" s="494"/>
      <c r="D186" s="494"/>
      <c r="E186" s="203" t="s">
        <v>162</v>
      </c>
      <c r="F186" s="203" t="s">
        <v>449</v>
      </c>
      <c r="G186" s="203" t="s">
        <v>164</v>
      </c>
      <c r="H186" s="494"/>
      <c r="I186" s="204" t="s">
        <v>162</v>
      </c>
      <c r="J186" s="204" t="s">
        <v>449</v>
      </c>
      <c r="K186" s="204" t="s">
        <v>164</v>
      </c>
      <c r="L186" s="527"/>
      <c r="M186" s="527"/>
      <c r="N186" s="494"/>
      <c r="O186" s="494"/>
      <c r="P186" s="203" t="s">
        <v>162</v>
      </c>
      <c r="Q186" s="203" t="s">
        <v>449</v>
      </c>
      <c r="R186" s="203" t="s">
        <v>164</v>
      </c>
      <c r="S186" s="205" t="s">
        <v>168</v>
      </c>
      <c r="T186" s="494"/>
      <c r="U186" s="203" t="s">
        <v>162</v>
      </c>
      <c r="V186" s="203" t="s">
        <v>449</v>
      </c>
      <c r="W186" s="203" t="s">
        <v>164</v>
      </c>
      <c r="X186" s="205" t="s">
        <v>168</v>
      </c>
      <c r="Y186" s="494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494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494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494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494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494"/>
    </row>
    <row r="187" spans="2:50" ht="14.25" hidden="1" customHeight="1" outlineLevel="1">
      <c r="B187" s="494" t="s">
        <v>501</v>
      </c>
      <c r="C187" s="203">
        <v>1</v>
      </c>
      <c r="D187" s="206" t="s">
        <v>421</v>
      </c>
      <c r="E187" s="203">
        <v>21</v>
      </c>
      <c r="F187" s="203">
        <v>3600</v>
      </c>
      <c r="G187" s="208">
        <f t="shared" ref="G187:G190" si="233">F187/E187</f>
        <v>171.42857142857142</v>
      </c>
      <c r="H187" s="529">
        <f>AVERAGE(G187:G201)</f>
        <v>178.08270676691731</v>
      </c>
      <c r="I187" s="209">
        <f>AVERAGE(P187,U187,Z187,AE187,AJ187,AO187,AT187)</f>
        <v>21</v>
      </c>
      <c r="J187" s="209">
        <f>AVERAGE(Q187,V187,AA187,AF187,AK187,AP187,AU187)</f>
        <v>3058.4958016908131</v>
      </c>
      <c r="K187" s="210">
        <f>AVERAGE(R187,W187,AB187,AG187,AL187,AQ187,AV187)</f>
        <v>145.64265722337205</v>
      </c>
      <c r="L187" s="530">
        <f>IFERROR(AVERAGE(K187:K201),"-")</f>
        <v>155.11259177195504</v>
      </c>
      <c r="M187" s="209">
        <f>RANK(K187, K$187:$K$201)</f>
        <v>4</v>
      </c>
      <c r="N187" s="494"/>
      <c r="O187" s="494"/>
      <c r="P187" s="207">
        <v>21</v>
      </c>
      <c r="Q187" s="207">
        <v>3043.3915211970075</v>
      </c>
      <c r="R187" s="208">
        <f t="shared" ref="R187:R190" si="234">Q187/P187</f>
        <v>144.92340577128607</v>
      </c>
      <c r="S187" s="205">
        <f>RANK(R187, R$187:R$201)</f>
        <v>4</v>
      </c>
      <c r="T187" s="529">
        <f>AVERAGE(R187:R201)</f>
        <v>154.34831101218106</v>
      </c>
      <c r="U187" s="207">
        <v>21</v>
      </c>
      <c r="V187" s="207">
        <v>3044.2320282833566</v>
      </c>
      <c r="W187" s="208">
        <f t="shared" ref="W187:W190" si="235">V187/U187</f>
        <v>144.96342991825509</v>
      </c>
      <c r="X187" s="205">
        <f>RANK(W187, W$187:W$201)</f>
        <v>4</v>
      </c>
      <c r="Y187" s="529">
        <f>AVERAGE(W187:W201)</f>
        <v>154.61963556518032</v>
      </c>
      <c r="Z187" s="207">
        <v>21</v>
      </c>
      <c r="AA187" s="207">
        <v>3045.2542372881353</v>
      </c>
      <c r="AB187" s="208">
        <f t="shared" ref="AB187:AB190" si="236">AA187/Z187</f>
        <v>145.01210653753026</v>
      </c>
      <c r="AC187" s="205">
        <f>RANK(AB187, AB$187:AB$201)</f>
        <v>4</v>
      </c>
      <c r="AD187" s="529">
        <f>AVERAGE(AB187:AB201)</f>
        <v>154.76303472867559</v>
      </c>
      <c r="AE187" s="207">
        <v>21</v>
      </c>
      <c r="AF187" s="207">
        <v>3058.583151900853</v>
      </c>
      <c r="AG187" s="208">
        <f t="shared" ref="AG187:AG190" si="237">AF187/AE187</f>
        <v>145.64681675718347</v>
      </c>
      <c r="AH187" s="205">
        <f>RANK(AG187, AG$187:AG$201)</f>
        <v>4</v>
      </c>
      <c r="AI187" s="529">
        <f>AVERAGE(AG187:AG201)</f>
        <v>155.16596378645778</v>
      </c>
      <c r="AJ187" s="207">
        <v>21</v>
      </c>
      <c r="AK187" s="207">
        <v>3067.3180945733725</v>
      </c>
      <c r="AL187" s="208">
        <f t="shared" ref="AL187:AL190" si="238">AK187/AJ187</f>
        <v>146.06276640825584</v>
      </c>
      <c r="AM187" s="205">
        <f>RANK(AL187, AL$187:AL$201)</f>
        <v>4</v>
      </c>
      <c r="AN187" s="529">
        <f>AVERAGE(AL187:AL201)</f>
        <v>155.39552916781338</v>
      </c>
      <c r="AO187" s="207">
        <v>21</v>
      </c>
      <c r="AP187" s="207">
        <v>3073.8996138996154</v>
      </c>
      <c r="AQ187" s="208">
        <f t="shared" ref="AQ187:AQ190" si="239">AP187/AO187</f>
        <v>146.37617209045789</v>
      </c>
      <c r="AR187" s="205">
        <f>RANK(AQ187, AQ$187:AQ$201)</f>
        <v>4</v>
      </c>
      <c r="AS187" s="529">
        <f>AVERAGE(AQ187:AQ201)</f>
        <v>155.69335628515518</v>
      </c>
      <c r="AT187" s="207">
        <v>21</v>
      </c>
      <c r="AU187" s="207">
        <v>3076.7919646933506</v>
      </c>
      <c r="AV187" s="208">
        <f t="shared" ref="AV187:AV190" si="240">AU187/AT187</f>
        <v>146.51390308063574</v>
      </c>
      <c r="AW187" s="205">
        <f>RANK(AV187, AV$187:AV$201)</f>
        <v>4</v>
      </c>
      <c r="AX187" s="529">
        <f>AVERAGE(AV187:AV201)</f>
        <v>155.8023118582222</v>
      </c>
    </row>
    <row r="188" spans="2:50" ht="14.25" hidden="1" customHeight="1" outlineLevel="1">
      <c r="B188" s="494"/>
      <c r="C188" s="203">
        <v>2</v>
      </c>
      <c r="D188" s="206" t="s">
        <v>427</v>
      </c>
      <c r="E188" s="203">
        <v>20</v>
      </c>
      <c r="F188" s="203">
        <v>3600</v>
      </c>
      <c r="G188" s="208">
        <f t="shared" si="233"/>
        <v>180</v>
      </c>
      <c r="H188" s="529"/>
      <c r="I188" s="209">
        <f t="shared" ref="I188:K190" si="241">AVERAGE(P188,U188,Z188,AE188,AJ188,AO188,AT188)</f>
        <v>20</v>
      </c>
      <c r="J188" s="209">
        <f t="shared" si="241"/>
        <v>3217.2789010542847</v>
      </c>
      <c r="K188" s="210">
        <f t="shared" si="241"/>
        <v>160.86394505271423</v>
      </c>
      <c r="L188" s="530"/>
      <c r="M188" s="209">
        <f>RANK(K188, K$187:$K$201)</f>
        <v>1</v>
      </c>
      <c r="N188" s="494"/>
      <c r="O188" s="494"/>
      <c r="P188" s="207">
        <v>20</v>
      </c>
      <c r="Q188" s="207">
        <v>3208.5973482205186</v>
      </c>
      <c r="R188" s="208">
        <f t="shared" si="234"/>
        <v>160.42986741102592</v>
      </c>
      <c r="S188" s="205">
        <f t="shared" ref="S188:S190" si="242">RANK(R188, R$187:R$201)</f>
        <v>1</v>
      </c>
      <c r="T188" s="529"/>
      <c r="U188" s="207">
        <v>20</v>
      </c>
      <c r="V188" s="207">
        <v>3210.3529411764725</v>
      </c>
      <c r="W188" s="208">
        <f t="shared" si="235"/>
        <v>160.51764705882363</v>
      </c>
      <c r="X188" s="205">
        <f t="shared" ref="X188:X190" si="243">RANK(W188, W$187:W$201)</f>
        <v>1</v>
      </c>
      <c r="Y188" s="529"/>
      <c r="Z188" s="207">
        <v>20</v>
      </c>
      <c r="AA188" s="207">
        <v>3217.1428571428537</v>
      </c>
      <c r="AB188" s="208">
        <f t="shared" si="236"/>
        <v>160.85714285714269</v>
      </c>
      <c r="AC188" s="205">
        <f t="shared" ref="AC188:AC190" si="244">RANK(AB188, AB$187:AB$201)</f>
        <v>1</v>
      </c>
      <c r="AD188" s="529"/>
      <c r="AE188" s="207">
        <v>20</v>
      </c>
      <c r="AF188" s="207">
        <v>3218.049599104977</v>
      </c>
      <c r="AG188" s="208">
        <f t="shared" si="237"/>
        <v>160.90247995524885</v>
      </c>
      <c r="AH188" s="205">
        <f t="shared" ref="AH188:AH190" si="245">RANK(AG188, AG$187:AG$201)</f>
        <v>1</v>
      </c>
      <c r="AI188" s="529"/>
      <c r="AJ188" s="207">
        <v>20</v>
      </c>
      <c r="AK188" s="207">
        <v>3218.9023255813963</v>
      </c>
      <c r="AL188" s="208">
        <f t="shared" si="238"/>
        <v>160.94511627906982</v>
      </c>
      <c r="AM188" s="205">
        <f t="shared" ref="AM188:AM190" si="246">RANK(AL188, AL$187:AL$201)</f>
        <v>2</v>
      </c>
      <c r="AN188" s="529"/>
      <c r="AO188" s="207">
        <v>20</v>
      </c>
      <c r="AP188" s="207">
        <v>3223.343059608168</v>
      </c>
      <c r="AQ188" s="208">
        <f t="shared" si="239"/>
        <v>161.16715298040839</v>
      </c>
      <c r="AR188" s="205">
        <f t="shared" ref="AR188:AR190" si="247">RANK(AQ188, AQ$187:AQ$201)</f>
        <v>2</v>
      </c>
      <c r="AS188" s="529"/>
      <c r="AT188" s="207">
        <v>20</v>
      </c>
      <c r="AU188" s="207">
        <v>3224.5641765456107</v>
      </c>
      <c r="AV188" s="208">
        <f t="shared" si="240"/>
        <v>161.22820882728053</v>
      </c>
      <c r="AW188" s="205">
        <f t="shared" ref="AW188:AW190" si="248">RANK(AV188, AV$187:AV$201)</f>
        <v>2</v>
      </c>
      <c r="AX188" s="529"/>
    </row>
    <row r="189" spans="2:50" ht="14.25" hidden="1" customHeight="1" outlineLevel="1">
      <c r="B189" s="494"/>
      <c r="C189" s="203">
        <v>3</v>
      </c>
      <c r="D189" s="206" t="s">
        <v>426</v>
      </c>
      <c r="E189" s="203">
        <v>21</v>
      </c>
      <c r="F189" s="203">
        <v>3600</v>
      </c>
      <c r="G189" s="208">
        <f t="shared" si="233"/>
        <v>171.42857142857142</v>
      </c>
      <c r="H189" s="529"/>
      <c r="I189" s="209">
        <f t="shared" si="241"/>
        <v>21</v>
      </c>
      <c r="J189" s="209">
        <f t="shared" si="241"/>
        <v>3220.1744449331741</v>
      </c>
      <c r="K189" s="210">
        <f t="shared" si="241"/>
        <v>153.34164023491306</v>
      </c>
      <c r="L189" s="530"/>
      <c r="M189" s="209">
        <f>RANK(K189, K$187:$K$201)</f>
        <v>3</v>
      </c>
      <c r="N189" s="494"/>
      <c r="O189" s="494"/>
      <c r="P189" s="207">
        <v>21</v>
      </c>
      <c r="Q189" s="207">
        <v>3198.9758650334416</v>
      </c>
      <c r="R189" s="208">
        <f t="shared" si="234"/>
        <v>152.33218404921149</v>
      </c>
      <c r="S189" s="205">
        <f>RANK(R189, R$187:R$201)</f>
        <v>3</v>
      </c>
      <c r="T189" s="529"/>
      <c r="U189" s="207">
        <v>21</v>
      </c>
      <c r="V189" s="207">
        <v>3217.6385002798011</v>
      </c>
      <c r="W189" s="208">
        <f t="shared" si="235"/>
        <v>153.22088096570482</v>
      </c>
      <c r="X189" s="205">
        <f>RANK(W189, W$187:W$201)</f>
        <v>3</v>
      </c>
      <c r="Y189" s="529"/>
      <c r="Z189" s="207">
        <v>21</v>
      </c>
      <c r="AA189" s="207">
        <v>3221.310866063684</v>
      </c>
      <c r="AB189" s="208">
        <f t="shared" si="236"/>
        <v>153.39575552684209</v>
      </c>
      <c r="AC189" s="205">
        <f t="shared" si="244"/>
        <v>3</v>
      </c>
      <c r="AD189" s="529"/>
      <c r="AE189" s="207">
        <v>21</v>
      </c>
      <c r="AF189" s="207">
        <v>3222.6289517470859</v>
      </c>
      <c r="AG189" s="208">
        <f t="shared" si="237"/>
        <v>153.45852151176601</v>
      </c>
      <c r="AH189" s="205">
        <f t="shared" si="245"/>
        <v>3</v>
      </c>
      <c r="AI189" s="529"/>
      <c r="AJ189" s="207">
        <v>21</v>
      </c>
      <c r="AK189" s="207">
        <v>3223.3214540270851</v>
      </c>
      <c r="AL189" s="208">
        <f t="shared" si="238"/>
        <v>153.49149781081357</v>
      </c>
      <c r="AM189" s="205">
        <f t="shared" si="246"/>
        <v>3</v>
      </c>
      <c r="AN189" s="529"/>
      <c r="AO189" s="207">
        <v>21</v>
      </c>
      <c r="AP189" s="207">
        <v>3227.9264753305401</v>
      </c>
      <c r="AQ189" s="208">
        <f t="shared" si="239"/>
        <v>153.71078453954954</v>
      </c>
      <c r="AR189" s="205">
        <f t="shared" si="247"/>
        <v>3</v>
      </c>
      <c r="AS189" s="529"/>
      <c r="AT189" s="207">
        <v>21</v>
      </c>
      <c r="AU189" s="207">
        <v>3229.4190020505816</v>
      </c>
      <c r="AV189" s="208">
        <f t="shared" si="240"/>
        <v>153.78185724050388</v>
      </c>
      <c r="AW189" s="205">
        <f t="shared" si="248"/>
        <v>3</v>
      </c>
      <c r="AX189" s="529"/>
    </row>
    <row r="190" spans="2:50" ht="14.25" hidden="1" customHeight="1" outlineLevel="1">
      <c r="B190" s="494"/>
      <c r="C190" s="203">
        <v>4</v>
      </c>
      <c r="D190" s="206" t="s">
        <v>424</v>
      </c>
      <c r="E190" s="203">
        <v>19</v>
      </c>
      <c r="F190" s="203">
        <v>3600</v>
      </c>
      <c r="G190" s="208">
        <f t="shared" si="233"/>
        <v>189.47368421052633</v>
      </c>
      <c r="H190" s="529"/>
      <c r="I190" s="209">
        <f t="shared" si="241"/>
        <v>19</v>
      </c>
      <c r="J190" s="209">
        <f t="shared" si="241"/>
        <v>3051.4403669595968</v>
      </c>
      <c r="K190" s="210">
        <f t="shared" si="241"/>
        <v>160.6021245768209</v>
      </c>
      <c r="L190" s="530"/>
      <c r="M190" s="209">
        <f>RANK(K190, K$187:$K$201)</f>
        <v>2</v>
      </c>
      <c r="N190" s="494"/>
      <c r="O190" s="494"/>
      <c r="P190" s="207">
        <v>19</v>
      </c>
      <c r="Q190" s="207">
        <v>3034.4479495268138</v>
      </c>
      <c r="R190" s="208">
        <f t="shared" si="234"/>
        <v>159.70778681720071</v>
      </c>
      <c r="S190" s="205">
        <f t="shared" si="242"/>
        <v>2</v>
      </c>
      <c r="T190" s="529"/>
      <c r="U190" s="207">
        <v>19</v>
      </c>
      <c r="V190" s="207">
        <v>3035.7551020408159</v>
      </c>
      <c r="W190" s="208">
        <f t="shared" si="235"/>
        <v>159.77658431793768</v>
      </c>
      <c r="X190" s="205">
        <f t="shared" si="243"/>
        <v>2</v>
      </c>
      <c r="Y190" s="529"/>
      <c r="Z190" s="207">
        <v>19</v>
      </c>
      <c r="AA190" s="207">
        <v>3035.9555458705595</v>
      </c>
      <c r="AB190" s="208">
        <f t="shared" si="236"/>
        <v>159.78713399318735</v>
      </c>
      <c r="AC190" s="205">
        <f t="shared" si="244"/>
        <v>2</v>
      </c>
      <c r="AD190" s="529"/>
      <c r="AE190" s="207">
        <v>19</v>
      </c>
      <c r="AF190" s="207">
        <v>3052.4647015110218</v>
      </c>
      <c r="AG190" s="208">
        <f t="shared" si="237"/>
        <v>160.65603692163273</v>
      </c>
      <c r="AH190" s="205">
        <f t="shared" si="245"/>
        <v>2</v>
      </c>
      <c r="AI190" s="529"/>
      <c r="AJ190" s="207">
        <v>19</v>
      </c>
      <c r="AK190" s="207">
        <v>3060.5719872891714</v>
      </c>
      <c r="AL190" s="208">
        <f t="shared" si="238"/>
        <v>161.08273617311428</v>
      </c>
      <c r="AM190" s="205">
        <f t="shared" si="246"/>
        <v>1</v>
      </c>
      <c r="AN190" s="529"/>
      <c r="AO190" s="207">
        <v>19</v>
      </c>
      <c r="AP190" s="207">
        <v>3068.8669950738927</v>
      </c>
      <c r="AQ190" s="208">
        <f t="shared" si="239"/>
        <v>161.51931553020486</v>
      </c>
      <c r="AR190" s="205">
        <f t="shared" si="247"/>
        <v>1</v>
      </c>
      <c r="AS190" s="529"/>
      <c r="AT190" s="207">
        <v>19</v>
      </c>
      <c r="AU190" s="207">
        <v>3072.0202874049041</v>
      </c>
      <c r="AV190" s="208">
        <f t="shared" si="240"/>
        <v>161.68527828446864</v>
      </c>
      <c r="AW190" s="205">
        <f t="shared" si="248"/>
        <v>1</v>
      </c>
      <c r="AX190" s="529"/>
    </row>
    <row r="191" spans="2:50" ht="14.25" hidden="1" customHeight="1" outlineLevel="1">
      <c r="B191" s="494"/>
      <c r="C191" s="203">
        <v>5</v>
      </c>
      <c r="D191" s="206"/>
      <c r="E191" s="203"/>
      <c r="F191" s="203"/>
      <c r="G191" s="208"/>
      <c r="H191" s="529"/>
      <c r="I191" s="209"/>
      <c r="J191" s="209"/>
      <c r="K191" s="210"/>
      <c r="L191" s="530"/>
      <c r="M191" s="209"/>
      <c r="N191" s="494"/>
      <c r="O191" s="494"/>
      <c r="P191" s="203"/>
      <c r="Q191" s="203"/>
      <c r="R191" s="208"/>
      <c r="S191" s="205"/>
      <c r="T191" s="529"/>
      <c r="U191" s="203"/>
      <c r="V191" s="203"/>
      <c r="W191" s="208"/>
      <c r="X191" s="205"/>
      <c r="Y191" s="529"/>
      <c r="Z191" s="203"/>
      <c r="AA191" s="203"/>
      <c r="AB191" s="208"/>
      <c r="AC191" s="205"/>
      <c r="AD191" s="529"/>
      <c r="AE191" s="203"/>
      <c r="AF191" s="203"/>
      <c r="AG191" s="208"/>
      <c r="AH191" s="205"/>
      <c r="AI191" s="529"/>
      <c r="AJ191" s="203"/>
      <c r="AK191" s="203"/>
      <c r="AL191" s="208"/>
      <c r="AM191" s="205"/>
      <c r="AN191" s="529"/>
      <c r="AO191" s="203"/>
      <c r="AP191" s="203"/>
      <c r="AQ191" s="208"/>
      <c r="AR191" s="205"/>
      <c r="AS191" s="529"/>
      <c r="AT191" s="203"/>
      <c r="AU191" s="203"/>
      <c r="AV191" s="208"/>
      <c r="AW191" s="205"/>
      <c r="AX191" s="529"/>
    </row>
    <row r="192" spans="2:50" ht="14.25" hidden="1" customHeight="1" outlineLevel="1">
      <c r="B192" s="494"/>
      <c r="C192" s="203">
        <v>6</v>
      </c>
      <c r="D192" s="206"/>
      <c r="E192" s="203"/>
      <c r="F192" s="203"/>
      <c r="G192" s="208"/>
      <c r="H192" s="529"/>
      <c r="I192" s="209"/>
      <c r="J192" s="209"/>
      <c r="K192" s="210"/>
      <c r="L192" s="530"/>
      <c r="M192" s="209"/>
      <c r="N192" s="494"/>
      <c r="O192" s="494"/>
      <c r="P192" s="203"/>
      <c r="Q192" s="203"/>
      <c r="R192" s="208"/>
      <c r="S192" s="205"/>
      <c r="T192" s="529"/>
      <c r="U192" s="203"/>
      <c r="V192" s="203"/>
      <c r="W192" s="208"/>
      <c r="X192" s="205"/>
      <c r="Y192" s="529"/>
      <c r="Z192" s="203"/>
      <c r="AA192" s="203"/>
      <c r="AB192" s="208"/>
      <c r="AC192" s="205"/>
      <c r="AD192" s="529"/>
      <c r="AE192" s="203"/>
      <c r="AF192" s="203"/>
      <c r="AG192" s="208"/>
      <c r="AH192" s="205"/>
      <c r="AI192" s="529"/>
      <c r="AJ192" s="203"/>
      <c r="AK192" s="203"/>
      <c r="AL192" s="208"/>
      <c r="AM192" s="205"/>
      <c r="AN192" s="529"/>
      <c r="AO192" s="203"/>
      <c r="AP192" s="203"/>
      <c r="AQ192" s="208"/>
      <c r="AR192" s="205"/>
      <c r="AS192" s="529"/>
      <c r="AT192" s="203"/>
      <c r="AU192" s="203"/>
      <c r="AV192" s="208"/>
      <c r="AW192" s="205"/>
      <c r="AX192" s="529"/>
    </row>
    <row r="193" spans="2:50" ht="14.25" hidden="1" customHeight="1" outlineLevel="1">
      <c r="B193" s="494"/>
      <c r="C193" s="203">
        <v>7</v>
      </c>
      <c r="D193" s="206"/>
      <c r="E193" s="203"/>
      <c r="F193" s="203"/>
      <c r="G193" s="208"/>
      <c r="H193" s="529"/>
      <c r="I193" s="209"/>
      <c r="J193" s="209"/>
      <c r="K193" s="210"/>
      <c r="L193" s="530"/>
      <c r="M193" s="209"/>
      <c r="N193" s="494"/>
      <c r="O193" s="494"/>
      <c r="P193" s="203"/>
      <c r="Q193" s="203"/>
      <c r="R193" s="208"/>
      <c r="S193" s="205"/>
      <c r="T193" s="529"/>
      <c r="U193" s="203"/>
      <c r="V193" s="203"/>
      <c r="W193" s="208"/>
      <c r="X193" s="205"/>
      <c r="Y193" s="529"/>
      <c r="Z193" s="203"/>
      <c r="AA193" s="203"/>
      <c r="AB193" s="208"/>
      <c r="AC193" s="205"/>
      <c r="AD193" s="529"/>
      <c r="AE193" s="203"/>
      <c r="AF193" s="203"/>
      <c r="AG193" s="208"/>
      <c r="AH193" s="205"/>
      <c r="AI193" s="529"/>
      <c r="AJ193" s="203"/>
      <c r="AK193" s="203"/>
      <c r="AL193" s="208"/>
      <c r="AM193" s="205"/>
      <c r="AN193" s="529"/>
      <c r="AO193" s="203"/>
      <c r="AP193" s="203"/>
      <c r="AQ193" s="208"/>
      <c r="AR193" s="205"/>
      <c r="AS193" s="529"/>
      <c r="AT193" s="203"/>
      <c r="AU193" s="203"/>
      <c r="AV193" s="208"/>
      <c r="AW193" s="205"/>
      <c r="AX193" s="529"/>
    </row>
    <row r="194" spans="2:50" ht="14.25" hidden="1" customHeight="1" outlineLevel="1">
      <c r="B194" s="494"/>
      <c r="C194" s="203">
        <v>8</v>
      </c>
      <c r="D194" s="206"/>
      <c r="E194" s="203"/>
      <c r="F194" s="203"/>
      <c r="G194" s="208"/>
      <c r="H194" s="529"/>
      <c r="I194" s="209"/>
      <c r="J194" s="209"/>
      <c r="K194" s="210"/>
      <c r="L194" s="530"/>
      <c r="M194" s="209"/>
      <c r="N194" s="494"/>
      <c r="O194" s="494"/>
      <c r="P194" s="203"/>
      <c r="Q194" s="203"/>
      <c r="R194" s="208"/>
      <c r="S194" s="205"/>
      <c r="T194" s="529"/>
      <c r="U194" s="203"/>
      <c r="V194" s="203"/>
      <c r="W194" s="208"/>
      <c r="X194" s="205"/>
      <c r="Y194" s="529"/>
      <c r="Z194" s="203"/>
      <c r="AA194" s="203"/>
      <c r="AB194" s="208"/>
      <c r="AC194" s="205"/>
      <c r="AD194" s="529"/>
      <c r="AE194" s="203"/>
      <c r="AF194" s="203"/>
      <c r="AG194" s="208"/>
      <c r="AH194" s="205"/>
      <c r="AI194" s="529"/>
      <c r="AJ194" s="203"/>
      <c r="AK194" s="203"/>
      <c r="AL194" s="208"/>
      <c r="AM194" s="205"/>
      <c r="AN194" s="529"/>
      <c r="AO194" s="203"/>
      <c r="AP194" s="203"/>
      <c r="AQ194" s="208"/>
      <c r="AR194" s="205"/>
      <c r="AS194" s="529"/>
      <c r="AT194" s="203"/>
      <c r="AU194" s="203"/>
      <c r="AV194" s="208"/>
      <c r="AW194" s="205"/>
      <c r="AX194" s="529"/>
    </row>
    <row r="195" spans="2:50" ht="14.25" hidden="1" customHeight="1" outlineLevel="1">
      <c r="B195" s="494"/>
      <c r="C195" s="203">
        <v>9</v>
      </c>
      <c r="D195" s="206"/>
      <c r="E195" s="203"/>
      <c r="F195" s="203"/>
      <c r="G195" s="208"/>
      <c r="H195" s="529"/>
      <c r="I195" s="209"/>
      <c r="J195" s="209"/>
      <c r="K195" s="210"/>
      <c r="L195" s="530"/>
      <c r="M195" s="209"/>
      <c r="N195" s="494"/>
      <c r="O195" s="494"/>
      <c r="P195" s="203"/>
      <c r="Q195" s="203"/>
      <c r="R195" s="208"/>
      <c r="S195" s="205"/>
      <c r="T195" s="529"/>
      <c r="U195" s="203"/>
      <c r="V195" s="203"/>
      <c r="W195" s="208"/>
      <c r="X195" s="205"/>
      <c r="Y195" s="529"/>
      <c r="Z195" s="203"/>
      <c r="AA195" s="203"/>
      <c r="AB195" s="208"/>
      <c r="AC195" s="205"/>
      <c r="AD195" s="529"/>
      <c r="AE195" s="203"/>
      <c r="AF195" s="203"/>
      <c r="AG195" s="208"/>
      <c r="AH195" s="205"/>
      <c r="AI195" s="529"/>
      <c r="AJ195" s="203"/>
      <c r="AK195" s="203"/>
      <c r="AL195" s="208"/>
      <c r="AM195" s="205"/>
      <c r="AN195" s="529"/>
      <c r="AO195" s="203"/>
      <c r="AP195" s="203"/>
      <c r="AQ195" s="208"/>
      <c r="AR195" s="205"/>
      <c r="AS195" s="529"/>
      <c r="AT195" s="203"/>
      <c r="AU195" s="203"/>
      <c r="AV195" s="208"/>
      <c r="AW195" s="205"/>
      <c r="AX195" s="529"/>
    </row>
    <row r="196" spans="2:50" ht="14.25" hidden="1" customHeight="1" outlineLevel="1">
      <c r="B196" s="494"/>
      <c r="C196" s="203">
        <v>10</v>
      </c>
      <c r="D196" s="206"/>
      <c r="E196" s="203"/>
      <c r="F196" s="203"/>
      <c r="G196" s="208"/>
      <c r="H196" s="529"/>
      <c r="I196" s="209"/>
      <c r="J196" s="209"/>
      <c r="K196" s="210"/>
      <c r="L196" s="530"/>
      <c r="M196" s="209"/>
      <c r="N196" s="494"/>
      <c r="O196" s="494"/>
      <c r="P196" s="203"/>
      <c r="Q196" s="203"/>
      <c r="R196" s="208"/>
      <c r="S196" s="205"/>
      <c r="T196" s="529"/>
      <c r="U196" s="203"/>
      <c r="V196" s="203"/>
      <c r="W196" s="208"/>
      <c r="X196" s="205"/>
      <c r="Y196" s="529"/>
      <c r="Z196" s="203"/>
      <c r="AA196" s="203"/>
      <c r="AB196" s="208"/>
      <c r="AC196" s="205"/>
      <c r="AD196" s="529"/>
      <c r="AE196" s="203"/>
      <c r="AF196" s="203"/>
      <c r="AG196" s="208"/>
      <c r="AH196" s="205"/>
      <c r="AI196" s="529"/>
      <c r="AJ196" s="203"/>
      <c r="AK196" s="203"/>
      <c r="AL196" s="208"/>
      <c r="AM196" s="205"/>
      <c r="AN196" s="529"/>
      <c r="AO196" s="203"/>
      <c r="AP196" s="203"/>
      <c r="AQ196" s="208"/>
      <c r="AR196" s="205"/>
      <c r="AS196" s="529"/>
      <c r="AT196" s="203"/>
      <c r="AU196" s="203"/>
      <c r="AV196" s="208"/>
      <c r="AW196" s="205"/>
      <c r="AX196" s="529"/>
    </row>
    <row r="197" spans="2:50" ht="14.25" hidden="1" customHeight="1" outlineLevel="1">
      <c r="B197" s="494"/>
      <c r="C197" s="203">
        <v>11</v>
      </c>
      <c r="D197" s="206"/>
      <c r="E197" s="203"/>
      <c r="F197" s="203"/>
      <c r="G197" s="208"/>
      <c r="H197" s="529"/>
      <c r="I197" s="209"/>
      <c r="J197" s="209"/>
      <c r="K197" s="210"/>
      <c r="L197" s="530"/>
      <c r="M197" s="209"/>
      <c r="N197" s="494"/>
      <c r="O197" s="494"/>
      <c r="P197" s="203"/>
      <c r="Q197" s="203"/>
      <c r="R197" s="208"/>
      <c r="S197" s="205"/>
      <c r="T197" s="529"/>
      <c r="U197" s="203"/>
      <c r="V197" s="203"/>
      <c r="W197" s="208"/>
      <c r="X197" s="205"/>
      <c r="Y197" s="529"/>
      <c r="Z197" s="203"/>
      <c r="AA197" s="203"/>
      <c r="AB197" s="208"/>
      <c r="AC197" s="205"/>
      <c r="AD197" s="529"/>
      <c r="AE197" s="203"/>
      <c r="AF197" s="203"/>
      <c r="AG197" s="208"/>
      <c r="AH197" s="205"/>
      <c r="AI197" s="529"/>
      <c r="AJ197" s="203"/>
      <c r="AK197" s="203"/>
      <c r="AL197" s="208"/>
      <c r="AM197" s="205"/>
      <c r="AN197" s="529"/>
      <c r="AO197" s="203"/>
      <c r="AP197" s="203"/>
      <c r="AQ197" s="208"/>
      <c r="AR197" s="205"/>
      <c r="AS197" s="529"/>
      <c r="AT197" s="203"/>
      <c r="AU197" s="203"/>
      <c r="AV197" s="208"/>
      <c r="AW197" s="205"/>
      <c r="AX197" s="529"/>
    </row>
    <row r="198" spans="2:50" ht="14.25" hidden="1" customHeight="1" outlineLevel="1">
      <c r="B198" s="494"/>
      <c r="C198" s="203">
        <v>12</v>
      </c>
      <c r="D198" s="206"/>
      <c r="E198" s="203"/>
      <c r="F198" s="203"/>
      <c r="G198" s="208"/>
      <c r="H198" s="529"/>
      <c r="I198" s="209"/>
      <c r="J198" s="209"/>
      <c r="K198" s="210"/>
      <c r="L198" s="530"/>
      <c r="M198" s="209"/>
      <c r="N198" s="494"/>
      <c r="O198" s="494"/>
      <c r="P198" s="203"/>
      <c r="Q198" s="203"/>
      <c r="R198" s="208"/>
      <c r="S198" s="205"/>
      <c r="T198" s="529"/>
      <c r="U198" s="203"/>
      <c r="V198" s="203"/>
      <c r="W198" s="208"/>
      <c r="X198" s="205"/>
      <c r="Y198" s="529"/>
      <c r="Z198" s="203"/>
      <c r="AA198" s="203"/>
      <c r="AB198" s="208"/>
      <c r="AC198" s="205"/>
      <c r="AD198" s="529"/>
      <c r="AE198" s="203"/>
      <c r="AF198" s="203"/>
      <c r="AG198" s="208"/>
      <c r="AH198" s="205"/>
      <c r="AI198" s="529"/>
      <c r="AJ198" s="203"/>
      <c r="AK198" s="203"/>
      <c r="AL198" s="208"/>
      <c r="AM198" s="205"/>
      <c r="AN198" s="529"/>
      <c r="AO198" s="203"/>
      <c r="AP198" s="203"/>
      <c r="AQ198" s="208"/>
      <c r="AR198" s="205"/>
      <c r="AS198" s="529"/>
      <c r="AT198" s="203"/>
      <c r="AU198" s="203"/>
      <c r="AV198" s="208"/>
      <c r="AW198" s="205"/>
      <c r="AX198" s="529"/>
    </row>
    <row r="199" spans="2:50" ht="14.25" hidden="1" customHeight="1" outlineLevel="1">
      <c r="B199" s="494"/>
      <c r="C199" s="203">
        <v>13</v>
      </c>
      <c r="D199" s="206"/>
      <c r="E199" s="203"/>
      <c r="F199" s="203"/>
      <c r="G199" s="208"/>
      <c r="H199" s="529"/>
      <c r="I199" s="209"/>
      <c r="J199" s="209"/>
      <c r="K199" s="210"/>
      <c r="L199" s="530"/>
      <c r="M199" s="209"/>
      <c r="N199" s="494"/>
      <c r="O199" s="494"/>
      <c r="P199" s="203"/>
      <c r="Q199" s="203"/>
      <c r="R199" s="208"/>
      <c r="S199" s="205"/>
      <c r="T199" s="529"/>
      <c r="U199" s="203"/>
      <c r="V199" s="203"/>
      <c r="W199" s="208"/>
      <c r="X199" s="205"/>
      <c r="Y199" s="529"/>
      <c r="Z199" s="203"/>
      <c r="AA199" s="203"/>
      <c r="AB199" s="208"/>
      <c r="AC199" s="205"/>
      <c r="AD199" s="529"/>
      <c r="AE199" s="203"/>
      <c r="AF199" s="203"/>
      <c r="AG199" s="208"/>
      <c r="AH199" s="205"/>
      <c r="AI199" s="529"/>
      <c r="AJ199" s="203"/>
      <c r="AK199" s="203"/>
      <c r="AL199" s="208"/>
      <c r="AM199" s="205"/>
      <c r="AN199" s="529"/>
      <c r="AO199" s="203"/>
      <c r="AP199" s="203"/>
      <c r="AQ199" s="208"/>
      <c r="AR199" s="205"/>
      <c r="AS199" s="529"/>
      <c r="AT199" s="203"/>
      <c r="AU199" s="203"/>
      <c r="AV199" s="208"/>
      <c r="AW199" s="205"/>
      <c r="AX199" s="529"/>
    </row>
    <row r="200" spans="2:50" ht="14.25" hidden="1" customHeight="1" outlineLevel="1">
      <c r="B200" s="494"/>
      <c r="C200" s="203">
        <v>14</v>
      </c>
      <c r="D200" s="206"/>
      <c r="E200" s="203"/>
      <c r="F200" s="203"/>
      <c r="G200" s="208"/>
      <c r="H200" s="529"/>
      <c r="I200" s="209"/>
      <c r="J200" s="209"/>
      <c r="K200" s="210"/>
      <c r="L200" s="530"/>
      <c r="M200" s="209"/>
      <c r="N200" s="494"/>
      <c r="O200" s="494"/>
      <c r="P200" s="203"/>
      <c r="Q200" s="203"/>
      <c r="R200" s="208"/>
      <c r="S200" s="205"/>
      <c r="T200" s="529"/>
      <c r="U200" s="203"/>
      <c r="V200" s="203"/>
      <c r="W200" s="208"/>
      <c r="X200" s="205"/>
      <c r="Y200" s="529"/>
      <c r="Z200" s="203"/>
      <c r="AA200" s="203"/>
      <c r="AB200" s="208"/>
      <c r="AC200" s="205"/>
      <c r="AD200" s="529"/>
      <c r="AE200" s="203"/>
      <c r="AF200" s="203"/>
      <c r="AG200" s="208"/>
      <c r="AH200" s="205"/>
      <c r="AI200" s="529"/>
      <c r="AJ200" s="203"/>
      <c r="AK200" s="203"/>
      <c r="AL200" s="208"/>
      <c r="AM200" s="205"/>
      <c r="AN200" s="529"/>
      <c r="AO200" s="203"/>
      <c r="AP200" s="203"/>
      <c r="AQ200" s="208"/>
      <c r="AR200" s="205"/>
      <c r="AS200" s="529"/>
      <c r="AT200" s="203"/>
      <c r="AU200" s="203"/>
      <c r="AV200" s="208"/>
      <c r="AW200" s="205"/>
      <c r="AX200" s="529"/>
    </row>
    <row r="201" spans="2:50" ht="14.25" hidden="1" customHeight="1" outlineLevel="1">
      <c r="B201" s="494"/>
      <c r="C201" s="203">
        <v>15</v>
      </c>
      <c r="D201" s="206"/>
      <c r="E201" s="203"/>
      <c r="F201" s="203"/>
      <c r="G201" s="208"/>
      <c r="H201" s="529"/>
      <c r="I201" s="209"/>
      <c r="J201" s="209"/>
      <c r="K201" s="210"/>
      <c r="L201" s="530"/>
      <c r="M201" s="209"/>
      <c r="N201" s="494"/>
      <c r="O201" s="494"/>
      <c r="P201" s="203"/>
      <c r="Q201" s="207"/>
      <c r="R201" s="208"/>
      <c r="S201" s="205"/>
      <c r="T201" s="529"/>
      <c r="U201" s="203"/>
      <c r="V201" s="203"/>
      <c r="W201" s="208"/>
      <c r="X201" s="205"/>
      <c r="Y201" s="529"/>
      <c r="Z201" s="203"/>
      <c r="AA201" s="203"/>
      <c r="AB201" s="208"/>
      <c r="AC201" s="205"/>
      <c r="AD201" s="529"/>
      <c r="AE201" s="203"/>
      <c r="AF201" s="203"/>
      <c r="AG201" s="208"/>
      <c r="AH201" s="205"/>
      <c r="AI201" s="529"/>
      <c r="AJ201" s="203"/>
      <c r="AK201" s="203"/>
      <c r="AL201" s="208"/>
      <c r="AM201" s="205"/>
      <c r="AN201" s="529"/>
      <c r="AO201" s="203"/>
      <c r="AP201" s="203"/>
      <c r="AQ201" s="208"/>
      <c r="AR201" s="205"/>
      <c r="AS201" s="529"/>
      <c r="AT201" s="203"/>
      <c r="AU201" s="203"/>
      <c r="AV201" s="208"/>
      <c r="AW201" s="205"/>
      <c r="AX201" s="529"/>
    </row>
    <row r="202" spans="2:50" ht="14.25" hidden="1" customHeight="1" outlineLevel="1" collapsed="1">
      <c r="B202" s="531" t="s">
        <v>695</v>
      </c>
      <c r="C202" s="532"/>
      <c r="D202" s="532"/>
      <c r="E202" s="532"/>
      <c r="F202" s="532"/>
      <c r="G202" s="532"/>
      <c r="H202" s="532"/>
      <c r="I202" s="532"/>
      <c r="J202" s="532"/>
      <c r="K202" s="532"/>
      <c r="L202" s="532"/>
      <c r="M202" s="533"/>
      <c r="N202" s="575" t="s">
        <v>445</v>
      </c>
      <c r="O202" s="575" t="s">
        <v>105</v>
      </c>
      <c r="P202" s="587">
        <f>AT182+1</f>
        <v>45937</v>
      </c>
      <c r="Q202" s="588"/>
      <c r="R202" s="588"/>
      <c r="S202" s="588"/>
      <c r="T202" s="588"/>
      <c r="U202" s="589">
        <f>P202+1</f>
        <v>45938</v>
      </c>
      <c r="V202" s="590"/>
      <c r="W202" s="590"/>
      <c r="X202" s="590"/>
      <c r="Y202" s="590"/>
      <c r="Z202" s="587">
        <f t="shared" ref="Z202" si="249">U202+1</f>
        <v>45939</v>
      </c>
      <c r="AA202" s="588"/>
      <c r="AB202" s="588"/>
      <c r="AC202" s="588"/>
      <c r="AD202" s="588"/>
      <c r="AE202" s="589">
        <f t="shared" ref="AE202" si="250">Z202+1</f>
        <v>45940</v>
      </c>
      <c r="AF202" s="590"/>
      <c r="AG202" s="590"/>
      <c r="AH202" s="590"/>
      <c r="AI202" s="590"/>
      <c r="AJ202" s="591">
        <f t="shared" ref="AJ202" si="251">AE202+1</f>
        <v>45941</v>
      </c>
      <c r="AK202" s="592"/>
      <c r="AL202" s="592"/>
      <c r="AM202" s="592"/>
      <c r="AN202" s="593"/>
      <c r="AO202" s="589">
        <f t="shared" ref="AO202" si="252">AJ202+1</f>
        <v>45942</v>
      </c>
      <c r="AP202" s="590"/>
      <c r="AQ202" s="590"/>
      <c r="AR202" s="590"/>
      <c r="AS202" s="590"/>
      <c r="AT202" s="591">
        <f t="shared" ref="AT202" si="253">AO202+1</f>
        <v>45943</v>
      </c>
      <c r="AU202" s="592"/>
      <c r="AV202" s="592"/>
      <c r="AW202" s="592"/>
      <c r="AX202" s="593"/>
    </row>
    <row r="203" spans="2:50" ht="14.25" hidden="1" customHeight="1" outlineLevel="1">
      <c r="B203" s="534"/>
      <c r="C203" s="534"/>
      <c r="D203" s="534"/>
      <c r="E203" s="534"/>
      <c r="F203" s="534"/>
      <c r="G203" s="534"/>
      <c r="H203" s="534"/>
      <c r="I203" s="534"/>
      <c r="J203" s="534"/>
      <c r="K203" s="534"/>
      <c r="L203" s="534"/>
      <c r="M203" s="535"/>
      <c r="N203" s="577"/>
      <c r="O203" s="577"/>
      <c r="P203" s="594">
        <f>P202</f>
        <v>45937</v>
      </c>
      <c r="Q203" s="594"/>
      <c r="R203" s="594"/>
      <c r="S203" s="594"/>
      <c r="T203" s="594"/>
      <c r="U203" s="595">
        <f>U202</f>
        <v>45938</v>
      </c>
      <c r="V203" s="595"/>
      <c r="W203" s="595"/>
      <c r="X203" s="595"/>
      <c r="Y203" s="595"/>
      <c r="Z203" s="594">
        <f t="shared" ref="Z203" si="254">Z202</f>
        <v>45939</v>
      </c>
      <c r="AA203" s="594"/>
      <c r="AB203" s="594"/>
      <c r="AC203" s="594"/>
      <c r="AD203" s="594"/>
      <c r="AE203" s="595">
        <f t="shared" ref="AE203" si="255">AE202</f>
        <v>45940</v>
      </c>
      <c r="AF203" s="595"/>
      <c r="AG203" s="595"/>
      <c r="AH203" s="595"/>
      <c r="AI203" s="595"/>
      <c r="AJ203" s="596">
        <f t="shared" ref="AJ203" si="256">AJ202</f>
        <v>45941</v>
      </c>
      <c r="AK203" s="597"/>
      <c r="AL203" s="597"/>
      <c r="AM203" s="597"/>
      <c r="AN203" s="598"/>
      <c r="AO203" s="595">
        <f t="shared" ref="AO203" si="257">AO202</f>
        <v>45942</v>
      </c>
      <c r="AP203" s="595"/>
      <c r="AQ203" s="595"/>
      <c r="AR203" s="595"/>
      <c r="AS203" s="595"/>
      <c r="AT203" s="596">
        <f t="shared" ref="AT203" si="258">AT202</f>
        <v>45943</v>
      </c>
      <c r="AU203" s="597"/>
      <c r="AV203" s="597"/>
      <c r="AW203" s="597"/>
      <c r="AX203" s="598"/>
    </row>
    <row r="204" spans="2:50" ht="14.25" hidden="1" customHeight="1" outlineLevel="1">
      <c r="B204" s="494" t="s">
        <v>165</v>
      </c>
      <c r="C204" s="494" t="s">
        <v>160</v>
      </c>
      <c r="D204" s="494"/>
      <c r="E204" s="494" t="s">
        <v>161</v>
      </c>
      <c r="F204" s="494"/>
      <c r="G204" s="494"/>
      <c r="H204" s="494" t="s">
        <v>166</v>
      </c>
      <c r="I204" s="527" t="s">
        <v>446</v>
      </c>
      <c r="J204" s="527"/>
      <c r="K204" s="527"/>
      <c r="L204" s="527" t="s">
        <v>166</v>
      </c>
      <c r="M204" s="527" t="s">
        <v>168</v>
      </c>
      <c r="N204" s="494"/>
      <c r="O204" s="494" t="s">
        <v>167</v>
      </c>
      <c r="P204" s="494" t="s">
        <v>163</v>
      </c>
      <c r="Q204" s="494"/>
      <c r="R204" s="494"/>
      <c r="S204" s="494"/>
      <c r="T204" s="494" t="s">
        <v>166</v>
      </c>
      <c r="U204" s="494" t="s">
        <v>163</v>
      </c>
      <c r="V204" s="494"/>
      <c r="W204" s="494"/>
      <c r="X204" s="494"/>
      <c r="Y204" s="494" t="s">
        <v>166</v>
      </c>
      <c r="Z204" s="494" t="s">
        <v>163</v>
      </c>
      <c r="AA204" s="494"/>
      <c r="AB204" s="494"/>
      <c r="AC204" s="494"/>
      <c r="AD204" s="494" t="s">
        <v>166</v>
      </c>
      <c r="AE204" s="494" t="s">
        <v>163</v>
      </c>
      <c r="AF204" s="494"/>
      <c r="AG204" s="494"/>
      <c r="AH204" s="494"/>
      <c r="AI204" s="494" t="s">
        <v>166</v>
      </c>
      <c r="AJ204" s="494" t="s">
        <v>163</v>
      </c>
      <c r="AK204" s="494"/>
      <c r="AL204" s="494"/>
      <c r="AM204" s="494"/>
      <c r="AN204" s="494" t="s">
        <v>166</v>
      </c>
      <c r="AO204" s="494" t="s">
        <v>163</v>
      </c>
      <c r="AP204" s="494"/>
      <c r="AQ204" s="494"/>
      <c r="AR204" s="494"/>
      <c r="AS204" s="494" t="s">
        <v>166</v>
      </c>
      <c r="AT204" s="494" t="s">
        <v>163</v>
      </c>
      <c r="AU204" s="494"/>
      <c r="AV204" s="494"/>
      <c r="AW204" s="494"/>
      <c r="AX204" s="494" t="s">
        <v>166</v>
      </c>
    </row>
    <row r="205" spans="2:50" ht="14.25" hidden="1" customHeight="1" outlineLevel="1">
      <c r="B205" s="494"/>
      <c r="C205" s="494"/>
      <c r="D205" s="494"/>
      <c r="E205" s="494" t="s">
        <v>447</v>
      </c>
      <c r="F205" s="494"/>
      <c r="G205" s="494"/>
      <c r="H205" s="494"/>
      <c r="I205" s="527" t="s">
        <v>447</v>
      </c>
      <c r="J205" s="527"/>
      <c r="K205" s="527"/>
      <c r="L205" s="527"/>
      <c r="M205" s="527"/>
      <c r="N205" s="494"/>
      <c r="O205" s="494"/>
      <c r="P205" s="494" t="s">
        <v>448</v>
      </c>
      <c r="Q205" s="494"/>
      <c r="R205" s="494"/>
      <c r="S205" s="494"/>
      <c r="T205" s="494"/>
      <c r="U205" s="494" t="s">
        <v>448</v>
      </c>
      <c r="V205" s="494"/>
      <c r="W205" s="494"/>
      <c r="X205" s="494"/>
      <c r="Y205" s="494"/>
      <c r="Z205" s="494" t="s">
        <v>448</v>
      </c>
      <c r="AA205" s="494"/>
      <c r="AB205" s="494"/>
      <c r="AC205" s="494"/>
      <c r="AD205" s="494"/>
      <c r="AE205" s="494" t="s">
        <v>448</v>
      </c>
      <c r="AF205" s="494"/>
      <c r="AG205" s="494"/>
      <c r="AH205" s="494"/>
      <c r="AI205" s="494"/>
      <c r="AJ205" s="494" t="s">
        <v>448</v>
      </c>
      <c r="AK205" s="494"/>
      <c r="AL205" s="494"/>
      <c r="AM205" s="494"/>
      <c r="AN205" s="494"/>
      <c r="AO205" s="494" t="s">
        <v>448</v>
      </c>
      <c r="AP205" s="494"/>
      <c r="AQ205" s="494"/>
      <c r="AR205" s="494"/>
      <c r="AS205" s="494"/>
      <c r="AT205" s="494" t="s">
        <v>448</v>
      </c>
      <c r="AU205" s="494"/>
      <c r="AV205" s="494"/>
      <c r="AW205" s="494"/>
      <c r="AX205" s="494"/>
    </row>
    <row r="206" spans="2:50" ht="14.25" hidden="1" customHeight="1" outlineLevel="1">
      <c r="B206" s="494"/>
      <c r="C206" s="494"/>
      <c r="D206" s="494"/>
      <c r="E206" s="203" t="s">
        <v>162</v>
      </c>
      <c r="F206" s="203" t="s">
        <v>449</v>
      </c>
      <c r="G206" s="203" t="s">
        <v>164</v>
      </c>
      <c r="H206" s="494"/>
      <c r="I206" s="204" t="s">
        <v>162</v>
      </c>
      <c r="J206" s="204" t="s">
        <v>449</v>
      </c>
      <c r="K206" s="204" t="s">
        <v>164</v>
      </c>
      <c r="L206" s="527"/>
      <c r="M206" s="527"/>
      <c r="N206" s="494"/>
      <c r="O206" s="494"/>
      <c r="P206" s="203" t="s">
        <v>162</v>
      </c>
      <c r="Q206" s="203" t="s">
        <v>449</v>
      </c>
      <c r="R206" s="203" t="s">
        <v>164</v>
      </c>
      <c r="S206" s="205" t="s">
        <v>168</v>
      </c>
      <c r="T206" s="494"/>
      <c r="U206" s="203" t="s">
        <v>162</v>
      </c>
      <c r="V206" s="203" t="s">
        <v>449</v>
      </c>
      <c r="W206" s="203" t="s">
        <v>164</v>
      </c>
      <c r="X206" s="205" t="s">
        <v>168</v>
      </c>
      <c r="Y206" s="494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494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494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494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494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494"/>
    </row>
    <row r="207" spans="2:50" ht="14.25" hidden="1" customHeight="1" outlineLevel="1">
      <c r="B207" s="494" t="s">
        <v>501</v>
      </c>
      <c r="C207" s="203">
        <v>1</v>
      </c>
      <c r="D207" s="206" t="s">
        <v>421</v>
      </c>
      <c r="E207" s="203">
        <v>21</v>
      </c>
      <c r="F207" s="203">
        <v>3600</v>
      </c>
      <c r="G207" s="208">
        <f t="shared" ref="G207:G210" si="259">F207/E207</f>
        <v>171.42857142857142</v>
      </c>
      <c r="H207" s="529">
        <f>AVERAGE(G207:G221)</f>
        <v>178.08270676691731</v>
      </c>
      <c r="I207" s="209">
        <f>AVERAGE(P207,U207,Z207,AE207,AJ207,AO207,AT207)</f>
        <v>21</v>
      </c>
      <c r="J207" s="209">
        <f>AVERAGE(Q207,V207,AA207,AF207,AK207,AP207,AU207)</f>
        <v>3098.0640412444745</v>
      </c>
      <c r="K207" s="210">
        <f>AVERAGE(R207,W207,AB207,AG207,AL207,AQ207,AV207)</f>
        <v>147.52685910687978</v>
      </c>
      <c r="L207" s="530">
        <f>IFERROR(AVERAGE(K207:K221),"-")</f>
        <v>156.51003136174023</v>
      </c>
      <c r="M207" s="209">
        <f>RANK(K207, K$207:$K$221)</f>
        <v>4</v>
      </c>
      <c r="N207" s="494"/>
      <c r="O207" s="494"/>
      <c r="P207" s="207">
        <v>21</v>
      </c>
      <c r="Q207" s="207">
        <v>3087.7276595744684</v>
      </c>
      <c r="R207" s="208">
        <f t="shared" ref="R207:R210" si="260">Q207/P207</f>
        <v>147.03465045592708</v>
      </c>
      <c r="S207" s="205">
        <f>RANK(R207, R$207:R$221)</f>
        <v>4</v>
      </c>
      <c r="T207" s="529">
        <f>AVERAGE(R207:R221)</f>
        <v>156.10109496462425</v>
      </c>
      <c r="U207" s="207">
        <v>21</v>
      </c>
      <c r="V207" s="207">
        <v>3090.8287292817654</v>
      </c>
      <c r="W207" s="208">
        <f t="shared" ref="W207:W210" si="261">V207/U207</f>
        <v>147.18232044198882</v>
      </c>
      <c r="X207" s="205">
        <f>RANK(W207, W$207:W$221)</f>
        <v>4</v>
      </c>
      <c r="Y207" s="529">
        <f>AVERAGE(W207:W221)</f>
        <v>156.26281139240535</v>
      </c>
      <c r="Z207" s="207">
        <v>21</v>
      </c>
      <c r="AA207" s="207">
        <v>3093.7612838515543</v>
      </c>
      <c r="AB207" s="208">
        <f t="shared" ref="AB207:AB210" si="262">AA207/Z207</f>
        <v>147.32196589769305</v>
      </c>
      <c r="AC207" s="205">
        <f>RANK(AB207, AB$207:AB$221)</f>
        <v>4</v>
      </c>
      <c r="AD207" s="529">
        <f>AVERAGE(AB207:AB221)</f>
        <v>156.39688638555131</v>
      </c>
      <c r="AE207" s="207">
        <v>21</v>
      </c>
      <c r="AF207" s="207">
        <v>3099.959266802442</v>
      </c>
      <c r="AG207" s="208">
        <f t="shared" ref="AG207:AG210" si="263">AF207/AE207</f>
        <v>147.61710794297343</v>
      </c>
      <c r="AH207" s="205">
        <f>RANK(AG207, AG$207:AG$221)</f>
        <v>4</v>
      </c>
      <c r="AI207" s="529">
        <f>AVERAGE(AG207:AG221)</f>
        <v>156.52360813967917</v>
      </c>
      <c r="AJ207" s="207">
        <v>21</v>
      </c>
      <c r="AK207" s="207">
        <v>3104.2741935483868</v>
      </c>
      <c r="AL207" s="208">
        <f t="shared" ref="AL207:AL210" si="264">AK207/AJ207</f>
        <v>147.82258064516128</v>
      </c>
      <c r="AM207" s="205">
        <f>RANK(AL207, AL$207:AL$221)</f>
        <v>4</v>
      </c>
      <c r="AN207" s="529">
        <f>AVERAGE(AL207:AL221)</f>
        <v>156.74638260299238</v>
      </c>
      <c r="AO207" s="207">
        <v>21</v>
      </c>
      <c r="AP207" s="207">
        <v>3104.8695652173919</v>
      </c>
      <c r="AQ207" s="208">
        <f t="shared" ref="AQ207:AQ210" si="265">AP207/AO207</f>
        <v>147.85093167701865</v>
      </c>
      <c r="AR207" s="205">
        <f>RANK(AQ207, AQ$207:AQ$221)</f>
        <v>4</v>
      </c>
      <c r="AS207" s="529">
        <f>AVERAGE(AQ207:AQ221)</f>
        <v>156.76591918614074</v>
      </c>
      <c r="AT207" s="207">
        <v>21</v>
      </c>
      <c r="AU207" s="207">
        <v>3105.0275904353148</v>
      </c>
      <c r="AV207" s="208">
        <f t="shared" ref="AV207:AV210" si="266">AU207/AT207</f>
        <v>147.85845668739594</v>
      </c>
      <c r="AW207" s="205">
        <f>RANK(AV207, AV$207:AV$221)</f>
        <v>4</v>
      </c>
      <c r="AX207" s="529">
        <f>AVERAGE(AV207:AV221)</f>
        <v>156.77351686078833</v>
      </c>
    </row>
    <row r="208" spans="2:50" ht="14.25" hidden="1" customHeight="1" outlineLevel="1">
      <c r="B208" s="494"/>
      <c r="C208" s="203">
        <v>2</v>
      </c>
      <c r="D208" s="206" t="s">
        <v>427</v>
      </c>
      <c r="E208" s="203">
        <v>20</v>
      </c>
      <c r="F208" s="203">
        <v>3600</v>
      </c>
      <c r="G208" s="208">
        <f t="shared" si="259"/>
        <v>180</v>
      </c>
      <c r="H208" s="529"/>
      <c r="I208" s="209">
        <f t="shared" ref="I208:K210" si="267">AVERAGE(P208,U208,Z208,AE208,AJ208,AO208,AT208)</f>
        <v>20</v>
      </c>
      <c r="J208" s="209">
        <f t="shared" si="267"/>
        <v>3230.9921679067047</v>
      </c>
      <c r="K208" s="210">
        <f t="shared" si="267"/>
        <v>161.54960839533524</v>
      </c>
      <c r="L208" s="530"/>
      <c r="M208" s="209">
        <f>RANK(K208, K$207:$K$221)</f>
        <v>2</v>
      </c>
      <c r="N208" s="494"/>
      <c r="O208" s="494"/>
      <c r="P208" s="207">
        <v>20</v>
      </c>
      <c r="Q208" s="207">
        <v>3225.0855188141404</v>
      </c>
      <c r="R208" s="208">
        <f t="shared" si="260"/>
        <v>161.25427594070703</v>
      </c>
      <c r="S208" s="205">
        <f t="shared" ref="S208:S210" si="268">RANK(R208, R$207:R$221)</f>
        <v>2</v>
      </c>
      <c r="T208" s="529"/>
      <c r="U208" s="207">
        <v>20</v>
      </c>
      <c r="V208" s="207">
        <v>3226.6715785595857</v>
      </c>
      <c r="W208" s="208">
        <f t="shared" si="261"/>
        <v>161.33357892797929</v>
      </c>
      <c r="X208" s="205">
        <f t="shared" ref="X208:X210" si="269">RANK(W208, W$207:W$221)</f>
        <v>2</v>
      </c>
      <c r="Y208" s="529"/>
      <c r="Z208" s="207">
        <v>20</v>
      </c>
      <c r="AA208" s="207">
        <v>3228.9099526066348</v>
      </c>
      <c r="AB208" s="208">
        <f t="shared" si="262"/>
        <v>161.44549763033174</v>
      </c>
      <c r="AC208" s="205">
        <f t="shared" ref="AC208:AC210" si="270">RANK(AB208, AB$207:AB$221)</f>
        <v>2</v>
      </c>
      <c r="AD208" s="529"/>
      <c r="AE208" s="207">
        <v>20</v>
      </c>
      <c r="AF208" s="207">
        <v>3229.9665551839462</v>
      </c>
      <c r="AG208" s="208">
        <f t="shared" si="263"/>
        <v>161.49832775919731</v>
      </c>
      <c r="AH208" s="205">
        <f t="shared" ref="AH208:AH210" si="271">RANK(AG208, AG$207:AG$221)</f>
        <v>2</v>
      </c>
      <c r="AI208" s="529"/>
      <c r="AJ208" s="207">
        <v>20</v>
      </c>
      <c r="AK208" s="207">
        <v>3235.1031154014927</v>
      </c>
      <c r="AL208" s="208">
        <f t="shared" si="264"/>
        <v>161.75515577007462</v>
      </c>
      <c r="AM208" s="205">
        <f t="shared" ref="AM208:AM210" si="272">RANK(AL208, AL$207:AL$221)</f>
        <v>2</v>
      </c>
      <c r="AN208" s="529"/>
      <c r="AO208" s="207">
        <v>20</v>
      </c>
      <c r="AP208" s="207">
        <v>3235.5507088331506</v>
      </c>
      <c r="AQ208" s="208">
        <f t="shared" si="265"/>
        <v>161.77753544165753</v>
      </c>
      <c r="AR208" s="205">
        <f t="shared" ref="AR208:AR210" si="273">RANK(AQ208, AQ$207:AQ$221)</f>
        <v>2</v>
      </c>
      <c r="AS208" s="529"/>
      <c r="AT208" s="207">
        <v>20</v>
      </c>
      <c r="AU208" s="207">
        <v>3235.6577459479818</v>
      </c>
      <c r="AV208" s="208">
        <f t="shared" si="266"/>
        <v>161.7828872973991</v>
      </c>
      <c r="AW208" s="205">
        <f t="shared" ref="AW208:AW210" si="274">RANK(AV208, AV$207:AV$221)</f>
        <v>2</v>
      </c>
      <c r="AX208" s="529"/>
    </row>
    <row r="209" spans="2:50" ht="14.25" hidden="1" customHeight="1" outlineLevel="1">
      <c r="B209" s="494"/>
      <c r="C209" s="203">
        <v>3</v>
      </c>
      <c r="D209" s="206" t="s">
        <v>426</v>
      </c>
      <c r="E209" s="203">
        <v>21</v>
      </c>
      <c r="F209" s="203">
        <v>3600</v>
      </c>
      <c r="G209" s="208">
        <f t="shared" si="259"/>
        <v>171.42857142857142</v>
      </c>
      <c r="H209" s="529"/>
      <c r="I209" s="209">
        <f t="shared" si="267"/>
        <v>21</v>
      </c>
      <c r="J209" s="209">
        <f t="shared" si="267"/>
        <v>3235.7371796716138</v>
      </c>
      <c r="K209" s="210">
        <f t="shared" si="267"/>
        <v>154.08272284150539</v>
      </c>
      <c r="L209" s="530"/>
      <c r="M209" s="209">
        <f>RANK(K209, K$207:$K$221)</f>
        <v>3</v>
      </c>
      <c r="N209" s="494"/>
      <c r="O209" s="494"/>
      <c r="P209" s="207">
        <v>21</v>
      </c>
      <c r="Q209" s="207">
        <v>3230.3116147308792</v>
      </c>
      <c r="R209" s="208">
        <f t="shared" si="260"/>
        <v>153.82436260623234</v>
      </c>
      <c r="S209" s="205">
        <f t="shared" si="268"/>
        <v>3</v>
      </c>
      <c r="T209" s="529"/>
      <c r="U209" s="207">
        <v>21</v>
      </c>
      <c r="V209" s="207">
        <v>3232.3533549022354</v>
      </c>
      <c r="W209" s="208">
        <f t="shared" si="261"/>
        <v>153.92158832867787</v>
      </c>
      <c r="X209" s="205">
        <f t="shared" si="269"/>
        <v>3</v>
      </c>
      <c r="Y209" s="529"/>
      <c r="Z209" s="207">
        <v>21</v>
      </c>
      <c r="AA209" s="207">
        <v>3234.2743538767377</v>
      </c>
      <c r="AB209" s="208">
        <f t="shared" si="262"/>
        <v>154.01306447032084</v>
      </c>
      <c r="AC209" s="205">
        <f t="shared" si="270"/>
        <v>3</v>
      </c>
      <c r="AD209" s="529"/>
      <c r="AE209" s="207">
        <v>21</v>
      </c>
      <c r="AF209" s="207">
        <v>3234.5984112974406</v>
      </c>
      <c r="AG209" s="208">
        <f t="shared" si="263"/>
        <v>154.02849577606861</v>
      </c>
      <c r="AH209" s="205">
        <f t="shared" si="271"/>
        <v>3</v>
      </c>
      <c r="AI209" s="529"/>
      <c r="AJ209" s="207">
        <v>21</v>
      </c>
      <c r="AK209" s="207">
        <v>3239.2773502843775</v>
      </c>
      <c r="AL209" s="208">
        <f t="shared" si="264"/>
        <v>154.25130239449416</v>
      </c>
      <c r="AM209" s="205">
        <f t="shared" si="272"/>
        <v>3</v>
      </c>
      <c r="AN209" s="529"/>
      <c r="AO209" s="207">
        <v>21</v>
      </c>
      <c r="AP209" s="207">
        <v>3239.5372750642682</v>
      </c>
      <c r="AQ209" s="208">
        <f t="shared" si="265"/>
        <v>154.26367976496516</v>
      </c>
      <c r="AR209" s="205">
        <f t="shared" si="273"/>
        <v>3</v>
      </c>
      <c r="AS209" s="529"/>
      <c r="AT209" s="207">
        <v>21</v>
      </c>
      <c r="AU209" s="207">
        <v>3239.8078975453573</v>
      </c>
      <c r="AV209" s="208">
        <f t="shared" si="266"/>
        <v>154.27656654977892</v>
      </c>
      <c r="AW209" s="205">
        <f t="shared" si="274"/>
        <v>3</v>
      </c>
      <c r="AX209" s="529"/>
    </row>
    <row r="210" spans="2:50" ht="14.25" hidden="1" customHeight="1" outlineLevel="1">
      <c r="B210" s="494"/>
      <c r="C210" s="203">
        <v>4</v>
      </c>
      <c r="D210" s="206" t="s">
        <v>424</v>
      </c>
      <c r="E210" s="203">
        <v>19</v>
      </c>
      <c r="F210" s="203">
        <v>3600</v>
      </c>
      <c r="G210" s="208">
        <f t="shared" si="259"/>
        <v>189.47368421052633</v>
      </c>
      <c r="H210" s="529"/>
      <c r="I210" s="209">
        <f t="shared" si="267"/>
        <v>19</v>
      </c>
      <c r="J210" s="209">
        <f t="shared" si="267"/>
        <v>3094.7377669615694</v>
      </c>
      <c r="K210" s="210">
        <f t="shared" si="267"/>
        <v>162.88093510324046</v>
      </c>
      <c r="L210" s="530"/>
      <c r="M210" s="209">
        <f>RANK(K210, K$207:$K$221)</f>
        <v>1</v>
      </c>
      <c r="N210" s="494"/>
      <c r="O210" s="494"/>
      <c r="P210" s="207">
        <v>19</v>
      </c>
      <c r="Q210" s="207">
        <v>3083.5307262569813</v>
      </c>
      <c r="R210" s="208">
        <f t="shared" si="260"/>
        <v>162.29109085563059</v>
      </c>
      <c r="S210" s="205">
        <f t="shared" si="268"/>
        <v>1</v>
      </c>
      <c r="T210" s="529"/>
      <c r="U210" s="207">
        <v>19</v>
      </c>
      <c r="V210" s="207">
        <v>3089.6613995485322</v>
      </c>
      <c r="W210" s="208">
        <f t="shared" si="261"/>
        <v>162.61375787097538</v>
      </c>
      <c r="X210" s="205">
        <f t="shared" si="269"/>
        <v>1</v>
      </c>
      <c r="Y210" s="529"/>
      <c r="Z210" s="207">
        <v>19</v>
      </c>
      <c r="AA210" s="207">
        <v>3093.3333333333335</v>
      </c>
      <c r="AB210" s="208">
        <f t="shared" si="262"/>
        <v>162.80701754385964</v>
      </c>
      <c r="AC210" s="205">
        <f t="shared" si="270"/>
        <v>1</v>
      </c>
      <c r="AD210" s="529"/>
      <c r="AE210" s="207">
        <v>19</v>
      </c>
      <c r="AF210" s="207">
        <v>3096.0595205290679</v>
      </c>
      <c r="AG210" s="208">
        <f t="shared" si="263"/>
        <v>162.95050108047727</v>
      </c>
      <c r="AH210" s="205">
        <f t="shared" si="271"/>
        <v>1</v>
      </c>
      <c r="AI210" s="529"/>
      <c r="AJ210" s="207">
        <v>19</v>
      </c>
      <c r="AK210" s="207">
        <v>3099.9733404425501</v>
      </c>
      <c r="AL210" s="208">
        <f t="shared" si="264"/>
        <v>163.15649160223947</v>
      </c>
      <c r="AM210" s="205">
        <f t="shared" si="272"/>
        <v>1</v>
      </c>
      <c r="AN210" s="529"/>
      <c r="AO210" s="207">
        <v>19</v>
      </c>
      <c r="AP210" s="207">
        <v>3100.2590673575096</v>
      </c>
      <c r="AQ210" s="208">
        <f t="shared" si="265"/>
        <v>163.17152986092157</v>
      </c>
      <c r="AR210" s="205">
        <f t="shared" si="273"/>
        <v>1</v>
      </c>
      <c r="AS210" s="529"/>
      <c r="AT210" s="207">
        <v>19</v>
      </c>
      <c r="AU210" s="207">
        <v>3100.3469812630087</v>
      </c>
      <c r="AV210" s="208">
        <f t="shared" si="266"/>
        <v>163.1761569085794</v>
      </c>
      <c r="AW210" s="205">
        <f t="shared" si="274"/>
        <v>1</v>
      </c>
      <c r="AX210" s="529"/>
    </row>
    <row r="211" spans="2:50" ht="14.25" hidden="1" customHeight="1" outlineLevel="1">
      <c r="B211" s="494"/>
      <c r="C211" s="203">
        <v>5</v>
      </c>
      <c r="D211" s="206"/>
      <c r="E211" s="203"/>
      <c r="F211" s="203"/>
      <c r="G211" s="208"/>
      <c r="H211" s="529"/>
      <c r="I211" s="209"/>
      <c r="J211" s="209"/>
      <c r="K211" s="210"/>
      <c r="L211" s="530"/>
      <c r="M211" s="209"/>
      <c r="N211" s="494"/>
      <c r="O211" s="494"/>
      <c r="P211" s="203"/>
      <c r="Q211" s="203"/>
      <c r="R211" s="208"/>
      <c r="S211" s="205"/>
      <c r="T211" s="529"/>
      <c r="U211" s="203"/>
      <c r="V211" s="203"/>
      <c r="W211" s="208"/>
      <c r="X211" s="205"/>
      <c r="Y211" s="529"/>
      <c r="Z211" s="203"/>
      <c r="AA211" s="203"/>
      <c r="AB211" s="208"/>
      <c r="AC211" s="205"/>
      <c r="AD211" s="529"/>
      <c r="AE211" s="203"/>
      <c r="AF211" s="203"/>
      <c r="AG211" s="208"/>
      <c r="AH211" s="205"/>
      <c r="AI211" s="529"/>
      <c r="AJ211" s="203"/>
      <c r="AK211" s="203"/>
      <c r="AL211" s="208"/>
      <c r="AM211" s="205"/>
      <c r="AN211" s="529"/>
      <c r="AO211" s="203"/>
      <c r="AP211" s="203"/>
      <c r="AQ211" s="208"/>
      <c r="AR211" s="205"/>
      <c r="AS211" s="529"/>
      <c r="AT211" s="203"/>
      <c r="AU211" s="203"/>
      <c r="AV211" s="208"/>
      <c r="AW211" s="205"/>
      <c r="AX211" s="529"/>
    </row>
    <row r="212" spans="2:50" ht="14.25" hidden="1" customHeight="1" outlineLevel="1">
      <c r="B212" s="494"/>
      <c r="C212" s="203">
        <v>6</v>
      </c>
      <c r="D212" s="206"/>
      <c r="E212" s="203"/>
      <c r="F212" s="203"/>
      <c r="G212" s="208"/>
      <c r="H212" s="529"/>
      <c r="I212" s="209"/>
      <c r="J212" s="209"/>
      <c r="K212" s="210"/>
      <c r="L212" s="530"/>
      <c r="M212" s="209"/>
      <c r="N212" s="494"/>
      <c r="O212" s="494"/>
      <c r="P212" s="203"/>
      <c r="Q212" s="203"/>
      <c r="R212" s="208"/>
      <c r="S212" s="205"/>
      <c r="T212" s="529"/>
      <c r="U212" s="203"/>
      <c r="V212" s="203"/>
      <c r="W212" s="208"/>
      <c r="X212" s="205"/>
      <c r="Y212" s="529"/>
      <c r="Z212" s="203"/>
      <c r="AA212" s="203"/>
      <c r="AB212" s="208"/>
      <c r="AC212" s="205"/>
      <c r="AD212" s="529"/>
      <c r="AE212" s="203"/>
      <c r="AF212" s="203"/>
      <c r="AG212" s="208"/>
      <c r="AH212" s="205"/>
      <c r="AI212" s="529"/>
      <c r="AJ212" s="203"/>
      <c r="AK212" s="203"/>
      <c r="AL212" s="208"/>
      <c r="AM212" s="205"/>
      <c r="AN212" s="529"/>
      <c r="AO212" s="203"/>
      <c r="AP212" s="203"/>
      <c r="AQ212" s="208"/>
      <c r="AR212" s="205"/>
      <c r="AS212" s="529"/>
      <c r="AT212" s="203"/>
      <c r="AU212" s="203"/>
      <c r="AV212" s="208"/>
      <c r="AW212" s="205"/>
      <c r="AX212" s="529"/>
    </row>
    <row r="213" spans="2:50" ht="14.25" hidden="1" customHeight="1" outlineLevel="1">
      <c r="B213" s="494"/>
      <c r="C213" s="203">
        <v>7</v>
      </c>
      <c r="D213" s="206"/>
      <c r="E213" s="203"/>
      <c r="F213" s="203"/>
      <c r="G213" s="208"/>
      <c r="H213" s="529"/>
      <c r="I213" s="209"/>
      <c r="J213" s="209"/>
      <c r="K213" s="210"/>
      <c r="L213" s="530"/>
      <c r="M213" s="209"/>
      <c r="N213" s="494"/>
      <c r="O213" s="494"/>
      <c r="P213" s="203"/>
      <c r="Q213" s="203"/>
      <c r="R213" s="208"/>
      <c r="S213" s="205"/>
      <c r="T213" s="529"/>
      <c r="U213" s="203"/>
      <c r="V213" s="203"/>
      <c r="W213" s="208"/>
      <c r="X213" s="205"/>
      <c r="Y213" s="529"/>
      <c r="Z213" s="203"/>
      <c r="AA213" s="203"/>
      <c r="AB213" s="208"/>
      <c r="AC213" s="205"/>
      <c r="AD213" s="529"/>
      <c r="AE213" s="203"/>
      <c r="AF213" s="203"/>
      <c r="AG213" s="208"/>
      <c r="AH213" s="205"/>
      <c r="AI213" s="529"/>
      <c r="AJ213" s="203"/>
      <c r="AK213" s="203"/>
      <c r="AL213" s="208"/>
      <c r="AM213" s="205"/>
      <c r="AN213" s="529"/>
      <c r="AO213" s="203"/>
      <c r="AP213" s="203"/>
      <c r="AQ213" s="208"/>
      <c r="AR213" s="205"/>
      <c r="AS213" s="529"/>
      <c r="AT213" s="203"/>
      <c r="AU213" s="203"/>
      <c r="AV213" s="208"/>
      <c r="AW213" s="205"/>
      <c r="AX213" s="529"/>
    </row>
    <row r="214" spans="2:50" ht="14.25" hidden="1" customHeight="1" outlineLevel="1">
      <c r="B214" s="494"/>
      <c r="C214" s="203">
        <v>8</v>
      </c>
      <c r="D214" s="206"/>
      <c r="E214" s="203"/>
      <c r="F214" s="203"/>
      <c r="G214" s="208"/>
      <c r="H214" s="529"/>
      <c r="I214" s="209"/>
      <c r="J214" s="209"/>
      <c r="K214" s="210"/>
      <c r="L214" s="530"/>
      <c r="M214" s="209"/>
      <c r="N214" s="494"/>
      <c r="O214" s="494"/>
      <c r="P214" s="203"/>
      <c r="Q214" s="203"/>
      <c r="R214" s="208"/>
      <c r="S214" s="205"/>
      <c r="T214" s="529"/>
      <c r="U214" s="203"/>
      <c r="V214" s="203"/>
      <c r="W214" s="208"/>
      <c r="X214" s="205"/>
      <c r="Y214" s="529"/>
      <c r="Z214" s="203"/>
      <c r="AA214" s="203"/>
      <c r="AB214" s="208"/>
      <c r="AC214" s="205"/>
      <c r="AD214" s="529"/>
      <c r="AE214" s="203"/>
      <c r="AF214" s="203"/>
      <c r="AG214" s="208"/>
      <c r="AH214" s="205"/>
      <c r="AI214" s="529"/>
      <c r="AJ214" s="203"/>
      <c r="AK214" s="203"/>
      <c r="AL214" s="208"/>
      <c r="AM214" s="205"/>
      <c r="AN214" s="529"/>
      <c r="AO214" s="203"/>
      <c r="AP214" s="203"/>
      <c r="AQ214" s="208"/>
      <c r="AR214" s="205"/>
      <c r="AS214" s="529"/>
      <c r="AT214" s="203"/>
      <c r="AU214" s="203"/>
      <c r="AV214" s="208"/>
      <c r="AW214" s="205"/>
      <c r="AX214" s="529"/>
    </row>
    <row r="215" spans="2:50" ht="14.25" hidden="1" customHeight="1" outlineLevel="1">
      <c r="B215" s="494"/>
      <c r="C215" s="203">
        <v>9</v>
      </c>
      <c r="D215" s="206"/>
      <c r="E215" s="203"/>
      <c r="F215" s="203"/>
      <c r="G215" s="208"/>
      <c r="H215" s="529"/>
      <c r="I215" s="209"/>
      <c r="J215" s="209"/>
      <c r="K215" s="210"/>
      <c r="L215" s="530"/>
      <c r="M215" s="209"/>
      <c r="N215" s="494"/>
      <c r="O215" s="494"/>
      <c r="P215" s="203"/>
      <c r="Q215" s="203"/>
      <c r="R215" s="208"/>
      <c r="S215" s="205"/>
      <c r="T215" s="529"/>
      <c r="U215" s="203"/>
      <c r="V215" s="203"/>
      <c r="W215" s="208"/>
      <c r="X215" s="205"/>
      <c r="Y215" s="529"/>
      <c r="Z215" s="203"/>
      <c r="AA215" s="203"/>
      <c r="AB215" s="208"/>
      <c r="AC215" s="205"/>
      <c r="AD215" s="529"/>
      <c r="AE215" s="203"/>
      <c r="AF215" s="203"/>
      <c r="AG215" s="208"/>
      <c r="AH215" s="205"/>
      <c r="AI215" s="529"/>
      <c r="AJ215" s="203"/>
      <c r="AK215" s="203"/>
      <c r="AL215" s="208"/>
      <c r="AM215" s="205"/>
      <c r="AN215" s="529"/>
      <c r="AO215" s="203"/>
      <c r="AP215" s="203"/>
      <c r="AQ215" s="208"/>
      <c r="AR215" s="205"/>
      <c r="AS215" s="529"/>
      <c r="AT215" s="203"/>
      <c r="AU215" s="203"/>
      <c r="AV215" s="208"/>
      <c r="AW215" s="205"/>
      <c r="AX215" s="529"/>
    </row>
    <row r="216" spans="2:50" ht="14.25" hidden="1" customHeight="1" outlineLevel="1">
      <c r="B216" s="494"/>
      <c r="C216" s="203">
        <v>10</v>
      </c>
      <c r="D216" s="206"/>
      <c r="E216" s="203"/>
      <c r="F216" s="203"/>
      <c r="G216" s="208"/>
      <c r="H216" s="529"/>
      <c r="I216" s="209"/>
      <c r="J216" s="209"/>
      <c r="K216" s="210"/>
      <c r="L216" s="530"/>
      <c r="M216" s="209"/>
      <c r="N216" s="494"/>
      <c r="O216" s="494"/>
      <c r="P216" s="203"/>
      <c r="Q216" s="203"/>
      <c r="R216" s="208"/>
      <c r="S216" s="205"/>
      <c r="T216" s="529"/>
      <c r="U216" s="203"/>
      <c r="V216" s="203"/>
      <c r="W216" s="208"/>
      <c r="X216" s="205"/>
      <c r="Y216" s="529"/>
      <c r="Z216" s="203"/>
      <c r="AA216" s="203"/>
      <c r="AB216" s="208"/>
      <c r="AC216" s="205"/>
      <c r="AD216" s="529"/>
      <c r="AE216" s="203"/>
      <c r="AF216" s="203"/>
      <c r="AG216" s="208"/>
      <c r="AH216" s="205"/>
      <c r="AI216" s="529"/>
      <c r="AJ216" s="203"/>
      <c r="AK216" s="203"/>
      <c r="AL216" s="208"/>
      <c r="AM216" s="205"/>
      <c r="AN216" s="529"/>
      <c r="AO216" s="203"/>
      <c r="AP216" s="203"/>
      <c r="AQ216" s="208"/>
      <c r="AR216" s="205"/>
      <c r="AS216" s="529"/>
      <c r="AT216" s="203"/>
      <c r="AU216" s="203"/>
      <c r="AV216" s="208"/>
      <c r="AW216" s="205"/>
      <c r="AX216" s="529"/>
    </row>
    <row r="217" spans="2:50" ht="14.25" hidden="1" customHeight="1" outlineLevel="1">
      <c r="B217" s="494"/>
      <c r="C217" s="203">
        <v>11</v>
      </c>
      <c r="D217" s="206"/>
      <c r="E217" s="203"/>
      <c r="F217" s="203"/>
      <c r="G217" s="208"/>
      <c r="H217" s="529"/>
      <c r="I217" s="209"/>
      <c r="J217" s="209"/>
      <c r="K217" s="210"/>
      <c r="L217" s="530"/>
      <c r="M217" s="209"/>
      <c r="N217" s="494"/>
      <c r="O217" s="494"/>
      <c r="P217" s="203"/>
      <c r="Q217" s="203"/>
      <c r="R217" s="208"/>
      <c r="S217" s="205"/>
      <c r="T217" s="529"/>
      <c r="U217" s="203"/>
      <c r="V217" s="203"/>
      <c r="W217" s="208"/>
      <c r="X217" s="205"/>
      <c r="Y217" s="529"/>
      <c r="Z217" s="203"/>
      <c r="AA217" s="203"/>
      <c r="AB217" s="208"/>
      <c r="AC217" s="205"/>
      <c r="AD217" s="529"/>
      <c r="AE217" s="203"/>
      <c r="AF217" s="203"/>
      <c r="AG217" s="208"/>
      <c r="AH217" s="205"/>
      <c r="AI217" s="529"/>
      <c r="AJ217" s="203"/>
      <c r="AK217" s="203"/>
      <c r="AL217" s="208"/>
      <c r="AM217" s="205"/>
      <c r="AN217" s="529"/>
      <c r="AO217" s="203"/>
      <c r="AP217" s="203"/>
      <c r="AQ217" s="208"/>
      <c r="AR217" s="205"/>
      <c r="AS217" s="529"/>
      <c r="AT217" s="203"/>
      <c r="AU217" s="203"/>
      <c r="AV217" s="208"/>
      <c r="AW217" s="205"/>
      <c r="AX217" s="529"/>
    </row>
    <row r="218" spans="2:50" ht="14.25" hidden="1" customHeight="1" outlineLevel="1">
      <c r="B218" s="494"/>
      <c r="C218" s="203">
        <v>12</v>
      </c>
      <c r="D218" s="206"/>
      <c r="E218" s="203"/>
      <c r="F218" s="203"/>
      <c r="G218" s="208"/>
      <c r="H218" s="529"/>
      <c r="I218" s="209"/>
      <c r="J218" s="209"/>
      <c r="K218" s="210"/>
      <c r="L218" s="530"/>
      <c r="M218" s="209"/>
      <c r="N218" s="494"/>
      <c r="O218" s="494"/>
      <c r="P218" s="203"/>
      <c r="Q218" s="203"/>
      <c r="R218" s="208"/>
      <c r="S218" s="205"/>
      <c r="T218" s="529"/>
      <c r="U218" s="203"/>
      <c r="V218" s="203"/>
      <c r="W218" s="208"/>
      <c r="X218" s="205"/>
      <c r="Y218" s="529"/>
      <c r="Z218" s="203"/>
      <c r="AA218" s="203"/>
      <c r="AB218" s="208"/>
      <c r="AC218" s="205"/>
      <c r="AD218" s="529"/>
      <c r="AE218" s="203"/>
      <c r="AF218" s="203"/>
      <c r="AG218" s="208"/>
      <c r="AH218" s="205"/>
      <c r="AI218" s="529"/>
      <c r="AJ218" s="203"/>
      <c r="AK218" s="203"/>
      <c r="AL218" s="208"/>
      <c r="AM218" s="205"/>
      <c r="AN218" s="529"/>
      <c r="AO218" s="203"/>
      <c r="AP218" s="203"/>
      <c r="AQ218" s="208"/>
      <c r="AR218" s="205"/>
      <c r="AS218" s="529"/>
      <c r="AT218" s="203"/>
      <c r="AU218" s="203"/>
      <c r="AV218" s="208"/>
      <c r="AW218" s="205"/>
      <c r="AX218" s="529"/>
    </row>
    <row r="219" spans="2:50" ht="14.25" hidden="1" customHeight="1" outlineLevel="1">
      <c r="B219" s="494"/>
      <c r="C219" s="203">
        <v>13</v>
      </c>
      <c r="D219" s="206"/>
      <c r="E219" s="203"/>
      <c r="F219" s="203"/>
      <c r="G219" s="208"/>
      <c r="H219" s="529"/>
      <c r="I219" s="209"/>
      <c r="J219" s="209"/>
      <c r="K219" s="210"/>
      <c r="L219" s="530"/>
      <c r="M219" s="209"/>
      <c r="N219" s="494"/>
      <c r="O219" s="494"/>
      <c r="P219" s="203"/>
      <c r="Q219" s="203"/>
      <c r="R219" s="208"/>
      <c r="S219" s="205"/>
      <c r="T219" s="529"/>
      <c r="U219" s="203"/>
      <c r="V219" s="203"/>
      <c r="W219" s="208"/>
      <c r="X219" s="205"/>
      <c r="Y219" s="529"/>
      <c r="Z219" s="203"/>
      <c r="AA219" s="203"/>
      <c r="AB219" s="208"/>
      <c r="AC219" s="205"/>
      <c r="AD219" s="529"/>
      <c r="AE219" s="203"/>
      <c r="AF219" s="203"/>
      <c r="AG219" s="208"/>
      <c r="AH219" s="205"/>
      <c r="AI219" s="529"/>
      <c r="AJ219" s="203"/>
      <c r="AK219" s="203"/>
      <c r="AL219" s="208"/>
      <c r="AM219" s="205"/>
      <c r="AN219" s="529"/>
      <c r="AO219" s="203"/>
      <c r="AP219" s="203"/>
      <c r="AQ219" s="208"/>
      <c r="AR219" s="205"/>
      <c r="AS219" s="529"/>
      <c r="AT219" s="203"/>
      <c r="AU219" s="203"/>
      <c r="AV219" s="208"/>
      <c r="AW219" s="205"/>
      <c r="AX219" s="529"/>
    </row>
    <row r="220" spans="2:50" ht="14.25" hidden="1" customHeight="1" outlineLevel="1">
      <c r="B220" s="494"/>
      <c r="C220" s="203">
        <v>14</v>
      </c>
      <c r="D220" s="206"/>
      <c r="E220" s="203"/>
      <c r="F220" s="203"/>
      <c r="G220" s="208"/>
      <c r="H220" s="529"/>
      <c r="I220" s="209"/>
      <c r="J220" s="209"/>
      <c r="K220" s="210"/>
      <c r="L220" s="530"/>
      <c r="M220" s="209"/>
      <c r="N220" s="494"/>
      <c r="O220" s="494"/>
      <c r="P220" s="203"/>
      <c r="Q220" s="203"/>
      <c r="R220" s="208"/>
      <c r="S220" s="205"/>
      <c r="T220" s="529"/>
      <c r="U220" s="203"/>
      <c r="V220" s="203"/>
      <c r="W220" s="208"/>
      <c r="X220" s="205"/>
      <c r="Y220" s="529"/>
      <c r="Z220" s="203"/>
      <c r="AA220" s="203"/>
      <c r="AB220" s="208"/>
      <c r="AC220" s="205"/>
      <c r="AD220" s="529"/>
      <c r="AE220" s="203"/>
      <c r="AF220" s="203"/>
      <c r="AG220" s="208"/>
      <c r="AH220" s="205"/>
      <c r="AI220" s="529"/>
      <c r="AJ220" s="203"/>
      <c r="AK220" s="203"/>
      <c r="AL220" s="208"/>
      <c r="AM220" s="205"/>
      <c r="AN220" s="529"/>
      <c r="AO220" s="203"/>
      <c r="AP220" s="203"/>
      <c r="AQ220" s="208"/>
      <c r="AR220" s="205"/>
      <c r="AS220" s="529"/>
      <c r="AT220" s="203"/>
      <c r="AU220" s="203"/>
      <c r="AV220" s="208"/>
      <c r="AW220" s="205"/>
      <c r="AX220" s="529"/>
    </row>
    <row r="221" spans="2:50" ht="14.25" hidden="1" customHeight="1" outlineLevel="1">
      <c r="B221" s="494"/>
      <c r="C221" s="203">
        <v>15</v>
      </c>
      <c r="D221" s="206"/>
      <c r="E221" s="203"/>
      <c r="F221" s="203"/>
      <c r="G221" s="208"/>
      <c r="H221" s="529"/>
      <c r="I221" s="209"/>
      <c r="J221" s="209"/>
      <c r="K221" s="210"/>
      <c r="L221" s="530"/>
      <c r="M221" s="209"/>
      <c r="N221" s="494"/>
      <c r="O221" s="494"/>
      <c r="P221" s="203"/>
      <c r="Q221" s="207"/>
      <c r="R221" s="208"/>
      <c r="S221" s="205"/>
      <c r="T221" s="529"/>
      <c r="U221" s="203"/>
      <c r="V221" s="203"/>
      <c r="W221" s="208"/>
      <c r="X221" s="205"/>
      <c r="Y221" s="529"/>
      <c r="Z221" s="203"/>
      <c r="AA221" s="203"/>
      <c r="AB221" s="208"/>
      <c r="AC221" s="205"/>
      <c r="AD221" s="529"/>
      <c r="AE221" s="203"/>
      <c r="AF221" s="203"/>
      <c r="AG221" s="208"/>
      <c r="AH221" s="205"/>
      <c r="AI221" s="529"/>
      <c r="AJ221" s="203"/>
      <c r="AK221" s="203"/>
      <c r="AL221" s="208"/>
      <c r="AM221" s="205"/>
      <c r="AN221" s="529"/>
      <c r="AO221" s="203"/>
      <c r="AP221" s="203"/>
      <c r="AQ221" s="208"/>
      <c r="AR221" s="205"/>
      <c r="AS221" s="529"/>
      <c r="AT221" s="203"/>
      <c r="AU221" s="203"/>
      <c r="AV221" s="208"/>
      <c r="AW221" s="205"/>
      <c r="AX221" s="529"/>
    </row>
    <row r="222" spans="2:50" ht="14.25" hidden="1" customHeight="1" outlineLevel="1" collapsed="1">
      <c r="B222" s="531" t="s">
        <v>696</v>
      </c>
      <c r="C222" s="532"/>
      <c r="D222" s="532"/>
      <c r="E222" s="532"/>
      <c r="F222" s="532"/>
      <c r="G222" s="532"/>
      <c r="H222" s="532"/>
      <c r="I222" s="532"/>
      <c r="J222" s="532"/>
      <c r="K222" s="532"/>
      <c r="L222" s="532"/>
      <c r="M222" s="533"/>
      <c r="N222" s="575" t="s">
        <v>445</v>
      </c>
      <c r="O222" s="575" t="s">
        <v>105</v>
      </c>
      <c r="P222" s="587">
        <f>AT202+1</f>
        <v>45944</v>
      </c>
      <c r="Q222" s="588"/>
      <c r="R222" s="588"/>
      <c r="S222" s="588"/>
      <c r="T222" s="588"/>
      <c r="U222" s="589">
        <f>P222+1</f>
        <v>45945</v>
      </c>
      <c r="V222" s="590"/>
      <c r="W222" s="590"/>
      <c r="X222" s="590"/>
      <c r="Y222" s="590"/>
      <c r="Z222" s="587">
        <f t="shared" ref="Z222" si="275">U222+1</f>
        <v>45946</v>
      </c>
      <c r="AA222" s="588"/>
      <c r="AB222" s="588"/>
      <c r="AC222" s="588"/>
      <c r="AD222" s="588"/>
      <c r="AE222" s="589">
        <f t="shared" ref="AE222" si="276">Z222+1</f>
        <v>45947</v>
      </c>
      <c r="AF222" s="590"/>
      <c r="AG222" s="590"/>
      <c r="AH222" s="590"/>
      <c r="AI222" s="590"/>
      <c r="AJ222" s="591">
        <f t="shared" ref="AJ222" si="277">AE222+1</f>
        <v>45948</v>
      </c>
      <c r="AK222" s="592"/>
      <c r="AL222" s="592"/>
      <c r="AM222" s="592"/>
      <c r="AN222" s="593"/>
      <c r="AO222" s="589">
        <f t="shared" ref="AO222" si="278">AJ222+1</f>
        <v>45949</v>
      </c>
      <c r="AP222" s="590"/>
      <c r="AQ222" s="590"/>
      <c r="AR222" s="590"/>
      <c r="AS222" s="590"/>
      <c r="AT222" s="591">
        <f t="shared" ref="AT222" si="279">AO222+1</f>
        <v>45950</v>
      </c>
      <c r="AU222" s="592"/>
      <c r="AV222" s="592"/>
      <c r="AW222" s="592"/>
      <c r="AX222" s="593"/>
    </row>
    <row r="223" spans="2:50" ht="14.25" hidden="1" customHeight="1" outlineLevel="1">
      <c r="B223" s="534"/>
      <c r="C223" s="534"/>
      <c r="D223" s="534"/>
      <c r="E223" s="534"/>
      <c r="F223" s="534"/>
      <c r="G223" s="534"/>
      <c r="H223" s="534"/>
      <c r="I223" s="534"/>
      <c r="J223" s="534"/>
      <c r="K223" s="534"/>
      <c r="L223" s="534"/>
      <c r="M223" s="535"/>
      <c r="N223" s="577"/>
      <c r="O223" s="577"/>
      <c r="P223" s="594">
        <f>P222</f>
        <v>45944</v>
      </c>
      <c r="Q223" s="594"/>
      <c r="R223" s="594"/>
      <c r="S223" s="594"/>
      <c r="T223" s="594"/>
      <c r="U223" s="595">
        <f>U222</f>
        <v>45945</v>
      </c>
      <c r="V223" s="595"/>
      <c r="W223" s="595"/>
      <c r="X223" s="595"/>
      <c r="Y223" s="595"/>
      <c r="Z223" s="594">
        <f t="shared" ref="Z223" si="280">Z222</f>
        <v>45946</v>
      </c>
      <c r="AA223" s="594"/>
      <c r="AB223" s="594"/>
      <c r="AC223" s="594"/>
      <c r="AD223" s="594"/>
      <c r="AE223" s="595">
        <f t="shared" ref="AE223" si="281">AE222</f>
        <v>45947</v>
      </c>
      <c r="AF223" s="595"/>
      <c r="AG223" s="595"/>
      <c r="AH223" s="595"/>
      <c r="AI223" s="595"/>
      <c r="AJ223" s="596">
        <f t="shared" ref="AJ223" si="282">AJ222</f>
        <v>45948</v>
      </c>
      <c r="AK223" s="597"/>
      <c r="AL223" s="597"/>
      <c r="AM223" s="597"/>
      <c r="AN223" s="598"/>
      <c r="AO223" s="595">
        <f t="shared" ref="AO223" si="283">AO222</f>
        <v>45949</v>
      </c>
      <c r="AP223" s="595"/>
      <c r="AQ223" s="595"/>
      <c r="AR223" s="595"/>
      <c r="AS223" s="595"/>
      <c r="AT223" s="596">
        <f t="shared" ref="AT223" si="284">AT222</f>
        <v>45950</v>
      </c>
      <c r="AU223" s="597"/>
      <c r="AV223" s="597"/>
      <c r="AW223" s="597"/>
      <c r="AX223" s="598"/>
    </row>
    <row r="224" spans="2:50" ht="14.25" hidden="1" customHeight="1" outlineLevel="1">
      <c r="B224" s="494" t="s">
        <v>165</v>
      </c>
      <c r="C224" s="494" t="s">
        <v>160</v>
      </c>
      <c r="D224" s="494"/>
      <c r="E224" s="494" t="s">
        <v>161</v>
      </c>
      <c r="F224" s="494"/>
      <c r="G224" s="494"/>
      <c r="H224" s="494" t="s">
        <v>166</v>
      </c>
      <c r="I224" s="527" t="s">
        <v>446</v>
      </c>
      <c r="J224" s="527"/>
      <c r="K224" s="527"/>
      <c r="L224" s="527" t="s">
        <v>166</v>
      </c>
      <c r="M224" s="527" t="s">
        <v>168</v>
      </c>
      <c r="N224" s="494"/>
      <c r="O224" s="494" t="s">
        <v>167</v>
      </c>
      <c r="P224" s="494" t="s">
        <v>163</v>
      </c>
      <c r="Q224" s="494"/>
      <c r="R224" s="494"/>
      <c r="S224" s="494"/>
      <c r="T224" s="494" t="s">
        <v>166</v>
      </c>
      <c r="U224" s="494" t="s">
        <v>163</v>
      </c>
      <c r="V224" s="494"/>
      <c r="W224" s="494"/>
      <c r="X224" s="494"/>
      <c r="Y224" s="494" t="s">
        <v>166</v>
      </c>
      <c r="Z224" s="494" t="s">
        <v>163</v>
      </c>
      <c r="AA224" s="494"/>
      <c r="AB224" s="494"/>
      <c r="AC224" s="494"/>
      <c r="AD224" s="494" t="s">
        <v>166</v>
      </c>
      <c r="AE224" s="494" t="s">
        <v>163</v>
      </c>
      <c r="AF224" s="494"/>
      <c r="AG224" s="494"/>
      <c r="AH224" s="494"/>
      <c r="AI224" s="494" t="s">
        <v>166</v>
      </c>
      <c r="AJ224" s="494" t="s">
        <v>163</v>
      </c>
      <c r="AK224" s="494"/>
      <c r="AL224" s="494"/>
      <c r="AM224" s="494"/>
      <c r="AN224" s="494" t="s">
        <v>166</v>
      </c>
      <c r="AO224" s="494" t="s">
        <v>163</v>
      </c>
      <c r="AP224" s="494"/>
      <c r="AQ224" s="494"/>
      <c r="AR224" s="494"/>
      <c r="AS224" s="494" t="s">
        <v>166</v>
      </c>
      <c r="AT224" s="494" t="s">
        <v>163</v>
      </c>
      <c r="AU224" s="494"/>
      <c r="AV224" s="494"/>
      <c r="AW224" s="494"/>
      <c r="AX224" s="494" t="s">
        <v>166</v>
      </c>
    </row>
    <row r="225" spans="2:50" ht="14.25" hidden="1" customHeight="1" outlineLevel="1">
      <c r="B225" s="494"/>
      <c r="C225" s="494"/>
      <c r="D225" s="494"/>
      <c r="E225" s="494" t="s">
        <v>447</v>
      </c>
      <c r="F225" s="494"/>
      <c r="G225" s="494"/>
      <c r="H225" s="494"/>
      <c r="I225" s="527" t="s">
        <v>447</v>
      </c>
      <c r="J225" s="527"/>
      <c r="K225" s="527"/>
      <c r="L225" s="527"/>
      <c r="M225" s="527"/>
      <c r="N225" s="494"/>
      <c r="O225" s="494"/>
      <c r="P225" s="494" t="s">
        <v>448</v>
      </c>
      <c r="Q225" s="494"/>
      <c r="R225" s="494"/>
      <c r="S225" s="494"/>
      <c r="T225" s="494"/>
      <c r="U225" s="494" t="s">
        <v>448</v>
      </c>
      <c r="V225" s="494"/>
      <c r="W225" s="494"/>
      <c r="X225" s="494"/>
      <c r="Y225" s="494"/>
      <c r="Z225" s="494" t="s">
        <v>448</v>
      </c>
      <c r="AA225" s="494"/>
      <c r="AB225" s="494"/>
      <c r="AC225" s="494"/>
      <c r="AD225" s="494"/>
      <c r="AE225" s="494" t="s">
        <v>448</v>
      </c>
      <c r="AF225" s="494"/>
      <c r="AG225" s="494"/>
      <c r="AH225" s="494"/>
      <c r="AI225" s="494"/>
      <c r="AJ225" s="494" t="s">
        <v>448</v>
      </c>
      <c r="AK225" s="494"/>
      <c r="AL225" s="494"/>
      <c r="AM225" s="494"/>
      <c r="AN225" s="494"/>
      <c r="AO225" s="494" t="s">
        <v>448</v>
      </c>
      <c r="AP225" s="494"/>
      <c r="AQ225" s="494"/>
      <c r="AR225" s="494"/>
      <c r="AS225" s="494"/>
      <c r="AT225" s="494" t="s">
        <v>448</v>
      </c>
      <c r="AU225" s="494"/>
      <c r="AV225" s="494"/>
      <c r="AW225" s="494"/>
      <c r="AX225" s="494"/>
    </row>
    <row r="226" spans="2:50" ht="14.25" hidden="1" customHeight="1" outlineLevel="1">
      <c r="B226" s="494"/>
      <c r="C226" s="494"/>
      <c r="D226" s="494"/>
      <c r="E226" s="203" t="s">
        <v>162</v>
      </c>
      <c r="F226" s="203" t="s">
        <v>449</v>
      </c>
      <c r="G226" s="203" t="s">
        <v>164</v>
      </c>
      <c r="H226" s="494"/>
      <c r="I226" s="204" t="s">
        <v>162</v>
      </c>
      <c r="J226" s="204" t="s">
        <v>449</v>
      </c>
      <c r="K226" s="204" t="s">
        <v>164</v>
      </c>
      <c r="L226" s="527"/>
      <c r="M226" s="527"/>
      <c r="N226" s="494"/>
      <c r="O226" s="494"/>
      <c r="P226" s="203" t="s">
        <v>162</v>
      </c>
      <c r="Q226" s="203" t="s">
        <v>449</v>
      </c>
      <c r="R226" s="203" t="s">
        <v>164</v>
      </c>
      <c r="S226" s="205" t="s">
        <v>168</v>
      </c>
      <c r="T226" s="494"/>
      <c r="U226" s="203" t="s">
        <v>162</v>
      </c>
      <c r="V226" s="203" t="s">
        <v>449</v>
      </c>
      <c r="W226" s="203" t="s">
        <v>164</v>
      </c>
      <c r="X226" s="205" t="s">
        <v>168</v>
      </c>
      <c r="Y226" s="494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494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494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494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494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494"/>
    </row>
    <row r="227" spans="2:50" ht="14.25" hidden="1" customHeight="1" outlineLevel="1">
      <c r="B227" s="494" t="s">
        <v>501</v>
      </c>
      <c r="C227" s="203">
        <v>1</v>
      </c>
      <c r="D227" s="206" t="s">
        <v>421</v>
      </c>
      <c r="E227" s="203">
        <v>21</v>
      </c>
      <c r="F227" s="203">
        <v>3600</v>
      </c>
      <c r="G227" s="208">
        <f t="shared" ref="G227:G230" si="285">F227/E227</f>
        <v>171.42857142857142</v>
      </c>
      <c r="H227" s="529">
        <f>AVERAGE(G227:G241)</f>
        <v>178.08270676691731</v>
      </c>
      <c r="I227" s="209">
        <f>AVERAGE(P227,U227,Z227,AE227,AJ227,AO227,AT227)</f>
        <v>21</v>
      </c>
      <c r="J227" s="209">
        <f>AVERAGE(Q227,V227,AA227,AF227,AK227,AP227,AU227)</f>
        <v>3106.5404341748717</v>
      </c>
      <c r="K227" s="210">
        <f>AVERAGE(R227,W227,AB227,AG227,AL227,AQ227,AV227)</f>
        <v>147.9304968654701</v>
      </c>
      <c r="L227" s="530">
        <f>IFERROR(AVERAGE(K227:K241),"-")</f>
        <v>156.97759650182783</v>
      </c>
      <c r="M227" s="209">
        <f>RANK(K227, K$227:$K$241)</f>
        <v>4</v>
      </c>
      <c r="N227" s="494"/>
      <c r="O227" s="494"/>
      <c r="P227" s="207">
        <v>21</v>
      </c>
      <c r="Q227" s="207">
        <v>3105.4701905347256</v>
      </c>
      <c r="R227" s="208">
        <f t="shared" ref="R227:R230" si="286">Q227/P227</f>
        <v>147.87953288260599</v>
      </c>
      <c r="S227" s="205">
        <f>RANK(R227, R$227:R$241)</f>
        <v>4</v>
      </c>
      <c r="T227" s="529">
        <f>AVERAGE(R227:R241)</f>
        <v>156.90980538041819</v>
      </c>
      <c r="U227" s="207">
        <v>21</v>
      </c>
      <c r="V227" s="207">
        <v>3105.8715032277883</v>
      </c>
      <c r="W227" s="208">
        <f t="shared" ref="W227:W230" si="287">V227/U227</f>
        <v>147.89864301084705</v>
      </c>
      <c r="X227" s="205">
        <f>RANK(W227, W$227:W$241)</f>
        <v>4</v>
      </c>
      <c r="Y227" s="529">
        <f>AVERAGE(W227:W241)</f>
        <v>156.92721212574821</v>
      </c>
      <c r="Z227" s="207">
        <v>21</v>
      </c>
      <c r="AA227" s="207">
        <v>3106.0303128023211</v>
      </c>
      <c r="AB227" s="208">
        <f t="shared" ref="AB227:AB230" si="288">AA227/Z227</f>
        <v>147.9062053715391</v>
      </c>
      <c r="AC227" s="205">
        <f>RANK(AB227, AB$227:AB$241)</f>
        <v>4</v>
      </c>
      <c r="AD227" s="529">
        <f>AVERAGE(AB227:AB241)</f>
        <v>156.94073569013355</v>
      </c>
      <c r="AE227" s="207">
        <v>21</v>
      </c>
      <c r="AF227" s="207">
        <v>3106.568807339449</v>
      </c>
      <c r="AG227" s="208">
        <f t="shared" ref="AG227:AG230" si="289">AF227/AE227</f>
        <v>147.93184796854518</v>
      </c>
      <c r="AH227" s="205">
        <f>RANK(AG227, AG$227:AG$241)</f>
        <v>4</v>
      </c>
      <c r="AI227" s="529">
        <f>AVERAGE(AG227:AG241)</f>
        <v>156.96145231631917</v>
      </c>
      <c r="AJ227" s="207">
        <v>21</v>
      </c>
      <c r="AK227" s="207">
        <v>3106.9493087557571</v>
      </c>
      <c r="AL227" s="208">
        <f t="shared" ref="AL227:AL230" si="290">AK227/AJ227</f>
        <v>147.94996708360748</v>
      </c>
      <c r="AM227" s="205">
        <f>RANK(AL227, AL$227:AL$241)</f>
        <v>4</v>
      </c>
      <c r="AN227" s="529">
        <f>AVERAGE(AL227:AL241)</f>
        <v>156.97348912592022</v>
      </c>
      <c r="AO227" s="207">
        <v>21</v>
      </c>
      <c r="AP227" s="207">
        <v>3107.2077528770424</v>
      </c>
      <c r="AQ227" s="208">
        <f t="shared" ref="AQ227:AQ230" si="291">AP227/AO227</f>
        <v>147.96227394652584</v>
      </c>
      <c r="AR227" s="205">
        <f>RANK(AQ227, AQ$227:AQ$241)</f>
        <v>4</v>
      </c>
      <c r="AS227" s="529">
        <f>AVERAGE(AQ227:AQ241)</f>
        <v>157.05916021045081</v>
      </c>
      <c r="AT227" s="207">
        <v>21</v>
      </c>
      <c r="AU227" s="207">
        <v>3107.685163687021</v>
      </c>
      <c r="AV227" s="208">
        <f t="shared" ref="AV227:AV230" si="292">AU227/AT227</f>
        <v>147.98500779462006</v>
      </c>
      <c r="AW227" s="205">
        <f>RANK(AV227, AV$227:AV$241)</f>
        <v>4</v>
      </c>
      <c r="AX227" s="529">
        <f>AVERAGE(AV227:AV241)</f>
        <v>157.07132066380467</v>
      </c>
    </row>
    <row r="228" spans="2:50" ht="14.25" hidden="1" customHeight="1" outlineLevel="1">
      <c r="B228" s="494"/>
      <c r="C228" s="203">
        <v>2</v>
      </c>
      <c r="D228" s="206" t="s">
        <v>427</v>
      </c>
      <c r="E228" s="203">
        <v>20</v>
      </c>
      <c r="F228" s="203">
        <v>3600</v>
      </c>
      <c r="G228" s="208">
        <f t="shared" si="285"/>
        <v>180</v>
      </c>
      <c r="H228" s="529"/>
      <c r="I228" s="209">
        <f t="shared" ref="I228:K230" si="293">AVERAGE(P228,U228,Z228,AE228,AJ228,AO228,AT228)</f>
        <v>20</v>
      </c>
      <c r="J228" s="209">
        <f t="shared" si="293"/>
        <v>3242.7496667170631</v>
      </c>
      <c r="K228" s="210">
        <f t="shared" si="293"/>
        <v>162.13748333585315</v>
      </c>
      <c r="L228" s="530"/>
      <c r="M228" s="209">
        <f>RANK(K228, K$227:$K$241)</f>
        <v>2</v>
      </c>
      <c r="N228" s="494"/>
      <c r="O228" s="494"/>
      <c r="P228" s="207">
        <v>20</v>
      </c>
      <c r="Q228" s="207">
        <v>3239.9999999999977</v>
      </c>
      <c r="R228" s="208">
        <f t="shared" si="286"/>
        <v>161.99999999999989</v>
      </c>
      <c r="S228" s="205">
        <f t="shared" ref="S228:S230" si="294">RANK(R228, R$227:R$241)</f>
        <v>2</v>
      </c>
      <c r="T228" s="529"/>
      <c r="U228" s="207">
        <v>20</v>
      </c>
      <c r="V228" s="207">
        <v>3240.3610832497488</v>
      </c>
      <c r="W228" s="208">
        <f t="shared" si="287"/>
        <v>162.01805416248743</v>
      </c>
      <c r="X228" s="205">
        <f t="shared" ref="X228:X229" si="295">RANK(W228, W$227:W$241)</f>
        <v>2</v>
      </c>
      <c r="Y228" s="529"/>
      <c r="Z228" s="207">
        <v>20</v>
      </c>
      <c r="AA228" s="207">
        <v>3240.5965202982616</v>
      </c>
      <c r="AB228" s="208">
        <f t="shared" si="288"/>
        <v>162.02982601491308</v>
      </c>
      <c r="AC228" s="205">
        <f t="shared" ref="AC228:AC230" si="296">RANK(AB228, AB$227:AB$241)</f>
        <v>2</v>
      </c>
      <c r="AD228" s="529"/>
      <c r="AE228" s="207">
        <v>20</v>
      </c>
      <c r="AF228" s="207">
        <v>3241.1366711772653</v>
      </c>
      <c r="AG228" s="208">
        <f t="shared" si="289"/>
        <v>162.05683355886327</v>
      </c>
      <c r="AH228" s="205">
        <f t="shared" ref="AH228:AH230" si="297">RANK(AG228, AG$227:AG$241)</f>
        <v>2</v>
      </c>
      <c r="AI228" s="529"/>
      <c r="AJ228" s="207">
        <v>20</v>
      </c>
      <c r="AK228" s="207">
        <v>3241.5041782729786</v>
      </c>
      <c r="AL228" s="208">
        <f t="shared" si="290"/>
        <v>162.07520891364894</v>
      </c>
      <c r="AM228" s="205">
        <f t="shared" ref="AM228:AM230" si="298">RANK(AL228, AL$227:AL$241)</f>
        <v>2</v>
      </c>
      <c r="AN228" s="529"/>
      <c r="AO228" s="207">
        <v>20</v>
      </c>
      <c r="AP228" s="207">
        <v>3247.7558348294433</v>
      </c>
      <c r="AQ228" s="208">
        <f t="shared" si="291"/>
        <v>162.38779174147217</v>
      </c>
      <c r="AR228" s="205">
        <f t="shared" ref="AR228:AR230" si="299">RANK(AQ228, AQ$227:AQ$241)</f>
        <v>2</v>
      </c>
      <c r="AS228" s="529"/>
      <c r="AT228" s="207">
        <v>20</v>
      </c>
      <c r="AU228" s="207">
        <v>3247.8933791917443</v>
      </c>
      <c r="AV228" s="208">
        <f t="shared" si="292"/>
        <v>162.39466895958722</v>
      </c>
      <c r="AW228" s="205">
        <f t="shared" ref="AW228:AW230" si="300">RANK(AV228, AV$227:AV$241)</f>
        <v>2</v>
      </c>
      <c r="AX228" s="529"/>
    </row>
    <row r="229" spans="2:50" ht="14.25" hidden="1" customHeight="1" outlineLevel="1">
      <c r="B229" s="494"/>
      <c r="C229" s="203">
        <v>3</v>
      </c>
      <c r="D229" s="206" t="s">
        <v>426</v>
      </c>
      <c r="E229" s="203">
        <v>21</v>
      </c>
      <c r="F229" s="203">
        <v>3600</v>
      </c>
      <c r="G229" s="208">
        <f t="shared" si="285"/>
        <v>171.42857142857142</v>
      </c>
      <c r="H229" s="529"/>
      <c r="I229" s="209">
        <f t="shared" si="293"/>
        <v>21</v>
      </c>
      <c r="J229" s="209">
        <f t="shared" si="293"/>
        <v>3245.8840264053006</v>
      </c>
      <c r="K229" s="210">
        <f t="shared" si="293"/>
        <v>154.5659060193</v>
      </c>
      <c r="L229" s="530"/>
      <c r="M229" s="209">
        <f>RANK(K229, K$227:$K$241)</f>
        <v>3</v>
      </c>
      <c r="N229" s="494"/>
      <c r="O229" s="494"/>
      <c r="P229" s="207">
        <v>21</v>
      </c>
      <c r="Q229" s="207">
        <v>3245.0279329608938</v>
      </c>
      <c r="R229" s="208">
        <f t="shared" si="286"/>
        <v>154.52513966480447</v>
      </c>
      <c r="S229" s="205">
        <f t="shared" si="294"/>
        <v>3</v>
      </c>
      <c r="T229" s="529"/>
      <c r="U229" s="207">
        <v>21</v>
      </c>
      <c r="V229" s="207">
        <v>3245.4853273137692</v>
      </c>
      <c r="W229" s="208">
        <f t="shared" si="287"/>
        <v>154.54692034827471</v>
      </c>
      <c r="X229" s="205">
        <f t="shared" si="295"/>
        <v>3</v>
      </c>
      <c r="Y229" s="529"/>
      <c r="Z229" s="207">
        <v>21</v>
      </c>
      <c r="AA229" s="207">
        <v>3245.5236109042162</v>
      </c>
      <c r="AB229" s="208">
        <f t="shared" si="288"/>
        <v>154.54874337639126</v>
      </c>
      <c r="AC229" s="205">
        <f t="shared" si="296"/>
        <v>3</v>
      </c>
      <c r="AD229" s="529"/>
      <c r="AE229" s="207">
        <v>21</v>
      </c>
      <c r="AF229" s="207">
        <v>3245.9961563100533</v>
      </c>
      <c r="AG229" s="208">
        <f t="shared" si="289"/>
        <v>154.57124553857398</v>
      </c>
      <c r="AH229" s="205">
        <f t="shared" si="297"/>
        <v>3</v>
      </c>
      <c r="AI229" s="529"/>
      <c r="AJ229" s="207">
        <v>21</v>
      </c>
      <c r="AK229" s="207">
        <v>3246.133682830929</v>
      </c>
      <c r="AL229" s="208">
        <f t="shared" si="290"/>
        <v>154.57779442052043</v>
      </c>
      <c r="AM229" s="205">
        <f t="shared" si="298"/>
        <v>3</v>
      </c>
      <c r="AN229" s="529"/>
      <c r="AO229" s="207">
        <v>21</v>
      </c>
      <c r="AP229" s="207">
        <v>3246.2781794980865</v>
      </c>
      <c r="AQ229" s="208">
        <f t="shared" si="291"/>
        <v>154.58467521419459</v>
      </c>
      <c r="AR229" s="205">
        <f t="shared" si="299"/>
        <v>3</v>
      </c>
      <c r="AS229" s="529"/>
      <c r="AT229" s="207">
        <v>21</v>
      </c>
      <c r="AU229" s="207">
        <v>3246.7432950191564</v>
      </c>
      <c r="AV229" s="208">
        <f t="shared" si="292"/>
        <v>154.60682357234077</v>
      </c>
      <c r="AW229" s="205">
        <f t="shared" si="300"/>
        <v>3</v>
      </c>
      <c r="AX229" s="529"/>
    </row>
    <row r="230" spans="2:50" ht="14.25" hidden="1" customHeight="1" outlineLevel="1">
      <c r="B230" s="494"/>
      <c r="C230" s="203">
        <v>4</v>
      </c>
      <c r="D230" s="206" t="s">
        <v>424</v>
      </c>
      <c r="E230" s="203">
        <v>19</v>
      </c>
      <c r="F230" s="203">
        <v>3600</v>
      </c>
      <c r="G230" s="208">
        <f t="shared" si="285"/>
        <v>189.47368421052633</v>
      </c>
      <c r="H230" s="529"/>
      <c r="I230" s="209">
        <f t="shared" si="293"/>
        <v>19</v>
      </c>
      <c r="J230" s="209">
        <f t="shared" si="293"/>
        <v>3102.2534959470731</v>
      </c>
      <c r="K230" s="210">
        <f t="shared" si="293"/>
        <v>163.27649978668805</v>
      </c>
      <c r="L230" s="530"/>
      <c r="M230" s="209">
        <f>RANK(K230, K$227:$K$241)</f>
        <v>1</v>
      </c>
      <c r="N230" s="494"/>
      <c r="O230" s="494"/>
      <c r="P230" s="207">
        <v>19</v>
      </c>
      <c r="Q230" s="207">
        <v>3101.456430510987</v>
      </c>
      <c r="R230" s="208">
        <f t="shared" si="286"/>
        <v>163.23454897426248</v>
      </c>
      <c r="S230" s="205">
        <f t="shared" si="294"/>
        <v>1</v>
      </c>
      <c r="T230" s="529"/>
      <c r="U230" s="207">
        <v>19</v>
      </c>
      <c r="V230" s="207">
        <v>3101.6593886462883</v>
      </c>
      <c r="W230" s="208">
        <f t="shared" si="287"/>
        <v>163.2452309813836</v>
      </c>
      <c r="X230" s="205">
        <f>RANK(W230, W$227:W$241)</f>
        <v>1</v>
      </c>
      <c r="Y230" s="529"/>
      <c r="Z230" s="207">
        <v>19</v>
      </c>
      <c r="AA230" s="207">
        <v>3102.2851919561235</v>
      </c>
      <c r="AB230" s="208">
        <f t="shared" si="288"/>
        <v>163.2781679976907</v>
      </c>
      <c r="AC230" s="205">
        <f t="shared" si="296"/>
        <v>1</v>
      </c>
      <c r="AD230" s="529"/>
      <c r="AE230" s="207">
        <v>19</v>
      </c>
      <c r="AF230" s="207">
        <v>3102.4317617865904</v>
      </c>
      <c r="AG230" s="208">
        <f t="shared" si="289"/>
        <v>163.28588219929424</v>
      </c>
      <c r="AH230" s="205">
        <f t="shared" si="297"/>
        <v>1</v>
      </c>
      <c r="AI230" s="529"/>
      <c r="AJ230" s="207">
        <v>19</v>
      </c>
      <c r="AK230" s="207">
        <v>3102.5287356321778</v>
      </c>
      <c r="AL230" s="208">
        <f t="shared" si="290"/>
        <v>163.29098608590411</v>
      </c>
      <c r="AM230" s="205">
        <f t="shared" si="298"/>
        <v>1</v>
      </c>
      <c r="AN230" s="529"/>
      <c r="AO230" s="207">
        <v>19</v>
      </c>
      <c r="AP230" s="207">
        <v>3102.7360988526025</v>
      </c>
      <c r="AQ230" s="208">
        <f t="shared" si="291"/>
        <v>163.30189993961065</v>
      </c>
      <c r="AR230" s="205">
        <f t="shared" si="299"/>
        <v>1</v>
      </c>
      <c r="AS230" s="529"/>
      <c r="AT230" s="207">
        <v>19</v>
      </c>
      <c r="AU230" s="207">
        <v>3102.6768642447419</v>
      </c>
      <c r="AV230" s="208">
        <f t="shared" si="292"/>
        <v>163.29878232867063</v>
      </c>
      <c r="AW230" s="205">
        <f t="shared" si="300"/>
        <v>1</v>
      </c>
      <c r="AX230" s="529"/>
    </row>
    <row r="231" spans="2:50" ht="14.25" hidden="1" customHeight="1" outlineLevel="1">
      <c r="B231" s="494"/>
      <c r="C231" s="203">
        <v>5</v>
      </c>
      <c r="D231" s="206"/>
      <c r="E231" s="203"/>
      <c r="F231" s="203"/>
      <c r="G231" s="208"/>
      <c r="H231" s="529"/>
      <c r="I231" s="209"/>
      <c r="J231" s="209"/>
      <c r="K231" s="210"/>
      <c r="L231" s="530"/>
      <c r="M231" s="209"/>
      <c r="N231" s="494"/>
      <c r="O231" s="494"/>
      <c r="P231" s="207"/>
      <c r="Q231" s="203"/>
      <c r="R231" s="208"/>
      <c r="S231" s="205"/>
      <c r="T231" s="529"/>
      <c r="U231" s="207"/>
      <c r="V231" s="203"/>
      <c r="W231" s="208"/>
      <c r="X231" s="205"/>
      <c r="Y231" s="529"/>
      <c r="Z231" s="207"/>
      <c r="AA231" s="203"/>
      <c r="AB231" s="208"/>
      <c r="AC231" s="205"/>
      <c r="AD231" s="529"/>
      <c r="AE231" s="207"/>
      <c r="AF231" s="203"/>
      <c r="AG231" s="208"/>
      <c r="AH231" s="205"/>
      <c r="AI231" s="529"/>
      <c r="AJ231" s="207"/>
      <c r="AK231" s="203"/>
      <c r="AL231" s="208"/>
      <c r="AM231" s="205"/>
      <c r="AN231" s="529"/>
      <c r="AO231" s="207"/>
      <c r="AP231" s="203"/>
      <c r="AQ231" s="208"/>
      <c r="AR231" s="205"/>
      <c r="AS231" s="529"/>
      <c r="AT231" s="207"/>
      <c r="AU231" s="203"/>
      <c r="AV231" s="208"/>
      <c r="AW231" s="205"/>
      <c r="AX231" s="529"/>
    </row>
    <row r="232" spans="2:50" ht="14.25" hidden="1" customHeight="1" outlineLevel="1">
      <c r="B232" s="494"/>
      <c r="C232" s="203">
        <v>6</v>
      </c>
      <c r="D232" s="206"/>
      <c r="E232" s="203"/>
      <c r="F232" s="203"/>
      <c r="G232" s="208"/>
      <c r="H232" s="529"/>
      <c r="I232" s="209"/>
      <c r="J232" s="209"/>
      <c r="K232" s="210"/>
      <c r="L232" s="530"/>
      <c r="M232" s="209"/>
      <c r="N232" s="494"/>
      <c r="O232" s="494"/>
      <c r="P232" s="203"/>
      <c r="Q232" s="203"/>
      <c r="R232" s="208"/>
      <c r="S232" s="205"/>
      <c r="T232" s="529"/>
      <c r="U232" s="203"/>
      <c r="V232" s="203"/>
      <c r="W232" s="208"/>
      <c r="X232" s="205"/>
      <c r="Y232" s="529"/>
      <c r="Z232" s="203"/>
      <c r="AA232" s="203"/>
      <c r="AB232" s="208"/>
      <c r="AC232" s="205"/>
      <c r="AD232" s="529"/>
      <c r="AE232" s="203"/>
      <c r="AF232" s="203"/>
      <c r="AG232" s="208"/>
      <c r="AH232" s="205"/>
      <c r="AI232" s="529"/>
      <c r="AJ232" s="203"/>
      <c r="AK232" s="203"/>
      <c r="AL232" s="208"/>
      <c r="AM232" s="205"/>
      <c r="AN232" s="529"/>
      <c r="AO232" s="203"/>
      <c r="AP232" s="203"/>
      <c r="AQ232" s="208"/>
      <c r="AR232" s="205"/>
      <c r="AS232" s="529"/>
      <c r="AT232" s="203"/>
      <c r="AU232" s="203"/>
      <c r="AV232" s="208"/>
      <c r="AW232" s="205"/>
      <c r="AX232" s="529"/>
    </row>
    <row r="233" spans="2:50" ht="14.25" hidden="1" customHeight="1" outlineLevel="1">
      <c r="B233" s="494"/>
      <c r="C233" s="203">
        <v>7</v>
      </c>
      <c r="D233" s="206"/>
      <c r="E233" s="203"/>
      <c r="F233" s="203"/>
      <c r="G233" s="208"/>
      <c r="H233" s="529"/>
      <c r="I233" s="209"/>
      <c r="J233" s="209"/>
      <c r="K233" s="210"/>
      <c r="L233" s="530"/>
      <c r="M233" s="209"/>
      <c r="N233" s="494"/>
      <c r="O233" s="494"/>
      <c r="P233" s="203"/>
      <c r="Q233" s="203"/>
      <c r="R233" s="208"/>
      <c r="S233" s="205"/>
      <c r="T233" s="529"/>
      <c r="U233" s="203"/>
      <c r="V233" s="203"/>
      <c r="W233" s="208"/>
      <c r="X233" s="205"/>
      <c r="Y233" s="529"/>
      <c r="Z233" s="203"/>
      <c r="AA233" s="203"/>
      <c r="AB233" s="208"/>
      <c r="AC233" s="205"/>
      <c r="AD233" s="529"/>
      <c r="AE233" s="203"/>
      <c r="AF233" s="203"/>
      <c r="AG233" s="208"/>
      <c r="AH233" s="205"/>
      <c r="AI233" s="529"/>
      <c r="AJ233" s="203"/>
      <c r="AK233" s="203"/>
      <c r="AL233" s="208"/>
      <c r="AM233" s="205"/>
      <c r="AN233" s="529"/>
      <c r="AO233" s="203"/>
      <c r="AP233" s="203"/>
      <c r="AQ233" s="208"/>
      <c r="AR233" s="205"/>
      <c r="AS233" s="529"/>
      <c r="AT233" s="203"/>
      <c r="AU233" s="203"/>
      <c r="AV233" s="208"/>
      <c r="AW233" s="205"/>
      <c r="AX233" s="529"/>
    </row>
    <row r="234" spans="2:50" ht="14.25" hidden="1" customHeight="1" outlineLevel="1">
      <c r="B234" s="494"/>
      <c r="C234" s="203">
        <v>8</v>
      </c>
      <c r="D234" s="206"/>
      <c r="E234" s="203"/>
      <c r="F234" s="203"/>
      <c r="G234" s="208"/>
      <c r="H234" s="529"/>
      <c r="I234" s="209"/>
      <c r="J234" s="209"/>
      <c r="K234" s="210"/>
      <c r="L234" s="530"/>
      <c r="M234" s="209"/>
      <c r="N234" s="494"/>
      <c r="O234" s="494"/>
      <c r="P234" s="203"/>
      <c r="Q234" s="203"/>
      <c r="R234" s="208"/>
      <c r="S234" s="205"/>
      <c r="T234" s="529"/>
      <c r="U234" s="203"/>
      <c r="V234" s="203"/>
      <c r="W234" s="208"/>
      <c r="X234" s="205"/>
      <c r="Y234" s="529"/>
      <c r="Z234" s="203"/>
      <c r="AA234" s="203"/>
      <c r="AB234" s="208"/>
      <c r="AC234" s="205"/>
      <c r="AD234" s="529"/>
      <c r="AE234" s="203"/>
      <c r="AF234" s="203"/>
      <c r="AG234" s="208"/>
      <c r="AH234" s="205"/>
      <c r="AI234" s="529"/>
      <c r="AJ234" s="203"/>
      <c r="AK234" s="203"/>
      <c r="AL234" s="208"/>
      <c r="AM234" s="205"/>
      <c r="AN234" s="529"/>
      <c r="AO234" s="203"/>
      <c r="AP234" s="203"/>
      <c r="AQ234" s="208"/>
      <c r="AR234" s="205"/>
      <c r="AS234" s="529"/>
      <c r="AT234" s="203"/>
      <c r="AU234" s="203"/>
      <c r="AV234" s="208"/>
      <c r="AW234" s="205"/>
      <c r="AX234" s="529"/>
    </row>
    <row r="235" spans="2:50" ht="14.25" hidden="1" customHeight="1" outlineLevel="1">
      <c r="B235" s="494"/>
      <c r="C235" s="203">
        <v>9</v>
      </c>
      <c r="D235" s="206"/>
      <c r="E235" s="203"/>
      <c r="F235" s="203"/>
      <c r="G235" s="208"/>
      <c r="H235" s="529"/>
      <c r="I235" s="209"/>
      <c r="J235" s="209"/>
      <c r="K235" s="210"/>
      <c r="L235" s="530"/>
      <c r="M235" s="209"/>
      <c r="N235" s="494"/>
      <c r="O235" s="494"/>
      <c r="P235" s="203"/>
      <c r="Q235" s="203"/>
      <c r="R235" s="208"/>
      <c r="S235" s="205"/>
      <c r="T235" s="529"/>
      <c r="U235" s="203"/>
      <c r="V235" s="203"/>
      <c r="W235" s="208"/>
      <c r="X235" s="205"/>
      <c r="Y235" s="529"/>
      <c r="Z235" s="203"/>
      <c r="AA235" s="203"/>
      <c r="AB235" s="208"/>
      <c r="AC235" s="205"/>
      <c r="AD235" s="529"/>
      <c r="AE235" s="203"/>
      <c r="AF235" s="203"/>
      <c r="AG235" s="208"/>
      <c r="AH235" s="205"/>
      <c r="AI235" s="529"/>
      <c r="AJ235" s="203"/>
      <c r="AK235" s="203"/>
      <c r="AL235" s="208"/>
      <c r="AM235" s="205"/>
      <c r="AN235" s="529"/>
      <c r="AO235" s="203"/>
      <c r="AP235" s="203"/>
      <c r="AQ235" s="208"/>
      <c r="AR235" s="205"/>
      <c r="AS235" s="529"/>
      <c r="AT235" s="203"/>
      <c r="AU235" s="203"/>
      <c r="AV235" s="208"/>
      <c r="AW235" s="205"/>
      <c r="AX235" s="529"/>
    </row>
    <row r="236" spans="2:50" ht="14.25" hidden="1" customHeight="1" outlineLevel="1">
      <c r="B236" s="494"/>
      <c r="C236" s="203">
        <v>10</v>
      </c>
      <c r="D236" s="206"/>
      <c r="E236" s="203"/>
      <c r="F236" s="203"/>
      <c r="G236" s="208"/>
      <c r="H236" s="529"/>
      <c r="I236" s="209"/>
      <c r="J236" s="209"/>
      <c r="K236" s="210"/>
      <c r="L236" s="530"/>
      <c r="M236" s="209"/>
      <c r="N236" s="494"/>
      <c r="O236" s="494"/>
      <c r="P236" s="203"/>
      <c r="Q236" s="203"/>
      <c r="R236" s="208"/>
      <c r="S236" s="205"/>
      <c r="T236" s="529"/>
      <c r="U236" s="203"/>
      <c r="V236" s="203"/>
      <c r="W236" s="208"/>
      <c r="X236" s="205"/>
      <c r="Y236" s="529"/>
      <c r="Z236" s="203"/>
      <c r="AA236" s="203"/>
      <c r="AB236" s="208"/>
      <c r="AC236" s="205"/>
      <c r="AD236" s="529"/>
      <c r="AE236" s="203"/>
      <c r="AF236" s="203"/>
      <c r="AG236" s="208"/>
      <c r="AH236" s="205"/>
      <c r="AI236" s="529"/>
      <c r="AJ236" s="203"/>
      <c r="AK236" s="203"/>
      <c r="AL236" s="208"/>
      <c r="AM236" s="205"/>
      <c r="AN236" s="529"/>
      <c r="AO236" s="203"/>
      <c r="AP236" s="203"/>
      <c r="AQ236" s="208"/>
      <c r="AR236" s="205"/>
      <c r="AS236" s="529"/>
      <c r="AT236" s="203"/>
      <c r="AU236" s="203"/>
      <c r="AV236" s="208"/>
      <c r="AW236" s="205"/>
      <c r="AX236" s="529"/>
    </row>
    <row r="237" spans="2:50" ht="14.25" hidden="1" customHeight="1" outlineLevel="1">
      <c r="B237" s="494"/>
      <c r="C237" s="203">
        <v>11</v>
      </c>
      <c r="D237" s="206"/>
      <c r="E237" s="203"/>
      <c r="F237" s="203"/>
      <c r="G237" s="208"/>
      <c r="H237" s="529"/>
      <c r="I237" s="209"/>
      <c r="J237" s="209"/>
      <c r="K237" s="210"/>
      <c r="L237" s="530"/>
      <c r="M237" s="209"/>
      <c r="N237" s="494"/>
      <c r="O237" s="494"/>
      <c r="P237" s="203"/>
      <c r="Q237" s="203"/>
      <c r="R237" s="208"/>
      <c r="S237" s="205"/>
      <c r="T237" s="529"/>
      <c r="U237" s="203"/>
      <c r="V237" s="203"/>
      <c r="W237" s="208"/>
      <c r="X237" s="205"/>
      <c r="Y237" s="529"/>
      <c r="Z237" s="203"/>
      <c r="AA237" s="203"/>
      <c r="AB237" s="208"/>
      <c r="AC237" s="205"/>
      <c r="AD237" s="529"/>
      <c r="AE237" s="203"/>
      <c r="AF237" s="203"/>
      <c r="AG237" s="208"/>
      <c r="AH237" s="205"/>
      <c r="AI237" s="529"/>
      <c r="AJ237" s="203"/>
      <c r="AK237" s="203"/>
      <c r="AL237" s="208"/>
      <c r="AM237" s="205"/>
      <c r="AN237" s="529"/>
      <c r="AO237" s="203"/>
      <c r="AP237" s="203"/>
      <c r="AQ237" s="208"/>
      <c r="AR237" s="205"/>
      <c r="AS237" s="529"/>
      <c r="AT237" s="203"/>
      <c r="AU237" s="203"/>
      <c r="AV237" s="208"/>
      <c r="AW237" s="205"/>
      <c r="AX237" s="529"/>
    </row>
    <row r="238" spans="2:50" ht="14.25" hidden="1" customHeight="1" outlineLevel="1">
      <c r="B238" s="494"/>
      <c r="C238" s="203">
        <v>12</v>
      </c>
      <c r="D238" s="206"/>
      <c r="E238" s="203"/>
      <c r="F238" s="203"/>
      <c r="G238" s="208"/>
      <c r="H238" s="529"/>
      <c r="I238" s="209"/>
      <c r="J238" s="209"/>
      <c r="K238" s="210"/>
      <c r="L238" s="530"/>
      <c r="M238" s="209"/>
      <c r="N238" s="494"/>
      <c r="O238" s="494"/>
      <c r="P238" s="203"/>
      <c r="Q238" s="203"/>
      <c r="R238" s="208"/>
      <c r="S238" s="205"/>
      <c r="T238" s="529"/>
      <c r="U238" s="203"/>
      <c r="V238" s="203"/>
      <c r="W238" s="208"/>
      <c r="X238" s="205"/>
      <c r="Y238" s="529"/>
      <c r="Z238" s="203"/>
      <c r="AA238" s="203"/>
      <c r="AB238" s="208"/>
      <c r="AC238" s="205"/>
      <c r="AD238" s="529"/>
      <c r="AE238" s="203"/>
      <c r="AF238" s="203"/>
      <c r="AG238" s="208"/>
      <c r="AH238" s="205"/>
      <c r="AI238" s="529"/>
      <c r="AJ238" s="203"/>
      <c r="AK238" s="203"/>
      <c r="AL238" s="208"/>
      <c r="AM238" s="205"/>
      <c r="AN238" s="529"/>
      <c r="AO238" s="203"/>
      <c r="AP238" s="203"/>
      <c r="AQ238" s="208"/>
      <c r="AR238" s="205"/>
      <c r="AS238" s="529"/>
      <c r="AT238" s="203"/>
      <c r="AU238" s="203"/>
      <c r="AV238" s="208"/>
      <c r="AW238" s="205"/>
      <c r="AX238" s="529"/>
    </row>
    <row r="239" spans="2:50" ht="14.25" hidden="1" customHeight="1" outlineLevel="1">
      <c r="B239" s="494"/>
      <c r="C239" s="203">
        <v>13</v>
      </c>
      <c r="D239" s="206"/>
      <c r="E239" s="203"/>
      <c r="F239" s="203"/>
      <c r="G239" s="208"/>
      <c r="H239" s="529"/>
      <c r="I239" s="209"/>
      <c r="J239" s="209"/>
      <c r="K239" s="210"/>
      <c r="L239" s="530"/>
      <c r="M239" s="209"/>
      <c r="N239" s="494"/>
      <c r="O239" s="494"/>
      <c r="P239" s="203"/>
      <c r="Q239" s="203"/>
      <c r="R239" s="208"/>
      <c r="S239" s="205"/>
      <c r="T239" s="529"/>
      <c r="U239" s="203"/>
      <c r="V239" s="203"/>
      <c r="W239" s="208"/>
      <c r="X239" s="205"/>
      <c r="Y239" s="529"/>
      <c r="Z239" s="203"/>
      <c r="AA239" s="203"/>
      <c r="AB239" s="208"/>
      <c r="AC239" s="205"/>
      <c r="AD239" s="529"/>
      <c r="AE239" s="203"/>
      <c r="AF239" s="203"/>
      <c r="AG239" s="208"/>
      <c r="AH239" s="205"/>
      <c r="AI239" s="529"/>
      <c r="AJ239" s="203"/>
      <c r="AK239" s="203"/>
      <c r="AL239" s="208"/>
      <c r="AM239" s="205"/>
      <c r="AN239" s="529"/>
      <c r="AO239" s="203"/>
      <c r="AP239" s="203"/>
      <c r="AQ239" s="208"/>
      <c r="AR239" s="205"/>
      <c r="AS239" s="529"/>
      <c r="AT239" s="203"/>
      <c r="AU239" s="203"/>
      <c r="AV239" s="208"/>
      <c r="AW239" s="205"/>
      <c r="AX239" s="529"/>
    </row>
    <row r="240" spans="2:50" ht="14.25" hidden="1" customHeight="1" outlineLevel="1">
      <c r="B240" s="494"/>
      <c r="C240" s="203">
        <v>14</v>
      </c>
      <c r="D240" s="206"/>
      <c r="E240" s="203"/>
      <c r="F240" s="203"/>
      <c r="G240" s="208"/>
      <c r="H240" s="529"/>
      <c r="I240" s="209"/>
      <c r="J240" s="209"/>
      <c r="K240" s="210"/>
      <c r="L240" s="530"/>
      <c r="M240" s="209"/>
      <c r="N240" s="494"/>
      <c r="O240" s="494"/>
      <c r="P240" s="203"/>
      <c r="Q240" s="203"/>
      <c r="R240" s="208"/>
      <c r="S240" s="205"/>
      <c r="T240" s="529"/>
      <c r="U240" s="203"/>
      <c r="V240" s="203"/>
      <c r="W240" s="208"/>
      <c r="X240" s="205"/>
      <c r="Y240" s="529"/>
      <c r="Z240" s="203"/>
      <c r="AA240" s="203"/>
      <c r="AB240" s="208"/>
      <c r="AC240" s="205"/>
      <c r="AD240" s="529"/>
      <c r="AE240" s="203"/>
      <c r="AF240" s="203"/>
      <c r="AG240" s="208"/>
      <c r="AH240" s="205"/>
      <c r="AI240" s="529"/>
      <c r="AJ240" s="203"/>
      <c r="AK240" s="203"/>
      <c r="AL240" s="208"/>
      <c r="AM240" s="205"/>
      <c r="AN240" s="529"/>
      <c r="AO240" s="203"/>
      <c r="AP240" s="203"/>
      <c r="AQ240" s="208"/>
      <c r="AR240" s="205"/>
      <c r="AS240" s="529"/>
      <c r="AT240" s="203"/>
      <c r="AU240" s="203"/>
      <c r="AV240" s="208"/>
      <c r="AW240" s="205"/>
      <c r="AX240" s="529"/>
    </row>
    <row r="241" spans="2:50" ht="14.25" hidden="1" customHeight="1" outlineLevel="1">
      <c r="B241" s="494"/>
      <c r="C241" s="203">
        <v>15</v>
      </c>
      <c r="D241" s="206"/>
      <c r="E241" s="203"/>
      <c r="F241" s="203"/>
      <c r="G241" s="208"/>
      <c r="H241" s="529"/>
      <c r="I241" s="209"/>
      <c r="J241" s="209"/>
      <c r="K241" s="210"/>
      <c r="L241" s="530"/>
      <c r="M241" s="209"/>
      <c r="N241" s="494"/>
      <c r="O241" s="494"/>
      <c r="P241" s="203"/>
      <c r="Q241" s="207"/>
      <c r="R241" s="208"/>
      <c r="S241" s="205"/>
      <c r="T241" s="529"/>
      <c r="U241" s="203"/>
      <c r="V241" s="207"/>
      <c r="W241" s="208"/>
      <c r="X241" s="205"/>
      <c r="Y241" s="529"/>
      <c r="Z241" s="203"/>
      <c r="AA241" s="207"/>
      <c r="AB241" s="208"/>
      <c r="AC241" s="205"/>
      <c r="AD241" s="529"/>
      <c r="AE241" s="203"/>
      <c r="AF241" s="207"/>
      <c r="AG241" s="208"/>
      <c r="AH241" s="205"/>
      <c r="AI241" s="529"/>
      <c r="AJ241" s="203"/>
      <c r="AK241" s="207"/>
      <c r="AL241" s="208"/>
      <c r="AM241" s="205"/>
      <c r="AN241" s="529"/>
      <c r="AO241" s="203"/>
      <c r="AP241" s="207"/>
      <c r="AQ241" s="208"/>
      <c r="AR241" s="205"/>
      <c r="AS241" s="529"/>
      <c r="AT241" s="203"/>
      <c r="AU241" s="207"/>
      <c r="AV241" s="208"/>
      <c r="AW241" s="205"/>
      <c r="AX241" s="529"/>
    </row>
    <row r="242" spans="2:50" ht="14.25" hidden="1" customHeight="1" outlineLevel="1" collapsed="1">
      <c r="B242" s="531" t="s">
        <v>697</v>
      </c>
      <c r="C242" s="532"/>
      <c r="D242" s="532"/>
      <c r="E242" s="532"/>
      <c r="F242" s="532"/>
      <c r="G242" s="532"/>
      <c r="H242" s="532"/>
      <c r="I242" s="532"/>
      <c r="J242" s="532"/>
      <c r="K242" s="532"/>
      <c r="L242" s="532"/>
      <c r="M242" s="533"/>
      <c r="N242" s="575" t="s">
        <v>445</v>
      </c>
      <c r="O242" s="575" t="s">
        <v>105</v>
      </c>
      <c r="P242" s="587">
        <f>AT222+1</f>
        <v>45951</v>
      </c>
      <c r="Q242" s="588"/>
      <c r="R242" s="588"/>
      <c r="S242" s="588"/>
      <c r="T242" s="588"/>
      <c r="U242" s="589">
        <f>P242+1</f>
        <v>45952</v>
      </c>
      <c r="V242" s="590"/>
      <c r="W242" s="590"/>
      <c r="X242" s="590"/>
      <c r="Y242" s="590"/>
      <c r="Z242" s="587">
        <f t="shared" ref="Z242" si="301">U242+1</f>
        <v>45953</v>
      </c>
      <c r="AA242" s="588"/>
      <c r="AB242" s="588"/>
      <c r="AC242" s="588"/>
      <c r="AD242" s="588"/>
      <c r="AE242" s="589">
        <f t="shared" ref="AE242" si="302">Z242+1</f>
        <v>45954</v>
      </c>
      <c r="AF242" s="590"/>
      <c r="AG242" s="590"/>
      <c r="AH242" s="590"/>
      <c r="AI242" s="590"/>
      <c r="AJ242" s="591">
        <f t="shared" ref="AJ242" si="303">AE242+1</f>
        <v>45955</v>
      </c>
      <c r="AK242" s="592"/>
      <c r="AL242" s="592"/>
      <c r="AM242" s="592"/>
      <c r="AN242" s="593"/>
      <c r="AO242" s="589">
        <f t="shared" ref="AO242" si="304">AJ242+1</f>
        <v>45956</v>
      </c>
      <c r="AP242" s="590"/>
      <c r="AQ242" s="590"/>
      <c r="AR242" s="590"/>
      <c r="AS242" s="590"/>
      <c r="AT242" s="591">
        <f t="shared" ref="AT242" si="305">AO242+1</f>
        <v>45957</v>
      </c>
      <c r="AU242" s="592"/>
      <c r="AV242" s="592"/>
      <c r="AW242" s="592"/>
      <c r="AX242" s="593"/>
    </row>
    <row r="243" spans="2:50" ht="14.25" hidden="1" customHeight="1" outlineLevel="1">
      <c r="B243" s="534"/>
      <c r="C243" s="534"/>
      <c r="D243" s="534"/>
      <c r="E243" s="534"/>
      <c r="F243" s="534"/>
      <c r="G243" s="534"/>
      <c r="H243" s="534"/>
      <c r="I243" s="534"/>
      <c r="J243" s="534"/>
      <c r="K243" s="534"/>
      <c r="L243" s="534"/>
      <c r="M243" s="535"/>
      <c r="N243" s="577"/>
      <c r="O243" s="577"/>
      <c r="P243" s="594">
        <f>P242</f>
        <v>45951</v>
      </c>
      <c r="Q243" s="594"/>
      <c r="R243" s="594"/>
      <c r="S243" s="594"/>
      <c r="T243" s="594"/>
      <c r="U243" s="595">
        <f>U242</f>
        <v>45952</v>
      </c>
      <c r="V243" s="595"/>
      <c r="W243" s="595"/>
      <c r="X243" s="595"/>
      <c r="Y243" s="595"/>
      <c r="Z243" s="594">
        <f t="shared" ref="Z243" si="306">Z242</f>
        <v>45953</v>
      </c>
      <c r="AA243" s="594"/>
      <c r="AB243" s="594"/>
      <c r="AC243" s="594"/>
      <c r="AD243" s="594"/>
      <c r="AE243" s="595">
        <f t="shared" ref="AE243" si="307">AE242</f>
        <v>45954</v>
      </c>
      <c r="AF243" s="595"/>
      <c r="AG243" s="595"/>
      <c r="AH243" s="595"/>
      <c r="AI243" s="595"/>
      <c r="AJ243" s="596">
        <f t="shared" ref="AJ243" si="308">AJ242</f>
        <v>45955</v>
      </c>
      <c r="AK243" s="597"/>
      <c r="AL243" s="597"/>
      <c r="AM243" s="597"/>
      <c r="AN243" s="598"/>
      <c r="AO243" s="595">
        <f t="shared" ref="AO243" si="309">AO242</f>
        <v>45956</v>
      </c>
      <c r="AP243" s="595"/>
      <c r="AQ243" s="595"/>
      <c r="AR243" s="595"/>
      <c r="AS243" s="595"/>
      <c r="AT243" s="596">
        <f t="shared" ref="AT243" si="310">AT242</f>
        <v>45957</v>
      </c>
      <c r="AU243" s="597"/>
      <c r="AV243" s="597"/>
      <c r="AW243" s="597"/>
      <c r="AX243" s="598"/>
    </row>
    <row r="244" spans="2:50" ht="14.25" hidden="1" customHeight="1" outlineLevel="1">
      <c r="B244" s="494" t="s">
        <v>165</v>
      </c>
      <c r="C244" s="494" t="s">
        <v>160</v>
      </c>
      <c r="D244" s="494"/>
      <c r="E244" s="494" t="s">
        <v>161</v>
      </c>
      <c r="F244" s="494"/>
      <c r="G244" s="494"/>
      <c r="H244" s="494" t="s">
        <v>166</v>
      </c>
      <c r="I244" s="527" t="s">
        <v>446</v>
      </c>
      <c r="J244" s="527"/>
      <c r="K244" s="527"/>
      <c r="L244" s="527" t="s">
        <v>166</v>
      </c>
      <c r="M244" s="527" t="s">
        <v>168</v>
      </c>
      <c r="N244" s="494"/>
      <c r="O244" s="494" t="s">
        <v>167</v>
      </c>
      <c r="P244" s="494" t="s">
        <v>163</v>
      </c>
      <c r="Q244" s="494"/>
      <c r="R244" s="494"/>
      <c r="S244" s="494"/>
      <c r="T244" s="494" t="s">
        <v>166</v>
      </c>
      <c r="U244" s="494" t="s">
        <v>163</v>
      </c>
      <c r="V244" s="494"/>
      <c r="W244" s="494"/>
      <c r="X244" s="494"/>
      <c r="Y244" s="494" t="s">
        <v>166</v>
      </c>
      <c r="Z244" s="494" t="s">
        <v>163</v>
      </c>
      <c r="AA244" s="494"/>
      <c r="AB244" s="494"/>
      <c r="AC244" s="494"/>
      <c r="AD244" s="494" t="s">
        <v>166</v>
      </c>
      <c r="AE244" s="494" t="s">
        <v>163</v>
      </c>
      <c r="AF244" s="494"/>
      <c r="AG244" s="494"/>
      <c r="AH244" s="494"/>
      <c r="AI244" s="494" t="s">
        <v>166</v>
      </c>
      <c r="AJ244" s="494" t="s">
        <v>163</v>
      </c>
      <c r="AK244" s="494"/>
      <c r="AL244" s="494"/>
      <c r="AM244" s="494"/>
      <c r="AN244" s="494" t="s">
        <v>166</v>
      </c>
      <c r="AO244" s="494" t="s">
        <v>163</v>
      </c>
      <c r="AP244" s="494"/>
      <c r="AQ244" s="494"/>
      <c r="AR244" s="494"/>
      <c r="AS244" s="494" t="s">
        <v>166</v>
      </c>
      <c r="AT244" s="494" t="s">
        <v>163</v>
      </c>
      <c r="AU244" s="494"/>
      <c r="AV244" s="494"/>
      <c r="AW244" s="494"/>
      <c r="AX244" s="494" t="s">
        <v>166</v>
      </c>
    </row>
    <row r="245" spans="2:50" ht="14.25" hidden="1" customHeight="1" outlineLevel="1">
      <c r="B245" s="494"/>
      <c r="C245" s="494"/>
      <c r="D245" s="494"/>
      <c r="E245" s="494" t="s">
        <v>447</v>
      </c>
      <c r="F245" s="494"/>
      <c r="G245" s="494"/>
      <c r="H245" s="494"/>
      <c r="I245" s="527" t="s">
        <v>447</v>
      </c>
      <c r="J245" s="527"/>
      <c r="K245" s="527"/>
      <c r="L245" s="527"/>
      <c r="M245" s="527"/>
      <c r="N245" s="494"/>
      <c r="O245" s="494"/>
      <c r="P245" s="494" t="s">
        <v>448</v>
      </c>
      <c r="Q245" s="494"/>
      <c r="R245" s="494"/>
      <c r="S245" s="494"/>
      <c r="T245" s="494"/>
      <c r="U245" s="494" t="s">
        <v>448</v>
      </c>
      <c r="V245" s="494"/>
      <c r="W245" s="494"/>
      <c r="X245" s="494"/>
      <c r="Y245" s="494"/>
      <c r="Z245" s="494" t="s">
        <v>448</v>
      </c>
      <c r="AA245" s="494"/>
      <c r="AB245" s="494"/>
      <c r="AC245" s="494"/>
      <c r="AD245" s="494"/>
      <c r="AE245" s="494" t="s">
        <v>448</v>
      </c>
      <c r="AF245" s="494"/>
      <c r="AG245" s="494"/>
      <c r="AH245" s="494"/>
      <c r="AI245" s="494"/>
      <c r="AJ245" s="494" t="s">
        <v>448</v>
      </c>
      <c r="AK245" s="494"/>
      <c r="AL245" s="494"/>
      <c r="AM245" s="494"/>
      <c r="AN245" s="494"/>
      <c r="AO245" s="494" t="s">
        <v>448</v>
      </c>
      <c r="AP245" s="494"/>
      <c r="AQ245" s="494"/>
      <c r="AR245" s="494"/>
      <c r="AS245" s="494"/>
      <c r="AT245" s="494" t="s">
        <v>448</v>
      </c>
      <c r="AU245" s="494"/>
      <c r="AV245" s="494"/>
      <c r="AW245" s="494"/>
      <c r="AX245" s="494"/>
    </row>
    <row r="246" spans="2:50" ht="14.25" hidden="1" customHeight="1" outlineLevel="1">
      <c r="B246" s="494"/>
      <c r="C246" s="494"/>
      <c r="D246" s="494"/>
      <c r="E246" s="203" t="s">
        <v>162</v>
      </c>
      <c r="F246" s="203" t="s">
        <v>449</v>
      </c>
      <c r="G246" s="203" t="s">
        <v>164</v>
      </c>
      <c r="H246" s="494"/>
      <c r="I246" s="204" t="s">
        <v>162</v>
      </c>
      <c r="J246" s="204" t="s">
        <v>449</v>
      </c>
      <c r="K246" s="204" t="s">
        <v>164</v>
      </c>
      <c r="L246" s="527"/>
      <c r="M246" s="527"/>
      <c r="N246" s="494"/>
      <c r="O246" s="494"/>
      <c r="P246" s="203" t="s">
        <v>162</v>
      </c>
      <c r="Q246" s="203" t="s">
        <v>449</v>
      </c>
      <c r="R246" s="203" t="s">
        <v>164</v>
      </c>
      <c r="S246" s="205" t="s">
        <v>168</v>
      </c>
      <c r="T246" s="494"/>
      <c r="U246" s="203" t="s">
        <v>162</v>
      </c>
      <c r="V246" s="203" t="s">
        <v>449</v>
      </c>
      <c r="W246" s="203" t="s">
        <v>164</v>
      </c>
      <c r="X246" s="205" t="s">
        <v>168</v>
      </c>
      <c r="Y246" s="494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494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494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494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494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494"/>
    </row>
    <row r="247" spans="2:50" ht="14.25" hidden="1" customHeight="1" outlineLevel="1">
      <c r="B247" s="494" t="s">
        <v>501</v>
      </c>
      <c r="C247" s="203">
        <v>1</v>
      </c>
      <c r="D247" s="206" t="s">
        <v>421</v>
      </c>
      <c r="E247" s="203">
        <v>21</v>
      </c>
      <c r="F247" s="203">
        <v>3600</v>
      </c>
      <c r="G247" s="208">
        <f t="shared" ref="G247:G250" si="311">F247/E247</f>
        <v>171.42857142857142</v>
      </c>
      <c r="H247" s="529">
        <f>AVERAGE(G247:G261)</f>
        <v>178.08270676691731</v>
      </c>
      <c r="I247" s="209">
        <f>AVERAGE(P247,U247,Z247,AE247,AJ247,AO247,AT247)</f>
        <v>21</v>
      </c>
      <c r="J247" s="209">
        <f>AVERAGE(Q247,V247,AA247,AF247,AK247,AP247,AU247)</f>
        <v>3107.4837676464385</v>
      </c>
      <c r="K247" s="210">
        <f>AVERAGE(R247,W247,AB247,AG247,AL247,AQ247,AV247)</f>
        <v>147.97541750697329</v>
      </c>
      <c r="L247" s="530">
        <f>IFERROR(AVERAGE(K247:K261),"-")</f>
        <v>157.1183680563467</v>
      </c>
      <c r="M247" s="209">
        <f>RANK(K247, K$247:$K$261)</f>
        <v>4</v>
      </c>
      <c r="N247" s="494"/>
      <c r="O247" s="494"/>
      <c r="P247" s="207">
        <v>21</v>
      </c>
      <c r="Q247" s="207">
        <v>3107.5432525951514</v>
      </c>
      <c r="R247" s="208">
        <f t="shared" ref="R247:R250" si="312">Q247/P247</f>
        <v>147.97825012357865</v>
      </c>
      <c r="S247" s="205">
        <f>RANK(R247, R$247:R$261)</f>
        <v>4</v>
      </c>
      <c r="T247" s="529">
        <f>AVERAGE(R247:R261)</f>
        <v>157.07591155999955</v>
      </c>
      <c r="U247" s="207">
        <v>21</v>
      </c>
      <c r="V247" s="207">
        <v>3107.2243346007608</v>
      </c>
      <c r="W247" s="208">
        <f t="shared" ref="W247:W250" si="313">V247/U247</f>
        <v>147.96306355241717</v>
      </c>
      <c r="X247" s="205">
        <f>RANK(W247, W$247:W$261)</f>
        <v>4</v>
      </c>
      <c r="Y247" s="529">
        <f>AVERAGE(W247:W261)</f>
        <v>157.09713413766121</v>
      </c>
      <c r="Z247" s="207">
        <v>21</v>
      </c>
      <c r="AA247" s="207">
        <v>3107.5904228222121</v>
      </c>
      <c r="AB247" s="208">
        <f t="shared" ref="AB247:AB250" si="314">AA247/Z247</f>
        <v>147.98049632486723</v>
      </c>
      <c r="AC247" s="205">
        <f>RANK(AB247, AB$247:AB$261)</f>
        <v>4</v>
      </c>
      <c r="AD247" s="529">
        <f>AVERAGE(AB247:AB261)</f>
        <v>157.11408737425839</v>
      </c>
      <c r="AE247" s="207">
        <v>21</v>
      </c>
      <c r="AF247" s="207">
        <v>3107.6129032258068</v>
      </c>
      <c r="AG247" s="208">
        <f t="shared" ref="AG247:AG250" si="315">AF247/AE247</f>
        <v>147.98156682027653</v>
      </c>
      <c r="AH247" s="205">
        <f>RANK(AG247, AG$247:AG$261)</f>
        <v>4</v>
      </c>
      <c r="AI247" s="529">
        <f>AVERAGE(AG247:AG261)</f>
        <v>157.13151324148862</v>
      </c>
      <c r="AJ247" s="207">
        <v>21</v>
      </c>
      <c r="AK247" s="207">
        <v>3107.3275862068954</v>
      </c>
      <c r="AL247" s="208">
        <f t="shared" ref="AL247:AL250" si="316">AK247/AJ247</f>
        <v>147.96798029556643</v>
      </c>
      <c r="AM247" s="205">
        <f>RANK(AL247, AL$247:AL$261)</f>
        <v>4</v>
      </c>
      <c r="AN247" s="529">
        <f>AVERAGE(AL247:AL261)</f>
        <v>157.1285862134429</v>
      </c>
      <c r="AO247" s="207">
        <v>21</v>
      </c>
      <c r="AP247" s="207">
        <v>3107.3684210526299</v>
      </c>
      <c r="AQ247" s="208">
        <f t="shared" ref="AQ247:AQ250" si="317">AP247/AO247</f>
        <v>147.96992481203</v>
      </c>
      <c r="AR247" s="205">
        <f>RANK(AQ247, AQ$247:AQ$261)</f>
        <v>4</v>
      </c>
      <c r="AS247" s="529">
        <f>AVERAGE(AQ247:AQ261)</f>
        <v>157.13996431858448</v>
      </c>
      <c r="AT247" s="207">
        <v>21</v>
      </c>
      <c r="AU247" s="207">
        <v>3107.7194530216143</v>
      </c>
      <c r="AV247" s="208">
        <f t="shared" ref="AV247:AV250" si="318">AU247/AT247</f>
        <v>147.98664062007688</v>
      </c>
      <c r="AW247" s="205">
        <f>RANK(AV247, AV$247:AV$261)</f>
        <v>4</v>
      </c>
      <c r="AX247" s="529">
        <f>AVERAGE(AV247:AV261)</f>
        <v>157.14137954899161</v>
      </c>
    </row>
    <row r="248" spans="2:50" ht="14.25" hidden="1" customHeight="1" outlineLevel="1">
      <c r="B248" s="494"/>
      <c r="C248" s="203">
        <v>2</v>
      </c>
      <c r="D248" s="206" t="s">
        <v>427</v>
      </c>
      <c r="E248" s="203">
        <v>20</v>
      </c>
      <c r="F248" s="203">
        <v>3600</v>
      </c>
      <c r="G248" s="208">
        <f t="shared" si="311"/>
        <v>180</v>
      </c>
      <c r="H248" s="529"/>
      <c r="I248" s="209">
        <f t="shared" ref="I248:K250" si="319">AVERAGE(P248,U248,Z248,AE248,AJ248,AO248,AT248)</f>
        <v>20</v>
      </c>
      <c r="J248" s="209">
        <f t="shared" si="319"/>
        <v>3248.3726272061435</v>
      </c>
      <c r="K248" s="210">
        <f t="shared" si="319"/>
        <v>162.41863136030719</v>
      </c>
      <c r="L248" s="530"/>
      <c r="M248" s="209">
        <f>RANK(K248, K$247:$K$261)</f>
        <v>2</v>
      </c>
      <c r="N248" s="494"/>
      <c r="O248" s="494"/>
      <c r="P248" s="207">
        <v>20</v>
      </c>
      <c r="Q248" s="207">
        <v>3247.7961783439482</v>
      </c>
      <c r="R248" s="208">
        <f t="shared" si="312"/>
        <v>162.3898089171974</v>
      </c>
      <c r="S248" s="205">
        <f t="shared" ref="S248:S250" si="320">RANK(R248, R$247:R$261)</f>
        <v>2</v>
      </c>
      <c r="T248" s="529"/>
      <c r="U248" s="207">
        <v>20</v>
      </c>
      <c r="V248" s="207">
        <v>3247.9552959105931</v>
      </c>
      <c r="W248" s="208">
        <f t="shared" si="313"/>
        <v>162.39776479552967</v>
      </c>
      <c r="X248" s="205">
        <f t="shared" ref="X248:X250" si="321">RANK(W248, W$247:W$261)</f>
        <v>2</v>
      </c>
      <c r="Y248" s="529"/>
      <c r="Z248" s="207">
        <v>20</v>
      </c>
      <c r="AA248" s="207">
        <v>3247.9686186606896</v>
      </c>
      <c r="AB248" s="208">
        <f t="shared" si="314"/>
        <v>162.39843093303449</v>
      </c>
      <c r="AC248" s="205">
        <f t="shared" ref="AC248:AC250" si="322">RANK(AB248, AB$247:AB$261)</f>
        <v>2</v>
      </c>
      <c r="AD248" s="529"/>
      <c r="AE248" s="207">
        <v>20</v>
      </c>
      <c r="AF248" s="207">
        <v>3248.5515643105437</v>
      </c>
      <c r="AG248" s="208">
        <f t="shared" si="315"/>
        <v>162.42757821552718</v>
      </c>
      <c r="AH248" s="205">
        <f t="shared" ref="AH248:AH250" si="323">RANK(AG248, AG$247:AG$261)</f>
        <v>2</v>
      </c>
      <c r="AI248" s="529"/>
      <c r="AJ248" s="207">
        <v>20</v>
      </c>
      <c r="AK248" s="207">
        <v>3248.5739488385748</v>
      </c>
      <c r="AL248" s="208">
        <f t="shared" si="316"/>
        <v>162.42869744192873</v>
      </c>
      <c r="AM248" s="205">
        <f t="shared" ref="AM248:AM250" si="324">RANK(AL248, AL$247:AL$261)</f>
        <v>2</v>
      </c>
      <c r="AN248" s="529"/>
      <c r="AO248" s="207">
        <v>20</v>
      </c>
      <c r="AP248" s="207">
        <v>3248.9270386266107</v>
      </c>
      <c r="AQ248" s="208">
        <f t="shared" si="317"/>
        <v>162.44635193133053</v>
      </c>
      <c r="AR248" s="205">
        <f t="shared" ref="AR248:AR250" si="325">RANK(AQ248, AQ$247:AQ$261)</f>
        <v>2</v>
      </c>
      <c r="AS248" s="529"/>
      <c r="AT248" s="207">
        <v>20</v>
      </c>
      <c r="AU248" s="207">
        <v>3248.8357457520456</v>
      </c>
      <c r="AV248" s="208">
        <f t="shared" si="318"/>
        <v>162.44178728760227</v>
      </c>
      <c r="AW248" s="205">
        <f t="shared" ref="AW248:AW250" si="326">RANK(AV248, AV$247:AV$261)</f>
        <v>2</v>
      </c>
      <c r="AX248" s="529"/>
    </row>
    <row r="249" spans="2:50" ht="14.25" hidden="1" customHeight="1" outlineLevel="1">
      <c r="B249" s="494"/>
      <c r="C249" s="203">
        <v>3</v>
      </c>
      <c r="D249" s="206" t="s">
        <v>426</v>
      </c>
      <c r="E249" s="203">
        <v>21</v>
      </c>
      <c r="F249" s="203">
        <v>3600</v>
      </c>
      <c r="G249" s="208">
        <f t="shared" si="311"/>
        <v>171.42857142857142</v>
      </c>
      <c r="H249" s="529"/>
      <c r="I249" s="209">
        <f t="shared" si="319"/>
        <v>21</v>
      </c>
      <c r="J249" s="209">
        <f t="shared" si="319"/>
        <v>3247.0320268722871</v>
      </c>
      <c r="K249" s="210">
        <f t="shared" si="319"/>
        <v>154.62057270820415</v>
      </c>
      <c r="L249" s="530"/>
      <c r="M249" s="209">
        <f>RANK(K249, K$247:$K$261)</f>
        <v>3</v>
      </c>
      <c r="N249" s="494"/>
      <c r="O249" s="494"/>
      <c r="P249" s="207">
        <v>21</v>
      </c>
      <c r="Q249" s="207">
        <v>3246.6408562969723</v>
      </c>
      <c r="R249" s="208">
        <f t="shared" si="312"/>
        <v>154.60194553795105</v>
      </c>
      <c r="S249" s="205">
        <f t="shared" si="320"/>
        <v>3</v>
      </c>
      <c r="T249" s="529"/>
      <c r="U249" s="207">
        <v>21</v>
      </c>
      <c r="V249" s="207">
        <v>3246.7251856853486</v>
      </c>
      <c r="W249" s="208">
        <f t="shared" si="313"/>
        <v>154.60596122311185</v>
      </c>
      <c r="X249" s="205">
        <f t="shared" si="321"/>
        <v>3</v>
      </c>
      <c r="Y249" s="529"/>
      <c r="Z249" s="207">
        <v>21</v>
      </c>
      <c r="AA249" s="207">
        <v>3247.1278416035198</v>
      </c>
      <c r="AB249" s="208">
        <f t="shared" si="314"/>
        <v>154.62513531445333</v>
      </c>
      <c r="AC249" s="205">
        <f t="shared" si="322"/>
        <v>3</v>
      </c>
      <c r="AD249" s="529"/>
      <c r="AE249" s="207">
        <v>21</v>
      </c>
      <c r="AF249" s="207">
        <v>3247.008547008546</v>
      </c>
      <c r="AG249" s="208">
        <f t="shared" si="315"/>
        <v>154.61945461945456</v>
      </c>
      <c r="AH249" s="205">
        <f t="shared" si="323"/>
        <v>3</v>
      </c>
      <c r="AI249" s="529"/>
      <c r="AJ249" s="207">
        <v>21</v>
      </c>
      <c r="AK249" s="207">
        <v>3247.093596059111</v>
      </c>
      <c r="AL249" s="208">
        <f t="shared" si="316"/>
        <v>154.62350457424338</v>
      </c>
      <c r="AM249" s="205">
        <f t="shared" si="324"/>
        <v>3</v>
      </c>
      <c r="AN249" s="529"/>
      <c r="AO249" s="207">
        <v>21</v>
      </c>
      <c r="AP249" s="207">
        <v>3247.2843450479231</v>
      </c>
      <c r="AQ249" s="208">
        <f t="shared" si="317"/>
        <v>154.63258785942492</v>
      </c>
      <c r="AR249" s="205">
        <f t="shared" si="325"/>
        <v>3</v>
      </c>
      <c r="AS249" s="529"/>
      <c r="AT249" s="207">
        <v>21</v>
      </c>
      <c r="AU249" s="207">
        <v>3247.3438164045861</v>
      </c>
      <c r="AV249" s="208">
        <f t="shared" si="318"/>
        <v>154.63541982878982</v>
      </c>
      <c r="AW249" s="205">
        <f t="shared" si="326"/>
        <v>3</v>
      </c>
      <c r="AX249" s="529"/>
    </row>
    <row r="250" spans="2:50" ht="14.25" hidden="1" customHeight="1" outlineLevel="1">
      <c r="B250" s="494"/>
      <c r="C250" s="203">
        <v>4</v>
      </c>
      <c r="D250" s="206" t="s">
        <v>424</v>
      </c>
      <c r="E250" s="203">
        <v>19</v>
      </c>
      <c r="F250" s="203">
        <v>3600</v>
      </c>
      <c r="G250" s="208">
        <f t="shared" si="311"/>
        <v>189.47368421052633</v>
      </c>
      <c r="H250" s="529"/>
      <c r="I250" s="209">
        <f t="shared" si="319"/>
        <v>19</v>
      </c>
      <c r="J250" s="209">
        <f t="shared" si="319"/>
        <v>3105.7181623481397</v>
      </c>
      <c r="K250" s="210">
        <f t="shared" si="319"/>
        <v>163.4588506499021</v>
      </c>
      <c r="L250" s="530"/>
      <c r="M250" s="209">
        <f>RANK(K250, K$247:$K$261)</f>
        <v>1</v>
      </c>
      <c r="N250" s="494"/>
      <c r="O250" s="494"/>
      <c r="P250" s="207">
        <v>19</v>
      </c>
      <c r="Q250" s="207">
        <v>3103.3391915641505</v>
      </c>
      <c r="R250" s="208">
        <f t="shared" si="312"/>
        <v>163.33364166127109</v>
      </c>
      <c r="S250" s="205">
        <f t="shared" si="320"/>
        <v>1</v>
      </c>
      <c r="T250" s="529"/>
      <c r="U250" s="207">
        <v>19</v>
      </c>
      <c r="V250" s="207">
        <v>3105.0131926121362</v>
      </c>
      <c r="W250" s="208">
        <f t="shared" si="313"/>
        <v>163.42174697958612</v>
      </c>
      <c r="X250" s="205">
        <f t="shared" si="321"/>
        <v>1</v>
      </c>
      <c r="Y250" s="529"/>
      <c r="Z250" s="207">
        <v>19</v>
      </c>
      <c r="AA250" s="207">
        <v>3105.59345156889</v>
      </c>
      <c r="AB250" s="208">
        <f t="shared" si="314"/>
        <v>163.45228692467842</v>
      </c>
      <c r="AC250" s="205">
        <f t="shared" si="322"/>
        <v>1</v>
      </c>
      <c r="AD250" s="529"/>
      <c r="AE250" s="207">
        <v>19</v>
      </c>
      <c r="AF250" s="207">
        <v>3106.4516129032268</v>
      </c>
      <c r="AG250" s="208">
        <f t="shared" si="315"/>
        <v>163.49745331069616</v>
      </c>
      <c r="AH250" s="205">
        <f t="shared" si="323"/>
        <v>1</v>
      </c>
      <c r="AI250" s="529"/>
      <c r="AJ250" s="207">
        <v>19</v>
      </c>
      <c r="AK250" s="207">
        <v>3106.3890882986279</v>
      </c>
      <c r="AL250" s="208">
        <f t="shared" si="316"/>
        <v>163.49416254203305</v>
      </c>
      <c r="AM250" s="205">
        <f t="shared" si="324"/>
        <v>1</v>
      </c>
      <c r="AN250" s="529"/>
      <c r="AO250" s="207">
        <v>19</v>
      </c>
      <c r="AP250" s="207">
        <v>3106.7088607594969</v>
      </c>
      <c r="AQ250" s="208">
        <f t="shared" si="317"/>
        <v>163.51099267155246</v>
      </c>
      <c r="AR250" s="205">
        <f t="shared" si="325"/>
        <v>1</v>
      </c>
      <c r="AS250" s="529"/>
      <c r="AT250" s="207">
        <v>19</v>
      </c>
      <c r="AU250" s="207">
        <v>3106.5317387304494</v>
      </c>
      <c r="AV250" s="208">
        <f t="shared" si="318"/>
        <v>163.50167045949735</v>
      </c>
      <c r="AW250" s="205">
        <f t="shared" si="326"/>
        <v>1</v>
      </c>
      <c r="AX250" s="529"/>
    </row>
    <row r="251" spans="2:50" ht="14.25" hidden="1" customHeight="1" outlineLevel="1">
      <c r="B251" s="494"/>
      <c r="C251" s="203">
        <v>5</v>
      </c>
      <c r="D251" s="206"/>
      <c r="E251" s="203"/>
      <c r="F251" s="203"/>
      <c r="G251" s="208"/>
      <c r="H251" s="529"/>
      <c r="I251" s="209"/>
      <c r="J251" s="209"/>
      <c r="K251" s="210"/>
      <c r="L251" s="530"/>
      <c r="M251" s="209"/>
      <c r="N251" s="494"/>
      <c r="O251" s="494"/>
      <c r="P251" s="207"/>
      <c r="Q251" s="207"/>
      <c r="R251" s="208"/>
      <c r="S251" s="205"/>
      <c r="T251" s="529"/>
      <c r="U251" s="207"/>
      <c r="V251" s="207"/>
      <c r="W251" s="208"/>
      <c r="X251" s="205"/>
      <c r="Y251" s="529"/>
      <c r="Z251" s="207"/>
      <c r="AA251" s="207"/>
      <c r="AB251" s="208"/>
      <c r="AC251" s="205"/>
      <c r="AD251" s="529"/>
      <c r="AE251" s="207"/>
      <c r="AF251" s="207"/>
      <c r="AG251" s="208"/>
      <c r="AH251" s="205"/>
      <c r="AI251" s="529"/>
      <c r="AJ251" s="207"/>
      <c r="AK251" s="207"/>
      <c r="AL251" s="208"/>
      <c r="AM251" s="205"/>
      <c r="AN251" s="529"/>
      <c r="AO251" s="207"/>
      <c r="AP251" s="207"/>
      <c r="AQ251" s="208"/>
      <c r="AR251" s="205"/>
      <c r="AS251" s="529"/>
      <c r="AT251" s="207"/>
      <c r="AU251" s="207"/>
      <c r="AV251" s="208"/>
      <c r="AW251" s="205"/>
      <c r="AX251" s="529"/>
    </row>
    <row r="252" spans="2:50" ht="14.25" hidden="1" customHeight="1" outlineLevel="1">
      <c r="B252" s="494"/>
      <c r="C252" s="203">
        <v>6</v>
      </c>
      <c r="D252" s="206"/>
      <c r="E252" s="203"/>
      <c r="F252" s="203"/>
      <c r="G252" s="208"/>
      <c r="H252" s="529"/>
      <c r="I252" s="209"/>
      <c r="J252" s="209"/>
      <c r="K252" s="210"/>
      <c r="L252" s="530"/>
      <c r="M252" s="209"/>
      <c r="N252" s="494"/>
      <c r="O252" s="494"/>
      <c r="P252" s="207"/>
      <c r="Q252" s="207"/>
      <c r="R252" s="208"/>
      <c r="S252" s="205"/>
      <c r="T252" s="529"/>
      <c r="U252" s="207"/>
      <c r="V252" s="207"/>
      <c r="W252" s="208"/>
      <c r="X252" s="205"/>
      <c r="Y252" s="529"/>
      <c r="Z252" s="207"/>
      <c r="AA252" s="207"/>
      <c r="AB252" s="208"/>
      <c r="AC252" s="205"/>
      <c r="AD252" s="529"/>
      <c r="AE252" s="207"/>
      <c r="AF252" s="207"/>
      <c r="AG252" s="208"/>
      <c r="AH252" s="205"/>
      <c r="AI252" s="529"/>
      <c r="AJ252" s="207"/>
      <c r="AK252" s="207"/>
      <c r="AL252" s="208"/>
      <c r="AM252" s="205"/>
      <c r="AN252" s="529"/>
      <c r="AO252" s="207"/>
      <c r="AP252" s="207"/>
      <c r="AQ252" s="208"/>
      <c r="AR252" s="205"/>
      <c r="AS252" s="529"/>
      <c r="AT252" s="207"/>
      <c r="AU252" s="207"/>
      <c r="AV252" s="208"/>
      <c r="AW252" s="205"/>
      <c r="AX252" s="529"/>
    </row>
    <row r="253" spans="2:50" ht="14.25" hidden="1" customHeight="1" outlineLevel="1">
      <c r="B253" s="494"/>
      <c r="C253" s="203">
        <v>7</v>
      </c>
      <c r="D253" s="206"/>
      <c r="E253" s="203"/>
      <c r="F253" s="203"/>
      <c r="G253" s="208"/>
      <c r="H253" s="529"/>
      <c r="I253" s="209"/>
      <c r="J253" s="209"/>
      <c r="K253" s="210"/>
      <c r="L253" s="530"/>
      <c r="M253" s="209"/>
      <c r="N253" s="494"/>
      <c r="O253" s="494"/>
      <c r="P253" s="207"/>
      <c r="Q253" s="207"/>
      <c r="R253" s="208"/>
      <c r="S253" s="205"/>
      <c r="T253" s="529"/>
      <c r="U253" s="207"/>
      <c r="V253" s="207"/>
      <c r="W253" s="208"/>
      <c r="X253" s="205"/>
      <c r="Y253" s="529"/>
      <c r="Z253" s="207"/>
      <c r="AA253" s="207"/>
      <c r="AB253" s="208"/>
      <c r="AC253" s="205"/>
      <c r="AD253" s="529"/>
      <c r="AE253" s="207"/>
      <c r="AF253" s="207"/>
      <c r="AG253" s="208"/>
      <c r="AH253" s="205"/>
      <c r="AI253" s="529"/>
      <c r="AJ253" s="207"/>
      <c r="AK253" s="207"/>
      <c r="AL253" s="208"/>
      <c r="AM253" s="205"/>
      <c r="AN253" s="529"/>
      <c r="AO253" s="207"/>
      <c r="AP253" s="207"/>
      <c r="AQ253" s="208"/>
      <c r="AR253" s="205"/>
      <c r="AS253" s="529"/>
      <c r="AT253" s="207"/>
      <c r="AU253" s="207"/>
      <c r="AV253" s="208"/>
      <c r="AW253" s="205"/>
      <c r="AX253" s="529"/>
    </row>
    <row r="254" spans="2:50" ht="14.25" hidden="1" customHeight="1" outlineLevel="1">
      <c r="B254" s="494"/>
      <c r="C254" s="203">
        <v>8</v>
      </c>
      <c r="D254" s="206"/>
      <c r="E254" s="203"/>
      <c r="F254" s="203"/>
      <c r="G254" s="208"/>
      <c r="H254" s="529"/>
      <c r="I254" s="209"/>
      <c r="J254" s="209"/>
      <c r="K254" s="210"/>
      <c r="L254" s="530"/>
      <c r="M254" s="209"/>
      <c r="N254" s="494"/>
      <c r="O254" s="494"/>
      <c r="P254" s="207"/>
      <c r="Q254" s="207"/>
      <c r="R254" s="208"/>
      <c r="S254" s="205"/>
      <c r="T254" s="529"/>
      <c r="U254" s="207"/>
      <c r="V254" s="207"/>
      <c r="W254" s="208"/>
      <c r="X254" s="205"/>
      <c r="Y254" s="529"/>
      <c r="Z254" s="207"/>
      <c r="AA254" s="207"/>
      <c r="AB254" s="208"/>
      <c r="AC254" s="205"/>
      <c r="AD254" s="529"/>
      <c r="AE254" s="207"/>
      <c r="AF254" s="207"/>
      <c r="AG254" s="208"/>
      <c r="AH254" s="205"/>
      <c r="AI254" s="529"/>
      <c r="AJ254" s="207"/>
      <c r="AK254" s="207"/>
      <c r="AL254" s="208"/>
      <c r="AM254" s="205"/>
      <c r="AN254" s="529"/>
      <c r="AO254" s="207"/>
      <c r="AP254" s="207"/>
      <c r="AQ254" s="208"/>
      <c r="AR254" s="205"/>
      <c r="AS254" s="529"/>
      <c r="AT254" s="207"/>
      <c r="AU254" s="207"/>
      <c r="AV254" s="208"/>
      <c r="AW254" s="205"/>
      <c r="AX254" s="529"/>
    </row>
    <row r="255" spans="2:50" ht="14.25" hidden="1" customHeight="1" outlineLevel="1">
      <c r="B255" s="494"/>
      <c r="C255" s="203">
        <v>9</v>
      </c>
      <c r="D255" s="206"/>
      <c r="E255" s="203"/>
      <c r="F255" s="203"/>
      <c r="G255" s="208"/>
      <c r="H255" s="529"/>
      <c r="I255" s="209"/>
      <c r="J255" s="209"/>
      <c r="K255" s="210"/>
      <c r="L255" s="530"/>
      <c r="M255" s="209"/>
      <c r="N255" s="494"/>
      <c r="O255" s="494"/>
      <c r="P255" s="207"/>
      <c r="Q255" s="207"/>
      <c r="R255" s="208"/>
      <c r="S255" s="205"/>
      <c r="T255" s="529"/>
      <c r="U255" s="207"/>
      <c r="V255" s="207"/>
      <c r="W255" s="208"/>
      <c r="X255" s="205"/>
      <c r="Y255" s="529"/>
      <c r="Z255" s="207"/>
      <c r="AA255" s="207"/>
      <c r="AB255" s="208"/>
      <c r="AC255" s="205"/>
      <c r="AD255" s="529"/>
      <c r="AE255" s="207"/>
      <c r="AF255" s="207"/>
      <c r="AG255" s="208"/>
      <c r="AH255" s="205"/>
      <c r="AI255" s="529"/>
      <c r="AJ255" s="207"/>
      <c r="AK255" s="207"/>
      <c r="AL255" s="208"/>
      <c r="AM255" s="205"/>
      <c r="AN255" s="529"/>
      <c r="AO255" s="207"/>
      <c r="AP255" s="207"/>
      <c r="AQ255" s="208"/>
      <c r="AR255" s="205"/>
      <c r="AS255" s="529"/>
      <c r="AT255" s="207"/>
      <c r="AU255" s="207"/>
      <c r="AV255" s="208"/>
      <c r="AW255" s="205"/>
      <c r="AX255" s="529"/>
    </row>
    <row r="256" spans="2:50" ht="14.25" hidden="1" customHeight="1" outlineLevel="1">
      <c r="B256" s="494"/>
      <c r="C256" s="203">
        <v>10</v>
      </c>
      <c r="D256" s="206"/>
      <c r="E256" s="203"/>
      <c r="F256" s="203"/>
      <c r="G256" s="208"/>
      <c r="H256" s="529"/>
      <c r="I256" s="209"/>
      <c r="J256" s="209"/>
      <c r="K256" s="210"/>
      <c r="L256" s="530"/>
      <c r="M256" s="209"/>
      <c r="N256" s="494"/>
      <c r="O256" s="494"/>
      <c r="P256" s="203"/>
      <c r="Q256" s="203"/>
      <c r="R256" s="208"/>
      <c r="S256" s="205"/>
      <c r="T256" s="529"/>
      <c r="U256" s="203"/>
      <c r="V256" s="203"/>
      <c r="W256" s="208"/>
      <c r="X256" s="205"/>
      <c r="Y256" s="529"/>
      <c r="Z256" s="203"/>
      <c r="AA256" s="203"/>
      <c r="AB256" s="208"/>
      <c r="AC256" s="205"/>
      <c r="AD256" s="529"/>
      <c r="AE256" s="203"/>
      <c r="AF256" s="203"/>
      <c r="AG256" s="208"/>
      <c r="AH256" s="205"/>
      <c r="AI256" s="529"/>
      <c r="AJ256" s="203"/>
      <c r="AK256" s="203"/>
      <c r="AL256" s="208"/>
      <c r="AM256" s="205"/>
      <c r="AN256" s="529"/>
      <c r="AO256" s="203"/>
      <c r="AP256" s="203"/>
      <c r="AQ256" s="208"/>
      <c r="AR256" s="205"/>
      <c r="AS256" s="529"/>
      <c r="AT256" s="203"/>
      <c r="AU256" s="203"/>
      <c r="AV256" s="208"/>
      <c r="AW256" s="205"/>
      <c r="AX256" s="529"/>
    </row>
    <row r="257" spans="2:50" ht="14.25" hidden="1" customHeight="1" outlineLevel="1">
      <c r="B257" s="494"/>
      <c r="C257" s="203">
        <v>11</v>
      </c>
      <c r="D257" s="206"/>
      <c r="E257" s="203"/>
      <c r="F257" s="203"/>
      <c r="G257" s="208"/>
      <c r="H257" s="529"/>
      <c r="I257" s="209"/>
      <c r="J257" s="209"/>
      <c r="K257" s="210"/>
      <c r="L257" s="530"/>
      <c r="M257" s="209"/>
      <c r="N257" s="494"/>
      <c r="O257" s="494"/>
      <c r="P257" s="203"/>
      <c r="Q257" s="203"/>
      <c r="R257" s="208"/>
      <c r="S257" s="205"/>
      <c r="T257" s="529"/>
      <c r="U257" s="203"/>
      <c r="V257" s="203"/>
      <c r="W257" s="208"/>
      <c r="X257" s="205"/>
      <c r="Y257" s="529"/>
      <c r="Z257" s="203"/>
      <c r="AA257" s="203"/>
      <c r="AB257" s="208"/>
      <c r="AC257" s="205"/>
      <c r="AD257" s="529"/>
      <c r="AE257" s="203"/>
      <c r="AF257" s="203"/>
      <c r="AG257" s="208"/>
      <c r="AH257" s="205"/>
      <c r="AI257" s="529"/>
      <c r="AJ257" s="203"/>
      <c r="AK257" s="203"/>
      <c r="AL257" s="208"/>
      <c r="AM257" s="205"/>
      <c r="AN257" s="529"/>
      <c r="AO257" s="203"/>
      <c r="AP257" s="203"/>
      <c r="AQ257" s="208"/>
      <c r="AR257" s="205"/>
      <c r="AS257" s="529"/>
      <c r="AT257" s="203"/>
      <c r="AU257" s="203"/>
      <c r="AV257" s="208"/>
      <c r="AW257" s="205"/>
      <c r="AX257" s="529"/>
    </row>
    <row r="258" spans="2:50" ht="14.25" hidden="1" customHeight="1" outlineLevel="1">
      <c r="B258" s="494"/>
      <c r="C258" s="203">
        <v>12</v>
      </c>
      <c r="D258" s="206"/>
      <c r="E258" s="203"/>
      <c r="F258" s="203"/>
      <c r="G258" s="208"/>
      <c r="H258" s="529"/>
      <c r="I258" s="209"/>
      <c r="J258" s="209"/>
      <c r="K258" s="210"/>
      <c r="L258" s="530"/>
      <c r="M258" s="209"/>
      <c r="N258" s="494"/>
      <c r="O258" s="494"/>
      <c r="P258" s="203"/>
      <c r="Q258" s="203"/>
      <c r="R258" s="208"/>
      <c r="S258" s="205"/>
      <c r="T258" s="529"/>
      <c r="U258" s="203"/>
      <c r="V258" s="203"/>
      <c r="W258" s="208"/>
      <c r="X258" s="205"/>
      <c r="Y258" s="529"/>
      <c r="Z258" s="203"/>
      <c r="AA258" s="203"/>
      <c r="AB258" s="208"/>
      <c r="AC258" s="205"/>
      <c r="AD258" s="529"/>
      <c r="AE258" s="203"/>
      <c r="AF258" s="203"/>
      <c r="AG258" s="208"/>
      <c r="AH258" s="205"/>
      <c r="AI258" s="529"/>
      <c r="AJ258" s="203"/>
      <c r="AK258" s="203"/>
      <c r="AL258" s="208"/>
      <c r="AM258" s="205"/>
      <c r="AN258" s="529"/>
      <c r="AO258" s="203"/>
      <c r="AP258" s="203"/>
      <c r="AQ258" s="208"/>
      <c r="AR258" s="205"/>
      <c r="AS258" s="529"/>
      <c r="AT258" s="203"/>
      <c r="AU258" s="203"/>
      <c r="AV258" s="208"/>
      <c r="AW258" s="205"/>
      <c r="AX258" s="529"/>
    </row>
    <row r="259" spans="2:50" ht="14.25" hidden="1" customHeight="1" outlineLevel="1">
      <c r="B259" s="494"/>
      <c r="C259" s="203">
        <v>13</v>
      </c>
      <c r="D259" s="206"/>
      <c r="E259" s="203"/>
      <c r="F259" s="203"/>
      <c r="G259" s="208"/>
      <c r="H259" s="529"/>
      <c r="I259" s="209"/>
      <c r="J259" s="209"/>
      <c r="K259" s="210"/>
      <c r="L259" s="530"/>
      <c r="M259" s="209"/>
      <c r="N259" s="494"/>
      <c r="O259" s="494"/>
      <c r="P259" s="203"/>
      <c r="Q259" s="203"/>
      <c r="R259" s="208"/>
      <c r="S259" s="205"/>
      <c r="T259" s="529"/>
      <c r="U259" s="203"/>
      <c r="V259" s="203"/>
      <c r="W259" s="208"/>
      <c r="X259" s="205"/>
      <c r="Y259" s="529"/>
      <c r="Z259" s="203"/>
      <c r="AA259" s="203"/>
      <c r="AB259" s="208"/>
      <c r="AC259" s="205"/>
      <c r="AD259" s="529"/>
      <c r="AE259" s="203"/>
      <c r="AF259" s="203"/>
      <c r="AG259" s="208"/>
      <c r="AH259" s="205"/>
      <c r="AI259" s="529"/>
      <c r="AJ259" s="203"/>
      <c r="AK259" s="203"/>
      <c r="AL259" s="208"/>
      <c r="AM259" s="205"/>
      <c r="AN259" s="529"/>
      <c r="AO259" s="203"/>
      <c r="AP259" s="203"/>
      <c r="AQ259" s="208"/>
      <c r="AR259" s="205"/>
      <c r="AS259" s="529"/>
      <c r="AT259" s="203"/>
      <c r="AU259" s="203"/>
      <c r="AV259" s="208"/>
      <c r="AW259" s="205"/>
      <c r="AX259" s="529"/>
    </row>
    <row r="260" spans="2:50" ht="14.25" hidden="1" customHeight="1" outlineLevel="1">
      <c r="B260" s="494"/>
      <c r="C260" s="203">
        <v>14</v>
      </c>
      <c r="D260" s="206"/>
      <c r="E260" s="203"/>
      <c r="F260" s="203"/>
      <c r="G260" s="208"/>
      <c r="H260" s="529"/>
      <c r="I260" s="209"/>
      <c r="J260" s="209"/>
      <c r="K260" s="210"/>
      <c r="L260" s="530"/>
      <c r="M260" s="209"/>
      <c r="N260" s="494"/>
      <c r="O260" s="494"/>
      <c r="P260" s="203"/>
      <c r="Q260" s="203"/>
      <c r="R260" s="208"/>
      <c r="S260" s="205"/>
      <c r="T260" s="529"/>
      <c r="U260" s="203"/>
      <c r="V260" s="203"/>
      <c r="W260" s="208"/>
      <c r="X260" s="205"/>
      <c r="Y260" s="529"/>
      <c r="Z260" s="203"/>
      <c r="AA260" s="203"/>
      <c r="AB260" s="208"/>
      <c r="AC260" s="205"/>
      <c r="AD260" s="529"/>
      <c r="AE260" s="203"/>
      <c r="AF260" s="203"/>
      <c r="AG260" s="208"/>
      <c r="AH260" s="205"/>
      <c r="AI260" s="529"/>
      <c r="AJ260" s="203"/>
      <c r="AK260" s="203"/>
      <c r="AL260" s="208"/>
      <c r="AM260" s="205"/>
      <c r="AN260" s="529"/>
      <c r="AO260" s="203"/>
      <c r="AP260" s="203"/>
      <c r="AQ260" s="208"/>
      <c r="AR260" s="205"/>
      <c r="AS260" s="529"/>
      <c r="AT260" s="203"/>
      <c r="AU260" s="203"/>
      <c r="AV260" s="208"/>
      <c r="AW260" s="205"/>
      <c r="AX260" s="529"/>
    </row>
    <row r="261" spans="2:50" ht="14.25" hidden="1" customHeight="1" outlineLevel="1">
      <c r="B261" s="494"/>
      <c r="C261" s="203">
        <v>15</v>
      </c>
      <c r="D261" s="206"/>
      <c r="E261" s="203"/>
      <c r="F261" s="203"/>
      <c r="G261" s="208"/>
      <c r="H261" s="529"/>
      <c r="I261" s="209"/>
      <c r="J261" s="209"/>
      <c r="K261" s="210"/>
      <c r="L261" s="530"/>
      <c r="M261" s="209"/>
      <c r="N261" s="494"/>
      <c r="O261" s="494"/>
      <c r="P261" s="203"/>
      <c r="Q261" s="207"/>
      <c r="R261" s="208"/>
      <c r="S261" s="205"/>
      <c r="T261" s="529"/>
      <c r="U261" s="203"/>
      <c r="V261" s="203"/>
      <c r="W261" s="208"/>
      <c r="X261" s="205"/>
      <c r="Y261" s="529"/>
      <c r="Z261" s="203"/>
      <c r="AA261" s="203"/>
      <c r="AB261" s="208"/>
      <c r="AC261" s="205"/>
      <c r="AD261" s="529"/>
      <c r="AE261" s="203"/>
      <c r="AF261" s="203"/>
      <c r="AG261" s="208"/>
      <c r="AH261" s="205"/>
      <c r="AI261" s="529"/>
      <c r="AJ261" s="203"/>
      <c r="AK261" s="203"/>
      <c r="AL261" s="208"/>
      <c r="AM261" s="205"/>
      <c r="AN261" s="529"/>
      <c r="AO261" s="203"/>
      <c r="AP261" s="203"/>
      <c r="AQ261" s="208"/>
      <c r="AR261" s="205"/>
      <c r="AS261" s="529"/>
      <c r="AT261" s="203"/>
      <c r="AU261" s="203"/>
      <c r="AV261" s="208"/>
      <c r="AW261" s="205"/>
      <c r="AX261" s="529"/>
    </row>
    <row r="262" spans="2:50" ht="14.25" customHeight="1" collapsed="1">
      <c r="B262" s="531" t="s">
        <v>698</v>
      </c>
      <c r="C262" s="532"/>
      <c r="D262" s="532"/>
      <c r="E262" s="532"/>
      <c r="F262" s="532"/>
      <c r="G262" s="532"/>
      <c r="H262" s="532"/>
      <c r="I262" s="532"/>
      <c r="J262" s="532"/>
      <c r="K262" s="532"/>
      <c r="L262" s="532"/>
      <c r="M262" s="533"/>
      <c r="N262" s="575" t="s">
        <v>445</v>
      </c>
      <c r="O262" s="575" t="s">
        <v>105</v>
      </c>
      <c r="P262" s="587">
        <f>AT242+1</f>
        <v>45958</v>
      </c>
      <c r="Q262" s="588"/>
      <c r="R262" s="588"/>
      <c r="S262" s="588"/>
      <c r="T262" s="588"/>
      <c r="U262" s="589">
        <f>P262+1</f>
        <v>45959</v>
      </c>
      <c r="V262" s="590"/>
      <c r="W262" s="590"/>
      <c r="X262" s="590"/>
      <c r="Y262" s="590"/>
      <c r="Z262" s="587">
        <f t="shared" ref="Z262" si="327">U262+1</f>
        <v>45960</v>
      </c>
      <c r="AA262" s="588"/>
      <c r="AB262" s="588"/>
      <c r="AC262" s="588"/>
      <c r="AD262" s="588"/>
      <c r="AE262" s="589">
        <f t="shared" ref="AE262" si="328">Z262+1</f>
        <v>45961</v>
      </c>
      <c r="AF262" s="590"/>
      <c r="AG262" s="590"/>
      <c r="AH262" s="590"/>
      <c r="AI262" s="590"/>
      <c r="AJ262" s="591">
        <f t="shared" ref="AJ262" si="329">AE262+1</f>
        <v>45962</v>
      </c>
      <c r="AK262" s="592"/>
      <c r="AL262" s="592"/>
      <c r="AM262" s="592"/>
      <c r="AN262" s="593"/>
      <c r="AO262" s="589">
        <f t="shared" ref="AO262" si="330">AJ262+1</f>
        <v>45963</v>
      </c>
      <c r="AP262" s="590"/>
      <c r="AQ262" s="590"/>
      <c r="AR262" s="590"/>
      <c r="AS262" s="590"/>
      <c r="AT262" s="591">
        <f t="shared" ref="AT262" si="331">AO262+1</f>
        <v>45964</v>
      </c>
      <c r="AU262" s="592"/>
      <c r="AV262" s="592"/>
      <c r="AW262" s="592"/>
      <c r="AX262" s="593"/>
    </row>
    <row r="263" spans="2:50" ht="14.25" customHeight="1">
      <c r="B263" s="534"/>
      <c r="C263" s="534"/>
      <c r="D263" s="534"/>
      <c r="E263" s="534"/>
      <c r="F263" s="534"/>
      <c r="G263" s="534"/>
      <c r="H263" s="534"/>
      <c r="I263" s="534"/>
      <c r="J263" s="534"/>
      <c r="K263" s="534"/>
      <c r="L263" s="534"/>
      <c r="M263" s="535"/>
      <c r="N263" s="577"/>
      <c r="O263" s="577"/>
      <c r="P263" s="594">
        <f>P262</f>
        <v>45958</v>
      </c>
      <c r="Q263" s="594"/>
      <c r="R263" s="594"/>
      <c r="S263" s="594"/>
      <c r="T263" s="594"/>
      <c r="U263" s="595">
        <f>U262</f>
        <v>45959</v>
      </c>
      <c r="V263" s="595"/>
      <c r="W263" s="595"/>
      <c r="X263" s="595"/>
      <c r="Y263" s="595"/>
      <c r="Z263" s="594">
        <f t="shared" ref="Z263" si="332">Z262</f>
        <v>45960</v>
      </c>
      <c r="AA263" s="594"/>
      <c r="AB263" s="594"/>
      <c r="AC263" s="594"/>
      <c r="AD263" s="594"/>
      <c r="AE263" s="595">
        <f t="shared" ref="AE263" si="333">AE262</f>
        <v>45961</v>
      </c>
      <c r="AF263" s="595"/>
      <c r="AG263" s="595"/>
      <c r="AH263" s="595"/>
      <c r="AI263" s="595"/>
      <c r="AJ263" s="596">
        <f t="shared" ref="AJ263" si="334">AJ262</f>
        <v>45962</v>
      </c>
      <c r="AK263" s="597"/>
      <c r="AL263" s="597"/>
      <c r="AM263" s="597"/>
      <c r="AN263" s="598"/>
      <c r="AO263" s="595">
        <f t="shared" ref="AO263" si="335">AO262</f>
        <v>45963</v>
      </c>
      <c r="AP263" s="595"/>
      <c r="AQ263" s="595"/>
      <c r="AR263" s="595"/>
      <c r="AS263" s="595"/>
      <c r="AT263" s="596">
        <f t="shared" ref="AT263" si="336">AT262</f>
        <v>45964</v>
      </c>
      <c r="AU263" s="597"/>
      <c r="AV263" s="597"/>
      <c r="AW263" s="597"/>
      <c r="AX263" s="598"/>
    </row>
    <row r="264" spans="2:50" ht="14.25" customHeight="1">
      <c r="B264" s="494" t="s">
        <v>165</v>
      </c>
      <c r="C264" s="494" t="s">
        <v>160</v>
      </c>
      <c r="D264" s="494"/>
      <c r="E264" s="494" t="s">
        <v>161</v>
      </c>
      <c r="F264" s="494"/>
      <c r="G264" s="494"/>
      <c r="H264" s="494" t="s">
        <v>166</v>
      </c>
      <c r="I264" s="527" t="s">
        <v>446</v>
      </c>
      <c r="J264" s="527"/>
      <c r="K264" s="527"/>
      <c r="L264" s="527" t="s">
        <v>166</v>
      </c>
      <c r="M264" s="527" t="s">
        <v>168</v>
      </c>
      <c r="N264" s="494"/>
      <c r="O264" s="494" t="s">
        <v>167</v>
      </c>
      <c r="P264" s="494" t="s">
        <v>163</v>
      </c>
      <c r="Q264" s="494"/>
      <c r="R264" s="494"/>
      <c r="S264" s="494"/>
      <c r="T264" s="494" t="s">
        <v>166</v>
      </c>
      <c r="U264" s="494" t="s">
        <v>163</v>
      </c>
      <c r="V264" s="494"/>
      <c r="W264" s="494"/>
      <c r="X264" s="494"/>
      <c r="Y264" s="494" t="s">
        <v>166</v>
      </c>
      <c r="Z264" s="494" t="s">
        <v>163</v>
      </c>
      <c r="AA264" s="494"/>
      <c r="AB264" s="494"/>
      <c r="AC264" s="494"/>
      <c r="AD264" s="494" t="s">
        <v>166</v>
      </c>
      <c r="AE264" s="494" t="s">
        <v>163</v>
      </c>
      <c r="AF264" s="494"/>
      <c r="AG264" s="494"/>
      <c r="AH264" s="494"/>
      <c r="AI264" s="494" t="s">
        <v>166</v>
      </c>
      <c r="AJ264" s="494" t="s">
        <v>163</v>
      </c>
      <c r="AK264" s="494"/>
      <c r="AL264" s="494"/>
      <c r="AM264" s="494"/>
      <c r="AN264" s="494" t="s">
        <v>166</v>
      </c>
      <c r="AO264" s="494" t="s">
        <v>163</v>
      </c>
      <c r="AP264" s="494"/>
      <c r="AQ264" s="494"/>
      <c r="AR264" s="494"/>
      <c r="AS264" s="494" t="s">
        <v>166</v>
      </c>
      <c r="AT264" s="494" t="s">
        <v>163</v>
      </c>
      <c r="AU264" s="494"/>
      <c r="AV264" s="494"/>
      <c r="AW264" s="494"/>
      <c r="AX264" s="494" t="s">
        <v>166</v>
      </c>
    </row>
    <row r="265" spans="2:50" ht="14.25" customHeight="1">
      <c r="B265" s="494"/>
      <c r="C265" s="494"/>
      <c r="D265" s="494"/>
      <c r="E265" s="494" t="s">
        <v>447</v>
      </c>
      <c r="F265" s="494"/>
      <c r="G265" s="494"/>
      <c r="H265" s="494"/>
      <c r="I265" s="527" t="s">
        <v>447</v>
      </c>
      <c r="J265" s="527"/>
      <c r="K265" s="527"/>
      <c r="L265" s="527"/>
      <c r="M265" s="527"/>
      <c r="N265" s="494"/>
      <c r="O265" s="494"/>
      <c r="P265" s="494" t="s">
        <v>448</v>
      </c>
      <c r="Q265" s="494"/>
      <c r="R265" s="494"/>
      <c r="S265" s="494"/>
      <c r="T265" s="494"/>
      <c r="U265" s="494" t="s">
        <v>448</v>
      </c>
      <c r="V265" s="494"/>
      <c r="W265" s="494"/>
      <c r="X265" s="494"/>
      <c r="Y265" s="494"/>
      <c r="Z265" s="494" t="s">
        <v>448</v>
      </c>
      <c r="AA265" s="494"/>
      <c r="AB265" s="494"/>
      <c r="AC265" s="494"/>
      <c r="AD265" s="494"/>
      <c r="AE265" s="494" t="s">
        <v>448</v>
      </c>
      <c r="AF265" s="494"/>
      <c r="AG265" s="494"/>
      <c r="AH265" s="494"/>
      <c r="AI265" s="494"/>
      <c r="AJ265" s="494" t="s">
        <v>448</v>
      </c>
      <c r="AK265" s="494"/>
      <c r="AL265" s="494"/>
      <c r="AM265" s="494"/>
      <c r="AN265" s="494"/>
      <c r="AO265" s="494" t="s">
        <v>448</v>
      </c>
      <c r="AP265" s="494"/>
      <c r="AQ265" s="494"/>
      <c r="AR265" s="494"/>
      <c r="AS265" s="494"/>
      <c r="AT265" s="494" t="s">
        <v>448</v>
      </c>
      <c r="AU265" s="494"/>
      <c r="AV265" s="494"/>
      <c r="AW265" s="494"/>
      <c r="AX265" s="494"/>
    </row>
    <row r="266" spans="2:50" ht="14.25" customHeight="1">
      <c r="B266" s="494"/>
      <c r="C266" s="494"/>
      <c r="D266" s="494"/>
      <c r="E266" s="203" t="s">
        <v>162</v>
      </c>
      <c r="F266" s="203" t="s">
        <v>449</v>
      </c>
      <c r="G266" s="203" t="s">
        <v>164</v>
      </c>
      <c r="H266" s="494"/>
      <c r="I266" s="204" t="s">
        <v>162</v>
      </c>
      <c r="J266" s="204" t="s">
        <v>449</v>
      </c>
      <c r="K266" s="204" t="s">
        <v>164</v>
      </c>
      <c r="L266" s="527"/>
      <c r="M266" s="527"/>
      <c r="N266" s="494"/>
      <c r="O266" s="494"/>
      <c r="P266" s="203" t="s">
        <v>162</v>
      </c>
      <c r="Q266" s="203" t="s">
        <v>449</v>
      </c>
      <c r="R266" s="203" t="s">
        <v>164</v>
      </c>
      <c r="S266" s="205" t="s">
        <v>168</v>
      </c>
      <c r="T266" s="494"/>
      <c r="U266" s="203" t="s">
        <v>162</v>
      </c>
      <c r="V266" s="203" t="s">
        <v>449</v>
      </c>
      <c r="W266" s="203" t="s">
        <v>164</v>
      </c>
      <c r="X266" s="205" t="s">
        <v>168</v>
      </c>
      <c r="Y266" s="494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494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494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494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494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494"/>
    </row>
    <row r="267" spans="2:50" ht="14.25" customHeight="1">
      <c r="B267" s="494" t="s">
        <v>501</v>
      </c>
      <c r="C267" s="203">
        <v>1</v>
      </c>
      <c r="D267" s="206" t="s">
        <v>421</v>
      </c>
      <c r="E267" s="203">
        <v>21</v>
      </c>
      <c r="F267" s="203">
        <v>3600</v>
      </c>
      <c r="G267" s="208">
        <f t="shared" ref="G267:G271" si="337">F267/E267</f>
        <v>171.42857142857142</v>
      </c>
      <c r="H267" s="529">
        <f>AVERAGE(G267:G281)</f>
        <v>176.75187969924815</v>
      </c>
      <c r="I267" s="209">
        <f>AVERAGE(P267,U267,Z267,AE267,AJ267,AO267,AT267)</f>
        <v>21</v>
      </c>
      <c r="J267" s="209">
        <f>AVERAGE(Q267,V267,AA267,AF267,AK267,AP267,AU267)</f>
        <v>3107.6680438468256</v>
      </c>
      <c r="K267" s="210">
        <f>AVERAGE(R267,W267,AB267,AG267,AL267,AQ267,AV267)</f>
        <v>147.98419256413453</v>
      </c>
      <c r="L267" s="530">
        <f>IFERROR(AVERAGE(K267:K281),"-")</f>
        <v>156.38670707806128</v>
      </c>
      <c r="M267" s="209">
        <f>RANK(K267, K$267:$K$281)</f>
        <v>5</v>
      </c>
      <c r="N267" s="494"/>
      <c r="O267" s="494"/>
      <c r="P267" s="207">
        <v>21</v>
      </c>
      <c r="Q267" s="207">
        <v>3107.6252723311563</v>
      </c>
      <c r="R267" s="208">
        <f t="shared" ref="R267:R271" si="338">Q267/P267</f>
        <v>147.98215582529315</v>
      </c>
      <c r="S267" s="205">
        <f>RANK(R267, R$267:R$281)</f>
        <v>4</v>
      </c>
      <c r="T267" s="529">
        <f>AVERAGE(R267:R281)</f>
        <v>154.8528054673591</v>
      </c>
      <c r="U267" s="207">
        <v>21</v>
      </c>
      <c r="V267" s="207">
        <v>3108.0909313126376</v>
      </c>
      <c r="W267" s="208">
        <f t="shared" ref="W267:W271" si="339">V267/U267</f>
        <v>148.00433006250654</v>
      </c>
      <c r="X267" s="205">
        <f>RANK(W267, W$267:W$281)</f>
        <v>5</v>
      </c>
      <c r="Y267" s="529">
        <f>AVERAGE(W267:W281)</f>
        <v>156.33612625985273</v>
      </c>
      <c r="Z267" s="207">
        <v>21</v>
      </c>
      <c r="AA267" s="207">
        <v>3108.1515499425955</v>
      </c>
      <c r="AB267" s="208">
        <f t="shared" ref="AB267:AB271" si="340">AA267/Z267</f>
        <v>148.00721666393312</v>
      </c>
      <c r="AC267" s="205">
        <f>RANK(AB267, AB$267:AB$281)</f>
        <v>5</v>
      </c>
      <c r="AD267" s="529">
        <f>AVERAGE(AB267:AB281)</f>
        <v>156.66906884595284</v>
      </c>
      <c r="AE267" s="207">
        <v>21</v>
      </c>
      <c r="AF267" s="207">
        <v>3107.774798927614</v>
      </c>
      <c r="AG267" s="208">
        <f t="shared" ref="AG267:AG271" si="341">AF267/AE267</f>
        <v>147.98927613941018</v>
      </c>
      <c r="AH267" s="205">
        <f>RANK(AG267, AG$267:AG$281)</f>
        <v>5</v>
      </c>
      <c r="AI267" s="529">
        <f>AVERAGE(AG267:AG281)</f>
        <v>156.70309488458295</v>
      </c>
      <c r="AJ267" s="207">
        <v>21</v>
      </c>
      <c r="AK267" s="207">
        <v>3107.4695121951208</v>
      </c>
      <c r="AL267" s="208">
        <f t="shared" ref="AL267:AL271" si="342">AK267/AJ267</f>
        <v>147.97473867595812</v>
      </c>
      <c r="AM267" s="205">
        <f>RANK(AL267, AL$267:AL$281)</f>
        <v>5</v>
      </c>
      <c r="AN267" s="529">
        <f>AVERAGE(AL267:AL281)</f>
        <v>156.71232598666734</v>
      </c>
      <c r="AO267" s="207">
        <v>21</v>
      </c>
      <c r="AP267" s="207">
        <v>3107.3872087258296</v>
      </c>
      <c r="AQ267" s="208">
        <f t="shared" ref="AQ267:AQ271" si="343">AP267/AO267</f>
        <v>147.97081946313475</v>
      </c>
      <c r="AR267" s="205">
        <f>RANK(AQ267, AQ$267:AQ$281)</f>
        <v>5</v>
      </c>
      <c r="AS267" s="529">
        <f>AVERAGE(AQ267:AQ281)</f>
        <v>156.72085066207643</v>
      </c>
      <c r="AT267" s="207">
        <v>21</v>
      </c>
      <c r="AU267" s="207">
        <v>3107.1770334928246</v>
      </c>
      <c r="AV267" s="208">
        <f t="shared" ref="AV267:AV271" si="344">AU267/AT267</f>
        <v>147.96081111870595</v>
      </c>
      <c r="AW267" s="205">
        <f>RANK(AV267, AV$267:AV$281)</f>
        <v>5</v>
      </c>
      <c r="AX267" s="529">
        <f>AVERAGE(AV267:AV281)</f>
        <v>156.71267743993781</v>
      </c>
    </row>
    <row r="268" spans="2:50" ht="14.25" customHeight="1">
      <c r="B268" s="494"/>
      <c r="C268" s="203">
        <v>2</v>
      </c>
      <c r="D268" s="206" t="s">
        <v>427</v>
      </c>
      <c r="E268" s="203">
        <v>20</v>
      </c>
      <c r="F268" s="203">
        <v>3600</v>
      </c>
      <c r="G268" s="208">
        <f t="shared" si="337"/>
        <v>180</v>
      </c>
      <c r="H268" s="529"/>
      <c r="I268" s="209">
        <f t="shared" ref="I268:K271" si="345">AVERAGE(P268,U268,Z268,AE268,AJ268,AO268,AT268)</f>
        <v>20</v>
      </c>
      <c r="J268" s="209">
        <f t="shared" si="345"/>
        <v>3249.003744707818</v>
      </c>
      <c r="K268" s="210">
        <f t="shared" si="345"/>
        <v>162.45018723539087</v>
      </c>
      <c r="L268" s="530"/>
      <c r="M268" s="209">
        <f>RANK(K268, K$267:$K$281)</f>
        <v>2</v>
      </c>
      <c r="N268" s="494"/>
      <c r="O268" s="494"/>
      <c r="P268" s="207">
        <v>20</v>
      </c>
      <c r="Q268" s="207">
        <v>3248.2425024185764</v>
      </c>
      <c r="R268" s="208">
        <f t="shared" si="338"/>
        <v>162.41212512092881</v>
      </c>
      <c r="S268" s="205">
        <f t="shared" ref="S268:S271" si="346">RANK(R268, R$267:R$281)</f>
        <v>2</v>
      </c>
      <c r="T268" s="529"/>
      <c r="U268" s="207">
        <v>20</v>
      </c>
      <c r="V268" s="207">
        <v>3248.4197218710501</v>
      </c>
      <c r="W268" s="208">
        <f t="shared" si="339"/>
        <v>162.4209860935525</v>
      </c>
      <c r="X268" s="205">
        <f t="shared" ref="X268:X271" si="347">RANK(W268, W$267:W$281)</f>
        <v>2</v>
      </c>
      <c r="Y268" s="529"/>
      <c r="Z268" s="207">
        <v>20</v>
      </c>
      <c r="AA268" s="207">
        <v>3248.4424221211088</v>
      </c>
      <c r="AB268" s="208">
        <f t="shared" si="340"/>
        <v>162.42212110605544</v>
      </c>
      <c r="AC268" s="205">
        <f t="shared" ref="AC268:AC271" si="348">RANK(AB268, AB$267:AB$281)</f>
        <v>2</v>
      </c>
      <c r="AD268" s="529"/>
      <c r="AE268" s="207">
        <v>20</v>
      </c>
      <c r="AF268" s="207">
        <v>3249.117421335382</v>
      </c>
      <c r="AG268" s="208">
        <f t="shared" si="341"/>
        <v>162.45587106676911</v>
      </c>
      <c r="AH268" s="205">
        <f t="shared" ref="AH268:AH271" si="349">RANK(AG268, AG$267:AG$281)</f>
        <v>2</v>
      </c>
      <c r="AI268" s="529"/>
      <c r="AJ268" s="207">
        <v>20</v>
      </c>
      <c r="AK268" s="207">
        <v>3249.527410207937</v>
      </c>
      <c r="AL268" s="208">
        <f t="shared" si="342"/>
        <v>162.47637051039686</v>
      </c>
      <c r="AM268" s="205">
        <f t="shared" ref="AM268:AM271" si="350">RANK(AL268, AL$267:AL$281)</f>
        <v>2</v>
      </c>
      <c r="AN268" s="529"/>
      <c r="AO268" s="207">
        <v>20</v>
      </c>
      <c r="AP268" s="207">
        <v>3249.6162112373358</v>
      </c>
      <c r="AQ268" s="208">
        <f t="shared" si="343"/>
        <v>162.4808105618668</v>
      </c>
      <c r="AR268" s="205">
        <f t="shared" ref="AR268:AR271" si="351">RANK(AQ268, AQ$267:AQ$281)</f>
        <v>2</v>
      </c>
      <c r="AS268" s="529"/>
      <c r="AT268" s="207">
        <v>20</v>
      </c>
      <c r="AU268" s="207">
        <v>3249.6605237633376</v>
      </c>
      <c r="AV268" s="208">
        <f t="shared" si="344"/>
        <v>162.48302618816689</v>
      </c>
      <c r="AW268" s="205">
        <f t="shared" ref="AW268:AW271" si="352">RANK(AV268, AV$267:AV$281)</f>
        <v>2</v>
      </c>
      <c r="AX268" s="529"/>
    </row>
    <row r="269" spans="2:50" ht="14.25" customHeight="1">
      <c r="B269" s="494"/>
      <c r="C269" s="203">
        <v>3</v>
      </c>
      <c r="D269" s="206" t="s">
        <v>426</v>
      </c>
      <c r="E269" s="203">
        <v>21</v>
      </c>
      <c r="F269" s="203">
        <v>3600</v>
      </c>
      <c r="G269" s="208">
        <f t="shared" si="337"/>
        <v>171.42857142857142</v>
      </c>
      <c r="H269" s="529"/>
      <c r="I269" s="209">
        <f t="shared" si="345"/>
        <v>21</v>
      </c>
      <c r="J269" s="209">
        <f t="shared" si="345"/>
        <v>3249.3641344352832</v>
      </c>
      <c r="K269" s="210">
        <f t="shared" si="345"/>
        <v>154.7316254492992</v>
      </c>
      <c r="L269" s="530"/>
      <c r="M269" s="209">
        <f>RANK(K269, K$267:$K$281)</f>
        <v>3</v>
      </c>
      <c r="N269" s="494"/>
      <c r="O269" s="494"/>
      <c r="P269" s="207">
        <v>21</v>
      </c>
      <c r="Q269" s="207">
        <v>3247.3396320238662</v>
      </c>
      <c r="R269" s="208">
        <f t="shared" si="338"/>
        <v>154.63522057256506</v>
      </c>
      <c r="S269" s="205">
        <f t="shared" si="346"/>
        <v>3</v>
      </c>
      <c r="T269" s="529"/>
      <c r="U269" s="207">
        <v>21</v>
      </c>
      <c r="V269" s="207">
        <v>3247.6515350301779</v>
      </c>
      <c r="W269" s="208">
        <f t="shared" si="339"/>
        <v>154.65007309667513</v>
      </c>
      <c r="X269" s="205">
        <f t="shared" si="347"/>
        <v>3</v>
      </c>
      <c r="Y269" s="529"/>
      <c r="Z269" s="207">
        <v>21</v>
      </c>
      <c r="AA269" s="207">
        <v>3248.3569490503432</v>
      </c>
      <c r="AB269" s="208">
        <f t="shared" si="340"/>
        <v>154.68366424049253</v>
      </c>
      <c r="AC269" s="205">
        <f t="shared" si="348"/>
        <v>3</v>
      </c>
      <c r="AD269" s="529"/>
      <c r="AE269" s="207">
        <v>21</v>
      </c>
      <c r="AF269" s="207">
        <v>3249.9999999999968</v>
      </c>
      <c r="AG269" s="208">
        <f t="shared" si="341"/>
        <v>154.76190476190462</v>
      </c>
      <c r="AH269" s="205">
        <f t="shared" si="349"/>
        <v>3</v>
      </c>
      <c r="AI269" s="529"/>
      <c r="AJ269" s="207">
        <v>21</v>
      </c>
      <c r="AK269" s="207">
        <v>3250.4046242774593</v>
      </c>
      <c r="AL269" s="208">
        <f t="shared" si="342"/>
        <v>154.78117258464093</v>
      </c>
      <c r="AM269" s="205">
        <f t="shared" si="350"/>
        <v>4</v>
      </c>
      <c r="AN269" s="529"/>
      <c r="AO269" s="207">
        <v>21</v>
      </c>
      <c r="AP269" s="207">
        <v>3251.0060099294469</v>
      </c>
      <c r="AQ269" s="208">
        <f t="shared" si="343"/>
        <v>154.80980999664033</v>
      </c>
      <c r="AR269" s="205">
        <f t="shared" si="351"/>
        <v>3</v>
      </c>
      <c r="AS269" s="529"/>
      <c r="AT269" s="207">
        <v>21</v>
      </c>
      <c r="AU269" s="207">
        <v>3250.790190735695</v>
      </c>
      <c r="AV269" s="208">
        <f t="shared" si="344"/>
        <v>154.79953289217596</v>
      </c>
      <c r="AW269" s="205">
        <f t="shared" si="352"/>
        <v>3</v>
      </c>
      <c r="AX269" s="529"/>
    </row>
    <row r="270" spans="2:50" ht="14.25" customHeight="1">
      <c r="B270" s="494"/>
      <c r="C270" s="203">
        <v>4</v>
      </c>
      <c r="D270" s="206" t="s">
        <v>424</v>
      </c>
      <c r="E270" s="203">
        <v>19</v>
      </c>
      <c r="F270" s="203">
        <v>3600</v>
      </c>
      <c r="G270" s="208">
        <f t="shared" si="337"/>
        <v>189.47368421052633</v>
      </c>
      <c r="H270" s="529"/>
      <c r="I270" s="209">
        <f t="shared" si="345"/>
        <v>19</v>
      </c>
      <c r="J270" s="209">
        <f t="shared" si="345"/>
        <v>3107.4894749531527</v>
      </c>
      <c r="K270" s="210">
        <f t="shared" si="345"/>
        <v>163.55207762911328</v>
      </c>
      <c r="L270" s="530"/>
      <c r="M270" s="209">
        <f>RANK(K270, K$267:$K$281)</f>
        <v>1</v>
      </c>
      <c r="N270" s="494"/>
      <c r="O270" s="494"/>
      <c r="P270" s="207">
        <v>19</v>
      </c>
      <c r="Q270" s="207">
        <v>3107.1104387292012</v>
      </c>
      <c r="R270" s="208">
        <f t="shared" si="338"/>
        <v>163.53212835416849</v>
      </c>
      <c r="S270" s="205">
        <f t="shared" si="346"/>
        <v>1</v>
      </c>
      <c r="T270" s="529"/>
      <c r="U270" s="207">
        <v>19</v>
      </c>
      <c r="V270" s="207">
        <v>3107.9037800687265</v>
      </c>
      <c r="W270" s="208">
        <f t="shared" si="339"/>
        <v>163.57388316151193</v>
      </c>
      <c r="X270" s="205">
        <f t="shared" si="347"/>
        <v>1</v>
      </c>
      <c r="Y270" s="529"/>
      <c r="Z270" s="207">
        <v>19</v>
      </c>
      <c r="AA270" s="207">
        <v>3107.958477508651</v>
      </c>
      <c r="AB270" s="208">
        <f t="shared" si="340"/>
        <v>163.57676197413952</v>
      </c>
      <c r="AC270" s="205">
        <f t="shared" si="348"/>
        <v>1</v>
      </c>
      <c r="AD270" s="529"/>
      <c r="AE270" s="207">
        <v>19</v>
      </c>
      <c r="AF270" s="207">
        <v>3107.9613437643798</v>
      </c>
      <c r="AG270" s="208">
        <f t="shared" si="341"/>
        <v>163.57691282970418</v>
      </c>
      <c r="AH270" s="205">
        <f t="shared" si="349"/>
        <v>1</v>
      </c>
      <c r="AI270" s="529"/>
      <c r="AJ270" s="207">
        <v>19</v>
      </c>
      <c r="AK270" s="207">
        <v>3106.9042316258333</v>
      </c>
      <c r="AL270" s="208">
        <f t="shared" si="342"/>
        <v>163.52127534872807</v>
      </c>
      <c r="AM270" s="205">
        <f t="shared" si="350"/>
        <v>1</v>
      </c>
      <c r="AN270" s="529"/>
      <c r="AO270" s="207">
        <v>19</v>
      </c>
      <c r="AP270" s="207">
        <v>3107.250872431176</v>
      </c>
      <c r="AQ270" s="208">
        <f t="shared" si="343"/>
        <v>163.53951960164085</v>
      </c>
      <c r="AR270" s="205">
        <f t="shared" si="351"/>
        <v>1</v>
      </c>
      <c r="AS270" s="529"/>
      <c r="AT270" s="207">
        <v>19</v>
      </c>
      <c r="AU270" s="207">
        <v>3107.3371805441011</v>
      </c>
      <c r="AV270" s="208">
        <f t="shared" si="344"/>
        <v>163.54406213390007</v>
      </c>
      <c r="AW270" s="205">
        <f t="shared" si="352"/>
        <v>1</v>
      </c>
      <c r="AX270" s="529"/>
    </row>
    <row r="271" spans="2:50" ht="14.25" customHeight="1">
      <c r="B271" s="494"/>
      <c r="C271" s="203">
        <v>5</v>
      </c>
      <c r="D271" s="206" t="s">
        <v>425</v>
      </c>
      <c r="E271" s="203">
        <v>21</v>
      </c>
      <c r="F271" s="203">
        <v>3600</v>
      </c>
      <c r="G271" s="208">
        <f t="shared" si="337"/>
        <v>171.42857142857142</v>
      </c>
      <c r="H271" s="529"/>
      <c r="I271" s="209">
        <f t="shared" si="345"/>
        <v>21</v>
      </c>
      <c r="J271" s="209">
        <f t="shared" si="345"/>
        <v>3217.5245027597407</v>
      </c>
      <c r="K271" s="210">
        <f t="shared" si="345"/>
        <v>153.21545251236859</v>
      </c>
      <c r="L271" s="530"/>
      <c r="M271" s="209">
        <f>RANK(K271, K$267:$K$281)</f>
        <v>4</v>
      </c>
      <c r="N271" s="494"/>
      <c r="O271" s="494"/>
      <c r="P271" s="207">
        <v>21</v>
      </c>
      <c r="Q271" s="207">
        <v>3059.7503467406377</v>
      </c>
      <c r="R271" s="208">
        <f t="shared" si="338"/>
        <v>145.7023974638399</v>
      </c>
      <c r="S271" s="205">
        <f t="shared" si="346"/>
        <v>5</v>
      </c>
      <c r="T271" s="529"/>
      <c r="U271" s="207">
        <v>21</v>
      </c>
      <c r="V271" s="207">
        <v>3213.6585365853712</v>
      </c>
      <c r="W271" s="208">
        <f t="shared" si="339"/>
        <v>153.03135888501768</v>
      </c>
      <c r="X271" s="205">
        <f t="shared" si="347"/>
        <v>4</v>
      </c>
      <c r="Y271" s="529"/>
      <c r="Z271" s="207">
        <v>21</v>
      </c>
      <c r="AA271" s="207">
        <v>3247.7671851480159</v>
      </c>
      <c r="AB271" s="208">
        <f t="shared" si="340"/>
        <v>154.65558024514363</v>
      </c>
      <c r="AC271" s="205">
        <f t="shared" si="348"/>
        <v>4</v>
      </c>
      <c r="AD271" s="529"/>
      <c r="AE271" s="207">
        <v>21</v>
      </c>
      <c r="AF271" s="207">
        <v>3249.3617021276605</v>
      </c>
      <c r="AG271" s="208">
        <f t="shared" si="341"/>
        <v>154.73150962512668</v>
      </c>
      <c r="AH271" s="205">
        <f t="shared" si="349"/>
        <v>4</v>
      </c>
      <c r="AI271" s="529"/>
      <c r="AJ271" s="207">
        <v>21</v>
      </c>
      <c r="AK271" s="207">
        <v>3250.9695290858681</v>
      </c>
      <c r="AL271" s="208">
        <f t="shared" si="342"/>
        <v>154.80807281361277</v>
      </c>
      <c r="AM271" s="205">
        <f t="shared" si="350"/>
        <v>3</v>
      </c>
      <c r="AN271" s="529"/>
      <c r="AO271" s="207">
        <v>21</v>
      </c>
      <c r="AP271" s="207">
        <v>3250.8691674290876</v>
      </c>
      <c r="AQ271" s="208">
        <f t="shared" si="343"/>
        <v>154.8032936870994</v>
      </c>
      <c r="AR271" s="205">
        <f t="shared" si="351"/>
        <v>4</v>
      </c>
      <c r="AS271" s="529"/>
      <c r="AT271" s="207">
        <v>21</v>
      </c>
      <c r="AU271" s="207">
        <v>3250.2950522015421</v>
      </c>
      <c r="AV271" s="208">
        <f t="shared" si="344"/>
        <v>154.77595486674011</v>
      </c>
      <c r="AW271" s="205">
        <f t="shared" si="352"/>
        <v>4</v>
      </c>
      <c r="AX271" s="529"/>
    </row>
    <row r="272" spans="2:50" ht="14.25" customHeight="1">
      <c r="B272" s="494"/>
      <c r="C272" s="203">
        <v>6</v>
      </c>
      <c r="D272" s="206"/>
      <c r="E272" s="203"/>
      <c r="F272" s="203"/>
      <c r="G272" s="208"/>
      <c r="H272" s="529"/>
      <c r="I272" s="209"/>
      <c r="J272" s="209"/>
      <c r="K272" s="210"/>
      <c r="L272" s="530"/>
      <c r="M272" s="209"/>
      <c r="N272" s="494"/>
      <c r="O272" s="494"/>
      <c r="P272" s="207"/>
      <c r="Q272" s="207"/>
      <c r="R272" s="208"/>
      <c r="S272" s="205"/>
      <c r="T272" s="529"/>
      <c r="U272" s="207"/>
      <c r="V272" s="207"/>
      <c r="W272" s="208"/>
      <c r="X272" s="205"/>
      <c r="Y272" s="529"/>
      <c r="Z272" s="207"/>
      <c r="AA272" s="207"/>
      <c r="AB272" s="208"/>
      <c r="AC272" s="205"/>
      <c r="AD272" s="529"/>
      <c r="AE272" s="207"/>
      <c r="AF272" s="207"/>
      <c r="AG272" s="208"/>
      <c r="AH272" s="205"/>
      <c r="AI272" s="529"/>
      <c r="AJ272" s="207"/>
      <c r="AK272" s="207"/>
      <c r="AL272" s="208"/>
      <c r="AM272" s="205"/>
      <c r="AN272" s="529"/>
      <c r="AO272" s="207"/>
      <c r="AP272" s="207"/>
      <c r="AQ272" s="208"/>
      <c r="AR272" s="205"/>
      <c r="AS272" s="529"/>
      <c r="AT272" s="207"/>
      <c r="AU272" s="207"/>
      <c r="AV272" s="208"/>
      <c r="AW272" s="205"/>
      <c r="AX272" s="529"/>
    </row>
    <row r="273" spans="2:50" ht="14.25" customHeight="1">
      <c r="B273" s="494"/>
      <c r="C273" s="203">
        <v>7</v>
      </c>
      <c r="D273" s="206"/>
      <c r="E273" s="203"/>
      <c r="F273" s="203"/>
      <c r="G273" s="208"/>
      <c r="H273" s="529"/>
      <c r="I273" s="209"/>
      <c r="J273" s="209"/>
      <c r="K273" s="210"/>
      <c r="L273" s="530"/>
      <c r="M273" s="209"/>
      <c r="N273" s="494"/>
      <c r="O273" s="494"/>
      <c r="P273" s="207"/>
      <c r="Q273" s="207"/>
      <c r="R273" s="208"/>
      <c r="S273" s="205"/>
      <c r="T273" s="529"/>
      <c r="U273" s="207"/>
      <c r="V273" s="207"/>
      <c r="W273" s="208"/>
      <c r="X273" s="205"/>
      <c r="Y273" s="529"/>
      <c r="Z273" s="207"/>
      <c r="AA273" s="207"/>
      <c r="AB273" s="208"/>
      <c r="AC273" s="205"/>
      <c r="AD273" s="529"/>
      <c r="AE273" s="207"/>
      <c r="AF273" s="207"/>
      <c r="AG273" s="208"/>
      <c r="AH273" s="205"/>
      <c r="AI273" s="529"/>
      <c r="AJ273" s="207"/>
      <c r="AK273" s="207"/>
      <c r="AL273" s="208"/>
      <c r="AM273" s="205"/>
      <c r="AN273" s="529"/>
      <c r="AO273" s="207"/>
      <c r="AP273" s="207"/>
      <c r="AQ273" s="208"/>
      <c r="AR273" s="205"/>
      <c r="AS273" s="529"/>
      <c r="AT273" s="207"/>
      <c r="AU273" s="207"/>
      <c r="AV273" s="208"/>
      <c r="AW273" s="205"/>
      <c r="AX273" s="529"/>
    </row>
    <row r="274" spans="2:50" ht="14.25" customHeight="1">
      <c r="B274" s="494"/>
      <c r="C274" s="203">
        <v>8</v>
      </c>
      <c r="D274" s="206"/>
      <c r="E274" s="203"/>
      <c r="F274" s="203"/>
      <c r="G274" s="208"/>
      <c r="H274" s="529"/>
      <c r="I274" s="209"/>
      <c r="J274" s="209"/>
      <c r="K274" s="210"/>
      <c r="L274" s="530"/>
      <c r="M274" s="209"/>
      <c r="N274" s="494"/>
      <c r="O274" s="494"/>
      <c r="P274" s="207"/>
      <c r="Q274" s="207"/>
      <c r="R274" s="208"/>
      <c r="S274" s="205"/>
      <c r="T274" s="529"/>
      <c r="U274" s="207"/>
      <c r="V274" s="207"/>
      <c r="W274" s="208"/>
      <c r="X274" s="205"/>
      <c r="Y274" s="529"/>
      <c r="Z274" s="207"/>
      <c r="AA274" s="207"/>
      <c r="AB274" s="208"/>
      <c r="AC274" s="205"/>
      <c r="AD274" s="529"/>
      <c r="AE274" s="207"/>
      <c r="AF274" s="207"/>
      <c r="AG274" s="208"/>
      <c r="AH274" s="205"/>
      <c r="AI274" s="529"/>
      <c r="AJ274" s="207"/>
      <c r="AK274" s="207"/>
      <c r="AL274" s="208"/>
      <c r="AM274" s="205"/>
      <c r="AN274" s="529"/>
      <c r="AO274" s="207"/>
      <c r="AP274" s="207"/>
      <c r="AQ274" s="208"/>
      <c r="AR274" s="205"/>
      <c r="AS274" s="529"/>
      <c r="AT274" s="207"/>
      <c r="AU274" s="207"/>
      <c r="AV274" s="208"/>
      <c r="AW274" s="205"/>
      <c r="AX274" s="529"/>
    </row>
    <row r="275" spans="2:50" ht="14.25" customHeight="1">
      <c r="B275" s="494"/>
      <c r="C275" s="203">
        <v>9</v>
      </c>
      <c r="D275" s="206"/>
      <c r="E275" s="203"/>
      <c r="F275" s="203"/>
      <c r="G275" s="208"/>
      <c r="H275" s="529"/>
      <c r="I275" s="209"/>
      <c r="J275" s="209"/>
      <c r="K275" s="210"/>
      <c r="L275" s="530"/>
      <c r="M275" s="209"/>
      <c r="N275" s="494"/>
      <c r="O275" s="494"/>
      <c r="P275" s="207"/>
      <c r="Q275" s="207"/>
      <c r="R275" s="208"/>
      <c r="S275" s="205"/>
      <c r="T275" s="529"/>
      <c r="U275" s="207"/>
      <c r="V275" s="207"/>
      <c r="W275" s="208"/>
      <c r="X275" s="205"/>
      <c r="Y275" s="529"/>
      <c r="Z275" s="207"/>
      <c r="AA275" s="207"/>
      <c r="AB275" s="208"/>
      <c r="AC275" s="205"/>
      <c r="AD275" s="529"/>
      <c r="AE275" s="207"/>
      <c r="AF275" s="207"/>
      <c r="AG275" s="208"/>
      <c r="AH275" s="205"/>
      <c r="AI275" s="529"/>
      <c r="AJ275" s="207"/>
      <c r="AK275" s="207"/>
      <c r="AL275" s="208"/>
      <c r="AM275" s="205"/>
      <c r="AN275" s="529"/>
      <c r="AO275" s="207"/>
      <c r="AP275" s="207"/>
      <c r="AQ275" s="208"/>
      <c r="AR275" s="205"/>
      <c r="AS275" s="529"/>
      <c r="AT275" s="207"/>
      <c r="AU275" s="207"/>
      <c r="AV275" s="208"/>
      <c r="AW275" s="205"/>
      <c r="AX275" s="529"/>
    </row>
    <row r="276" spans="2:50" ht="14.25" customHeight="1">
      <c r="B276" s="494"/>
      <c r="C276" s="203">
        <v>10</v>
      </c>
      <c r="D276" s="206"/>
      <c r="E276" s="203"/>
      <c r="F276" s="203"/>
      <c r="G276" s="208"/>
      <c r="H276" s="529"/>
      <c r="I276" s="209"/>
      <c r="J276" s="209"/>
      <c r="K276" s="210"/>
      <c r="L276" s="530"/>
      <c r="M276" s="209"/>
      <c r="N276" s="494"/>
      <c r="O276" s="494"/>
      <c r="P276" s="207"/>
      <c r="Q276" s="207"/>
      <c r="R276" s="208"/>
      <c r="S276" s="205"/>
      <c r="T276" s="529"/>
      <c r="U276" s="207"/>
      <c r="V276" s="207"/>
      <c r="W276" s="208"/>
      <c r="X276" s="205"/>
      <c r="Y276" s="529"/>
      <c r="Z276" s="207"/>
      <c r="AA276" s="207"/>
      <c r="AB276" s="208"/>
      <c r="AC276" s="205"/>
      <c r="AD276" s="529"/>
      <c r="AE276" s="207"/>
      <c r="AF276" s="207"/>
      <c r="AG276" s="208"/>
      <c r="AH276" s="205"/>
      <c r="AI276" s="529"/>
      <c r="AJ276" s="207"/>
      <c r="AK276" s="207"/>
      <c r="AL276" s="208"/>
      <c r="AM276" s="205"/>
      <c r="AN276" s="529"/>
      <c r="AO276" s="207"/>
      <c r="AP276" s="207"/>
      <c r="AQ276" s="208"/>
      <c r="AR276" s="205"/>
      <c r="AS276" s="529"/>
      <c r="AT276" s="207"/>
      <c r="AU276" s="207"/>
      <c r="AV276" s="208"/>
      <c r="AW276" s="205"/>
      <c r="AX276" s="529"/>
    </row>
    <row r="277" spans="2:50" ht="14.25" customHeight="1">
      <c r="B277" s="494"/>
      <c r="C277" s="203">
        <v>11</v>
      </c>
      <c r="D277" s="206"/>
      <c r="E277" s="203"/>
      <c r="F277" s="203"/>
      <c r="G277" s="208"/>
      <c r="H277" s="529"/>
      <c r="I277" s="209"/>
      <c r="J277" s="209"/>
      <c r="K277" s="210"/>
      <c r="L277" s="530"/>
      <c r="M277" s="209"/>
      <c r="N277" s="494"/>
      <c r="O277" s="494"/>
      <c r="P277" s="207"/>
      <c r="Q277" s="207"/>
      <c r="R277" s="208"/>
      <c r="S277" s="205"/>
      <c r="T277" s="529"/>
      <c r="U277" s="207"/>
      <c r="V277" s="207"/>
      <c r="W277" s="208"/>
      <c r="X277" s="205"/>
      <c r="Y277" s="529"/>
      <c r="Z277" s="207"/>
      <c r="AA277" s="207"/>
      <c r="AB277" s="208"/>
      <c r="AC277" s="205"/>
      <c r="AD277" s="529"/>
      <c r="AE277" s="207"/>
      <c r="AF277" s="207"/>
      <c r="AG277" s="208"/>
      <c r="AH277" s="205"/>
      <c r="AI277" s="529"/>
      <c r="AJ277" s="207"/>
      <c r="AK277" s="207"/>
      <c r="AL277" s="208"/>
      <c r="AM277" s="205"/>
      <c r="AN277" s="529"/>
      <c r="AO277" s="207"/>
      <c r="AP277" s="207"/>
      <c r="AQ277" s="208"/>
      <c r="AR277" s="205"/>
      <c r="AS277" s="529"/>
      <c r="AT277" s="207"/>
      <c r="AU277" s="207"/>
      <c r="AV277" s="208"/>
      <c r="AW277" s="205"/>
      <c r="AX277" s="529"/>
    </row>
    <row r="278" spans="2:50" ht="14.25" customHeight="1">
      <c r="B278" s="494"/>
      <c r="C278" s="203">
        <v>12</v>
      </c>
      <c r="D278" s="206"/>
      <c r="E278" s="203"/>
      <c r="F278" s="203"/>
      <c r="G278" s="208"/>
      <c r="H278" s="529"/>
      <c r="I278" s="209"/>
      <c r="J278" s="209"/>
      <c r="K278" s="210"/>
      <c r="L278" s="530"/>
      <c r="M278" s="209"/>
      <c r="N278" s="494"/>
      <c r="O278" s="494"/>
      <c r="P278" s="203"/>
      <c r="Q278" s="203"/>
      <c r="R278" s="208"/>
      <c r="S278" s="205"/>
      <c r="T278" s="529"/>
      <c r="U278" s="203"/>
      <c r="V278" s="203"/>
      <c r="W278" s="208"/>
      <c r="X278" s="205"/>
      <c r="Y278" s="529"/>
      <c r="Z278" s="203"/>
      <c r="AA278" s="203"/>
      <c r="AB278" s="208"/>
      <c r="AC278" s="205"/>
      <c r="AD278" s="529"/>
      <c r="AE278" s="203"/>
      <c r="AF278" s="203"/>
      <c r="AG278" s="208"/>
      <c r="AH278" s="205"/>
      <c r="AI278" s="529"/>
      <c r="AJ278" s="203"/>
      <c r="AK278" s="203"/>
      <c r="AL278" s="208"/>
      <c r="AM278" s="205"/>
      <c r="AN278" s="529"/>
      <c r="AO278" s="203"/>
      <c r="AP278" s="203"/>
      <c r="AQ278" s="208"/>
      <c r="AR278" s="205"/>
      <c r="AS278" s="529"/>
      <c r="AT278" s="203"/>
      <c r="AU278" s="203"/>
      <c r="AV278" s="208"/>
      <c r="AW278" s="205"/>
      <c r="AX278" s="529"/>
    </row>
    <row r="279" spans="2:50" ht="14.25" customHeight="1">
      <c r="B279" s="494"/>
      <c r="C279" s="203">
        <v>13</v>
      </c>
      <c r="D279" s="206"/>
      <c r="E279" s="203"/>
      <c r="F279" s="203"/>
      <c r="G279" s="208"/>
      <c r="H279" s="529"/>
      <c r="I279" s="209"/>
      <c r="J279" s="209"/>
      <c r="K279" s="210"/>
      <c r="L279" s="530"/>
      <c r="M279" s="209"/>
      <c r="N279" s="494"/>
      <c r="O279" s="494"/>
      <c r="P279" s="203"/>
      <c r="Q279" s="203"/>
      <c r="R279" s="208"/>
      <c r="S279" s="205"/>
      <c r="T279" s="529"/>
      <c r="U279" s="203"/>
      <c r="V279" s="203"/>
      <c r="W279" s="208"/>
      <c r="X279" s="205"/>
      <c r="Y279" s="529"/>
      <c r="Z279" s="203"/>
      <c r="AA279" s="203"/>
      <c r="AB279" s="208"/>
      <c r="AC279" s="205"/>
      <c r="AD279" s="529"/>
      <c r="AE279" s="203"/>
      <c r="AF279" s="203"/>
      <c r="AG279" s="208"/>
      <c r="AH279" s="205"/>
      <c r="AI279" s="529"/>
      <c r="AJ279" s="203"/>
      <c r="AK279" s="203"/>
      <c r="AL279" s="208"/>
      <c r="AM279" s="205"/>
      <c r="AN279" s="529"/>
      <c r="AO279" s="203"/>
      <c r="AP279" s="203"/>
      <c r="AQ279" s="208"/>
      <c r="AR279" s="205"/>
      <c r="AS279" s="529"/>
      <c r="AT279" s="203"/>
      <c r="AU279" s="203"/>
      <c r="AV279" s="208"/>
      <c r="AW279" s="205"/>
      <c r="AX279" s="529"/>
    </row>
    <row r="280" spans="2:50" ht="14.25" customHeight="1">
      <c r="B280" s="494"/>
      <c r="C280" s="203">
        <v>14</v>
      </c>
      <c r="D280" s="206"/>
      <c r="E280" s="203"/>
      <c r="F280" s="203"/>
      <c r="G280" s="208"/>
      <c r="H280" s="529"/>
      <c r="I280" s="209"/>
      <c r="J280" s="209"/>
      <c r="K280" s="210"/>
      <c r="L280" s="530"/>
      <c r="M280" s="209"/>
      <c r="N280" s="494"/>
      <c r="O280" s="494"/>
      <c r="P280" s="203"/>
      <c r="Q280" s="203"/>
      <c r="R280" s="208"/>
      <c r="S280" s="205"/>
      <c r="T280" s="529"/>
      <c r="U280" s="203"/>
      <c r="V280" s="203"/>
      <c r="W280" s="208"/>
      <c r="X280" s="205"/>
      <c r="Y280" s="529"/>
      <c r="Z280" s="203"/>
      <c r="AA280" s="203"/>
      <c r="AB280" s="208"/>
      <c r="AC280" s="205"/>
      <c r="AD280" s="529"/>
      <c r="AE280" s="203"/>
      <c r="AF280" s="203"/>
      <c r="AG280" s="208"/>
      <c r="AH280" s="205"/>
      <c r="AI280" s="529"/>
      <c r="AJ280" s="203"/>
      <c r="AK280" s="203"/>
      <c r="AL280" s="208"/>
      <c r="AM280" s="205"/>
      <c r="AN280" s="529"/>
      <c r="AO280" s="203"/>
      <c r="AP280" s="203"/>
      <c r="AQ280" s="208"/>
      <c r="AR280" s="205"/>
      <c r="AS280" s="529"/>
      <c r="AT280" s="203"/>
      <c r="AU280" s="203"/>
      <c r="AV280" s="208"/>
      <c r="AW280" s="205"/>
      <c r="AX280" s="529"/>
    </row>
    <row r="281" spans="2:50" ht="14.25" customHeight="1">
      <c r="B281" s="494"/>
      <c r="C281" s="203">
        <v>15</v>
      </c>
      <c r="D281" s="206"/>
      <c r="E281" s="203"/>
      <c r="F281" s="203"/>
      <c r="G281" s="208"/>
      <c r="H281" s="529"/>
      <c r="I281" s="209"/>
      <c r="J281" s="209"/>
      <c r="K281" s="210"/>
      <c r="L281" s="530"/>
      <c r="M281" s="209"/>
      <c r="N281" s="494"/>
      <c r="O281" s="494"/>
      <c r="P281" s="203"/>
      <c r="Q281" s="207"/>
      <c r="R281" s="208"/>
      <c r="S281" s="205"/>
      <c r="T281" s="529"/>
      <c r="U281" s="203"/>
      <c r="V281" s="207"/>
      <c r="W281" s="208"/>
      <c r="X281" s="205"/>
      <c r="Y281" s="529"/>
      <c r="Z281" s="203"/>
      <c r="AA281" s="207"/>
      <c r="AB281" s="208"/>
      <c r="AC281" s="205"/>
      <c r="AD281" s="529"/>
      <c r="AE281" s="203"/>
      <c r="AF281" s="207"/>
      <c r="AG281" s="208"/>
      <c r="AH281" s="205"/>
      <c r="AI281" s="529"/>
      <c r="AJ281" s="203"/>
      <c r="AK281" s="207"/>
      <c r="AL281" s="208"/>
      <c r="AM281" s="205"/>
      <c r="AN281" s="529"/>
      <c r="AO281" s="203"/>
      <c r="AP281" s="207"/>
      <c r="AQ281" s="208"/>
      <c r="AR281" s="205"/>
      <c r="AS281" s="529"/>
      <c r="AT281" s="203"/>
      <c r="AU281" s="207"/>
      <c r="AV281" s="208"/>
      <c r="AW281" s="205"/>
      <c r="AX281" s="529"/>
    </row>
    <row r="282" spans="2:50" ht="14.25" customHeight="1" collapsed="1">
      <c r="B282" s="531" t="s">
        <v>762</v>
      </c>
      <c r="C282" s="532"/>
      <c r="D282" s="532"/>
      <c r="E282" s="532"/>
      <c r="F282" s="532"/>
      <c r="G282" s="532"/>
      <c r="H282" s="532"/>
      <c r="I282" s="532"/>
      <c r="J282" s="532"/>
      <c r="K282" s="532"/>
      <c r="L282" s="532"/>
      <c r="M282" s="533"/>
      <c r="N282" s="575" t="s">
        <v>445</v>
      </c>
      <c r="O282" s="575" t="s">
        <v>105</v>
      </c>
      <c r="P282" s="587">
        <f>AT262+1</f>
        <v>45965</v>
      </c>
      <c r="Q282" s="588"/>
      <c r="R282" s="588"/>
      <c r="S282" s="588"/>
      <c r="T282" s="588"/>
      <c r="U282" s="589">
        <f>P282+1</f>
        <v>45966</v>
      </c>
      <c r="V282" s="590"/>
      <c r="W282" s="590"/>
      <c r="X282" s="590"/>
      <c r="Y282" s="590"/>
      <c r="Z282" s="587">
        <f t="shared" ref="Z282" si="353">U282+1</f>
        <v>45967</v>
      </c>
      <c r="AA282" s="588"/>
      <c r="AB282" s="588"/>
      <c r="AC282" s="588"/>
      <c r="AD282" s="588"/>
      <c r="AE282" s="589">
        <f t="shared" ref="AE282" si="354">Z282+1</f>
        <v>45968</v>
      </c>
      <c r="AF282" s="590"/>
      <c r="AG282" s="590"/>
      <c r="AH282" s="590"/>
      <c r="AI282" s="590"/>
      <c r="AJ282" s="591">
        <f t="shared" ref="AJ282" si="355">AE282+1</f>
        <v>45969</v>
      </c>
      <c r="AK282" s="592"/>
      <c r="AL282" s="592"/>
      <c r="AM282" s="592"/>
      <c r="AN282" s="593"/>
      <c r="AO282" s="589">
        <f t="shared" ref="AO282" si="356">AJ282+1</f>
        <v>45970</v>
      </c>
      <c r="AP282" s="590"/>
      <c r="AQ282" s="590"/>
      <c r="AR282" s="590"/>
      <c r="AS282" s="590"/>
      <c r="AT282" s="591">
        <f t="shared" ref="AT282" si="357">AO282+1</f>
        <v>45971</v>
      </c>
      <c r="AU282" s="592"/>
      <c r="AV282" s="592"/>
      <c r="AW282" s="592"/>
      <c r="AX282" s="593"/>
    </row>
    <row r="283" spans="2:50" ht="14.25" customHeight="1">
      <c r="B283" s="534"/>
      <c r="C283" s="534"/>
      <c r="D283" s="534"/>
      <c r="E283" s="534"/>
      <c r="F283" s="534"/>
      <c r="G283" s="534"/>
      <c r="H283" s="534"/>
      <c r="I283" s="534"/>
      <c r="J283" s="534"/>
      <c r="K283" s="534"/>
      <c r="L283" s="534"/>
      <c r="M283" s="535"/>
      <c r="N283" s="577"/>
      <c r="O283" s="577"/>
      <c r="P283" s="594">
        <f>P282</f>
        <v>45965</v>
      </c>
      <c r="Q283" s="594"/>
      <c r="R283" s="594"/>
      <c r="S283" s="594"/>
      <c r="T283" s="594"/>
      <c r="U283" s="595">
        <f>U282</f>
        <v>45966</v>
      </c>
      <c r="V283" s="595"/>
      <c r="W283" s="595"/>
      <c r="X283" s="595"/>
      <c r="Y283" s="595"/>
      <c r="Z283" s="594">
        <f t="shared" ref="Z283" si="358">Z282</f>
        <v>45967</v>
      </c>
      <c r="AA283" s="594"/>
      <c r="AB283" s="594"/>
      <c r="AC283" s="594"/>
      <c r="AD283" s="594"/>
      <c r="AE283" s="595">
        <f t="shared" ref="AE283" si="359">AE282</f>
        <v>45968</v>
      </c>
      <c r="AF283" s="595"/>
      <c r="AG283" s="595"/>
      <c r="AH283" s="595"/>
      <c r="AI283" s="595"/>
      <c r="AJ283" s="596">
        <f t="shared" ref="AJ283" si="360">AJ282</f>
        <v>45969</v>
      </c>
      <c r="AK283" s="597"/>
      <c r="AL283" s="597"/>
      <c r="AM283" s="597"/>
      <c r="AN283" s="598"/>
      <c r="AO283" s="595">
        <f t="shared" ref="AO283" si="361">AO282</f>
        <v>45970</v>
      </c>
      <c r="AP283" s="595"/>
      <c r="AQ283" s="595"/>
      <c r="AR283" s="595"/>
      <c r="AS283" s="595"/>
      <c r="AT283" s="596">
        <f t="shared" ref="AT283" si="362">AT282</f>
        <v>45971</v>
      </c>
      <c r="AU283" s="597"/>
      <c r="AV283" s="597"/>
      <c r="AW283" s="597"/>
      <c r="AX283" s="598"/>
    </row>
    <row r="284" spans="2:50" ht="14.25" customHeight="1">
      <c r="B284" s="494" t="s">
        <v>165</v>
      </c>
      <c r="C284" s="494" t="s">
        <v>160</v>
      </c>
      <c r="D284" s="494"/>
      <c r="E284" s="494" t="s">
        <v>161</v>
      </c>
      <c r="F284" s="494"/>
      <c r="G284" s="494"/>
      <c r="H284" s="494" t="s">
        <v>166</v>
      </c>
      <c r="I284" s="527" t="s">
        <v>446</v>
      </c>
      <c r="J284" s="527"/>
      <c r="K284" s="527"/>
      <c r="L284" s="527" t="s">
        <v>166</v>
      </c>
      <c r="M284" s="527" t="s">
        <v>168</v>
      </c>
      <c r="N284" s="494"/>
      <c r="O284" s="494" t="s">
        <v>167</v>
      </c>
      <c r="P284" s="494" t="s">
        <v>163</v>
      </c>
      <c r="Q284" s="494"/>
      <c r="R284" s="494"/>
      <c r="S284" s="494"/>
      <c r="T284" s="494" t="s">
        <v>166</v>
      </c>
      <c r="U284" s="494" t="s">
        <v>163</v>
      </c>
      <c r="V284" s="494"/>
      <c r="W284" s="494"/>
      <c r="X284" s="494"/>
      <c r="Y284" s="494" t="s">
        <v>166</v>
      </c>
      <c r="Z284" s="494" t="s">
        <v>163</v>
      </c>
      <c r="AA284" s="494"/>
      <c r="AB284" s="494"/>
      <c r="AC284" s="494"/>
      <c r="AD284" s="494" t="s">
        <v>166</v>
      </c>
      <c r="AE284" s="494" t="s">
        <v>163</v>
      </c>
      <c r="AF284" s="494"/>
      <c r="AG284" s="494"/>
      <c r="AH284" s="494"/>
      <c r="AI284" s="494" t="s">
        <v>166</v>
      </c>
      <c r="AJ284" s="494" t="s">
        <v>163</v>
      </c>
      <c r="AK284" s="494"/>
      <c r="AL284" s="494"/>
      <c r="AM284" s="494"/>
      <c r="AN284" s="494" t="s">
        <v>166</v>
      </c>
      <c r="AO284" s="494" t="s">
        <v>163</v>
      </c>
      <c r="AP284" s="494"/>
      <c r="AQ284" s="494"/>
      <c r="AR284" s="494"/>
      <c r="AS284" s="494" t="s">
        <v>166</v>
      </c>
      <c r="AT284" s="494" t="s">
        <v>163</v>
      </c>
      <c r="AU284" s="494"/>
      <c r="AV284" s="494"/>
      <c r="AW284" s="494"/>
      <c r="AX284" s="494" t="s">
        <v>166</v>
      </c>
    </row>
    <row r="285" spans="2:50" ht="14.25" customHeight="1">
      <c r="B285" s="494"/>
      <c r="C285" s="494"/>
      <c r="D285" s="494"/>
      <c r="E285" s="494" t="s">
        <v>447</v>
      </c>
      <c r="F285" s="494"/>
      <c r="G285" s="494"/>
      <c r="H285" s="494"/>
      <c r="I285" s="527" t="s">
        <v>447</v>
      </c>
      <c r="J285" s="527"/>
      <c r="K285" s="527"/>
      <c r="L285" s="527"/>
      <c r="M285" s="527"/>
      <c r="N285" s="494"/>
      <c r="O285" s="494"/>
      <c r="P285" s="494" t="s">
        <v>448</v>
      </c>
      <c r="Q285" s="494"/>
      <c r="R285" s="494"/>
      <c r="S285" s="494"/>
      <c r="T285" s="494"/>
      <c r="U285" s="494" t="s">
        <v>448</v>
      </c>
      <c r="V285" s="494"/>
      <c r="W285" s="494"/>
      <c r="X285" s="494"/>
      <c r="Y285" s="494"/>
      <c r="Z285" s="494" t="s">
        <v>448</v>
      </c>
      <c r="AA285" s="494"/>
      <c r="AB285" s="494"/>
      <c r="AC285" s="494"/>
      <c r="AD285" s="494"/>
      <c r="AE285" s="494" t="s">
        <v>448</v>
      </c>
      <c r="AF285" s="494"/>
      <c r="AG285" s="494"/>
      <c r="AH285" s="494"/>
      <c r="AI285" s="494"/>
      <c r="AJ285" s="494" t="s">
        <v>448</v>
      </c>
      <c r="AK285" s="494"/>
      <c r="AL285" s="494"/>
      <c r="AM285" s="494"/>
      <c r="AN285" s="494"/>
      <c r="AO285" s="494" t="s">
        <v>448</v>
      </c>
      <c r="AP285" s="494"/>
      <c r="AQ285" s="494"/>
      <c r="AR285" s="494"/>
      <c r="AS285" s="494"/>
      <c r="AT285" s="494" t="s">
        <v>448</v>
      </c>
      <c r="AU285" s="494"/>
      <c r="AV285" s="494"/>
      <c r="AW285" s="494"/>
      <c r="AX285" s="494"/>
    </row>
    <row r="286" spans="2:50" ht="14.25" customHeight="1">
      <c r="B286" s="494"/>
      <c r="C286" s="494"/>
      <c r="D286" s="494"/>
      <c r="E286" s="203" t="s">
        <v>162</v>
      </c>
      <c r="F286" s="203" t="s">
        <v>449</v>
      </c>
      <c r="G286" s="203" t="s">
        <v>164</v>
      </c>
      <c r="H286" s="494"/>
      <c r="I286" s="204" t="s">
        <v>162</v>
      </c>
      <c r="J286" s="204" t="s">
        <v>449</v>
      </c>
      <c r="K286" s="204" t="s">
        <v>164</v>
      </c>
      <c r="L286" s="527"/>
      <c r="M286" s="527"/>
      <c r="N286" s="494"/>
      <c r="O286" s="494"/>
      <c r="P286" s="203" t="s">
        <v>162</v>
      </c>
      <c r="Q286" s="203" t="s">
        <v>449</v>
      </c>
      <c r="R286" s="203" t="s">
        <v>164</v>
      </c>
      <c r="S286" s="205" t="s">
        <v>168</v>
      </c>
      <c r="T286" s="494"/>
      <c r="U286" s="203" t="s">
        <v>162</v>
      </c>
      <c r="V286" s="203" t="s">
        <v>449</v>
      </c>
      <c r="W286" s="203" t="s">
        <v>164</v>
      </c>
      <c r="X286" s="205" t="s">
        <v>168</v>
      </c>
      <c r="Y286" s="494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494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494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494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494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494"/>
    </row>
    <row r="287" spans="2:50" ht="14.25" customHeight="1">
      <c r="B287" s="494" t="s">
        <v>501</v>
      </c>
      <c r="C287" s="203">
        <v>1</v>
      </c>
      <c r="D287" s="206" t="s">
        <v>421</v>
      </c>
      <c r="E287" s="203">
        <v>21</v>
      </c>
      <c r="F287" s="203">
        <v>3600</v>
      </c>
      <c r="G287" s="208">
        <f t="shared" ref="G287:G291" si="363">F287/E287</f>
        <v>171.42857142857142</v>
      </c>
      <c r="H287" s="529">
        <f>AVERAGE(G287:G301)</f>
        <v>176.75187969924815</v>
      </c>
      <c r="I287" s="209">
        <f>AVERAGE(P287,U287,Z287,AE287,AJ287,AO287,AT287)</f>
        <v>21</v>
      </c>
      <c r="J287" s="209">
        <f>AVERAGE(Q287,V287,AA287,AF287,AK287,AP287,AU287)</f>
        <v>3109.6517739336882</v>
      </c>
      <c r="K287" s="210">
        <f>AVERAGE(R287,W287,AB287,AG287,AL287,AQ287,AV287)</f>
        <v>148.07865590160418</v>
      </c>
      <c r="L287" s="530">
        <f>IFERROR(AVERAGE(K287:K301),"-")</f>
        <v>156.77088562594398</v>
      </c>
      <c r="M287" s="209">
        <f>RANK(K287, K$287:$K$301)</f>
        <v>5</v>
      </c>
      <c r="N287" s="494"/>
      <c r="O287" s="494"/>
      <c r="P287" s="207">
        <v>21</v>
      </c>
      <c r="Q287" s="207">
        <v>3107.0033845352791</v>
      </c>
      <c r="R287" s="208">
        <f t="shared" ref="R287:R291" si="364">Q287/P287</f>
        <v>147.95254212072757</v>
      </c>
      <c r="S287" s="205">
        <f>RANK(R287, R$287:R$301)</f>
        <v>5</v>
      </c>
      <c r="T287" s="529">
        <f>AVERAGE(R287:R301)</f>
        <v>156.71186494115943</v>
      </c>
      <c r="U287" s="207">
        <v>21</v>
      </c>
      <c r="V287" s="207">
        <v>3106.849315068494</v>
      </c>
      <c r="W287" s="208">
        <f t="shared" ref="W287:W291" si="365">V287/U287</f>
        <v>147.94520547945208</v>
      </c>
      <c r="X287" s="205">
        <f>RANK(W287, W$287:W$301)</f>
        <v>5</v>
      </c>
      <c r="Y287" s="529">
        <f>AVERAGE(W287:W301)</f>
        <v>156.71281188798451</v>
      </c>
      <c r="Z287" s="207">
        <v>21</v>
      </c>
      <c r="AA287" s="207">
        <v>3106.9321180139104</v>
      </c>
      <c r="AB287" s="208">
        <f t="shared" ref="AB287:AB291" si="366">AA287/Z287</f>
        <v>147.94914847685288</v>
      </c>
      <c r="AC287" s="205">
        <f>RANK(AB287, AB$287:AB$301)</f>
        <v>5</v>
      </c>
      <c r="AD287" s="529">
        <f>AVERAGE(AB287:AB301)</f>
        <v>156.71267725761749</v>
      </c>
      <c r="AE287" s="207">
        <v>21</v>
      </c>
      <c r="AF287" s="207">
        <v>3111.2378779235596</v>
      </c>
      <c r="AG287" s="208">
        <f t="shared" ref="AG287:AG291" si="367">AF287/AE287</f>
        <v>148.15418466302665</v>
      </c>
      <c r="AH287" s="205">
        <f>RANK(AG287, AG$287:AG$301)</f>
        <v>5</v>
      </c>
      <c r="AI287" s="529">
        <f>AVERAGE(AG287:AG301)</f>
        <v>156.79923032262116</v>
      </c>
      <c r="AJ287" s="207">
        <v>21</v>
      </c>
      <c r="AK287" s="207">
        <v>3111.7070654976787</v>
      </c>
      <c r="AL287" s="208">
        <f t="shared" ref="AL287:AL291" si="368">AK287/AJ287</f>
        <v>148.1765269284609</v>
      </c>
      <c r="AM287" s="205">
        <f>RANK(AL287, AL$287:AL$301)</f>
        <v>5</v>
      </c>
      <c r="AN287" s="529">
        <f>AVERAGE(AL287:AL301)</f>
        <v>156.80639978837132</v>
      </c>
      <c r="AO287" s="207">
        <v>21</v>
      </c>
      <c r="AP287" s="207">
        <v>3111.9273627734201</v>
      </c>
      <c r="AQ287" s="208">
        <f t="shared" ref="AQ287:AQ291" si="369">AP287/AO287</f>
        <v>148.18701727492476</v>
      </c>
      <c r="AR287" s="205">
        <f>RANK(AQ287, AQ$287:AQ$301)</f>
        <v>5</v>
      </c>
      <c r="AS287" s="529">
        <f>AVERAGE(AQ287:AQ301)</f>
        <v>156.82600631663203</v>
      </c>
      <c r="AT287" s="207">
        <v>21</v>
      </c>
      <c r="AU287" s="207">
        <v>3111.9052937234746</v>
      </c>
      <c r="AV287" s="208">
        <f t="shared" ref="AV287:AV291" si="370">AU287/AT287</f>
        <v>148.18596636778452</v>
      </c>
      <c r="AW287" s="205">
        <f>RANK(AV287, AV$287:AV$301)</f>
        <v>5</v>
      </c>
      <c r="AX287" s="529">
        <f>AVERAGE(AV287:AV301)</f>
        <v>156.82720886722186</v>
      </c>
    </row>
    <row r="288" spans="2:50" ht="14.25" customHeight="1">
      <c r="B288" s="494"/>
      <c r="C288" s="203">
        <v>2</v>
      </c>
      <c r="D288" s="206" t="s">
        <v>427</v>
      </c>
      <c r="E288" s="203">
        <v>20</v>
      </c>
      <c r="F288" s="203">
        <v>3600</v>
      </c>
      <c r="G288" s="208">
        <f t="shared" si="363"/>
        <v>180</v>
      </c>
      <c r="H288" s="529"/>
      <c r="I288" s="209">
        <f t="shared" ref="I288:K291" si="371">AVERAGE(P288,U288,Z288,AE288,AJ288,AO288,AT288)</f>
        <v>20</v>
      </c>
      <c r="J288" s="209">
        <f t="shared" si="371"/>
        <v>3250.8503241289695</v>
      </c>
      <c r="K288" s="210">
        <f t="shared" si="371"/>
        <v>162.54251620644848</v>
      </c>
      <c r="L288" s="530"/>
      <c r="M288" s="209">
        <f>RANK(K288, K$287:$K$301)</f>
        <v>2</v>
      </c>
      <c r="N288" s="494"/>
      <c r="O288" s="494"/>
      <c r="P288" s="207">
        <v>20</v>
      </c>
      <c r="Q288" s="207">
        <v>3250.1922404753591</v>
      </c>
      <c r="R288" s="208">
        <f t="shared" si="364"/>
        <v>162.50961202376794</v>
      </c>
      <c r="S288" s="205">
        <f t="shared" ref="S288:S291" si="372">RANK(R288, R$287:R$301)</f>
        <v>2</v>
      </c>
      <c r="T288" s="529"/>
      <c r="U288" s="207">
        <v>20</v>
      </c>
      <c r="V288" s="207">
        <v>3250.2170283806345</v>
      </c>
      <c r="W288" s="208">
        <f t="shared" si="365"/>
        <v>162.51085141903172</v>
      </c>
      <c r="X288" s="205">
        <f t="shared" ref="X288:X291" si="373">RANK(W288, W$287:W$301)</f>
        <v>2</v>
      </c>
      <c r="Y288" s="529"/>
      <c r="Z288" s="207">
        <v>20</v>
      </c>
      <c r="AA288" s="207">
        <v>3250.4854368932019</v>
      </c>
      <c r="AB288" s="208">
        <f t="shared" si="366"/>
        <v>162.52427184466009</v>
      </c>
      <c r="AC288" s="205">
        <f t="shared" ref="AC288:AC291" si="374">RANK(AB288, AB$287:AB$301)</f>
        <v>2</v>
      </c>
      <c r="AD288" s="529"/>
      <c r="AE288" s="207">
        <v>20</v>
      </c>
      <c r="AF288" s="207">
        <v>3250.558659217877</v>
      </c>
      <c r="AG288" s="208">
        <f t="shared" si="367"/>
        <v>162.52793296089385</v>
      </c>
      <c r="AH288" s="205">
        <f t="shared" ref="AH288:AH291" si="375">RANK(AG288, AG$287:AG$301)</f>
        <v>2</v>
      </c>
      <c r="AI288" s="529"/>
      <c r="AJ288" s="207">
        <v>20</v>
      </c>
      <c r="AK288" s="207">
        <v>3251.076923076922</v>
      </c>
      <c r="AL288" s="208">
        <f t="shared" si="368"/>
        <v>162.55384615384611</v>
      </c>
      <c r="AM288" s="205">
        <f t="shared" ref="AM288:AM291" si="376">RANK(AL288, AL$287:AL$301)</f>
        <v>2</v>
      </c>
      <c r="AN288" s="529"/>
      <c r="AO288" s="207">
        <v>20</v>
      </c>
      <c r="AP288" s="207">
        <v>3251.7752306402017</v>
      </c>
      <c r="AQ288" s="208">
        <f t="shared" si="369"/>
        <v>162.5887615320101</v>
      </c>
      <c r="AR288" s="205">
        <f t="shared" ref="AR288:AR291" si="377">RANK(AQ288, AQ$287:AQ$301)</f>
        <v>2</v>
      </c>
      <c r="AS288" s="529"/>
      <c r="AT288" s="207">
        <v>20</v>
      </c>
      <c r="AU288" s="207">
        <v>3251.6467502185933</v>
      </c>
      <c r="AV288" s="208">
        <f t="shared" si="370"/>
        <v>162.58233751092968</v>
      </c>
      <c r="AW288" s="205">
        <f t="shared" ref="AW288:AW291" si="378">RANK(AV288, AV$287:AV$301)</f>
        <v>2</v>
      </c>
      <c r="AX288" s="529"/>
    </row>
    <row r="289" spans="2:50" ht="14.25" customHeight="1">
      <c r="B289" s="494"/>
      <c r="C289" s="203">
        <v>3</v>
      </c>
      <c r="D289" s="206" t="s">
        <v>426</v>
      </c>
      <c r="E289" s="203">
        <v>21</v>
      </c>
      <c r="F289" s="203">
        <v>3600</v>
      </c>
      <c r="G289" s="208">
        <f t="shared" si="363"/>
        <v>171.42857142857142</v>
      </c>
      <c r="H289" s="529"/>
      <c r="I289" s="209">
        <f t="shared" si="371"/>
        <v>21</v>
      </c>
      <c r="J289" s="209">
        <f t="shared" si="371"/>
        <v>3251.4228397596153</v>
      </c>
      <c r="K289" s="210">
        <f t="shared" si="371"/>
        <v>154.82965903617216</v>
      </c>
      <c r="L289" s="530"/>
      <c r="M289" s="209">
        <f>RANK(K289, K$287:$K$301)</f>
        <v>3</v>
      </c>
      <c r="N289" s="494"/>
      <c r="O289" s="494"/>
      <c r="P289" s="207">
        <v>21</v>
      </c>
      <c r="Q289" s="207">
        <v>3250.8841985168287</v>
      </c>
      <c r="R289" s="208">
        <f t="shared" si="364"/>
        <v>154.80400945318232</v>
      </c>
      <c r="S289" s="205">
        <f t="shared" si="372"/>
        <v>3</v>
      </c>
      <c r="T289" s="529"/>
      <c r="U289" s="207">
        <v>21</v>
      </c>
      <c r="V289" s="207">
        <v>3251.0052327182611</v>
      </c>
      <c r="W289" s="208">
        <f t="shared" si="365"/>
        <v>154.80977298658385</v>
      </c>
      <c r="X289" s="205">
        <f t="shared" si="373"/>
        <v>3</v>
      </c>
      <c r="Y289" s="529"/>
      <c r="Z289" s="207">
        <v>21</v>
      </c>
      <c r="AA289" s="207">
        <v>3251.3719160710129</v>
      </c>
      <c r="AB289" s="208">
        <f t="shared" si="366"/>
        <v>154.82723409861967</v>
      </c>
      <c r="AC289" s="205">
        <f t="shared" si="374"/>
        <v>3</v>
      </c>
      <c r="AD289" s="529"/>
      <c r="AE289" s="207">
        <v>21</v>
      </c>
      <c r="AF289" s="207">
        <v>3251.2653061224455</v>
      </c>
      <c r="AG289" s="208">
        <f t="shared" si="367"/>
        <v>154.82215743440216</v>
      </c>
      <c r="AH289" s="205">
        <f t="shared" si="375"/>
        <v>3</v>
      </c>
      <c r="AI289" s="529"/>
      <c r="AJ289" s="207">
        <v>21</v>
      </c>
      <c r="AK289" s="207">
        <v>3251.6129032258063</v>
      </c>
      <c r="AL289" s="208">
        <f t="shared" si="368"/>
        <v>154.83870967741936</v>
      </c>
      <c r="AM289" s="205">
        <f t="shared" si="376"/>
        <v>3</v>
      </c>
      <c r="AN289" s="529"/>
      <c r="AO289" s="207">
        <v>21</v>
      </c>
      <c r="AP289" s="207">
        <v>3251.7097581317762</v>
      </c>
      <c r="AQ289" s="208">
        <f t="shared" si="369"/>
        <v>154.84332181579887</v>
      </c>
      <c r="AR289" s="205">
        <f t="shared" si="377"/>
        <v>3</v>
      </c>
      <c r="AS289" s="529"/>
      <c r="AT289" s="207">
        <v>21</v>
      </c>
      <c r="AU289" s="207">
        <v>3252.1105635311742</v>
      </c>
      <c r="AV289" s="208">
        <f t="shared" si="370"/>
        <v>154.86240778719878</v>
      </c>
      <c r="AW289" s="205">
        <f t="shared" si="378"/>
        <v>3</v>
      </c>
      <c r="AX289" s="529"/>
    </row>
    <row r="290" spans="2:50" ht="14.25" customHeight="1">
      <c r="B290" s="494"/>
      <c r="C290" s="203">
        <v>4</v>
      </c>
      <c r="D290" s="206" t="s">
        <v>424</v>
      </c>
      <c r="E290" s="203">
        <v>19</v>
      </c>
      <c r="F290" s="203">
        <v>3600</v>
      </c>
      <c r="G290" s="208">
        <f t="shared" si="363"/>
        <v>189.47368421052633</v>
      </c>
      <c r="H290" s="529"/>
      <c r="I290" s="209">
        <f t="shared" si="371"/>
        <v>19</v>
      </c>
      <c r="J290" s="209">
        <f t="shared" si="371"/>
        <v>3109.4393195537859</v>
      </c>
      <c r="K290" s="210">
        <f t="shared" si="371"/>
        <v>163.65470102914665</v>
      </c>
      <c r="L290" s="530"/>
      <c r="M290" s="209">
        <f>RANK(K290, K$287:$K$301)</f>
        <v>1</v>
      </c>
      <c r="N290" s="494"/>
      <c r="O290" s="494"/>
      <c r="P290" s="207">
        <v>19</v>
      </c>
      <c r="Q290" s="207">
        <v>3107.0063694267496</v>
      </c>
      <c r="R290" s="208">
        <f t="shared" si="364"/>
        <v>163.5266510224605</v>
      </c>
      <c r="S290" s="205">
        <f t="shared" si="372"/>
        <v>1</v>
      </c>
      <c r="T290" s="529"/>
      <c r="U290" s="207">
        <v>19</v>
      </c>
      <c r="V290" s="207">
        <v>3106.869600987251</v>
      </c>
      <c r="W290" s="208">
        <f t="shared" si="365"/>
        <v>163.51945268353953</v>
      </c>
      <c r="X290" s="205">
        <f t="shared" si="373"/>
        <v>1</v>
      </c>
      <c r="Y290" s="529"/>
      <c r="Z290" s="207">
        <v>19</v>
      </c>
      <c r="AA290" s="207">
        <v>3106.5849923430333</v>
      </c>
      <c r="AB290" s="208">
        <f t="shared" si="366"/>
        <v>163.50447328121228</v>
      </c>
      <c r="AC290" s="205">
        <f t="shared" si="374"/>
        <v>1</v>
      </c>
      <c r="AD290" s="529"/>
      <c r="AE290" s="207">
        <v>19</v>
      </c>
      <c r="AF290" s="207">
        <v>3111.1295681063111</v>
      </c>
      <c r="AG290" s="208">
        <f t="shared" si="367"/>
        <v>163.74366147927952</v>
      </c>
      <c r="AH290" s="205">
        <f t="shared" si="375"/>
        <v>1</v>
      </c>
      <c r="AI290" s="529"/>
      <c r="AJ290" s="207">
        <v>19</v>
      </c>
      <c r="AK290" s="207">
        <v>3111.1449220235827</v>
      </c>
      <c r="AL290" s="208">
        <f t="shared" si="368"/>
        <v>163.74446958018856</v>
      </c>
      <c r="AM290" s="205">
        <f t="shared" si="376"/>
        <v>1</v>
      </c>
      <c r="AN290" s="529"/>
      <c r="AO290" s="207">
        <v>19</v>
      </c>
      <c r="AP290" s="207">
        <v>3111.6719242902209</v>
      </c>
      <c r="AQ290" s="208">
        <f t="shared" si="369"/>
        <v>163.77220654159058</v>
      </c>
      <c r="AR290" s="205">
        <f t="shared" si="377"/>
        <v>1</v>
      </c>
      <c r="AS290" s="529"/>
      <c r="AT290" s="207">
        <v>19</v>
      </c>
      <c r="AU290" s="207">
        <v>3111.6678596993534</v>
      </c>
      <c r="AV290" s="208">
        <f t="shared" si="370"/>
        <v>163.77199261575544</v>
      </c>
      <c r="AW290" s="205">
        <f t="shared" si="378"/>
        <v>1</v>
      </c>
      <c r="AX290" s="529"/>
    </row>
    <row r="291" spans="2:50" ht="14.25" customHeight="1">
      <c r="B291" s="494"/>
      <c r="C291" s="203">
        <v>5</v>
      </c>
      <c r="D291" s="206" t="s">
        <v>425</v>
      </c>
      <c r="E291" s="203">
        <v>21</v>
      </c>
      <c r="F291" s="203">
        <v>3600</v>
      </c>
      <c r="G291" s="208">
        <f t="shared" si="363"/>
        <v>171.42857142857142</v>
      </c>
      <c r="H291" s="529"/>
      <c r="I291" s="209">
        <f t="shared" si="371"/>
        <v>21</v>
      </c>
      <c r="J291" s="209">
        <f t="shared" si="371"/>
        <v>3249.7268150833174</v>
      </c>
      <c r="K291" s="210">
        <f t="shared" si="371"/>
        <v>154.74889595634843</v>
      </c>
      <c r="L291" s="530"/>
      <c r="M291" s="209">
        <f>RANK(K291, K$287:$K$301)</f>
        <v>4</v>
      </c>
      <c r="N291" s="494"/>
      <c r="O291" s="494"/>
      <c r="P291" s="207">
        <v>21</v>
      </c>
      <c r="Q291" s="207">
        <v>3250.0967117988339</v>
      </c>
      <c r="R291" s="208">
        <f t="shared" si="364"/>
        <v>154.76651008565875</v>
      </c>
      <c r="S291" s="205">
        <f t="shared" si="372"/>
        <v>4</v>
      </c>
      <c r="T291" s="529"/>
      <c r="U291" s="207">
        <v>21</v>
      </c>
      <c r="V291" s="207">
        <v>3250.354314297625</v>
      </c>
      <c r="W291" s="208">
        <f t="shared" si="365"/>
        <v>154.77877687131547</v>
      </c>
      <c r="X291" s="205">
        <f t="shared" si="373"/>
        <v>4</v>
      </c>
      <c r="Y291" s="529"/>
      <c r="Z291" s="207">
        <v>21</v>
      </c>
      <c r="AA291" s="207">
        <v>3249.9234303215935</v>
      </c>
      <c r="AB291" s="208">
        <f t="shared" si="366"/>
        <v>154.75825858674256</v>
      </c>
      <c r="AC291" s="205">
        <f t="shared" si="374"/>
        <v>4</v>
      </c>
      <c r="AD291" s="529"/>
      <c r="AE291" s="207">
        <v>21</v>
      </c>
      <c r="AF291" s="207">
        <v>3249.7125165855787</v>
      </c>
      <c r="AG291" s="208">
        <f t="shared" si="367"/>
        <v>154.74821507550374</v>
      </c>
      <c r="AH291" s="205">
        <f t="shared" si="375"/>
        <v>4</v>
      </c>
      <c r="AI291" s="529"/>
      <c r="AJ291" s="207">
        <v>21</v>
      </c>
      <c r="AK291" s="207">
        <v>3249.0873786407751</v>
      </c>
      <c r="AL291" s="208">
        <f t="shared" si="368"/>
        <v>154.71844660194168</v>
      </c>
      <c r="AM291" s="205">
        <f t="shared" si="376"/>
        <v>4</v>
      </c>
      <c r="AN291" s="529"/>
      <c r="AO291" s="207">
        <v>21</v>
      </c>
      <c r="AP291" s="207">
        <v>3249.5132127955526</v>
      </c>
      <c r="AQ291" s="208">
        <f t="shared" si="369"/>
        <v>154.73872441883583</v>
      </c>
      <c r="AR291" s="205">
        <f t="shared" si="377"/>
        <v>4</v>
      </c>
      <c r="AS291" s="529"/>
      <c r="AT291" s="207">
        <v>21</v>
      </c>
      <c r="AU291" s="207">
        <v>3249.4001411432605</v>
      </c>
      <c r="AV291" s="208">
        <f t="shared" si="370"/>
        <v>154.73334005444099</v>
      </c>
      <c r="AW291" s="205">
        <f t="shared" si="378"/>
        <v>4</v>
      </c>
      <c r="AX291" s="529"/>
    </row>
    <row r="292" spans="2:50" ht="14.25" customHeight="1">
      <c r="B292" s="494"/>
      <c r="C292" s="203">
        <v>6</v>
      </c>
      <c r="D292" s="206"/>
      <c r="E292" s="203"/>
      <c r="F292" s="203"/>
      <c r="G292" s="208"/>
      <c r="H292" s="529"/>
      <c r="I292" s="209"/>
      <c r="J292" s="209"/>
      <c r="K292" s="210"/>
      <c r="L292" s="530"/>
      <c r="M292" s="209"/>
      <c r="N292" s="494"/>
      <c r="O292" s="494"/>
      <c r="P292" s="207"/>
      <c r="Q292" s="207"/>
      <c r="R292" s="208"/>
      <c r="S292" s="205"/>
      <c r="T292" s="529"/>
      <c r="U292" s="207"/>
      <c r="V292" s="207"/>
      <c r="W292" s="208"/>
      <c r="X292" s="205"/>
      <c r="Y292" s="529"/>
      <c r="Z292" s="207"/>
      <c r="AA292" s="207"/>
      <c r="AB292" s="208"/>
      <c r="AC292" s="205"/>
      <c r="AD292" s="529"/>
      <c r="AE292" s="207"/>
      <c r="AF292" s="207"/>
      <c r="AG292" s="208"/>
      <c r="AH292" s="205"/>
      <c r="AI292" s="529"/>
      <c r="AJ292" s="207"/>
      <c r="AK292" s="207"/>
      <c r="AL292" s="208"/>
      <c r="AM292" s="205"/>
      <c r="AN292" s="529"/>
      <c r="AO292" s="207"/>
      <c r="AP292" s="207"/>
      <c r="AQ292" s="208"/>
      <c r="AR292" s="205"/>
      <c r="AS292" s="529"/>
      <c r="AT292" s="207"/>
      <c r="AU292" s="207"/>
      <c r="AV292" s="208"/>
      <c r="AW292" s="205"/>
      <c r="AX292" s="529"/>
    </row>
    <row r="293" spans="2:50" ht="14.25" customHeight="1">
      <c r="B293" s="494"/>
      <c r="C293" s="203">
        <v>7</v>
      </c>
      <c r="D293" s="206"/>
      <c r="E293" s="203"/>
      <c r="F293" s="203"/>
      <c r="G293" s="208"/>
      <c r="H293" s="529"/>
      <c r="I293" s="209"/>
      <c r="J293" s="209"/>
      <c r="K293" s="210"/>
      <c r="L293" s="530"/>
      <c r="M293" s="209"/>
      <c r="N293" s="494"/>
      <c r="O293" s="494"/>
      <c r="P293" s="207"/>
      <c r="Q293" s="207"/>
      <c r="R293" s="208"/>
      <c r="S293" s="205"/>
      <c r="T293" s="529"/>
      <c r="U293" s="207"/>
      <c r="V293" s="207"/>
      <c r="W293" s="208"/>
      <c r="X293" s="205"/>
      <c r="Y293" s="529"/>
      <c r="Z293" s="207"/>
      <c r="AA293" s="207"/>
      <c r="AB293" s="208"/>
      <c r="AC293" s="205"/>
      <c r="AD293" s="529"/>
      <c r="AE293" s="207"/>
      <c r="AF293" s="207"/>
      <c r="AG293" s="208"/>
      <c r="AH293" s="205"/>
      <c r="AI293" s="529"/>
      <c r="AJ293" s="207"/>
      <c r="AK293" s="207"/>
      <c r="AL293" s="208"/>
      <c r="AM293" s="205"/>
      <c r="AN293" s="529"/>
      <c r="AO293" s="207"/>
      <c r="AP293" s="207"/>
      <c r="AQ293" s="208"/>
      <c r="AR293" s="205"/>
      <c r="AS293" s="529"/>
      <c r="AT293" s="207"/>
      <c r="AU293" s="207"/>
      <c r="AV293" s="208"/>
      <c r="AW293" s="205"/>
      <c r="AX293" s="529"/>
    </row>
    <row r="294" spans="2:50" ht="14.25" customHeight="1">
      <c r="B294" s="494"/>
      <c r="C294" s="203">
        <v>8</v>
      </c>
      <c r="D294" s="206"/>
      <c r="E294" s="203"/>
      <c r="F294" s="203"/>
      <c r="G294" s="208"/>
      <c r="H294" s="529"/>
      <c r="I294" s="209"/>
      <c r="J294" s="209"/>
      <c r="K294" s="210"/>
      <c r="L294" s="530"/>
      <c r="M294" s="209"/>
      <c r="N294" s="494"/>
      <c r="O294" s="494"/>
      <c r="P294" s="207"/>
      <c r="Q294" s="207"/>
      <c r="R294" s="208"/>
      <c r="S294" s="205"/>
      <c r="T294" s="529"/>
      <c r="U294" s="207"/>
      <c r="V294" s="207"/>
      <c r="W294" s="208"/>
      <c r="X294" s="205"/>
      <c r="Y294" s="529"/>
      <c r="Z294" s="207"/>
      <c r="AA294" s="207"/>
      <c r="AB294" s="208"/>
      <c r="AC294" s="205"/>
      <c r="AD294" s="529"/>
      <c r="AE294" s="207"/>
      <c r="AF294" s="207"/>
      <c r="AG294" s="208"/>
      <c r="AH294" s="205"/>
      <c r="AI294" s="529"/>
      <c r="AJ294" s="207"/>
      <c r="AK294" s="207"/>
      <c r="AL294" s="208"/>
      <c r="AM294" s="205"/>
      <c r="AN294" s="529"/>
      <c r="AO294" s="207"/>
      <c r="AP294" s="207"/>
      <c r="AQ294" s="208"/>
      <c r="AR294" s="205"/>
      <c r="AS294" s="529"/>
      <c r="AT294" s="207"/>
      <c r="AU294" s="207"/>
      <c r="AV294" s="208"/>
      <c r="AW294" s="205"/>
      <c r="AX294" s="529"/>
    </row>
    <row r="295" spans="2:50" ht="14.25" customHeight="1">
      <c r="B295" s="494"/>
      <c r="C295" s="203">
        <v>9</v>
      </c>
      <c r="D295" s="206"/>
      <c r="E295" s="203"/>
      <c r="F295" s="203"/>
      <c r="G295" s="208"/>
      <c r="H295" s="529"/>
      <c r="I295" s="209"/>
      <c r="J295" s="209"/>
      <c r="K295" s="210"/>
      <c r="L295" s="530"/>
      <c r="M295" s="209"/>
      <c r="N295" s="494"/>
      <c r="O295" s="494"/>
      <c r="P295" s="203"/>
      <c r="Q295" s="203"/>
      <c r="R295" s="208"/>
      <c r="S295" s="205"/>
      <c r="T295" s="529"/>
      <c r="U295" s="203"/>
      <c r="V295" s="203"/>
      <c r="W295" s="208"/>
      <c r="X295" s="205"/>
      <c r="Y295" s="529"/>
      <c r="Z295" s="203"/>
      <c r="AA295" s="203"/>
      <c r="AB295" s="208"/>
      <c r="AC295" s="205"/>
      <c r="AD295" s="529"/>
      <c r="AE295" s="203"/>
      <c r="AF295" s="203"/>
      <c r="AG295" s="208"/>
      <c r="AH295" s="205"/>
      <c r="AI295" s="529"/>
      <c r="AJ295" s="203"/>
      <c r="AK295" s="203"/>
      <c r="AL295" s="208"/>
      <c r="AM295" s="205"/>
      <c r="AN295" s="529"/>
      <c r="AO295" s="203"/>
      <c r="AP295" s="203"/>
      <c r="AQ295" s="208"/>
      <c r="AR295" s="205"/>
      <c r="AS295" s="529"/>
      <c r="AT295" s="203"/>
      <c r="AU295" s="203"/>
      <c r="AV295" s="208"/>
      <c r="AW295" s="205"/>
      <c r="AX295" s="529"/>
    </row>
    <row r="296" spans="2:50" ht="14.25" customHeight="1">
      <c r="B296" s="494"/>
      <c r="C296" s="203">
        <v>10</v>
      </c>
      <c r="D296" s="206"/>
      <c r="E296" s="203"/>
      <c r="F296" s="203"/>
      <c r="G296" s="208"/>
      <c r="H296" s="529"/>
      <c r="I296" s="209"/>
      <c r="J296" s="209"/>
      <c r="K296" s="210"/>
      <c r="L296" s="530"/>
      <c r="M296" s="209"/>
      <c r="N296" s="494"/>
      <c r="O296" s="494"/>
      <c r="P296" s="203"/>
      <c r="Q296" s="203"/>
      <c r="R296" s="208"/>
      <c r="S296" s="205"/>
      <c r="T296" s="529"/>
      <c r="U296" s="203"/>
      <c r="V296" s="203"/>
      <c r="W296" s="208"/>
      <c r="X296" s="205"/>
      <c r="Y296" s="529"/>
      <c r="Z296" s="203"/>
      <c r="AA296" s="203"/>
      <c r="AB296" s="208"/>
      <c r="AC296" s="205"/>
      <c r="AD296" s="529"/>
      <c r="AE296" s="203"/>
      <c r="AF296" s="203"/>
      <c r="AG296" s="208"/>
      <c r="AH296" s="205"/>
      <c r="AI296" s="529"/>
      <c r="AJ296" s="203"/>
      <c r="AK296" s="203"/>
      <c r="AL296" s="208"/>
      <c r="AM296" s="205"/>
      <c r="AN296" s="529"/>
      <c r="AO296" s="203"/>
      <c r="AP296" s="203"/>
      <c r="AQ296" s="208"/>
      <c r="AR296" s="205"/>
      <c r="AS296" s="529"/>
      <c r="AT296" s="203"/>
      <c r="AU296" s="203"/>
      <c r="AV296" s="208"/>
      <c r="AW296" s="205"/>
      <c r="AX296" s="529"/>
    </row>
    <row r="297" spans="2:50" ht="14.25" customHeight="1">
      <c r="B297" s="494"/>
      <c r="C297" s="203">
        <v>11</v>
      </c>
      <c r="D297" s="206"/>
      <c r="E297" s="203"/>
      <c r="F297" s="203"/>
      <c r="G297" s="208"/>
      <c r="H297" s="529"/>
      <c r="I297" s="209"/>
      <c r="J297" s="209"/>
      <c r="K297" s="210"/>
      <c r="L297" s="530"/>
      <c r="M297" s="209"/>
      <c r="N297" s="494"/>
      <c r="O297" s="494"/>
      <c r="P297" s="203"/>
      <c r="Q297" s="203"/>
      <c r="R297" s="208"/>
      <c r="S297" s="205"/>
      <c r="T297" s="529"/>
      <c r="U297" s="203"/>
      <c r="V297" s="203"/>
      <c r="W297" s="208"/>
      <c r="X297" s="205"/>
      <c r="Y297" s="529"/>
      <c r="Z297" s="203"/>
      <c r="AA297" s="203"/>
      <c r="AB297" s="208"/>
      <c r="AC297" s="205"/>
      <c r="AD297" s="529"/>
      <c r="AE297" s="203"/>
      <c r="AF297" s="203"/>
      <c r="AG297" s="208"/>
      <c r="AH297" s="205"/>
      <c r="AI297" s="529"/>
      <c r="AJ297" s="203"/>
      <c r="AK297" s="203"/>
      <c r="AL297" s="208"/>
      <c r="AM297" s="205"/>
      <c r="AN297" s="529"/>
      <c r="AO297" s="203"/>
      <c r="AP297" s="203"/>
      <c r="AQ297" s="208"/>
      <c r="AR297" s="205"/>
      <c r="AS297" s="529"/>
      <c r="AT297" s="203"/>
      <c r="AU297" s="203"/>
      <c r="AV297" s="208"/>
      <c r="AW297" s="205"/>
      <c r="AX297" s="529"/>
    </row>
    <row r="298" spans="2:50" ht="14.25" customHeight="1">
      <c r="B298" s="494"/>
      <c r="C298" s="203">
        <v>12</v>
      </c>
      <c r="D298" s="206"/>
      <c r="E298" s="203"/>
      <c r="F298" s="203"/>
      <c r="G298" s="208"/>
      <c r="H298" s="529"/>
      <c r="I298" s="209"/>
      <c r="J298" s="209"/>
      <c r="K298" s="210"/>
      <c r="L298" s="530"/>
      <c r="M298" s="209"/>
      <c r="N298" s="494"/>
      <c r="O298" s="494"/>
      <c r="P298" s="203"/>
      <c r="Q298" s="203"/>
      <c r="R298" s="208"/>
      <c r="S298" s="205"/>
      <c r="T298" s="529"/>
      <c r="U298" s="203"/>
      <c r="V298" s="203"/>
      <c r="W298" s="208"/>
      <c r="X298" s="205"/>
      <c r="Y298" s="529"/>
      <c r="Z298" s="203"/>
      <c r="AA298" s="203"/>
      <c r="AB298" s="208"/>
      <c r="AC298" s="205"/>
      <c r="AD298" s="529"/>
      <c r="AE298" s="203"/>
      <c r="AF298" s="203"/>
      <c r="AG298" s="208"/>
      <c r="AH298" s="205"/>
      <c r="AI298" s="529"/>
      <c r="AJ298" s="203"/>
      <c r="AK298" s="203"/>
      <c r="AL298" s="208"/>
      <c r="AM298" s="205"/>
      <c r="AN298" s="529"/>
      <c r="AO298" s="203"/>
      <c r="AP298" s="203"/>
      <c r="AQ298" s="208"/>
      <c r="AR298" s="205"/>
      <c r="AS298" s="529"/>
      <c r="AT298" s="203"/>
      <c r="AU298" s="203"/>
      <c r="AV298" s="208"/>
      <c r="AW298" s="205"/>
      <c r="AX298" s="529"/>
    </row>
    <row r="299" spans="2:50" ht="14.25" customHeight="1">
      <c r="B299" s="494"/>
      <c r="C299" s="203">
        <v>13</v>
      </c>
      <c r="D299" s="206"/>
      <c r="E299" s="203"/>
      <c r="F299" s="203"/>
      <c r="G299" s="208"/>
      <c r="H299" s="529"/>
      <c r="I299" s="209"/>
      <c r="J299" s="209"/>
      <c r="K299" s="210"/>
      <c r="L299" s="530"/>
      <c r="M299" s="209"/>
      <c r="N299" s="494"/>
      <c r="O299" s="494"/>
      <c r="P299" s="203"/>
      <c r="Q299" s="203"/>
      <c r="R299" s="208"/>
      <c r="S299" s="205"/>
      <c r="T299" s="529"/>
      <c r="U299" s="203"/>
      <c r="V299" s="203"/>
      <c r="W299" s="208"/>
      <c r="X299" s="205"/>
      <c r="Y299" s="529"/>
      <c r="Z299" s="203"/>
      <c r="AA299" s="203"/>
      <c r="AB299" s="208"/>
      <c r="AC299" s="205"/>
      <c r="AD299" s="529"/>
      <c r="AE299" s="203"/>
      <c r="AF299" s="203"/>
      <c r="AG299" s="208"/>
      <c r="AH299" s="205"/>
      <c r="AI299" s="529"/>
      <c r="AJ299" s="203"/>
      <c r="AK299" s="203"/>
      <c r="AL299" s="208"/>
      <c r="AM299" s="205"/>
      <c r="AN299" s="529"/>
      <c r="AO299" s="203"/>
      <c r="AP299" s="203"/>
      <c r="AQ299" s="208"/>
      <c r="AR299" s="205"/>
      <c r="AS299" s="529"/>
      <c r="AT299" s="203"/>
      <c r="AU299" s="203"/>
      <c r="AV299" s="208"/>
      <c r="AW299" s="205"/>
      <c r="AX299" s="529"/>
    </row>
    <row r="300" spans="2:50" ht="14.25" customHeight="1">
      <c r="B300" s="494"/>
      <c r="C300" s="203">
        <v>14</v>
      </c>
      <c r="D300" s="206"/>
      <c r="E300" s="203"/>
      <c r="F300" s="203"/>
      <c r="G300" s="208"/>
      <c r="H300" s="529"/>
      <c r="I300" s="209"/>
      <c r="J300" s="209"/>
      <c r="K300" s="210"/>
      <c r="L300" s="530"/>
      <c r="M300" s="209"/>
      <c r="N300" s="494"/>
      <c r="O300" s="494"/>
      <c r="P300" s="203"/>
      <c r="Q300" s="203"/>
      <c r="R300" s="208"/>
      <c r="S300" s="205"/>
      <c r="T300" s="529"/>
      <c r="U300" s="203"/>
      <c r="V300" s="203"/>
      <c r="W300" s="208"/>
      <c r="X300" s="205"/>
      <c r="Y300" s="529"/>
      <c r="Z300" s="203"/>
      <c r="AA300" s="203"/>
      <c r="AB300" s="208"/>
      <c r="AC300" s="205"/>
      <c r="AD300" s="529"/>
      <c r="AE300" s="203"/>
      <c r="AF300" s="203"/>
      <c r="AG300" s="208"/>
      <c r="AH300" s="205"/>
      <c r="AI300" s="529"/>
      <c r="AJ300" s="203"/>
      <c r="AK300" s="203"/>
      <c r="AL300" s="208"/>
      <c r="AM300" s="205"/>
      <c r="AN300" s="529"/>
      <c r="AO300" s="203"/>
      <c r="AP300" s="203"/>
      <c r="AQ300" s="208"/>
      <c r="AR300" s="205"/>
      <c r="AS300" s="529"/>
      <c r="AT300" s="203"/>
      <c r="AU300" s="203"/>
      <c r="AV300" s="208"/>
      <c r="AW300" s="205"/>
      <c r="AX300" s="529"/>
    </row>
    <row r="301" spans="2:50" ht="14.25" customHeight="1">
      <c r="B301" s="494"/>
      <c r="C301" s="203">
        <v>15</v>
      </c>
      <c r="D301" s="206"/>
      <c r="E301" s="203"/>
      <c r="F301" s="203"/>
      <c r="G301" s="208"/>
      <c r="H301" s="529"/>
      <c r="I301" s="209"/>
      <c r="J301" s="209"/>
      <c r="K301" s="210"/>
      <c r="L301" s="530"/>
      <c r="M301" s="209"/>
      <c r="N301" s="494"/>
      <c r="O301" s="494"/>
      <c r="P301" s="203"/>
      <c r="Q301" s="207"/>
      <c r="R301" s="208"/>
      <c r="S301" s="205"/>
      <c r="T301" s="529"/>
      <c r="U301" s="203"/>
      <c r="V301" s="203"/>
      <c r="W301" s="208"/>
      <c r="X301" s="205"/>
      <c r="Y301" s="529"/>
      <c r="Z301" s="203"/>
      <c r="AA301" s="203"/>
      <c r="AB301" s="208"/>
      <c r="AC301" s="205"/>
      <c r="AD301" s="529"/>
      <c r="AE301" s="203"/>
      <c r="AF301" s="203"/>
      <c r="AG301" s="208"/>
      <c r="AH301" s="205"/>
      <c r="AI301" s="529"/>
      <c r="AJ301" s="203"/>
      <c r="AK301" s="203"/>
      <c r="AL301" s="208"/>
      <c r="AM301" s="205"/>
      <c r="AN301" s="529"/>
      <c r="AO301" s="203"/>
      <c r="AP301" s="203"/>
      <c r="AQ301" s="208"/>
      <c r="AR301" s="205"/>
      <c r="AS301" s="529"/>
      <c r="AT301" s="203"/>
      <c r="AU301" s="203"/>
      <c r="AV301" s="208"/>
      <c r="AW301" s="205"/>
      <c r="AX301" s="529"/>
    </row>
    <row r="302" spans="2:50" ht="14.25" customHeight="1" collapsed="1">
      <c r="B302" s="531" t="s">
        <v>763</v>
      </c>
      <c r="C302" s="532"/>
      <c r="D302" s="532"/>
      <c r="E302" s="532"/>
      <c r="F302" s="532"/>
      <c r="G302" s="532"/>
      <c r="H302" s="532"/>
      <c r="I302" s="532"/>
      <c r="J302" s="532"/>
      <c r="K302" s="532"/>
      <c r="L302" s="532"/>
      <c r="M302" s="533"/>
      <c r="N302" s="575" t="s">
        <v>445</v>
      </c>
      <c r="O302" s="575" t="s">
        <v>105</v>
      </c>
      <c r="P302" s="587">
        <f>AT282+1</f>
        <v>45972</v>
      </c>
      <c r="Q302" s="588"/>
      <c r="R302" s="588"/>
      <c r="S302" s="588"/>
      <c r="T302" s="588"/>
      <c r="U302" s="589">
        <f>P302+1</f>
        <v>45973</v>
      </c>
      <c r="V302" s="590"/>
      <c r="W302" s="590"/>
      <c r="X302" s="590"/>
      <c r="Y302" s="590"/>
      <c r="Z302" s="587">
        <f t="shared" ref="Z302" si="379">U302+1</f>
        <v>45974</v>
      </c>
      <c r="AA302" s="588"/>
      <c r="AB302" s="588"/>
      <c r="AC302" s="588"/>
      <c r="AD302" s="588"/>
      <c r="AE302" s="589">
        <f t="shared" ref="AE302" si="380">Z302+1</f>
        <v>45975</v>
      </c>
      <c r="AF302" s="590"/>
      <c r="AG302" s="590"/>
      <c r="AH302" s="590"/>
      <c r="AI302" s="590"/>
      <c r="AJ302" s="591">
        <f t="shared" ref="AJ302" si="381">AE302+1</f>
        <v>45976</v>
      </c>
      <c r="AK302" s="592"/>
      <c r="AL302" s="592"/>
      <c r="AM302" s="592"/>
      <c r="AN302" s="593"/>
      <c r="AO302" s="589">
        <f t="shared" ref="AO302" si="382">AJ302+1</f>
        <v>45977</v>
      </c>
      <c r="AP302" s="590"/>
      <c r="AQ302" s="590"/>
      <c r="AR302" s="590"/>
      <c r="AS302" s="590"/>
      <c r="AT302" s="591">
        <f t="shared" ref="AT302" si="383">AO302+1</f>
        <v>45978</v>
      </c>
      <c r="AU302" s="592"/>
      <c r="AV302" s="592"/>
      <c r="AW302" s="592"/>
      <c r="AX302" s="593"/>
    </row>
    <row r="303" spans="2:50" ht="14.25" customHeight="1">
      <c r="B303" s="534"/>
      <c r="C303" s="534"/>
      <c r="D303" s="534"/>
      <c r="E303" s="534"/>
      <c r="F303" s="534"/>
      <c r="G303" s="534"/>
      <c r="H303" s="534"/>
      <c r="I303" s="534"/>
      <c r="J303" s="534"/>
      <c r="K303" s="534"/>
      <c r="L303" s="534"/>
      <c r="M303" s="535"/>
      <c r="N303" s="577"/>
      <c r="O303" s="577"/>
      <c r="P303" s="594">
        <f>P302</f>
        <v>45972</v>
      </c>
      <c r="Q303" s="594"/>
      <c r="R303" s="594"/>
      <c r="S303" s="594"/>
      <c r="T303" s="594"/>
      <c r="U303" s="595">
        <f>U302</f>
        <v>45973</v>
      </c>
      <c r="V303" s="595"/>
      <c r="W303" s="595"/>
      <c r="X303" s="595"/>
      <c r="Y303" s="595"/>
      <c r="Z303" s="594">
        <f t="shared" ref="Z303" si="384">Z302</f>
        <v>45974</v>
      </c>
      <c r="AA303" s="594"/>
      <c r="AB303" s="594"/>
      <c r="AC303" s="594"/>
      <c r="AD303" s="594"/>
      <c r="AE303" s="595">
        <f t="shared" ref="AE303" si="385">AE302</f>
        <v>45975</v>
      </c>
      <c r="AF303" s="595"/>
      <c r="AG303" s="595"/>
      <c r="AH303" s="595"/>
      <c r="AI303" s="595"/>
      <c r="AJ303" s="596">
        <f t="shared" ref="AJ303" si="386">AJ302</f>
        <v>45976</v>
      </c>
      <c r="AK303" s="597"/>
      <c r="AL303" s="597"/>
      <c r="AM303" s="597"/>
      <c r="AN303" s="598"/>
      <c r="AO303" s="595">
        <f t="shared" ref="AO303" si="387">AO302</f>
        <v>45977</v>
      </c>
      <c r="AP303" s="595"/>
      <c r="AQ303" s="595"/>
      <c r="AR303" s="595"/>
      <c r="AS303" s="595"/>
      <c r="AT303" s="596">
        <f t="shared" ref="AT303" si="388">AT302</f>
        <v>45978</v>
      </c>
      <c r="AU303" s="597"/>
      <c r="AV303" s="597"/>
      <c r="AW303" s="597"/>
      <c r="AX303" s="598"/>
    </row>
    <row r="304" spans="2:50" ht="14.25" customHeight="1">
      <c r="B304" s="494" t="s">
        <v>165</v>
      </c>
      <c r="C304" s="494" t="s">
        <v>160</v>
      </c>
      <c r="D304" s="494"/>
      <c r="E304" s="494" t="s">
        <v>161</v>
      </c>
      <c r="F304" s="494"/>
      <c r="G304" s="494"/>
      <c r="H304" s="494" t="s">
        <v>166</v>
      </c>
      <c r="I304" s="527" t="s">
        <v>446</v>
      </c>
      <c r="J304" s="527"/>
      <c r="K304" s="527"/>
      <c r="L304" s="527" t="s">
        <v>166</v>
      </c>
      <c r="M304" s="527" t="s">
        <v>168</v>
      </c>
      <c r="N304" s="494"/>
      <c r="O304" s="494" t="s">
        <v>167</v>
      </c>
      <c r="P304" s="494" t="s">
        <v>163</v>
      </c>
      <c r="Q304" s="494"/>
      <c r="R304" s="494"/>
      <c r="S304" s="494"/>
      <c r="T304" s="494" t="s">
        <v>166</v>
      </c>
      <c r="U304" s="494" t="s">
        <v>163</v>
      </c>
      <c r="V304" s="494"/>
      <c r="W304" s="494"/>
      <c r="X304" s="494"/>
      <c r="Y304" s="494" t="s">
        <v>166</v>
      </c>
      <c r="Z304" s="494" t="s">
        <v>163</v>
      </c>
      <c r="AA304" s="494"/>
      <c r="AB304" s="494"/>
      <c r="AC304" s="494"/>
      <c r="AD304" s="494" t="s">
        <v>166</v>
      </c>
      <c r="AE304" s="494" t="s">
        <v>163</v>
      </c>
      <c r="AF304" s="494"/>
      <c r="AG304" s="494"/>
      <c r="AH304" s="494"/>
      <c r="AI304" s="494" t="s">
        <v>166</v>
      </c>
      <c r="AJ304" s="494" t="s">
        <v>163</v>
      </c>
      <c r="AK304" s="494"/>
      <c r="AL304" s="494"/>
      <c r="AM304" s="494"/>
      <c r="AN304" s="494" t="s">
        <v>166</v>
      </c>
      <c r="AO304" s="494" t="s">
        <v>163</v>
      </c>
      <c r="AP304" s="494"/>
      <c r="AQ304" s="494"/>
      <c r="AR304" s="494"/>
      <c r="AS304" s="494" t="s">
        <v>166</v>
      </c>
      <c r="AT304" s="494" t="s">
        <v>163</v>
      </c>
      <c r="AU304" s="494"/>
      <c r="AV304" s="494"/>
      <c r="AW304" s="494"/>
      <c r="AX304" s="494" t="s">
        <v>166</v>
      </c>
    </row>
    <row r="305" spans="2:50" ht="14.25" customHeight="1">
      <c r="B305" s="494"/>
      <c r="C305" s="494"/>
      <c r="D305" s="494"/>
      <c r="E305" s="494" t="s">
        <v>447</v>
      </c>
      <c r="F305" s="494"/>
      <c r="G305" s="494"/>
      <c r="H305" s="494"/>
      <c r="I305" s="527" t="s">
        <v>447</v>
      </c>
      <c r="J305" s="527"/>
      <c r="K305" s="527"/>
      <c r="L305" s="527"/>
      <c r="M305" s="527"/>
      <c r="N305" s="494"/>
      <c r="O305" s="494"/>
      <c r="P305" s="494" t="s">
        <v>448</v>
      </c>
      <c r="Q305" s="494"/>
      <c r="R305" s="494"/>
      <c r="S305" s="494"/>
      <c r="T305" s="494"/>
      <c r="U305" s="494" t="s">
        <v>448</v>
      </c>
      <c r="V305" s="494"/>
      <c r="W305" s="494"/>
      <c r="X305" s="494"/>
      <c r="Y305" s="494"/>
      <c r="Z305" s="494" t="s">
        <v>448</v>
      </c>
      <c r="AA305" s="494"/>
      <c r="AB305" s="494"/>
      <c r="AC305" s="494"/>
      <c r="AD305" s="494"/>
      <c r="AE305" s="494" t="s">
        <v>448</v>
      </c>
      <c r="AF305" s="494"/>
      <c r="AG305" s="494"/>
      <c r="AH305" s="494"/>
      <c r="AI305" s="494"/>
      <c r="AJ305" s="494" t="s">
        <v>448</v>
      </c>
      <c r="AK305" s="494"/>
      <c r="AL305" s="494"/>
      <c r="AM305" s="494"/>
      <c r="AN305" s="494"/>
      <c r="AO305" s="494" t="s">
        <v>448</v>
      </c>
      <c r="AP305" s="494"/>
      <c r="AQ305" s="494"/>
      <c r="AR305" s="494"/>
      <c r="AS305" s="494"/>
      <c r="AT305" s="494" t="s">
        <v>448</v>
      </c>
      <c r="AU305" s="494"/>
      <c r="AV305" s="494"/>
      <c r="AW305" s="494"/>
      <c r="AX305" s="494"/>
    </row>
    <row r="306" spans="2:50" ht="14.25" customHeight="1">
      <c r="B306" s="494"/>
      <c r="C306" s="494"/>
      <c r="D306" s="494"/>
      <c r="E306" s="203" t="s">
        <v>162</v>
      </c>
      <c r="F306" s="203" t="s">
        <v>449</v>
      </c>
      <c r="G306" s="203" t="s">
        <v>164</v>
      </c>
      <c r="H306" s="494"/>
      <c r="I306" s="204" t="s">
        <v>162</v>
      </c>
      <c r="J306" s="204" t="s">
        <v>449</v>
      </c>
      <c r="K306" s="204" t="s">
        <v>164</v>
      </c>
      <c r="L306" s="527"/>
      <c r="M306" s="527"/>
      <c r="N306" s="494"/>
      <c r="O306" s="494"/>
      <c r="P306" s="203" t="s">
        <v>162</v>
      </c>
      <c r="Q306" s="203" t="s">
        <v>449</v>
      </c>
      <c r="R306" s="203" t="s">
        <v>164</v>
      </c>
      <c r="S306" s="205" t="s">
        <v>168</v>
      </c>
      <c r="T306" s="494"/>
      <c r="U306" s="203" t="s">
        <v>162</v>
      </c>
      <c r="V306" s="203" t="s">
        <v>449</v>
      </c>
      <c r="W306" s="203" t="s">
        <v>164</v>
      </c>
      <c r="X306" s="205" t="s">
        <v>168</v>
      </c>
      <c r="Y306" s="494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494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494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494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494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494"/>
    </row>
    <row r="307" spans="2:50" ht="14.25" customHeight="1">
      <c r="B307" s="494" t="s">
        <v>501</v>
      </c>
      <c r="C307" s="203">
        <v>1</v>
      </c>
      <c r="D307" s="206" t="s">
        <v>421</v>
      </c>
      <c r="E307" s="203">
        <v>21</v>
      </c>
      <c r="F307" s="203">
        <v>3600</v>
      </c>
      <c r="G307" s="208">
        <f t="shared" ref="G307:G311" si="389">F307/E307</f>
        <v>171.42857142857142</v>
      </c>
      <c r="H307" s="529">
        <f>AVERAGE(G307:G321)</f>
        <v>176.75187969924815</v>
      </c>
      <c r="I307" s="209">
        <f>AVERAGE(P307,U307,Z307,AE307,AJ307,AO307,AT307)</f>
        <v>21</v>
      </c>
      <c r="J307" s="209">
        <f>AVERAGE(Q307,V307,AA307,AF307,AK307,AP307,AU307)</f>
        <v>3114.1919189156265</v>
      </c>
      <c r="K307" s="210">
        <f>AVERAGE(R307,W307,AB307,AG307,AL307,AQ307,AV307)</f>
        <v>148.29485328169653</v>
      </c>
      <c r="L307" s="530">
        <f>IFERROR(AVERAGE(K307:K321),"-")</f>
        <v>156.88693660648929</v>
      </c>
      <c r="M307" s="209">
        <f>RANK(K307, K$307:$K$321)</f>
        <v>5</v>
      </c>
      <c r="N307" s="494"/>
      <c r="O307" s="494"/>
      <c r="P307" s="207">
        <v>21</v>
      </c>
      <c r="Q307" s="207">
        <v>3111.8359739049374</v>
      </c>
      <c r="R307" s="208">
        <f t="shared" ref="R307:R311" si="390">Q307/P307</f>
        <v>148.18266542404464</v>
      </c>
      <c r="S307" s="205">
        <f>RANK(R307, R$307:R$321)</f>
        <v>5</v>
      </c>
      <c r="T307" s="529">
        <f>AVERAGE(R307:R321)</f>
        <v>156.83369091681567</v>
      </c>
      <c r="U307" s="207">
        <v>21</v>
      </c>
      <c r="V307" s="207">
        <v>3111.7241379310326</v>
      </c>
      <c r="W307" s="208">
        <f t="shared" ref="W307:W311" si="391">V307/U307</f>
        <v>148.17733990147775</v>
      </c>
      <c r="X307" s="205">
        <f>RANK(W307, W$307:W$321)</f>
        <v>5</v>
      </c>
      <c r="Y307" s="529">
        <f>AVERAGE(W307:W321)</f>
        <v>156.83296169102931</v>
      </c>
      <c r="Z307" s="207">
        <v>21</v>
      </c>
      <c r="AA307" s="207">
        <v>3112.5890736342076</v>
      </c>
      <c r="AB307" s="208">
        <f t="shared" ref="AB307:AB311" si="392">AA307/Z307</f>
        <v>148.21852731591466</v>
      </c>
      <c r="AC307" s="205">
        <f>RANK(AB307, AB$307:AB$321)</f>
        <v>5</v>
      </c>
      <c r="AD307" s="529">
        <f>AVERAGE(AB307:AB321)</f>
        <v>156.85617637561413</v>
      </c>
      <c r="AE307" s="207">
        <v>21</v>
      </c>
      <c r="AF307" s="207">
        <v>3112.9493621955899</v>
      </c>
      <c r="AG307" s="208">
        <f t="shared" ref="AG307:AG311" si="393">AF307/AE307</f>
        <v>148.23568391407571</v>
      </c>
      <c r="AH307" s="205">
        <f>RANK(AG307, AG$307:AG$321)</f>
        <v>5</v>
      </c>
      <c r="AI307" s="529">
        <f>AVERAGE(AG307:AG321)</f>
        <v>156.86902597532077</v>
      </c>
      <c r="AJ307" s="207">
        <v>21</v>
      </c>
      <c r="AK307" s="207">
        <v>3113.7072685031553</v>
      </c>
      <c r="AL307" s="208">
        <f t="shared" ref="AL307:AL311" si="394">AK307/AJ307</f>
        <v>148.27177469062644</v>
      </c>
      <c r="AM307" s="205">
        <f>RANK(AL307, AL$307:AL$321)</f>
        <v>5</v>
      </c>
      <c r="AN307" s="529">
        <f>AVERAGE(AL307:AL321)</f>
        <v>156.87901177901426</v>
      </c>
      <c r="AO307" s="207">
        <v>21</v>
      </c>
      <c r="AP307" s="207">
        <v>3114.4329896907225</v>
      </c>
      <c r="AQ307" s="208">
        <f t="shared" ref="AQ307:AQ311" si="395">AP307/AO307</f>
        <v>148.30633284241534</v>
      </c>
      <c r="AR307" s="205">
        <f>RANK(AQ307, AQ$307:AQ$321)</f>
        <v>5</v>
      </c>
      <c r="AS307" s="529">
        <f>AVERAGE(AQ307:AQ321)</f>
        <v>156.89670582660159</v>
      </c>
      <c r="AT307" s="207">
        <v>21</v>
      </c>
      <c r="AU307" s="207">
        <v>3122.1046265497425</v>
      </c>
      <c r="AV307" s="208">
        <f t="shared" ref="AV307:AV311" si="396">AU307/AT307</f>
        <v>148.67164888332107</v>
      </c>
      <c r="AW307" s="205">
        <f>RANK(AV307, AV$307:AV$321)</f>
        <v>5</v>
      </c>
      <c r="AX307" s="529">
        <f>AVERAGE(AV307:AV321)</f>
        <v>157.04098368102933</v>
      </c>
    </row>
    <row r="308" spans="2:50" ht="14.25" customHeight="1">
      <c r="B308" s="494"/>
      <c r="C308" s="203">
        <v>2</v>
      </c>
      <c r="D308" s="206" t="s">
        <v>427</v>
      </c>
      <c r="E308" s="203">
        <v>20</v>
      </c>
      <c r="F308" s="203">
        <v>3600</v>
      </c>
      <c r="G308" s="208">
        <f t="shared" si="389"/>
        <v>180</v>
      </c>
      <c r="H308" s="529"/>
      <c r="I308" s="209">
        <f t="shared" ref="I308:K311" si="397">AVERAGE(P308,U308,Z308,AE308,AJ308,AO308,AT308)</f>
        <v>20</v>
      </c>
      <c r="J308" s="209">
        <f t="shared" si="397"/>
        <v>3251.8211292383653</v>
      </c>
      <c r="K308" s="210">
        <f t="shared" si="397"/>
        <v>162.59105646191827</v>
      </c>
      <c r="L308" s="530"/>
      <c r="M308" s="209">
        <f>RANK(K308, K$307:$K$321)</f>
        <v>2</v>
      </c>
      <c r="N308" s="494"/>
      <c r="O308" s="494"/>
      <c r="P308" s="207">
        <v>20</v>
      </c>
      <c r="Q308" s="207">
        <v>3252.1246458923483</v>
      </c>
      <c r="R308" s="208">
        <f t="shared" si="390"/>
        <v>162.60623229461743</v>
      </c>
      <c r="S308" s="205">
        <f t="shared" ref="S308:S311" si="398">RANK(R308, R$307:R$321)</f>
        <v>2</v>
      </c>
      <c r="T308" s="529"/>
      <c r="U308" s="207">
        <v>20</v>
      </c>
      <c r="V308" s="207">
        <v>3252.1433591004898</v>
      </c>
      <c r="W308" s="208">
        <f t="shared" si="391"/>
        <v>162.60716795502449</v>
      </c>
      <c r="X308" s="205">
        <f t="shared" ref="X308:X311" si="399">RANK(W308, W$307:W$321)</f>
        <v>2</v>
      </c>
      <c r="Y308" s="529"/>
      <c r="Z308" s="207">
        <v>20</v>
      </c>
      <c r="AA308" s="207">
        <v>3251.4609681639772</v>
      </c>
      <c r="AB308" s="208">
        <f t="shared" si="392"/>
        <v>162.57304840819887</v>
      </c>
      <c r="AC308" s="205">
        <f t="shared" ref="AC308:AC311" si="400">RANK(AB308, AB$307:AB$321)</f>
        <v>2</v>
      </c>
      <c r="AD308" s="529"/>
      <c r="AE308" s="207">
        <v>20</v>
      </c>
      <c r="AF308" s="207">
        <v>3251.217137293082</v>
      </c>
      <c r="AG308" s="208">
        <f t="shared" si="393"/>
        <v>162.56085686465411</v>
      </c>
      <c r="AH308" s="205">
        <f t="shared" ref="AH308:AH311" si="401">RANK(AG308, AG$307:AG$321)</f>
        <v>2</v>
      </c>
      <c r="AI308" s="529"/>
      <c r="AJ308" s="207">
        <v>20</v>
      </c>
      <c r="AK308" s="207">
        <v>3251.6129032258127</v>
      </c>
      <c r="AL308" s="208">
        <f t="shared" si="394"/>
        <v>162.58064516129065</v>
      </c>
      <c r="AM308" s="205">
        <f t="shared" ref="AM308:AM311" si="402">RANK(AL308, AL$307:AL$321)</f>
        <v>2</v>
      </c>
      <c r="AN308" s="529"/>
      <c r="AO308" s="207">
        <v>20</v>
      </c>
      <c r="AP308" s="207">
        <v>3252.1602513747071</v>
      </c>
      <c r="AQ308" s="208">
        <f t="shared" si="395"/>
        <v>162.60801256873535</v>
      </c>
      <c r="AR308" s="205">
        <f t="shared" ref="AR308:AR311" si="403">RANK(AQ308, AQ$307:AQ$321)</f>
        <v>2</v>
      </c>
      <c r="AS308" s="529"/>
      <c r="AT308" s="207">
        <v>20</v>
      </c>
      <c r="AU308" s="207">
        <v>3252.0286396181391</v>
      </c>
      <c r="AV308" s="208">
        <f t="shared" si="396"/>
        <v>162.60143198090697</v>
      </c>
      <c r="AW308" s="205">
        <f t="shared" ref="AW308:AW311" si="404">RANK(AV308, AV$307:AV$321)</f>
        <v>2</v>
      </c>
      <c r="AX308" s="529"/>
    </row>
    <row r="309" spans="2:50" ht="14.25" customHeight="1">
      <c r="B309" s="494"/>
      <c r="C309" s="203">
        <v>3</v>
      </c>
      <c r="D309" s="206" t="s">
        <v>426</v>
      </c>
      <c r="E309" s="203">
        <v>21</v>
      </c>
      <c r="F309" s="203">
        <v>3600</v>
      </c>
      <c r="G309" s="208">
        <f t="shared" si="389"/>
        <v>171.42857142857142</v>
      </c>
      <c r="H309" s="529"/>
      <c r="I309" s="209">
        <f t="shared" si="397"/>
        <v>21</v>
      </c>
      <c r="J309" s="209">
        <f t="shared" si="397"/>
        <v>3251.9287562824247</v>
      </c>
      <c r="K309" s="210">
        <f t="shared" si="397"/>
        <v>154.8537502991631</v>
      </c>
      <c r="L309" s="530"/>
      <c r="M309" s="209">
        <f>RANK(K309, K$307:$K$321)</f>
        <v>3</v>
      </c>
      <c r="N309" s="494"/>
      <c r="O309" s="494"/>
      <c r="P309" s="207">
        <v>21</v>
      </c>
      <c r="Q309" s="207">
        <v>3252.5033829499339</v>
      </c>
      <c r="R309" s="208">
        <f t="shared" si="390"/>
        <v>154.88111347380638</v>
      </c>
      <c r="S309" s="205">
        <f t="shared" si="398"/>
        <v>3</v>
      </c>
      <c r="T309" s="529"/>
      <c r="U309" s="207">
        <v>21</v>
      </c>
      <c r="V309" s="207">
        <v>3252.0582971107133</v>
      </c>
      <c r="W309" s="208">
        <f t="shared" si="391"/>
        <v>154.85991891003397</v>
      </c>
      <c r="X309" s="205">
        <f t="shared" si="399"/>
        <v>3</v>
      </c>
      <c r="Y309" s="529"/>
      <c r="Z309" s="207">
        <v>21</v>
      </c>
      <c r="AA309" s="207">
        <v>3251.8248175182475</v>
      </c>
      <c r="AB309" s="208">
        <f t="shared" si="392"/>
        <v>154.84880083420225</v>
      </c>
      <c r="AC309" s="205">
        <f t="shared" si="400"/>
        <v>3</v>
      </c>
      <c r="AD309" s="529"/>
      <c r="AE309" s="207">
        <v>21</v>
      </c>
      <c r="AF309" s="207">
        <v>3251.6708229426458</v>
      </c>
      <c r="AG309" s="208">
        <f t="shared" si="393"/>
        <v>154.84146775917361</v>
      </c>
      <c r="AH309" s="205">
        <f t="shared" si="401"/>
        <v>3</v>
      </c>
      <c r="AI309" s="529"/>
      <c r="AJ309" s="207">
        <v>21</v>
      </c>
      <c r="AK309" s="207">
        <v>3251.5311510031702</v>
      </c>
      <c r="AL309" s="208">
        <f t="shared" si="394"/>
        <v>154.83481671443667</v>
      </c>
      <c r="AM309" s="205">
        <f t="shared" si="402"/>
        <v>4</v>
      </c>
      <c r="AN309" s="529"/>
      <c r="AO309" s="207">
        <v>21</v>
      </c>
      <c r="AP309" s="207">
        <v>3251.8208955223886</v>
      </c>
      <c r="AQ309" s="208">
        <f t="shared" si="395"/>
        <v>154.84861407249468</v>
      </c>
      <c r="AR309" s="205">
        <f t="shared" si="403"/>
        <v>4</v>
      </c>
      <c r="AS309" s="529"/>
      <c r="AT309" s="207">
        <v>21</v>
      </c>
      <c r="AU309" s="207">
        <v>3252.0919269298765</v>
      </c>
      <c r="AV309" s="208">
        <f t="shared" si="396"/>
        <v>154.86152032999411</v>
      </c>
      <c r="AW309" s="205">
        <f t="shared" si="404"/>
        <v>3</v>
      </c>
      <c r="AX309" s="529"/>
    </row>
    <row r="310" spans="2:50" ht="14.25" customHeight="1">
      <c r="B310" s="494"/>
      <c r="C310" s="203">
        <v>4</v>
      </c>
      <c r="D310" s="206" t="s">
        <v>424</v>
      </c>
      <c r="E310" s="203">
        <v>19</v>
      </c>
      <c r="F310" s="203">
        <v>3600</v>
      </c>
      <c r="G310" s="208">
        <f t="shared" si="389"/>
        <v>189.47368421052633</v>
      </c>
      <c r="H310" s="529"/>
      <c r="I310" s="209">
        <f t="shared" si="397"/>
        <v>19</v>
      </c>
      <c r="J310" s="209">
        <f t="shared" si="397"/>
        <v>3113.6766134364184</v>
      </c>
      <c r="K310" s="210">
        <f t="shared" si="397"/>
        <v>163.87771649665362</v>
      </c>
      <c r="L310" s="530"/>
      <c r="M310" s="209">
        <f>RANK(K310, K$307:$K$321)</f>
        <v>1</v>
      </c>
      <c r="N310" s="494"/>
      <c r="O310" s="494"/>
      <c r="P310" s="207">
        <v>19</v>
      </c>
      <c r="Q310" s="207">
        <v>3111.557788944714</v>
      </c>
      <c r="R310" s="208">
        <f t="shared" si="390"/>
        <v>163.76619941814283</v>
      </c>
      <c r="S310" s="205">
        <f t="shared" si="398"/>
        <v>1</v>
      </c>
      <c r="T310" s="529"/>
      <c r="U310" s="207">
        <v>19</v>
      </c>
      <c r="V310" s="207">
        <v>3111.6406966086129</v>
      </c>
      <c r="W310" s="208">
        <f t="shared" si="391"/>
        <v>163.77056297940067</v>
      </c>
      <c r="X310" s="205">
        <f t="shared" si="399"/>
        <v>1</v>
      </c>
      <c r="Y310" s="529"/>
      <c r="Z310" s="207">
        <v>19</v>
      </c>
      <c r="AA310" s="207">
        <v>3112.9175946547953</v>
      </c>
      <c r="AB310" s="208">
        <f t="shared" si="392"/>
        <v>163.83776813972608</v>
      </c>
      <c r="AC310" s="205">
        <f t="shared" si="400"/>
        <v>1</v>
      </c>
      <c r="AD310" s="529"/>
      <c r="AE310" s="207">
        <v>19</v>
      </c>
      <c r="AF310" s="207">
        <v>3113.6363636363672</v>
      </c>
      <c r="AG310" s="208">
        <f t="shared" si="393"/>
        <v>163.8755980861246</v>
      </c>
      <c r="AH310" s="205">
        <f t="shared" si="401"/>
        <v>1</v>
      </c>
      <c r="AI310" s="529"/>
      <c r="AJ310" s="207">
        <v>19</v>
      </c>
      <c r="AK310" s="207">
        <v>3112.8964059196669</v>
      </c>
      <c r="AL310" s="208">
        <f t="shared" si="394"/>
        <v>163.83665294314036</v>
      </c>
      <c r="AM310" s="205">
        <f t="shared" si="402"/>
        <v>1</v>
      </c>
      <c r="AN310" s="529"/>
      <c r="AO310" s="207">
        <v>19</v>
      </c>
      <c r="AP310" s="207">
        <v>3112.962962962968</v>
      </c>
      <c r="AQ310" s="208">
        <f t="shared" si="395"/>
        <v>163.84015594541938</v>
      </c>
      <c r="AR310" s="205">
        <f t="shared" si="403"/>
        <v>1</v>
      </c>
      <c r="AS310" s="529"/>
      <c r="AT310" s="207">
        <v>19</v>
      </c>
      <c r="AU310" s="207">
        <v>3120.1244813278045</v>
      </c>
      <c r="AV310" s="208">
        <f t="shared" si="396"/>
        <v>164.2170779646213</v>
      </c>
      <c r="AW310" s="205">
        <f t="shared" si="404"/>
        <v>1</v>
      </c>
      <c r="AX310" s="529"/>
    </row>
    <row r="311" spans="2:50" ht="14.25" customHeight="1">
      <c r="B311" s="494"/>
      <c r="C311" s="203">
        <v>5</v>
      </c>
      <c r="D311" s="206" t="s">
        <v>425</v>
      </c>
      <c r="E311" s="203">
        <v>21</v>
      </c>
      <c r="F311" s="203">
        <v>3600</v>
      </c>
      <c r="G311" s="208">
        <f t="shared" si="389"/>
        <v>171.42857142857142</v>
      </c>
      <c r="H311" s="529"/>
      <c r="I311" s="209">
        <f t="shared" si="397"/>
        <v>21</v>
      </c>
      <c r="J311" s="209">
        <f t="shared" si="397"/>
        <v>3251.1634363533144</v>
      </c>
      <c r="K311" s="210">
        <f t="shared" si="397"/>
        <v>154.81730649301494</v>
      </c>
      <c r="L311" s="530"/>
      <c r="M311" s="209">
        <f>RANK(K311, K$307:$K$321)</f>
        <v>4</v>
      </c>
      <c r="N311" s="494"/>
      <c r="O311" s="494"/>
      <c r="P311" s="207">
        <v>21</v>
      </c>
      <c r="Q311" s="207">
        <v>3249.3771234428064</v>
      </c>
      <c r="R311" s="208">
        <f t="shared" si="390"/>
        <v>154.73224397346698</v>
      </c>
      <c r="S311" s="205">
        <f t="shared" si="398"/>
        <v>4</v>
      </c>
      <c r="T311" s="529"/>
      <c r="U311" s="207">
        <v>21</v>
      </c>
      <c r="V311" s="207">
        <v>3249.7461928934003</v>
      </c>
      <c r="W311" s="208">
        <f t="shared" si="391"/>
        <v>154.74981870920953</v>
      </c>
      <c r="X311" s="205">
        <f t="shared" si="399"/>
        <v>4</v>
      </c>
      <c r="Y311" s="529"/>
      <c r="Z311" s="207">
        <v>21</v>
      </c>
      <c r="AA311" s="207">
        <v>3250.8574807806049</v>
      </c>
      <c r="AB311" s="208">
        <f t="shared" si="392"/>
        <v>154.8027371800288</v>
      </c>
      <c r="AC311" s="205">
        <f t="shared" si="400"/>
        <v>4</v>
      </c>
      <c r="AD311" s="529"/>
      <c r="AE311" s="207">
        <v>21</v>
      </c>
      <c r="AF311" s="207">
        <v>3251.4619883040918</v>
      </c>
      <c r="AG311" s="208">
        <f t="shared" si="393"/>
        <v>154.83152325257581</v>
      </c>
      <c r="AH311" s="205">
        <f t="shared" si="401"/>
        <v>4</v>
      </c>
      <c r="AI311" s="529"/>
      <c r="AJ311" s="207">
        <v>21</v>
      </c>
      <c r="AK311" s="207">
        <v>3252.2945570971206</v>
      </c>
      <c r="AL311" s="208">
        <f t="shared" si="394"/>
        <v>154.87116938557716</v>
      </c>
      <c r="AM311" s="205">
        <f t="shared" si="402"/>
        <v>3</v>
      </c>
      <c r="AN311" s="529"/>
      <c r="AO311" s="207">
        <v>21</v>
      </c>
      <c r="AP311" s="207">
        <v>3252.4886877828071</v>
      </c>
      <c r="AQ311" s="208">
        <f t="shared" si="395"/>
        <v>154.88041370394319</v>
      </c>
      <c r="AR311" s="205">
        <f t="shared" si="403"/>
        <v>3</v>
      </c>
      <c r="AS311" s="529"/>
      <c r="AT311" s="207">
        <v>21</v>
      </c>
      <c r="AU311" s="207">
        <v>3251.9180241723648</v>
      </c>
      <c r="AV311" s="208">
        <f t="shared" si="396"/>
        <v>154.85323924630308</v>
      </c>
      <c r="AW311" s="205">
        <f t="shared" si="404"/>
        <v>4</v>
      </c>
      <c r="AX311" s="529"/>
    </row>
    <row r="312" spans="2:50" ht="14.25" customHeight="1">
      <c r="B312" s="494"/>
      <c r="C312" s="203">
        <v>6</v>
      </c>
      <c r="D312" s="206"/>
      <c r="E312" s="203"/>
      <c r="F312" s="203"/>
      <c r="G312" s="208"/>
      <c r="H312" s="529"/>
      <c r="I312" s="209"/>
      <c r="J312" s="209"/>
      <c r="K312" s="210"/>
      <c r="L312" s="530"/>
      <c r="M312" s="209"/>
      <c r="N312" s="494"/>
      <c r="O312" s="494"/>
      <c r="P312" s="207"/>
      <c r="Q312" s="207"/>
      <c r="R312" s="208"/>
      <c r="S312" s="205"/>
      <c r="T312" s="529"/>
      <c r="U312" s="207"/>
      <c r="V312" s="207"/>
      <c r="W312" s="208"/>
      <c r="X312" s="205"/>
      <c r="Y312" s="529"/>
      <c r="Z312" s="207"/>
      <c r="AA312" s="207"/>
      <c r="AB312" s="208"/>
      <c r="AC312" s="205"/>
      <c r="AD312" s="529"/>
      <c r="AE312" s="207"/>
      <c r="AF312" s="207"/>
      <c r="AG312" s="208"/>
      <c r="AH312" s="205"/>
      <c r="AI312" s="529"/>
      <c r="AJ312" s="207"/>
      <c r="AK312" s="207"/>
      <c r="AL312" s="208"/>
      <c r="AM312" s="205"/>
      <c r="AN312" s="529"/>
      <c r="AO312" s="207"/>
      <c r="AP312" s="207"/>
      <c r="AQ312" s="208"/>
      <c r="AR312" s="205"/>
      <c r="AS312" s="529"/>
      <c r="AT312" s="207"/>
      <c r="AU312" s="207"/>
      <c r="AV312" s="208"/>
      <c r="AW312" s="205"/>
      <c r="AX312" s="529"/>
    </row>
    <row r="313" spans="2:50" ht="14.25" customHeight="1">
      <c r="B313" s="494"/>
      <c r="C313" s="203">
        <v>7</v>
      </c>
      <c r="D313" s="206"/>
      <c r="E313" s="203"/>
      <c r="F313" s="203"/>
      <c r="G313" s="208"/>
      <c r="H313" s="529"/>
      <c r="I313" s="209"/>
      <c r="J313" s="209"/>
      <c r="K313" s="210"/>
      <c r="L313" s="530"/>
      <c r="M313" s="209"/>
      <c r="N313" s="494"/>
      <c r="O313" s="494"/>
      <c r="P313" s="207"/>
      <c r="Q313" s="207"/>
      <c r="R313" s="208"/>
      <c r="S313" s="205"/>
      <c r="T313" s="529"/>
      <c r="U313" s="207"/>
      <c r="V313" s="207"/>
      <c r="W313" s="208"/>
      <c r="X313" s="205"/>
      <c r="Y313" s="529"/>
      <c r="Z313" s="207"/>
      <c r="AA313" s="207"/>
      <c r="AB313" s="208"/>
      <c r="AC313" s="205"/>
      <c r="AD313" s="529"/>
      <c r="AE313" s="207"/>
      <c r="AF313" s="207"/>
      <c r="AG313" s="208"/>
      <c r="AH313" s="205"/>
      <c r="AI313" s="529"/>
      <c r="AJ313" s="207"/>
      <c r="AK313" s="207"/>
      <c r="AL313" s="208"/>
      <c r="AM313" s="205"/>
      <c r="AN313" s="529"/>
      <c r="AO313" s="207"/>
      <c r="AP313" s="207"/>
      <c r="AQ313" s="208"/>
      <c r="AR313" s="205"/>
      <c r="AS313" s="529"/>
      <c r="AT313" s="207"/>
      <c r="AU313" s="207"/>
      <c r="AV313" s="208"/>
      <c r="AW313" s="205"/>
      <c r="AX313" s="529"/>
    </row>
    <row r="314" spans="2:50" ht="14.25" customHeight="1">
      <c r="B314" s="494"/>
      <c r="C314" s="203">
        <v>8</v>
      </c>
      <c r="D314" s="206"/>
      <c r="E314" s="203"/>
      <c r="F314" s="203"/>
      <c r="G314" s="208"/>
      <c r="H314" s="529"/>
      <c r="I314" s="209"/>
      <c r="J314" s="209"/>
      <c r="K314" s="210"/>
      <c r="L314" s="530"/>
      <c r="M314" s="209"/>
      <c r="N314" s="494"/>
      <c r="O314" s="494"/>
      <c r="P314" s="207"/>
      <c r="Q314" s="207"/>
      <c r="R314" s="208"/>
      <c r="S314" s="205"/>
      <c r="T314" s="529"/>
      <c r="U314" s="207"/>
      <c r="V314" s="207"/>
      <c r="W314" s="208"/>
      <c r="X314" s="205"/>
      <c r="Y314" s="529"/>
      <c r="Z314" s="207"/>
      <c r="AA314" s="207"/>
      <c r="AB314" s="208"/>
      <c r="AC314" s="205"/>
      <c r="AD314" s="529"/>
      <c r="AE314" s="207"/>
      <c r="AF314" s="207"/>
      <c r="AG314" s="208"/>
      <c r="AH314" s="205"/>
      <c r="AI314" s="529"/>
      <c r="AJ314" s="207"/>
      <c r="AK314" s="207"/>
      <c r="AL314" s="208"/>
      <c r="AM314" s="205"/>
      <c r="AN314" s="529"/>
      <c r="AO314" s="207"/>
      <c r="AP314" s="207"/>
      <c r="AQ314" s="208"/>
      <c r="AR314" s="205"/>
      <c r="AS314" s="529"/>
      <c r="AT314" s="207"/>
      <c r="AU314" s="207"/>
      <c r="AV314" s="208"/>
      <c r="AW314" s="205"/>
      <c r="AX314" s="529"/>
    </row>
    <row r="315" spans="2:50" ht="14.25" customHeight="1">
      <c r="B315" s="494"/>
      <c r="C315" s="203">
        <v>9</v>
      </c>
      <c r="D315" s="206"/>
      <c r="E315" s="203"/>
      <c r="F315" s="203"/>
      <c r="G315" s="208"/>
      <c r="H315" s="529"/>
      <c r="I315" s="209"/>
      <c r="J315" s="209"/>
      <c r="K315" s="210"/>
      <c r="L315" s="530"/>
      <c r="M315" s="209"/>
      <c r="N315" s="494"/>
      <c r="O315" s="494"/>
      <c r="P315" s="203"/>
      <c r="Q315" s="203"/>
      <c r="R315" s="208"/>
      <c r="S315" s="205"/>
      <c r="T315" s="529"/>
      <c r="U315" s="203"/>
      <c r="V315" s="203"/>
      <c r="W315" s="208"/>
      <c r="X315" s="205"/>
      <c r="Y315" s="529"/>
      <c r="Z315" s="203"/>
      <c r="AA315" s="203"/>
      <c r="AB315" s="208"/>
      <c r="AC315" s="205"/>
      <c r="AD315" s="529"/>
      <c r="AE315" s="203"/>
      <c r="AF315" s="203"/>
      <c r="AG315" s="208"/>
      <c r="AH315" s="205"/>
      <c r="AI315" s="529"/>
      <c r="AJ315" s="203"/>
      <c r="AK315" s="203"/>
      <c r="AL315" s="208"/>
      <c r="AM315" s="205"/>
      <c r="AN315" s="529"/>
      <c r="AO315" s="203"/>
      <c r="AP315" s="203"/>
      <c r="AQ315" s="208"/>
      <c r="AR315" s="205"/>
      <c r="AS315" s="529"/>
      <c r="AT315" s="203"/>
      <c r="AU315" s="203"/>
      <c r="AV315" s="208"/>
      <c r="AW315" s="205"/>
      <c r="AX315" s="529"/>
    </row>
    <row r="316" spans="2:50" ht="14.25" customHeight="1">
      <c r="B316" s="494"/>
      <c r="C316" s="203">
        <v>10</v>
      </c>
      <c r="D316" s="206"/>
      <c r="E316" s="203"/>
      <c r="F316" s="203"/>
      <c r="G316" s="208"/>
      <c r="H316" s="529"/>
      <c r="I316" s="209"/>
      <c r="J316" s="209"/>
      <c r="K316" s="210"/>
      <c r="L316" s="530"/>
      <c r="M316" s="209"/>
      <c r="N316" s="494"/>
      <c r="O316" s="494"/>
      <c r="P316" s="203"/>
      <c r="Q316" s="203"/>
      <c r="R316" s="208"/>
      <c r="S316" s="205"/>
      <c r="T316" s="529"/>
      <c r="U316" s="203"/>
      <c r="V316" s="203"/>
      <c r="W316" s="208"/>
      <c r="X316" s="205"/>
      <c r="Y316" s="529"/>
      <c r="Z316" s="203"/>
      <c r="AA316" s="203"/>
      <c r="AB316" s="208"/>
      <c r="AC316" s="205"/>
      <c r="AD316" s="529"/>
      <c r="AE316" s="203"/>
      <c r="AF316" s="203"/>
      <c r="AG316" s="208"/>
      <c r="AH316" s="205"/>
      <c r="AI316" s="529"/>
      <c r="AJ316" s="203"/>
      <c r="AK316" s="203"/>
      <c r="AL316" s="208"/>
      <c r="AM316" s="205"/>
      <c r="AN316" s="529"/>
      <c r="AO316" s="203"/>
      <c r="AP316" s="203"/>
      <c r="AQ316" s="208"/>
      <c r="AR316" s="205"/>
      <c r="AS316" s="529"/>
      <c r="AT316" s="203"/>
      <c r="AU316" s="203"/>
      <c r="AV316" s="208"/>
      <c r="AW316" s="205"/>
      <c r="AX316" s="529"/>
    </row>
    <row r="317" spans="2:50" ht="14.25" customHeight="1">
      <c r="B317" s="494"/>
      <c r="C317" s="203">
        <v>11</v>
      </c>
      <c r="D317" s="206"/>
      <c r="E317" s="203"/>
      <c r="F317" s="203"/>
      <c r="G317" s="208"/>
      <c r="H317" s="529"/>
      <c r="I317" s="209"/>
      <c r="J317" s="209"/>
      <c r="K317" s="210"/>
      <c r="L317" s="530"/>
      <c r="M317" s="209"/>
      <c r="N317" s="494"/>
      <c r="O317" s="494"/>
      <c r="P317" s="203"/>
      <c r="Q317" s="203"/>
      <c r="R317" s="208"/>
      <c r="S317" s="205"/>
      <c r="T317" s="529"/>
      <c r="U317" s="203"/>
      <c r="V317" s="203"/>
      <c r="W317" s="208"/>
      <c r="X317" s="205"/>
      <c r="Y317" s="529"/>
      <c r="Z317" s="203"/>
      <c r="AA317" s="203"/>
      <c r="AB317" s="208"/>
      <c r="AC317" s="205"/>
      <c r="AD317" s="529"/>
      <c r="AE317" s="203"/>
      <c r="AF317" s="203"/>
      <c r="AG317" s="208"/>
      <c r="AH317" s="205"/>
      <c r="AI317" s="529"/>
      <c r="AJ317" s="203"/>
      <c r="AK317" s="203"/>
      <c r="AL317" s="208"/>
      <c r="AM317" s="205"/>
      <c r="AN317" s="529"/>
      <c r="AO317" s="203"/>
      <c r="AP317" s="203"/>
      <c r="AQ317" s="208"/>
      <c r="AR317" s="205"/>
      <c r="AS317" s="529"/>
      <c r="AT317" s="203"/>
      <c r="AU317" s="203"/>
      <c r="AV317" s="208"/>
      <c r="AW317" s="205"/>
      <c r="AX317" s="529"/>
    </row>
    <row r="318" spans="2:50" ht="14.25" customHeight="1">
      <c r="B318" s="494"/>
      <c r="C318" s="203">
        <v>12</v>
      </c>
      <c r="D318" s="206"/>
      <c r="E318" s="203"/>
      <c r="F318" s="203"/>
      <c r="G318" s="208"/>
      <c r="H318" s="529"/>
      <c r="I318" s="209"/>
      <c r="J318" s="209"/>
      <c r="K318" s="210"/>
      <c r="L318" s="530"/>
      <c r="M318" s="209"/>
      <c r="N318" s="494"/>
      <c r="O318" s="494"/>
      <c r="P318" s="203"/>
      <c r="Q318" s="203"/>
      <c r="R318" s="208"/>
      <c r="S318" s="205"/>
      <c r="T318" s="529"/>
      <c r="U318" s="203"/>
      <c r="V318" s="203"/>
      <c r="W318" s="208"/>
      <c r="X318" s="205"/>
      <c r="Y318" s="529"/>
      <c r="Z318" s="203"/>
      <c r="AA318" s="203"/>
      <c r="AB318" s="208"/>
      <c r="AC318" s="205"/>
      <c r="AD318" s="529"/>
      <c r="AE318" s="203"/>
      <c r="AF318" s="203"/>
      <c r="AG318" s="208"/>
      <c r="AH318" s="205"/>
      <c r="AI318" s="529"/>
      <c r="AJ318" s="203"/>
      <c r="AK318" s="203"/>
      <c r="AL318" s="208"/>
      <c r="AM318" s="205"/>
      <c r="AN318" s="529"/>
      <c r="AO318" s="203"/>
      <c r="AP318" s="203"/>
      <c r="AQ318" s="208"/>
      <c r="AR318" s="205"/>
      <c r="AS318" s="529"/>
      <c r="AT318" s="203"/>
      <c r="AU318" s="203"/>
      <c r="AV318" s="208"/>
      <c r="AW318" s="205"/>
      <c r="AX318" s="529"/>
    </row>
    <row r="319" spans="2:50" ht="14.25" customHeight="1">
      <c r="B319" s="494"/>
      <c r="C319" s="203">
        <v>13</v>
      </c>
      <c r="D319" s="206"/>
      <c r="E319" s="203"/>
      <c r="F319" s="203"/>
      <c r="G319" s="208"/>
      <c r="H319" s="529"/>
      <c r="I319" s="209"/>
      <c r="J319" s="209"/>
      <c r="K319" s="210"/>
      <c r="L319" s="530"/>
      <c r="M319" s="209"/>
      <c r="N319" s="494"/>
      <c r="O319" s="494"/>
      <c r="P319" s="203"/>
      <c r="Q319" s="203"/>
      <c r="R319" s="208"/>
      <c r="S319" s="205"/>
      <c r="T319" s="529"/>
      <c r="U319" s="203"/>
      <c r="V319" s="203"/>
      <c r="W319" s="208"/>
      <c r="X319" s="205"/>
      <c r="Y319" s="529"/>
      <c r="Z319" s="203"/>
      <c r="AA319" s="203"/>
      <c r="AB319" s="208"/>
      <c r="AC319" s="205"/>
      <c r="AD319" s="529"/>
      <c r="AE319" s="203"/>
      <c r="AF319" s="203"/>
      <c r="AG319" s="208"/>
      <c r="AH319" s="205"/>
      <c r="AI319" s="529"/>
      <c r="AJ319" s="203"/>
      <c r="AK319" s="203"/>
      <c r="AL319" s="208"/>
      <c r="AM319" s="205"/>
      <c r="AN319" s="529"/>
      <c r="AO319" s="203"/>
      <c r="AP319" s="203"/>
      <c r="AQ319" s="208"/>
      <c r="AR319" s="205"/>
      <c r="AS319" s="529"/>
      <c r="AT319" s="203"/>
      <c r="AU319" s="203"/>
      <c r="AV319" s="208"/>
      <c r="AW319" s="205"/>
      <c r="AX319" s="529"/>
    </row>
    <row r="320" spans="2:50" ht="14.25" customHeight="1">
      <c r="B320" s="494"/>
      <c r="C320" s="203">
        <v>14</v>
      </c>
      <c r="D320" s="206"/>
      <c r="E320" s="203"/>
      <c r="F320" s="203"/>
      <c r="G320" s="208"/>
      <c r="H320" s="529"/>
      <c r="I320" s="209"/>
      <c r="J320" s="209"/>
      <c r="K320" s="210"/>
      <c r="L320" s="530"/>
      <c r="M320" s="209"/>
      <c r="N320" s="494"/>
      <c r="O320" s="494"/>
      <c r="P320" s="203"/>
      <c r="Q320" s="203"/>
      <c r="R320" s="208"/>
      <c r="S320" s="205"/>
      <c r="T320" s="529"/>
      <c r="U320" s="203"/>
      <c r="V320" s="203"/>
      <c r="W320" s="208"/>
      <c r="X320" s="205"/>
      <c r="Y320" s="529"/>
      <c r="Z320" s="203"/>
      <c r="AA320" s="203"/>
      <c r="AB320" s="208"/>
      <c r="AC320" s="205"/>
      <c r="AD320" s="529"/>
      <c r="AE320" s="203"/>
      <c r="AF320" s="203"/>
      <c r="AG320" s="208"/>
      <c r="AH320" s="205"/>
      <c r="AI320" s="529"/>
      <c r="AJ320" s="203"/>
      <c r="AK320" s="203"/>
      <c r="AL320" s="208"/>
      <c r="AM320" s="205"/>
      <c r="AN320" s="529"/>
      <c r="AO320" s="203"/>
      <c r="AP320" s="203"/>
      <c r="AQ320" s="208"/>
      <c r="AR320" s="205"/>
      <c r="AS320" s="529"/>
      <c r="AT320" s="203"/>
      <c r="AU320" s="203"/>
      <c r="AV320" s="208"/>
      <c r="AW320" s="205"/>
      <c r="AX320" s="529"/>
    </row>
    <row r="321" spans="2:50" ht="14.25" customHeight="1">
      <c r="B321" s="494"/>
      <c r="C321" s="203">
        <v>15</v>
      </c>
      <c r="D321" s="206"/>
      <c r="E321" s="203"/>
      <c r="F321" s="203"/>
      <c r="G321" s="208"/>
      <c r="H321" s="529"/>
      <c r="I321" s="209"/>
      <c r="J321" s="209"/>
      <c r="K321" s="210"/>
      <c r="L321" s="530"/>
      <c r="M321" s="209"/>
      <c r="N321" s="494"/>
      <c r="O321" s="494"/>
      <c r="P321" s="203"/>
      <c r="Q321" s="207"/>
      <c r="R321" s="208"/>
      <c r="S321" s="205"/>
      <c r="T321" s="529"/>
      <c r="U321" s="203"/>
      <c r="V321" s="203"/>
      <c r="W321" s="208"/>
      <c r="X321" s="205"/>
      <c r="Y321" s="529"/>
      <c r="Z321" s="203"/>
      <c r="AA321" s="203"/>
      <c r="AB321" s="208"/>
      <c r="AC321" s="205"/>
      <c r="AD321" s="529"/>
      <c r="AE321" s="203"/>
      <c r="AF321" s="203"/>
      <c r="AG321" s="208"/>
      <c r="AH321" s="205"/>
      <c r="AI321" s="529"/>
      <c r="AJ321" s="203"/>
      <c r="AK321" s="203"/>
      <c r="AL321" s="208"/>
      <c r="AM321" s="205"/>
      <c r="AN321" s="529"/>
      <c r="AO321" s="203"/>
      <c r="AP321" s="203"/>
      <c r="AQ321" s="208"/>
      <c r="AR321" s="205"/>
      <c r="AS321" s="529"/>
      <c r="AT321" s="203"/>
      <c r="AU321" s="203"/>
      <c r="AV321" s="208"/>
      <c r="AW321" s="205"/>
      <c r="AX321" s="529"/>
    </row>
    <row r="322" spans="2:50" ht="14.25" customHeight="1" collapsed="1">
      <c r="B322" s="531" t="s">
        <v>807</v>
      </c>
      <c r="C322" s="532"/>
      <c r="D322" s="532"/>
      <c r="E322" s="532"/>
      <c r="F322" s="532"/>
      <c r="G322" s="532"/>
      <c r="H322" s="532"/>
      <c r="I322" s="532"/>
      <c r="J322" s="532"/>
      <c r="K322" s="532"/>
      <c r="L322" s="532"/>
      <c r="M322" s="533"/>
      <c r="N322" s="575" t="s">
        <v>445</v>
      </c>
      <c r="O322" s="575" t="s">
        <v>105</v>
      </c>
      <c r="P322" s="587">
        <f>AT302+1</f>
        <v>45979</v>
      </c>
      <c r="Q322" s="588"/>
      <c r="R322" s="588"/>
      <c r="S322" s="588"/>
      <c r="T322" s="588"/>
      <c r="U322" s="589">
        <f>P322+1</f>
        <v>45980</v>
      </c>
      <c r="V322" s="590"/>
      <c r="W322" s="590"/>
      <c r="X322" s="590"/>
      <c r="Y322" s="590"/>
      <c r="Z322" s="587">
        <f t="shared" ref="Z322" si="405">U322+1</f>
        <v>45981</v>
      </c>
      <c r="AA322" s="588"/>
      <c r="AB322" s="588"/>
      <c r="AC322" s="588"/>
      <c r="AD322" s="588"/>
      <c r="AE322" s="589">
        <f t="shared" ref="AE322" si="406">Z322+1</f>
        <v>45982</v>
      </c>
      <c r="AF322" s="590"/>
      <c r="AG322" s="590"/>
      <c r="AH322" s="590"/>
      <c r="AI322" s="590"/>
      <c r="AJ322" s="591">
        <f t="shared" ref="AJ322" si="407">AE322+1</f>
        <v>45983</v>
      </c>
      <c r="AK322" s="592"/>
      <c r="AL322" s="592"/>
      <c r="AM322" s="592"/>
      <c r="AN322" s="593"/>
      <c r="AO322" s="589">
        <f t="shared" ref="AO322" si="408">AJ322+1</f>
        <v>45984</v>
      </c>
      <c r="AP322" s="590"/>
      <c r="AQ322" s="590"/>
      <c r="AR322" s="590"/>
      <c r="AS322" s="590"/>
      <c r="AT322" s="591">
        <f t="shared" ref="AT322" si="409">AO322+1</f>
        <v>45985</v>
      </c>
      <c r="AU322" s="592"/>
      <c r="AV322" s="592"/>
      <c r="AW322" s="592"/>
      <c r="AX322" s="593"/>
    </row>
    <row r="323" spans="2:50" ht="14.25" customHeight="1">
      <c r="B323" s="534"/>
      <c r="C323" s="534"/>
      <c r="D323" s="534"/>
      <c r="E323" s="534"/>
      <c r="F323" s="534"/>
      <c r="G323" s="534"/>
      <c r="H323" s="534"/>
      <c r="I323" s="534"/>
      <c r="J323" s="534"/>
      <c r="K323" s="534"/>
      <c r="L323" s="534"/>
      <c r="M323" s="535"/>
      <c r="N323" s="577"/>
      <c r="O323" s="577"/>
      <c r="P323" s="594">
        <f>P322</f>
        <v>45979</v>
      </c>
      <c r="Q323" s="594"/>
      <c r="R323" s="594"/>
      <c r="S323" s="594"/>
      <c r="T323" s="594"/>
      <c r="U323" s="595">
        <f>U322</f>
        <v>45980</v>
      </c>
      <c r="V323" s="595"/>
      <c r="W323" s="595"/>
      <c r="X323" s="595"/>
      <c r="Y323" s="595"/>
      <c r="Z323" s="594">
        <f t="shared" ref="Z323" si="410">Z322</f>
        <v>45981</v>
      </c>
      <c r="AA323" s="594"/>
      <c r="AB323" s="594"/>
      <c r="AC323" s="594"/>
      <c r="AD323" s="594"/>
      <c r="AE323" s="595">
        <f t="shared" ref="AE323" si="411">AE322</f>
        <v>45982</v>
      </c>
      <c r="AF323" s="595"/>
      <c r="AG323" s="595"/>
      <c r="AH323" s="595"/>
      <c r="AI323" s="595"/>
      <c r="AJ323" s="596">
        <f t="shared" ref="AJ323" si="412">AJ322</f>
        <v>45983</v>
      </c>
      <c r="AK323" s="597"/>
      <c r="AL323" s="597"/>
      <c r="AM323" s="597"/>
      <c r="AN323" s="598"/>
      <c r="AO323" s="595">
        <f t="shared" ref="AO323" si="413">AO322</f>
        <v>45984</v>
      </c>
      <c r="AP323" s="595"/>
      <c r="AQ323" s="595"/>
      <c r="AR323" s="595"/>
      <c r="AS323" s="595"/>
      <c r="AT323" s="596">
        <f t="shared" ref="AT323" si="414">AT322</f>
        <v>45985</v>
      </c>
      <c r="AU323" s="597"/>
      <c r="AV323" s="597"/>
      <c r="AW323" s="597"/>
      <c r="AX323" s="598"/>
    </row>
    <row r="324" spans="2:50" ht="14.25" customHeight="1">
      <c r="B324" s="494" t="s">
        <v>165</v>
      </c>
      <c r="C324" s="494" t="s">
        <v>160</v>
      </c>
      <c r="D324" s="494"/>
      <c r="E324" s="494" t="s">
        <v>161</v>
      </c>
      <c r="F324" s="494"/>
      <c r="G324" s="494"/>
      <c r="H324" s="494" t="s">
        <v>166</v>
      </c>
      <c r="I324" s="527" t="s">
        <v>446</v>
      </c>
      <c r="J324" s="527"/>
      <c r="K324" s="527"/>
      <c r="L324" s="527" t="s">
        <v>166</v>
      </c>
      <c r="M324" s="527" t="s">
        <v>168</v>
      </c>
      <c r="N324" s="494"/>
      <c r="O324" s="494" t="s">
        <v>167</v>
      </c>
      <c r="P324" s="494" t="s">
        <v>163</v>
      </c>
      <c r="Q324" s="494"/>
      <c r="R324" s="494"/>
      <c r="S324" s="494"/>
      <c r="T324" s="494" t="s">
        <v>166</v>
      </c>
      <c r="U324" s="494" t="s">
        <v>163</v>
      </c>
      <c r="V324" s="494"/>
      <c r="W324" s="494"/>
      <c r="X324" s="494"/>
      <c r="Y324" s="494" t="s">
        <v>166</v>
      </c>
      <c r="Z324" s="494" t="s">
        <v>163</v>
      </c>
      <c r="AA324" s="494"/>
      <c r="AB324" s="494"/>
      <c r="AC324" s="494"/>
      <c r="AD324" s="494" t="s">
        <v>166</v>
      </c>
      <c r="AE324" s="494" t="s">
        <v>163</v>
      </c>
      <c r="AF324" s="494"/>
      <c r="AG324" s="494"/>
      <c r="AH324" s="494"/>
      <c r="AI324" s="494" t="s">
        <v>166</v>
      </c>
      <c r="AJ324" s="494" t="s">
        <v>163</v>
      </c>
      <c r="AK324" s="494"/>
      <c r="AL324" s="494"/>
      <c r="AM324" s="494"/>
      <c r="AN324" s="494" t="s">
        <v>166</v>
      </c>
      <c r="AO324" s="494" t="s">
        <v>163</v>
      </c>
      <c r="AP324" s="494"/>
      <c r="AQ324" s="494"/>
      <c r="AR324" s="494"/>
      <c r="AS324" s="494" t="s">
        <v>166</v>
      </c>
      <c r="AT324" s="494" t="s">
        <v>163</v>
      </c>
      <c r="AU324" s="494"/>
      <c r="AV324" s="494"/>
      <c r="AW324" s="494"/>
      <c r="AX324" s="494" t="s">
        <v>166</v>
      </c>
    </row>
    <row r="325" spans="2:50" ht="14.25" customHeight="1">
      <c r="B325" s="494"/>
      <c r="C325" s="494"/>
      <c r="D325" s="494"/>
      <c r="E325" s="494" t="s">
        <v>447</v>
      </c>
      <c r="F325" s="494"/>
      <c r="G325" s="494"/>
      <c r="H325" s="494"/>
      <c r="I325" s="527" t="s">
        <v>447</v>
      </c>
      <c r="J325" s="527"/>
      <c r="K325" s="527"/>
      <c r="L325" s="527"/>
      <c r="M325" s="527"/>
      <c r="N325" s="494"/>
      <c r="O325" s="494"/>
      <c r="P325" s="494" t="s">
        <v>448</v>
      </c>
      <c r="Q325" s="494"/>
      <c r="R325" s="494"/>
      <c r="S325" s="494"/>
      <c r="T325" s="494"/>
      <c r="U325" s="494" t="s">
        <v>448</v>
      </c>
      <c r="V325" s="494"/>
      <c r="W325" s="494"/>
      <c r="X325" s="494"/>
      <c r="Y325" s="494"/>
      <c r="Z325" s="494" t="s">
        <v>448</v>
      </c>
      <c r="AA325" s="494"/>
      <c r="AB325" s="494"/>
      <c r="AC325" s="494"/>
      <c r="AD325" s="494"/>
      <c r="AE325" s="494" t="s">
        <v>448</v>
      </c>
      <c r="AF325" s="494"/>
      <c r="AG325" s="494"/>
      <c r="AH325" s="494"/>
      <c r="AI325" s="494"/>
      <c r="AJ325" s="494" t="s">
        <v>448</v>
      </c>
      <c r="AK325" s="494"/>
      <c r="AL325" s="494"/>
      <c r="AM325" s="494"/>
      <c r="AN325" s="494"/>
      <c r="AO325" s="494" t="s">
        <v>448</v>
      </c>
      <c r="AP325" s="494"/>
      <c r="AQ325" s="494"/>
      <c r="AR325" s="494"/>
      <c r="AS325" s="494"/>
      <c r="AT325" s="494" t="s">
        <v>448</v>
      </c>
      <c r="AU325" s="494"/>
      <c r="AV325" s="494"/>
      <c r="AW325" s="494"/>
      <c r="AX325" s="494"/>
    </row>
    <row r="326" spans="2:50" ht="14.25" customHeight="1">
      <c r="B326" s="494"/>
      <c r="C326" s="494"/>
      <c r="D326" s="494"/>
      <c r="E326" s="203" t="s">
        <v>162</v>
      </c>
      <c r="F326" s="203" t="s">
        <v>449</v>
      </c>
      <c r="G326" s="203" t="s">
        <v>164</v>
      </c>
      <c r="H326" s="494"/>
      <c r="I326" s="204" t="s">
        <v>162</v>
      </c>
      <c r="J326" s="204" t="s">
        <v>449</v>
      </c>
      <c r="K326" s="204" t="s">
        <v>164</v>
      </c>
      <c r="L326" s="527"/>
      <c r="M326" s="527"/>
      <c r="N326" s="494"/>
      <c r="O326" s="494"/>
      <c r="P326" s="203" t="s">
        <v>162</v>
      </c>
      <c r="Q326" s="203" t="s">
        <v>449</v>
      </c>
      <c r="R326" s="203" t="s">
        <v>164</v>
      </c>
      <c r="S326" s="205" t="s">
        <v>168</v>
      </c>
      <c r="T326" s="494"/>
      <c r="U326" s="203" t="s">
        <v>162</v>
      </c>
      <c r="V326" s="203" t="s">
        <v>449</v>
      </c>
      <c r="W326" s="203" t="s">
        <v>164</v>
      </c>
      <c r="X326" s="205" t="s">
        <v>168</v>
      </c>
      <c r="Y326" s="494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494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494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494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494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494"/>
    </row>
    <row r="327" spans="2:50" ht="14.25" customHeight="1">
      <c r="B327" s="494" t="s">
        <v>501</v>
      </c>
      <c r="C327" s="203">
        <v>1</v>
      </c>
      <c r="D327" s="206" t="s">
        <v>421</v>
      </c>
      <c r="E327" s="203">
        <v>21</v>
      </c>
      <c r="F327" s="203">
        <v>3600</v>
      </c>
      <c r="G327" s="208">
        <f t="shared" ref="G327:G332" si="415">F327/E327</f>
        <v>171.42857142857142</v>
      </c>
      <c r="H327" s="529">
        <f>AVERAGE(G327:G341)</f>
        <v>162.29323308270679</v>
      </c>
      <c r="I327" s="209">
        <f>AVERAGE(P327,U327,Z327,AE327,AJ327,AO327,AT327)</f>
        <v>21</v>
      </c>
      <c r="J327" s="209">
        <f>AVERAGE(Q327,V327,AA327,AF327,AK327,AP327,AU327)</f>
        <v>3169.2958708808715</v>
      </c>
      <c r="K327" s="210">
        <f>AVERAGE(R327,W327,AB327,AG327,AL327,AQ327,AV327)</f>
        <v>150.91885099432719</v>
      </c>
      <c r="L327" s="530">
        <f>IFERROR(AVERAGE(K327:K341),"-")</f>
        <v>144.62281845707261</v>
      </c>
      <c r="M327" s="209">
        <f>RANK(K327, K$327:$K$341)</f>
        <v>5</v>
      </c>
      <c r="N327" s="494"/>
      <c r="O327" s="494"/>
      <c r="P327" s="207">
        <v>21</v>
      </c>
      <c r="Q327" s="207">
        <v>3168.763250883389</v>
      </c>
      <c r="R327" s="208">
        <f t="shared" ref="R327:R332" si="416">Q327/P327</f>
        <v>150.89348813730425</v>
      </c>
      <c r="S327" s="205">
        <f>RANK(R327, R$327:R$341)</f>
        <v>5</v>
      </c>
      <c r="T327" s="529">
        <f>AVERAGE(R327:R341)</f>
        <v>143.95713344577257</v>
      </c>
      <c r="U327" s="207">
        <v>21</v>
      </c>
      <c r="V327" s="207">
        <v>3168.969181721573</v>
      </c>
      <c r="W327" s="208">
        <f t="shared" ref="W327:W332" si="417">V327/U327</f>
        <v>150.90329436769395</v>
      </c>
      <c r="X327" s="205">
        <f>RANK(W327, W$327:W$341)</f>
        <v>5</v>
      </c>
      <c r="Y327" s="529">
        <f>AVERAGE(W327:W341)</f>
        <v>144.25943039221573</v>
      </c>
      <c r="Z327" s="207">
        <v>21</v>
      </c>
      <c r="AA327" s="207">
        <v>3169.3779904306211</v>
      </c>
      <c r="AB327" s="208">
        <f t="shared" ref="AB327:AB332" si="418">AA327/Z327</f>
        <v>150.9227614490772</v>
      </c>
      <c r="AC327" s="205">
        <f>RANK(AB327, AB$327:AB$341)</f>
        <v>5</v>
      </c>
      <c r="AD327" s="529">
        <f>AVERAGE(AB327:AB341)</f>
        <v>144.54576430926019</v>
      </c>
      <c r="AE327" s="207">
        <v>21</v>
      </c>
      <c r="AF327" s="207">
        <v>3169.1711851278087</v>
      </c>
      <c r="AG327" s="208">
        <f t="shared" ref="AG327:AG332" si="419">AF327/AE327</f>
        <v>150.9129135775147</v>
      </c>
      <c r="AH327" s="205">
        <f>RANK(AG327, AG$327:AG$341)</f>
        <v>5</v>
      </c>
      <c r="AI327" s="529">
        <f>AVERAGE(AG327:AG341)</f>
        <v>144.65836133811933</v>
      </c>
      <c r="AJ327" s="207">
        <v>21</v>
      </c>
      <c r="AK327" s="207">
        <v>3169.5652173913063</v>
      </c>
      <c r="AL327" s="208">
        <f t="shared" ref="AL327:AL332" si="420">AK327/AJ327</f>
        <v>150.93167701863362</v>
      </c>
      <c r="AM327" s="205">
        <f>RANK(AL327, AL$327:AL$341)</f>
        <v>5</v>
      </c>
      <c r="AN327" s="529">
        <f>AVERAGE(AL327:AL341)</f>
        <v>144.90961224441517</v>
      </c>
      <c r="AO327" s="207">
        <v>21</v>
      </c>
      <c r="AP327" s="207">
        <v>3169.4681730504271</v>
      </c>
      <c r="AQ327" s="208">
        <f t="shared" ref="AQ327:AQ332" si="421">AP327/AO327</f>
        <v>150.92705585954414</v>
      </c>
      <c r="AR327" s="205">
        <f>RANK(AQ327, AQ$327:AQ$341)</f>
        <v>5</v>
      </c>
      <c r="AS327" s="529">
        <f>AVERAGE(AQ327:AQ341)</f>
        <v>145.00936132419412</v>
      </c>
      <c r="AT327" s="207">
        <v>21</v>
      </c>
      <c r="AU327" s="207">
        <v>3169.7560975609749</v>
      </c>
      <c r="AV327" s="208">
        <f t="shared" ref="AV327:AV332" si="422">AU327/AT327</f>
        <v>150.94076655052262</v>
      </c>
      <c r="AW327" s="205">
        <f>RANK(AV327, AV$327:AV$341)</f>
        <v>5</v>
      </c>
      <c r="AX327" s="529">
        <f>AVERAGE(AV327:AV341)</f>
        <v>145.02006614553122</v>
      </c>
    </row>
    <row r="328" spans="2:50" ht="14.25" customHeight="1">
      <c r="B328" s="494"/>
      <c r="C328" s="203">
        <v>2</v>
      </c>
      <c r="D328" s="206" t="s">
        <v>427</v>
      </c>
      <c r="E328" s="203">
        <v>20</v>
      </c>
      <c r="F328" s="203">
        <v>3600</v>
      </c>
      <c r="G328" s="208">
        <f t="shared" si="415"/>
        <v>180</v>
      </c>
      <c r="H328" s="529"/>
      <c r="I328" s="209">
        <f t="shared" ref="I328:K332" si="423">AVERAGE(P328,U328,Z328,AE328,AJ328,AO328,AT328)</f>
        <v>20</v>
      </c>
      <c r="J328" s="209">
        <f t="shared" si="423"/>
        <v>3253.5926341967706</v>
      </c>
      <c r="K328" s="210">
        <f t="shared" si="423"/>
        <v>162.67963170983853</v>
      </c>
      <c r="L328" s="530"/>
      <c r="M328" s="209">
        <f>RANK(K328, K$327:$K$341)</f>
        <v>2</v>
      </c>
      <c r="N328" s="494"/>
      <c r="O328" s="494"/>
      <c r="P328" s="207">
        <v>20</v>
      </c>
      <c r="Q328" s="207">
        <v>3251.9835841313311</v>
      </c>
      <c r="R328" s="208">
        <f t="shared" si="416"/>
        <v>162.59917920656656</v>
      </c>
      <c r="S328" s="205">
        <f t="shared" ref="S328:S332" si="424">RANK(R328, R$327:R$341)</f>
        <v>2</v>
      </c>
      <c r="T328" s="529"/>
      <c r="U328" s="207">
        <v>20</v>
      </c>
      <c r="V328" s="207">
        <v>3253.5783365570542</v>
      </c>
      <c r="W328" s="208">
        <f t="shared" si="417"/>
        <v>162.6789168278527</v>
      </c>
      <c r="X328" s="205">
        <f t="shared" ref="X328:X332" si="425">RANK(W328, W$327:W$341)</f>
        <v>2</v>
      </c>
      <c r="Y328" s="529"/>
      <c r="Z328" s="207">
        <v>20</v>
      </c>
      <c r="AA328" s="207">
        <v>3252.9922338967563</v>
      </c>
      <c r="AB328" s="208">
        <f t="shared" si="418"/>
        <v>162.6496116948378</v>
      </c>
      <c r="AC328" s="205">
        <f t="shared" ref="AC328:AC332" si="426">RANK(AB328, AB$327:AB$341)</f>
        <v>2</v>
      </c>
      <c r="AD328" s="529"/>
      <c r="AE328" s="207">
        <v>20</v>
      </c>
      <c r="AF328" s="207">
        <v>3252.9191215854298</v>
      </c>
      <c r="AG328" s="208">
        <f t="shared" si="419"/>
        <v>162.64595607927149</v>
      </c>
      <c r="AH328" s="205">
        <f t="shared" ref="AH328:AH332" si="427">RANK(AG328, AG$327:AG$341)</f>
        <v>2</v>
      </c>
      <c r="AI328" s="529"/>
      <c r="AJ328" s="207">
        <v>20</v>
      </c>
      <c r="AK328" s="207">
        <v>3253.8461538461529</v>
      </c>
      <c r="AL328" s="208">
        <f t="shared" si="420"/>
        <v>162.69230769230765</v>
      </c>
      <c r="AM328" s="205">
        <f t="shared" ref="AM328:AM332" si="428">RANK(AL328, AL$327:AL$341)</f>
        <v>2</v>
      </c>
      <c r="AN328" s="529"/>
      <c r="AO328" s="207">
        <v>20</v>
      </c>
      <c r="AP328" s="207">
        <v>3254.5774647887365</v>
      </c>
      <c r="AQ328" s="208">
        <f t="shared" si="421"/>
        <v>162.72887323943684</v>
      </c>
      <c r="AR328" s="205">
        <f t="shared" ref="AR328:AR332" si="429">RANK(AQ328, AQ$327:AQ$341)</f>
        <v>2</v>
      </c>
      <c r="AS328" s="529"/>
      <c r="AT328" s="207">
        <v>20</v>
      </c>
      <c r="AU328" s="207">
        <v>3255.2515445719318</v>
      </c>
      <c r="AV328" s="208">
        <f t="shared" si="422"/>
        <v>162.7625772285966</v>
      </c>
      <c r="AW328" s="205">
        <f t="shared" ref="AW328:AW332" si="430">RANK(AV328, AV$327:AV$341)</f>
        <v>2</v>
      </c>
      <c r="AX328" s="529"/>
    </row>
    <row r="329" spans="2:50" ht="14.25" customHeight="1">
      <c r="B329" s="494"/>
      <c r="C329" s="203">
        <v>3</v>
      </c>
      <c r="D329" s="206" t="s">
        <v>426</v>
      </c>
      <c r="E329" s="203">
        <v>21</v>
      </c>
      <c r="F329" s="203">
        <v>3600</v>
      </c>
      <c r="G329" s="208">
        <f t="shared" si="415"/>
        <v>171.42857142857142</v>
      </c>
      <c r="H329" s="529"/>
      <c r="I329" s="209">
        <f t="shared" si="423"/>
        <v>21</v>
      </c>
      <c r="J329" s="209">
        <f t="shared" si="423"/>
        <v>3253.5253899122486</v>
      </c>
      <c r="K329" s="210">
        <f t="shared" si="423"/>
        <v>154.92978047201183</v>
      </c>
      <c r="L329" s="530"/>
      <c r="M329" s="209">
        <f>RANK(K329, K$327:$K$341)</f>
        <v>4</v>
      </c>
      <c r="N329" s="494"/>
      <c r="O329" s="494"/>
      <c r="P329" s="207">
        <v>21</v>
      </c>
      <c r="Q329" s="207">
        <v>3252.5373134328343</v>
      </c>
      <c r="R329" s="208">
        <f t="shared" si="416"/>
        <v>154.88272921108734</v>
      </c>
      <c r="S329" s="205">
        <f t="shared" si="424"/>
        <v>3</v>
      </c>
      <c r="T329" s="529"/>
      <c r="U329" s="207">
        <v>21</v>
      </c>
      <c r="V329" s="207">
        <v>3253.0744336569596</v>
      </c>
      <c r="W329" s="208">
        <f t="shared" si="417"/>
        <v>154.90830636461712</v>
      </c>
      <c r="X329" s="205">
        <f t="shared" si="425"/>
        <v>4</v>
      </c>
      <c r="Y329" s="529"/>
      <c r="Z329" s="207">
        <v>21</v>
      </c>
      <c r="AA329" s="207">
        <v>3253.6675267231803</v>
      </c>
      <c r="AB329" s="208">
        <f t="shared" si="418"/>
        <v>154.93654889158</v>
      </c>
      <c r="AC329" s="205">
        <f t="shared" si="426"/>
        <v>4</v>
      </c>
      <c r="AD329" s="529"/>
      <c r="AE329" s="207">
        <v>21</v>
      </c>
      <c r="AF329" s="207">
        <v>3253.3783783783747</v>
      </c>
      <c r="AG329" s="208">
        <f t="shared" si="419"/>
        <v>154.92277992277974</v>
      </c>
      <c r="AH329" s="205">
        <f t="shared" si="427"/>
        <v>4</v>
      </c>
      <c r="AI329" s="529"/>
      <c r="AJ329" s="207">
        <v>21</v>
      </c>
      <c r="AK329" s="207">
        <v>3253.5338345864639</v>
      </c>
      <c r="AL329" s="208">
        <f t="shared" si="420"/>
        <v>154.93018259935542</v>
      </c>
      <c r="AM329" s="205">
        <f t="shared" si="428"/>
        <v>4</v>
      </c>
      <c r="AN329" s="529"/>
      <c r="AO329" s="207">
        <v>21</v>
      </c>
      <c r="AP329" s="207">
        <v>3253.869346733667</v>
      </c>
      <c r="AQ329" s="208">
        <f t="shared" si="421"/>
        <v>154.94615936826986</v>
      </c>
      <c r="AR329" s="205">
        <f t="shared" si="429"/>
        <v>4</v>
      </c>
      <c r="AS329" s="529"/>
      <c r="AT329" s="207">
        <v>21</v>
      </c>
      <c r="AU329" s="207">
        <v>3254.616895874261</v>
      </c>
      <c r="AV329" s="208">
        <f t="shared" si="422"/>
        <v>154.98175694639338</v>
      </c>
      <c r="AW329" s="205">
        <f t="shared" si="430"/>
        <v>4</v>
      </c>
      <c r="AX329" s="529"/>
    </row>
    <row r="330" spans="2:50" ht="14.25" customHeight="1">
      <c r="B330" s="494"/>
      <c r="C330" s="203">
        <v>4</v>
      </c>
      <c r="D330" s="206" t="s">
        <v>424</v>
      </c>
      <c r="E330" s="203">
        <v>19</v>
      </c>
      <c r="F330" s="203">
        <v>3600</v>
      </c>
      <c r="G330" s="208">
        <f t="shared" si="415"/>
        <v>189.47368421052633</v>
      </c>
      <c r="H330" s="529"/>
      <c r="I330" s="209">
        <f t="shared" si="423"/>
        <v>19</v>
      </c>
      <c r="J330" s="209">
        <f t="shared" si="423"/>
        <v>3168.7118264714868</v>
      </c>
      <c r="K330" s="210">
        <f t="shared" si="423"/>
        <v>166.77430665639403</v>
      </c>
      <c r="L330" s="530"/>
      <c r="M330" s="209">
        <f>RANK(K330, K$327:$K$341)</f>
        <v>1</v>
      </c>
      <c r="N330" s="494"/>
      <c r="O330" s="494"/>
      <c r="P330" s="207">
        <v>19</v>
      </c>
      <c r="Q330" s="207">
        <v>3167.1428571428596</v>
      </c>
      <c r="R330" s="208">
        <f t="shared" si="416"/>
        <v>166.69172932330841</v>
      </c>
      <c r="S330" s="205">
        <f t="shared" si="424"/>
        <v>1</v>
      </c>
      <c r="T330" s="529"/>
      <c r="U330" s="207">
        <v>19</v>
      </c>
      <c r="V330" s="207">
        <v>3169.1301504251096</v>
      </c>
      <c r="W330" s="208">
        <f t="shared" si="417"/>
        <v>166.79632370658473</v>
      </c>
      <c r="X330" s="205">
        <f t="shared" si="425"/>
        <v>1</v>
      </c>
      <c r="Y330" s="529"/>
      <c r="Z330" s="207">
        <v>19</v>
      </c>
      <c r="AA330" s="207">
        <v>3169.6793002915401</v>
      </c>
      <c r="AB330" s="208">
        <f t="shared" si="418"/>
        <v>166.82522633113368</v>
      </c>
      <c r="AC330" s="205">
        <f t="shared" si="426"/>
        <v>1</v>
      </c>
      <c r="AD330" s="529"/>
      <c r="AE330" s="207">
        <v>19</v>
      </c>
      <c r="AF330" s="207">
        <v>3168.7885010266978</v>
      </c>
      <c r="AG330" s="208">
        <f t="shared" si="419"/>
        <v>166.77834215929988</v>
      </c>
      <c r="AH330" s="205">
        <f t="shared" si="427"/>
        <v>1</v>
      </c>
      <c r="AI330" s="529"/>
      <c r="AJ330" s="207">
        <v>19</v>
      </c>
      <c r="AK330" s="207">
        <v>3168.8084840923216</v>
      </c>
      <c r="AL330" s="208">
        <f t="shared" si="420"/>
        <v>166.77939389959587</v>
      </c>
      <c r="AM330" s="205">
        <f t="shared" si="428"/>
        <v>1</v>
      </c>
      <c r="AN330" s="529"/>
      <c r="AO330" s="207">
        <v>19</v>
      </c>
      <c r="AP330" s="207">
        <v>3169.3457943925205</v>
      </c>
      <c r="AQ330" s="208">
        <f t="shared" si="421"/>
        <v>166.80767338908004</v>
      </c>
      <c r="AR330" s="205">
        <f t="shared" si="429"/>
        <v>1</v>
      </c>
      <c r="AS330" s="529"/>
      <c r="AT330" s="207">
        <v>19</v>
      </c>
      <c r="AU330" s="207">
        <v>3168.0876979293562</v>
      </c>
      <c r="AV330" s="208">
        <f t="shared" si="422"/>
        <v>166.74145778575559</v>
      </c>
      <c r="AW330" s="205">
        <f t="shared" si="430"/>
        <v>1</v>
      </c>
      <c r="AX330" s="529"/>
    </row>
    <row r="331" spans="2:50" ht="14.25" customHeight="1">
      <c r="B331" s="494"/>
      <c r="C331" s="203">
        <v>5</v>
      </c>
      <c r="D331" s="206" t="s">
        <v>425</v>
      </c>
      <c r="E331" s="203">
        <v>21</v>
      </c>
      <c r="F331" s="203">
        <v>3600</v>
      </c>
      <c r="G331" s="208">
        <f t="shared" si="415"/>
        <v>171.42857142857142</v>
      </c>
      <c r="H331" s="529"/>
      <c r="I331" s="209">
        <f t="shared" si="423"/>
        <v>21</v>
      </c>
      <c r="J331" s="209">
        <f t="shared" si="423"/>
        <v>3254.2373760106461</v>
      </c>
      <c r="K331" s="210">
        <f t="shared" si="423"/>
        <v>154.96368457193554</v>
      </c>
      <c r="L331" s="530"/>
      <c r="M331" s="209">
        <f>RANK(K331, K$327:$K$341)</f>
        <v>3</v>
      </c>
      <c r="N331" s="494"/>
      <c r="O331" s="494"/>
      <c r="P331" s="207">
        <v>21</v>
      </c>
      <c r="Q331" s="207">
        <v>3252.3227383863114</v>
      </c>
      <c r="R331" s="208">
        <f t="shared" si="416"/>
        <v>154.87251135172912</v>
      </c>
      <c r="S331" s="205">
        <f>RANK(R331, R$327:R$341)</f>
        <v>4</v>
      </c>
      <c r="T331" s="529"/>
      <c r="U331" s="207">
        <v>21</v>
      </c>
      <c r="V331" s="207">
        <v>3254.4588155207671</v>
      </c>
      <c r="W331" s="208">
        <f t="shared" si="417"/>
        <v>154.97422931051273</v>
      </c>
      <c r="X331" s="205">
        <f>RANK(W331, W$327:W$341)</f>
        <v>3</v>
      </c>
      <c r="Y331" s="529"/>
      <c r="Z331" s="207">
        <v>21</v>
      </c>
      <c r="AA331" s="207">
        <v>3254.9112426035467</v>
      </c>
      <c r="AB331" s="208">
        <f t="shared" si="418"/>
        <v>154.99577345731174</v>
      </c>
      <c r="AC331" s="205">
        <f>RANK(AB331, AB$327:AB$341)</f>
        <v>3</v>
      </c>
      <c r="AD331" s="529"/>
      <c r="AE331" s="207">
        <v>21</v>
      </c>
      <c r="AF331" s="207">
        <v>3254.2504866969512</v>
      </c>
      <c r="AG331" s="208">
        <f t="shared" si="419"/>
        <v>154.96430889033101</v>
      </c>
      <c r="AH331" s="205">
        <f>RANK(AG331, AG$327:AG$341)</f>
        <v>3</v>
      </c>
      <c r="AI331" s="529"/>
      <c r="AJ331" s="207">
        <v>21</v>
      </c>
      <c r="AK331" s="207">
        <v>3254.0201005025174</v>
      </c>
      <c r="AL331" s="208">
        <f t="shared" si="420"/>
        <v>154.95333811916748</v>
      </c>
      <c r="AM331" s="205">
        <f>RANK(AL331, AL$327:AL$341)</f>
        <v>3</v>
      </c>
      <c r="AN331" s="529"/>
      <c r="AO331" s="207">
        <v>21</v>
      </c>
      <c r="AP331" s="207">
        <v>3254.4691061787644</v>
      </c>
      <c r="AQ331" s="208">
        <f t="shared" si="421"/>
        <v>154.97471934184591</v>
      </c>
      <c r="AR331" s="205">
        <f>RANK(AQ331, AQ$327:AQ$341)</f>
        <v>3</v>
      </c>
      <c r="AS331" s="529"/>
      <c r="AT331" s="207">
        <v>21</v>
      </c>
      <c r="AU331" s="207">
        <v>3255.2291421856653</v>
      </c>
      <c r="AV331" s="208">
        <f t="shared" si="422"/>
        <v>155.01091153265074</v>
      </c>
      <c r="AW331" s="205">
        <f>RANK(AV331, AV$327:AV$341)</f>
        <v>3</v>
      </c>
      <c r="AX331" s="529"/>
    </row>
    <row r="332" spans="2:50" ht="14.25" customHeight="1">
      <c r="B332" s="494"/>
      <c r="C332" s="203">
        <v>6</v>
      </c>
      <c r="D332" s="206" t="s">
        <v>839</v>
      </c>
      <c r="E332" s="203">
        <v>20</v>
      </c>
      <c r="F332" s="203">
        <v>1800</v>
      </c>
      <c r="G332" s="208">
        <f t="shared" si="415"/>
        <v>90</v>
      </c>
      <c r="H332" s="529"/>
      <c r="I332" s="209">
        <f t="shared" si="423"/>
        <v>20</v>
      </c>
      <c r="J332" s="209">
        <f t="shared" si="423"/>
        <v>1549.4131267585706</v>
      </c>
      <c r="K332" s="210">
        <f t="shared" si="423"/>
        <v>77.470656337928531</v>
      </c>
      <c r="L332" s="530"/>
      <c r="M332" s="209">
        <f>RANK(K332, K$327:$K$341)</f>
        <v>6</v>
      </c>
      <c r="N332" s="494"/>
      <c r="O332" s="494"/>
      <c r="P332" s="207">
        <v>20</v>
      </c>
      <c r="Q332" s="207">
        <v>1476.0632688927942</v>
      </c>
      <c r="R332" s="208">
        <f t="shared" si="416"/>
        <v>73.803163444639708</v>
      </c>
      <c r="S332" s="205">
        <f t="shared" si="424"/>
        <v>6</v>
      </c>
      <c r="T332" s="529"/>
      <c r="U332" s="207">
        <v>20</v>
      </c>
      <c r="V332" s="207">
        <v>1505.9102355206621</v>
      </c>
      <c r="W332" s="208">
        <f t="shared" si="417"/>
        <v>75.295511776033109</v>
      </c>
      <c r="X332" s="205">
        <f t="shared" si="425"/>
        <v>6</v>
      </c>
      <c r="Y332" s="529"/>
      <c r="Z332" s="207">
        <v>20</v>
      </c>
      <c r="AA332" s="207">
        <v>1538.8932806324117</v>
      </c>
      <c r="AB332" s="208">
        <f t="shared" si="418"/>
        <v>76.94466403162059</v>
      </c>
      <c r="AC332" s="205">
        <f t="shared" si="426"/>
        <v>6</v>
      </c>
      <c r="AD332" s="529"/>
      <c r="AE332" s="207">
        <v>20</v>
      </c>
      <c r="AF332" s="207">
        <v>1554.5173479903808</v>
      </c>
      <c r="AG332" s="208">
        <f t="shared" si="419"/>
        <v>77.725867399519046</v>
      </c>
      <c r="AH332" s="205">
        <f t="shared" si="427"/>
        <v>6</v>
      </c>
      <c r="AI332" s="529"/>
      <c r="AJ332" s="207">
        <v>20</v>
      </c>
      <c r="AK332" s="207">
        <v>1583.4154827486204</v>
      </c>
      <c r="AL332" s="208">
        <f t="shared" si="420"/>
        <v>79.170774137431025</v>
      </c>
      <c r="AM332" s="205">
        <f t="shared" si="428"/>
        <v>6</v>
      </c>
      <c r="AN332" s="529"/>
      <c r="AO332" s="207">
        <v>20</v>
      </c>
      <c r="AP332" s="207">
        <v>1593.4337349397592</v>
      </c>
      <c r="AQ332" s="208">
        <f t="shared" si="421"/>
        <v>79.671686746987959</v>
      </c>
      <c r="AR332" s="205">
        <f t="shared" si="429"/>
        <v>6</v>
      </c>
      <c r="AS332" s="529"/>
      <c r="AT332" s="207">
        <v>20</v>
      </c>
      <c r="AU332" s="207">
        <v>1593.6585365853653</v>
      </c>
      <c r="AV332" s="208">
        <f t="shared" si="422"/>
        <v>79.682926829268268</v>
      </c>
      <c r="AW332" s="205">
        <f t="shared" si="430"/>
        <v>6</v>
      </c>
      <c r="AX332" s="529"/>
    </row>
    <row r="333" spans="2:50" ht="14.25" customHeight="1">
      <c r="B333" s="494"/>
      <c r="C333" s="203">
        <v>7</v>
      </c>
      <c r="D333" s="206"/>
      <c r="E333" s="203"/>
      <c r="F333" s="203"/>
      <c r="G333" s="208"/>
      <c r="H333" s="529"/>
      <c r="I333" s="209"/>
      <c r="J333" s="209"/>
      <c r="K333" s="210"/>
      <c r="L333" s="530"/>
      <c r="M333" s="209"/>
      <c r="N333" s="494"/>
      <c r="O333" s="494"/>
      <c r="P333" s="207"/>
      <c r="Q333" s="207"/>
      <c r="R333" s="208"/>
      <c r="S333" s="205"/>
      <c r="T333" s="529"/>
      <c r="U333" s="207"/>
      <c r="V333" s="207"/>
      <c r="W333" s="208"/>
      <c r="X333" s="205"/>
      <c r="Y333" s="529"/>
      <c r="Z333" s="207"/>
      <c r="AA333" s="207"/>
      <c r="AB333" s="208"/>
      <c r="AC333" s="205"/>
      <c r="AD333" s="529"/>
      <c r="AE333" s="207"/>
      <c r="AF333" s="207"/>
      <c r="AG333" s="208"/>
      <c r="AH333" s="205"/>
      <c r="AI333" s="529"/>
      <c r="AJ333" s="207"/>
      <c r="AK333" s="207"/>
      <c r="AL333" s="208"/>
      <c r="AM333" s="205"/>
      <c r="AN333" s="529"/>
      <c r="AO333" s="207"/>
      <c r="AP333" s="207"/>
      <c r="AQ333" s="208"/>
      <c r="AR333" s="205"/>
      <c r="AS333" s="529"/>
      <c r="AT333" s="207"/>
      <c r="AU333" s="207"/>
      <c r="AV333" s="208"/>
      <c r="AW333" s="205"/>
      <c r="AX333" s="529"/>
    </row>
    <row r="334" spans="2:50" ht="14.25" customHeight="1">
      <c r="B334" s="494"/>
      <c r="C334" s="203">
        <v>8</v>
      </c>
      <c r="D334" s="206"/>
      <c r="E334" s="203"/>
      <c r="F334" s="203"/>
      <c r="G334" s="208"/>
      <c r="H334" s="529"/>
      <c r="I334" s="209"/>
      <c r="J334" s="209"/>
      <c r="K334" s="210"/>
      <c r="L334" s="530"/>
      <c r="M334" s="209"/>
      <c r="N334" s="494"/>
      <c r="O334" s="494"/>
      <c r="P334" s="207"/>
      <c r="Q334" s="207"/>
      <c r="R334" s="208"/>
      <c r="S334" s="205"/>
      <c r="T334" s="529"/>
      <c r="U334" s="207"/>
      <c r="V334" s="207"/>
      <c r="W334" s="208"/>
      <c r="X334" s="205"/>
      <c r="Y334" s="529"/>
      <c r="Z334" s="207"/>
      <c r="AA334" s="207"/>
      <c r="AB334" s="208"/>
      <c r="AC334" s="205"/>
      <c r="AD334" s="529"/>
      <c r="AE334" s="207"/>
      <c r="AF334" s="207"/>
      <c r="AG334" s="208"/>
      <c r="AH334" s="205"/>
      <c r="AI334" s="529"/>
      <c r="AJ334" s="207"/>
      <c r="AK334" s="207"/>
      <c r="AL334" s="208"/>
      <c r="AM334" s="205"/>
      <c r="AN334" s="529"/>
      <c r="AO334" s="207"/>
      <c r="AP334" s="207"/>
      <c r="AQ334" s="208"/>
      <c r="AR334" s="205"/>
      <c r="AS334" s="529"/>
      <c r="AT334" s="207"/>
      <c r="AU334" s="207"/>
      <c r="AV334" s="208"/>
      <c r="AW334" s="205"/>
      <c r="AX334" s="529"/>
    </row>
    <row r="335" spans="2:50" ht="14.25" customHeight="1">
      <c r="B335" s="494"/>
      <c r="C335" s="203">
        <v>9</v>
      </c>
      <c r="D335" s="206"/>
      <c r="E335" s="203"/>
      <c r="F335" s="203"/>
      <c r="G335" s="208"/>
      <c r="H335" s="529"/>
      <c r="I335" s="209"/>
      <c r="J335" s="209"/>
      <c r="K335" s="210"/>
      <c r="L335" s="530"/>
      <c r="M335" s="209"/>
      <c r="N335" s="494"/>
      <c r="O335" s="494"/>
      <c r="P335" s="207"/>
      <c r="Q335" s="207"/>
      <c r="R335" s="208"/>
      <c r="S335" s="205"/>
      <c r="T335" s="529"/>
      <c r="U335" s="207"/>
      <c r="V335" s="207"/>
      <c r="W335" s="208"/>
      <c r="X335" s="205"/>
      <c r="Y335" s="529"/>
      <c r="Z335" s="207"/>
      <c r="AA335" s="207"/>
      <c r="AB335" s="208"/>
      <c r="AC335" s="205"/>
      <c r="AD335" s="529"/>
      <c r="AE335" s="207"/>
      <c r="AF335" s="207"/>
      <c r="AG335" s="208"/>
      <c r="AH335" s="205"/>
      <c r="AI335" s="529"/>
      <c r="AJ335" s="207"/>
      <c r="AK335" s="207"/>
      <c r="AL335" s="208"/>
      <c r="AM335" s="205"/>
      <c r="AN335" s="529"/>
      <c r="AO335" s="207"/>
      <c r="AP335" s="207"/>
      <c r="AQ335" s="208"/>
      <c r="AR335" s="205"/>
      <c r="AS335" s="529"/>
      <c r="AT335" s="207"/>
      <c r="AU335" s="207"/>
      <c r="AV335" s="208"/>
      <c r="AW335" s="205"/>
      <c r="AX335" s="529"/>
    </row>
    <row r="336" spans="2:50" ht="14.25" customHeight="1">
      <c r="B336" s="494"/>
      <c r="C336" s="203">
        <v>10</v>
      </c>
      <c r="D336" s="206"/>
      <c r="E336" s="203"/>
      <c r="F336" s="203"/>
      <c r="G336" s="208"/>
      <c r="H336" s="529"/>
      <c r="I336" s="209"/>
      <c r="J336" s="209"/>
      <c r="K336" s="210"/>
      <c r="L336" s="530"/>
      <c r="M336" s="209"/>
      <c r="N336" s="494"/>
      <c r="O336" s="494"/>
      <c r="P336" s="203"/>
      <c r="Q336" s="203"/>
      <c r="R336" s="208"/>
      <c r="S336" s="205"/>
      <c r="T336" s="529"/>
      <c r="U336" s="203"/>
      <c r="V336" s="203"/>
      <c r="W336" s="208"/>
      <c r="X336" s="205"/>
      <c r="Y336" s="529"/>
      <c r="Z336" s="203"/>
      <c r="AA336" s="203"/>
      <c r="AB336" s="208"/>
      <c r="AC336" s="205"/>
      <c r="AD336" s="529"/>
      <c r="AE336" s="203"/>
      <c r="AF336" s="203"/>
      <c r="AG336" s="208"/>
      <c r="AH336" s="205"/>
      <c r="AI336" s="529"/>
      <c r="AJ336" s="203"/>
      <c r="AK336" s="203"/>
      <c r="AL336" s="208"/>
      <c r="AM336" s="205"/>
      <c r="AN336" s="529"/>
      <c r="AO336" s="203"/>
      <c r="AP336" s="203"/>
      <c r="AQ336" s="208"/>
      <c r="AR336" s="205"/>
      <c r="AS336" s="529"/>
      <c r="AT336" s="203"/>
      <c r="AU336" s="203"/>
      <c r="AV336" s="208"/>
      <c r="AW336" s="205"/>
      <c r="AX336" s="529"/>
    </row>
    <row r="337" spans="2:50" ht="14.25" customHeight="1">
      <c r="B337" s="494"/>
      <c r="C337" s="203">
        <v>11</v>
      </c>
      <c r="D337" s="206"/>
      <c r="E337" s="203"/>
      <c r="F337" s="203"/>
      <c r="G337" s="208"/>
      <c r="H337" s="529"/>
      <c r="I337" s="209"/>
      <c r="J337" s="209"/>
      <c r="K337" s="210"/>
      <c r="L337" s="530"/>
      <c r="M337" s="209"/>
      <c r="N337" s="494"/>
      <c r="O337" s="494"/>
      <c r="P337" s="203"/>
      <c r="Q337" s="203"/>
      <c r="R337" s="208"/>
      <c r="S337" s="205"/>
      <c r="T337" s="529"/>
      <c r="U337" s="203"/>
      <c r="V337" s="203"/>
      <c r="W337" s="208"/>
      <c r="X337" s="205"/>
      <c r="Y337" s="529"/>
      <c r="Z337" s="203"/>
      <c r="AA337" s="203"/>
      <c r="AB337" s="208"/>
      <c r="AC337" s="205"/>
      <c r="AD337" s="529"/>
      <c r="AE337" s="203"/>
      <c r="AF337" s="203"/>
      <c r="AG337" s="208"/>
      <c r="AH337" s="205"/>
      <c r="AI337" s="529"/>
      <c r="AJ337" s="203"/>
      <c r="AK337" s="203"/>
      <c r="AL337" s="208"/>
      <c r="AM337" s="205"/>
      <c r="AN337" s="529"/>
      <c r="AO337" s="203"/>
      <c r="AP337" s="203"/>
      <c r="AQ337" s="208"/>
      <c r="AR337" s="205"/>
      <c r="AS337" s="529"/>
      <c r="AT337" s="203"/>
      <c r="AU337" s="203"/>
      <c r="AV337" s="208"/>
      <c r="AW337" s="205"/>
      <c r="AX337" s="529"/>
    </row>
    <row r="338" spans="2:50" ht="14.25" customHeight="1">
      <c r="B338" s="494"/>
      <c r="C338" s="203">
        <v>12</v>
      </c>
      <c r="D338" s="206"/>
      <c r="E338" s="203"/>
      <c r="F338" s="203"/>
      <c r="G338" s="208"/>
      <c r="H338" s="529"/>
      <c r="I338" s="209"/>
      <c r="J338" s="209"/>
      <c r="K338" s="210"/>
      <c r="L338" s="530"/>
      <c r="M338" s="209"/>
      <c r="N338" s="494"/>
      <c r="O338" s="494"/>
      <c r="P338" s="203"/>
      <c r="Q338" s="203"/>
      <c r="R338" s="208"/>
      <c r="S338" s="205"/>
      <c r="T338" s="529"/>
      <c r="U338" s="203"/>
      <c r="V338" s="203"/>
      <c r="W338" s="208"/>
      <c r="X338" s="205"/>
      <c r="Y338" s="529"/>
      <c r="Z338" s="203"/>
      <c r="AA338" s="203"/>
      <c r="AB338" s="208"/>
      <c r="AC338" s="205"/>
      <c r="AD338" s="529"/>
      <c r="AE338" s="203"/>
      <c r="AF338" s="203"/>
      <c r="AG338" s="208"/>
      <c r="AH338" s="205"/>
      <c r="AI338" s="529"/>
      <c r="AJ338" s="203"/>
      <c r="AK338" s="203"/>
      <c r="AL338" s="208"/>
      <c r="AM338" s="205"/>
      <c r="AN338" s="529"/>
      <c r="AO338" s="203"/>
      <c r="AP338" s="203"/>
      <c r="AQ338" s="208"/>
      <c r="AR338" s="205"/>
      <c r="AS338" s="529"/>
      <c r="AT338" s="203"/>
      <c r="AU338" s="203"/>
      <c r="AV338" s="208"/>
      <c r="AW338" s="205"/>
      <c r="AX338" s="529"/>
    </row>
    <row r="339" spans="2:50" ht="14.25" customHeight="1">
      <c r="B339" s="494"/>
      <c r="C339" s="203">
        <v>13</v>
      </c>
      <c r="D339" s="206"/>
      <c r="E339" s="203"/>
      <c r="F339" s="203"/>
      <c r="G339" s="208"/>
      <c r="H339" s="529"/>
      <c r="I339" s="209"/>
      <c r="J339" s="209"/>
      <c r="K339" s="210"/>
      <c r="L339" s="530"/>
      <c r="M339" s="209"/>
      <c r="N339" s="494"/>
      <c r="O339" s="494"/>
      <c r="P339" s="203"/>
      <c r="Q339" s="203"/>
      <c r="R339" s="208"/>
      <c r="S339" s="205"/>
      <c r="T339" s="529"/>
      <c r="U339" s="203"/>
      <c r="V339" s="203"/>
      <c r="W339" s="208"/>
      <c r="X339" s="205"/>
      <c r="Y339" s="529"/>
      <c r="Z339" s="203"/>
      <c r="AA339" s="203"/>
      <c r="AB339" s="208"/>
      <c r="AC339" s="205"/>
      <c r="AD339" s="529"/>
      <c r="AE339" s="203"/>
      <c r="AF339" s="203"/>
      <c r="AG339" s="208"/>
      <c r="AH339" s="205"/>
      <c r="AI339" s="529"/>
      <c r="AJ339" s="203"/>
      <c r="AK339" s="203"/>
      <c r="AL339" s="208"/>
      <c r="AM339" s="205"/>
      <c r="AN339" s="529"/>
      <c r="AO339" s="203"/>
      <c r="AP339" s="203"/>
      <c r="AQ339" s="208"/>
      <c r="AR339" s="205"/>
      <c r="AS339" s="529"/>
      <c r="AT339" s="203"/>
      <c r="AU339" s="203"/>
      <c r="AV339" s="208"/>
      <c r="AW339" s="205"/>
      <c r="AX339" s="529"/>
    </row>
    <row r="340" spans="2:50" ht="14.25" customHeight="1">
      <c r="B340" s="494"/>
      <c r="C340" s="203">
        <v>14</v>
      </c>
      <c r="D340" s="206"/>
      <c r="E340" s="203"/>
      <c r="F340" s="203"/>
      <c r="G340" s="208"/>
      <c r="H340" s="529"/>
      <c r="I340" s="209"/>
      <c r="J340" s="209"/>
      <c r="K340" s="210"/>
      <c r="L340" s="530"/>
      <c r="M340" s="209"/>
      <c r="N340" s="494"/>
      <c r="O340" s="494"/>
      <c r="P340" s="203"/>
      <c r="Q340" s="203"/>
      <c r="R340" s="208"/>
      <c r="S340" s="205"/>
      <c r="T340" s="529"/>
      <c r="U340" s="203"/>
      <c r="V340" s="203"/>
      <c r="W340" s="208"/>
      <c r="X340" s="205"/>
      <c r="Y340" s="529"/>
      <c r="Z340" s="203"/>
      <c r="AA340" s="203"/>
      <c r="AB340" s="208"/>
      <c r="AC340" s="205"/>
      <c r="AD340" s="529"/>
      <c r="AE340" s="203"/>
      <c r="AF340" s="203"/>
      <c r="AG340" s="208"/>
      <c r="AH340" s="205"/>
      <c r="AI340" s="529"/>
      <c r="AJ340" s="203"/>
      <c r="AK340" s="203"/>
      <c r="AL340" s="208"/>
      <c r="AM340" s="205"/>
      <c r="AN340" s="529"/>
      <c r="AO340" s="203"/>
      <c r="AP340" s="203"/>
      <c r="AQ340" s="208"/>
      <c r="AR340" s="205"/>
      <c r="AS340" s="529"/>
      <c r="AT340" s="203"/>
      <c r="AU340" s="203"/>
      <c r="AV340" s="208"/>
      <c r="AW340" s="205"/>
      <c r="AX340" s="529"/>
    </row>
    <row r="341" spans="2:50" ht="14.25" customHeight="1">
      <c r="B341" s="494"/>
      <c r="C341" s="203">
        <v>15</v>
      </c>
      <c r="D341" s="206"/>
      <c r="E341" s="203"/>
      <c r="F341" s="203"/>
      <c r="G341" s="208"/>
      <c r="H341" s="529"/>
      <c r="I341" s="209"/>
      <c r="J341" s="209"/>
      <c r="K341" s="210"/>
      <c r="L341" s="530"/>
      <c r="M341" s="209"/>
      <c r="N341" s="494"/>
      <c r="O341" s="494"/>
      <c r="P341" s="203"/>
      <c r="Q341" s="207"/>
      <c r="R341" s="208"/>
      <c r="S341" s="205"/>
      <c r="T341" s="529"/>
      <c r="U341" s="203"/>
      <c r="V341" s="207"/>
      <c r="W341" s="208"/>
      <c r="X341" s="205"/>
      <c r="Y341" s="529"/>
      <c r="Z341" s="203"/>
      <c r="AA341" s="207"/>
      <c r="AB341" s="208"/>
      <c r="AC341" s="205"/>
      <c r="AD341" s="529"/>
      <c r="AE341" s="203"/>
      <c r="AF341" s="207"/>
      <c r="AG341" s="208"/>
      <c r="AH341" s="205"/>
      <c r="AI341" s="529"/>
      <c r="AJ341" s="203"/>
      <c r="AK341" s="207"/>
      <c r="AL341" s="208"/>
      <c r="AM341" s="205"/>
      <c r="AN341" s="529"/>
      <c r="AO341" s="203"/>
      <c r="AP341" s="207"/>
      <c r="AQ341" s="208"/>
      <c r="AR341" s="205"/>
      <c r="AS341" s="529"/>
      <c r="AT341" s="203"/>
      <c r="AU341" s="207"/>
      <c r="AV341" s="208"/>
      <c r="AW341" s="205"/>
      <c r="AX341" s="529"/>
    </row>
    <row r="342" spans="2:50" ht="14.25" customHeight="1" collapsed="1">
      <c r="B342" s="531" t="s">
        <v>808</v>
      </c>
      <c r="C342" s="532"/>
      <c r="D342" s="532"/>
      <c r="E342" s="532"/>
      <c r="F342" s="532"/>
      <c r="G342" s="532"/>
      <c r="H342" s="532"/>
      <c r="I342" s="532"/>
      <c r="J342" s="532"/>
      <c r="K342" s="532"/>
      <c r="L342" s="532"/>
      <c r="M342" s="533"/>
      <c r="N342" s="575" t="s">
        <v>445</v>
      </c>
      <c r="O342" s="575" t="s">
        <v>105</v>
      </c>
      <c r="P342" s="587">
        <f>AT322+1</f>
        <v>45986</v>
      </c>
      <c r="Q342" s="588"/>
      <c r="R342" s="588"/>
      <c r="S342" s="588"/>
      <c r="T342" s="588"/>
      <c r="U342" s="589">
        <f>P342+1</f>
        <v>45987</v>
      </c>
      <c r="V342" s="590"/>
      <c r="W342" s="590"/>
      <c r="X342" s="590"/>
      <c r="Y342" s="590"/>
      <c r="Z342" s="587">
        <f t="shared" ref="Z342" si="431">U342+1</f>
        <v>45988</v>
      </c>
      <c r="AA342" s="588"/>
      <c r="AB342" s="588"/>
      <c r="AC342" s="588"/>
      <c r="AD342" s="588"/>
      <c r="AE342" s="589">
        <f t="shared" ref="AE342" si="432">Z342+1</f>
        <v>45989</v>
      </c>
      <c r="AF342" s="590"/>
      <c r="AG342" s="590"/>
      <c r="AH342" s="590"/>
      <c r="AI342" s="590"/>
      <c r="AJ342" s="591">
        <f t="shared" ref="AJ342" si="433">AE342+1</f>
        <v>45990</v>
      </c>
      <c r="AK342" s="592"/>
      <c r="AL342" s="592"/>
      <c r="AM342" s="592"/>
      <c r="AN342" s="593"/>
      <c r="AO342" s="589">
        <f t="shared" ref="AO342" si="434">AJ342+1</f>
        <v>45991</v>
      </c>
      <c r="AP342" s="590"/>
      <c r="AQ342" s="590"/>
      <c r="AR342" s="590"/>
      <c r="AS342" s="590"/>
      <c r="AT342" s="591">
        <f t="shared" ref="AT342" si="435">AO342+1</f>
        <v>45992</v>
      </c>
      <c r="AU342" s="592"/>
      <c r="AV342" s="592"/>
      <c r="AW342" s="592"/>
      <c r="AX342" s="593"/>
    </row>
    <row r="343" spans="2:50" ht="14.25" customHeight="1">
      <c r="B343" s="534"/>
      <c r="C343" s="534"/>
      <c r="D343" s="534"/>
      <c r="E343" s="534"/>
      <c r="F343" s="534"/>
      <c r="G343" s="534"/>
      <c r="H343" s="534"/>
      <c r="I343" s="534"/>
      <c r="J343" s="534"/>
      <c r="K343" s="534"/>
      <c r="L343" s="534"/>
      <c r="M343" s="535"/>
      <c r="N343" s="577"/>
      <c r="O343" s="577"/>
      <c r="P343" s="594">
        <f>P342</f>
        <v>45986</v>
      </c>
      <c r="Q343" s="594"/>
      <c r="R343" s="594"/>
      <c r="S343" s="594"/>
      <c r="T343" s="594"/>
      <c r="U343" s="595">
        <f>U342</f>
        <v>45987</v>
      </c>
      <c r="V343" s="595"/>
      <c r="W343" s="595"/>
      <c r="X343" s="595"/>
      <c r="Y343" s="595"/>
      <c r="Z343" s="594">
        <f t="shared" ref="Z343" si="436">Z342</f>
        <v>45988</v>
      </c>
      <c r="AA343" s="594"/>
      <c r="AB343" s="594"/>
      <c r="AC343" s="594"/>
      <c r="AD343" s="594"/>
      <c r="AE343" s="595">
        <f t="shared" ref="AE343" si="437">AE342</f>
        <v>45989</v>
      </c>
      <c r="AF343" s="595"/>
      <c r="AG343" s="595"/>
      <c r="AH343" s="595"/>
      <c r="AI343" s="595"/>
      <c r="AJ343" s="596">
        <f t="shared" ref="AJ343" si="438">AJ342</f>
        <v>45990</v>
      </c>
      <c r="AK343" s="597"/>
      <c r="AL343" s="597"/>
      <c r="AM343" s="597"/>
      <c r="AN343" s="598"/>
      <c r="AO343" s="595">
        <f t="shared" ref="AO343" si="439">AO342</f>
        <v>45991</v>
      </c>
      <c r="AP343" s="595"/>
      <c r="AQ343" s="595"/>
      <c r="AR343" s="595"/>
      <c r="AS343" s="595"/>
      <c r="AT343" s="596">
        <f t="shared" ref="AT343" si="440">AT342</f>
        <v>45992</v>
      </c>
      <c r="AU343" s="597"/>
      <c r="AV343" s="597"/>
      <c r="AW343" s="597"/>
      <c r="AX343" s="598"/>
    </row>
    <row r="344" spans="2:50" ht="14.25" customHeight="1">
      <c r="B344" s="494" t="s">
        <v>165</v>
      </c>
      <c r="C344" s="494" t="s">
        <v>160</v>
      </c>
      <c r="D344" s="494"/>
      <c r="E344" s="494" t="s">
        <v>161</v>
      </c>
      <c r="F344" s="494"/>
      <c r="G344" s="494"/>
      <c r="H344" s="494" t="s">
        <v>166</v>
      </c>
      <c r="I344" s="527" t="s">
        <v>446</v>
      </c>
      <c r="J344" s="527"/>
      <c r="K344" s="527"/>
      <c r="L344" s="527" t="s">
        <v>166</v>
      </c>
      <c r="M344" s="527" t="s">
        <v>168</v>
      </c>
      <c r="N344" s="494"/>
      <c r="O344" s="494" t="s">
        <v>167</v>
      </c>
      <c r="P344" s="494" t="s">
        <v>163</v>
      </c>
      <c r="Q344" s="494"/>
      <c r="R344" s="494"/>
      <c r="S344" s="494"/>
      <c r="T344" s="494" t="s">
        <v>166</v>
      </c>
      <c r="U344" s="494" t="s">
        <v>163</v>
      </c>
      <c r="V344" s="494"/>
      <c r="W344" s="494"/>
      <c r="X344" s="494"/>
      <c r="Y344" s="494" t="s">
        <v>166</v>
      </c>
      <c r="Z344" s="494" t="s">
        <v>163</v>
      </c>
      <c r="AA344" s="494"/>
      <c r="AB344" s="494"/>
      <c r="AC344" s="494"/>
      <c r="AD344" s="494" t="s">
        <v>166</v>
      </c>
      <c r="AE344" s="494" t="s">
        <v>163</v>
      </c>
      <c r="AF344" s="494"/>
      <c r="AG344" s="494"/>
      <c r="AH344" s="494"/>
      <c r="AI344" s="494" t="s">
        <v>166</v>
      </c>
      <c r="AJ344" s="494" t="s">
        <v>163</v>
      </c>
      <c r="AK344" s="494"/>
      <c r="AL344" s="494"/>
      <c r="AM344" s="494"/>
      <c r="AN344" s="494" t="s">
        <v>166</v>
      </c>
      <c r="AO344" s="494" t="s">
        <v>163</v>
      </c>
      <c r="AP344" s="494"/>
      <c r="AQ344" s="494"/>
      <c r="AR344" s="494"/>
      <c r="AS344" s="494" t="s">
        <v>166</v>
      </c>
      <c r="AT344" s="494" t="s">
        <v>163</v>
      </c>
      <c r="AU344" s="494"/>
      <c r="AV344" s="494"/>
      <c r="AW344" s="494"/>
      <c r="AX344" s="494" t="s">
        <v>166</v>
      </c>
    </row>
    <row r="345" spans="2:50" ht="14.25" customHeight="1">
      <c r="B345" s="494"/>
      <c r="C345" s="494"/>
      <c r="D345" s="494"/>
      <c r="E345" s="494" t="s">
        <v>447</v>
      </c>
      <c r="F345" s="494"/>
      <c r="G345" s="494"/>
      <c r="H345" s="494"/>
      <c r="I345" s="527" t="s">
        <v>447</v>
      </c>
      <c r="J345" s="527"/>
      <c r="K345" s="527"/>
      <c r="L345" s="527"/>
      <c r="M345" s="527"/>
      <c r="N345" s="494"/>
      <c r="O345" s="494"/>
      <c r="P345" s="494" t="s">
        <v>448</v>
      </c>
      <c r="Q345" s="494"/>
      <c r="R345" s="494"/>
      <c r="S345" s="494"/>
      <c r="T345" s="494"/>
      <c r="U345" s="494" t="s">
        <v>448</v>
      </c>
      <c r="V345" s="494"/>
      <c r="W345" s="494"/>
      <c r="X345" s="494"/>
      <c r="Y345" s="494"/>
      <c r="Z345" s="494" t="s">
        <v>448</v>
      </c>
      <c r="AA345" s="494"/>
      <c r="AB345" s="494"/>
      <c r="AC345" s="494"/>
      <c r="AD345" s="494"/>
      <c r="AE345" s="494" t="s">
        <v>448</v>
      </c>
      <c r="AF345" s="494"/>
      <c r="AG345" s="494"/>
      <c r="AH345" s="494"/>
      <c r="AI345" s="494"/>
      <c r="AJ345" s="494" t="s">
        <v>448</v>
      </c>
      <c r="AK345" s="494"/>
      <c r="AL345" s="494"/>
      <c r="AM345" s="494"/>
      <c r="AN345" s="494"/>
      <c r="AO345" s="494" t="s">
        <v>448</v>
      </c>
      <c r="AP345" s="494"/>
      <c r="AQ345" s="494"/>
      <c r="AR345" s="494"/>
      <c r="AS345" s="494"/>
      <c r="AT345" s="494" t="s">
        <v>448</v>
      </c>
      <c r="AU345" s="494"/>
      <c r="AV345" s="494"/>
      <c r="AW345" s="494"/>
      <c r="AX345" s="494"/>
    </row>
    <row r="346" spans="2:50" ht="14.25" customHeight="1">
      <c r="B346" s="494"/>
      <c r="C346" s="494"/>
      <c r="D346" s="494"/>
      <c r="E346" s="203" t="s">
        <v>162</v>
      </c>
      <c r="F346" s="203" t="s">
        <v>449</v>
      </c>
      <c r="G346" s="203" t="s">
        <v>164</v>
      </c>
      <c r="H346" s="494"/>
      <c r="I346" s="204" t="s">
        <v>162</v>
      </c>
      <c r="J346" s="204" t="s">
        <v>449</v>
      </c>
      <c r="K346" s="204" t="s">
        <v>164</v>
      </c>
      <c r="L346" s="527"/>
      <c r="M346" s="527"/>
      <c r="N346" s="494"/>
      <c r="O346" s="494"/>
      <c r="P346" s="203" t="s">
        <v>162</v>
      </c>
      <c r="Q346" s="203" t="s">
        <v>449</v>
      </c>
      <c r="R346" s="203" t="s">
        <v>164</v>
      </c>
      <c r="S346" s="205" t="s">
        <v>168</v>
      </c>
      <c r="T346" s="494"/>
      <c r="U346" s="203" t="s">
        <v>162</v>
      </c>
      <c r="V346" s="203" t="s">
        <v>449</v>
      </c>
      <c r="W346" s="203" t="s">
        <v>164</v>
      </c>
      <c r="X346" s="205" t="s">
        <v>168</v>
      </c>
      <c r="Y346" s="494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494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494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494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494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494"/>
    </row>
    <row r="347" spans="2:50" ht="14.25" customHeight="1">
      <c r="B347" s="494" t="s">
        <v>501</v>
      </c>
      <c r="C347" s="203">
        <v>1</v>
      </c>
      <c r="D347" s="206" t="s">
        <v>421</v>
      </c>
      <c r="E347" s="203">
        <v>21</v>
      </c>
      <c r="F347" s="203">
        <v>3600</v>
      </c>
      <c r="G347" s="208">
        <f t="shared" ref="G347:G355" si="441">F347/E347</f>
        <v>171.42857142857142</v>
      </c>
      <c r="H347" s="529">
        <f>AVERAGE(G347:G361)</f>
        <v>152.65025308368962</v>
      </c>
      <c r="I347" s="209">
        <f>AVERAGE(P347,U347,Z347,AE347,AJ347,AO347,AT347)</f>
        <v>21</v>
      </c>
      <c r="J347" s="209">
        <f>AVERAGE(Q347,V347,AA347,AF347,AK347,AP347,AU347)</f>
        <v>3169.1557482075018</v>
      </c>
      <c r="K347" s="210">
        <f>AVERAGE(R347,W347,AB347,AG347,AL347,AQ347,AV347)</f>
        <v>150.9121784860715</v>
      </c>
      <c r="L347" s="530">
        <f>IFERROR(AVERAGE(K347:K361),"-")</f>
        <v>134.93088801858414</v>
      </c>
      <c r="M347" s="209">
        <f>RANK(K347, K$347:$K$361)</f>
        <v>6</v>
      </c>
      <c r="N347" s="494"/>
      <c r="O347" s="494"/>
      <c r="P347" s="207">
        <v>21</v>
      </c>
      <c r="Q347" s="207">
        <v>3169.2838654012066</v>
      </c>
      <c r="R347" s="208">
        <f t="shared" ref="R347:R355" si="442">Q347/P347</f>
        <v>150.91827930481935</v>
      </c>
      <c r="S347" s="205">
        <f>RANK(R347, R$347:R$361)</f>
        <v>6</v>
      </c>
      <c r="T347" s="529">
        <f>AVERAGE(R347:R361)</f>
        <v>133.06909795538772</v>
      </c>
      <c r="U347" s="207">
        <v>21</v>
      </c>
      <c r="V347" s="207">
        <v>3169.1661667666467</v>
      </c>
      <c r="W347" s="208">
        <f t="shared" ref="W347:W355" si="443">V347/U347</f>
        <v>150.91267460793557</v>
      </c>
      <c r="X347" s="205">
        <f>RANK(W347, W$347:W$361)</f>
        <v>6</v>
      </c>
      <c r="Y347" s="529">
        <f>AVERAGE(W347:W361)</f>
        <v>133.84413658810303</v>
      </c>
      <c r="Z347" s="207">
        <v>21</v>
      </c>
      <c r="AA347" s="207">
        <v>3168.6274509803907</v>
      </c>
      <c r="AB347" s="208">
        <f t="shared" ref="AB347:AB355" si="444">AA347/Z347</f>
        <v>150.88702147525669</v>
      </c>
      <c r="AC347" s="205">
        <f>RANK(AB347, AB$347:AB$361)</f>
        <v>6</v>
      </c>
      <c r="AD347" s="529">
        <f>AVERAGE(AB347:AB361)</f>
        <v>134.53685632210198</v>
      </c>
      <c r="AE347" s="207">
        <v>21</v>
      </c>
      <c r="AF347" s="207">
        <v>3169.295923769188</v>
      </c>
      <c r="AG347" s="208">
        <f t="shared" ref="AG347:AG355" si="445">AF347/AE347</f>
        <v>150.91885351281849</v>
      </c>
      <c r="AH347" s="205">
        <f>RANK(AG347, AG$347:AG$361)</f>
        <v>5</v>
      </c>
      <c r="AI347" s="529">
        <f>AVERAGE(AG347:AG361)</f>
        <v>132.83051861673147</v>
      </c>
      <c r="AJ347" s="207">
        <v>21</v>
      </c>
      <c r="AK347" s="207">
        <v>3168.7895402783593</v>
      </c>
      <c r="AL347" s="208">
        <f t="shared" ref="AL347:AL355" si="446">AK347/AJ347</f>
        <v>150.89474001325522</v>
      </c>
      <c r="AM347" s="205">
        <f>RANK(AL347, AL$347:AL$361)</f>
        <v>5</v>
      </c>
      <c r="AN347" s="529">
        <f>AVERAGE(AL347:AL361)</f>
        <v>133.53320708084826</v>
      </c>
      <c r="AO347" s="207">
        <v>21</v>
      </c>
      <c r="AP347" s="207">
        <v>3169.279593779755</v>
      </c>
      <c r="AQ347" s="208">
        <f t="shared" ref="AQ347:AQ355" si="447">AP347/AO347</f>
        <v>150.91807589427404</v>
      </c>
      <c r="AR347" s="205">
        <f>RANK(AQ347, AQ$347:AQ$361)</f>
        <v>5</v>
      </c>
      <c r="AS347" s="529">
        <f>AVERAGE(AQ347:AQ361)</f>
        <v>133.53613162413026</v>
      </c>
      <c r="AT347" s="207">
        <v>21</v>
      </c>
      <c r="AU347" s="207">
        <v>3169.6476964769631</v>
      </c>
      <c r="AV347" s="208">
        <f t="shared" ref="AV347:AV355" si="448">AU347/AT347</f>
        <v>150.9356045941411</v>
      </c>
      <c r="AW347" s="205">
        <f>RANK(AV347, AV$347:AV$361)</f>
        <v>5</v>
      </c>
      <c r="AX347" s="529">
        <f>AVERAGE(AV347:AV361)</f>
        <v>133.54599157635849</v>
      </c>
    </row>
    <row r="348" spans="2:50" ht="14.25" customHeight="1">
      <c r="B348" s="494"/>
      <c r="C348" s="203">
        <v>2</v>
      </c>
      <c r="D348" s="206" t="s">
        <v>427</v>
      </c>
      <c r="E348" s="203">
        <v>20</v>
      </c>
      <c r="F348" s="203">
        <v>3600</v>
      </c>
      <c r="G348" s="208">
        <f t="shared" si="441"/>
        <v>180</v>
      </c>
      <c r="H348" s="529"/>
      <c r="I348" s="209">
        <f t="shared" ref="I348:K355" si="449">AVERAGE(P348,U348,Z348,AE348,AJ348,AO348,AT348)</f>
        <v>20</v>
      </c>
      <c r="J348" s="209">
        <f t="shared" si="449"/>
        <v>3254.4088944661198</v>
      </c>
      <c r="K348" s="210">
        <f t="shared" si="449"/>
        <v>162.72044472330597</v>
      </c>
      <c r="L348" s="530"/>
      <c r="M348" s="209">
        <f>RANK(K348, K$347:$K$361)</f>
        <v>3</v>
      </c>
      <c r="N348" s="494"/>
      <c r="O348" s="494"/>
      <c r="P348" s="207">
        <v>20</v>
      </c>
      <c r="Q348" s="207">
        <v>3254.9618320610666</v>
      </c>
      <c r="R348" s="208">
        <f t="shared" si="442"/>
        <v>162.74809160305333</v>
      </c>
      <c r="S348" s="205">
        <f t="shared" ref="S348:S355" si="450">RANK(R348, R$347:R$361)</f>
        <v>2</v>
      </c>
      <c r="T348" s="529"/>
      <c r="U348" s="207">
        <v>20</v>
      </c>
      <c r="V348" s="207">
        <v>3254.6062052505954</v>
      </c>
      <c r="W348" s="208">
        <f t="shared" si="443"/>
        <v>162.73031026252977</v>
      </c>
      <c r="X348" s="205">
        <f t="shared" ref="X348:X355" si="451">RANK(W348, W$347:W$361)</f>
        <v>2</v>
      </c>
      <c r="Y348" s="529"/>
      <c r="Z348" s="207">
        <v>20</v>
      </c>
      <c r="AA348" s="207">
        <v>3254.5105566218763</v>
      </c>
      <c r="AB348" s="208">
        <f t="shared" si="444"/>
        <v>162.72552783109381</v>
      </c>
      <c r="AC348" s="205">
        <f t="shared" ref="AC348:AC355" si="452">RANK(AB348, AB$347:AB$361)</f>
        <v>3</v>
      </c>
      <c r="AD348" s="529"/>
      <c r="AE348" s="207">
        <v>20</v>
      </c>
      <c r="AF348" s="207">
        <v>3254.2893725992362</v>
      </c>
      <c r="AG348" s="208">
        <f t="shared" si="445"/>
        <v>162.7144686299618</v>
      </c>
      <c r="AH348" s="205">
        <f t="shared" ref="AH348:AH355" si="453">RANK(AG348, AG$347:AG$361)</f>
        <v>3</v>
      </c>
      <c r="AI348" s="529"/>
      <c r="AJ348" s="207">
        <v>20</v>
      </c>
      <c r="AK348" s="207">
        <v>3254.2593597395603</v>
      </c>
      <c r="AL348" s="208">
        <f t="shared" si="446"/>
        <v>162.71296798697801</v>
      </c>
      <c r="AM348" s="205">
        <f t="shared" ref="AM348:AM355" si="454">RANK(AL348, AL$347:AL$361)</f>
        <v>3</v>
      </c>
      <c r="AN348" s="529"/>
      <c r="AO348" s="207">
        <v>20</v>
      </c>
      <c r="AP348" s="207">
        <v>3253.7457709038176</v>
      </c>
      <c r="AQ348" s="208">
        <f t="shared" si="447"/>
        <v>162.68728854519088</v>
      </c>
      <c r="AR348" s="205">
        <f t="shared" ref="AR348:AR355" si="455">RANK(AQ348, AQ$347:AQ$361)</f>
        <v>3</v>
      </c>
      <c r="AS348" s="529"/>
      <c r="AT348" s="207">
        <v>20</v>
      </c>
      <c r="AU348" s="207">
        <v>3254.4891640866845</v>
      </c>
      <c r="AV348" s="208">
        <f t="shared" si="448"/>
        <v>162.72445820433421</v>
      </c>
      <c r="AW348" s="205">
        <f t="shared" ref="AW348:AW355" si="456">RANK(AV348, AV$347:AV$361)</f>
        <v>3</v>
      </c>
      <c r="AX348" s="529"/>
    </row>
    <row r="349" spans="2:50" ht="14.25" customHeight="1">
      <c r="B349" s="494"/>
      <c r="C349" s="203">
        <v>3</v>
      </c>
      <c r="D349" s="206" t="s">
        <v>426</v>
      </c>
      <c r="E349" s="203">
        <v>21</v>
      </c>
      <c r="F349" s="203">
        <v>3600</v>
      </c>
      <c r="G349" s="208">
        <f t="shared" si="441"/>
        <v>171.42857142857142</v>
      </c>
      <c r="H349" s="529"/>
      <c r="I349" s="209">
        <f t="shared" si="449"/>
        <v>21</v>
      </c>
      <c r="J349" s="209">
        <f t="shared" si="449"/>
        <v>3255.1487938353775</v>
      </c>
      <c r="K349" s="210">
        <f t="shared" si="449"/>
        <v>155.00708542073224</v>
      </c>
      <c r="L349" s="530"/>
      <c r="M349" s="209">
        <f>RANK(K349, K$347:$K$361)</f>
        <v>4</v>
      </c>
      <c r="N349" s="494"/>
      <c r="O349" s="494"/>
      <c r="P349" s="207">
        <v>21</v>
      </c>
      <c r="Q349" s="207">
        <v>3254.5571245186152</v>
      </c>
      <c r="R349" s="208">
        <f t="shared" si="442"/>
        <v>154.97891069136261</v>
      </c>
      <c r="S349" s="205">
        <f t="shared" si="450"/>
        <v>5</v>
      </c>
      <c r="T349" s="529"/>
      <c r="U349" s="207">
        <v>21</v>
      </c>
      <c r="V349" s="207">
        <v>3254.8991864166965</v>
      </c>
      <c r="W349" s="208">
        <f t="shared" si="443"/>
        <v>154.99519935317602</v>
      </c>
      <c r="X349" s="205">
        <f t="shared" si="451"/>
        <v>5</v>
      </c>
      <c r="Y349" s="529"/>
      <c r="Z349" s="207">
        <v>21</v>
      </c>
      <c r="AA349" s="207">
        <v>3255.0148957298911</v>
      </c>
      <c r="AB349" s="208">
        <f t="shared" si="444"/>
        <v>155.000709320471</v>
      </c>
      <c r="AC349" s="205">
        <f t="shared" si="452"/>
        <v>4</v>
      </c>
      <c r="AD349" s="529"/>
      <c r="AE349" s="207">
        <v>21</v>
      </c>
      <c r="AF349" s="207">
        <v>3255.7135850907298</v>
      </c>
      <c r="AG349" s="208">
        <f t="shared" si="445"/>
        <v>155.03398024241571</v>
      </c>
      <c r="AH349" s="205">
        <f t="shared" si="453"/>
        <v>4</v>
      </c>
      <c r="AI349" s="529"/>
      <c r="AJ349" s="207">
        <v>21</v>
      </c>
      <c r="AK349" s="207">
        <v>3255.2708945821132</v>
      </c>
      <c r="AL349" s="208">
        <f t="shared" si="446"/>
        <v>155.0128997420054</v>
      </c>
      <c r="AM349" s="205">
        <f t="shared" si="454"/>
        <v>4</v>
      </c>
      <c r="AN349" s="529"/>
      <c r="AO349" s="207">
        <v>21</v>
      </c>
      <c r="AP349" s="207">
        <v>3255.4539057002116</v>
      </c>
      <c r="AQ349" s="208">
        <f t="shared" si="447"/>
        <v>155.02161455715293</v>
      </c>
      <c r="AR349" s="205">
        <f t="shared" si="455"/>
        <v>4</v>
      </c>
      <c r="AS349" s="529"/>
      <c r="AT349" s="207">
        <v>21</v>
      </c>
      <c r="AU349" s="207">
        <v>3255.1319648093836</v>
      </c>
      <c r="AV349" s="208">
        <f t="shared" si="448"/>
        <v>155.00628403854208</v>
      </c>
      <c r="AW349" s="205">
        <f t="shared" si="456"/>
        <v>4</v>
      </c>
      <c r="AX349" s="529"/>
    </row>
    <row r="350" spans="2:50" ht="14.25" customHeight="1">
      <c r="B350" s="494"/>
      <c r="C350" s="203">
        <v>4</v>
      </c>
      <c r="D350" s="206" t="s">
        <v>424</v>
      </c>
      <c r="E350" s="203">
        <v>19</v>
      </c>
      <c r="F350" s="203">
        <v>3600</v>
      </c>
      <c r="G350" s="208">
        <f t="shared" si="441"/>
        <v>189.47368421052633</v>
      </c>
      <c r="H350" s="529"/>
      <c r="I350" s="209">
        <f t="shared" si="449"/>
        <v>19</v>
      </c>
      <c r="J350" s="209">
        <f t="shared" si="449"/>
        <v>3168.4912451404275</v>
      </c>
      <c r="K350" s="210">
        <f t="shared" si="449"/>
        <v>166.76269711265402</v>
      </c>
      <c r="L350" s="530"/>
      <c r="M350" s="209">
        <f>RANK(K350, K$347:$K$361)</f>
        <v>1</v>
      </c>
      <c r="N350" s="494"/>
      <c r="O350" s="494"/>
      <c r="P350" s="207">
        <v>19</v>
      </c>
      <c r="Q350" s="207">
        <v>3169.0140845070464</v>
      </c>
      <c r="R350" s="208">
        <f t="shared" si="442"/>
        <v>166.79021497405506</v>
      </c>
      <c r="S350" s="205">
        <f>RANK(R350, R$347:R$361)</f>
        <v>1</v>
      </c>
      <c r="T350" s="529"/>
      <c r="U350" s="207">
        <v>19</v>
      </c>
      <c r="V350" s="207">
        <v>3168.8481675392659</v>
      </c>
      <c r="W350" s="208">
        <f t="shared" si="443"/>
        <v>166.78148250206664</v>
      </c>
      <c r="X350" s="205">
        <f>RANK(W350, W$347:W$361)</f>
        <v>1</v>
      </c>
      <c r="Y350" s="529"/>
      <c r="Z350" s="207">
        <v>19</v>
      </c>
      <c r="AA350" s="207">
        <v>3168.8022284122476</v>
      </c>
      <c r="AB350" s="208">
        <f t="shared" si="444"/>
        <v>166.77906465327618</v>
      </c>
      <c r="AC350" s="205">
        <f>RANK(AB350, AB$347:AB$361)</f>
        <v>1</v>
      </c>
      <c r="AD350" s="529"/>
      <c r="AE350" s="207">
        <v>19</v>
      </c>
      <c r="AF350" s="207">
        <v>3168.2719546742137</v>
      </c>
      <c r="AG350" s="208">
        <f t="shared" si="445"/>
        <v>166.75115550916914</v>
      </c>
      <c r="AH350" s="205">
        <f>RANK(AG350, AG$347:AG$361)</f>
        <v>1</v>
      </c>
      <c r="AI350" s="529"/>
      <c r="AJ350" s="207">
        <v>19</v>
      </c>
      <c r="AK350" s="207">
        <v>3167.8919729932395</v>
      </c>
      <c r="AL350" s="208">
        <f t="shared" si="446"/>
        <v>166.73115647332838</v>
      </c>
      <c r="AM350" s="205">
        <f>RANK(AL350, AL$347:AL$361)</f>
        <v>2</v>
      </c>
      <c r="AN350" s="529"/>
      <c r="AO350" s="207">
        <v>19</v>
      </c>
      <c r="AP350" s="207">
        <v>3168.5198555956649</v>
      </c>
      <c r="AQ350" s="208">
        <f t="shared" si="447"/>
        <v>166.76420292608762</v>
      </c>
      <c r="AR350" s="205">
        <f>RANK(AQ350, AQ$347:AQ$361)</f>
        <v>1</v>
      </c>
      <c r="AS350" s="529"/>
      <c r="AT350" s="207">
        <v>19</v>
      </c>
      <c r="AU350" s="207">
        <v>3168.0904522613109</v>
      </c>
      <c r="AV350" s="208">
        <f t="shared" si="448"/>
        <v>166.74160275059532</v>
      </c>
      <c r="AW350" s="205">
        <f>RANK(AV350, AV$347:AV$361)</f>
        <v>2</v>
      </c>
      <c r="AX350" s="529"/>
    </row>
    <row r="351" spans="2:50" ht="14.25" customHeight="1">
      <c r="B351" s="494"/>
      <c r="C351" s="203">
        <v>5</v>
      </c>
      <c r="D351" s="206" t="s">
        <v>425</v>
      </c>
      <c r="E351" s="203">
        <v>21</v>
      </c>
      <c r="F351" s="203">
        <v>3600</v>
      </c>
      <c r="G351" s="208">
        <f t="shared" si="441"/>
        <v>171.42857142857142</v>
      </c>
      <c r="H351" s="529"/>
      <c r="I351" s="209">
        <f t="shared" si="449"/>
        <v>21</v>
      </c>
      <c r="J351" s="209">
        <f t="shared" si="449"/>
        <v>3255.1487650285758</v>
      </c>
      <c r="K351" s="210">
        <f t="shared" si="449"/>
        <v>155.00708404897981</v>
      </c>
      <c r="L351" s="530"/>
      <c r="M351" s="209">
        <f>RANK(K351, K$347:$K$361)</f>
        <v>5</v>
      </c>
      <c r="N351" s="494"/>
      <c r="O351" s="494"/>
      <c r="P351" s="207">
        <v>21</v>
      </c>
      <c r="Q351" s="207">
        <v>3256.0096153846162</v>
      </c>
      <c r="R351" s="208">
        <f t="shared" si="442"/>
        <v>155.04807692307696</v>
      </c>
      <c r="S351" s="205">
        <f t="shared" si="450"/>
        <v>4</v>
      </c>
      <c r="T351" s="529"/>
      <c r="U351" s="207">
        <v>21</v>
      </c>
      <c r="V351" s="207">
        <v>3255.652173913043</v>
      </c>
      <c r="W351" s="208">
        <f t="shared" si="443"/>
        <v>155.03105590062108</v>
      </c>
      <c r="X351" s="205">
        <f t="shared" si="451"/>
        <v>4</v>
      </c>
      <c r="Y351" s="529"/>
      <c r="Z351" s="207">
        <v>21</v>
      </c>
      <c r="AA351" s="207">
        <v>3253.7845057880686</v>
      </c>
      <c r="AB351" s="208">
        <f t="shared" si="444"/>
        <v>154.94211932324137</v>
      </c>
      <c r="AC351" s="205">
        <f t="shared" si="452"/>
        <v>5</v>
      </c>
      <c r="AD351" s="529"/>
      <c r="AE351" s="207"/>
      <c r="AF351" s="207"/>
      <c r="AG351" s="208"/>
      <c r="AH351" s="205"/>
      <c r="AI351" s="529"/>
      <c r="AJ351" s="207"/>
      <c r="AK351" s="207"/>
      <c r="AL351" s="208"/>
      <c r="AM351" s="205"/>
      <c r="AN351" s="529"/>
      <c r="AO351" s="207"/>
      <c r="AP351" s="207"/>
      <c r="AQ351" s="208"/>
      <c r="AR351" s="205"/>
      <c r="AS351" s="529"/>
      <c r="AT351" s="207"/>
      <c r="AU351" s="207"/>
      <c r="AV351" s="208"/>
      <c r="AW351" s="205"/>
      <c r="AX351" s="529"/>
    </row>
    <row r="352" spans="2:50" ht="14.25" customHeight="1">
      <c r="B352" s="494"/>
      <c r="C352" s="203">
        <v>6</v>
      </c>
      <c r="D352" s="206" t="s">
        <v>839</v>
      </c>
      <c r="E352" s="203">
        <v>19</v>
      </c>
      <c r="F352" s="203">
        <v>1800</v>
      </c>
      <c r="G352" s="208">
        <f t="shared" si="441"/>
        <v>94.736842105263165</v>
      </c>
      <c r="H352" s="529"/>
      <c r="I352" s="209">
        <f t="shared" si="449"/>
        <v>19</v>
      </c>
      <c r="J352" s="209">
        <f t="shared" si="449"/>
        <v>1594.0066464882493</v>
      </c>
      <c r="K352" s="210">
        <f t="shared" si="449"/>
        <v>83.895086657276266</v>
      </c>
      <c r="L352" s="530"/>
      <c r="M352" s="209">
        <f>RANK(K352, K$347:$K$361)</f>
        <v>9</v>
      </c>
      <c r="N352" s="494"/>
      <c r="O352" s="494"/>
      <c r="P352" s="207">
        <v>19</v>
      </c>
      <c r="Q352" s="207">
        <v>1593.857539315449</v>
      </c>
      <c r="R352" s="208">
        <f t="shared" si="442"/>
        <v>83.887238911339423</v>
      </c>
      <c r="S352" s="205">
        <f t="shared" si="450"/>
        <v>8</v>
      </c>
      <c r="T352" s="529"/>
      <c r="U352" s="207">
        <v>19</v>
      </c>
      <c r="V352" s="207">
        <v>1593.9564660691424</v>
      </c>
      <c r="W352" s="208">
        <f t="shared" si="443"/>
        <v>83.892445582586447</v>
      </c>
      <c r="X352" s="205">
        <f t="shared" si="451"/>
        <v>8</v>
      </c>
      <c r="Y352" s="529"/>
      <c r="Z352" s="207">
        <v>19</v>
      </c>
      <c r="AA352" s="207">
        <v>1593.941159335855</v>
      </c>
      <c r="AB352" s="208">
        <f t="shared" si="444"/>
        <v>83.891639965045002</v>
      </c>
      <c r="AC352" s="205">
        <f t="shared" si="452"/>
        <v>9</v>
      </c>
      <c r="AD352" s="529"/>
      <c r="AE352" s="207">
        <v>19</v>
      </c>
      <c r="AF352" s="207">
        <v>1593.8461538461547</v>
      </c>
      <c r="AG352" s="208">
        <f t="shared" si="445"/>
        <v>83.886639676113404</v>
      </c>
      <c r="AH352" s="205">
        <f t="shared" si="453"/>
        <v>8</v>
      </c>
      <c r="AI352" s="529"/>
      <c r="AJ352" s="207">
        <v>19</v>
      </c>
      <c r="AK352" s="207">
        <v>1594.0482298614668</v>
      </c>
      <c r="AL352" s="208">
        <f t="shared" si="446"/>
        <v>83.897275255866674</v>
      </c>
      <c r="AM352" s="205">
        <f t="shared" si="454"/>
        <v>8</v>
      </c>
      <c r="AN352" s="529"/>
      <c r="AO352" s="207">
        <v>19</v>
      </c>
      <c r="AP352" s="207">
        <v>1594.0868774164203</v>
      </c>
      <c r="AQ352" s="208">
        <f t="shared" si="447"/>
        <v>83.899309337706327</v>
      </c>
      <c r="AR352" s="205">
        <f t="shared" si="455"/>
        <v>8</v>
      </c>
      <c r="AS352" s="529"/>
      <c r="AT352" s="207">
        <v>19</v>
      </c>
      <c r="AU352" s="207">
        <v>1594.3100995732566</v>
      </c>
      <c r="AV352" s="208">
        <f t="shared" si="448"/>
        <v>83.911057872276658</v>
      </c>
      <c r="AW352" s="205">
        <f t="shared" si="456"/>
        <v>8</v>
      </c>
      <c r="AX352" s="529"/>
    </row>
    <row r="353" spans="2:50" ht="14.25" customHeight="1">
      <c r="B353" s="494"/>
      <c r="C353" s="203">
        <v>7</v>
      </c>
      <c r="D353" s="206" t="s">
        <v>884</v>
      </c>
      <c r="E353" s="203">
        <v>18</v>
      </c>
      <c r="F353" s="203">
        <v>1800</v>
      </c>
      <c r="G353" s="208">
        <f t="shared" si="441"/>
        <v>100</v>
      </c>
      <c r="H353" s="529"/>
      <c r="I353" s="209">
        <f t="shared" si="449"/>
        <v>18</v>
      </c>
      <c r="J353" s="209">
        <f t="shared" si="449"/>
        <v>1544.8249524840696</v>
      </c>
      <c r="K353" s="210">
        <f t="shared" si="449"/>
        <v>85.823608471337181</v>
      </c>
      <c r="L353" s="530"/>
      <c r="M353" s="209">
        <f>RANK(K353, K$347:$K$361)</f>
        <v>8</v>
      </c>
      <c r="N353" s="494"/>
      <c r="O353" s="494"/>
      <c r="P353" s="207">
        <v>18</v>
      </c>
      <c r="Q353" s="207">
        <v>1468.1335356600907</v>
      </c>
      <c r="R353" s="208">
        <f t="shared" si="442"/>
        <v>81.562974203338371</v>
      </c>
      <c r="S353" s="205">
        <f t="shared" si="450"/>
        <v>9</v>
      </c>
      <c r="T353" s="529"/>
      <c r="U353" s="207">
        <v>18</v>
      </c>
      <c r="V353" s="207">
        <v>1495.879120879121</v>
      </c>
      <c r="W353" s="208">
        <f t="shared" si="443"/>
        <v>83.10439560439562</v>
      </c>
      <c r="X353" s="205">
        <f t="shared" si="451"/>
        <v>9</v>
      </c>
      <c r="Y353" s="529"/>
      <c r="Z353" s="207">
        <v>18</v>
      </c>
      <c r="AA353" s="207">
        <v>1518.5475035216768</v>
      </c>
      <c r="AB353" s="208">
        <f t="shared" si="444"/>
        <v>84.36375019564872</v>
      </c>
      <c r="AC353" s="205">
        <f t="shared" si="452"/>
        <v>8</v>
      </c>
      <c r="AD353" s="529"/>
      <c r="AE353" s="207">
        <v>18</v>
      </c>
      <c r="AF353" s="207">
        <v>1551.1304347826101</v>
      </c>
      <c r="AG353" s="208">
        <f t="shared" si="445"/>
        <v>86.173913043478336</v>
      </c>
      <c r="AH353" s="205">
        <f t="shared" si="453"/>
        <v>7</v>
      </c>
      <c r="AI353" s="529"/>
      <c r="AJ353" s="207">
        <v>18</v>
      </c>
      <c r="AK353" s="207">
        <v>1593.3926302414266</v>
      </c>
      <c r="AL353" s="208">
        <f t="shared" si="446"/>
        <v>88.521812791190371</v>
      </c>
      <c r="AM353" s="205">
        <f t="shared" si="454"/>
        <v>7</v>
      </c>
      <c r="AN353" s="529"/>
      <c r="AO353" s="207">
        <v>18</v>
      </c>
      <c r="AP353" s="207">
        <v>1593.2988120621387</v>
      </c>
      <c r="AQ353" s="208">
        <f t="shared" si="447"/>
        <v>88.516600670118819</v>
      </c>
      <c r="AR353" s="205">
        <f t="shared" si="455"/>
        <v>7</v>
      </c>
      <c r="AS353" s="529"/>
      <c r="AT353" s="207">
        <v>18</v>
      </c>
      <c r="AU353" s="207">
        <v>1593.3926302414216</v>
      </c>
      <c r="AV353" s="208">
        <f t="shared" si="448"/>
        <v>88.521812791190087</v>
      </c>
      <c r="AW353" s="205">
        <f t="shared" si="456"/>
        <v>7</v>
      </c>
      <c r="AX353" s="529"/>
    </row>
    <row r="354" spans="2:50" ht="14.25" customHeight="1">
      <c r="B354" s="494"/>
      <c r="C354" s="203">
        <v>8</v>
      </c>
      <c r="D354" s="206" t="s">
        <v>885</v>
      </c>
      <c r="E354" s="203">
        <v>17</v>
      </c>
      <c r="F354" s="203">
        <v>1800</v>
      </c>
      <c r="G354" s="208">
        <f t="shared" si="441"/>
        <v>105.88235294117646</v>
      </c>
      <c r="H354" s="529"/>
      <c r="I354" s="209">
        <f t="shared" si="449"/>
        <v>17</v>
      </c>
      <c r="J354" s="209">
        <f t="shared" si="449"/>
        <v>1544.6231304217217</v>
      </c>
      <c r="K354" s="210">
        <f t="shared" si="449"/>
        <v>90.86018414245423</v>
      </c>
      <c r="L354" s="530"/>
      <c r="M354" s="209">
        <f>RANK(K354, K$347:$K$361)</f>
        <v>7</v>
      </c>
      <c r="N354" s="494"/>
      <c r="O354" s="494"/>
      <c r="P354" s="207">
        <v>17</v>
      </c>
      <c r="Q354" s="207">
        <v>1468.3907748121264</v>
      </c>
      <c r="R354" s="208">
        <f t="shared" si="442"/>
        <v>86.375927930125087</v>
      </c>
      <c r="S354" s="205">
        <f t="shared" si="450"/>
        <v>7</v>
      </c>
      <c r="T354" s="529"/>
      <c r="U354" s="207">
        <v>17</v>
      </c>
      <c r="V354" s="207">
        <v>1495.5371900826451</v>
      </c>
      <c r="W354" s="208">
        <f t="shared" si="443"/>
        <v>87.972775887214425</v>
      </c>
      <c r="X354" s="205">
        <f t="shared" si="451"/>
        <v>7</v>
      </c>
      <c r="Y354" s="529"/>
      <c r="Z354" s="207">
        <v>17</v>
      </c>
      <c r="AA354" s="207">
        <v>1517.2222222222222</v>
      </c>
      <c r="AB354" s="208">
        <f t="shared" si="444"/>
        <v>89.248366013071887</v>
      </c>
      <c r="AC354" s="205">
        <f t="shared" si="452"/>
        <v>7</v>
      </c>
      <c r="AD354" s="529"/>
      <c r="AE354" s="207">
        <v>17</v>
      </c>
      <c r="AF354" s="207">
        <v>1550.3719447396359</v>
      </c>
      <c r="AG354" s="208">
        <f t="shared" si="445"/>
        <v>91.198349690566815</v>
      </c>
      <c r="AH354" s="205">
        <f t="shared" si="453"/>
        <v>6</v>
      </c>
      <c r="AI354" s="529"/>
      <c r="AJ354" s="207">
        <v>17</v>
      </c>
      <c r="AK354" s="207">
        <v>1593.6476426799034</v>
      </c>
      <c r="AL354" s="208">
        <f t="shared" si="446"/>
        <v>93.743978981170784</v>
      </c>
      <c r="AM354" s="205">
        <f t="shared" si="454"/>
        <v>6</v>
      </c>
      <c r="AN354" s="529"/>
      <c r="AO354" s="207">
        <v>17</v>
      </c>
      <c r="AP354" s="207">
        <v>1593.5653315824034</v>
      </c>
      <c r="AQ354" s="208">
        <f t="shared" si="447"/>
        <v>93.739137151906078</v>
      </c>
      <c r="AR354" s="205">
        <f t="shared" si="455"/>
        <v>6</v>
      </c>
      <c r="AS354" s="529"/>
      <c r="AT354" s="207">
        <v>17</v>
      </c>
      <c r="AU354" s="207">
        <v>1593.6268068331149</v>
      </c>
      <c r="AV354" s="208">
        <f t="shared" si="448"/>
        <v>93.742753343124406</v>
      </c>
      <c r="AW354" s="205">
        <f t="shared" si="456"/>
        <v>6</v>
      </c>
      <c r="AX354" s="529"/>
    </row>
    <row r="355" spans="2:50" ht="14.25" customHeight="1">
      <c r="B355" s="494"/>
      <c r="C355" s="203">
        <v>9</v>
      </c>
      <c r="D355" s="206" t="s">
        <v>886</v>
      </c>
      <c r="E355" s="203">
        <v>19</v>
      </c>
      <c r="F355" s="203">
        <v>3600</v>
      </c>
      <c r="G355" s="208">
        <f t="shared" si="441"/>
        <v>189.47368421052633</v>
      </c>
      <c r="H355" s="529"/>
      <c r="I355" s="209">
        <f t="shared" si="449"/>
        <v>19</v>
      </c>
      <c r="J355" s="209">
        <f t="shared" si="449"/>
        <v>3104.4028389844775</v>
      </c>
      <c r="K355" s="210">
        <f t="shared" si="449"/>
        <v>163.38962310444617</v>
      </c>
      <c r="L355" s="530"/>
      <c r="M355" s="209">
        <f>RANK(K355, K$347:$K$361)</f>
        <v>2</v>
      </c>
      <c r="N355" s="494"/>
      <c r="O355" s="494"/>
      <c r="P355" s="207">
        <v>19</v>
      </c>
      <c r="Q355" s="207">
        <v>2950.9311740890662</v>
      </c>
      <c r="R355" s="208">
        <f t="shared" si="442"/>
        <v>155.31216705731927</v>
      </c>
      <c r="S355" s="205">
        <f t="shared" si="450"/>
        <v>3</v>
      </c>
      <c r="T355" s="529"/>
      <c r="U355" s="207">
        <v>19</v>
      </c>
      <c r="V355" s="207">
        <v>3024.3609022556393</v>
      </c>
      <c r="W355" s="208">
        <f t="shared" si="443"/>
        <v>159.17688959240206</v>
      </c>
      <c r="X355" s="205">
        <f t="shared" si="451"/>
        <v>3</v>
      </c>
      <c r="Y355" s="529"/>
      <c r="Z355" s="207">
        <v>19</v>
      </c>
      <c r="AA355" s="207">
        <v>3096.8766543144502</v>
      </c>
      <c r="AB355" s="208">
        <f t="shared" si="444"/>
        <v>162.99350812181316</v>
      </c>
      <c r="AC355" s="205">
        <f t="shared" si="452"/>
        <v>2</v>
      </c>
      <c r="AD355" s="529"/>
      <c r="AE355" s="207">
        <v>19</v>
      </c>
      <c r="AF355" s="207">
        <v>3153.3689839572335</v>
      </c>
      <c r="AG355" s="208">
        <f t="shared" si="445"/>
        <v>165.96678862932808</v>
      </c>
      <c r="AH355" s="205">
        <f t="shared" si="453"/>
        <v>2</v>
      </c>
      <c r="AI355" s="529"/>
      <c r="AJ355" s="207">
        <v>19</v>
      </c>
      <c r="AK355" s="207">
        <v>3168.2656826568309</v>
      </c>
      <c r="AL355" s="208">
        <f t="shared" si="446"/>
        <v>166.7508254029911</v>
      </c>
      <c r="AM355" s="205">
        <f t="shared" si="454"/>
        <v>1</v>
      </c>
      <c r="AN355" s="529"/>
      <c r="AO355" s="207">
        <v>19</v>
      </c>
      <c r="AP355" s="207">
        <v>3168.1136543015036</v>
      </c>
      <c r="AQ355" s="208">
        <f t="shared" si="447"/>
        <v>166.74282391060547</v>
      </c>
      <c r="AR355" s="205">
        <f t="shared" si="455"/>
        <v>2</v>
      </c>
      <c r="AS355" s="529"/>
      <c r="AT355" s="207">
        <v>19</v>
      </c>
      <c r="AU355" s="207">
        <v>3168.9028213166175</v>
      </c>
      <c r="AV355" s="208">
        <f t="shared" si="448"/>
        <v>166.78435901666407</v>
      </c>
      <c r="AW355" s="205">
        <f t="shared" si="456"/>
        <v>1</v>
      </c>
      <c r="AX355" s="529"/>
    </row>
    <row r="356" spans="2:50" ht="14.25" customHeight="1">
      <c r="B356" s="494"/>
      <c r="C356" s="203">
        <v>10</v>
      </c>
      <c r="D356" s="206"/>
      <c r="E356" s="203"/>
      <c r="F356" s="203"/>
      <c r="G356" s="208"/>
      <c r="H356" s="529"/>
      <c r="I356" s="209"/>
      <c r="J356" s="209"/>
      <c r="K356" s="210"/>
      <c r="L356" s="530"/>
      <c r="M356" s="209"/>
      <c r="N356" s="494"/>
      <c r="O356" s="494"/>
      <c r="P356" s="207"/>
      <c r="Q356" s="207"/>
      <c r="R356" s="208"/>
      <c r="S356" s="205"/>
      <c r="T356" s="529"/>
      <c r="U356" s="207"/>
      <c r="V356" s="207"/>
      <c r="W356" s="208"/>
      <c r="X356" s="205"/>
      <c r="Y356" s="529"/>
      <c r="Z356" s="207"/>
      <c r="AA356" s="207"/>
      <c r="AB356" s="208"/>
      <c r="AC356" s="205"/>
      <c r="AD356" s="529"/>
      <c r="AE356" s="207"/>
      <c r="AF356" s="207"/>
      <c r="AG356" s="208"/>
      <c r="AH356" s="205"/>
      <c r="AI356" s="529"/>
      <c r="AJ356" s="207"/>
      <c r="AK356" s="207"/>
      <c r="AL356" s="208"/>
      <c r="AM356" s="205"/>
      <c r="AN356" s="529"/>
      <c r="AO356" s="207"/>
      <c r="AP356" s="207"/>
      <c r="AQ356" s="208"/>
      <c r="AR356" s="205"/>
      <c r="AS356" s="529"/>
      <c r="AT356" s="207"/>
      <c r="AU356" s="207"/>
      <c r="AV356" s="208"/>
      <c r="AW356" s="205"/>
      <c r="AX356" s="529"/>
    </row>
    <row r="357" spans="2:50" ht="14.25" customHeight="1">
      <c r="B357" s="494"/>
      <c r="C357" s="203">
        <v>11</v>
      </c>
      <c r="D357" s="206"/>
      <c r="E357" s="203"/>
      <c r="F357" s="203"/>
      <c r="G357" s="208"/>
      <c r="H357" s="529"/>
      <c r="I357" s="209"/>
      <c r="J357" s="209"/>
      <c r="K357" s="210"/>
      <c r="L357" s="530"/>
      <c r="M357" s="209"/>
      <c r="N357" s="494"/>
      <c r="O357" s="494"/>
      <c r="P357" s="207"/>
      <c r="Q357" s="207"/>
      <c r="R357" s="208"/>
      <c r="S357" s="205"/>
      <c r="T357" s="529"/>
      <c r="U357" s="207"/>
      <c r="V357" s="207"/>
      <c r="W357" s="208"/>
      <c r="X357" s="205"/>
      <c r="Y357" s="529"/>
      <c r="Z357" s="207"/>
      <c r="AA357" s="207"/>
      <c r="AB357" s="208"/>
      <c r="AC357" s="205"/>
      <c r="AD357" s="529"/>
      <c r="AE357" s="207"/>
      <c r="AF357" s="207"/>
      <c r="AG357" s="208"/>
      <c r="AH357" s="205"/>
      <c r="AI357" s="529"/>
      <c r="AJ357" s="207"/>
      <c r="AK357" s="207"/>
      <c r="AL357" s="208"/>
      <c r="AM357" s="205"/>
      <c r="AN357" s="529"/>
      <c r="AO357" s="207"/>
      <c r="AP357" s="207"/>
      <c r="AQ357" s="208"/>
      <c r="AR357" s="205"/>
      <c r="AS357" s="529"/>
      <c r="AT357" s="207"/>
      <c r="AU357" s="207"/>
      <c r="AV357" s="208"/>
      <c r="AW357" s="205"/>
      <c r="AX357" s="529"/>
    </row>
    <row r="358" spans="2:50" ht="14.25" customHeight="1">
      <c r="B358" s="494"/>
      <c r="C358" s="203">
        <v>12</v>
      </c>
      <c r="D358" s="206"/>
      <c r="E358" s="203"/>
      <c r="F358" s="203"/>
      <c r="G358" s="208"/>
      <c r="H358" s="529"/>
      <c r="I358" s="209"/>
      <c r="J358" s="209"/>
      <c r="K358" s="210"/>
      <c r="L358" s="530"/>
      <c r="M358" s="209"/>
      <c r="N358" s="494"/>
      <c r="O358" s="494"/>
      <c r="P358" s="203"/>
      <c r="Q358" s="203"/>
      <c r="R358" s="208"/>
      <c r="S358" s="205"/>
      <c r="T358" s="529"/>
      <c r="U358" s="203"/>
      <c r="V358" s="203"/>
      <c r="W358" s="208"/>
      <c r="X358" s="205"/>
      <c r="Y358" s="529"/>
      <c r="Z358" s="203"/>
      <c r="AA358" s="203"/>
      <c r="AB358" s="208"/>
      <c r="AC358" s="205"/>
      <c r="AD358" s="529"/>
      <c r="AE358" s="203"/>
      <c r="AF358" s="203"/>
      <c r="AG358" s="208"/>
      <c r="AH358" s="205"/>
      <c r="AI358" s="529"/>
      <c r="AJ358" s="203"/>
      <c r="AK358" s="203"/>
      <c r="AL358" s="208"/>
      <c r="AM358" s="205"/>
      <c r="AN358" s="529"/>
      <c r="AO358" s="203"/>
      <c r="AP358" s="203"/>
      <c r="AQ358" s="208"/>
      <c r="AR358" s="205"/>
      <c r="AS358" s="529"/>
      <c r="AT358" s="203"/>
      <c r="AU358" s="203"/>
      <c r="AV358" s="208"/>
      <c r="AW358" s="205"/>
      <c r="AX358" s="529"/>
    </row>
    <row r="359" spans="2:50" ht="14.25" customHeight="1">
      <c r="B359" s="494"/>
      <c r="C359" s="203">
        <v>13</v>
      </c>
      <c r="D359" s="206"/>
      <c r="E359" s="203"/>
      <c r="F359" s="203"/>
      <c r="G359" s="208"/>
      <c r="H359" s="529"/>
      <c r="I359" s="209"/>
      <c r="J359" s="209"/>
      <c r="K359" s="210"/>
      <c r="L359" s="530"/>
      <c r="M359" s="209"/>
      <c r="N359" s="494"/>
      <c r="O359" s="494"/>
      <c r="P359" s="203"/>
      <c r="Q359" s="203"/>
      <c r="R359" s="208"/>
      <c r="S359" s="205"/>
      <c r="T359" s="529"/>
      <c r="U359" s="203"/>
      <c r="V359" s="203"/>
      <c r="W359" s="208"/>
      <c r="X359" s="205"/>
      <c r="Y359" s="529"/>
      <c r="Z359" s="203"/>
      <c r="AA359" s="203"/>
      <c r="AB359" s="208"/>
      <c r="AC359" s="205"/>
      <c r="AD359" s="529"/>
      <c r="AE359" s="203"/>
      <c r="AF359" s="203"/>
      <c r="AG359" s="208"/>
      <c r="AH359" s="205"/>
      <c r="AI359" s="529"/>
      <c r="AJ359" s="203"/>
      <c r="AK359" s="203"/>
      <c r="AL359" s="208"/>
      <c r="AM359" s="205"/>
      <c r="AN359" s="529"/>
      <c r="AO359" s="203"/>
      <c r="AP359" s="203"/>
      <c r="AQ359" s="208"/>
      <c r="AR359" s="205"/>
      <c r="AS359" s="529"/>
      <c r="AT359" s="203"/>
      <c r="AU359" s="203"/>
      <c r="AV359" s="208"/>
      <c r="AW359" s="205"/>
      <c r="AX359" s="529"/>
    </row>
    <row r="360" spans="2:50" ht="14.25" customHeight="1">
      <c r="B360" s="494"/>
      <c r="C360" s="203">
        <v>14</v>
      </c>
      <c r="D360" s="206"/>
      <c r="E360" s="203"/>
      <c r="F360" s="203"/>
      <c r="G360" s="208"/>
      <c r="H360" s="529"/>
      <c r="I360" s="209"/>
      <c r="J360" s="209"/>
      <c r="K360" s="210"/>
      <c r="L360" s="530"/>
      <c r="M360" s="209"/>
      <c r="N360" s="494"/>
      <c r="O360" s="494"/>
      <c r="P360" s="203"/>
      <c r="Q360" s="203"/>
      <c r="R360" s="208"/>
      <c r="S360" s="205"/>
      <c r="T360" s="529"/>
      <c r="U360" s="203"/>
      <c r="V360" s="203"/>
      <c r="W360" s="208"/>
      <c r="X360" s="205"/>
      <c r="Y360" s="529"/>
      <c r="Z360" s="203"/>
      <c r="AA360" s="203"/>
      <c r="AB360" s="208"/>
      <c r="AC360" s="205"/>
      <c r="AD360" s="529"/>
      <c r="AE360" s="203"/>
      <c r="AF360" s="203"/>
      <c r="AG360" s="208"/>
      <c r="AH360" s="205"/>
      <c r="AI360" s="529"/>
      <c r="AJ360" s="203"/>
      <c r="AK360" s="203"/>
      <c r="AL360" s="208"/>
      <c r="AM360" s="205"/>
      <c r="AN360" s="529"/>
      <c r="AO360" s="203"/>
      <c r="AP360" s="203"/>
      <c r="AQ360" s="208"/>
      <c r="AR360" s="205"/>
      <c r="AS360" s="529"/>
      <c r="AT360" s="203"/>
      <c r="AU360" s="203"/>
      <c r="AV360" s="208"/>
      <c r="AW360" s="205"/>
      <c r="AX360" s="529"/>
    </row>
    <row r="361" spans="2:50" ht="14.25" customHeight="1">
      <c r="B361" s="494"/>
      <c r="C361" s="203">
        <v>15</v>
      </c>
      <c r="D361" s="206"/>
      <c r="E361" s="203"/>
      <c r="F361" s="203"/>
      <c r="G361" s="208"/>
      <c r="H361" s="529"/>
      <c r="I361" s="209"/>
      <c r="J361" s="209"/>
      <c r="K361" s="210"/>
      <c r="L361" s="530"/>
      <c r="M361" s="209"/>
      <c r="N361" s="494"/>
      <c r="O361" s="494"/>
      <c r="P361" s="203"/>
      <c r="Q361" s="207"/>
      <c r="R361" s="208"/>
      <c r="S361" s="205"/>
      <c r="T361" s="529"/>
      <c r="U361" s="203"/>
      <c r="V361" s="207"/>
      <c r="W361" s="208"/>
      <c r="X361" s="205"/>
      <c r="Y361" s="529"/>
      <c r="Z361" s="203"/>
      <c r="AA361" s="207"/>
      <c r="AB361" s="208"/>
      <c r="AC361" s="205"/>
      <c r="AD361" s="529"/>
      <c r="AE361" s="203"/>
      <c r="AF361" s="207"/>
      <c r="AG361" s="208"/>
      <c r="AH361" s="205"/>
      <c r="AI361" s="529"/>
      <c r="AJ361" s="203"/>
      <c r="AK361" s="207"/>
      <c r="AL361" s="208"/>
      <c r="AM361" s="205"/>
      <c r="AN361" s="529"/>
      <c r="AO361" s="203"/>
      <c r="AP361" s="207"/>
      <c r="AQ361" s="208"/>
      <c r="AR361" s="205"/>
      <c r="AS361" s="529"/>
      <c r="AT361" s="203"/>
      <c r="AU361" s="207"/>
      <c r="AV361" s="208"/>
      <c r="AW361" s="205"/>
      <c r="AX361" s="529"/>
    </row>
    <row r="362" spans="2:50" ht="14.25" customHeight="1" collapsed="1">
      <c r="B362" s="531" t="s">
        <v>879</v>
      </c>
      <c r="C362" s="532"/>
      <c r="D362" s="532"/>
      <c r="E362" s="532"/>
      <c r="F362" s="532"/>
      <c r="G362" s="532"/>
      <c r="H362" s="532"/>
      <c r="I362" s="532"/>
      <c r="J362" s="532"/>
      <c r="K362" s="532"/>
      <c r="L362" s="532"/>
      <c r="M362" s="533"/>
      <c r="N362" s="575" t="s">
        <v>445</v>
      </c>
      <c r="O362" s="575" t="s">
        <v>105</v>
      </c>
      <c r="P362" s="587">
        <f>AT342+1</f>
        <v>45993</v>
      </c>
      <c r="Q362" s="588"/>
      <c r="R362" s="588"/>
      <c r="S362" s="588"/>
      <c r="T362" s="588"/>
      <c r="U362" s="589">
        <f>P362+1</f>
        <v>45994</v>
      </c>
      <c r="V362" s="590"/>
      <c r="W362" s="590"/>
      <c r="X362" s="590"/>
      <c r="Y362" s="590"/>
      <c r="Z362" s="587">
        <f t="shared" ref="Z362" si="457">U362+1</f>
        <v>45995</v>
      </c>
      <c r="AA362" s="588"/>
      <c r="AB362" s="588"/>
      <c r="AC362" s="588"/>
      <c r="AD362" s="588"/>
      <c r="AE362" s="589">
        <f t="shared" ref="AE362" si="458">Z362+1</f>
        <v>45996</v>
      </c>
      <c r="AF362" s="590"/>
      <c r="AG362" s="590"/>
      <c r="AH362" s="590"/>
      <c r="AI362" s="590"/>
      <c r="AJ362" s="591">
        <f t="shared" ref="AJ362" si="459">AE362+1</f>
        <v>45997</v>
      </c>
      <c r="AK362" s="592"/>
      <c r="AL362" s="592"/>
      <c r="AM362" s="592"/>
      <c r="AN362" s="593"/>
      <c r="AO362" s="589">
        <f t="shared" ref="AO362" si="460">AJ362+1</f>
        <v>45998</v>
      </c>
      <c r="AP362" s="590"/>
      <c r="AQ362" s="590"/>
      <c r="AR362" s="590"/>
      <c r="AS362" s="590"/>
      <c r="AT362" s="591">
        <f t="shared" ref="AT362" si="461">AO362+1</f>
        <v>45999</v>
      </c>
      <c r="AU362" s="592"/>
      <c r="AV362" s="592"/>
      <c r="AW362" s="592"/>
      <c r="AX362" s="593"/>
    </row>
    <row r="363" spans="2:50" ht="14.25" customHeight="1">
      <c r="B363" s="534"/>
      <c r="C363" s="534"/>
      <c r="D363" s="534"/>
      <c r="E363" s="534"/>
      <c r="F363" s="534"/>
      <c r="G363" s="534"/>
      <c r="H363" s="534"/>
      <c r="I363" s="534"/>
      <c r="J363" s="534"/>
      <c r="K363" s="534"/>
      <c r="L363" s="534"/>
      <c r="M363" s="535"/>
      <c r="N363" s="577"/>
      <c r="O363" s="577"/>
      <c r="P363" s="594">
        <f>P362</f>
        <v>45993</v>
      </c>
      <c r="Q363" s="594"/>
      <c r="R363" s="594"/>
      <c r="S363" s="594"/>
      <c r="T363" s="594"/>
      <c r="U363" s="595">
        <f>U362</f>
        <v>45994</v>
      </c>
      <c r="V363" s="595"/>
      <c r="W363" s="595"/>
      <c r="X363" s="595"/>
      <c r="Y363" s="595"/>
      <c r="Z363" s="594">
        <f t="shared" ref="Z363" si="462">Z362</f>
        <v>45995</v>
      </c>
      <c r="AA363" s="594"/>
      <c r="AB363" s="594"/>
      <c r="AC363" s="594"/>
      <c r="AD363" s="594"/>
      <c r="AE363" s="595">
        <f t="shared" ref="AE363" si="463">AE362</f>
        <v>45996</v>
      </c>
      <c r="AF363" s="595"/>
      <c r="AG363" s="595"/>
      <c r="AH363" s="595"/>
      <c r="AI363" s="595"/>
      <c r="AJ363" s="596">
        <f t="shared" ref="AJ363" si="464">AJ362</f>
        <v>45997</v>
      </c>
      <c r="AK363" s="597"/>
      <c r="AL363" s="597"/>
      <c r="AM363" s="597"/>
      <c r="AN363" s="598"/>
      <c r="AO363" s="595">
        <f t="shared" ref="AO363" si="465">AO362</f>
        <v>45998</v>
      </c>
      <c r="AP363" s="595"/>
      <c r="AQ363" s="595"/>
      <c r="AR363" s="595"/>
      <c r="AS363" s="595"/>
      <c r="AT363" s="596">
        <f t="shared" ref="AT363" si="466">AT362</f>
        <v>45999</v>
      </c>
      <c r="AU363" s="597"/>
      <c r="AV363" s="597"/>
      <c r="AW363" s="597"/>
      <c r="AX363" s="598"/>
    </row>
    <row r="364" spans="2:50" ht="14.25" customHeight="1">
      <c r="B364" s="494" t="s">
        <v>165</v>
      </c>
      <c r="C364" s="494" t="s">
        <v>160</v>
      </c>
      <c r="D364" s="494"/>
      <c r="E364" s="494" t="s">
        <v>161</v>
      </c>
      <c r="F364" s="494"/>
      <c r="G364" s="494"/>
      <c r="H364" s="494" t="s">
        <v>166</v>
      </c>
      <c r="I364" s="527" t="s">
        <v>446</v>
      </c>
      <c r="J364" s="527"/>
      <c r="K364" s="527"/>
      <c r="L364" s="527" t="s">
        <v>166</v>
      </c>
      <c r="M364" s="527" t="s">
        <v>168</v>
      </c>
      <c r="N364" s="494"/>
      <c r="O364" s="494" t="s">
        <v>167</v>
      </c>
      <c r="P364" s="494" t="s">
        <v>163</v>
      </c>
      <c r="Q364" s="494"/>
      <c r="R364" s="494"/>
      <c r="S364" s="494"/>
      <c r="T364" s="494" t="s">
        <v>166</v>
      </c>
      <c r="U364" s="494" t="s">
        <v>163</v>
      </c>
      <c r="V364" s="494"/>
      <c r="W364" s="494"/>
      <c r="X364" s="494"/>
      <c r="Y364" s="494" t="s">
        <v>166</v>
      </c>
      <c r="Z364" s="494" t="s">
        <v>163</v>
      </c>
      <c r="AA364" s="494"/>
      <c r="AB364" s="494"/>
      <c r="AC364" s="494"/>
      <c r="AD364" s="494" t="s">
        <v>166</v>
      </c>
      <c r="AE364" s="494" t="s">
        <v>163</v>
      </c>
      <c r="AF364" s="494"/>
      <c r="AG364" s="494"/>
      <c r="AH364" s="494"/>
      <c r="AI364" s="494" t="s">
        <v>166</v>
      </c>
      <c r="AJ364" s="494" t="s">
        <v>163</v>
      </c>
      <c r="AK364" s="494"/>
      <c r="AL364" s="494"/>
      <c r="AM364" s="494"/>
      <c r="AN364" s="494" t="s">
        <v>166</v>
      </c>
      <c r="AO364" s="494" t="s">
        <v>163</v>
      </c>
      <c r="AP364" s="494"/>
      <c r="AQ364" s="494"/>
      <c r="AR364" s="494"/>
      <c r="AS364" s="494" t="s">
        <v>166</v>
      </c>
      <c r="AT364" s="494" t="s">
        <v>163</v>
      </c>
      <c r="AU364" s="494"/>
      <c r="AV364" s="494"/>
      <c r="AW364" s="494"/>
      <c r="AX364" s="494" t="s">
        <v>166</v>
      </c>
    </row>
    <row r="365" spans="2:50" ht="14.25" customHeight="1">
      <c r="B365" s="494"/>
      <c r="C365" s="494"/>
      <c r="D365" s="494"/>
      <c r="E365" s="494" t="s">
        <v>447</v>
      </c>
      <c r="F365" s="494"/>
      <c r="G365" s="494"/>
      <c r="H365" s="494"/>
      <c r="I365" s="527" t="s">
        <v>447</v>
      </c>
      <c r="J365" s="527"/>
      <c r="K365" s="527"/>
      <c r="L365" s="527"/>
      <c r="M365" s="527"/>
      <c r="N365" s="494"/>
      <c r="O365" s="494"/>
      <c r="P365" s="494" t="s">
        <v>448</v>
      </c>
      <c r="Q365" s="494"/>
      <c r="R365" s="494"/>
      <c r="S365" s="494"/>
      <c r="T365" s="494"/>
      <c r="U365" s="494" t="s">
        <v>448</v>
      </c>
      <c r="V365" s="494"/>
      <c r="W365" s="494"/>
      <c r="X365" s="494"/>
      <c r="Y365" s="494"/>
      <c r="Z365" s="494" t="s">
        <v>448</v>
      </c>
      <c r="AA365" s="494"/>
      <c r="AB365" s="494"/>
      <c r="AC365" s="494"/>
      <c r="AD365" s="494"/>
      <c r="AE365" s="494" t="s">
        <v>448</v>
      </c>
      <c r="AF365" s="494"/>
      <c r="AG365" s="494"/>
      <c r="AH365" s="494"/>
      <c r="AI365" s="494"/>
      <c r="AJ365" s="494" t="s">
        <v>448</v>
      </c>
      <c r="AK365" s="494"/>
      <c r="AL365" s="494"/>
      <c r="AM365" s="494"/>
      <c r="AN365" s="494"/>
      <c r="AO365" s="494" t="s">
        <v>448</v>
      </c>
      <c r="AP365" s="494"/>
      <c r="AQ365" s="494"/>
      <c r="AR365" s="494"/>
      <c r="AS365" s="494"/>
      <c r="AT365" s="494" t="s">
        <v>448</v>
      </c>
      <c r="AU365" s="494"/>
      <c r="AV365" s="494"/>
      <c r="AW365" s="494"/>
      <c r="AX365" s="494"/>
    </row>
    <row r="366" spans="2:50" ht="14.25" customHeight="1">
      <c r="B366" s="494"/>
      <c r="C366" s="494"/>
      <c r="D366" s="494"/>
      <c r="E366" s="203" t="s">
        <v>162</v>
      </c>
      <c r="F366" s="203" t="s">
        <v>449</v>
      </c>
      <c r="G366" s="203" t="s">
        <v>164</v>
      </c>
      <c r="H366" s="494"/>
      <c r="I366" s="204" t="s">
        <v>162</v>
      </c>
      <c r="J366" s="204" t="s">
        <v>449</v>
      </c>
      <c r="K366" s="204" t="s">
        <v>164</v>
      </c>
      <c r="L366" s="527"/>
      <c r="M366" s="527"/>
      <c r="N366" s="494"/>
      <c r="O366" s="494"/>
      <c r="P366" s="203" t="s">
        <v>162</v>
      </c>
      <c r="Q366" s="203" t="s">
        <v>449</v>
      </c>
      <c r="R366" s="203" t="s">
        <v>164</v>
      </c>
      <c r="S366" s="205" t="s">
        <v>168</v>
      </c>
      <c r="T366" s="494"/>
      <c r="U366" s="203" t="s">
        <v>162</v>
      </c>
      <c r="V366" s="203" t="s">
        <v>449</v>
      </c>
      <c r="W366" s="203" t="s">
        <v>164</v>
      </c>
      <c r="X366" s="205" t="s">
        <v>168</v>
      </c>
      <c r="Y366" s="494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494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494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494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494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494"/>
    </row>
    <row r="367" spans="2:50" ht="14.25" customHeight="1">
      <c r="B367" s="494" t="s">
        <v>501</v>
      </c>
      <c r="C367" s="203">
        <v>1</v>
      </c>
      <c r="D367" s="206"/>
      <c r="E367" s="203"/>
      <c r="F367" s="203"/>
      <c r="G367" s="208" t="e">
        <f t="shared" ref="G367:G381" si="467">F367/E367</f>
        <v>#DIV/0!</v>
      </c>
      <c r="H367" s="529" t="e">
        <f>AVERAGE(G367:G381)</f>
        <v>#DIV/0!</v>
      </c>
      <c r="I367" s="209" t="e">
        <f>AVERAGE(P367,U367,Z367,AE367,AJ367,AO367,AT367)</f>
        <v>#DIV/0!</v>
      </c>
      <c r="J367" s="209" t="e">
        <f>AVERAGE(Q367,V367,AA367,AF367,AK367,AP367,AU367)</f>
        <v>#DIV/0!</v>
      </c>
      <c r="K367" s="210" t="e">
        <f>AVERAGE(R367,W367,AB367,AG367,AL367,AQ367,AV367)</f>
        <v>#DIV/0!</v>
      </c>
      <c r="L367" s="530" t="str">
        <f>IFERROR(AVERAGE(K367:K381),"-")</f>
        <v>-</v>
      </c>
      <c r="M367" s="209" t="e">
        <f>RANK(K367, K$367:$K$381)</f>
        <v>#DIV/0!</v>
      </c>
      <c r="N367" s="494"/>
      <c r="O367" s="494"/>
      <c r="P367" s="203"/>
      <c r="Q367" s="203"/>
      <c r="R367" s="208" t="e">
        <f t="shared" ref="R367:R380" si="468">Q367/P367</f>
        <v>#DIV/0!</v>
      </c>
      <c r="S367" s="205" t="e">
        <f>RANK(R367, R$367:R$381)</f>
        <v>#DIV/0!</v>
      </c>
      <c r="T367" s="529" t="e">
        <f>AVERAGE(R367:R381)</f>
        <v>#DIV/0!</v>
      </c>
      <c r="U367" s="203"/>
      <c r="V367" s="203"/>
      <c r="W367" s="208" t="e">
        <f t="shared" ref="W367:W380" si="469">V367/U367</f>
        <v>#DIV/0!</v>
      </c>
      <c r="X367" s="205" t="e">
        <f>RANK(W367, W$367:W$381)</f>
        <v>#DIV/0!</v>
      </c>
      <c r="Y367" s="529" t="e">
        <f>AVERAGE(W367:W381)</f>
        <v>#DIV/0!</v>
      </c>
      <c r="Z367" s="203"/>
      <c r="AA367" s="203"/>
      <c r="AB367" s="208" t="e">
        <f t="shared" ref="AB367:AB380" si="470">AA367/Z367</f>
        <v>#DIV/0!</v>
      </c>
      <c r="AC367" s="205" t="e">
        <f>RANK(AB367, AB$367:AB$381)</f>
        <v>#DIV/0!</v>
      </c>
      <c r="AD367" s="529" t="e">
        <f>AVERAGE(AB367:AB381)</f>
        <v>#DIV/0!</v>
      </c>
      <c r="AE367" s="203"/>
      <c r="AF367" s="203"/>
      <c r="AG367" s="208" t="e">
        <f t="shared" ref="AG367:AG380" si="471">AF367/AE367</f>
        <v>#DIV/0!</v>
      </c>
      <c r="AH367" s="205" t="e">
        <f>RANK(AG367, AG$367:AG$381)</f>
        <v>#DIV/0!</v>
      </c>
      <c r="AI367" s="529" t="e">
        <f>AVERAGE(AG367:AG381)</f>
        <v>#DIV/0!</v>
      </c>
      <c r="AJ367" s="203"/>
      <c r="AK367" s="203"/>
      <c r="AL367" s="208" t="e">
        <f t="shared" ref="AL367:AL380" si="472">AK367/AJ367</f>
        <v>#DIV/0!</v>
      </c>
      <c r="AM367" s="205" t="e">
        <f>RANK(AL367, AL$367:AL$381)</f>
        <v>#DIV/0!</v>
      </c>
      <c r="AN367" s="529" t="e">
        <f>AVERAGE(AL367:AL381)</f>
        <v>#DIV/0!</v>
      </c>
      <c r="AO367" s="203"/>
      <c r="AP367" s="203"/>
      <c r="AQ367" s="208" t="e">
        <f t="shared" ref="AQ367:AQ380" si="473">AP367/AO367</f>
        <v>#DIV/0!</v>
      </c>
      <c r="AR367" s="205" t="e">
        <f>RANK(AQ367, AQ$367:AQ$381)</f>
        <v>#DIV/0!</v>
      </c>
      <c r="AS367" s="529" t="e">
        <f>AVERAGE(AQ367:AQ381)</f>
        <v>#DIV/0!</v>
      </c>
      <c r="AT367" s="203"/>
      <c r="AU367" s="203"/>
      <c r="AV367" s="208" t="e">
        <f t="shared" ref="AV367:AV380" si="474">AU367/AT367</f>
        <v>#DIV/0!</v>
      </c>
      <c r="AW367" s="205" t="e">
        <f>RANK(AV367, AV$367:AV$381)</f>
        <v>#DIV/0!</v>
      </c>
      <c r="AX367" s="529" t="e">
        <f>AVERAGE(AV367:AV381)</f>
        <v>#DIV/0!</v>
      </c>
    </row>
    <row r="368" spans="2:50" ht="14.25" customHeight="1">
      <c r="B368" s="494"/>
      <c r="C368" s="203">
        <v>2</v>
      </c>
      <c r="D368" s="206"/>
      <c r="E368" s="203"/>
      <c r="F368" s="203"/>
      <c r="G368" s="208" t="e">
        <f t="shared" si="467"/>
        <v>#DIV/0!</v>
      </c>
      <c r="H368" s="529"/>
      <c r="I368" s="209" t="e">
        <f t="shared" ref="I368:K381" si="475">AVERAGE(P368,U368,Z368,AE368,AJ368,AO368,AT368)</f>
        <v>#DIV/0!</v>
      </c>
      <c r="J368" s="209" t="e">
        <f t="shared" si="475"/>
        <v>#DIV/0!</v>
      </c>
      <c r="K368" s="210" t="e">
        <f t="shared" si="475"/>
        <v>#DIV/0!</v>
      </c>
      <c r="L368" s="530"/>
      <c r="M368" s="209" t="e">
        <f>RANK(K368, K$367:$K$381)</f>
        <v>#DIV/0!</v>
      </c>
      <c r="N368" s="494"/>
      <c r="O368" s="494"/>
      <c r="P368" s="203"/>
      <c r="Q368" s="203"/>
      <c r="R368" s="208" t="e">
        <f t="shared" si="468"/>
        <v>#DIV/0!</v>
      </c>
      <c r="S368" s="205" t="e">
        <f t="shared" ref="S368:S381" si="476">RANK(R368, R$367:R$381)</f>
        <v>#DIV/0!</v>
      </c>
      <c r="T368" s="529"/>
      <c r="U368" s="203"/>
      <c r="V368" s="203"/>
      <c r="W368" s="208" t="e">
        <f t="shared" si="469"/>
        <v>#DIV/0!</v>
      </c>
      <c r="X368" s="205" t="e">
        <f t="shared" ref="X368:X381" si="477">RANK(W368, W$367:W$381)</f>
        <v>#DIV/0!</v>
      </c>
      <c r="Y368" s="529"/>
      <c r="Z368" s="203"/>
      <c r="AA368" s="203"/>
      <c r="AB368" s="208" t="e">
        <f t="shared" si="470"/>
        <v>#DIV/0!</v>
      </c>
      <c r="AC368" s="205" t="e">
        <f t="shared" ref="AC368:AC381" si="478">RANK(AB368, AB$367:AB$381)</f>
        <v>#DIV/0!</v>
      </c>
      <c r="AD368" s="529"/>
      <c r="AE368" s="203"/>
      <c r="AF368" s="203"/>
      <c r="AG368" s="208" t="e">
        <f t="shared" si="471"/>
        <v>#DIV/0!</v>
      </c>
      <c r="AH368" s="205" t="e">
        <f t="shared" ref="AH368:AH381" si="479">RANK(AG368, AG$367:AG$381)</f>
        <v>#DIV/0!</v>
      </c>
      <c r="AI368" s="529"/>
      <c r="AJ368" s="203"/>
      <c r="AK368" s="203"/>
      <c r="AL368" s="208" t="e">
        <f t="shared" si="472"/>
        <v>#DIV/0!</v>
      </c>
      <c r="AM368" s="205" t="e">
        <f t="shared" ref="AM368:AM381" si="480">RANK(AL368, AL$367:AL$381)</f>
        <v>#DIV/0!</v>
      </c>
      <c r="AN368" s="529"/>
      <c r="AO368" s="203"/>
      <c r="AP368" s="203"/>
      <c r="AQ368" s="208" t="e">
        <f t="shared" si="473"/>
        <v>#DIV/0!</v>
      </c>
      <c r="AR368" s="205" t="e">
        <f t="shared" ref="AR368:AR381" si="481">RANK(AQ368, AQ$367:AQ$381)</f>
        <v>#DIV/0!</v>
      </c>
      <c r="AS368" s="529"/>
      <c r="AT368" s="203"/>
      <c r="AU368" s="203"/>
      <c r="AV368" s="208" t="e">
        <f t="shared" si="474"/>
        <v>#DIV/0!</v>
      </c>
      <c r="AW368" s="205" t="e">
        <f t="shared" ref="AW368:AW381" si="482">RANK(AV368, AV$367:AV$381)</f>
        <v>#DIV/0!</v>
      </c>
      <c r="AX368" s="529"/>
    </row>
    <row r="369" spans="2:50" ht="14.25" customHeight="1">
      <c r="B369" s="494"/>
      <c r="C369" s="203">
        <v>3</v>
      </c>
      <c r="D369" s="206"/>
      <c r="E369" s="203"/>
      <c r="F369" s="203"/>
      <c r="G369" s="208" t="e">
        <f t="shared" si="467"/>
        <v>#DIV/0!</v>
      </c>
      <c r="H369" s="529"/>
      <c r="I369" s="209" t="e">
        <f t="shared" si="475"/>
        <v>#DIV/0!</v>
      </c>
      <c r="J369" s="209" t="e">
        <f t="shared" si="475"/>
        <v>#DIV/0!</v>
      </c>
      <c r="K369" s="210" t="e">
        <f t="shared" si="475"/>
        <v>#DIV/0!</v>
      </c>
      <c r="L369" s="530"/>
      <c r="M369" s="209" t="e">
        <f>RANK(K369, K$367:$K$381)</f>
        <v>#DIV/0!</v>
      </c>
      <c r="N369" s="494"/>
      <c r="O369" s="494"/>
      <c r="P369" s="203"/>
      <c r="Q369" s="203"/>
      <c r="R369" s="208" t="e">
        <f t="shared" si="468"/>
        <v>#DIV/0!</v>
      </c>
      <c r="S369" s="205" t="e">
        <f t="shared" si="476"/>
        <v>#DIV/0!</v>
      </c>
      <c r="T369" s="529"/>
      <c r="U369" s="203"/>
      <c r="V369" s="203"/>
      <c r="W369" s="208" t="e">
        <f t="shared" si="469"/>
        <v>#DIV/0!</v>
      </c>
      <c r="X369" s="205" t="e">
        <f t="shared" si="477"/>
        <v>#DIV/0!</v>
      </c>
      <c r="Y369" s="529"/>
      <c r="Z369" s="203"/>
      <c r="AA369" s="203"/>
      <c r="AB369" s="208" t="e">
        <f t="shared" si="470"/>
        <v>#DIV/0!</v>
      </c>
      <c r="AC369" s="205" t="e">
        <f t="shared" si="478"/>
        <v>#DIV/0!</v>
      </c>
      <c r="AD369" s="529"/>
      <c r="AE369" s="203"/>
      <c r="AF369" s="203"/>
      <c r="AG369" s="208" t="e">
        <f t="shared" si="471"/>
        <v>#DIV/0!</v>
      </c>
      <c r="AH369" s="205" t="e">
        <f t="shared" si="479"/>
        <v>#DIV/0!</v>
      </c>
      <c r="AI369" s="529"/>
      <c r="AJ369" s="203"/>
      <c r="AK369" s="203"/>
      <c r="AL369" s="208" t="e">
        <f t="shared" si="472"/>
        <v>#DIV/0!</v>
      </c>
      <c r="AM369" s="205" t="e">
        <f t="shared" si="480"/>
        <v>#DIV/0!</v>
      </c>
      <c r="AN369" s="529"/>
      <c r="AO369" s="203"/>
      <c r="AP369" s="203"/>
      <c r="AQ369" s="208" t="e">
        <f t="shared" si="473"/>
        <v>#DIV/0!</v>
      </c>
      <c r="AR369" s="205" t="e">
        <f t="shared" si="481"/>
        <v>#DIV/0!</v>
      </c>
      <c r="AS369" s="529"/>
      <c r="AT369" s="203"/>
      <c r="AU369" s="203"/>
      <c r="AV369" s="208" t="e">
        <f t="shared" si="474"/>
        <v>#DIV/0!</v>
      </c>
      <c r="AW369" s="205" t="e">
        <f t="shared" si="482"/>
        <v>#DIV/0!</v>
      </c>
      <c r="AX369" s="529"/>
    </row>
    <row r="370" spans="2:50" ht="14.25" customHeight="1">
      <c r="B370" s="494"/>
      <c r="C370" s="203">
        <v>4</v>
      </c>
      <c r="D370" s="206"/>
      <c r="E370" s="203"/>
      <c r="F370" s="203"/>
      <c r="G370" s="208" t="e">
        <f t="shared" si="467"/>
        <v>#DIV/0!</v>
      </c>
      <c r="H370" s="529"/>
      <c r="I370" s="209" t="e">
        <f t="shared" si="475"/>
        <v>#DIV/0!</v>
      </c>
      <c r="J370" s="209" t="e">
        <f t="shared" si="475"/>
        <v>#DIV/0!</v>
      </c>
      <c r="K370" s="210" t="e">
        <f t="shared" si="475"/>
        <v>#DIV/0!</v>
      </c>
      <c r="L370" s="530"/>
      <c r="M370" s="209" t="e">
        <f>RANK(K370, K$367:$K$381)</f>
        <v>#DIV/0!</v>
      </c>
      <c r="N370" s="494"/>
      <c r="O370" s="494"/>
      <c r="P370" s="203"/>
      <c r="Q370" s="203"/>
      <c r="R370" s="208" t="e">
        <f t="shared" si="468"/>
        <v>#DIV/0!</v>
      </c>
      <c r="S370" s="205" t="e">
        <f t="shared" si="476"/>
        <v>#DIV/0!</v>
      </c>
      <c r="T370" s="529"/>
      <c r="U370" s="203"/>
      <c r="V370" s="203"/>
      <c r="W370" s="208" t="e">
        <f t="shared" si="469"/>
        <v>#DIV/0!</v>
      </c>
      <c r="X370" s="205" t="e">
        <f t="shared" si="477"/>
        <v>#DIV/0!</v>
      </c>
      <c r="Y370" s="529"/>
      <c r="Z370" s="203"/>
      <c r="AA370" s="203"/>
      <c r="AB370" s="208" t="e">
        <f t="shared" si="470"/>
        <v>#DIV/0!</v>
      </c>
      <c r="AC370" s="205" t="e">
        <f t="shared" si="478"/>
        <v>#DIV/0!</v>
      </c>
      <c r="AD370" s="529"/>
      <c r="AE370" s="203"/>
      <c r="AF370" s="203"/>
      <c r="AG370" s="208" t="e">
        <f t="shared" si="471"/>
        <v>#DIV/0!</v>
      </c>
      <c r="AH370" s="205" t="e">
        <f t="shared" si="479"/>
        <v>#DIV/0!</v>
      </c>
      <c r="AI370" s="529"/>
      <c r="AJ370" s="203"/>
      <c r="AK370" s="203"/>
      <c r="AL370" s="208" t="e">
        <f t="shared" si="472"/>
        <v>#DIV/0!</v>
      </c>
      <c r="AM370" s="205" t="e">
        <f t="shared" si="480"/>
        <v>#DIV/0!</v>
      </c>
      <c r="AN370" s="529"/>
      <c r="AO370" s="203"/>
      <c r="AP370" s="203"/>
      <c r="AQ370" s="208" t="e">
        <f t="shared" si="473"/>
        <v>#DIV/0!</v>
      </c>
      <c r="AR370" s="205" t="e">
        <f t="shared" si="481"/>
        <v>#DIV/0!</v>
      </c>
      <c r="AS370" s="529"/>
      <c r="AT370" s="203"/>
      <c r="AU370" s="203"/>
      <c r="AV370" s="208" t="e">
        <f t="shared" si="474"/>
        <v>#DIV/0!</v>
      </c>
      <c r="AW370" s="205" t="e">
        <f t="shared" si="482"/>
        <v>#DIV/0!</v>
      </c>
      <c r="AX370" s="529"/>
    </row>
    <row r="371" spans="2:50" ht="14.25" customHeight="1">
      <c r="B371" s="494"/>
      <c r="C371" s="203">
        <v>5</v>
      </c>
      <c r="D371" s="206"/>
      <c r="E371" s="203"/>
      <c r="F371" s="203"/>
      <c r="G371" s="208" t="e">
        <f t="shared" si="467"/>
        <v>#DIV/0!</v>
      </c>
      <c r="H371" s="529"/>
      <c r="I371" s="209" t="e">
        <f t="shared" si="475"/>
        <v>#DIV/0!</v>
      </c>
      <c r="J371" s="209" t="e">
        <f t="shared" si="475"/>
        <v>#DIV/0!</v>
      </c>
      <c r="K371" s="210" t="e">
        <f t="shared" si="475"/>
        <v>#DIV/0!</v>
      </c>
      <c r="L371" s="530"/>
      <c r="M371" s="209" t="e">
        <f>RANK(K371, K$367:$K$381)</f>
        <v>#DIV/0!</v>
      </c>
      <c r="N371" s="494"/>
      <c r="O371" s="494"/>
      <c r="P371" s="203"/>
      <c r="Q371" s="203"/>
      <c r="R371" s="208" t="e">
        <f t="shared" si="468"/>
        <v>#DIV/0!</v>
      </c>
      <c r="S371" s="205" t="e">
        <f t="shared" si="476"/>
        <v>#DIV/0!</v>
      </c>
      <c r="T371" s="529"/>
      <c r="U371" s="203"/>
      <c r="V371" s="203"/>
      <c r="W371" s="208" t="e">
        <f t="shared" si="469"/>
        <v>#DIV/0!</v>
      </c>
      <c r="X371" s="205" t="e">
        <f t="shared" si="477"/>
        <v>#DIV/0!</v>
      </c>
      <c r="Y371" s="529"/>
      <c r="Z371" s="203"/>
      <c r="AA371" s="203"/>
      <c r="AB371" s="208" t="e">
        <f t="shared" si="470"/>
        <v>#DIV/0!</v>
      </c>
      <c r="AC371" s="205" t="e">
        <f t="shared" si="478"/>
        <v>#DIV/0!</v>
      </c>
      <c r="AD371" s="529"/>
      <c r="AE371" s="203"/>
      <c r="AF371" s="203"/>
      <c r="AG371" s="208" t="e">
        <f t="shared" si="471"/>
        <v>#DIV/0!</v>
      </c>
      <c r="AH371" s="205" t="e">
        <f t="shared" si="479"/>
        <v>#DIV/0!</v>
      </c>
      <c r="AI371" s="529"/>
      <c r="AJ371" s="203"/>
      <c r="AK371" s="203"/>
      <c r="AL371" s="208" t="e">
        <f t="shared" si="472"/>
        <v>#DIV/0!</v>
      </c>
      <c r="AM371" s="205" t="e">
        <f t="shared" si="480"/>
        <v>#DIV/0!</v>
      </c>
      <c r="AN371" s="529"/>
      <c r="AO371" s="203"/>
      <c r="AP371" s="203"/>
      <c r="AQ371" s="208" t="e">
        <f t="shared" si="473"/>
        <v>#DIV/0!</v>
      </c>
      <c r="AR371" s="205" t="e">
        <f t="shared" si="481"/>
        <v>#DIV/0!</v>
      </c>
      <c r="AS371" s="529"/>
      <c r="AT371" s="203"/>
      <c r="AU371" s="203"/>
      <c r="AV371" s="208" t="e">
        <f t="shared" si="474"/>
        <v>#DIV/0!</v>
      </c>
      <c r="AW371" s="205" t="e">
        <f t="shared" si="482"/>
        <v>#DIV/0!</v>
      </c>
      <c r="AX371" s="529"/>
    </row>
    <row r="372" spans="2:50" ht="14.25" customHeight="1">
      <c r="B372" s="494"/>
      <c r="C372" s="203">
        <v>6</v>
      </c>
      <c r="D372" s="206"/>
      <c r="E372" s="203"/>
      <c r="F372" s="203"/>
      <c r="G372" s="208" t="e">
        <f t="shared" si="467"/>
        <v>#DIV/0!</v>
      </c>
      <c r="H372" s="529"/>
      <c r="I372" s="209" t="e">
        <f t="shared" si="475"/>
        <v>#DIV/0!</v>
      </c>
      <c r="J372" s="209" t="e">
        <f t="shared" si="475"/>
        <v>#DIV/0!</v>
      </c>
      <c r="K372" s="210" t="e">
        <f t="shared" si="475"/>
        <v>#DIV/0!</v>
      </c>
      <c r="L372" s="530"/>
      <c r="M372" s="209" t="e">
        <f>RANK(K372, K$367:$K$381)</f>
        <v>#DIV/0!</v>
      </c>
      <c r="N372" s="494"/>
      <c r="O372" s="494"/>
      <c r="P372" s="203"/>
      <c r="Q372" s="203"/>
      <c r="R372" s="208" t="e">
        <f t="shared" si="468"/>
        <v>#DIV/0!</v>
      </c>
      <c r="S372" s="205" t="e">
        <f t="shared" si="476"/>
        <v>#DIV/0!</v>
      </c>
      <c r="T372" s="529"/>
      <c r="U372" s="203"/>
      <c r="V372" s="203"/>
      <c r="W372" s="208" t="e">
        <f t="shared" si="469"/>
        <v>#DIV/0!</v>
      </c>
      <c r="X372" s="205" t="e">
        <f t="shared" si="477"/>
        <v>#DIV/0!</v>
      </c>
      <c r="Y372" s="529"/>
      <c r="Z372" s="203"/>
      <c r="AA372" s="203"/>
      <c r="AB372" s="208" t="e">
        <f t="shared" si="470"/>
        <v>#DIV/0!</v>
      </c>
      <c r="AC372" s="205" t="e">
        <f t="shared" si="478"/>
        <v>#DIV/0!</v>
      </c>
      <c r="AD372" s="529"/>
      <c r="AE372" s="203"/>
      <c r="AF372" s="203"/>
      <c r="AG372" s="208" t="e">
        <f t="shared" si="471"/>
        <v>#DIV/0!</v>
      </c>
      <c r="AH372" s="205" t="e">
        <f t="shared" si="479"/>
        <v>#DIV/0!</v>
      </c>
      <c r="AI372" s="529"/>
      <c r="AJ372" s="203"/>
      <c r="AK372" s="203"/>
      <c r="AL372" s="208" t="e">
        <f t="shared" si="472"/>
        <v>#DIV/0!</v>
      </c>
      <c r="AM372" s="205" t="e">
        <f>RANK(AL372, AL$367:AL$381)</f>
        <v>#DIV/0!</v>
      </c>
      <c r="AN372" s="529"/>
      <c r="AO372" s="203"/>
      <c r="AP372" s="203"/>
      <c r="AQ372" s="208" t="e">
        <f t="shared" si="473"/>
        <v>#DIV/0!</v>
      </c>
      <c r="AR372" s="205" t="e">
        <f t="shared" si="481"/>
        <v>#DIV/0!</v>
      </c>
      <c r="AS372" s="529"/>
      <c r="AT372" s="203"/>
      <c r="AU372" s="203"/>
      <c r="AV372" s="208" t="e">
        <f t="shared" si="474"/>
        <v>#DIV/0!</v>
      </c>
      <c r="AW372" s="205" t="e">
        <f t="shared" si="482"/>
        <v>#DIV/0!</v>
      </c>
      <c r="AX372" s="529"/>
    </row>
    <row r="373" spans="2:50" ht="14.25" customHeight="1">
      <c r="B373" s="494"/>
      <c r="C373" s="203">
        <v>7</v>
      </c>
      <c r="D373" s="206"/>
      <c r="E373" s="203"/>
      <c r="F373" s="203"/>
      <c r="G373" s="208" t="e">
        <f t="shared" si="467"/>
        <v>#DIV/0!</v>
      </c>
      <c r="H373" s="529"/>
      <c r="I373" s="209" t="e">
        <f t="shared" si="475"/>
        <v>#DIV/0!</v>
      </c>
      <c r="J373" s="209" t="e">
        <f t="shared" si="475"/>
        <v>#DIV/0!</v>
      </c>
      <c r="K373" s="210" t="e">
        <f t="shared" si="475"/>
        <v>#DIV/0!</v>
      </c>
      <c r="L373" s="530"/>
      <c r="M373" s="209" t="e">
        <f>RANK(K373, K$367:$K$381)</f>
        <v>#DIV/0!</v>
      </c>
      <c r="N373" s="494"/>
      <c r="O373" s="494"/>
      <c r="P373" s="203"/>
      <c r="Q373" s="203"/>
      <c r="R373" s="208" t="e">
        <f t="shared" si="468"/>
        <v>#DIV/0!</v>
      </c>
      <c r="S373" s="205" t="e">
        <f>RANK(R373, R$367:R$381)</f>
        <v>#DIV/0!</v>
      </c>
      <c r="T373" s="529"/>
      <c r="U373" s="203"/>
      <c r="V373" s="203"/>
      <c r="W373" s="208" t="e">
        <f t="shared" si="469"/>
        <v>#DIV/0!</v>
      </c>
      <c r="X373" s="205" t="e">
        <f>RANK(W373, W$367:W$381)</f>
        <v>#DIV/0!</v>
      </c>
      <c r="Y373" s="529"/>
      <c r="Z373" s="203"/>
      <c r="AA373" s="203"/>
      <c r="AB373" s="208" t="e">
        <f t="shared" si="470"/>
        <v>#DIV/0!</v>
      </c>
      <c r="AC373" s="205" t="e">
        <f>RANK(AB373, AB$367:AB$381)</f>
        <v>#DIV/0!</v>
      </c>
      <c r="AD373" s="529"/>
      <c r="AE373" s="203"/>
      <c r="AF373" s="203"/>
      <c r="AG373" s="208" t="e">
        <f t="shared" si="471"/>
        <v>#DIV/0!</v>
      </c>
      <c r="AH373" s="205" t="e">
        <f>RANK(AG373, AG$367:AG$381)</f>
        <v>#DIV/0!</v>
      </c>
      <c r="AI373" s="529"/>
      <c r="AJ373" s="203"/>
      <c r="AK373" s="203"/>
      <c r="AL373" s="208" t="e">
        <f t="shared" si="472"/>
        <v>#DIV/0!</v>
      </c>
      <c r="AM373" s="205" t="e">
        <f>RANK(AL373, AL$367:AL$381)</f>
        <v>#DIV/0!</v>
      </c>
      <c r="AN373" s="529"/>
      <c r="AO373" s="203"/>
      <c r="AP373" s="203"/>
      <c r="AQ373" s="208" t="e">
        <f t="shared" si="473"/>
        <v>#DIV/0!</v>
      </c>
      <c r="AR373" s="205" t="e">
        <f>RANK(AQ373, AQ$367:AQ$381)</f>
        <v>#DIV/0!</v>
      </c>
      <c r="AS373" s="529"/>
      <c r="AT373" s="203"/>
      <c r="AU373" s="203"/>
      <c r="AV373" s="208" t="e">
        <f t="shared" si="474"/>
        <v>#DIV/0!</v>
      </c>
      <c r="AW373" s="205" t="e">
        <f>RANK(AV373, AV$367:AV$381)</f>
        <v>#DIV/0!</v>
      </c>
      <c r="AX373" s="529"/>
    </row>
    <row r="374" spans="2:50" ht="14.25" customHeight="1">
      <c r="B374" s="494"/>
      <c r="C374" s="203">
        <v>8</v>
      </c>
      <c r="D374" s="206"/>
      <c r="E374" s="203"/>
      <c r="F374" s="203"/>
      <c r="G374" s="208" t="e">
        <f t="shared" si="467"/>
        <v>#DIV/0!</v>
      </c>
      <c r="H374" s="529"/>
      <c r="I374" s="209" t="e">
        <f t="shared" si="475"/>
        <v>#DIV/0!</v>
      </c>
      <c r="J374" s="209" t="e">
        <f t="shared" si="475"/>
        <v>#DIV/0!</v>
      </c>
      <c r="K374" s="210" t="e">
        <f t="shared" si="475"/>
        <v>#DIV/0!</v>
      </c>
      <c r="L374" s="530"/>
      <c r="M374" s="209" t="e">
        <f>RANK(K374, K$367:$K$381)</f>
        <v>#DIV/0!</v>
      </c>
      <c r="N374" s="494"/>
      <c r="O374" s="494"/>
      <c r="P374" s="203"/>
      <c r="Q374" s="203"/>
      <c r="R374" s="208" t="e">
        <f t="shared" si="468"/>
        <v>#DIV/0!</v>
      </c>
      <c r="S374" s="205" t="e">
        <f t="shared" si="476"/>
        <v>#DIV/0!</v>
      </c>
      <c r="T374" s="529"/>
      <c r="U374" s="203"/>
      <c r="V374" s="203"/>
      <c r="W374" s="208" t="e">
        <f t="shared" si="469"/>
        <v>#DIV/0!</v>
      </c>
      <c r="X374" s="205" t="e">
        <f t="shared" si="477"/>
        <v>#DIV/0!</v>
      </c>
      <c r="Y374" s="529"/>
      <c r="Z374" s="203"/>
      <c r="AA374" s="203"/>
      <c r="AB374" s="208" t="e">
        <f t="shared" si="470"/>
        <v>#DIV/0!</v>
      </c>
      <c r="AC374" s="205" t="e">
        <f t="shared" si="478"/>
        <v>#DIV/0!</v>
      </c>
      <c r="AD374" s="529"/>
      <c r="AE374" s="203"/>
      <c r="AF374" s="203"/>
      <c r="AG374" s="208" t="e">
        <f t="shared" si="471"/>
        <v>#DIV/0!</v>
      </c>
      <c r="AH374" s="205" t="e">
        <f t="shared" si="479"/>
        <v>#DIV/0!</v>
      </c>
      <c r="AI374" s="529"/>
      <c r="AJ374" s="203"/>
      <c r="AK374" s="203"/>
      <c r="AL374" s="208" t="e">
        <f t="shared" si="472"/>
        <v>#DIV/0!</v>
      </c>
      <c r="AM374" s="205" t="e">
        <f t="shared" si="480"/>
        <v>#DIV/0!</v>
      </c>
      <c r="AN374" s="529"/>
      <c r="AO374" s="203"/>
      <c r="AP374" s="203"/>
      <c r="AQ374" s="208" t="e">
        <f t="shared" si="473"/>
        <v>#DIV/0!</v>
      </c>
      <c r="AR374" s="205" t="e">
        <f t="shared" si="481"/>
        <v>#DIV/0!</v>
      </c>
      <c r="AS374" s="529"/>
      <c r="AT374" s="203"/>
      <c r="AU374" s="203"/>
      <c r="AV374" s="208" t="e">
        <f t="shared" si="474"/>
        <v>#DIV/0!</v>
      </c>
      <c r="AW374" s="205" t="e">
        <f>RANK(AV374, AV$367:AV$381)</f>
        <v>#DIV/0!</v>
      </c>
      <c r="AX374" s="529"/>
    </row>
    <row r="375" spans="2:50" ht="14.25" customHeight="1">
      <c r="B375" s="494"/>
      <c r="C375" s="203">
        <v>9</v>
      </c>
      <c r="D375" s="206"/>
      <c r="E375" s="203"/>
      <c r="F375" s="203"/>
      <c r="G375" s="208" t="e">
        <f t="shared" si="467"/>
        <v>#DIV/0!</v>
      </c>
      <c r="H375" s="529"/>
      <c r="I375" s="209" t="e">
        <f t="shared" si="475"/>
        <v>#DIV/0!</v>
      </c>
      <c r="J375" s="209" t="e">
        <f t="shared" si="475"/>
        <v>#DIV/0!</v>
      </c>
      <c r="K375" s="210" t="e">
        <f t="shared" si="475"/>
        <v>#DIV/0!</v>
      </c>
      <c r="L375" s="530"/>
      <c r="M375" s="209" t="e">
        <f>RANK(K375, K$367:$K$381)</f>
        <v>#DIV/0!</v>
      </c>
      <c r="N375" s="494"/>
      <c r="O375" s="494"/>
      <c r="P375" s="203"/>
      <c r="Q375" s="203"/>
      <c r="R375" s="208" t="e">
        <f t="shared" si="468"/>
        <v>#DIV/0!</v>
      </c>
      <c r="S375" s="205" t="e">
        <f t="shared" si="476"/>
        <v>#DIV/0!</v>
      </c>
      <c r="T375" s="529"/>
      <c r="U375" s="203"/>
      <c r="V375" s="203"/>
      <c r="W375" s="208" t="e">
        <f t="shared" si="469"/>
        <v>#DIV/0!</v>
      </c>
      <c r="X375" s="205" t="e">
        <f t="shared" si="477"/>
        <v>#DIV/0!</v>
      </c>
      <c r="Y375" s="529"/>
      <c r="Z375" s="203"/>
      <c r="AA375" s="203"/>
      <c r="AB375" s="208" t="e">
        <f t="shared" si="470"/>
        <v>#DIV/0!</v>
      </c>
      <c r="AC375" s="205" t="e">
        <f t="shared" si="478"/>
        <v>#DIV/0!</v>
      </c>
      <c r="AD375" s="529"/>
      <c r="AE375" s="203"/>
      <c r="AF375" s="203"/>
      <c r="AG375" s="208" t="e">
        <f t="shared" si="471"/>
        <v>#DIV/0!</v>
      </c>
      <c r="AH375" s="205" t="e">
        <f t="shared" si="479"/>
        <v>#DIV/0!</v>
      </c>
      <c r="AI375" s="529"/>
      <c r="AJ375" s="203"/>
      <c r="AK375" s="203"/>
      <c r="AL375" s="208" t="e">
        <f t="shared" si="472"/>
        <v>#DIV/0!</v>
      </c>
      <c r="AM375" s="205" t="e">
        <f t="shared" si="480"/>
        <v>#DIV/0!</v>
      </c>
      <c r="AN375" s="529"/>
      <c r="AO375" s="203"/>
      <c r="AP375" s="203"/>
      <c r="AQ375" s="208" t="e">
        <f t="shared" si="473"/>
        <v>#DIV/0!</v>
      </c>
      <c r="AR375" s="205" t="e">
        <f t="shared" si="481"/>
        <v>#DIV/0!</v>
      </c>
      <c r="AS375" s="529"/>
      <c r="AT375" s="203"/>
      <c r="AU375" s="203"/>
      <c r="AV375" s="208" t="e">
        <f t="shared" si="474"/>
        <v>#DIV/0!</v>
      </c>
      <c r="AW375" s="205" t="e">
        <f t="shared" si="482"/>
        <v>#DIV/0!</v>
      </c>
      <c r="AX375" s="529"/>
    </row>
    <row r="376" spans="2:50" ht="14.25" customHeight="1">
      <c r="B376" s="494"/>
      <c r="C376" s="203">
        <v>10</v>
      </c>
      <c r="D376" s="206"/>
      <c r="E376" s="203"/>
      <c r="F376" s="203"/>
      <c r="G376" s="208" t="e">
        <f t="shared" si="467"/>
        <v>#DIV/0!</v>
      </c>
      <c r="H376" s="529"/>
      <c r="I376" s="209" t="e">
        <f t="shared" si="475"/>
        <v>#DIV/0!</v>
      </c>
      <c r="J376" s="209" t="e">
        <f t="shared" si="475"/>
        <v>#DIV/0!</v>
      </c>
      <c r="K376" s="210" t="e">
        <f t="shared" si="475"/>
        <v>#DIV/0!</v>
      </c>
      <c r="L376" s="530"/>
      <c r="M376" s="209" t="e">
        <f>RANK(K376, K$367:$K$381)</f>
        <v>#DIV/0!</v>
      </c>
      <c r="N376" s="494"/>
      <c r="O376" s="494"/>
      <c r="P376" s="203"/>
      <c r="Q376" s="203"/>
      <c r="R376" s="208" t="e">
        <f t="shared" si="468"/>
        <v>#DIV/0!</v>
      </c>
      <c r="S376" s="205" t="e">
        <f t="shared" si="476"/>
        <v>#DIV/0!</v>
      </c>
      <c r="T376" s="529"/>
      <c r="U376" s="203"/>
      <c r="V376" s="203"/>
      <c r="W376" s="208" t="e">
        <f t="shared" si="469"/>
        <v>#DIV/0!</v>
      </c>
      <c r="X376" s="205" t="e">
        <f t="shared" si="477"/>
        <v>#DIV/0!</v>
      </c>
      <c r="Y376" s="529"/>
      <c r="Z376" s="203"/>
      <c r="AA376" s="203"/>
      <c r="AB376" s="208" t="e">
        <f t="shared" si="470"/>
        <v>#DIV/0!</v>
      </c>
      <c r="AC376" s="205" t="e">
        <f t="shared" si="478"/>
        <v>#DIV/0!</v>
      </c>
      <c r="AD376" s="529"/>
      <c r="AE376" s="203"/>
      <c r="AF376" s="203"/>
      <c r="AG376" s="208" t="e">
        <f t="shared" si="471"/>
        <v>#DIV/0!</v>
      </c>
      <c r="AH376" s="205" t="e">
        <f t="shared" si="479"/>
        <v>#DIV/0!</v>
      </c>
      <c r="AI376" s="529"/>
      <c r="AJ376" s="203"/>
      <c r="AK376" s="203"/>
      <c r="AL376" s="208" t="e">
        <f t="shared" si="472"/>
        <v>#DIV/0!</v>
      </c>
      <c r="AM376" s="205" t="e">
        <f t="shared" si="480"/>
        <v>#DIV/0!</v>
      </c>
      <c r="AN376" s="529"/>
      <c r="AO376" s="203"/>
      <c r="AP376" s="203"/>
      <c r="AQ376" s="208" t="e">
        <f t="shared" si="473"/>
        <v>#DIV/0!</v>
      </c>
      <c r="AR376" s="205" t="e">
        <f t="shared" si="481"/>
        <v>#DIV/0!</v>
      </c>
      <c r="AS376" s="529"/>
      <c r="AT376" s="203"/>
      <c r="AU376" s="203"/>
      <c r="AV376" s="208" t="e">
        <f t="shared" si="474"/>
        <v>#DIV/0!</v>
      </c>
      <c r="AW376" s="205" t="e">
        <f t="shared" si="482"/>
        <v>#DIV/0!</v>
      </c>
      <c r="AX376" s="529"/>
    </row>
    <row r="377" spans="2:50" ht="14.25" customHeight="1">
      <c r="B377" s="494"/>
      <c r="C377" s="203">
        <v>11</v>
      </c>
      <c r="D377" s="206"/>
      <c r="E377" s="203"/>
      <c r="F377" s="203"/>
      <c r="G377" s="208" t="e">
        <f t="shared" si="467"/>
        <v>#DIV/0!</v>
      </c>
      <c r="H377" s="529"/>
      <c r="I377" s="209" t="e">
        <f t="shared" si="475"/>
        <v>#DIV/0!</v>
      </c>
      <c r="J377" s="209" t="e">
        <f t="shared" si="475"/>
        <v>#DIV/0!</v>
      </c>
      <c r="K377" s="210" t="e">
        <f t="shared" si="475"/>
        <v>#DIV/0!</v>
      </c>
      <c r="L377" s="530"/>
      <c r="M377" s="209" t="e">
        <f>RANK(K377, K$367:$K$381)</f>
        <v>#DIV/0!</v>
      </c>
      <c r="N377" s="494"/>
      <c r="O377" s="494"/>
      <c r="P377" s="203"/>
      <c r="Q377" s="203"/>
      <c r="R377" s="208" t="e">
        <f t="shared" si="468"/>
        <v>#DIV/0!</v>
      </c>
      <c r="S377" s="205" t="e">
        <f t="shared" si="476"/>
        <v>#DIV/0!</v>
      </c>
      <c r="T377" s="529"/>
      <c r="U377" s="203"/>
      <c r="V377" s="203"/>
      <c r="W377" s="208" t="e">
        <f t="shared" si="469"/>
        <v>#DIV/0!</v>
      </c>
      <c r="X377" s="205" t="e">
        <f t="shared" si="477"/>
        <v>#DIV/0!</v>
      </c>
      <c r="Y377" s="529"/>
      <c r="Z377" s="203"/>
      <c r="AA377" s="203"/>
      <c r="AB377" s="208" t="e">
        <f t="shared" si="470"/>
        <v>#DIV/0!</v>
      </c>
      <c r="AC377" s="205" t="e">
        <f t="shared" si="478"/>
        <v>#DIV/0!</v>
      </c>
      <c r="AD377" s="529"/>
      <c r="AE377" s="203"/>
      <c r="AF377" s="203"/>
      <c r="AG377" s="208" t="e">
        <f t="shared" si="471"/>
        <v>#DIV/0!</v>
      </c>
      <c r="AH377" s="205" t="e">
        <f t="shared" si="479"/>
        <v>#DIV/0!</v>
      </c>
      <c r="AI377" s="529"/>
      <c r="AJ377" s="203"/>
      <c r="AK377" s="203"/>
      <c r="AL377" s="208" t="e">
        <f t="shared" si="472"/>
        <v>#DIV/0!</v>
      </c>
      <c r="AM377" s="205" t="e">
        <f t="shared" si="480"/>
        <v>#DIV/0!</v>
      </c>
      <c r="AN377" s="529"/>
      <c r="AO377" s="203"/>
      <c r="AP377" s="203"/>
      <c r="AQ377" s="208" t="e">
        <f t="shared" si="473"/>
        <v>#DIV/0!</v>
      </c>
      <c r="AR377" s="205" t="e">
        <f t="shared" si="481"/>
        <v>#DIV/0!</v>
      </c>
      <c r="AS377" s="529"/>
      <c r="AT377" s="203"/>
      <c r="AU377" s="203"/>
      <c r="AV377" s="208" t="e">
        <f t="shared" si="474"/>
        <v>#DIV/0!</v>
      </c>
      <c r="AW377" s="205" t="e">
        <f t="shared" si="482"/>
        <v>#DIV/0!</v>
      </c>
      <c r="AX377" s="529"/>
    </row>
    <row r="378" spans="2:50" ht="14.25" customHeight="1">
      <c r="B378" s="494"/>
      <c r="C378" s="203">
        <v>12</v>
      </c>
      <c r="D378" s="206"/>
      <c r="E378" s="203"/>
      <c r="F378" s="203"/>
      <c r="G378" s="208" t="e">
        <f t="shared" si="467"/>
        <v>#DIV/0!</v>
      </c>
      <c r="H378" s="529"/>
      <c r="I378" s="209" t="e">
        <f t="shared" si="475"/>
        <v>#DIV/0!</v>
      </c>
      <c r="J378" s="209" t="e">
        <f t="shared" si="475"/>
        <v>#DIV/0!</v>
      </c>
      <c r="K378" s="210" t="e">
        <f t="shared" si="475"/>
        <v>#DIV/0!</v>
      </c>
      <c r="L378" s="530"/>
      <c r="M378" s="209" t="e">
        <f>RANK(K378, K$367:$K$381)</f>
        <v>#DIV/0!</v>
      </c>
      <c r="N378" s="494"/>
      <c r="O378" s="494"/>
      <c r="P378" s="203"/>
      <c r="Q378" s="203"/>
      <c r="R378" s="208" t="e">
        <f t="shared" si="468"/>
        <v>#DIV/0!</v>
      </c>
      <c r="S378" s="205" t="e">
        <f t="shared" si="476"/>
        <v>#DIV/0!</v>
      </c>
      <c r="T378" s="529"/>
      <c r="U378" s="203"/>
      <c r="V378" s="203"/>
      <c r="W378" s="208" t="e">
        <f t="shared" si="469"/>
        <v>#DIV/0!</v>
      </c>
      <c r="X378" s="205" t="e">
        <f t="shared" si="477"/>
        <v>#DIV/0!</v>
      </c>
      <c r="Y378" s="529"/>
      <c r="Z378" s="203"/>
      <c r="AA378" s="203"/>
      <c r="AB378" s="208" t="e">
        <f t="shared" si="470"/>
        <v>#DIV/0!</v>
      </c>
      <c r="AC378" s="205" t="e">
        <f t="shared" si="478"/>
        <v>#DIV/0!</v>
      </c>
      <c r="AD378" s="529"/>
      <c r="AE378" s="203"/>
      <c r="AF378" s="203"/>
      <c r="AG378" s="208" t="e">
        <f t="shared" si="471"/>
        <v>#DIV/0!</v>
      </c>
      <c r="AH378" s="205" t="e">
        <f t="shared" si="479"/>
        <v>#DIV/0!</v>
      </c>
      <c r="AI378" s="529"/>
      <c r="AJ378" s="203"/>
      <c r="AK378" s="203"/>
      <c r="AL378" s="208" t="e">
        <f t="shared" si="472"/>
        <v>#DIV/0!</v>
      </c>
      <c r="AM378" s="205" t="e">
        <f t="shared" si="480"/>
        <v>#DIV/0!</v>
      </c>
      <c r="AN378" s="529"/>
      <c r="AO378" s="203"/>
      <c r="AP378" s="203"/>
      <c r="AQ378" s="208" t="e">
        <f t="shared" si="473"/>
        <v>#DIV/0!</v>
      </c>
      <c r="AR378" s="205" t="e">
        <f t="shared" si="481"/>
        <v>#DIV/0!</v>
      </c>
      <c r="AS378" s="529"/>
      <c r="AT378" s="203"/>
      <c r="AU378" s="203"/>
      <c r="AV378" s="208" t="e">
        <f t="shared" si="474"/>
        <v>#DIV/0!</v>
      </c>
      <c r="AW378" s="205" t="e">
        <f t="shared" si="482"/>
        <v>#DIV/0!</v>
      </c>
      <c r="AX378" s="529"/>
    </row>
    <row r="379" spans="2:50" ht="14.25" customHeight="1">
      <c r="B379" s="494"/>
      <c r="C379" s="203">
        <v>13</v>
      </c>
      <c r="D379" s="206"/>
      <c r="E379" s="203"/>
      <c r="F379" s="203"/>
      <c r="G379" s="208" t="e">
        <f t="shared" si="467"/>
        <v>#DIV/0!</v>
      </c>
      <c r="H379" s="529"/>
      <c r="I379" s="209" t="e">
        <f t="shared" si="475"/>
        <v>#DIV/0!</v>
      </c>
      <c r="J379" s="209" t="e">
        <f t="shared" si="475"/>
        <v>#DIV/0!</v>
      </c>
      <c r="K379" s="210" t="e">
        <f t="shared" si="475"/>
        <v>#DIV/0!</v>
      </c>
      <c r="L379" s="530"/>
      <c r="M379" s="209" t="e">
        <f>RANK(K379, K$367:$K$381)</f>
        <v>#DIV/0!</v>
      </c>
      <c r="N379" s="494"/>
      <c r="O379" s="494"/>
      <c r="P379" s="203"/>
      <c r="Q379" s="203"/>
      <c r="R379" s="208" t="e">
        <f t="shared" si="468"/>
        <v>#DIV/0!</v>
      </c>
      <c r="S379" s="205" t="e">
        <f t="shared" si="476"/>
        <v>#DIV/0!</v>
      </c>
      <c r="T379" s="529"/>
      <c r="U379" s="203"/>
      <c r="V379" s="203"/>
      <c r="W379" s="208" t="e">
        <f t="shared" si="469"/>
        <v>#DIV/0!</v>
      </c>
      <c r="X379" s="205" t="e">
        <f t="shared" si="477"/>
        <v>#DIV/0!</v>
      </c>
      <c r="Y379" s="529"/>
      <c r="Z379" s="203"/>
      <c r="AA379" s="203"/>
      <c r="AB379" s="208" t="e">
        <f t="shared" si="470"/>
        <v>#DIV/0!</v>
      </c>
      <c r="AC379" s="205" t="e">
        <f t="shared" si="478"/>
        <v>#DIV/0!</v>
      </c>
      <c r="AD379" s="529"/>
      <c r="AE379" s="203"/>
      <c r="AF379" s="203"/>
      <c r="AG379" s="208" t="e">
        <f t="shared" si="471"/>
        <v>#DIV/0!</v>
      </c>
      <c r="AH379" s="205" t="e">
        <f t="shared" si="479"/>
        <v>#DIV/0!</v>
      </c>
      <c r="AI379" s="529"/>
      <c r="AJ379" s="203"/>
      <c r="AK379" s="203"/>
      <c r="AL379" s="208" t="e">
        <f t="shared" si="472"/>
        <v>#DIV/0!</v>
      </c>
      <c r="AM379" s="205" t="e">
        <f t="shared" si="480"/>
        <v>#DIV/0!</v>
      </c>
      <c r="AN379" s="529"/>
      <c r="AO379" s="203"/>
      <c r="AP379" s="203"/>
      <c r="AQ379" s="208" t="e">
        <f t="shared" si="473"/>
        <v>#DIV/0!</v>
      </c>
      <c r="AR379" s="205" t="e">
        <f t="shared" si="481"/>
        <v>#DIV/0!</v>
      </c>
      <c r="AS379" s="529"/>
      <c r="AT379" s="203"/>
      <c r="AU379" s="203"/>
      <c r="AV379" s="208" t="e">
        <f t="shared" si="474"/>
        <v>#DIV/0!</v>
      </c>
      <c r="AW379" s="205" t="e">
        <f t="shared" si="482"/>
        <v>#DIV/0!</v>
      </c>
      <c r="AX379" s="529"/>
    </row>
    <row r="380" spans="2:50" ht="14.25" customHeight="1">
      <c r="B380" s="494"/>
      <c r="C380" s="203">
        <v>14</v>
      </c>
      <c r="D380" s="206"/>
      <c r="E380" s="203"/>
      <c r="F380" s="203"/>
      <c r="G380" s="208" t="e">
        <f t="shared" si="467"/>
        <v>#DIV/0!</v>
      </c>
      <c r="H380" s="529"/>
      <c r="I380" s="209" t="e">
        <f t="shared" si="475"/>
        <v>#DIV/0!</v>
      </c>
      <c r="J380" s="209" t="e">
        <f t="shared" si="475"/>
        <v>#DIV/0!</v>
      </c>
      <c r="K380" s="210" t="e">
        <f t="shared" si="475"/>
        <v>#DIV/0!</v>
      </c>
      <c r="L380" s="530"/>
      <c r="M380" s="209" t="e">
        <f>RANK(K380, K$367:$K$381)</f>
        <v>#DIV/0!</v>
      </c>
      <c r="N380" s="494"/>
      <c r="O380" s="494"/>
      <c r="P380" s="203"/>
      <c r="Q380" s="203"/>
      <c r="R380" s="208" t="e">
        <f t="shared" si="468"/>
        <v>#DIV/0!</v>
      </c>
      <c r="S380" s="205" t="e">
        <f t="shared" si="476"/>
        <v>#DIV/0!</v>
      </c>
      <c r="T380" s="529"/>
      <c r="U380" s="203"/>
      <c r="V380" s="203"/>
      <c r="W380" s="208" t="e">
        <f t="shared" si="469"/>
        <v>#DIV/0!</v>
      </c>
      <c r="X380" s="205" t="e">
        <f t="shared" si="477"/>
        <v>#DIV/0!</v>
      </c>
      <c r="Y380" s="529"/>
      <c r="Z380" s="203"/>
      <c r="AA380" s="203"/>
      <c r="AB380" s="208" t="e">
        <f t="shared" si="470"/>
        <v>#DIV/0!</v>
      </c>
      <c r="AC380" s="205" t="e">
        <f t="shared" si="478"/>
        <v>#DIV/0!</v>
      </c>
      <c r="AD380" s="529"/>
      <c r="AE380" s="203"/>
      <c r="AF380" s="203"/>
      <c r="AG380" s="208" t="e">
        <f t="shared" si="471"/>
        <v>#DIV/0!</v>
      </c>
      <c r="AH380" s="205" t="e">
        <f t="shared" si="479"/>
        <v>#DIV/0!</v>
      </c>
      <c r="AI380" s="529"/>
      <c r="AJ380" s="203"/>
      <c r="AK380" s="203"/>
      <c r="AL380" s="208" t="e">
        <f t="shared" si="472"/>
        <v>#DIV/0!</v>
      </c>
      <c r="AM380" s="205" t="e">
        <f t="shared" si="480"/>
        <v>#DIV/0!</v>
      </c>
      <c r="AN380" s="529"/>
      <c r="AO380" s="203"/>
      <c r="AP380" s="203"/>
      <c r="AQ380" s="208" t="e">
        <f t="shared" si="473"/>
        <v>#DIV/0!</v>
      </c>
      <c r="AR380" s="205" t="e">
        <f t="shared" si="481"/>
        <v>#DIV/0!</v>
      </c>
      <c r="AS380" s="529"/>
      <c r="AT380" s="203"/>
      <c r="AU380" s="203"/>
      <c r="AV380" s="208" t="e">
        <f t="shared" si="474"/>
        <v>#DIV/0!</v>
      </c>
      <c r="AW380" s="205" t="e">
        <f t="shared" si="482"/>
        <v>#DIV/0!</v>
      </c>
      <c r="AX380" s="529"/>
    </row>
    <row r="381" spans="2:50" ht="14.25" customHeight="1">
      <c r="B381" s="494"/>
      <c r="C381" s="203">
        <v>15</v>
      </c>
      <c r="D381" s="206"/>
      <c r="E381" s="203"/>
      <c r="F381" s="203"/>
      <c r="G381" s="208" t="e">
        <f t="shared" si="467"/>
        <v>#DIV/0!</v>
      </c>
      <c r="H381" s="529"/>
      <c r="I381" s="209" t="e">
        <f t="shared" si="475"/>
        <v>#DIV/0!</v>
      </c>
      <c r="J381" s="209" t="e">
        <f t="shared" si="475"/>
        <v>#DIV/0!</v>
      </c>
      <c r="K381" s="210" t="e">
        <f t="shared" si="475"/>
        <v>#DIV/0!</v>
      </c>
      <c r="L381" s="530"/>
      <c r="M381" s="209" t="e">
        <f>RANK(K381, K$367:$K$381)</f>
        <v>#DIV/0!</v>
      </c>
      <c r="N381" s="494"/>
      <c r="O381" s="494"/>
      <c r="P381" s="203"/>
      <c r="Q381" s="207"/>
      <c r="R381" s="208" t="e">
        <f>Q381/P381</f>
        <v>#DIV/0!</v>
      </c>
      <c r="S381" s="205" t="e">
        <f t="shared" si="476"/>
        <v>#DIV/0!</v>
      </c>
      <c r="T381" s="529"/>
      <c r="U381" s="203"/>
      <c r="V381" s="207"/>
      <c r="W381" s="208" t="e">
        <f>V381/U381</f>
        <v>#DIV/0!</v>
      </c>
      <c r="X381" s="205" t="e">
        <f t="shared" si="477"/>
        <v>#DIV/0!</v>
      </c>
      <c r="Y381" s="529"/>
      <c r="Z381" s="203"/>
      <c r="AA381" s="207"/>
      <c r="AB381" s="208" t="e">
        <f>AA381/Z381</f>
        <v>#DIV/0!</v>
      </c>
      <c r="AC381" s="205" t="e">
        <f t="shared" si="478"/>
        <v>#DIV/0!</v>
      </c>
      <c r="AD381" s="529"/>
      <c r="AE381" s="203"/>
      <c r="AF381" s="207"/>
      <c r="AG381" s="208" t="e">
        <f>AF381/AE381</f>
        <v>#DIV/0!</v>
      </c>
      <c r="AH381" s="205" t="e">
        <f t="shared" si="479"/>
        <v>#DIV/0!</v>
      </c>
      <c r="AI381" s="529"/>
      <c r="AJ381" s="203"/>
      <c r="AK381" s="207"/>
      <c r="AL381" s="208" t="e">
        <f>AK381/AJ381</f>
        <v>#DIV/0!</v>
      </c>
      <c r="AM381" s="205" t="e">
        <f t="shared" si="480"/>
        <v>#DIV/0!</v>
      </c>
      <c r="AN381" s="529"/>
      <c r="AO381" s="203"/>
      <c r="AP381" s="207"/>
      <c r="AQ381" s="208" t="e">
        <f>AP381/AO381</f>
        <v>#DIV/0!</v>
      </c>
      <c r="AR381" s="205" t="e">
        <f t="shared" si="481"/>
        <v>#DIV/0!</v>
      </c>
      <c r="AS381" s="529"/>
      <c r="AT381" s="203"/>
      <c r="AU381" s="207"/>
      <c r="AV381" s="208" t="e">
        <f>AU381/AT381</f>
        <v>#DIV/0!</v>
      </c>
      <c r="AW381" s="205" t="e">
        <f t="shared" si="482"/>
        <v>#DIV/0!</v>
      </c>
      <c r="AX381" s="529"/>
    </row>
    <row r="382" spans="2:50" ht="14.25" customHeight="1" collapsed="1">
      <c r="B382" s="531" t="s">
        <v>880</v>
      </c>
      <c r="C382" s="532"/>
      <c r="D382" s="532"/>
      <c r="E382" s="532"/>
      <c r="F382" s="532"/>
      <c r="G382" s="532"/>
      <c r="H382" s="532"/>
      <c r="I382" s="532"/>
      <c r="J382" s="532"/>
      <c r="K382" s="532"/>
      <c r="L382" s="532"/>
      <c r="M382" s="533"/>
      <c r="N382" s="575" t="s">
        <v>445</v>
      </c>
      <c r="O382" s="575" t="s">
        <v>105</v>
      </c>
      <c r="P382" s="587">
        <f>AT362+1</f>
        <v>46000</v>
      </c>
      <c r="Q382" s="588"/>
      <c r="R382" s="588"/>
      <c r="S382" s="588"/>
      <c r="T382" s="588"/>
      <c r="U382" s="589">
        <f>P382+1</f>
        <v>46001</v>
      </c>
      <c r="V382" s="590"/>
      <c r="W382" s="590"/>
      <c r="X382" s="590"/>
      <c r="Y382" s="590"/>
      <c r="Z382" s="587">
        <f t="shared" ref="Z382" si="483">U382+1</f>
        <v>46002</v>
      </c>
      <c r="AA382" s="588"/>
      <c r="AB382" s="588"/>
      <c r="AC382" s="588"/>
      <c r="AD382" s="588"/>
      <c r="AE382" s="589">
        <f t="shared" ref="AE382" si="484">Z382+1</f>
        <v>46003</v>
      </c>
      <c r="AF382" s="590"/>
      <c r="AG382" s="590"/>
      <c r="AH382" s="590"/>
      <c r="AI382" s="590"/>
      <c r="AJ382" s="591">
        <f t="shared" ref="AJ382" si="485">AE382+1</f>
        <v>46004</v>
      </c>
      <c r="AK382" s="592"/>
      <c r="AL382" s="592"/>
      <c r="AM382" s="592"/>
      <c r="AN382" s="593"/>
      <c r="AO382" s="589">
        <f t="shared" ref="AO382" si="486">AJ382+1</f>
        <v>46005</v>
      </c>
      <c r="AP382" s="590"/>
      <c r="AQ382" s="590"/>
      <c r="AR382" s="590"/>
      <c r="AS382" s="590"/>
      <c r="AT382" s="591">
        <f t="shared" ref="AT382" si="487">AO382+1</f>
        <v>46006</v>
      </c>
      <c r="AU382" s="592"/>
      <c r="AV382" s="592"/>
      <c r="AW382" s="592"/>
      <c r="AX382" s="593"/>
    </row>
    <row r="383" spans="2:50" ht="14.25" customHeight="1">
      <c r="B383" s="534"/>
      <c r="C383" s="534"/>
      <c r="D383" s="534"/>
      <c r="E383" s="534"/>
      <c r="F383" s="534"/>
      <c r="G383" s="534"/>
      <c r="H383" s="534"/>
      <c r="I383" s="534"/>
      <c r="J383" s="534"/>
      <c r="K383" s="534"/>
      <c r="L383" s="534"/>
      <c r="M383" s="535"/>
      <c r="N383" s="577"/>
      <c r="O383" s="577"/>
      <c r="P383" s="594">
        <f>P382</f>
        <v>46000</v>
      </c>
      <c r="Q383" s="594"/>
      <c r="R383" s="594"/>
      <c r="S383" s="594"/>
      <c r="T383" s="594"/>
      <c r="U383" s="595">
        <f>U382</f>
        <v>46001</v>
      </c>
      <c r="V383" s="595"/>
      <c r="W383" s="595"/>
      <c r="X383" s="595"/>
      <c r="Y383" s="595"/>
      <c r="Z383" s="594">
        <f t="shared" ref="Z383" si="488">Z382</f>
        <v>46002</v>
      </c>
      <c r="AA383" s="594"/>
      <c r="AB383" s="594"/>
      <c r="AC383" s="594"/>
      <c r="AD383" s="594"/>
      <c r="AE383" s="595">
        <f t="shared" ref="AE383" si="489">AE382</f>
        <v>46003</v>
      </c>
      <c r="AF383" s="595"/>
      <c r="AG383" s="595"/>
      <c r="AH383" s="595"/>
      <c r="AI383" s="595"/>
      <c r="AJ383" s="596">
        <f t="shared" ref="AJ383" si="490">AJ382</f>
        <v>46004</v>
      </c>
      <c r="AK383" s="597"/>
      <c r="AL383" s="597"/>
      <c r="AM383" s="597"/>
      <c r="AN383" s="598"/>
      <c r="AO383" s="595">
        <f t="shared" ref="AO383" si="491">AO382</f>
        <v>46005</v>
      </c>
      <c r="AP383" s="595"/>
      <c r="AQ383" s="595"/>
      <c r="AR383" s="595"/>
      <c r="AS383" s="595"/>
      <c r="AT383" s="596">
        <f t="shared" ref="AT383" si="492">AT382</f>
        <v>46006</v>
      </c>
      <c r="AU383" s="597"/>
      <c r="AV383" s="597"/>
      <c r="AW383" s="597"/>
      <c r="AX383" s="598"/>
    </row>
    <row r="384" spans="2:50" ht="14.25" customHeight="1">
      <c r="B384" s="494" t="s">
        <v>165</v>
      </c>
      <c r="C384" s="494" t="s">
        <v>160</v>
      </c>
      <c r="D384" s="494"/>
      <c r="E384" s="494" t="s">
        <v>161</v>
      </c>
      <c r="F384" s="494"/>
      <c r="G384" s="494"/>
      <c r="H384" s="494" t="s">
        <v>166</v>
      </c>
      <c r="I384" s="527" t="s">
        <v>446</v>
      </c>
      <c r="J384" s="527"/>
      <c r="K384" s="527"/>
      <c r="L384" s="527" t="s">
        <v>166</v>
      </c>
      <c r="M384" s="527" t="s">
        <v>168</v>
      </c>
      <c r="N384" s="494"/>
      <c r="O384" s="494" t="s">
        <v>167</v>
      </c>
      <c r="P384" s="494" t="s">
        <v>163</v>
      </c>
      <c r="Q384" s="494"/>
      <c r="R384" s="494"/>
      <c r="S384" s="494"/>
      <c r="T384" s="494" t="s">
        <v>166</v>
      </c>
      <c r="U384" s="494" t="s">
        <v>163</v>
      </c>
      <c r="V384" s="494"/>
      <c r="W384" s="494"/>
      <c r="X384" s="494"/>
      <c r="Y384" s="494" t="s">
        <v>166</v>
      </c>
      <c r="Z384" s="494" t="s">
        <v>163</v>
      </c>
      <c r="AA384" s="494"/>
      <c r="AB384" s="494"/>
      <c r="AC384" s="494"/>
      <c r="AD384" s="494" t="s">
        <v>166</v>
      </c>
      <c r="AE384" s="494" t="s">
        <v>163</v>
      </c>
      <c r="AF384" s="494"/>
      <c r="AG384" s="494"/>
      <c r="AH384" s="494"/>
      <c r="AI384" s="494" t="s">
        <v>166</v>
      </c>
      <c r="AJ384" s="494" t="s">
        <v>163</v>
      </c>
      <c r="AK384" s="494"/>
      <c r="AL384" s="494"/>
      <c r="AM384" s="494"/>
      <c r="AN384" s="494" t="s">
        <v>166</v>
      </c>
      <c r="AO384" s="494" t="s">
        <v>163</v>
      </c>
      <c r="AP384" s="494"/>
      <c r="AQ384" s="494"/>
      <c r="AR384" s="494"/>
      <c r="AS384" s="494" t="s">
        <v>166</v>
      </c>
      <c r="AT384" s="494" t="s">
        <v>163</v>
      </c>
      <c r="AU384" s="494"/>
      <c r="AV384" s="494"/>
      <c r="AW384" s="494"/>
      <c r="AX384" s="494" t="s">
        <v>166</v>
      </c>
    </row>
    <row r="385" spans="2:50" ht="14.25" customHeight="1">
      <c r="B385" s="494"/>
      <c r="C385" s="494"/>
      <c r="D385" s="494"/>
      <c r="E385" s="494" t="s">
        <v>447</v>
      </c>
      <c r="F385" s="494"/>
      <c r="G385" s="494"/>
      <c r="H385" s="494"/>
      <c r="I385" s="527" t="s">
        <v>447</v>
      </c>
      <c r="J385" s="527"/>
      <c r="K385" s="527"/>
      <c r="L385" s="527"/>
      <c r="M385" s="527"/>
      <c r="N385" s="494"/>
      <c r="O385" s="494"/>
      <c r="P385" s="494" t="s">
        <v>448</v>
      </c>
      <c r="Q385" s="494"/>
      <c r="R385" s="494"/>
      <c r="S385" s="494"/>
      <c r="T385" s="494"/>
      <c r="U385" s="494" t="s">
        <v>448</v>
      </c>
      <c r="V385" s="494"/>
      <c r="W385" s="494"/>
      <c r="X385" s="494"/>
      <c r="Y385" s="494"/>
      <c r="Z385" s="494" t="s">
        <v>448</v>
      </c>
      <c r="AA385" s="494"/>
      <c r="AB385" s="494"/>
      <c r="AC385" s="494"/>
      <c r="AD385" s="494"/>
      <c r="AE385" s="494" t="s">
        <v>448</v>
      </c>
      <c r="AF385" s="494"/>
      <c r="AG385" s="494"/>
      <c r="AH385" s="494"/>
      <c r="AI385" s="494"/>
      <c r="AJ385" s="494" t="s">
        <v>448</v>
      </c>
      <c r="AK385" s="494"/>
      <c r="AL385" s="494"/>
      <c r="AM385" s="494"/>
      <c r="AN385" s="494"/>
      <c r="AO385" s="494" t="s">
        <v>448</v>
      </c>
      <c r="AP385" s="494"/>
      <c r="AQ385" s="494"/>
      <c r="AR385" s="494"/>
      <c r="AS385" s="494"/>
      <c r="AT385" s="494" t="s">
        <v>448</v>
      </c>
      <c r="AU385" s="494"/>
      <c r="AV385" s="494"/>
      <c r="AW385" s="494"/>
      <c r="AX385" s="494"/>
    </row>
    <row r="386" spans="2:50" ht="14.25" customHeight="1">
      <c r="B386" s="494"/>
      <c r="C386" s="494"/>
      <c r="D386" s="494"/>
      <c r="E386" s="203" t="s">
        <v>162</v>
      </c>
      <c r="F386" s="203" t="s">
        <v>449</v>
      </c>
      <c r="G386" s="203" t="s">
        <v>164</v>
      </c>
      <c r="H386" s="494"/>
      <c r="I386" s="204" t="s">
        <v>162</v>
      </c>
      <c r="J386" s="204" t="s">
        <v>449</v>
      </c>
      <c r="K386" s="204" t="s">
        <v>164</v>
      </c>
      <c r="L386" s="527"/>
      <c r="M386" s="527"/>
      <c r="N386" s="494"/>
      <c r="O386" s="494"/>
      <c r="P386" s="203" t="s">
        <v>162</v>
      </c>
      <c r="Q386" s="203" t="s">
        <v>449</v>
      </c>
      <c r="R386" s="203" t="s">
        <v>164</v>
      </c>
      <c r="S386" s="205" t="s">
        <v>168</v>
      </c>
      <c r="T386" s="494"/>
      <c r="U386" s="203" t="s">
        <v>162</v>
      </c>
      <c r="V386" s="203" t="s">
        <v>449</v>
      </c>
      <c r="W386" s="203" t="s">
        <v>164</v>
      </c>
      <c r="X386" s="205" t="s">
        <v>168</v>
      </c>
      <c r="Y386" s="494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494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494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494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494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494"/>
    </row>
    <row r="387" spans="2:50" ht="14.25" customHeight="1">
      <c r="B387" s="494" t="s">
        <v>501</v>
      </c>
      <c r="C387" s="203">
        <v>1</v>
      </c>
      <c r="D387" s="206"/>
      <c r="E387" s="203"/>
      <c r="F387" s="203"/>
      <c r="G387" s="208" t="e">
        <f t="shared" ref="G387:G401" si="493">F387/E387</f>
        <v>#DIV/0!</v>
      </c>
      <c r="H387" s="529" t="e">
        <f>AVERAGE(G387:G401)</f>
        <v>#DIV/0!</v>
      </c>
      <c r="I387" s="209" t="e">
        <f>AVERAGE(P387,U387,Z387,AE387,AJ387,AO387,AT387)</f>
        <v>#DIV/0!</v>
      </c>
      <c r="J387" s="209" t="e">
        <f>AVERAGE(Q387,V387,AA387,AF387,AK387,AP387,AU387)</f>
        <v>#DIV/0!</v>
      </c>
      <c r="K387" s="210" t="e">
        <f>AVERAGE(R387,W387,AB387,AG387,AL387,AQ387,AV387)</f>
        <v>#DIV/0!</v>
      </c>
      <c r="L387" s="530" t="str">
        <f>IFERROR(AVERAGE(K387:K401),"-")</f>
        <v>-</v>
      </c>
      <c r="M387" s="209" t="e">
        <f>RANK(K387, K$387:$K$401)</f>
        <v>#DIV/0!</v>
      </c>
      <c r="N387" s="494"/>
      <c r="O387" s="494"/>
      <c r="P387" s="203"/>
      <c r="Q387" s="203"/>
      <c r="R387" s="208" t="e">
        <f t="shared" ref="R387:R400" si="494">Q387/P387</f>
        <v>#DIV/0!</v>
      </c>
      <c r="S387" s="205" t="e">
        <f>RANK(R387, R$387:R$401)</f>
        <v>#DIV/0!</v>
      </c>
      <c r="T387" s="529" t="e">
        <f>AVERAGE(R387:R401)</f>
        <v>#DIV/0!</v>
      </c>
      <c r="U387" s="203"/>
      <c r="V387" s="203"/>
      <c r="W387" s="208" t="e">
        <f t="shared" ref="W387:W400" si="495">V387/U387</f>
        <v>#DIV/0!</v>
      </c>
      <c r="X387" s="205" t="e">
        <f>RANK(W387, W$387:W$401)</f>
        <v>#DIV/0!</v>
      </c>
      <c r="Y387" s="529" t="e">
        <f>AVERAGE(W387:W401)</f>
        <v>#DIV/0!</v>
      </c>
      <c r="Z387" s="203"/>
      <c r="AA387" s="203"/>
      <c r="AB387" s="208" t="e">
        <f t="shared" ref="AB387:AB400" si="496">AA387/Z387</f>
        <v>#DIV/0!</v>
      </c>
      <c r="AC387" s="205" t="e">
        <f>RANK(AB387, AB$387:AB$401)</f>
        <v>#DIV/0!</v>
      </c>
      <c r="AD387" s="529" t="e">
        <f>AVERAGE(AB387:AB401)</f>
        <v>#DIV/0!</v>
      </c>
      <c r="AE387" s="203"/>
      <c r="AF387" s="203"/>
      <c r="AG387" s="208" t="e">
        <f t="shared" ref="AG387:AG400" si="497">AF387/AE387</f>
        <v>#DIV/0!</v>
      </c>
      <c r="AH387" s="205" t="e">
        <f>RANK(AG387, AG$387:AG$401)</f>
        <v>#DIV/0!</v>
      </c>
      <c r="AI387" s="529" t="e">
        <f>AVERAGE(AG387:AG401)</f>
        <v>#DIV/0!</v>
      </c>
      <c r="AJ387" s="203"/>
      <c r="AK387" s="203"/>
      <c r="AL387" s="208" t="e">
        <f t="shared" ref="AL387:AL400" si="498">AK387/AJ387</f>
        <v>#DIV/0!</v>
      </c>
      <c r="AM387" s="205" t="e">
        <f>RANK(AL387, AL$387:AL$401)</f>
        <v>#DIV/0!</v>
      </c>
      <c r="AN387" s="529" t="e">
        <f>AVERAGE(AL387:AL401)</f>
        <v>#DIV/0!</v>
      </c>
      <c r="AO387" s="203"/>
      <c r="AP387" s="203"/>
      <c r="AQ387" s="208" t="e">
        <f t="shared" ref="AQ387:AQ400" si="499">AP387/AO387</f>
        <v>#DIV/0!</v>
      </c>
      <c r="AR387" s="205" t="e">
        <f>RANK(AQ387, AQ$387:AQ$401)</f>
        <v>#DIV/0!</v>
      </c>
      <c r="AS387" s="529" t="e">
        <f>AVERAGE(AQ387:AQ401)</f>
        <v>#DIV/0!</v>
      </c>
      <c r="AT387" s="203"/>
      <c r="AU387" s="203"/>
      <c r="AV387" s="208" t="e">
        <f t="shared" ref="AV387:AV400" si="500">AU387/AT387</f>
        <v>#DIV/0!</v>
      </c>
      <c r="AW387" s="205" t="e">
        <f>RANK(AV387, AV$387:AV$401)</f>
        <v>#DIV/0!</v>
      </c>
      <c r="AX387" s="529" t="e">
        <f>AVERAGE(AV387:AV401)</f>
        <v>#DIV/0!</v>
      </c>
    </row>
    <row r="388" spans="2:50" ht="14.25" customHeight="1">
      <c r="B388" s="494"/>
      <c r="C388" s="203">
        <v>2</v>
      </c>
      <c r="D388" s="206"/>
      <c r="E388" s="203"/>
      <c r="F388" s="203"/>
      <c r="G388" s="208" t="e">
        <f t="shared" si="493"/>
        <v>#DIV/0!</v>
      </c>
      <c r="H388" s="529"/>
      <c r="I388" s="209" t="e">
        <f t="shared" ref="I388:K401" si="501">AVERAGE(P388,U388,Z388,AE388,AJ388,AO388,AT388)</f>
        <v>#DIV/0!</v>
      </c>
      <c r="J388" s="209" t="e">
        <f t="shared" si="501"/>
        <v>#DIV/0!</v>
      </c>
      <c r="K388" s="210" t="e">
        <f t="shared" si="501"/>
        <v>#DIV/0!</v>
      </c>
      <c r="L388" s="530"/>
      <c r="M388" s="209" t="e">
        <f>RANK(K388, K$387:$K$401)</f>
        <v>#DIV/0!</v>
      </c>
      <c r="N388" s="494"/>
      <c r="O388" s="494"/>
      <c r="P388" s="203"/>
      <c r="Q388" s="203"/>
      <c r="R388" s="208" t="e">
        <f t="shared" si="494"/>
        <v>#DIV/0!</v>
      </c>
      <c r="S388" s="205" t="e">
        <f t="shared" ref="S388:S401" si="502">RANK(R388, R$387:R$401)</f>
        <v>#DIV/0!</v>
      </c>
      <c r="T388" s="529"/>
      <c r="U388" s="203"/>
      <c r="V388" s="203"/>
      <c r="W388" s="208" t="e">
        <f t="shared" si="495"/>
        <v>#DIV/0!</v>
      </c>
      <c r="X388" s="205" t="e">
        <f t="shared" ref="X388:X401" si="503">RANK(W388, W$387:W$401)</f>
        <v>#DIV/0!</v>
      </c>
      <c r="Y388" s="529"/>
      <c r="Z388" s="203"/>
      <c r="AA388" s="203"/>
      <c r="AB388" s="208" t="e">
        <f t="shared" si="496"/>
        <v>#DIV/0!</v>
      </c>
      <c r="AC388" s="205" t="e">
        <f t="shared" ref="AC388:AC401" si="504">RANK(AB388, AB$387:AB$401)</f>
        <v>#DIV/0!</v>
      </c>
      <c r="AD388" s="529"/>
      <c r="AE388" s="203"/>
      <c r="AF388" s="203"/>
      <c r="AG388" s="208" t="e">
        <f t="shared" si="497"/>
        <v>#DIV/0!</v>
      </c>
      <c r="AH388" s="205" t="e">
        <f t="shared" ref="AH388:AH401" si="505">RANK(AG388, AG$387:AG$401)</f>
        <v>#DIV/0!</v>
      </c>
      <c r="AI388" s="529"/>
      <c r="AJ388" s="203"/>
      <c r="AK388" s="203"/>
      <c r="AL388" s="208" t="e">
        <f t="shared" si="498"/>
        <v>#DIV/0!</v>
      </c>
      <c r="AM388" s="205" t="e">
        <f t="shared" ref="AM388:AM401" si="506">RANK(AL388, AL$387:AL$401)</f>
        <v>#DIV/0!</v>
      </c>
      <c r="AN388" s="529"/>
      <c r="AO388" s="203"/>
      <c r="AP388" s="203"/>
      <c r="AQ388" s="208" t="e">
        <f t="shared" si="499"/>
        <v>#DIV/0!</v>
      </c>
      <c r="AR388" s="205" t="e">
        <f t="shared" ref="AR388:AR401" si="507">RANK(AQ388, AQ$387:AQ$401)</f>
        <v>#DIV/0!</v>
      </c>
      <c r="AS388" s="529"/>
      <c r="AT388" s="203"/>
      <c r="AU388" s="203"/>
      <c r="AV388" s="208" t="e">
        <f t="shared" si="500"/>
        <v>#DIV/0!</v>
      </c>
      <c r="AW388" s="205" t="e">
        <f t="shared" ref="AW388:AW401" si="508">RANK(AV388, AV$387:AV$401)</f>
        <v>#DIV/0!</v>
      </c>
      <c r="AX388" s="529"/>
    </row>
    <row r="389" spans="2:50" ht="14.25" customHeight="1">
      <c r="B389" s="494"/>
      <c r="C389" s="203">
        <v>3</v>
      </c>
      <c r="D389" s="206"/>
      <c r="E389" s="203"/>
      <c r="F389" s="203"/>
      <c r="G389" s="208" t="e">
        <f t="shared" si="493"/>
        <v>#DIV/0!</v>
      </c>
      <c r="H389" s="529"/>
      <c r="I389" s="209" t="e">
        <f t="shared" si="501"/>
        <v>#DIV/0!</v>
      </c>
      <c r="J389" s="209" t="e">
        <f t="shared" si="501"/>
        <v>#DIV/0!</v>
      </c>
      <c r="K389" s="210" t="e">
        <f t="shared" si="501"/>
        <v>#DIV/0!</v>
      </c>
      <c r="L389" s="530"/>
      <c r="M389" s="209" t="e">
        <f>RANK(K389, K$387:$K$401)</f>
        <v>#DIV/0!</v>
      </c>
      <c r="N389" s="494"/>
      <c r="O389" s="494"/>
      <c r="P389" s="203"/>
      <c r="Q389" s="203"/>
      <c r="R389" s="208" t="e">
        <f t="shared" si="494"/>
        <v>#DIV/0!</v>
      </c>
      <c r="S389" s="205" t="e">
        <f t="shared" si="502"/>
        <v>#DIV/0!</v>
      </c>
      <c r="T389" s="529"/>
      <c r="U389" s="203"/>
      <c r="V389" s="203"/>
      <c r="W389" s="208" t="e">
        <f t="shared" si="495"/>
        <v>#DIV/0!</v>
      </c>
      <c r="X389" s="205" t="e">
        <f t="shared" si="503"/>
        <v>#DIV/0!</v>
      </c>
      <c r="Y389" s="529"/>
      <c r="Z389" s="203"/>
      <c r="AA389" s="203"/>
      <c r="AB389" s="208" t="e">
        <f t="shared" si="496"/>
        <v>#DIV/0!</v>
      </c>
      <c r="AC389" s="205" t="e">
        <f t="shared" si="504"/>
        <v>#DIV/0!</v>
      </c>
      <c r="AD389" s="529"/>
      <c r="AE389" s="203"/>
      <c r="AF389" s="203"/>
      <c r="AG389" s="208" t="e">
        <f t="shared" si="497"/>
        <v>#DIV/0!</v>
      </c>
      <c r="AH389" s="205" t="e">
        <f t="shared" si="505"/>
        <v>#DIV/0!</v>
      </c>
      <c r="AI389" s="529"/>
      <c r="AJ389" s="203"/>
      <c r="AK389" s="203"/>
      <c r="AL389" s="208" t="e">
        <f t="shared" si="498"/>
        <v>#DIV/0!</v>
      </c>
      <c r="AM389" s="205" t="e">
        <f t="shared" si="506"/>
        <v>#DIV/0!</v>
      </c>
      <c r="AN389" s="529"/>
      <c r="AO389" s="203"/>
      <c r="AP389" s="203"/>
      <c r="AQ389" s="208" t="e">
        <f t="shared" si="499"/>
        <v>#DIV/0!</v>
      </c>
      <c r="AR389" s="205" t="e">
        <f t="shared" si="507"/>
        <v>#DIV/0!</v>
      </c>
      <c r="AS389" s="529"/>
      <c r="AT389" s="203"/>
      <c r="AU389" s="203"/>
      <c r="AV389" s="208" t="e">
        <f t="shared" si="500"/>
        <v>#DIV/0!</v>
      </c>
      <c r="AW389" s="205" t="e">
        <f t="shared" si="508"/>
        <v>#DIV/0!</v>
      </c>
      <c r="AX389" s="529"/>
    </row>
    <row r="390" spans="2:50" ht="14.25" customHeight="1">
      <c r="B390" s="494"/>
      <c r="C390" s="203">
        <v>4</v>
      </c>
      <c r="D390" s="206"/>
      <c r="E390" s="203"/>
      <c r="F390" s="203"/>
      <c r="G390" s="208" t="e">
        <f t="shared" si="493"/>
        <v>#DIV/0!</v>
      </c>
      <c r="H390" s="529"/>
      <c r="I390" s="209" t="e">
        <f t="shared" si="501"/>
        <v>#DIV/0!</v>
      </c>
      <c r="J390" s="209" t="e">
        <f t="shared" si="501"/>
        <v>#DIV/0!</v>
      </c>
      <c r="K390" s="210" t="e">
        <f t="shared" si="501"/>
        <v>#DIV/0!</v>
      </c>
      <c r="L390" s="530"/>
      <c r="M390" s="209" t="e">
        <f>RANK(K390, K$387:$K$401)</f>
        <v>#DIV/0!</v>
      </c>
      <c r="N390" s="494"/>
      <c r="O390" s="494"/>
      <c r="P390" s="203"/>
      <c r="Q390" s="203"/>
      <c r="R390" s="208" t="e">
        <f t="shared" si="494"/>
        <v>#DIV/0!</v>
      </c>
      <c r="S390" s="205" t="e">
        <f t="shared" si="502"/>
        <v>#DIV/0!</v>
      </c>
      <c r="T390" s="529"/>
      <c r="U390" s="203"/>
      <c r="V390" s="203"/>
      <c r="W390" s="208" t="e">
        <f t="shared" si="495"/>
        <v>#DIV/0!</v>
      </c>
      <c r="X390" s="205" t="e">
        <f t="shared" si="503"/>
        <v>#DIV/0!</v>
      </c>
      <c r="Y390" s="529"/>
      <c r="Z390" s="203"/>
      <c r="AA390" s="203"/>
      <c r="AB390" s="208" t="e">
        <f t="shared" si="496"/>
        <v>#DIV/0!</v>
      </c>
      <c r="AC390" s="205" t="e">
        <f t="shared" si="504"/>
        <v>#DIV/0!</v>
      </c>
      <c r="AD390" s="529"/>
      <c r="AE390" s="203"/>
      <c r="AF390" s="203"/>
      <c r="AG390" s="208" t="e">
        <f t="shared" si="497"/>
        <v>#DIV/0!</v>
      </c>
      <c r="AH390" s="205" t="e">
        <f t="shared" si="505"/>
        <v>#DIV/0!</v>
      </c>
      <c r="AI390" s="529"/>
      <c r="AJ390" s="203"/>
      <c r="AK390" s="203"/>
      <c r="AL390" s="208" t="e">
        <f t="shared" si="498"/>
        <v>#DIV/0!</v>
      </c>
      <c r="AM390" s="205" t="e">
        <f t="shared" si="506"/>
        <v>#DIV/0!</v>
      </c>
      <c r="AN390" s="529"/>
      <c r="AO390" s="203"/>
      <c r="AP390" s="203"/>
      <c r="AQ390" s="208" t="e">
        <f t="shared" si="499"/>
        <v>#DIV/0!</v>
      </c>
      <c r="AR390" s="205" t="e">
        <f t="shared" si="507"/>
        <v>#DIV/0!</v>
      </c>
      <c r="AS390" s="529"/>
      <c r="AT390" s="203"/>
      <c r="AU390" s="203"/>
      <c r="AV390" s="208" t="e">
        <f t="shared" si="500"/>
        <v>#DIV/0!</v>
      </c>
      <c r="AW390" s="205" t="e">
        <f>RANK(AV390, AV$387:AV$401)</f>
        <v>#DIV/0!</v>
      </c>
      <c r="AX390" s="529"/>
    </row>
    <row r="391" spans="2:50" ht="14.25" customHeight="1">
      <c r="B391" s="494"/>
      <c r="C391" s="203">
        <v>5</v>
      </c>
      <c r="D391" s="206"/>
      <c r="E391" s="203"/>
      <c r="F391" s="203"/>
      <c r="G391" s="208" t="e">
        <f t="shared" si="493"/>
        <v>#DIV/0!</v>
      </c>
      <c r="H391" s="529"/>
      <c r="I391" s="209" t="e">
        <f t="shared" si="501"/>
        <v>#DIV/0!</v>
      </c>
      <c r="J391" s="209" t="e">
        <f t="shared" si="501"/>
        <v>#DIV/0!</v>
      </c>
      <c r="K391" s="210" t="e">
        <f t="shared" si="501"/>
        <v>#DIV/0!</v>
      </c>
      <c r="L391" s="530"/>
      <c r="M391" s="209" t="e">
        <f>RANK(K391, K$387:$K$401)</f>
        <v>#DIV/0!</v>
      </c>
      <c r="N391" s="494"/>
      <c r="O391" s="494"/>
      <c r="P391" s="203"/>
      <c r="Q391" s="203"/>
      <c r="R391" s="208" t="e">
        <f t="shared" si="494"/>
        <v>#DIV/0!</v>
      </c>
      <c r="S391" s="205" t="e">
        <f t="shared" si="502"/>
        <v>#DIV/0!</v>
      </c>
      <c r="T391" s="529"/>
      <c r="U391" s="203"/>
      <c r="V391" s="203"/>
      <c r="W391" s="208" t="e">
        <f t="shared" si="495"/>
        <v>#DIV/0!</v>
      </c>
      <c r="X391" s="205" t="e">
        <f t="shared" si="503"/>
        <v>#DIV/0!</v>
      </c>
      <c r="Y391" s="529"/>
      <c r="Z391" s="203"/>
      <c r="AA391" s="203"/>
      <c r="AB391" s="208" t="e">
        <f t="shared" si="496"/>
        <v>#DIV/0!</v>
      </c>
      <c r="AC391" s="205" t="e">
        <f t="shared" si="504"/>
        <v>#DIV/0!</v>
      </c>
      <c r="AD391" s="529"/>
      <c r="AE391" s="203"/>
      <c r="AF391" s="203"/>
      <c r="AG391" s="208" t="e">
        <f t="shared" si="497"/>
        <v>#DIV/0!</v>
      </c>
      <c r="AH391" s="205" t="e">
        <f t="shared" si="505"/>
        <v>#DIV/0!</v>
      </c>
      <c r="AI391" s="529"/>
      <c r="AJ391" s="203"/>
      <c r="AK391" s="203"/>
      <c r="AL391" s="208" t="e">
        <f t="shared" si="498"/>
        <v>#DIV/0!</v>
      </c>
      <c r="AM391" s="205" t="e">
        <f t="shared" si="506"/>
        <v>#DIV/0!</v>
      </c>
      <c r="AN391" s="529"/>
      <c r="AO391" s="203"/>
      <c r="AP391" s="203"/>
      <c r="AQ391" s="208" t="e">
        <f t="shared" si="499"/>
        <v>#DIV/0!</v>
      </c>
      <c r="AR391" s="205" t="e">
        <f t="shared" si="507"/>
        <v>#DIV/0!</v>
      </c>
      <c r="AS391" s="529"/>
      <c r="AT391" s="203"/>
      <c r="AU391" s="203"/>
      <c r="AV391" s="208" t="e">
        <f t="shared" si="500"/>
        <v>#DIV/0!</v>
      </c>
      <c r="AW391" s="205" t="e">
        <f t="shared" si="508"/>
        <v>#DIV/0!</v>
      </c>
      <c r="AX391" s="529"/>
    </row>
    <row r="392" spans="2:50" ht="14.25" customHeight="1">
      <c r="B392" s="494"/>
      <c r="C392" s="203">
        <v>6</v>
      </c>
      <c r="D392" s="206"/>
      <c r="E392" s="203"/>
      <c r="F392" s="203"/>
      <c r="G392" s="208" t="e">
        <f t="shared" si="493"/>
        <v>#DIV/0!</v>
      </c>
      <c r="H392" s="529"/>
      <c r="I392" s="209" t="e">
        <f t="shared" si="501"/>
        <v>#DIV/0!</v>
      </c>
      <c r="J392" s="209" t="e">
        <f t="shared" si="501"/>
        <v>#DIV/0!</v>
      </c>
      <c r="K392" s="210" t="e">
        <f t="shared" si="501"/>
        <v>#DIV/0!</v>
      </c>
      <c r="L392" s="530"/>
      <c r="M392" s="209" t="e">
        <f>RANK(K392, K$387:$K$401)</f>
        <v>#DIV/0!</v>
      </c>
      <c r="N392" s="494"/>
      <c r="O392" s="494"/>
      <c r="P392" s="203"/>
      <c r="Q392" s="203"/>
      <c r="R392" s="208" t="e">
        <f t="shared" si="494"/>
        <v>#DIV/0!</v>
      </c>
      <c r="S392" s="205" t="e">
        <f t="shared" si="502"/>
        <v>#DIV/0!</v>
      </c>
      <c r="T392" s="529"/>
      <c r="U392" s="203"/>
      <c r="V392" s="203"/>
      <c r="W392" s="208" t="e">
        <f t="shared" si="495"/>
        <v>#DIV/0!</v>
      </c>
      <c r="X392" s="205" t="e">
        <f t="shared" si="503"/>
        <v>#DIV/0!</v>
      </c>
      <c r="Y392" s="529"/>
      <c r="Z392" s="203"/>
      <c r="AA392" s="203"/>
      <c r="AB392" s="208" t="e">
        <f t="shared" si="496"/>
        <v>#DIV/0!</v>
      </c>
      <c r="AC392" s="205" t="e">
        <f t="shared" si="504"/>
        <v>#DIV/0!</v>
      </c>
      <c r="AD392" s="529"/>
      <c r="AE392" s="203"/>
      <c r="AF392" s="203"/>
      <c r="AG392" s="208" t="e">
        <f t="shared" si="497"/>
        <v>#DIV/0!</v>
      </c>
      <c r="AH392" s="205" t="e">
        <f t="shared" si="505"/>
        <v>#DIV/0!</v>
      </c>
      <c r="AI392" s="529"/>
      <c r="AJ392" s="203"/>
      <c r="AK392" s="203"/>
      <c r="AL392" s="208" t="e">
        <f t="shared" si="498"/>
        <v>#DIV/0!</v>
      </c>
      <c r="AM392" s="205" t="e">
        <f t="shared" si="506"/>
        <v>#DIV/0!</v>
      </c>
      <c r="AN392" s="529"/>
      <c r="AO392" s="203"/>
      <c r="AP392" s="203"/>
      <c r="AQ392" s="208" t="e">
        <f t="shared" si="499"/>
        <v>#DIV/0!</v>
      </c>
      <c r="AR392" s="205" t="e">
        <f t="shared" si="507"/>
        <v>#DIV/0!</v>
      </c>
      <c r="AS392" s="529"/>
      <c r="AT392" s="203"/>
      <c r="AU392" s="203"/>
      <c r="AV392" s="208" t="e">
        <f t="shared" si="500"/>
        <v>#DIV/0!</v>
      </c>
      <c r="AW392" s="205" t="e">
        <f t="shared" si="508"/>
        <v>#DIV/0!</v>
      </c>
      <c r="AX392" s="529"/>
    </row>
    <row r="393" spans="2:50" ht="14.25" customHeight="1">
      <c r="B393" s="494"/>
      <c r="C393" s="203">
        <v>7</v>
      </c>
      <c r="D393" s="206"/>
      <c r="E393" s="203"/>
      <c r="F393" s="203"/>
      <c r="G393" s="208" t="e">
        <f t="shared" si="493"/>
        <v>#DIV/0!</v>
      </c>
      <c r="H393" s="529"/>
      <c r="I393" s="209" t="e">
        <f t="shared" si="501"/>
        <v>#DIV/0!</v>
      </c>
      <c r="J393" s="209" t="e">
        <f t="shared" si="501"/>
        <v>#DIV/0!</v>
      </c>
      <c r="K393" s="210" t="e">
        <f t="shared" si="501"/>
        <v>#DIV/0!</v>
      </c>
      <c r="L393" s="530"/>
      <c r="M393" s="209" t="e">
        <f>RANK(K393, K$387:$K$401)</f>
        <v>#DIV/0!</v>
      </c>
      <c r="N393" s="494"/>
      <c r="O393" s="494"/>
      <c r="P393" s="203"/>
      <c r="Q393" s="203"/>
      <c r="R393" s="208" t="e">
        <f t="shared" si="494"/>
        <v>#DIV/0!</v>
      </c>
      <c r="S393" s="205" t="e">
        <f t="shared" si="502"/>
        <v>#DIV/0!</v>
      </c>
      <c r="T393" s="529"/>
      <c r="U393" s="203"/>
      <c r="V393" s="203"/>
      <c r="W393" s="208" t="e">
        <f t="shared" si="495"/>
        <v>#DIV/0!</v>
      </c>
      <c r="X393" s="205" t="e">
        <f t="shared" si="503"/>
        <v>#DIV/0!</v>
      </c>
      <c r="Y393" s="529"/>
      <c r="Z393" s="203"/>
      <c r="AA393" s="203"/>
      <c r="AB393" s="208" t="e">
        <f t="shared" si="496"/>
        <v>#DIV/0!</v>
      </c>
      <c r="AC393" s="205" t="e">
        <f t="shared" si="504"/>
        <v>#DIV/0!</v>
      </c>
      <c r="AD393" s="529"/>
      <c r="AE393" s="203"/>
      <c r="AF393" s="203"/>
      <c r="AG393" s="208" t="e">
        <f t="shared" si="497"/>
        <v>#DIV/0!</v>
      </c>
      <c r="AH393" s="205" t="e">
        <f t="shared" si="505"/>
        <v>#DIV/0!</v>
      </c>
      <c r="AI393" s="529"/>
      <c r="AJ393" s="203"/>
      <c r="AK393" s="203"/>
      <c r="AL393" s="208" t="e">
        <f t="shared" si="498"/>
        <v>#DIV/0!</v>
      </c>
      <c r="AM393" s="205" t="e">
        <f t="shared" si="506"/>
        <v>#DIV/0!</v>
      </c>
      <c r="AN393" s="529"/>
      <c r="AO393" s="203"/>
      <c r="AP393" s="203"/>
      <c r="AQ393" s="208" t="e">
        <f t="shared" si="499"/>
        <v>#DIV/0!</v>
      </c>
      <c r="AR393" s="205" t="e">
        <f t="shared" si="507"/>
        <v>#DIV/0!</v>
      </c>
      <c r="AS393" s="529"/>
      <c r="AT393" s="203"/>
      <c r="AU393" s="203"/>
      <c r="AV393" s="208" t="e">
        <f t="shared" si="500"/>
        <v>#DIV/0!</v>
      </c>
      <c r="AW393" s="205" t="e">
        <f t="shared" si="508"/>
        <v>#DIV/0!</v>
      </c>
      <c r="AX393" s="529"/>
    </row>
    <row r="394" spans="2:50" ht="14.25" customHeight="1">
      <c r="B394" s="494"/>
      <c r="C394" s="203">
        <v>8</v>
      </c>
      <c r="D394" s="206"/>
      <c r="E394" s="203"/>
      <c r="F394" s="203"/>
      <c r="G394" s="208" t="e">
        <f t="shared" si="493"/>
        <v>#DIV/0!</v>
      </c>
      <c r="H394" s="529"/>
      <c r="I394" s="209" t="e">
        <f t="shared" si="501"/>
        <v>#DIV/0!</v>
      </c>
      <c r="J394" s="209" t="e">
        <f t="shared" si="501"/>
        <v>#DIV/0!</v>
      </c>
      <c r="K394" s="210" t="e">
        <f t="shared" si="501"/>
        <v>#DIV/0!</v>
      </c>
      <c r="L394" s="530"/>
      <c r="M394" s="209" t="e">
        <f>RANK(K394, K$387:$K$401)</f>
        <v>#DIV/0!</v>
      </c>
      <c r="N394" s="494"/>
      <c r="O394" s="494"/>
      <c r="P394" s="203"/>
      <c r="Q394" s="203"/>
      <c r="R394" s="208" t="e">
        <f t="shared" si="494"/>
        <v>#DIV/0!</v>
      </c>
      <c r="S394" s="205" t="e">
        <f t="shared" si="502"/>
        <v>#DIV/0!</v>
      </c>
      <c r="T394" s="529"/>
      <c r="U394" s="203"/>
      <c r="V394" s="203"/>
      <c r="W394" s="208" t="e">
        <f t="shared" si="495"/>
        <v>#DIV/0!</v>
      </c>
      <c r="X394" s="205" t="e">
        <f t="shared" si="503"/>
        <v>#DIV/0!</v>
      </c>
      <c r="Y394" s="529"/>
      <c r="Z394" s="203"/>
      <c r="AA394" s="203"/>
      <c r="AB394" s="208" t="e">
        <f t="shared" si="496"/>
        <v>#DIV/0!</v>
      </c>
      <c r="AC394" s="205" t="e">
        <f t="shared" si="504"/>
        <v>#DIV/0!</v>
      </c>
      <c r="AD394" s="529"/>
      <c r="AE394" s="203"/>
      <c r="AF394" s="203"/>
      <c r="AG394" s="208" t="e">
        <f t="shared" si="497"/>
        <v>#DIV/0!</v>
      </c>
      <c r="AH394" s="205" t="e">
        <f t="shared" si="505"/>
        <v>#DIV/0!</v>
      </c>
      <c r="AI394" s="529"/>
      <c r="AJ394" s="203"/>
      <c r="AK394" s="203"/>
      <c r="AL394" s="208" t="e">
        <f t="shared" si="498"/>
        <v>#DIV/0!</v>
      </c>
      <c r="AM394" s="205" t="e">
        <f t="shared" si="506"/>
        <v>#DIV/0!</v>
      </c>
      <c r="AN394" s="529"/>
      <c r="AO394" s="203"/>
      <c r="AP394" s="203"/>
      <c r="AQ394" s="208" t="e">
        <f t="shared" si="499"/>
        <v>#DIV/0!</v>
      </c>
      <c r="AR394" s="205" t="e">
        <f t="shared" si="507"/>
        <v>#DIV/0!</v>
      </c>
      <c r="AS394" s="529"/>
      <c r="AT394" s="203"/>
      <c r="AU394" s="203"/>
      <c r="AV394" s="208" t="e">
        <f t="shared" si="500"/>
        <v>#DIV/0!</v>
      </c>
      <c r="AW394" s="205" t="e">
        <f t="shared" si="508"/>
        <v>#DIV/0!</v>
      </c>
      <c r="AX394" s="529"/>
    </row>
    <row r="395" spans="2:50" ht="14.25" customHeight="1">
      <c r="B395" s="494"/>
      <c r="C395" s="203">
        <v>9</v>
      </c>
      <c r="D395" s="206"/>
      <c r="E395" s="203"/>
      <c r="F395" s="203"/>
      <c r="G395" s="208" t="e">
        <f t="shared" si="493"/>
        <v>#DIV/0!</v>
      </c>
      <c r="H395" s="529"/>
      <c r="I395" s="209" t="e">
        <f t="shared" si="501"/>
        <v>#DIV/0!</v>
      </c>
      <c r="J395" s="209" t="e">
        <f t="shared" si="501"/>
        <v>#DIV/0!</v>
      </c>
      <c r="K395" s="210" t="e">
        <f t="shared" si="501"/>
        <v>#DIV/0!</v>
      </c>
      <c r="L395" s="530"/>
      <c r="M395" s="209" t="e">
        <f>RANK(K395, K$387:$K$401)</f>
        <v>#DIV/0!</v>
      </c>
      <c r="N395" s="494"/>
      <c r="O395" s="494"/>
      <c r="P395" s="203"/>
      <c r="Q395" s="203"/>
      <c r="R395" s="208" t="e">
        <f t="shared" si="494"/>
        <v>#DIV/0!</v>
      </c>
      <c r="S395" s="205" t="e">
        <f t="shared" si="502"/>
        <v>#DIV/0!</v>
      </c>
      <c r="T395" s="529"/>
      <c r="U395" s="203"/>
      <c r="V395" s="203"/>
      <c r="W395" s="208" t="e">
        <f t="shared" si="495"/>
        <v>#DIV/0!</v>
      </c>
      <c r="X395" s="205" t="e">
        <f t="shared" si="503"/>
        <v>#DIV/0!</v>
      </c>
      <c r="Y395" s="529"/>
      <c r="Z395" s="203"/>
      <c r="AA395" s="203"/>
      <c r="AB395" s="208" t="e">
        <f t="shared" si="496"/>
        <v>#DIV/0!</v>
      </c>
      <c r="AC395" s="205" t="e">
        <f t="shared" si="504"/>
        <v>#DIV/0!</v>
      </c>
      <c r="AD395" s="529"/>
      <c r="AE395" s="203"/>
      <c r="AF395" s="203"/>
      <c r="AG395" s="208" t="e">
        <f t="shared" si="497"/>
        <v>#DIV/0!</v>
      </c>
      <c r="AH395" s="205" t="e">
        <f t="shared" si="505"/>
        <v>#DIV/0!</v>
      </c>
      <c r="AI395" s="529"/>
      <c r="AJ395" s="203"/>
      <c r="AK395" s="203"/>
      <c r="AL395" s="208" t="e">
        <f t="shared" si="498"/>
        <v>#DIV/0!</v>
      </c>
      <c r="AM395" s="205" t="e">
        <f t="shared" si="506"/>
        <v>#DIV/0!</v>
      </c>
      <c r="AN395" s="529"/>
      <c r="AO395" s="203"/>
      <c r="AP395" s="203"/>
      <c r="AQ395" s="208" t="e">
        <f t="shared" si="499"/>
        <v>#DIV/0!</v>
      </c>
      <c r="AR395" s="205" t="e">
        <f t="shared" si="507"/>
        <v>#DIV/0!</v>
      </c>
      <c r="AS395" s="529"/>
      <c r="AT395" s="203"/>
      <c r="AU395" s="203"/>
      <c r="AV395" s="208" t="e">
        <f t="shared" si="500"/>
        <v>#DIV/0!</v>
      </c>
      <c r="AW395" s="205" t="e">
        <f t="shared" si="508"/>
        <v>#DIV/0!</v>
      </c>
      <c r="AX395" s="529"/>
    </row>
    <row r="396" spans="2:50" ht="14.25" customHeight="1">
      <c r="B396" s="494"/>
      <c r="C396" s="203">
        <v>10</v>
      </c>
      <c r="D396" s="206"/>
      <c r="E396" s="203"/>
      <c r="F396" s="203"/>
      <c r="G396" s="208" t="e">
        <f t="shared" si="493"/>
        <v>#DIV/0!</v>
      </c>
      <c r="H396" s="529"/>
      <c r="I396" s="209" t="e">
        <f t="shared" si="501"/>
        <v>#DIV/0!</v>
      </c>
      <c r="J396" s="209" t="e">
        <f t="shared" si="501"/>
        <v>#DIV/0!</v>
      </c>
      <c r="K396" s="210" t="e">
        <f t="shared" si="501"/>
        <v>#DIV/0!</v>
      </c>
      <c r="L396" s="530"/>
      <c r="M396" s="209" t="e">
        <f>RANK(K396, K$387:$K$401)</f>
        <v>#DIV/0!</v>
      </c>
      <c r="N396" s="494"/>
      <c r="O396" s="494"/>
      <c r="P396" s="203"/>
      <c r="Q396" s="203"/>
      <c r="R396" s="208" t="e">
        <f t="shared" si="494"/>
        <v>#DIV/0!</v>
      </c>
      <c r="S396" s="205" t="e">
        <f t="shared" si="502"/>
        <v>#DIV/0!</v>
      </c>
      <c r="T396" s="529"/>
      <c r="U396" s="203"/>
      <c r="V396" s="203"/>
      <c r="W396" s="208" t="e">
        <f t="shared" si="495"/>
        <v>#DIV/0!</v>
      </c>
      <c r="X396" s="205" t="e">
        <f t="shared" si="503"/>
        <v>#DIV/0!</v>
      </c>
      <c r="Y396" s="529"/>
      <c r="Z396" s="203"/>
      <c r="AA396" s="203"/>
      <c r="AB396" s="208" t="e">
        <f t="shared" si="496"/>
        <v>#DIV/0!</v>
      </c>
      <c r="AC396" s="205" t="e">
        <f t="shared" si="504"/>
        <v>#DIV/0!</v>
      </c>
      <c r="AD396" s="529"/>
      <c r="AE396" s="203"/>
      <c r="AF396" s="203"/>
      <c r="AG396" s="208" t="e">
        <f t="shared" si="497"/>
        <v>#DIV/0!</v>
      </c>
      <c r="AH396" s="205" t="e">
        <f t="shared" si="505"/>
        <v>#DIV/0!</v>
      </c>
      <c r="AI396" s="529"/>
      <c r="AJ396" s="203"/>
      <c r="AK396" s="203"/>
      <c r="AL396" s="208" t="e">
        <f t="shared" si="498"/>
        <v>#DIV/0!</v>
      </c>
      <c r="AM396" s="205" t="e">
        <f t="shared" si="506"/>
        <v>#DIV/0!</v>
      </c>
      <c r="AN396" s="529"/>
      <c r="AO396" s="203"/>
      <c r="AP396" s="203"/>
      <c r="AQ396" s="208" t="e">
        <f t="shared" si="499"/>
        <v>#DIV/0!</v>
      </c>
      <c r="AR396" s="205" t="e">
        <f t="shared" si="507"/>
        <v>#DIV/0!</v>
      </c>
      <c r="AS396" s="529"/>
      <c r="AT396" s="203"/>
      <c r="AU396" s="203"/>
      <c r="AV396" s="208" t="e">
        <f t="shared" si="500"/>
        <v>#DIV/0!</v>
      </c>
      <c r="AW396" s="205" t="e">
        <f t="shared" si="508"/>
        <v>#DIV/0!</v>
      </c>
      <c r="AX396" s="529"/>
    </row>
    <row r="397" spans="2:50" ht="14.25" customHeight="1">
      <c r="B397" s="494"/>
      <c r="C397" s="203">
        <v>11</v>
      </c>
      <c r="D397" s="206"/>
      <c r="E397" s="203"/>
      <c r="F397" s="203"/>
      <c r="G397" s="208" t="e">
        <f t="shared" si="493"/>
        <v>#DIV/0!</v>
      </c>
      <c r="H397" s="529"/>
      <c r="I397" s="209" t="e">
        <f t="shared" si="501"/>
        <v>#DIV/0!</v>
      </c>
      <c r="J397" s="209" t="e">
        <f t="shared" si="501"/>
        <v>#DIV/0!</v>
      </c>
      <c r="K397" s="210" t="e">
        <f t="shared" si="501"/>
        <v>#DIV/0!</v>
      </c>
      <c r="L397" s="530"/>
      <c r="M397" s="209" t="e">
        <f>RANK(K397, K$387:$K$401)</f>
        <v>#DIV/0!</v>
      </c>
      <c r="N397" s="494"/>
      <c r="O397" s="494"/>
      <c r="P397" s="203"/>
      <c r="Q397" s="203"/>
      <c r="R397" s="208" t="e">
        <f t="shared" si="494"/>
        <v>#DIV/0!</v>
      </c>
      <c r="S397" s="205" t="e">
        <f t="shared" si="502"/>
        <v>#DIV/0!</v>
      </c>
      <c r="T397" s="529"/>
      <c r="U397" s="203"/>
      <c r="V397" s="203"/>
      <c r="W397" s="208" t="e">
        <f t="shared" si="495"/>
        <v>#DIV/0!</v>
      </c>
      <c r="X397" s="205" t="e">
        <f t="shared" si="503"/>
        <v>#DIV/0!</v>
      </c>
      <c r="Y397" s="529"/>
      <c r="Z397" s="203"/>
      <c r="AA397" s="203"/>
      <c r="AB397" s="208" t="e">
        <f t="shared" si="496"/>
        <v>#DIV/0!</v>
      </c>
      <c r="AC397" s="205" t="e">
        <f t="shared" si="504"/>
        <v>#DIV/0!</v>
      </c>
      <c r="AD397" s="529"/>
      <c r="AE397" s="203"/>
      <c r="AF397" s="203"/>
      <c r="AG397" s="208" t="e">
        <f t="shared" si="497"/>
        <v>#DIV/0!</v>
      </c>
      <c r="AH397" s="205" t="e">
        <f t="shared" si="505"/>
        <v>#DIV/0!</v>
      </c>
      <c r="AI397" s="529"/>
      <c r="AJ397" s="203"/>
      <c r="AK397" s="203"/>
      <c r="AL397" s="208" t="e">
        <f t="shared" si="498"/>
        <v>#DIV/0!</v>
      </c>
      <c r="AM397" s="205" t="e">
        <f t="shared" si="506"/>
        <v>#DIV/0!</v>
      </c>
      <c r="AN397" s="529"/>
      <c r="AO397" s="203"/>
      <c r="AP397" s="203"/>
      <c r="AQ397" s="208" t="e">
        <f t="shared" si="499"/>
        <v>#DIV/0!</v>
      </c>
      <c r="AR397" s="205" t="e">
        <f t="shared" si="507"/>
        <v>#DIV/0!</v>
      </c>
      <c r="AS397" s="529"/>
      <c r="AT397" s="203"/>
      <c r="AU397" s="203"/>
      <c r="AV397" s="208" t="e">
        <f t="shared" si="500"/>
        <v>#DIV/0!</v>
      </c>
      <c r="AW397" s="205" t="e">
        <f t="shared" si="508"/>
        <v>#DIV/0!</v>
      </c>
      <c r="AX397" s="529"/>
    </row>
    <row r="398" spans="2:50" ht="14.25" customHeight="1">
      <c r="B398" s="494"/>
      <c r="C398" s="203">
        <v>12</v>
      </c>
      <c r="D398" s="206"/>
      <c r="E398" s="203"/>
      <c r="F398" s="203"/>
      <c r="G398" s="208" t="e">
        <f t="shared" si="493"/>
        <v>#DIV/0!</v>
      </c>
      <c r="H398" s="529"/>
      <c r="I398" s="209" t="e">
        <f t="shared" si="501"/>
        <v>#DIV/0!</v>
      </c>
      <c r="J398" s="209" t="e">
        <f t="shared" si="501"/>
        <v>#DIV/0!</v>
      </c>
      <c r="K398" s="210" t="e">
        <f t="shared" si="501"/>
        <v>#DIV/0!</v>
      </c>
      <c r="L398" s="530"/>
      <c r="M398" s="209" t="e">
        <f>RANK(K398, K$387:$K$401)</f>
        <v>#DIV/0!</v>
      </c>
      <c r="N398" s="494"/>
      <c r="O398" s="494"/>
      <c r="P398" s="203"/>
      <c r="Q398" s="203"/>
      <c r="R398" s="208" t="e">
        <f t="shared" si="494"/>
        <v>#DIV/0!</v>
      </c>
      <c r="S398" s="205" t="e">
        <f t="shared" si="502"/>
        <v>#DIV/0!</v>
      </c>
      <c r="T398" s="529"/>
      <c r="U398" s="203"/>
      <c r="V398" s="203"/>
      <c r="W398" s="208" t="e">
        <f t="shared" si="495"/>
        <v>#DIV/0!</v>
      </c>
      <c r="X398" s="205" t="e">
        <f t="shared" si="503"/>
        <v>#DIV/0!</v>
      </c>
      <c r="Y398" s="529"/>
      <c r="Z398" s="203"/>
      <c r="AA398" s="203"/>
      <c r="AB398" s="208" t="e">
        <f t="shared" si="496"/>
        <v>#DIV/0!</v>
      </c>
      <c r="AC398" s="205" t="e">
        <f t="shared" si="504"/>
        <v>#DIV/0!</v>
      </c>
      <c r="AD398" s="529"/>
      <c r="AE398" s="203"/>
      <c r="AF398" s="203"/>
      <c r="AG398" s="208" t="e">
        <f t="shared" si="497"/>
        <v>#DIV/0!</v>
      </c>
      <c r="AH398" s="205" t="e">
        <f t="shared" si="505"/>
        <v>#DIV/0!</v>
      </c>
      <c r="AI398" s="529"/>
      <c r="AJ398" s="203"/>
      <c r="AK398" s="203"/>
      <c r="AL398" s="208" t="e">
        <f t="shared" si="498"/>
        <v>#DIV/0!</v>
      </c>
      <c r="AM398" s="205" t="e">
        <f t="shared" si="506"/>
        <v>#DIV/0!</v>
      </c>
      <c r="AN398" s="529"/>
      <c r="AO398" s="203"/>
      <c r="AP398" s="203"/>
      <c r="AQ398" s="208" t="e">
        <f t="shared" si="499"/>
        <v>#DIV/0!</v>
      </c>
      <c r="AR398" s="205" t="e">
        <f t="shared" si="507"/>
        <v>#DIV/0!</v>
      </c>
      <c r="AS398" s="529"/>
      <c r="AT398" s="203"/>
      <c r="AU398" s="203"/>
      <c r="AV398" s="208" t="e">
        <f t="shared" si="500"/>
        <v>#DIV/0!</v>
      </c>
      <c r="AW398" s="205" t="e">
        <f t="shared" si="508"/>
        <v>#DIV/0!</v>
      </c>
      <c r="AX398" s="529"/>
    </row>
    <row r="399" spans="2:50" ht="14.25" customHeight="1">
      <c r="B399" s="494"/>
      <c r="C399" s="203">
        <v>13</v>
      </c>
      <c r="D399" s="206"/>
      <c r="E399" s="203"/>
      <c r="F399" s="203"/>
      <c r="G399" s="208" t="e">
        <f t="shared" si="493"/>
        <v>#DIV/0!</v>
      </c>
      <c r="H399" s="529"/>
      <c r="I399" s="209" t="e">
        <f t="shared" si="501"/>
        <v>#DIV/0!</v>
      </c>
      <c r="J399" s="209" t="e">
        <f t="shared" si="501"/>
        <v>#DIV/0!</v>
      </c>
      <c r="K399" s="210" t="e">
        <f t="shared" si="501"/>
        <v>#DIV/0!</v>
      </c>
      <c r="L399" s="530"/>
      <c r="M399" s="209" t="e">
        <f>RANK(K399, K$387:$K$401)</f>
        <v>#DIV/0!</v>
      </c>
      <c r="N399" s="494"/>
      <c r="O399" s="494"/>
      <c r="P399" s="203"/>
      <c r="Q399" s="203"/>
      <c r="R399" s="208" t="e">
        <f t="shared" si="494"/>
        <v>#DIV/0!</v>
      </c>
      <c r="S399" s="205" t="e">
        <f t="shared" si="502"/>
        <v>#DIV/0!</v>
      </c>
      <c r="T399" s="529"/>
      <c r="U399" s="203"/>
      <c r="V399" s="203"/>
      <c r="W399" s="208" t="e">
        <f t="shared" si="495"/>
        <v>#DIV/0!</v>
      </c>
      <c r="X399" s="205" t="e">
        <f t="shared" si="503"/>
        <v>#DIV/0!</v>
      </c>
      <c r="Y399" s="529"/>
      <c r="Z399" s="203"/>
      <c r="AA399" s="203"/>
      <c r="AB399" s="208" t="e">
        <f t="shared" si="496"/>
        <v>#DIV/0!</v>
      </c>
      <c r="AC399" s="205" t="e">
        <f t="shared" si="504"/>
        <v>#DIV/0!</v>
      </c>
      <c r="AD399" s="529"/>
      <c r="AE399" s="203"/>
      <c r="AF399" s="203"/>
      <c r="AG399" s="208" t="e">
        <f t="shared" si="497"/>
        <v>#DIV/0!</v>
      </c>
      <c r="AH399" s="205" t="e">
        <f t="shared" si="505"/>
        <v>#DIV/0!</v>
      </c>
      <c r="AI399" s="529"/>
      <c r="AJ399" s="203"/>
      <c r="AK399" s="203"/>
      <c r="AL399" s="208" t="e">
        <f t="shared" si="498"/>
        <v>#DIV/0!</v>
      </c>
      <c r="AM399" s="205" t="e">
        <f t="shared" si="506"/>
        <v>#DIV/0!</v>
      </c>
      <c r="AN399" s="529"/>
      <c r="AO399" s="203"/>
      <c r="AP399" s="203"/>
      <c r="AQ399" s="208" t="e">
        <f t="shared" si="499"/>
        <v>#DIV/0!</v>
      </c>
      <c r="AR399" s="205" t="e">
        <f t="shared" si="507"/>
        <v>#DIV/0!</v>
      </c>
      <c r="AS399" s="529"/>
      <c r="AT399" s="203"/>
      <c r="AU399" s="203"/>
      <c r="AV399" s="208" t="e">
        <f t="shared" si="500"/>
        <v>#DIV/0!</v>
      </c>
      <c r="AW399" s="205" t="e">
        <f t="shared" si="508"/>
        <v>#DIV/0!</v>
      </c>
      <c r="AX399" s="529"/>
    </row>
    <row r="400" spans="2:50" ht="14.25" customHeight="1">
      <c r="B400" s="494"/>
      <c r="C400" s="203">
        <v>14</v>
      </c>
      <c r="D400" s="206"/>
      <c r="E400" s="203"/>
      <c r="F400" s="203"/>
      <c r="G400" s="208" t="e">
        <f t="shared" si="493"/>
        <v>#DIV/0!</v>
      </c>
      <c r="H400" s="529"/>
      <c r="I400" s="209" t="e">
        <f t="shared" si="501"/>
        <v>#DIV/0!</v>
      </c>
      <c r="J400" s="209" t="e">
        <f t="shared" si="501"/>
        <v>#DIV/0!</v>
      </c>
      <c r="K400" s="210" t="e">
        <f t="shared" si="501"/>
        <v>#DIV/0!</v>
      </c>
      <c r="L400" s="530"/>
      <c r="M400" s="209" t="e">
        <f>RANK(K400, K$387:$K$401)</f>
        <v>#DIV/0!</v>
      </c>
      <c r="N400" s="494"/>
      <c r="O400" s="494"/>
      <c r="P400" s="203"/>
      <c r="Q400" s="203"/>
      <c r="R400" s="208" t="e">
        <f t="shared" si="494"/>
        <v>#DIV/0!</v>
      </c>
      <c r="S400" s="205" t="e">
        <f t="shared" si="502"/>
        <v>#DIV/0!</v>
      </c>
      <c r="T400" s="529"/>
      <c r="U400" s="203"/>
      <c r="V400" s="203"/>
      <c r="W400" s="208" t="e">
        <f t="shared" si="495"/>
        <v>#DIV/0!</v>
      </c>
      <c r="X400" s="205" t="e">
        <f t="shared" si="503"/>
        <v>#DIV/0!</v>
      </c>
      <c r="Y400" s="529"/>
      <c r="Z400" s="203"/>
      <c r="AA400" s="203"/>
      <c r="AB400" s="208" t="e">
        <f t="shared" si="496"/>
        <v>#DIV/0!</v>
      </c>
      <c r="AC400" s="205" t="e">
        <f t="shared" si="504"/>
        <v>#DIV/0!</v>
      </c>
      <c r="AD400" s="529"/>
      <c r="AE400" s="203"/>
      <c r="AF400" s="203"/>
      <c r="AG400" s="208" t="e">
        <f t="shared" si="497"/>
        <v>#DIV/0!</v>
      </c>
      <c r="AH400" s="205" t="e">
        <f t="shared" si="505"/>
        <v>#DIV/0!</v>
      </c>
      <c r="AI400" s="529"/>
      <c r="AJ400" s="203"/>
      <c r="AK400" s="203"/>
      <c r="AL400" s="208" t="e">
        <f t="shared" si="498"/>
        <v>#DIV/0!</v>
      </c>
      <c r="AM400" s="205" t="e">
        <f t="shared" si="506"/>
        <v>#DIV/0!</v>
      </c>
      <c r="AN400" s="529"/>
      <c r="AO400" s="203"/>
      <c r="AP400" s="203"/>
      <c r="AQ400" s="208" t="e">
        <f t="shared" si="499"/>
        <v>#DIV/0!</v>
      </c>
      <c r="AR400" s="205" t="e">
        <f t="shared" si="507"/>
        <v>#DIV/0!</v>
      </c>
      <c r="AS400" s="529"/>
      <c r="AT400" s="203"/>
      <c r="AU400" s="203"/>
      <c r="AV400" s="208" t="e">
        <f t="shared" si="500"/>
        <v>#DIV/0!</v>
      </c>
      <c r="AW400" s="205" t="e">
        <f t="shared" si="508"/>
        <v>#DIV/0!</v>
      </c>
      <c r="AX400" s="529"/>
    </row>
    <row r="401" spans="2:50" ht="14.25" customHeight="1">
      <c r="B401" s="494"/>
      <c r="C401" s="203">
        <v>15</v>
      </c>
      <c r="D401" s="206"/>
      <c r="E401" s="203"/>
      <c r="F401" s="203"/>
      <c r="G401" s="208" t="e">
        <f t="shared" si="493"/>
        <v>#DIV/0!</v>
      </c>
      <c r="H401" s="529"/>
      <c r="I401" s="209" t="e">
        <f t="shared" si="501"/>
        <v>#DIV/0!</v>
      </c>
      <c r="J401" s="209" t="e">
        <f t="shared" si="501"/>
        <v>#DIV/0!</v>
      </c>
      <c r="K401" s="210" t="e">
        <f t="shared" si="501"/>
        <v>#DIV/0!</v>
      </c>
      <c r="L401" s="530"/>
      <c r="M401" s="209" t="e">
        <f>RANK(K401, K$387:$K$401)</f>
        <v>#DIV/0!</v>
      </c>
      <c r="N401" s="494"/>
      <c r="O401" s="494"/>
      <c r="P401" s="203"/>
      <c r="Q401" s="207"/>
      <c r="R401" s="208" t="e">
        <f>Q401/P401</f>
        <v>#DIV/0!</v>
      </c>
      <c r="S401" s="205" t="e">
        <f t="shared" si="502"/>
        <v>#DIV/0!</v>
      </c>
      <c r="T401" s="529"/>
      <c r="U401" s="203"/>
      <c r="V401" s="207"/>
      <c r="W401" s="208" t="e">
        <f>V401/U401</f>
        <v>#DIV/0!</v>
      </c>
      <c r="X401" s="205" t="e">
        <f t="shared" si="503"/>
        <v>#DIV/0!</v>
      </c>
      <c r="Y401" s="529"/>
      <c r="Z401" s="203"/>
      <c r="AA401" s="207"/>
      <c r="AB401" s="208" t="e">
        <f>AA401/Z401</f>
        <v>#DIV/0!</v>
      </c>
      <c r="AC401" s="205" t="e">
        <f t="shared" si="504"/>
        <v>#DIV/0!</v>
      </c>
      <c r="AD401" s="529"/>
      <c r="AE401" s="203"/>
      <c r="AF401" s="207"/>
      <c r="AG401" s="208" t="e">
        <f>AF401/AE401</f>
        <v>#DIV/0!</v>
      </c>
      <c r="AH401" s="205" t="e">
        <f t="shared" si="505"/>
        <v>#DIV/0!</v>
      </c>
      <c r="AI401" s="529"/>
      <c r="AJ401" s="203"/>
      <c r="AK401" s="207"/>
      <c r="AL401" s="208" t="e">
        <f>AK401/AJ401</f>
        <v>#DIV/0!</v>
      </c>
      <c r="AM401" s="205" t="e">
        <f t="shared" si="506"/>
        <v>#DIV/0!</v>
      </c>
      <c r="AN401" s="529"/>
      <c r="AO401" s="203"/>
      <c r="AP401" s="207"/>
      <c r="AQ401" s="208" t="e">
        <f>AP401/AO401</f>
        <v>#DIV/0!</v>
      </c>
      <c r="AR401" s="205" t="e">
        <f t="shared" si="507"/>
        <v>#DIV/0!</v>
      </c>
      <c r="AS401" s="529"/>
      <c r="AT401" s="203"/>
      <c r="AU401" s="207"/>
      <c r="AV401" s="208" t="e">
        <f>AU401/AT401</f>
        <v>#DIV/0!</v>
      </c>
      <c r="AW401" s="205" t="e">
        <f t="shared" si="508"/>
        <v>#DIV/0!</v>
      </c>
      <c r="AX401" s="529"/>
    </row>
  </sheetData>
  <mergeCells count="1180"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47:T361"/>
    <mergeCell ref="Y347:Y361"/>
    <mergeCell ref="AD347:AD361"/>
    <mergeCell ref="AI347:AI361"/>
    <mergeCell ref="AN347:AN361"/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AX401"/>
  <sheetViews>
    <sheetView zoomScaleNormal="100" workbookViewId="0">
      <pane xSplit="13" ySplit="3" topLeftCell="N367" activePane="bottomRight" state="frozen"/>
      <selection activeCell="L95" sqref="L95"/>
      <selection pane="topRight" activeCell="L95" sqref="L95"/>
      <selection pane="bottomLeft" activeCell="L95" sqref="L95"/>
      <selection pane="bottomRight" activeCell="D338" sqref="D338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417" t="s">
        <v>768</v>
      </c>
      <c r="C1" s="198">
        <f>AVERAGE(L267,L287,L307,L327,L347)</f>
        <v>75.896556499127655</v>
      </c>
    </row>
    <row r="2" spans="1:50" ht="14.25" hidden="1" customHeight="1" outlineLevel="1">
      <c r="B2" s="584" t="s">
        <v>607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6"/>
      <c r="N2" s="575" t="s">
        <v>445</v>
      </c>
      <c r="O2" s="575" t="s">
        <v>105</v>
      </c>
      <c r="P2" s="587"/>
      <c r="Q2" s="588"/>
      <c r="R2" s="588"/>
      <c r="S2" s="588"/>
      <c r="T2" s="588"/>
      <c r="U2" s="589"/>
      <c r="V2" s="590"/>
      <c r="W2" s="590"/>
      <c r="X2" s="590"/>
      <c r="Y2" s="590"/>
      <c r="Z2" s="587"/>
      <c r="AA2" s="588"/>
      <c r="AB2" s="588"/>
      <c r="AC2" s="588"/>
      <c r="AD2" s="588"/>
      <c r="AE2" s="589">
        <v>45870</v>
      </c>
      <c r="AF2" s="590"/>
      <c r="AG2" s="590"/>
      <c r="AH2" s="590"/>
      <c r="AI2" s="590"/>
      <c r="AJ2" s="591">
        <v>45871</v>
      </c>
      <c r="AK2" s="592"/>
      <c r="AL2" s="592"/>
      <c r="AM2" s="592"/>
      <c r="AN2" s="593"/>
      <c r="AO2" s="589">
        <v>45872</v>
      </c>
      <c r="AP2" s="590"/>
      <c r="AQ2" s="590"/>
      <c r="AR2" s="590"/>
      <c r="AS2" s="590"/>
      <c r="AT2" s="591">
        <v>45873</v>
      </c>
      <c r="AU2" s="592"/>
      <c r="AV2" s="592"/>
      <c r="AW2" s="592"/>
      <c r="AX2" s="593"/>
    </row>
    <row r="3" spans="1:50" ht="14.25" hidden="1" customHeight="1" outlineLevel="1">
      <c r="B3" s="534"/>
      <c r="C3" s="534"/>
      <c r="D3" s="534"/>
      <c r="E3" s="534"/>
      <c r="F3" s="534"/>
      <c r="G3" s="534"/>
      <c r="H3" s="534"/>
      <c r="I3" s="534"/>
      <c r="J3" s="534"/>
      <c r="K3" s="534"/>
      <c r="L3" s="534"/>
      <c r="M3" s="535"/>
      <c r="N3" s="577"/>
      <c r="O3" s="577"/>
      <c r="P3" s="587" t="s">
        <v>118</v>
      </c>
      <c r="Q3" s="588"/>
      <c r="R3" s="588"/>
      <c r="S3" s="588"/>
      <c r="T3" s="588"/>
      <c r="U3" s="589" t="s">
        <v>112</v>
      </c>
      <c r="V3" s="590"/>
      <c r="W3" s="590"/>
      <c r="X3" s="590"/>
      <c r="Y3" s="590"/>
      <c r="Z3" s="587" t="s">
        <v>113</v>
      </c>
      <c r="AA3" s="588"/>
      <c r="AB3" s="588"/>
      <c r="AC3" s="588"/>
      <c r="AD3" s="588"/>
      <c r="AE3" s="595">
        <f>AE2</f>
        <v>45870</v>
      </c>
      <c r="AF3" s="595"/>
      <c r="AG3" s="595"/>
      <c r="AH3" s="595"/>
      <c r="AI3" s="595"/>
      <c r="AJ3" s="596">
        <f t="shared" ref="AJ3" si="0">AJ2</f>
        <v>45871</v>
      </c>
      <c r="AK3" s="597"/>
      <c r="AL3" s="597"/>
      <c r="AM3" s="597"/>
      <c r="AN3" s="598"/>
      <c r="AO3" s="595">
        <f t="shared" ref="AO3" si="1">AO2</f>
        <v>45872</v>
      </c>
      <c r="AP3" s="595"/>
      <c r="AQ3" s="595"/>
      <c r="AR3" s="595"/>
      <c r="AS3" s="595"/>
      <c r="AT3" s="596">
        <f t="shared" ref="AT3" si="2">AT2</f>
        <v>45873</v>
      </c>
      <c r="AU3" s="597"/>
      <c r="AV3" s="597"/>
      <c r="AW3" s="597"/>
      <c r="AX3" s="598"/>
    </row>
    <row r="4" spans="1:50" ht="14.25" hidden="1" customHeight="1" outlineLevel="1">
      <c r="B4" s="494" t="s">
        <v>165</v>
      </c>
      <c r="C4" s="494" t="s">
        <v>160</v>
      </c>
      <c r="D4" s="494"/>
      <c r="E4" s="494" t="s">
        <v>161</v>
      </c>
      <c r="F4" s="494"/>
      <c r="G4" s="494"/>
      <c r="H4" s="494" t="s">
        <v>166</v>
      </c>
      <c r="I4" s="527" t="s">
        <v>446</v>
      </c>
      <c r="J4" s="527"/>
      <c r="K4" s="527"/>
      <c r="L4" s="527" t="s">
        <v>166</v>
      </c>
      <c r="M4" s="527" t="s">
        <v>168</v>
      </c>
      <c r="N4" s="599"/>
      <c r="O4" s="494" t="s">
        <v>167</v>
      </c>
      <c r="P4" s="494" t="s">
        <v>163</v>
      </c>
      <c r="Q4" s="494"/>
      <c r="R4" s="494"/>
      <c r="S4" s="494"/>
      <c r="T4" s="494" t="s">
        <v>166</v>
      </c>
      <c r="U4" s="494" t="s">
        <v>163</v>
      </c>
      <c r="V4" s="494"/>
      <c r="W4" s="494"/>
      <c r="X4" s="494"/>
      <c r="Y4" s="494" t="s">
        <v>166</v>
      </c>
      <c r="Z4" s="494" t="s">
        <v>163</v>
      </c>
      <c r="AA4" s="494"/>
      <c r="AB4" s="494"/>
      <c r="AC4" s="494"/>
      <c r="AD4" s="494" t="s">
        <v>166</v>
      </c>
      <c r="AE4" s="494" t="s">
        <v>163</v>
      </c>
      <c r="AF4" s="494"/>
      <c r="AG4" s="494"/>
      <c r="AH4" s="494"/>
      <c r="AI4" s="494" t="s">
        <v>166</v>
      </c>
      <c r="AJ4" s="494" t="s">
        <v>163</v>
      </c>
      <c r="AK4" s="494"/>
      <c r="AL4" s="494"/>
      <c r="AM4" s="494"/>
      <c r="AN4" s="494" t="s">
        <v>166</v>
      </c>
      <c r="AO4" s="494" t="s">
        <v>163</v>
      </c>
      <c r="AP4" s="494"/>
      <c r="AQ4" s="494"/>
      <c r="AR4" s="494"/>
      <c r="AS4" s="494" t="s">
        <v>166</v>
      </c>
      <c r="AT4" s="494" t="s">
        <v>163</v>
      </c>
      <c r="AU4" s="494"/>
      <c r="AV4" s="494"/>
      <c r="AW4" s="494"/>
      <c r="AX4" s="494" t="s">
        <v>166</v>
      </c>
    </row>
    <row r="5" spans="1:50" ht="14.25" hidden="1" customHeight="1" outlineLevel="1">
      <c r="B5" s="494"/>
      <c r="C5" s="494"/>
      <c r="D5" s="494"/>
      <c r="E5" s="494" t="s">
        <v>447</v>
      </c>
      <c r="F5" s="494"/>
      <c r="G5" s="494"/>
      <c r="H5" s="494"/>
      <c r="I5" s="527" t="s">
        <v>447</v>
      </c>
      <c r="J5" s="527"/>
      <c r="K5" s="527"/>
      <c r="L5" s="527"/>
      <c r="M5" s="527"/>
      <c r="N5" s="599"/>
      <c r="O5" s="494"/>
      <c r="P5" s="494" t="s">
        <v>448</v>
      </c>
      <c r="Q5" s="494"/>
      <c r="R5" s="494"/>
      <c r="S5" s="494"/>
      <c r="T5" s="494"/>
      <c r="U5" s="494" t="s">
        <v>448</v>
      </c>
      <c r="V5" s="494"/>
      <c r="W5" s="494"/>
      <c r="X5" s="494"/>
      <c r="Y5" s="494"/>
      <c r="Z5" s="494" t="s">
        <v>448</v>
      </c>
      <c r="AA5" s="494"/>
      <c r="AB5" s="494"/>
      <c r="AC5" s="494"/>
      <c r="AD5" s="494"/>
      <c r="AE5" s="494" t="s">
        <v>448</v>
      </c>
      <c r="AF5" s="494"/>
      <c r="AG5" s="494"/>
      <c r="AH5" s="494"/>
      <c r="AI5" s="494"/>
      <c r="AJ5" s="494" t="s">
        <v>448</v>
      </c>
      <c r="AK5" s="494"/>
      <c r="AL5" s="494"/>
      <c r="AM5" s="494"/>
      <c r="AN5" s="494"/>
      <c r="AO5" s="494" t="s">
        <v>448</v>
      </c>
      <c r="AP5" s="494"/>
      <c r="AQ5" s="494"/>
      <c r="AR5" s="494"/>
      <c r="AS5" s="494"/>
      <c r="AT5" s="494" t="s">
        <v>448</v>
      </c>
      <c r="AU5" s="494"/>
      <c r="AV5" s="494"/>
      <c r="AW5" s="494"/>
      <c r="AX5" s="494"/>
    </row>
    <row r="6" spans="1:50" ht="14.25" hidden="1" customHeight="1" outlineLevel="1">
      <c r="A6" s="200"/>
      <c r="B6" s="494"/>
      <c r="C6" s="494"/>
      <c r="D6" s="494"/>
      <c r="E6" s="203" t="s">
        <v>162</v>
      </c>
      <c r="F6" s="203" t="s">
        <v>449</v>
      </c>
      <c r="G6" s="203" t="s">
        <v>164</v>
      </c>
      <c r="H6" s="494"/>
      <c r="I6" s="204" t="s">
        <v>162</v>
      </c>
      <c r="J6" s="204" t="s">
        <v>449</v>
      </c>
      <c r="K6" s="204" t="s">
        <v>164</v>
      </c>
      <c r="L6" s="527"/>
      <c r="M6" s="527"/>
      <c r="N6" s="599"/>
      <c r="O6" s="494"/>
      <c r="P6" s="203" t="s">
        <v>162</v>
      </c>
      <c r="Q6" s="203" t="s">
        <v>449</v>
      </c>
      <c r="R6" s="203" t="s">
        <v>164</v>
      </c>
      <c r="S6" s="205" t="s">
        <v>168</v>
      </c>
      <c r="T6" s="494"/>
      <c r="U6" s="203" t="s">
        <v>162</v>
      </c>
      <c r="V6" s="203" t="s">
        <v>449</v>
      </c>
      <c r="W6" s="203" t="s">
        <v>164</v>
      </c>
      <c r="X6" s="205" t="s">
        <v>168</v>
      </c>
      <c r="Y6" s="494"/>
      <c r="Z6" s="203" t="s">
        <v>162</v>
      </c>
      <c r="AA6" s="203" t="s">
        <v>449</v>
      </c>
      <c r="AB6" s="203" t="s">
        <v>164</v>
      </c>
      <c r="AC6" s="205" t="s">
        <v>168</v>
      </c>
      <c r="AD6" s="494"/>
      <c r="AE6" s="203" t="s">
        <v>162</v>
      </c>
      <c r="AF6" s="203" t="s">
        <v>449</v>
      </c>
      <c r="AG6" s="203" t="s">
        <v>164</v>
      </c>
      <c r="AH6" s="205" t="s">
        <v>168</v>
      </c>
      <c r="AI6" s="494"/>
      <c r="AJ6" s="203" t="s">
        <v>162</v>
      </c>
      <c r="AK6" s="203" t="s">
        <v>449</v>
      </c>
      <c r="AL6" s="203" t="s">
        <v>164</v>
      </c>
      <c r="AM6" s="205" t="s">
        <v>168</v>
      </c>
      <c r="AN6" s="494"/>
      <c r="AO6" s="203" t="s">
        <v>162</v>
      </c>
      <c r="AP6" s="203" t="s">
        <v>449</v>
      </c>
      <c r="AQ6" s="203" t="s">
        <v>164</v>
      </c>
      <c r="AR6" s="205" t="s">
        <v>168</v>
      </c>
      <c r="AS6" s="494"/>
      <c r="AT6" s="203" t="s">
        <v>162</v>
      </c>
      <c r="AU6" s="203" t="s">
        <v>449</v>
      </c>
      <c r="AV6" s="203" t="s">
        <v>164</v>
      </c>
      <c r="AW6" s="205" t="s">
        <v>168</v>
      </c>
      <c r="AX6" s="494"/>
    </row>
    <row r="7" spans="1:50" ht="14.25" hidden="1" customHeight="1" outlineLevel="1">
      <c r="B7" s="494" t="s">
        <v>145</v>
      </c>
      <c r="C7" s="203">
        <v>1</v>
      </c>
      <c r="D7" s="206" t="s">
        <v>381</v>
      </c>
      <c r="E7" s="207">
        <v>23</v>
      </c>
      <c r="F7" s="203">
        <v>1800</v>
      </c>
      <c r="G7" s="208">
        <f>F7/E7</f>
        <v>78.260869565217391</v>
      </c>
      <c r="H7" s="529">
        <f>AVERAGE(G7:G21)</f>
        <v>85.284280936454849</v>
      </c>
      <c r="I7" s="209">
        <f>AVERAGE(P7,U7,Z7,AE7,AJ7,AO7,AT7)</f>
        <v>23</v>
      </c>
      <c r="J7" s="209">
        <f>AVERAGE(Q7,V7,AA7,AF7,AK7,AP7,AU7)</f>
        <v>1531.2479973755023</v>
      </c>
      <c r="K7" s="210">
        <f>AVERAGE(R7,W7,AB7,AG7,AL7,AQ7,AV7)</f>
        <v>66.575999885891406</v>
      </c>
      <c r="L7" s="530">
        <f>IFERROR(AVERAGE(K7:K21),"-")</f>
        <v>73.977573839651939</v>
      </c>
      <c r="M7" s="209">
        <f>RANK(K7, K$7:$K$21)</f>
        <v>2</v>
      </c>
      <c r="N7" s="599"/>
      <c r="O7" s="494"/>
      <c r="P7" s="207"/>
      <c r="Q7" s="207"/>
      <c r="R7" s="208"/>
      <c r="S7" s="205"/>
      <c r="T7" s="529"/>
      <c r="U7" s="207"/>
      <c r="V7" s="207"/>
      <c r="W7" s="208"/>
      <c r="X7" s="205"/>
      <c r="Y7" s="529"/>
      <c r="Z7" s="203"/>
      <c r="AA7" s="207"/>
      <c r="AB7" s="208"/>
      <c r="AC7" s="205"/>
      <c r="AD7" s="529"/>
      <c r="AE7" s="207">
        <v>23</v>
      </c>
      <c r="AF7" s="207">
        <v>1530.4316930182983</v>
      </c>
      <c r="AG7" s="208">
        <v>66.540508392099923</v>
      </c>
      <c r="AH7" s="205">
        <f t="shared" ref="AH7:AH8" si="3">RANK(AG7, AG$7:AG$21)</f>
        <v>2</v>
      </c>
      <c r="AI7" s="529">
        <f>AVERAGE(AG7:AG21)</f>
        <v>73.939710262995575</v>
      </c>
      <c r="AJ7" s="203">
        <v>23</v>
      </c>
      <c r="AK7" s="207">
        <v>1530.0457549567866</v>
      </c>
      <c r="AL7" s="208">
        <v>66.523728476382033</v>
      </c>
      <c r="AM7" s="205">
        <f t="shared" ref="AM7:AM8" si="4">RANK(AL7, AL$7:AL$21)</f>
        <v>2</v>
      </c>
      <c r="AN7" s="529">
        <f>AVERAGE(AL7:AL21)</f>
        <v>73.93393839809832</v>
      </c>
      <c r="AO7" s="203">
        <v>23</v>
      </c>
      <c r="AP7" s="207">
        <v>1531.8412742001922</v>
      </c>
      <c r="AQ7" s="208">
        <v>66.601794530443144</v>
      </c>
      <c r="AR7" s="205">
        <f t="shared" ref="AR7:AR8" si="5">RANK(AQ7, AQ$7:AQ$21)</f>
        <v>2</v>
      </c>
      <c r="AS7" s="529">
        <f>AVERAGE(AQ7:AQ21)</f>
        <v>74.007090701450124</v>
      </c>
      <c r="AT7" s="203">
        <v>23</v>
      </c>
      <c r="AU7" s="207">
        <v>1532.6732673267325</v>
      </c>
      <c r="AV7" s="208">
        <v>66.637968144640539</v>
      </c>
      <c r="AW7" s="205">
        <f t="shared" ref="AW7:AW8" si="6">RANK(AV7, AV$7:AV$21)</f>
        <v>2</v>
      </c>
      <c r="AX7" s="529">
        <f>AVERAGE(AV7:AV21)</f>
        <v>74.029555996063777</v>
      </c>
    </row>
    <row r="8" spans="1:50" ht="14.25" hidden="1" customHeight="1" outlineLevel="1">
      <c r="B8" s="494"/>
      <c r="C8" s="203">
        <v>2</v>
      </c>
      <c r="D8" s="206" t="s">
        <v>428</v>
      </c>
      <c r="E8" s="207">
        <v>13</v>
      </c>
      <c r="F8" s="203">
        <v>1200</v>
      </c>
      <c r="G8" s="208">
        <f t="shared" ref="G8" si="7">F8/E8</f>
        <v>92.307692307692307</v>
      </c>
      <c r="H8" s="529"/>
      <c r="I8" s="209">
        <f t="shared" ref="I8:K8" si="8">AVERAGE(P8,U8,Z8,AE8,AJ8,AO8,AT8)</f>
        <v>13</v>
      </c>
      <c r="J8" s="209">
        <f t="shared" si="8"/>
        <v>1057.9289213143625</v>
      </c>
      <c r="K8" s="210">
        <f t="shared" si="8"/>
        <v>81.379147793412486</v>
      </c>
      <c r="L8" s="530"/>
      <c r="M8" s="209">
        <f>RANK(K8, K$7:$K$21)</f>
        <v>1</v>
      </c>
      <c r="N8" s="599"/>
      <c r="O8" s="494"/>
      <c r="P8" s="207"/>
      <c r="Q8" s="207"/>
      <c r="R8" s="208"/>
      <c r="S8" s="205"/>
      <c r="T8" s="529"/>
      <c r="U8" s="207"/>
      <c r="V8" s="207"/>
      <c r="W8" s="208"/>
      <c r="X8" s="205"/>
      <c r="Y8" s="529"/>
      <c r="Z8" s="203"/>
      <c r="AA8" s="207"/>
      <c r="AB8" s="208"/>
      <c r="AC8" s="205"/>
      <c r="AD8" s="529"/>
      <c r="AE8" s="207">
        <v>13</v>
      </c>
      <c r="AF8" s="207">
        <v>1057.405857740586</v>
      </c>
      <c r="AG8" s="208">
        <v>81.338912133891228</v>
      </c>
      <c r="AH8" s="205">
        <f t="shared" si="3"/>
        <v>1</v>
      </c>
      <c r="AI8" s="529"/>
      <c r="AJ8" s="203">
        <v>13</v>
      </c>
      <c r="AK8" s="207">
        <v>1057.4739281575896</v>
      </c>
      <c r="AL8" s="208">
        <v>81.344148319814593</v>
      </c>
      <c r="AM8" s="205">
        <f t="shared" si="4"/>
        <v>1</v>
      </c>
      <c r="AN8" s="529"/>
      <c r="AO8" s="203">
        <v>13</v>
      </c>
      <c r="AP8" s="207">
        <v>1058.3610293419426</v>
      </c>
      <c r="AQ8" s="208">
        <v>81.41238687245712</v>
      </c>
      <c r="AR8" s="205">
        <f t="shared" si="5"/>
        <v>1</v>
      </c>
      <c r="AS8" s="529"/>
      <c r="AT8" s="203">
        <v>13</v>
      </c>
      <c r="AU8" s="207">
        <v>1058.4748700173311</v>
      </c>
      <c r="AV8" s="208">
        <v>81.421143847487002</v>
      </c>
      <c r="AW8" s="205">
        <f t="shared" si="6"/>
        <v>1</v>
      </c>
      <c r="AX8" s="529"/>
    </row>
    <row r="9" spans="1:50" ht="14.25" hidden="1" customHeight="1" outlineLevel="1">
      <c r="B9" s="494"/>
      <c r="C9" s="203">
        <v>3</v>
      </c>
      <c r="D9" s="206"/>
      <c r="E9" s="207"/>
      <c r="F9" s="203"/>
      <c r="G9" s="208"/>
      <c r="H9" s="529"/>
      <c r="I9" s="209"/>
      <c r="J9" s="209"/>
      <c r="K9" s="210"/>
      <c r="L9" s="530"/>
      <c r="M9" s="209"/>
      <c r="N9" s="599"/>
      <c r="O9" s="494"/>
      <c r="P9" s="207"/>
      <c r="Q9" s="207"/>
      <c r="R9" s="208"/>
      <c r="S9" s="205"/>
      <c r="T9" s="529"/>
      <c r="U9" s="207"/>
      <c r="V9" s="207"/>
      <c r="W9" s="208"/>
      <c r="X9" s="205"/>
      <c r="Y9" s="529"/>
      <c r="Z9" s="203"/>
      <c r="AA9" s="207"/>
      <c r="AB9" s="208"/>
      <c r="AC9" s="205"/>
      <c r="AD9" s="529"/>
      <c r="AE9" s="207"/>
      <c r="AF9" s="207"/>
      <c r="AG9" s="208"/>
      <c r="AH9" s="205"/>
      <c r="AI9" s="529"/>
      <c r="AJ9" s="203"/>
      <c r="AK9" s="207"/>
      <c r="AL9" s="208"/>
      <c r="AM9" s="205"/>
      <c r="AN9" s="529"/>
      <c r="AO9" s="203"/>
      <c r="AP9" s="207"/>
      <c r="AQ9" s="208"/>
      <c r="AR9" s="205"/>
      <c r="AS9" s="529"/>
      <c r="AT9" s="203"/>
      <c r="AU9" s="207"/>
      <c r="AV9" s="208"/>
      <c r="AW9" s="205"/>
      <c r="AX9" s="529"/>
    </row>
    <row r="10" spans="1:50" ht="14.25" hidden="1" customHeight="1" outlineLevel="1">
      <c r="B10" s="494"/>
      <c r="C10" s="203">
        <v>4</v>
      </c>
      <c r="D10" s="206"/>
      <c r="E10" s="207"/>
      <c r="F10" s="203"/>
      <c r="G10" s="208"/>
      <c r="H10" s="529"/>
      <c r="I10" s="209"/>
      <c r="J10" s="209"/>
      <c r="K10" s="210"/>
      <c r="L10" s="530"/>
      <c r="M10" s="209"/>
      <c r="N10" s="599"/>
      <c r="O10" s="494"/>
      <c r="P10" s="207"/>
      <c r="Q10" s="207"/>
      <c r="R10" s="208"/>
      <c r="S10" s="205"/>
      <c r="T10" s="529"/>
      <c r="U10" s="207"/>
      <c r="V10" s="207"/>
      <c r="W10" s="208"/>
      <c r="X10" s="205"/>
      <c r="Y10" s="529"/>
      <c r="Z10" s="203"/>
      <c r="AA10" s="207"/>
      <c r="AB10" s="208"/>
      <c r="AC10" s="205"/>
      <c r="AD10" s="529"/>
      <c r="AE10" s="207"/>
      <c r="AF10" s="207"/>
      <c r="AG10" s="208"/>
      <c r="AH10" s="205"/>
      <c r="AI10" s="529"/>
      <c r="AJ10" s="203"/>
      <c r="AK10" s="207"/>
      <c r="AL10" s="208"/>
      <c r="AM10" s="205"/>
      <c r="AN10" s="529"/>
      <c r="AO10" s="203"/>
      <c r="AP10" s="207"/>
      <c r="AQ10" s="208"/>
      <c r="AR10" s="205"/>
      <c r="AS10" s="529"/>
      <c r="AT10" s="203"/>
      <c r="AU10" s="207"/>
      <c r="AV10" s="208"/>
      <c r="AW10" s="205"/>
      <c r="AX10" s="529"/>
    </row>
    <row r="11" spans="1:50" ht="14.25" hidden="1" customHeight="1" outlineLevel="1">
      <c r="B11" s="494"/>
      <c r="C11" s="203">
        <v>5</v>
      </c>
      <c r="D11" s="206"/>
      <c r="E11" s="207"/>
      <c r="F11" s="203"/>
      <c r="G11" s="208"/>
      <c r="H11" s="529"/>
      <c r="I11" s="209"/>
      <c r="J11" s="209"/>
      <c r="K11" s="210"/>
      <c r="L11" s="530"/>
      <c r="M11" s="209"/>
      <c r="N11" s="599"/>
      <c r="O11" s="494"/>
      <c r="P11" s="207"/>
      <c r="Q11" s="207"/>
      <c r="R11" s="208"/>
      <c r="S11" s="205"/>
      <c r="T11" s="529"/>
      <c r="U11" s="207"/>
      <c r="V11" s="207"/>
      <c r="W11" s="208"/>
      <c r="X11" s="205"/>
      <c r="Y11" s="529"/>
      <c r="Z11" s="203"/>
      <c r="AA11" s="207"/>
      <c r="AB11" s="208"/>
      <c r="AC11" s="205"/>
      <c r="AD11" s="529"/>
      <c r="AE11" s="207"/>
      <c r="AF11" s="207"/>
      <c r="AG11" s="208"/>
      <c r="AH11" s="205"/>
      <c r="AI11" s="529"/>
      <c r="AJ11" s="203"/>
      <c r="AK11" s="207"/>
      <c r="AL11" s="208"/>
      <c r="AM11" s="205"/>
      <c r="AN11" s="529"/>
      <c r="AO11" s="203"/>
      <c r="AP11" s="207"/>
      <c r="AQ11" s="208"/>
      <c r="AR11" s="205"/>
      <c r="AS11" s="529"/>
      <c r="AT11" s="203"/>
      <c r="AU11" s="207"/>
      <c r="AV11" s="208"/>
      <c r="AW11" s="205"/>
      <c r="AX11" s="529"/>
    </row>
    <row r="12" spans="1:50" ht="14.25" hidden="1" customHeight="1" outlineLevel="1">
      <c r="B12" s="494"/>
      <c r="C12" s="203">
        <v>6</v>
      </c>
      <c r="D12" s="206"/>
      <c r="E12" s="207"/>
      <c r="F12" s="203"/>
      <c r="G12" s="208"/>
      <c r="H12" s="529"/>
      <c r="I12" s="209"/>
      <c r="J12" s="209"/>
      <c r="K12" s="210"/>
      <c r="L12" s="530"/>
      <c r="M12" s="209"/>
      <c r="N12" s="599"/>
      <c r="O12" s="494"/>
      <c r="P12" s="207"/>
      <c r="Q12" s="207"/>
      <c r="R12" s="208"/>
      <c r="S12" s="205"/>
      <c r="T12" s="529"/>
      <c r="U12" s="207"/>
      <c r="V12" s="207"/>
      <c r="W12" s="208"/>
      <c r="X12" s="205"/>
      <c r="Y12" s="529"/>
      <c r="Z12" s="203"/>
      <c r="AA12" s="207"/>
      <c r="AB12" s="208"/>
      <c r="AC12" s="205"/>
      <c r="AD12" s="529"/>
      <c r="AE12" s="207"/>
      <c r="AF12" s="207"/>
      <c r="AG12" s="208"/>
      <c r="AH12" s="205"/>
      <c r="AI12" s="529"/>
      <c r="AJ12" s="203"/>
      <c r="AK12" s="207"/>
      <c r="AL12" s="208"/>
      <c r="AM12" s="205"/>
      <c r="AN12" s="529"/>
      <c r="AO12" s="203"/>
      <c r="AP12" s="207"/>
      <c r="AQ12" s="208"/>
      <c r="AR12" s="205"/>
      <c r="AS12" s="529"/>
      <c r="AT12" s="203"/>
      <c r="AU12" s="207"/>
      <c r="AV12" s="208"/>
      <c r="AW12" s="205"/>
      <c r="AX12" s="529"/>
    </row>
    <row r="13" spans="1:50" ht="14.25" hidden="1" customHeight="1" outlineLevel="1">
      <c r="B13" s="494"/>
      <c r="C13" s="203">
        <v>7</v>
      </c>
      <c r="D13" s="206"/>
      <c r="E13" s="207"/>
      <c r="F13" s="203"/>
      <c r="G13" s="208"/>
      <c r="H13" s="529"/>
      <c r="I13" s="209"/>
      <c r="J13" s="209"/>
      <c r="K13" s="210"/>
      <c r="L13" s="530"/>
      <c r="M13" s="209"/>
      <c r="N13" s="599"/>
      <c r="O13" s="494"/>
      <c r="P13" s="207"/>
      <c r="Q13" s="207"/>
      <c r="R13" s="208"/>
      <c r="S13" s="205"/>
      <c r="T13" s="529"/>
      <c r="U13" s="207"/>
      <c r="V13" s="207"/>
      <c r="W13" s="208"/>
      <c r="X13" s="205"/>
      <c r="Y13" s="529"/>
      <c r="Z13" s="203"/>
      <c r="AA13" s="207"/>
      <c r="AB13" s="208"/>
      <c r="AC13" s="205"/>
      <c r="AD13" s="529"/>
      <c r="AE13" s="207"/>
      <c r="AF13" s="207"/>
      <c r="AG13" s="208"/>
      <c r="AH13" s="205"/>
      <c r="AI13" s="529"/>
      <c r="AJ13" s="203"/>
      <c r="AK13" s="207"/>
      <c r="AL13" s="208"/>
      <c r="AM13" s="205"/>
      <c r="AN13" s="529"/>
      <c r="AO13" s="203"/>
      <c r="AP13" s="207"/>
      <c r="AQ13" s="208"/>
      <c r="AR13" s="205"/>
      <c r="AS13" s="529"/>
      <c r="AT13" s="203"/>
      <c r="AU13" s="207"/>
      <c r="AV13" s="208"/>
      <c r="AW13" s="205"/>
      <c r="AX13" s="529"/>
    </row>
    <row r="14" spans="1:50" ht="14.25" hidden="1" customHeight="1" outlineLevel="1">
      <c r="B14" s="494"/>
      <c r="C14" s="203">
        <v>8</v>
      </c>
      <c r="D14" s="206"/>
      <c r="E14" s="207"/>
      <c r="F14" s="203"/>
      <c r="G14" s="208"/>
      <c r="H14" s="529"/>
      <c r="I14" s="209"/>
      <c r="J14" s="209"/>
      <c r="K14" s="210"/>
      <c r="L14" s="530"/>
      <c r="M14" s="209"/>
      <c r="N14" s="599"/>
      <c r="O14" s="494"/>
      <c r="P14" s="207"/>
      <c r="Q14" s="207"/>
      <c r="R14" s="208"/>
      <c r="S14" s="205"/>
      <c r="T14" s="529"/>
      <c r="U14" s="207"/>
      <c r="V14" s="207"/>
      <c r="W14" s="208"/>
      <c r="X14" s="205"/>
      <c r="Y14" s="529"/>
      <c r="Z14" s="203"/>
      <c r="AA14" s="207"/>
      <c r="AB14" s="208"/>
      <c r="AC14" s="205"/>
      <c r="AD14" s="529"/>
      <c r="AE14" s="207"/>
      <c r="AF14" s="207"/>
      <c r="AG14" s="208"/>
      <c r="AH14" s="205"/>
      <c r="AI14" s="529"/>
      <c r="AJ14" s="203"/>
      <c r="AK14" s="207"/>
      <c r="AL14" s="208"/>
      <c r="AM14" s="205"/>
      <c r="AN14" s="529"/>
      <c r="AO14" s="203"/>
      <c r="AP14" s="207"/>
      <c r="AQ14" s="208"/>
      <c r="AR14" s="205"/>
      <c r="AS14" s="529"/>
      <c r="AT14" s="203"/>
      <c r="AU14" s="207"/>
      <c r="AV14" s="208"/>
      <c r="AW14" s="205"/>
      <c r="AX14" s="529"/>
    </row>
    <row r="15" spans="1:50" ht="14.25" hidden="1" customHeight="1" outlineLevel="1">
      <c r="B15" s="494"/>
      <c r="C15" s="203">
        <v>9</v>
      </c>
      <c r="D15" s="206"/>
      <c r="E15" s="207"/>
      <c r="F15" s="203"/>
      <c r="G15" s="208"/>
      <c r="H15" s="529"/>
      <c r="I15" s="209"/>
      <c r="J15" s="209"/>
      <c r="K15" s="210"/>
      <c r="L15" s="530"/>
      <c r="M15" s="209"/>
      <c r="N15" s="599"/>
      <c r="O15" s="494"/>
      <c r="P15" s="207"/>
      <c r="Q15" s="207"/>
      <c r="R15" s="208"/>
      <c r="S15" s="205"/>
      <c r="T15" s="529"/>
      <c r="U15" s="207"/>
      <c r="V15" s="207"/>
      <c r="W15" s="208"/>
      <c r="X15" s="205"/>
      <c r="Y15" s="529"/>
      <c r="Z15" s="203"/>
      <c r="AA15" s="207"/>
      <c r="AB15" s="208"/>
      <c r="AC15" s="205"/>
      <c r="AD15" s="529"/>
      <c r="AE15" s="207"/>
      <c r="AF15" s="207"/>
      <c r="AG15" s="208"/>
      <c r="AH15" s="205"/>
      <c r="AI15" s="529"/>
      <c r="AJ15" s="203"/>
      <c r="AK15" s="207"/>
      <c r="AL15" s="208"/>
      <c r="AM15" s="205"/>
      <c r="AN15" s="529"/>
      <c r="AO15" s="203"/>
      <c r="AP15" s="207"/>
      <c r="AQ15" s="208"/>
      <c r="AR15" s="205"/>
      <c r="AS15" s="529"/>
      <c r="AT15" s="203"/>
      <c r="AU15" s="207"/>
      <c r="AV15" s="208"/>
      <c r="AW15" s="205"/>
      <c r="AX15" s="529"/>
    </row>
    <row r="16" spans="1:50" ht="14.25" hidden="1" customHeight="1" outlineLevel="1">
      <c r="B16" s="494"/>
      <c r="C16" s="203">
        <v>10</v>
      </c>
      <c r="D16" s="206"/>
      <c r="E16" s="207"/>
      <c r="F16" s="203"/>
      <c r="G16" s="208"/>
      <c r="H16" s="529"/>
      <c r="I16" s="209"/>
      <c r="J16" s="209"/>
      <c r="K16" s="210"/>
      <c r="L16" s="530"/>
      <c r="M16" s="209"/>
      <c r="N16" s="599"/>
      <c r="O16" s="494"/>
      <c r="P16" s="207"/>
      <c r="Q16" s="207"/>
      <c r="R16" s="208"/>
      <c r="S16" s="205"/>
      <c r="T16" s="529"/>
      <c r="U16" s="207"/>
      <c r="V16" s="207"/>
      <c r="W16" s="208"/>
      <c r="X16" s="205"/>
      <c r="Y16" s="529"/>
      <c r="Z16" s="203"/>
      <c r="AA16" s="207"/>
      <c r="AB16" s="208"/>
      <c r="AC16" s="205"/>
      <c r="AD16" s="529"/>
      <c r="AE16" s="207"/>
      <c r="AF16" s="207"/>
      <c r="AG16" s="208"/>
      <c r="AH16" s="205"/>
      <c r="AI16" s="529"/>
      <c r="AJ16" s="203"/>
      <c r="AK16" s="207"/>
      <c r="AL16" s="208"/>
      <c r="AM16" s="205"/>
      <c r="AN16" s="529"/>
      <c r="AO16" s="203"/>
      <c r="AP16" s="207"/>
      <c r="AQ16" s="208"/>
      <c r="AR16" s="205"/>
      <c r="AS16" s="529"/>
      <c r="AT16" s="203"/>
      <c r="AU16" s="207"/>
      <c r="AV16" s="208"/>
      <c r="AW16" s="205"/>
      <c r="AX16" s="529"/>
    </row>
    <row r="17" spans="2:50" ht="14.25" hidden="1" customHeight="1" outlineLevel="1">
      <c r="B17" s="494"/>
      <c r="C17" s="203">
        <v>11</v>
      </c>
      <c r="D17" s="206"/>
      <c r="E17" s="207"/>
      <c r="F17" s="203"/>
      <c r="G17" s="208"/>
      <c r="H17" s="529"/>
      <c r="I17" s="209"/>
      <c r="J17" s="209"/>
      <c r="K17" s="210"/>
      <c r="L17" s="530"/>
      <c r="M17" s="209"/>
      <c r="N17" s="599"/>
      <c r="O17" s="494"/>
      <c r="P17" s="203"/>
      <c r="Q17" s="203"/>
      <c r="R17" s="203"/>
      <c r="S17" s="205"/>
      <c r="T17" s="529"/>
      <c r="U17" s="203"/>
      <c r="V17" s="203"/>
      <c r="W17" s="203"/>
      <c r="X17" s="205"/>
      <c r="Y17" s="529"/>
      <c r="Z17" s="203"/>
      <c r="AA17" s="203"/>
      <c r="AB17" s="203"/>
      <c r="AC17" s="205"/>
      <c r="AD17" s="529"/>
      <c r="AE17" s="203"/>
      <c r="AF17" s="207"/>
      <c r="AG17" s="208"/>
      <c r="AH17" s="205"/>
      <c r="AI17" s="529"/>
      <c r="AJ17" s="203"/>
      <c r="AK17" s="203"/>
      <c r="AL17" s="203"/>
      <c r="AM17" s="205"/>
      <c r="AN17" s="529"/>
      <c r="AO17" s="203"/>
      <c r="AP17" s="207"/>
      <c r="AQ17" s="208"/>
      <c r="AR17" s="205"/>
      <c r="AS17" s="529"/>
      <c r="AT17" s="203"/>
      <c r="AU17" s="203"/>
      <c r="AV17" s="203"/>
      <c r="AW17" s="205"/>
      <c r="AX17" s="529"/>
    </row>
    <row r="18" spans="2:50" ht="14.25" hidden="1" customHeight="1" outlineLevel="1">
      <c r="B18" s="494"/>
      <c r="C18" s="203">
        <v>12</v>
      </c>
      <c r="D18" s="206"/>
      <c r="E18" s="207"/>
      <c r="F18" s="203"/>
      <c r="G18" s="208"/>
      <c r="H18" s="529"/>
      <c r="I18" s="209"/>
      <c r="J18" s="209"/>
      <c r="K18" s="210"/>
      <c r="L18" s="530"/>
      <c r="M18" s="209"/>
      <c r="N18" s="599"/>
      <c r="O18" s="494"/>
      <c r="P18" s="203"/>
      <c r="Q18" s="203"/>
      <c r="R18" s="203"/>
      <c r="S18" s="205"/>
      <c r="T18" s="529"/>
      <c r="U18" s="203"/>
      <c r="V18" s="203"/>
      <c r="W18" s="203"/>
      <c r="X18" s="205"/>
      <c r="Y18" s="529"/>
      <c r="Z18" s="203"/>
      <c r="AA18" s="203"/>
      <c r="AB18" s="203"/>
      <c r="AC18" s="205"/>
      <c r="AD18" s="529"/>
      <c r="AE18" s="203"/>
      <c r="AF18" s="207"/>
      <c r="AG18" s="208"/>
      <c r="AH18" s="205"/>
      <c r="AI18" s="529"/>
      <c r="AJ18" s="203"/>
      <c r="AK18" s="203"/>
      <c r="AL18" s="203"/>
      <c r="AM18" s="205"/>
      <c r="AN18" s="529"/>
      <c r="AO18" s="203"/>
      <c r="AP18" s="207"/>
      <c r="AQ18" s="208"/>
      <c r="AR18" s="205"/>
      <c r="AS18" s="529"/>
      <c r="AT18" s="203"/>
      <c r="AU18" s="203"/>
      <c r="AV18" s="203"/>
      <c r="AW18" s="205"/>
      <c r="AX18" s="529"/>
    </row>
    <row r="19" spans="2:50" ht="14.25" hidden="1" customHeight="1" outlineLevel="1">
      <c r="B19" s="494"/>
      <c r="C19" s="203">
        <v>13</v>
      </c>
      <c r="D19" s="206"/>
      <c r="E19" s="207"/>
      <c r="F19" s="203"/>
      <c r="G19" s="208"/>
      <c r="H19" s="529"/>
      <c r="I19" s="209"/>
      <c r="J19" s="209"/>
      <c r="K19" s="210"/>
      <c r="L19" s="530"/>
      <c r="M19" s="209"/>
      <c r="N19" s="599"/>
      <c r="O19" s="494"/>
      <c r="P19" s="203"/>
      <c r="Q19" s="203"/>
      <c r="R19" s="203"/>
      <c r="S19" s="205"/>
      <c r="T19" s="529"/>
      <c r="U19" s="203"/>
      <c r="V19" s="203"/>
      <c r="W19" s="203"/>
      <c r="X19" s="205"/>
      <c r="Y19" s="529"/>
      <c r="Z19" s="203"/>
      <c r="AA19" s="203"/>
      <c r="AB19" s="203"/>
      <c r="AC19" s="205"/>
      <c r="AD19" s="529"/>
      <c r="AE19" s="203"/>
      <c r="AF19" s="207"/>
      <c r="AG19" s="208"/>
      <c r="AH19" s="205"/>
      <c r="AI19" s="529"/>
      <c r="AJ19" s="203"/>
      <c r="AK19" s="203"/>
      <c r="AL19" s="203"/>
      <c r="AM19" s="205"/>
      <c r="AN19" s="529"/>
      <c r="AO19" s="203"/>
      <c r="AP19" s="207"/>
      <c r="AQ19" s="208"/>
      <c r="AR19" s="205"/>
      <c r="AS19" s="529"/>
      <c r="AT19" s="203"/>
      <c r="AU19" s="203"/>
      <c r="AV19" s="203"/>
      <c r="AW19" s="205"/>
      <c r="AX19" s="529"/>
    </row>
    <row r="20" spans="2:50" ht="14.25" hidden="1" customHeight="1" outlineLevel="1">
      <c r="B20" s="494"/>
      <c r="C20" s="203">
        <v>14</v>
      </c>
      <c r="D20" s="206"/>
      <c r="E20" s="207"/>
      <c r="F20" s="203"/>
      <c r="G20" s="208"/>
      <c r="H20" s="529"/>
      <c r="I20" s="209"/>
      <c r="J20" s="209"/>
      <c r="K20" s="210"/>
      <c r="L20" s="530"/>
      <c r="M20" s="209"/>
      <c r="N20" s="599"/>
      <c r="O20" s="494"/>
      <c r="P20" s="203"/>
      <c r="Q20" s="203"/>
      <c r="R20" s="203"/>
      <c r="S20" s="205"/>
      <c r="T20" s="529"/>
      <c r="U20" s="203"/>
      <c r="V20" s="203"/>
      <c r="W20" s="203"/>
      <c r="X20" s="205"/>
      <c r="Y20" s="529"/>
      <c r="Z20" s="203"/>
      <c r="AA20" s="203"/>
      <c r="AB20" s="203"/>
      <c r="AC20" s="205"/>
      <c r="AD20" s="529"/>
      <c r="AE20" s="203"/>
      <c r="AF20" s="207"/>
      <c r="AG20" s="208"/>
      <c r="AH20" s="205"/>
      <c r="AI20" s="529"/>
      <c r="AJ20" s="203"/>
      <c r="AK20" s="203"/>
      <c r="AL20" s="203"/>
      <c r="AM20" s="205"/>
      <c r="AN20" s="529"/>
      <c r="AO20" s="203"/>
      <c r="AP20" s="207"/>
      <c r="AQ20" s="208"/>
      <c r="AR20" s="205"/>
      <c r="AS20" s="529"/>
      <c r="AT20" s="203"/>
      <c r="AU20" s="203"/>
      <c r="AV20" s="203"/>
      <c r="AW20" s="205"/>
      <c r="AX20" s="529"/>
    </row>
    <row r="21" spans="2:50" ht="14.25" hidden="1" customHeight="1" outlineLevel="1">
      <c r="B21" s="494"/>
      <c r="C21" s="203">
        <v>15</v>
      </c>
      <c r="D21" s="206"/>
      <c r="E21" s="207"/>
      <c r="F21" s="203"/>
      <c r="G21" s="208"/>
      <c r="H21" s="529"/>
      <c r="I21" s="209"/>
      <c r="J21" s="209"/>
      <c r="K21" s="210"/>
      <c r="L21" s="530"/>
      <c r="M21" s="209"/>
      <c r="N21" s="599"/>
      <c r="O21" s="494"/>
      <c r="P21" s="203"/>
      <c r="Q21" s="203"/>
      <c r="R21" s="203"/>
      <c r="S21" s="205"/>
      <c r="T21" s="529"/>
      <c r="U21" s="203"/>
      <c r="V21" s="203"/>
      <c r="W21" s="203"/>
      <c r="X21" s="205"/>
      <c r="Y21" s="529"/>
      <c r="Z21" s="203"/>
      <c r="AA21" s="203"/>
      <c r="AB21" s="203"/>
      <c r="AC21" s="205"/>
      <c r="AD21" s="529"/>
      <c r="AE21" s="203"/>
      <c r="AF21" s="207"/>
      <c r="AG21" s="208"/>
      <c r="AH21" s="205"/>
      <c r="AI21" s="529"/>
      <c r="AJ21" s="203"/>
      <c r="AK21" s="203"/>
      <c r="AL21" s="203"/>
      <c r="AM21" s="205"/>
      <c r="AN21" s="529"/>
      <c r="AO21" s="203"/>
      <c r="AP21" s="207"/>
      <c r="AQ21" s="208"/>
      <c r="AR21" s="205"/>
      <c r="AS21" s="529"/>
      <c r="AT21" s="203"/>
      <c r="AU21" s="207"/>
      <c r="AV21" s="208"/>
      <c r="AW21" s="205"/>
      <c r="AX21" s="529"/>
    </row>
    <row r="22" spans="2:50" ht="14.25" hidden="1" customHeight="1" outlineLevel="1" collapsed="1">
      <c r="B22" s="584" t="s">
        <v>606</v>
      </c>
      <c r="C22" s="585"/>
      <c r="D22" s="585"/>
      <c r="E22" s="585"/>
      <c r="F22" s="585"/>
      <c r="G22" s="585"/>
      <c r="H22" s="585"/>
      <c r="I22" s="190"/>
      <c r="J22" s="190"/>
      <c r="K22" s="190"/>
      <c r="L22" s="190"/>
      <c r="M22" s="213"/>
      <c r="N22" s="494" t="s">
        <v>445</v>
      </c>
      <c r="O22" s="494" t="s">
        <v>105</v>
      </c>
      <c r="P22" s="587">
        <f>AT2+1</f>
        <v>45874</v>
      </c>
      <c r="Q22" s="588"/>
      <c r="R22" s="588"/>
      <c r="S22" s="588"/>
      <c r="T22" s="588"/>
      <c r="U22" s="589">
        <f>P22+1</f>
        <v>45875</v>
      </c>
      <c r="V22" s="590"/>
      <c r="W22" s="590"/>
      <c r="X22" s="590"/>
      <c r="Y22" s="590"/>
      <c r="Z22" s="587">
        <f t="shared" ref="Z22" si="9">U22+1</f>
        <v>45876</v>
      </c>
      <c r="AA22" s="588"/>
      <c r="AB22" s="588"/>
      <c r="AC22" s="588"/>
      <c r="AD22" s="588"/>
      <c r="AE22" s="589">
        <f t="shared" ref="AE22" si="10">Z22+1</f>
        <v>45877</v>
      </c>
      <c r="AF22" s="590"/>
      <c r="AG22" s="590"/>
      <c r="AH22" s="590"/>
      <c r="AI22" s="590"/>
      <c r="AJ22" s="587">
        <f t="shared" ref="AJ22" si="11">AE22+1</f>
        <v>45878</v>
      </c>
      <c r="AK22" s="587"/>
      <c r="AL22" s="587"/>
      <c r="AM22" s="587"/>
      <c r="AN22" s="587"/>
      <c r="AO22" s="589">
        <f t="shared" ref="AO22" si="12">AJ22+1</f>
        <v>45879</v>
      </c>
      <c r="AP22" s="590"/>
      <c r="AQ22" s="590"/>
      <c r="AR22" s="590"/>
      <c r="AS22" s="590"/>
      <c r="AT22" s="587">
        <f t="shared" ref="AT22" si="13">AO22+1</f>
        <v>45880</v>
      </c>
      <c r="AU22" s="587"/>
      <c r="AV22" s="587"/>
      <c r="AW22" s="587"/>
      <c r="AX22" s="587"/>
    </row>
    <row r="23" spans="2:50" ht="14.25" hidden="1" customHeight="1" outlineLevel="1">
      <c r="B23" s="534"/>
      <c r="C23" s="534"/>
      <c r="D23" s="534"/>
      <c r="E23" s="534"/>
      <c r="F23" s="534"/>
      <c r="G23" s="534"/>
      <c r="H23" s="534"/>
      <c r="I23" s="192"/>
      <c r="J23" s="192"/>
      <c r="K23" s="192"/>
      <c r="L23" s="192"/>
      <c r="M23" s="214"/>
      <c r="N23" s="494"/>
      <c r="O23" s="494"/>
      <c r="P23" s="594">
        <f>P22</f>
        <v>45874</v>
      </c>
      <c r="Q23" s="594"/>
      <c r="R23" s="594"/>
      <c r="S23" s="594"/>
      <c r="T23" s="594"/>
      <c r="U23" s="595">
        <f>U22</f>
        <v>45875</v>
      </c>
      <c r="V23" s="595"/>
      <c r="W23" s="595"/>
      <c r="X23" s="595"/>
      <c r="Y23" s="595"/>
      <c r="Z23" s="594">
        <f t="shared" ref="Z23" si="14">Z22</f>
        <v>45876</v>
      </c>
      <c r="AA23" s="594"/>
      <c r="AB23" s="594"/>
      <c r="AC23" s="594"/>
      <c r="AD23" s="594"/>
      <c r="AE23" s="595">
        <f t="shared" ref="AE23" si="15">AE22</f>
        <v>45877</v>
      </c>
      <c r="AF23" s="595"/>
      <c r="AG23" s="595"/>
      <c r="AH23" s="595"/>
      <c r="AI23" s="595"/>
      <c r="AJ23" s="594">
        <f t="shared" ref="AJ23" si="16">AJ22</f>
        <v>45878</v>
      </c>
      <c r="AK23" s="594"/>
      <c r="AL23" s="594"/>
      <c r="AM23" s="594"/>
      <c r="AN23" s="594"/>
      <c r="AO23" s="595">
        <f t="shared" ref="AO23" si="17">AO22</f>
        <v>45879</v>
      </c>
      <c r="AP23" s="595"/>
      <c r="AQ23" s="595"/>
      <c r="AR23" s="595"/>
      <c r="AS23" s="595"/>
      <c r="AT23" s="594">
        <f t="shared" ref="AT23" si="18">AT22</f>
        <v>45880</v>
      </c>
      <c r="AU23" s="594"/>
      <c r="AV23" s="594"/>
      <c r="AW23" s="594"/>
      <c r="AX23" s="594"/>
    </row>
    <row r="24" spans="2:50" ht="14.25" hidden="1" customHeight="1" outlineLevel="1">
      <c r="B24" s="494" t="s">
        <v>165</v>
      </c>
      <c r="C24" s="494" t="s">
        <v>160</v>
      </c>
      <c r="D24" s="494"/>
      <c r="E24" s="494" t="s">
        <v>161</v>
      </c>
      <c r="F24" s="494"/>
      <c r="G24" s="494"/>
      <c r="H24" s="494" t="s">
        <v>166</v>
      </c>
      <c r="I24" s="527" t="s">
        <v>446</v>
      </c>
      <c r="J24" s="527"/>
      <c r="K24" s="527"/>
      <c r="L24" s="527" t="s">
        <v>166</v>
      </c>
      <c r="M24" s="527" t="s">
        <v>168</v>
      </c>
      <c r="N24" s="494"/>
      <c r="O24" s="494" t="s">
        <v>167</v>
      </c>
      <c r="P24" s="494" t="s">
        <v>163</v>
      </c>
      <c r="Q24" s="494"/>
      <c r="R24" s="494"/>
      <c r="S24" s="494"/>
      <c r="T24" s="494" t="s">
        <v>166</v>
      </c>
      <c r="U24" s="494" t="s">
        <v>163</v>
      </c>
      <c r="V24" s="494"/>
      <c r="W24" s="494"/>
      <c r="X24" s="494"/>
      <c r="Y24" s="494" t="s">
        <v>166</v>
      </c>
      <c r="Z24" s="494" t="s">
        <v>163</v>
      </c>
      <c r="AA24" s="494"/>
      <c r="AB24" s="494"/>
      <c r="AC24" s="494"/>
      <c r="AD24" s="494" t="s">
        <v>166</v>
      </c>
      <c r="AE24" s="494" t="s">
        <v>163</v>
      </c>
      <c r="AF24" s="494"/>
      <c r="AG24" s="494"/>
      <c r="AH24" s="494"/>
      <c r="AI24" s="494" t="s">
        <v>166</v>
      </c>
      <c r="AJ24" s="494" t="s">
        <v>163</v>
      </c>
      <c r="AK24" s="494"/>
      <c r="AL24" s="494"/>
      <c r="AM24" s="494"/>
      <c r="AN24" s="494" t="s">
        <v>166</v>
      </c>
      <c r="AO24" s="494" t="s">
        <v>163</v>
      </c>
      <c r="AP24" s="494"/>
      <c r="AQ24" s="494"/>
      <c r="AR24" s="494"/>
      <c r="AS24" s="494" t="s">
        <v>166</v>
      </c>
      <c r="AT24" s="494" t="s">
        <v>163</v>
      </c>
      <c r="AU24" s="494"/>
      <c r="AV24" s="494"/>
      <c r="AW24" s="494"/>
      <c r="AX24" s="494" t="s">
        <v>166</v>
      </c>
    </row>
    <row r="25" spans="2:50" ht="14.25" hidden="1" customHeight="1" outlineLevel="1">
      <c r="B25" s="494"/>
      <c r="C25" s="494"/>
      <c r="D25" s="494"/>
      <c r="E25" s="494" t="s">
        <v>447</v>
      </c>
      <c r="F25" s="494"/>
      <c r="G25" s="494"/>
      <c r="H25" s="494"/>
      <c r="I25" s="527" t="s">
        <v>447</v>
      </c>
      <c r="J25" s="527"/>
      <c r="K25" s="527"/>
      <c r="L25" s="527"/>
      <c r="M25" s="527"/>
      <c r="N25" s="494"/>
      <c r="O25" s="494"/>
      <c r="P25" s="494" t="s">
        <v>448</v>
      </c>
      <c r="Q25" s="494"/>
      <c r="R25" s="494"/>
      <c r="S25" s="494"/>
      <c r="T25" s="494"/>
      <c r="U25" s="494" t="s">
        <v>448</v>
      </c>
      <c r="V25" s="494"/>
      <c r="W25" s="494"/>
      <c r="X25" s="494"/>
      <c r="Y25" s="494"/>
      <c r="Z25" s="494" t="s">
        <v>448</v>
      </c>
      <c r="AA25" s="494"/>
      <c r="AB25" s="494"/>
      <c r="AC25" s="494"/>
      <c r="AD25" s="494"/>
      <c r="AE25" s="494" t="s">
        <v>448</v>
      </c>
      <c r="AF25" s="494"/>
      <c r="AG25" s="494"/>
      <c r="AH25" s="494"/>
      <c r="AI25" s="494"/>
      <c r="AJ25" s="494" t="s">
        <v>448</v>
      </c>
      <c r="AK25" s="494"/>
      <c r="AL25" s="494"/>
      <c r="AM25" s="494"/>
      <c r="AN25" s="494"/>
      <c r="AO25" s="494" t="s">
        <v>448</v>
      </c>
      <c r="AP25" s="494"/>
      <c r="AQ25" s="494"/>
      <c r="AR25" s="494"/>
      <c r="AS25" s="494"/>
      <c r="AT25" s="494" t="s">
        <v>448</v>
      </c>
      <c r="AU25" s="494"/>
      <c r="AV25" s="494"/>
      <c r="AW25" s="494"/>
      <c r="AX25" s="494"/>
    </row>
    <row r="26" spans="2:50" ht="14.25" hidden="1" customHeight="1" outlineLevel="1">
      <c r="B26" s="494"/>
      <c r="C26" s="494"/>
      <c r="D26" s="494"/>
      <c r="E26" s="203" t="s">
        <v>162</v>
      </c>
      <c r="F26" s="203" t="s">
        <v>449</v>
      </c>
      <c r="G26" s="203" t="s">
        <v>164</v>
      </c>
      <c r="H26" s="494"/>
      <c r="I26" s="204" t="s">
        <v>162</v>
      </c>
      <c r="J26" s="204" t="s">
        <v>449</v>
      </c>
      <c r="K26" s="204" t="s">
        <v>164</v>
      </c>
      <c r="L26" s="527"/>
      <c r="M26" s="527"/>
      <c r="N26" s="494"/>
      <c r="O26" s="494"/>
      <c r="P26" s="203" t="s">
        <v>162</v>
      </c>
      <c r="Q26" s="203" t="s">
        <v>449</v>
      </c>
      <c r="R26" s="203" t="s">
        <v>164</v>
      </c>
      <c r="S26" s="205" t="s">
        <v>168</v>
      </c>
      <c r="T26" s="494"/>
      <c r="U26" s="203" t="s">
        <v>162</v>
      </c>
      <c r="V26" s="203" t="s">
        <v>449</v>
      </c>
      <c r="W26" s="203" t="s">
        <v>164</v>
      </c>
      <c r="X26" s="205" t="s">
        <v>168</v>
      </c>
      <c r="Y26" s="494"/>
      <c r="Z26" s="203" t="s">
        <v>162</v>
      </c>
      <c r="AA26" s="203" t="s">
        <v>449</v>
      </c>
      <c r="AB26" s="203" t="s">
        <v>164</v>
      </c>
      <c r="AC26" s="205" t="s">
        <v>168</v>
      </c>
      <c r="AD26" s="494"/>
      <c r="AE26" s="203" t="s">
        <v>162</v>
      </c>
      <c r="AF26" s="203" t="s">
        <v>449</v>
      </c>
      <c r="AG26" s="203" t="s">
        <v>164</v>
      </c>
      <c r="AH26" s="205" t="s">
        <v>168</v>
      </c>
      <c r="AI26" s="494"/>
      <c r="AJ26" s="203" t="s">
        <v>162</v>
      </c>
      <c r="AK26" s="203" t="s">
        <v>449</v>
      </c>
      <c r="AL26" s="203" t="s">
        <v>164</v>
      </c>
      <c r="AM26" s="205" t="s">
        <v>168</v>
      </c>
      <c r="AN26" s="494"/>
      <c r="AO26" s="203" t="s">
        <v>162</v>
      </c>
      <c r="AP26" s="203" t="s">
        <v>449</v>
      </c>
      <c r="AQ26" s="203" t="s">
        <v>164</v>
      </c>
      <c r="AR26" s="205" t="s">
        <v>168</v>
      </c>
      <c r="AS26" s="494"/>
      <c r="AT26" s="203" t="s">
        <v>162</v>
      </c>
      <c r="AU26" s="203" t="s">
        <v>449</v>
      </c>
      <c r="AV26" s="203" t="s">
        <v>164</v>
      </c>
      <c r="AW26" s="205" t="s">
        <v>168</v>
      </c>
      <c r="AX26" s="494"/>
    </row>
    <row r="27" spans="2:50" ht="14.25" hidden="1" customHeight="1" outlineLevel="1">
      <c r="B27" s="494" t="s">
        <v>145</v>
      </c>
      <c r="C27" s="203">
        <v>1</v>
      </c>
      <c r="D27" s="206" t="s">
        <v>428</v>
      </c>
      <c r="E27" s="207">
        <v>13</v>
      </c>
      <c r="F27" s="203">
        <v>1200</v>
      </c>
      <c r="G27" s="208">
        <f t="shared" ref="G27:G28" si="19">F27/E27</f>
        <v>92.307692307692307</v>
      </c>
      <c r="H27" s="529">
        <f>AVERAGE(G27:G41)</f>
        <v>85.284280936454849</v>
      </c>
      <c r="I27" s="209">
        <f>AVERAGE(P27,U27,Z27,AE27,AJ27,AO27,AT27)</f>
        <v>13</v>
      </c>
      <c r="J27" s="209">
        <f>AVERAGE(Q27,V27,AA27,AF27,AK27,AP27,AU27)</f>
        <v>1057.7768411523793</v>
      </c>
      <c r="K27" s="210">
        <f>AVERAGE(R27,W27,AB27,AG27,AL27,AQ27,AV27)</f>
        <v>81.367449319413808</v>
      </c>
      <c r="L27" s="530">
        <f>IFERROR(AVERAGE(K27:K41),"-")</f>
        <v>74.027319464297989</v>
      </c>
      <c r="M27" s="209">
        <f>RANK(K27, K$27:$K$41)</f>
        <v>1</v>
      </c>
      <c r="N27" s="494"/>
      <c r="O27" s="494"/>
      <c r="P27" s="203">
        <v>13</v>
      </c>
      <c r="Q27" s="207">
        <v>1057.999650288511</v>
      </c>
      <c r="R27" s="208">
        <f t="shared" ref="R27:R28" si="20">Q27/P27</f>
        <v>81.384588483731619</v>
      </c>
      <c r="S27" s="205">
        <f>RANK(R27, R$27:R$41)</f>
        <v>1</v>
      </c>
      <c r="T27" s="529">
        <f>AVERAGE(R27:R41)</f>
        <v>74.023179098930456</v>
      </c>
      <c r="U27" s="203">
        <v>13</v>
      </c>
      <c r="V27" s="207">
        <v>1057.7594728171332</v>
      </c>
      <c r="W27" s="208">
        <f t="shared" ref="W27:W28" si="21">V27/U27</f>
        <v>81.366113293625631</v>
      </c>
      <c r="X27" s="205">
        <f>RANK(W27, W$27:W$41)</f>
        <v>1</v>
      </c>
      <c r="Y27" s="529">
        <f>AVERAGE(W27:W41)</f>
        <v>74.022671669023083</v>
      </c>
      <c r="Z27" s="203">
        <v>13</v>
      </c>
      <c r="AA27" s="207">
        <v>1057.7864838393734</v>
      </c>
      <c r="AB27" s="208">
        <f t="shared" ref="AB27:AB28" si="22">AA27/Z27</f>
        <v>81.368191064567185</v>
      </c>
      <c r="AC27" s="205">
        <f>RANK(AB27, AB$27:AB$41)</f>
        <v>1</v>
      </c>
      <c r="AD27" s="529">
        <f>AVERAGE(AB27:AB41)</f>
        <v>74.032689577652178</v>
      </c>
      <c r="AE27" s="203">
        <v>13</v>
      </c>
      <c r="AF27" s="207">
        <v>1057.786483839373</v>
      </c>
      <c r="AG27" s="208">
        <f t="shared" ref="AG27:AG28" si="23">AF27/AE27</f>
        <v>81.368191064567156</v>
      </c>
      <c r="AH27" s="205">
        <f>RANK(AG27, AG$27:AG$41)</f>
        <v>1</v>
      </c>
      <c r="AI27" s="529">
        <f>AVERAGE(AG27:AG41)</f>
        <v>74.031366940740313</v>
      </c>
      <c r="AJ27" s="203">
        <v>13</v>
      </c>
      <c r="AK27" s="207">
        <v>1057.7540106951872</v>
      </c>
      <c r="AL27" s="208">
        <f t="shared" ref="AL27:AL28" si="24">AK27/AJ27</f>
        <v>81.365693130399009</v>
      </c>
      <c r="AM27" s="205">
        <f>RANK(AL27, AL$27:AL$41)</f>
        <v>1</v>
      </c>
      <c r="AN27" s="529">
        <f>AVERAGE(AL27:AL41)</f>
        <v>74.018938321376964</v>
      </c>
      <c r="AO27" s="203">
        <v>13</v>
      </c>
      <c r="AP27" s="207">
        <v>1057.7377838233754</v>
      </c>
      <c r="AQ27" s="208">
        <f t="shared" ref="AQ27:AQ28" si="25">AP27/AO27</f>
        <v>81.364444909490416</v>
      </c>
      <c r="AR27" s="205">
        <f>RANK(AQ27, AQ$27:AQ$41)</f>
        <v>1</v>
      </c>
      <c r="AS27" s="529">
        <f>AVERAGE(AQ27:AQ41)</f>
        <v>74.027633082764524</v>
      </c>
      <c r="AT27" s="203">
        <v>13</v>
      </c>
      <c r="AU27" s="207">
        <v>1057.6140027637032</v>
      </c>
      <c r="AV27" s="208">
        <f t="shared" ref="AV27:AV28" si="26">AU27/AT27</f>
        <v>81.354923289515625</v>
      </c>
      <c r="AW27" s="205">
        <f>RANK(AV27, AV$27:AV$41)</f>
        <v>1</v>
      </c>
      <c r="AX27" s="529">
        <f>AVERAGE(AV27:AV41)</f>
        <v>74.034757559598489</v>
      </c>
    </row>
    <row r="28" spans="2:50" ht="14.25" hidden="1" customHeight="1" outlineLevel="1">
      <c r="B28" s="494"/>
      <c r="C28" s="203">
        <v>2</v>
      </c>
      <c r="D28" s="206" t="s">
        <v>381</v>
      </c>
      <c r="E28" s="207">
        <v>23</v>
      </c>
      <c r="F28" s="203">
        <v>1800</v>
      </c>
      <c r="G28" s="208">
        <f t="shared" si="19"/>
        <v>78.260869565217391</v>
      </c>
      <c r="H28" s="529"/>
      <c r="I28" s="209">
        <f t="shared" ref="I28:K28" si="27">AVERAGE(P28,U28,Z28,AE28,AJ28,AO28,AT28)</f>
        <v>23</v>
      </c>
      <c r="J28" s="209">
        <f t="shared" si="27"/>
        <v>1533.8053610111904</v>
      </c>
      <c r="K28" s="210">
        <f t="shared" si="27"/>
        <v>66.687189609182184</v>
      </c>
      <c r="L28" s="530"/>
      <c r="M28" s="209">
        <f>RANK(K28, K$27:$K$41)</f>
        <v>2</v>
      </c>
      <c r="N28" s="494"/>
      <c r="O28" s="494"/>
      <c r="P28" s="203">
        <v>23</v>
      </c>
      <c r="Q28" s="207">
        <v>1533.2207034249739</v>
      </c>
      <c r="R28" s="208">
        <f t="shared" si="20"/>
        <v>66.661769714129292</v>
      </c>
      <c r="S28" s="205">
        <f t="shared" ref="S28" si="28">RANK(R28, R$27:R$41)</f>
        <v>2</v>
      </c>
      <c r="T28" s="529"/>
      <c r="U28" s="203">
        <v>23</v>
      </c>
      <c r="V28" s="207">
        <v>1533.622291021672</v>
      </c>
      <c r="W28" s="208">
        <f t="shared" si="21"/>
        <v>66.679230044420521</v>
      </c>
      <c r="X28" s="205">
        <f t="shared" ref="X28" si="29">RANK(W28, W$27:W$41)</f>
        <v>2</v>
      </c>
      <c r="Y28" s="529"/>
      <c r="Z28" s="203">
        <v>23</v>
      </c>
      <c r="AA28" s="207">
        <v>1534.0353260869547</v>
      </c>
      <c r="AB28" s="208">
        <f t="shared" si="22"/>
        <v>66.697188090737157</v>
      </c>
      <c r="AC28" s="205">
        <f t="shared" ref="AC28" si="30">RANK(AB28, AB$27:AB$41)</f>
        <v>2</v>
      </c>
      <c r="AD28" s="529"/>
      <c r="AE28" s="203">
        <v>23</v>
      </c>
      <c r="AF28" s="207">
        <v>1533.9744847890097</v>
      </c>
      <c r="AG28" s="208">
        <f t="shared" si="23"/>
        <v>66.694542816913469</v>
      </c>
      <c r="AH28" s="205">
        <f t="shared" ref="AH28" si="31">RANK(AG28, AG$27:AG$41)</f>
        <v>2</v>
      </c>
      <c r="AI28" s="529"/>
      <c r="AJ28" s="203">
        <v>23</v>
      </c>
      <c r="AK28" s="207">
        <v>1533.4602207841635</v>
      </c>
      <c r="AL28" s="208">
        <f t="shared" si="24"/>
        <v>66.672183512354934</v>
      </c>
      <c r="AM28" s="205">
        <f t="shared" ref="AM28" si="32">RANK(AL28, AL$27:AL$41)</f>
        <v>2</v>
      </c>
      <c r="AN28" s="529"/>
      <c r="AO28" s="203">
        <v>23</v>
      </c>
      <c r="AP28" s="207">
        <v>1533.8888888888887</v>
      </c>
      <c r="AQ28" s="208">
        <f t="shared" si="25"/>
        <v>66.690821256038632</v>
      </c>
      <c r="AR28" s="205">
        <f t="shared" ref="AR28" si="33">RANK(AQ28, AQ$27:AQ$41)</f>
        <v>2</v>
      </c>
      <c r="AS28" s="529"/>
      <c r="AT28" s="203">
        <v>23</v>
      </c>
      <c r="AU28" s="207">
        <v>1534.4356120826712</v>
      </c>
      <c r="AV28" s="208">
        <f t="shared" si="26"/>
        <v>66.714591829681353</v>
      </c>
      <c r="AW28" s="205">
        <f t="shared" ref="AW28" si="34">RANK(AV28, AV$27:AV$41)</f>
        <v>2</v>
      </c>
      <c r="AX28" s="529"/>
    </row>
    <row r="29" spans="2:50" ht="14.25" hidden="1" customHeight="1" outlineLevel="1">
      <c r="B29" s="494"/>
      <c r="C29" s="203">
        <v>3</v>
      </c>
      <c r="D29" s="206"/>
      <c r="E29" s="203"/>
      <c r="F29" s="203"/>
      <c r="G29" s="203"/>
      <c r="H29" s="529"/>
      <c r="I29" s="209"/>
      <c r="J29" s="209"/>
      <c r="K29" s="210"/>
      <c r="L29" s="530"/>
      <c r="M29" s="209"/>
      <c r="N29" s="494"/>
      <c r="O29" s="494"/>
      <c r="P29" s="203"/>
      <c r="Q29" s="203"/>
      <c r="R29" s="203"/>
      <c r="S29" s="205"/>
      <c r="T29" s="529"/>
      <c r="U29" s="203"/>
      <c r="V29" s="207"/>
      <c r="W29" s="208"/>
      <c r="X29" s="205"/>
      <c r="Y29" s="529"/>
      <c r="Z29" s="203"/>
      <c r="AA29" s="207"/>
      <c r="AB29" s="208"/>
      <c r="AC29" s="205"/>
      <c r="AD29" s="529"/>
      <c r="AE29" s="203"/>
      <c r="AF29" s="207"/>
      <c r="AG29" s="208"/>
      <c r="AH29" s="205"/>
      <c r="AI29" s="529"/>
      <c r="AJ29" s="203"/>
      <c r="AK29" s="203"/>
      <c r="AL29" s="203"/>
      <c r="AM29" s="205"/>
      <c r="AN29" s="529"/>
      <c r="AO29" s="203"/>
      <c r="AP29" s="203"/>
      <c r="AQ29" s="203"/>
      <c r="AR29" s="205"/>
      <c r="AS29" s="529"/>
      <c r="AT29" s="203"/>
      <c r="AU29" s="203"/>
      <c r="AV29" s="203"/>
      <c r="AW29" s="205"/>
      <c r="AX29" s="529"/>
    </row>
    <row r="30" spans="2:50" ht="14.25" hidden="1" customHeight="1" outlineLevel="1">
      <c r="B30" s="494"/>
      <c r="C30" s="203">
        <v>4</v>
      </c>
      <c r="D30" s="206"/>
      <c r="E30" s="203"/>
      <c r="F30" s="203"/>
      <c r="G30" s="203"/>
      <c r="H30" s="529"/>
      <c r="I30" s="209"/>
      <c r="J30" s="209"/>
      <c r="K30" s="210"/>
      <c r="L30" s="530"/>
      <c r="M30" s="209"/>
      <c r="N30" s="494"/>
      <c r="O30" s="494"/>
      <c r="P30" s="203"/>
      <c r="Q30" s="203"/>
      <c r="R30" s="203"/>
      <c r="S30" s="205"/>
      <c r="T30" s="529"/>
      <c r="U30" s="203"/>
      <c r="V30" s="207"/>
      <c r="W30" s="208"/>
      <c r="X30" s="205"/>
      <c r="Y30" s="529"/>
      <c r="Z30" s="203"/>
      <c r="AA30" s="207"/>
      <c r="AB30" s="208"/>
      <c r="AC30" s="205"/>
      <c r="AD30" s="529"/>
      <c r="AE30" s="203"/>
      <c r="AF30" s="207"/>
      <c r="AG30" s="208"/>
      <c r="AH30" s="205"/>
      <c r="AI30" s="529"/>
      <c r="AJ30" s="203"/>
      <c r="AK30" s="203"/>
      <c r="AL30" s="203"/>
      <c r="AM30" s="205"/>
      <c r="AN30" s="529"/>
      <c r="AO30" s="203"/>
      <c r="AP30" s="203"/>
      <c r="AQ30" s="203"/>
      <c r="AR30" s="205"/>
      <c r="AS30" s="529"/>
      <c r="AT30" s="203"/>
      <c r="AU30" s="203"/>
      <c r="AV30" s="203"/>
      <c r="AW30" s="205"/>
      <c r="AX30" s="529"/>
    </row>
    <row r="31" spans="2:50" ht="14.25" hidden="1" customHeight="1" outlineLevel="1">
      <c r="B31" s="494"/>
      <c r="C31" s="203">
        <v>5</v>
      </c>
      <c r="D31" s="206"/>
      <c r="E31" s="203"/>
      <c r="F31" s="203"/>
      <c r="G31" s="203"/>
      <c r="H31" s="529"/>
      <c r="I31" s="209"/>
      <c r="J31" s="209"/>
      <c r="K31" s="210"/>
      <c r="L31" s="530"/>
      <c r="M31" s="209"/>
      <c r="N31" s="494"/>
      <c r="O31" s="494"/>
      <c r="P31" s="203"/>
      <c r="Q31" s="203"/>
      <c r="R31" s="203"/>
      <c r="S31" s="205"/>
      <c r="T31" s="529"/>
      <c r="U31" s="203"/>
      <c r="V31" s="207"/>
      <c r="W31" s="208"/>
      <c r="X31" s="205"/>
      <c r="Y31" s="529"/>
      <c r="Z31" s="203"/>
      <c r="AA31" s="207"/>
      <c r="AB31" s="208"/>
      <c r="AC31" s="205"/>
      <c r="AD31" s="529"/>
      <c r="AE31" s="203"/>
      <c r="AF31" s="207"/>
      <c r="AG31" s="208"/>
      <c r="AH31" s="205"/>
      <c r="AI31" s="529"/>
      <c r="AJ31" s="203"/>
      <c r="AK31" s="203"/>
      <c r="AL31" s="203"/>
      <c r="AM31" s="205"/>
      <c r="AN31" s="529"/>
      <c r="AO31" s="203"/>
      <c r="AP31" s="203"/>
      <c r="AQ31" s="203"/>
      <c r="AR31" s="205"/>
      <c r="AS31" s="529"/>
      <c r="AT31" s="203"/>
      <c r="AU31" s="203"/>
      <c r="AV31" s="203"/>
      <c r="AW31" s="205"/>
      <c r="AX31" s="529"/>
    </row>
    <row r="32" spans="2:50" ht="14.25" hidden="1" customHeight="1" outlineLevel="1">
      <c r="B32" s="494"/>
      <c r="C32" s="203">
        <v>6</v>
      </c>
      <c r="D32" s="206"/>
      <c r="E32" s="203"/>
      <c r="F32" s="203"/>
      <c r="G32" s="203"/>
      <c r="H32" s="529"/>
      <c r="I32" s="209"/>
      <c r="J32" s="209"/>
      <c r="K32" s="210"/>
      <c r="L32" s="530"/>
      <c r="M32" s="209"/>
      <c r="N32" s="494"/>
      <c r="O32" s="494"/>
      <c r="P32" s="203"/>
      <c r="Q32" s="203"/>
      <c r="R32" s="203"/>
      <c r="S32" s="205"/>
      <c r="T32" s="529"/>
      <c r="U32" s="203"/>
      <c r="V32" s="207"/>
      <c r="W32" s="208"/>
      <c r="X32" s="205"/>
      <c r="Y32" s="529"/>
      <c r="Z32" s="203"/>
      <c r="AA32" s="207"/>
      <c r="AB32" s="208"/>
      <c r="AC32" s="205"/>
      <c r="AD32" s="529"/>
      <c r="AE32" s="203"/>
      <c r="AF32" s="207"/>
      <c r="AG32" s="208"/>
      <c r="AH32" s="205"/>
      <c r="AI32" s="529"/>
      <c r="AJ32" s="203"/>
      <c r="AK32" s="203"/>
      <c r="AL32" s="203"/>
      <c r="AM32" s="205"/>
      <c r="AN32" s="529"/>
      <c r="AO32" s="203"/>
      <c r="AP32" s="203"/>
      <c r="AQ32" s="203"/>
      <c r="AR32" s="205"/>
      <c r="AS32" s="529"/>
      <c r="AT32" s="203"/>
      <c r="AU32" s="203"/>
      <c r="AV32" s="203"/>
      <c r="AW32" s="205"/>
      <c r="AX32" s="529"/>
    </row>
    <row r="33" spans="2:50" ht="14.25" hidden="1" customHeight="1" outlineLevel="1">
      <c r="B33" s="494"/>
      <c r="C33" s="203">
        <v>7</v>
      </c>
      <c r="D33" s="206"/>
      <c r="E33" s="203"/>
      <c r="F33" s="203"/>
      <c r="G33" s="203"/>
      <c r="H33" s="529"/>
      <c r="I33" s="209"/>
      <c r="J33" s="209"/>
      <c r="K33" s="210"/>
      <c r="L33" s="530"/>
      <c r="M33" s="209"/>
      <c r="N33" s="494"/>
      <c r="O33" s="494"/>
      <c r="P33" s="203"/>
      <c r="Q33" s="203"/>
      <c r="R33" s="203"/>
      <c r="S33" s="205"/>
      <c r="T33" s="529"/>
      <c r="U33" s="203"/>
      <c r="V33" s="207"/>
      <c r="W33" s="208"/>
      <c r="X33" s="205"/>
      <c r="Y33" s="529"/>
      <c r="Z33" s="203"/>
      <c r="AA33" s="207"/>
      <c r="AB33" s="208"/>
      <c r="AC33" s="205"/>
      <c r="AD33" s="529"/>
      <c r="AE33" s="203"/>
      <c r="AF33" s="207"/>
      <c r="AG33" s="208"/>
      <c r="AH33" s="205"/>
      <c r="AI33" s="529"/>
      <c r="AJ33" s="203"/>
      <c r="AK33" s="203"/>
      <c r="AL33" s="203"/>
      <c r="AM33" s="205"/>
      <c r="AN33" s="529"/>
      <c r="AO33" s="203"/>
      <c r="AP33" s="203"/>
      <c r="AQ33" s="203"/>
      <c r="AR33" s="205"/>
      <c r="AS33" s="529"/>
      <c r="AT33" s="203"/>
      <c r="AU33" s="203"/>
      <c r="AV33" s="203"/>
      <c r="AW33" s="205"/>
      <c r="AX33" s="529"/>
    </row>
    <row r="34" spans="2:50" ht="14.25" hidden="1" customHeight="1" outlineLevel="1">
      <c r="B34" s="494"/>
      <c r="C34" s="203">
        <v>8</v>
      </c>
      <c r="D34" s="206"/>
      <c r="E34" s="203"/>
      <c r="F34" s="203"/>
      <c r="G34" s="203"/>
      <c r="H34" s="529"/>
      <c r="I34" s="209"/>
      <c r="J34" s="209"/>
      <c r="K34" s="210"/>
      <c r="L34" s="530"/>
      <c r="M34" s="209"/>
      <c r="N34" s="494"/>
      <c r="O34" s="494"/>
      <c r="P34" s="203"/>
      <c r="Q34" s="203"/>
      <c r="R34" s="203"/>
      <c r="S34" s="205"/>
      <c r="T34" s="529"/>
      <c r="U34" s="203"/>
      <c r="V34" s="207"/>
      <c r="W34" s="208"/>
      <c r="X34" s="205"/>
      <c r="Y34" s="529"/>
      <c r="Z34" s="203"/>
      <c r="AA34" s="207"/>
      <c r="AB34" s="208"/>
      <c r="AC34" s="205"/>
      <c r="AD34" s="529"/>
      <c r="AE34" s="203"/>
      <c r="AF34" s="207"/>
      <c r="AG34" s="208"/>
      <c r="AH34" s="205"/>
      <c r="AI34" s="529"/>
      <c r="AJ34" s="203"/>
      <c r="AK34" s="203"/>
      <c r="AL34" s="203"/>
      <c r="AM34" s="205"/>
      <c r="AN34" s="529"/>
      <c r="AO34" s="203"/>
      <c r="AP34" s="203"/>
      <c r="AQ34" s="203"/>
      <c r="AR34" s="205"/>
      <c r="AS34" s="529"/>
      <c r="AT34" s="203"/>
      <c r="AU34" s="203"/>
      <c r="AV34" s="203"/>
      <c r="AW34" s="205"/>
      <c r="AX34" s="529"/>
    </row>
    <row r="35" spans="2:50" ht="14.25" hidden="1" customHeight="1" outlineLevel="1">
      <c r="B35" s="494"/>
      <c r="C35" s="203">
        <v>9</v>
      </c>
      <c r="D35" s="206"/>
      <c r="E35" s="203"/>
      <c r="F35" s="203"/>
      <c r="G35" s="203"/>
      <c r="H35" s="529"/>
      <c r="I35" s="209"/>
      <c r="J35" s="209"/>
      <c r="K35" s="210"/>
      <c r="L35" s="530"/>
      <c r="M35" s="209"/>
      <c r="N35" s="494"/>
      <c r="O35" s="494"/>
      <c r="P35" s="203"/>
      <c r="Q35" s="203"/>
      <c r="R35" s="203"/>
      <c r="S35" s="205"/>
      <c r="T35" s="529"/>
      <c r="U35" s="203"/>
      <c r="V35" s="207"/>
      <c r="W35" s="208"/>
      <c r="X35" s="205"/>
      <c r="Y35" s="529"/>
      <c r="Z35" s="203"/>
      <c r="AA35" s="207"/>
      <c r="AB35" s="208"/>
      <c r="AC35" s="205"/>
      <c r="AD35" s="529"/>
      <c r="AE35" s="203"/>
      <c r="AF35" s="207"/>
      <c r="AG35" s="208"/>
      <c r="AH35" s="205"/>
      <c r="AI35" s="529"/>
      <c r="AJ35" s="203"/>
      <c r="AK35" s="203"/>
      <c r="AL35" s="203"/>
      <c r="AM35" s="205"/>
      <c r="AN35" s="529"/>
      <c r="AO35" s="203"/>
      <c r="AP35" s="203"/>
      <c r="AQ35" s="203"/>
      <c r="AR35" s="205"/>
      <c r="AS35" s="529"/>
      <c r="AT35" s="203"/>
      <c r="AU35" s="203"/>
      <c r="AV35" s="203"/>
      <c r="AW35" s="205"/>
      <c r="AX35" s="529"/>
    </row>
    <row r="36" spans="2:50" ht="14.25" hidden="1" customHeight="1" outlineLevel="1">
      <c r="B36" s="494"/>
      <c r="C36" s="203">
        <v>10</v>
      </c>
      <c r="D36" s="206"/>
      <c r="E36" s="203"/>
      <c r="F36" s="203"/>
      <c r="G36" s="203"/>
      <c r="H36" s="529"/>
      <c r="I36" s="209"/>
      <c r="J36" s="209"/>
      <c r="K36" s="210"/>
      <c r="L36" s="530"/>
      <c r="M36" s="209"/>
      <c r="N36" s="494"/>
      <c r="O36" s="494"/>
      <c r="P36" s="203"/>
      <c r="Q36" s="203"/>
      <c r="R36" s="203"/>
      <c r="S36" s="205"/>
      <c r="T36" s="529"/>
      <c r="U36" s="203"/>
      <c r="V36" s="207"/>
      <c r="W36" s="208"/>
      <c r="X36" s="205"/>
      <c r="Y36" s="529"/>
      <c r="Z36" s="203"/>
      <c r="AA36" s="207"/>
      <c r="AB36" s="208"/>
      <c r="AC36" s="205"/>
      <c r="AD36" s="529"/>
      <c r="AE36" s="203"/>
      <c r="AF36" s="207"/>
      <c r="AG36" s="208"/>
      <c r="AH36" s="205"/>
      <c r="AI36" s="529"/>
      <c r="AJ36" s="203"/>
      <c r="AK36" s="203"/>
      <c r="AL36" s="203"/>
      <c r="AM36" s="205"/>
      <c r="AN36" s="529"/>
      <c r="AO36" s="203"/>
      <c r="AP36" s="203"/>
      <c r="AQ36" s="203"/>
      <c r="AR36" s="205"/>
      <c r="AS36" s="529"/>
      <c r="AT36" s="203"/>
      <c r="AU36" s="203"/>
      <c r="AV36" s="203"/>
      <c r="AW36" s="205"/>
      <c r="AX36" s="529"/>
    </row>
    <row r="37" spans="2:50" ht="14.25" hidden="1" customHeight="1" outlineLevel="1">
      <c r="B37" s="494"/>
      <c r="C37" s="203">
        <v>11</v>
      </c>
      <c r="D37" s="206"/>
      <c r="E37" s="203"/>
      <c r="F37" s="203"/>
      <c r="G37" s="203"/>
      <c r="H37" s="529"/>
      <c r="I37" s="209"/>
      <c r="J37" s="209"/>
      <c r="K37" s="210"/>
      <c r="L37" s="530"/>
      <c r="M37" s="209"/>
      <c r="N37" s="494"/>
      <c r="O37" s="494"/>
      <c r="P37" s="203"/>
      <c r="Q37" s="203"/>
      <c r="R37" s="203"/>
      <c r="S37" s="205"/>
      <c r="T37" s="529"/>
      <c r="U37" s="203"/>
      <c r="V37" s="207"/>
      <c r="W37" s="208"/>
      <c r="X37" s="205"/>
      <c r="Y37" s="529"/>
      <c r="Z37" s="203"/>
      <c r="AA37" s="207"/>
      <c r="AB37" s="208"/>
      <c r="AC37" s="205"/>
      <c r="AD37" s="529"/>
      <c r="AE37" s="203"/>
      <c r="AF37" s="207"/>
      <c r="AG37" s="208"/>
      <c r="AH37" s="205"/>
      <c r="AI37" s="529"/>
      <c r="AJ37" s="203"/>
      <c r="AK37" s="203"/>
      <c r="AL37" s="203"/>
      <c r="AM37" s="205"/>
      <c r="AN37" s="529"/>
      <c r="AO37" s="203"/>
      <c r="AP37" s="203"/>
      <c r="AQ37" s="203"/>
      <c r="AR37" s="205"/>
      <c r="AS37" s="529"/>
      <c r="AT37" s="203"/>
      <c r="AU37" s="203"/>
      <c r="AV37" s="203"/>
      <c r="AW37" s="205"/>
      <c r="AX37" s="529"/>
    </row>
    <row r="38" spans="2:50" ht="14.25" hidden="1" customHeight="1" outlineLevel="1">
      <c r="B38" s="494"/>
      <c r="C38" s="203">
        <v>12</v>
      </c>
      <c r="D38" s="206"/>
      <c r="E38" s="203"/>
      <c r="F38" s="203"/>
      <c r="G38" s="203"/>
      <c r="H38" s="529"/>
      <c r="I38" s="209"/>
      <c r="J38" s="209"/>
      <c r="K38" s="210"/>
      <c r="L38" s="530"/>
      <c r="M38" s="209"/>
      <c r="N38" s="494"/>
      <c r="O38" s="494"/>
      <c r="P38" s="203"/>
      <c r="Q38" s="203"/>
      <c r="R38" s="203"/>
      <c r="S38" s="205"/>
      <c r="T38" s="529"/>
      <c r="U38" s="203"/>
      <c r="V38" s="207"/>
      <c r="W38" s="208"/>
      <c r="X38" s="205"/>
      <c r="Y38" s="529"/>
      <c r="Z38" s="203"/>
      <c r="AA38" s="207"/>
      <c r="AB38" s="208"/>
      <c r="AC38" s="205"/>
      <c r="AD38" s="529"/>
      <c r="AE38" s="203"/>
      <c r="AF38" s="207"/>
      <c r="AG38" s="208"/>
      <c r="AH38" s="205"/>
      <c r="AI38" s="529"/>
      <c r="AJ38" s="203"/>
      <c r="AK38" s="203"/>
      <c r="AL38" s="203"/>
      <c r="AM38" s="205"/>
      <c r="AN38" s="529"/>
      <c r="AO38" s="203"/>
      <c r="AP38" s="203"/>
      <c r="AQ38" s="203"/>
      <c r="AR38" s="205"/>
      <c r="AS38" s="529"/>
      <c r="AT38" s="203"/>
      <c r="AU38" s="203"/>
      <c r="AV38" s="203"/>
      <c r="AW38" s="205"/>
      <c r="AX38" s="529"/>
    </row>
    <row r="39" spans="2:50" ht="14.25" hidden="1" customHeight="1" outlineLevel="1">
      <c r="B39" s="494"/>
      <c r="C39" s="203">
        <v>13</v>
      </c>
      <c r="D39" s="206"/>
      <c r="E39" s="203"/>
      <c r="F39" s="203"/>
      <c r="G39" s="203"/>
      <c r="H39" s="529"/>
      <c r="I39" s="209"/>
      <c r="J39" s="209"/>
      <c r="K39" s="210"/>
      <c r="L39" s="530"/>
      <c r="M39" s="209"/>
      <c r="N39" s="494"/>
      <c r="O39" s="494"/>
      <c r="P39" s="203"/>
      <c r="Q39" s="203"/>
      <c r="R39" s="203"/>
      <c r="S39" s="205"/>
      <c r="T39" s="529"/>
      <c r="U39" s="203"/>
      <c r="V39" s="207"/>
      <c r="W39" s="208"/>
      <c r="X39" s="205"/>
      <c r="Y39" s="529"/>
      <c r="Z39" s="203"/>
      <c r="AA39" s="207"/>
      <c r="AB39" s="208"/>
      <c r="AC39" s="205"/>
      <c r="AD39" s="529"/>
      <c r="AE39" s="203"/>
      <c r="AF39" s="207"/>
      <c r="AG39" s="208"/>
      <c r="AH39" s="205"/>
      <c r="AI39" s="529"/>
      <c r="AJ39" s="203"/>
      <c r="AK39" s="203"/>
      <c r="AL39" s="203"/>
      <c r="AM39" s="205"/>
      <c r="AN39" s="529"/>
      <c r="AO39" s="203"/>
      <c r="AP39" s="203"/>
      <c r="AQ39" s="203"/>
      <c r="AR39" s="205"/>
      <c r="AS39" s="529"/>
      <c r="AT39" s="203"/>
      <c r="AU39" s="203"/>
      <c r="AV39" s="203"/>
      <c r="AW39" s="205"/>
      <c r="AX39" s="529"/>
    </row>
    <row r="40" spans="2:50" ht="14.25" hidden="1" customHeight="1" outlineLevel="1">
      <c r="B40" s="494"/>
      <c r="C40" s="203">
        <v>14</v>
      </c>
      <c r="D40" s="206"/>
      <c r="E40" s="203"/>
      <c r="F40" s="203"/>
      <c r="G40" s="203"/>
      <c r="H40" s="529"/>
      <c r="I40" s="209"/>
      <c r="J40" s="209"/>
      <c r="K40" s="210"/>
      <c r="L40" s="530"/>
      <c r="M40" s="209"/>
      <c r="N40" s="494"/>
      <c r="O40" s="494"/>
      <c r="P40" s="203"/>
      <c r="Q40" s="203"/>
      <c r="R40" s="203"/>
      <c r="S40" s="205"/>
      <c r="T40" s="529"/>
      <c r="U40" s="203"/>
      <c r="V40" s="207"/>
      <c r="W40" s="208"/>
      <c r="X40" s="205"/>
      <c r="Y40" s="529"/>
      <c r="Z40" s="203"/>
      <c r="AA40" s="207"/>
      <c r="AB40" s="208"/>
      <c r="AC40" s="205"/>
      <c r="AD40" s="529"/>
      <c r="AE40" s="203"/>
      <c r="AF40" s="207"/>
      <c r="AG40" s="208"/>
      <c r="AH40" s="205"/>
      <c r="AI40" s="529"/>
      <c r="AJ40" s="203"/>
      <c r="AK40" s="203"/>
      <c r="AL40" s="203"/>
      <c r="AM40" s="205"/>
      <c r="AN40" s="529"/>
      <c r="AO40" s="203"/>
      <c r="AP40" s="203"/>
      <c r="AQ40" s="203"/>
      <c r="AR40" s="205"/>
      <c r="AS40" s="529"/>
      <c r="AT40" s="203"/>
      <c r="AU40" s="203"/>
      <c r="AV40" s="203"/>
      <c r="AW40" s="205"/>
      <c r="AX40" s="529"/>
    </row>
    <row r="41" spans="2:50" ht="14.25" hidden="1" customHeight="1" outlineLevel="1">
      <c r="B41" s="494"/>
      <c r="C41" s="203">
        <v>15</v>
      </c>
      <c r="D41" s="206"/>
      <c r="E41" s="203"/>
      <c r="F41" s="203"/>
      <c r="G41" s="203"/>
      <c r="H41" s="529"/>
      <c r="I41" s="209"/>
      <c r="J41" s="209"/>
      <c r="K41" s="210"/>
      <c r="L41" s="530"/>
      <c r="M41" s="209"/>
      <c r="N41" s="494"/>
      <c r="O41" s="494"/>
      <c r="P41" s="203"/>
      <c r="Q41" s="207"/>
      <c r="R41" s="208"/>
      <c r="S41" s="205"/>
      <c r="T41" s="529"/>
      <c r="U41" s="203"/>
      <c r="V41" s="207"/>
      <c r="W41" s="208"/>
      <c r="X41" s="205"/>
      <c r="Y41" s="529"/>
      <c r="Z41" s="203"/>
      <c r="AA41" s="207"/>
      <c r="AB41" s="208"/>
      <c r="AC41" s="205"/>
      <c r="AD41" s="529"/>
      <c r="AE41" s="203"/>
      <c r="AF41" s="207"/>
      <c r="AG41" s="208"/>
      <c r="AH41" s="205"/>
      <c r="AI41" s="529"/>
      <c r="AJ41" s="203"/>
      <c r="AK41" s="207"/>
      <c r="AL41" s="208"/>
      <c r="AM41" s="205"/>
      <c r="AN41" s="529"/>
      <c r="AO41" s="203"/>
      <c r="AP41" s="207"/>
      <c r="AQ41" s="208"/>
      <c r="AR41" s="205"/>
      <c r="AS41" s="529"/>
      <c r="AT41" s="203"/>
      <c r="AU41" s="207"/>
      <c r="AV41" s="208"/>
      <c r="AW41" s="205"/>
      <c r="AX41" s="529"/>
    </row>
    <row r="42" spans="2:50" ht="14.25" hidden="1" customHeight="1" outlineLevel="1" collapsed="1">
      <c r="B42" s="531" t="s">
        <v>603</v>
      </c>
      <c r="C42" s="532"/>
      <c r="D42" s="532"/>
      <c r="E42" s="532"/>
      <c r="F42" s="532"/>
      <c r="G42" s="532"/>
      <c r="H42" s="532"/>
      <c r="I42" s="532"/>
      <c r="J42" s="532"/>
      <c r="K42" s="532"/>
      <c r="L42" s="532"/>
      <c r="M42" s="533"/>
      <c r="N42" s="575" t="s">
        <v>445</v>
      </c>
      <c r="O42" s="575" t="s">
        <v>105</v>
      </c>
      <c r="P42" s="587">
        <v>45881</v>
      </c>
      <c r="Q42" s="588"/>
      <c r="R42" s="588"/>
      <c r="S42" s="588"/>
      <c r="T42" s="588"/>
      <c r="U42" s="589">
        <f>P42+1</f>
        <v>45882</v>
      </c>
      <c r="V42" s="590"/>
      <c r="W42" s="590"/>
      <c r="X42" s="590"/>
      <c r="Y42" s="590"/>
      <c r="Z42" s="587">
        <f t="shared" ref="Z42" si="35">U42+1</f>
        <v>45883</v>
      </c>
      <c r="AA42" s="588"/>
      <c r="AB42" s="588"/>
      <c r="AC42" s="588"/>
      <c r="AD42" s="588"/>
      <c r="AE42" s="589">
        <f t="shared" ref="AE42" si="36">Z42+1</f>
        <v>45884</v>
      </c>
      <c r="AF42" s="590"/>
      <c r="AG42" s="590"/>
      <c r="AH42" s="590"/>
      <c r="AI42" s="590"/>
      <c r="AJ42" s="591">
        <f t="shared" ref="AJ42" si="37">AE42+1</f>
        <v>45885</v>
      </c>
      <c r="AK42" s="592"/>
      <c r="AL42" s="592"/>
      <c r="AM42" s="592"/>
      <c r="AN42" s="593"/>
      <c r="AO42" s="589">
        <f t="shared" ref="AO42" si="38">AJ42+1</f>
        <v>45886</v>
      </c>
      <c r="AP42" s="590"/>
      <c r="AQ42" s="590"/>
      <c r="AR42" s="590"/>
      <c r="AS42" s="590"/>
      <c r="AT42" s="591">
        <f t="shared" ref="AT42" si="39">AO42+1</f>
        <v>45887</v>
      </c>
      <c r="AU42" s="592"/>
      <c r="AV42" s="592"/>
      <c r="AW42" s="592"/>
      <c r="AX42" s="593"/>
    </row>
    <row r="43" spans="2:50" ht="14.25" hidden="1" customHeight="1" outlineLevel="1">
      <c r="B43" s="534"/>
      <c r="C43" s="534"/>
      <c r="D43" s="534"/>
      <c r="E43" s="534"/>
      <c r="F43" s="534"/>
      <c r="G43" s="534"/>
      <c r="H43" s="534"/>
      <c r="I43" s="534"/>
      <c r="J43" s="534"/>
      <c r="K43" s="534"/>
      <c r="L43" s="534"/>
      <c r="M43" s="535"/>
      <c r="N43" s="577"/>
      <c r="O43" s="577"/>
      <c r="P43" s="594">
        <f>P42</f>
        <v>45881</v>
      </c>
      <c r="Q43" s="594"/>
      <c r="R43" s="594"/>
      <c r="S43" s="594"/>
      <c r="T43" s="594"/>
      <c r="U43" s="595">
        <f>U42</f>
        <v>45882</v>
      </c>
      <c r="V43" s="595"/>
      <c r="W43" s="595"/>
      <c r="X43" s="595"/>
      <c r="Y43" s="595"/>
      <c r="Z43" s="594">
        <f t="shared" ref="Z43" si="40">Z42</f>
        <v>45883</v>
      </c>
      <c r="AA43" s="594"/>
      <c r="AB43" s="594"/>
      <c r="AC43" s="594"/>
      <c r="AD43" s="594"/>
      <c r="AE43" s="595">
        <f t="shared" ref="AE43" si="41">AE42</f>
        <v>45884</v>
      </c>
      <c r="AF43" s="595"/>
      <c r="AG43" s="595"/>
      <c r="AH43" s="595"/>
      <c r="AI43" s="595"/>
      <c r="AJ43" s="596">
        <f t="shared" ref="AJ43" si="42">AJ42</f>
        <v>45885</v>
      </c>
      <c r="AK43" s="597"/>
      <c r="AL43" s="597"/>
      <c r="AM43" s="597"/>
      <c r="AN43" s="598"/>
      <c r="AO43" s="595">
        <f t="shared" ref="AO43" si="43">AO42</f>
        <v>45886</v>
      </c>
      <c r="AP43" s="595"/>
      <c r="AQ43" s="595"/>
      <c r="AR43" s="595"/>
      <c r="AS43" s="595"/>
      <c r="AT43" s="596">
        <f t="shared" ref="AT43" si="44">AT42</f>
        <v>45887</v>
      </c>
      <c r="AU43" s="597"/>
      <c r="AV43" s="597"/>
      <c r="AW43" s="597"/>
      <c r="AX43" s="598"/>
    </row>
    <row r="44" spans="2:50" ht="14.25" hidden="1" customHeight="1" outlineLevel="1">
      <c r="B44" s="494" t="s">
        <v>165</v>
      </c>
      <c r="C44" s="494" t="s">
        <v>160</v>
      </c>
      <c r="D44" s="494"/>
      <c r="E44" s="494" t="s">
        <v>161</v>
      </c>
      <c r="F44" s="494"/>
      <c r="G44" s="494"/>
      <c r="H44" s="494" t="s">
        <v>166</v>
      </c>
      <c r="I44" s="527" t="s">
        <v>446</v>
      </c>
      <c r="J44" s="527"/>
      <c r="K44" s="527"/>
      <c r="L44" s="527" t="s">
        <v>166</v>
      </c>
      <c r="M44" s="527" t="s">
        <v>168</v>
      </c>
      <c r="N44" s="494"/>
      <c r="O44" s="494" t="s">
        <v>167</v>
      </c>
      <c r="P44" s="494" t="s">
        <v>163</v>
      </c>
      <c r="Q44" s="494"/>
      <c r="R44" s="494"/>
      <c r="S44" s="494"/>
      <c r="T44" s="494" t="s">
        <v>166</v>
      </c>
      <c r="U44" s="494" t="s">
        <v>163</v>
      </c>
      <c r="V44" s="494"/>
      <c r="W44" s="494"/>
      <c r="X44" s="494"/>
      <c r="Y44" s="494" t="s">
        <v>166</v>
      </c>
      <c r="Z44" s="494" t="s">
        <v>163</v>
      </c>
      <c r="AA44" s="494"/>
      <c r="AB44" s="494"/>
      <c r="AC44" s="494"/>
      <c r="AD44" s="494" t="s">
        <v>166</v>
      </c>
      <c r="AE44" s="494" t="s">
        <v>163</v>
      </c>
      <c r="AF44" s="494"/>
      <c r="AG44" s="494"/>
      <c r="AH44" s="494"/>
      <c r="AI44" s="494" t="s">
        <v>166</v>
      </c>
      <c r="AJ44" s="494" t="s">
        <v>163</v>
      </c>
      <c r="AK44" s="494"/>
      <c r="AL44" s="494"/>
      <c r="AM44" s="494"/>
      <c r="AN44" s="494" t="s">
        <v>166</v>
      </c>
      <c r="AO44" s="494" t="s">
        <v>163</v>
      </c>
      <c r="AP44" s="494"/>
      <c r="AQ44" s="494"/>
      <c r="AR44" s="494"/>
      <c r="AS44" s="494" t="s">
        <v>166</v>
      </c>
      <c r="AT44" s="494" t="s">
        <v>163</v>
      </c>
      <c r="AU44" s="494"/>
      <c r="AV44" s="494"/>
      <c r="AW44" s="494"/>
      <c r="AX44" s="494" t="s">
        <v>166</v>
      </c>
    </row>
    <row r="45" spans="2:50" ht="14.25" hidden="1" customHeight="1" outlineLevel="1">
      <c r="B45" s="494"/>
      <c r="C45" s="494"/>
      <c r="D45" s="494"/>
      <c r="E45" s="494" t="s">
        <v>447</v>
      </c>
      <c r="F45" s="494"/>
      <c r="G45" s="494"/>
      <c r="H45" s="494"/>
      <c r="I45" s="527" t="s">
        <v>447</v>
      </c>
      <c r="J45" s="527"/>
      <c r="K45" s="527"/>
      <c r="L45" s="527"/>
      <c r="M45" s="527"/>
      <c r="N45" s="494"/>
      <c r="O45" s="494"/>
      <c r="P45" s="494" t="s">
        <v>448</v>
      </c>
      <c r="Q45" s="494"/>
      <c r="R45" s="494"/>
      <c r="S45" s="494"/>
      <c r="T45" s="494"/>
      <c r="U45" s="494" t="s">
        <v>448</v>
      </c>
      <c r="V45" s="494"/>
      <c r="W45" s="494"/>
      <c r="X45" s="494"/>
      <c r="Y45" s="494"/>
      <c r="Z45" s="494" t="s">
        <v>448</v>
      </c>
      <c r="AA45" s="494"/>
      <c r="AB45" s="494"/>
      <c r="AC45" s="494"/>
      <c r="AD45" s="494"/>
      <c r="AE45" s="494" t="s">
        <v>448</v>
      </c>
      <c r="AF45" s="494"/>
      <c r="AG45" s="494"/>
      <c r="AH45" s="494"/>
      <c r="AI45" s="494"/>
      <c r="AJ45" s="494" t="s">
        <v>448</v>
      </c>
      <c r="AK45" s="494"/>
      <c r="AL45" s="494"/>
      <c r="AM45" s="494"/>
      <c r="AN45" s="494"/>
      <c r="AO45" s="494" t="s">
        <v>448</v>
      </c>
      <c r="AP45" s="494"/>
      <c r="AQ45" s="494"/>
      <c r="AR45" s="494"/>
      <c r="AS45" s="494"/>
      <c r="AT45" s="494" t="s">
        <v>448</v>
      </c>
      <c r="AU45" s="494"/>
      <c r="AV45" s="494"/>
      <c r="AW45" s="494"/>
      <c r="AX45" s="494"/>
    </row>
    <row r="46" spans="2:50" ht="14.25" hidden="1" customHeight="1" outlineLevel="1">
      <c r="B46" s="494"/>
      <c r="C46" s="494"/>
      <c r="D46" s="494"/>
      <c r="E46" s="203" t="s">
        <v>162</v>
      </c>
      <c r="F46" s="203" t="s">
        <v>449</v>
      </c>
      <c r="G46" s="203" t="s">
        <v>164</v>
      </c>
      <c r="H46" s="494"/>
      <c r="I46" s="204" t="s">
        <v>162</v>
      </c>
      <c r="J46" s="204" t="s">
        <v>449</v>
      </c>
      <c r="K46" s="204" t="s">
        <v>164</v>
      </c>
      <c r="L46" s="527"/>
      <c r="M46" s="527"/>
      <c r="N46" s="494"/>
      <c r="O46" s="494"/>
      <c r="P46" s="203" t="s">
        <v>162</v>
      </c>
      <c r="Q46" s="203" t="s">
        <v>449</v>
      </c>
      <c r="R46" s="203" t="s">
        <v>164</v>
      </c>
      <c r="S46" s="205" t="s">
        <v>168</v>
      </c>
      <c r="T46" s="494"/>
      <c r="U46" s="203" t="s">
        <v>162</v>
      </c>
      <c r="V46" s="203" t="s">
        <v>449</v>
      </c>
      <c r="W46" s="203" t="s">
        <v>164</v>
      </c>
      <c r="X46" s="205" t="s">
        <v>168</v>
      </c>
      <c r="Y46" s="494"/>
      <c r="Z46" s="203" t="s">
        <v>162</v>
      </c>
      <c r="AA46" s="203" t="s">
        <v>449</v>
      </c>
      <c r="AB46" s="203" t="s">
        <v>164</v>
      </c>
      <c r="AC46" s="205" t="s">
        <v>168</v>
      </c>
      <c r="AD46" s="494"/>
      <c r="AE46" s="203" t="s">
        <v>162</v>
      </c>
      <c r="AF46" s="203" t="s">
        <v>449</v>
      </c>
      <c r="AG46" s="203" t="s">
        <v>164</v>
      </c>
      <c r="AH46" s="205" t="s">
        <v>168</v>
      </c>
      <c r="AI46" s="494"/>
      <c r="AJ46" s="203" t="s">
        <v>162</v>
      </c>
      <c r="AK46" s="203" t="s">
        <v>449</v>
      </c>
      <c r="AL46" s="203" t="s">
        <v>164</v>
      </c>
      <c r="AM46" s="205" t="s">
        <v>168</v>
      </c>
      <c r="AN46" s="494"/>
      <c r="AO46" s="203" t="s">
        <v>162</v>
      </c>
      <c r="AP46" s="203" t="s">
        <v>449</v>
      </c>
      <c r="AQ46" s="203" t="s">
        <v>164</v>
      </c>
      <c r="AR46" s="205" t="s">
        <v>168</v>
      </c>
      <c r="AS46" s="494"/>
      <c r="AT46" s="203" t="s">
        <v>162</v>
      </c>
      <c r="AU46" s="203" t="s">
        <v>449</v>
      </c>
      <c r="AV46" s="203" t="s">
        <v>164</v>
      </c>
      <c r="AW46" s="205" t="s">
        <v>168</v>
      </c>
      <c r="AX46" s="494"/>
    </row>
    <row r="47" spans="2:50" ht="14.25" hidden="1" customHeight="1" outlineLevel="1">
      <c r="B47" s="494" t="s">
        <v>145</v>
      </c>
      <c r="C47" s="203">
        <v>1</v>
      </c>
      <c r="D47" s="206" t="s">
        <v>428</v>
      </c>
      <c r="E47" s="203">
        <v>13</v>
      </c>
      <c r="F47" s="203">
        <v>1200</v>
      </c>
      <c r="G47" s="208">
        <f t="shared" ref="G47:G48" si="45">F47/E47</f>
        <v>92.307692307692307</v>
      </c>
      <c r="H47" s="529">
        <f>AVERAGE(G47:G61)</f>
        <v>85.284280936454849</v>
      </c>
      <c r="I47" s="209">
        <f>AVERAGE(P47,U47,Z47,AE47,AJ47,AO47,AT47)</f>
        <v>13</v>
      </c>
      <c r="J47" s="209">
        <f>AVERAGE(Q47,V47,AA47,AF47,AK47,AP47,AU47)</f>
        <v>1057.0835397766182</v>
      </c>
      <c r="K47" s="210">
        <f>AVERAGE(R47,W47,AB47,AG47,AL47,AQ47,AV47)</f>
        <v>81.314118444355245</v>
      </c>
      <c r="L47" s="530">
        <f>IFERROR(AVERAGE(K47:K61),"-")</f>
        <v>74.018555335133996</v>
      </c>
      <c r="M47" s="209">
        <f>RANK(K47, K$47:$K$61)</f>
        <v>1</v>
      </c>
      <c r="N47" s="494"/>
      <c r="O47" s="494"/>
      <c r="P47" s="203">
        <v>13</v>
      </c>
      <c r="Q47" s="207">
        <v>1057.7894637994179</v>
      </c>
      <c r="R47" s="208">
        <f t="shared" ref="R47:R48" si="46">Q47/P47</f>
        <v>81.368420292262925</v>
      </c>
      <c r="S47" s="205">
        <f>RANK(R47, R$47:R$61)</f>
        <v>1</v>
      </c>
      <c r="T47" s="529">
        <f>AVERAGE(R47:R61)</f>
        <v>74.042379851601311</v>
      </c>
      <c r="U47" s="203">
        <v>13</v>
      </c>
      <c r="V47" s="207">
        <v>1056.1546321453525</v>
      </c>
      <c r="W47" s="208">
        <f t="shared" ref="W47:W48" si="47">V47/U47</f>
        <v>81.242664011180963</v>
      </c>
      <c r="X47" s="205">
        <f>RANK(W47, W$47:W$61)</f>
        <v>1</v>
      </c>
      <c r="Y47" s="529">
        <f>AVERAGE(W47:W61)</f>
        <v>73.978647425567289</v>
      </c>
      <c r="Z47" s="203">
        <v>13</v>
      </c>
      <c r="AA47" s="207">
        <v>1056.6637856525499</v>
      </c>
      <c r="AB47" s="208">
        <f t="shared" ref="AB47:AB48" si="48">AA47/Z47</f>
        <v>81.281829665580759</v>
      </c>
      <c r="AC47" s="205">
        <f>RANK(AB47, AB$47:AB$61)</f>
        <v>1</v>
      </c>
      <c r="AD47" s="529">
        <f>AVERAGE(AB47:AB61)</f>
        <v>73.996218362416045</v>
      </c>
      <c r="AE47" s="203">
        <v>13</v>
      </c>
      <c r="AF47" s="207">
        <v>1056.6357615894044</v>
      </c>
      <c r="AG47" s="208">
        <f t="shared" ref="AG47:AG48" si="49">AF47/AE47</f>
        <v>81.279673968415722</v>
      </c>
      <c r="AH47" s="205">
        <f>RANK(AG47, AG$47:AG$61)</f>
        <v>1</v>
      </c>
      <c r="AI47" s="529">
        <f>AVERAGE(AG47:AG61)</f>
        <v>73.990420229170695</v>
      </c>
      <c r="AJ47" s="203">
        <v>13</v>
      </c>
      <c r="AK47" s="207">
        <v>1056.6480774875256</v>
      </c>
      <c r="AL47" s="208">
        <f t="shared" ref="AL47:AL48" si="50">AK47/AJ47</f>
        <v>81.280621345194277</v>
      </c>
      <c r="AM47" s="205">
        <f>RANK(AL47, AL$47:AL$61)</f>
        <v>1</v>
      </c>
      <c r="AN47" s="529">
        <f>AVERAGE(AL47:AL61)</f>
        <v>73.993404285510181</v>
      </c>
      <c r="AO47" s="203">
        <v>13</v>
      </c>
      <c r="AP47" s="207">
        <v>1057.8246392896779</v>
      </c>
      <c r="AQ47" s="208">
        <f t="shared" ref="AQ47:AQ48" si="51">AP47/AO47</f>
        <v>81.371126099205995</v>
      </c>
      <c r="AR47" s="205">
        <f>RANK(AQ47, AQ$47:AQ$61)</f>
        <v>1</v>
      </c>
      <c r="AS47" s="529">
        <f>AVERAGE(AQ47:AQ61)</f>
        <v>74.050265979523317</v>
      </c>
      <c r="AT47" s="203">
        <v>13</v>
      </c>
      <c r="AU47" s="207">
        <v>1057.8684184723993</v>
      </c>
      <c r="AV47" s="208">
        <f t="shared" ref="AV47:AV48" si="52">AU47/AT47</f>
        <v>81.374493728646101</v>
      </c>
      <c r="AW47" s="205">
        <f>RANK(AV47, AV$47:AV$61)</f>
        <v>1</v>
      </c>
      <c r="AX47" s="529">
        <f>AVERAGE(AV47:AV61)</f>
        <v>74.078551212149137</v>
      </c>
    </row>
    <row r="48" spans="2:50" ht="14.25" hidden="1" customHeight="1" outlineLevel="1">
      <c r="B48" s="494"/>
      <c r="C48" s="203">
        <v>2</v>
      </c>
      <c r="D48" s="206" t="s">
        <v>381</v>
      </c>
      <c r="E48" s="203">
        <v>23</v>
      </c>
      <c r="F48" s="203">
        <v>1800</v>
      </c>
      <c r="G48" s="208">
        <f t="shared" si="45"/>
        <v>78.260869565217391</v>
      </c>
      <c r="H48" s="529"/>
      <c r="I48" s="209">
        <f t="shared" ref="I48:K48" si="53">AVERAGE(P48,U48,Z48,AE48,AJ48,AO48,AT48)</f>
        <v>23</v>
      </c>
      <c r="J48" s="209">
        <f t="shared" si="53"/>
        <v>1534.6288211959932</v>
      </c>
      <c r="K48" s="210">
        <f t="shared" si="53"/>
        <v>66.722992225912748</v>
      </c>
      <c r="L48" s="530"/>
      <c r="M48" s="209">
        <f>RANK(K48, K$47:$K$61)</f>
        <v>2</v>
      </c>
      <c r="N48" s="494"/>
      <c r="O48" s="494"/>
      <c r="P48" s="203">
        <v>23</v>
      </c>
      <c r="Q48" s="207">
        <v>1534.4758064516129</v>
      </c>
      <c r="R48" s="208">
        <f t="shared" si="46"/>
        <v>66.716339410939696</v>
      </c>
      <c r="S48" s="205">
        <f t="shared" ref="S48" si="54">RANK(R48, R$47:R$61)</f>
        <v>2</v>
      </c>
      <c r="T48" s="529"/>
      <c r="U48" s="203">
        <v>23</v>
      </c>
      <c r="V48" s="207">
        <v>1534.4365093189331</v>
      </c>
      <c r="W48" s="208">
        <f t="shared" si="47"/>
        <v>66.714630839953614</v>
      </c>
      <c r="X48" s="205">
        <f t="shared" ref="X48" si="55">RANK(W48, W$47:W$61)</f>
        <v>2</v>
      </c>
      <c r="Y48" s="529"/>
      <c r="Z48" s="203">
        <v>23</v>
      </c>
      <c r="AA48" s="207">
        <v>1534.343962362781</v>
      </c>
      <c r="AB48" s="208">
        <f t="shared" si="48"/>
        <v>66.710607059251345</v>
      </c>
      <c r="AC48" s="205">
        <f t="shared" ref="AC48" si="56">RANK(AB48, AB$47:AB$61)</f>
        <v>2</v>
      </c>
      <c r="AD48" s="529"/>
      <c r="AE48" s="203">
        <v>23</v>
      </c>
      <c r="AF48" s="207">
        <v>1534.1268292682907</v>
      </c>
      <c r="AG48" s="208">
        <f t="shared" si="49"/>
        <v>66.701166489925683</v>
      </c>
      <c r="AH48" s="205">
        <f t="shared" ref="AH48" si="57">RANK(AG48, AG$47:AG$61)</f>
        <v>2</v>
      </c>
      <c r="AI48" s="529"/>
      <c r="AJ48" s="203">
        <v>23</v>
      </c>
      <c r="AK48" s="207">
        <v>1534.2423061939999</v>
      </c>
      <c r="AL48" s="208">
        <f t="shared" si="50"/>
        <v>66.706187225826085</v>
      </c>
      <c r="AM48" s="205">
        <f t="shared" ref="AM48" si="58">RANK(AL48, AL$47:AL$61)</f>
        <v>2</v>
      </c>
      <c r="AN48" s="529"/>
      <c r="AO48" s="203">
        <v>23</v>
      </c>
      <c r="AP48" s="207">
        <v>1534.7763347763346</v>
      </c>
      <c r="AQ48" s="208">
        <f t="shared" si="51"/>
        <v>66.729405859840639</v>
      </c>
      <c r="AR48" s="205">
        <f t="shared" ref="AR48" si="59">RANK(AQ48, AQ$47:AQ$61)</f>
        <v>2</v>
      </c>
      <c r="AS48" s="529"/>
      <c r="AT48" s="203">
        <v>23</v>
      </c>
      <c r="AU48" s="207">
        <v>1535.9999999999995</v>
      </c>
      <c r="AV48" s="208">
        <f t="shared" si="52"/>
        <v>66.782608695652158</v>
      </c>
      <c r="AW48" s="205">
        <f t="shared" ref="AW48" si="60">RANK(AV48, AV$47:AV$61)</f>
        <v>2</v>
      </c>
      <c r="AX48" s="529"/>
    </row>
    <row r="49" spans="2:50" ht="14.25" hidden="1" customHeight="1" outlineLevel="1">
      <c r="B49" s="494"/>
      <c r="C49" s="203">
        <v>3</v>
      </c>
      <c r="D49" s="206"/>
      <c r="E49" s="203"/>
      <c r="F49" s="203"/>
      <c r="G49" s="203"/>
      <c r="H49" s="529"/>
      <c r="I49" s="209"/>
      <c r="J49" s="209"/>
      <c r="K49" s="210"/>
      <c r="L49" s="530"/>
      <c r="M49" s="209"/>
      <c r="N49" s="494"/>
      <c r="O49" s="494"/>
      <c r="P49" s="203"/>
      <c r="Q49" s="203"/>
      <c r="R49" s="203"/>
      <c r="S49" s="205"/>
      <c r="T49" s="529"/>
      <c r="U49" s="203"/>
      <c r="V49" s="203"/>
      <c r="W49" s="203"/>
      <c r="X49" s="205"/>
      <c r="Y49" s="529"/>
      <c r="Z49" s="203"/>
      <c r="AA49" s="203"/>
      <c r="AB49" s="203"/>
      <c r="AC49" s="205"/>
      <c r="AD49" s="529"/>
      <c r="AE49" s="203"/>
      <c r="AF49" s="203"/>
      <c r="AG49" s="203"/>
      <c r="AH49" s="205"/>
      <c r="AI49" s="529"/>
      <c r="AJ49" s="203"/>
      <c r="AK49" s="207"/>
      <c r="AL49" s="208"/>
      <c r="AM49" s="205"/>
      <c r="AN49" s="529"/>
      <c r="AO49" s="203"/>
      <c r="AP49" s="207"/>
      <c r="AQ49" s="208"/>
      <c r="AR49" s="205"/>
      <c r="AS49" s="529"/>
      <c r="AT49" s="203"/>
      <c r="AU49" s="207"/>
      <c r="AV49" s="208"/>
      <c r="AW49" s="205"/>
      <c r="AX49" s="529"/>
    </row>
    <row r="50" spans="2:50" ht="14.25" hidden="1" customHeight="1" outlineLevel="1">
      <c r="B50" s="494"/>
      <c r="C50" s="203">
        <v>4</v>
      </c>
      <c r="D50" s="206"/>
      <c r="E50" s="203"/>
      <c r="F50" s="203"/>
      <c r="G50" s="203"/>
      <c r="H50" s="529"/>
      <c r="I50" s="209"/>
      <c r="J50" s="209"/>
      <c r="K50" s="210"/>
      <c r="L50" s="530"/>
      <c r="M50" s="209"/>
      <c r="N50" s="494"/>
      <c r="O50" s="494"/>
      <c r="P50" s="203"/>
      <c r="Q50" s="203"/>
      <c r="R50" s="203"/>
      <c r="S50" s="205"/>
      <c r="T50" s="529"/>
      <c r="U50" s="203"/>
      <c r="V50" s="203"/>
      <c r="W50" s="203"/>
      <c r="X50" s="205"/>
      <c r="Y50" s="529"/>
      <c r="Z50" s="203"/>
      <c r="AA50" s="203"/>
      <c r="AB50" s="203"/>
      <c r="AC50" s="205"/>
      <c r="AD50" s="529"/>
      <c r="AE50" s="203"/>
      <c r="AF50" s="203"/>
      <c r="AG50" s="203"/>
      <c r="AH50" s="205"/>
      <c r="AI50" s="529"/>
      <c r="AJ50" s="203"/>
      <c r="AK50" s="207"/>
      <c r="AL50" s="208"/>
      <c r="AM50" s="205"/>
      <c r="AN50" s="529"/>
      <c r="AO50" s="203"/>
      <c r="AP50" s="207"/>
      <c r="AQ50" s="208"/>
      <c r="AR50" s="205"/>
      <c r="AS50" s="529"/>
      <c r="AT50" s="203"/>
      <c r="AU50" s="207"/>
      <c r="AV50" s="208"/>
      <c r="AW50" s="205"/>
      <c r="AX50" s="529"/>
    </row>
    <row r="51" spans="2:50" ht="14.25" hidden="1" customHeight="1" outlineLevel="1">
      <c r="B51" s="494"/>
      <c r="C51" s="203">
        <v>5</v>
      </c>
      <c r="D51" s="206"/>
      <c r="E51" s="203"/>
      <c r="F51" s="203"/>
      <c r="G51" s="203"/>
      <c r="H51" s="529"/>
      <c r="I51" s="209"/>
      <c r="J51" s="209"/>
      <c r="K51" s="210"/>
      <c r="L51" s="530"/>
      <c r="M51" s="209"/>
      <c r="N51" s="494"/>
      <c r="O51" s="494"/>
      <c r="P51" s="203"/>
      <c r="Q51" s="203"/>
      <c r="R51" s="203"/>
      <c r="S51" s="205"/>
      <c r="T51" s="529"/>
      <c r="U51" s="203"/>
      <c r="V51" s="203"/>
      <c r="W51" s="203"/>
      <c r="X51" s="205"/>
      <c r="Y51" s="529"/>
      <c r="Z51" s="203"/>
      <c r="AA51" s="203"/>
      <c r="AB51" s="203"/>
      <c r="AC51" s="205"/>
      <c r="AD51" s="529"/>
      <c r="AE51" s="203"/>
      <c r="AF51" s="203"/>
      <c r="AG51" s="203"/>
      <c r="AH51" s="205"/>
      <c r="AI51" s="529"/>
      <c r="AJ51" s="203"/>
      <c r="AK51" s="207"/>
      <c r="AL51" s="208"/>
      <c r="AM51" s="205"/>
      <c r="AN51" s="529"/>
      <c r="AO51" s="203"/>
      <c r="AP51" s="207"/>
      <c r="AQ51" s="208"/>
      <c r="AR51" s="205"/>
      <c r="AS51" s="529"/>
      <c r="AT51" s="203"/>
      <c r="AU51" s="207"/>
      <c r="AV51" s="208"/>
      <c r="AW51" s="205"/>
      <c r="AX51" s="529"/>
    </row>
    <row r="52" spans="2:50" ht="14.25" hidden="1" customHeight="1" outlineLevel="1">
      <c r="B52" s="494"/>
      <c r="C52" s="203">
        <v>6</v>
      </c>
      <c r="D52" s="206"/>
      <c r="E52" s="203"/>
      <c r="F52" s="203"/>
      <c r="G52" s="203"/>
      <c r="H52" s="529"/>
      <c r="I52" s="209"/>
      <c r="J52" s="209"/>
      <c r="K52" s="210"/>
      <c r="L52" s="530"/>
      <c r="M52" s="209"/>
      <c r="N52" s="494"/>
      <c r="O52" s="494"/>
      <c r="P52" s="203"/>
      <c r="Q52" s="203"/>
      <c r="R52" s="203"/>
      <c r="S52" s="205"/>
      <c r="T52" s="529"/>
      <c r="U52" s="203"/>
      <c r="V52" s="203"/>
      <c r="W52" s="203"/>
      <c r="X52" s="205"/>
      <c r="Y52" s="529"/>
      <c r="Z52" s="203"/>
      <c r="AA52" s="203"/>
      <c r="AB52" s="203"/>
      <c r="AC52" s="205"/>
      <c r="AD52" s="529"/>
      <c r="AE52" s="203"/>
      <c r="AF52" s="203"/>
      <c r="AG52" s="203"/>
      <c r="AH52" s="205"/>
      <c r="AI52" s="529"/>
      <c r="AJ52" s="203"/>
      <c r="AK52" s="207"/>
      <c r="AL52" s="208"/>
      <c r="AM52" s="205"/>
      <c r="AN52" s="529"/>
      <c r="AO52" s="203"/>
      <c r="AP52" s="207"/>
      <c r="AQ52" s="208"/>
      <c r="AR52" s="205"/>
      <c r="AS52" s="529"/>
      <c r="AT52" s="203"/>
      <c r="AU52" s="207"/>
      <c r="AV52" s="208"/>
      <c r="AW52" s="205"/>
      <c r="AX52" s="529"/>
    </row>
    <row r="53" spans="2:50" ht="14.25" hidden="1" customHeight="1" outlineLevel="1">
      <c r="B53" s="494"/>
      <c r="C53" s="203">
        <v>7</v>
      </c>
      <c r="D53" s="206"/>
      <c r="E53" s="203"/>
      <c r="F53" s="203"/>
      <c r="G53" s="203"/>
      <c r="H53" s="529"/>
      <c r="I53" s="209"/>
      <c r="J53" s="209"/>
      <c r="K53" s="210"/>
      <c r="L53" s="530"/>
      <c r="M53" s="209"/>
      <c r="N53" s="494"/>
      <c r="O53" s="494"/>
      <c r="P53" s="203"/>
      <c r="Q53" s="203"/>
      <c r="R53" s="203"/>
      <c r="S53" s="205"/>
      <c r="T53" s="529"/>
      <c r="U53" s="203"/>
      <c r="V53" s="203"/>
      <c r="W53" s="203"/>
      <c r="X53" s="205"/>
      <c r="Y53" s="529"/>
      <c r="Z53" s="203"/>
      <c r="AA53" s="203"/>
      <c r="AB53" s="203"/>
      <c r="AC53" s="205"/>
      <c r="AD53" s="529"/>
      <c r="AE53" s="203"/>
      <c r="AF53" s="203"/>
      <c r="AG53" s="203"/>
      <c r="AH53" s="205"/>
      <c r="AI53" s="529"/>
      <c r="AJ53" s="203"/>
      <c r="AK53" s="207"/>
      <c r="AL53" s="208"/>
      <c r="AM53" s="205"/>
      <c r="AN53" s="529"/>
      <c r="AO53" s="203"/>
      <c r="AP53" s="207"/>
      <c r="AQ53" s="208"/>
      <c r="AR53" s="205"/>
      <c r="AS53" s="529"/>
      <c r="AT53" s="203"/>
      <c r="AU53" s="207"/>
      <c r="AV53" s="208"/>
      <c r="AW53" s="205"/>
      <c r="AX53" s="529"/>
    </row>
    <row r="54" spans="2:50" ht="14.25" hidden="1" customHeight="1" outlineLevel="1">
      <c r="B54" s="494"/>
      <c r="C54" s="203">
        <v>8</v>
      </c>
      <c r="D54" s="206"/>
      <c r="E54" s="203"/>
      <c r="F54" s="203"/>
      <c r="G54" s="203"/>
      <c r="H54" s="529"/>
      <c r="I54" s="209"/>
      <c r="J54" s="209"/>
      <c r="K54" s="210"/>
      <c r="L54" s="530"/>
      <c r="M54" s="209"/>
      <c r="N54" s="494"/>
      <c r="O54" s="494"/>
      <c r="P54" s="203"/>
      <c r="Q54" s="203"/>
      <c r="R54" s="203"/>
      <c r="S54" s="205"/>
      <c r="T54" s="529"/>
      <c r="U54" s="203"/>
      <c r="V54" s="203"/>
      <c r="W54" s="203"/>
      <c r="X54" s="205"/>
      <c r="Y54" s="529"/>
      <c r="Z54" s="203"/>
      <c r="AA54" s="203"/>
      <c r="AB54" s="203"/>
      <c r="AC54" s="205"/>
      <c r="AD54" s="529"/>
      <c r="AE54" s="203"/>
      <c r="AF54" s="203"/>
      <c r="AG54" s="203"/>
      <c r="AH54" s="205"/>
      <c r="AI54" s="529"/>
      <c r="AJ54" s="203"/>
      <c r="AK54" s="207"/>
      <c r="AL54" s="208"/>
      <c r="AM54" s="205"/>
      <c r="AN54" s="529"/>
      <c r="AO54" s="203"/>
      <c r="AP54" s="207"/>
      <c r="AQ54" s="208"/>
      <c r="AR54" s="205"/>
      <c r="AS54" s="529"/>
      <c r="AT54" s="203"/>
      <c r="AU54" s="207"/>
      <c r="AV54" s="208"/>
      <c r="AW54" s="205"/>
      <c r="AX54" s="529"/>
    </row>
    <row r="55" spans="2:50" ht="14.25" hidden="1" customHeight="1" outlineLevel="1">
      <c r="B55" s="494"/>
      <c r="C55" s="203">
        <v>9</v>
      </c>
      <c r="D55" s="206"/>
      <c r="E55" s="203"/>
      <c r="F55" s="203"/>
      <c r="G55" s="203"/>
      <c r="H55" s="529"/>
      <c r="I55" s="209"/>
      <c r="J55" s="209"/>
      <c r="K55" s="210"/>
      <c r="L55" s="530"/>
      <c r="M55" s="209"/>
      <c r="N55" s="494"/>
      <c r="O55" s="494"/>
      <c r="P55" s="203"/>
      <c r="Q55" s="203"/>
      <c r="R55" s="203"/>
      <c r="S55" s="205"/>
      <c r="T55" s="529"/>
      <c r="U55" s="203"/>
      <c r="V55" s="203"/>
      <c r="W55" s="203"/>
      <c r="X55" s="205"/>
      <c r="Y55" s="529"/>
      <c r="Z55" s="203"/>
      <c r="AA55" s="203"/>
      <c r="AB55" s="203"/>
      <c r="AC55" s="205"/>
      <c r="AD55" s="529"/>
      <c r="AE55" s="203"/>
      <c r="AF55" s="203"/>
      <c r="AG55" s="203"/>
      <c r="AH55" s="205"/>
      <c r="AI55" s="529"/>
      <c r="AJ55" s="203"/>
      <c r="AK55" s="207"/>
      <c r="AL55" s="208"/>
      <c r="AM55" s="205"/>
      <c r="AN55" s="529"/>
      <c r="AO55" s="203"/>
      <c r="AP55" s="207"/>
      <c r="AQ55" s="208"/>
      <c r="AR55" s="205"/>
      <c r="AS55" s="529"/>
      <c r="AT55" s="203"/>
      <c r="AU55" s="207"/>
      <c r="AV55" s="208"/>
      <c r="AW55" s="205"/>
      <c r="AX55" s="529"/>
    </row>
    <row r="56" spans="2:50" ht="14.25" hidden="1" customHeight="1" outlineLevel="1">
      <c r="B56" s="494"/>
      <c r="C56" s="203">
        <v>10</v>
      </c>
      <c r="D56" s="206"/>
      <c r="E56" s="203"/>
      <c r="F56" s="203"/>
      <c r="G56" s="203"/>
      <c r="H56" s="529"/>
      <c r="I56" s="209"/>
      <c r="J56" s="209"/>
      <c r="K56" s="210"/>
      <c r="L56" s="530"/>
      <c r="M56" s="209"/>
      <c r="N56" s="494"/>
      <c r="O56" s="494"/>
      <c r="P56" s="203"/>
      <c r="Q56" s="203"/>
      <c r="R56" s="203"/>
      <c r="S56" s="205"/>
      <c r="T56" s="529"/>
      <c r="U56" s="203"/>
      <c r="V56" s="203"/>
      <c r="W56" s="203"/>
      <c r="X56" s="205"/>
      <c r="Y56" s="529"/>
      <c r="Z56" s="203"/>
      <c r="AA56" s="203"/>
      <c r="AB56" s="203"/>
      <c r="AC56" s="205"/>
      <c r="AD56" s="529"/>
      <c r="AE56" s="203"/>
      <c r="AF56" s="203"/>
      <c r="AG56" s="203"/>
      <c r="AH56" s="205"/>
      <c r="AI56" s="529"/>
      <c r="AJ56" s="203"/>
      <c r="AK56" s="207"/>
      <c r="AL56" s="208"/>
      <c r="AM56" s="205"/>
      <c r="AN56" s="529"/>
      <c r="AO56" s="203"/>
      <c r="AP56" s="207"/>
      <c r="AQ56" s="208"/>
      <c r="AR56" s="205"/>
      <c r="AS56" s="529"/>
      <c r="AT56" s="203"/>
      <c r="AU56" s="207"/>
      <c r="AV56" s="208"/>
      <c r="AW56" s="205"/>
      <c r="AX56" s="529"/>
    </row>
    <row r="57" spans="2:50" ht="14.25" hidden="1" customHeight="1" outlineLevel="1">
      <c r="B57" s="494"/>
      <c r="C57" s="203">
        <v>11</v>
      </c>
      <c r="D57" s="206"/>
      <c r="E57" s="203"/>
      <c r="F57" s="203"/>
      <c r="G57" s="203"/>
      <c r="H57" s="529"/>
      <c r="I57" s="209"/>
      <c r="J57" s="209"/>
      <c r="K57" s="210"/>
      <c r="L57" s="530"/>
      <c r="M57" s="209"/>
      <c r="N57" s="494"/>
      <c r="O57" s="494"/>
      <c r="P57" s="203"/>
      <c r="Q57" s="203"/>
      <c r="R57" s="203"/>
      <c r="S57" s="205"/>
      <c r="T57" s="529"/>
      <c r="U57" s="203"/>
      <c r="V57" s="203"/>
      <c r="W57" s="203"/>
      <c r="X57" s="205"/>
      <c r="Y57" s="529"/>
      <c r="Z57" s="203"/>
      <c r="AA57" s="203"/>
      <c r="AB57" s="203"/>
      <c r="AC57" s="205"/>
      <c r="AD57" s="529"/>
      <c r="AE57" s="203"/>
      <c r="AF57" s="203"/>
      <c r="AG57" s="203"/>
      <c r="AH57" s="205"/>
      <c r="AI57" s="529"/>
      <c r="AJ57" s="203"/>
      <c r="AK57" s="207"/>
      <c r="AL57" s="208"/>
      <c r="AM57" s="205"/>
      <c r="AN57" s="529"/>
      <c r="AO57" s="203"/>
      <c r="AP57" s="207"/>
      <c r="AQ57" s="208"/>
      <c r="AR57" s="205"/>
      <c r="AS57" s="529"/>
      <c r="AT57" s="203"/>
      <c r="AU57" s="207"/>
      <c r="AV57" s="208"/>
      <c r="AW57" s="205"/>
      <c r="AX57" s="529"/>
    </row>
    <row r="58" spans="2:50" ht="14.25" hidden="1" customHeight="1" outlineLevel="1">
      <c r="B58" s="494"/>
      <c r="C58" s="203">
        <v>12</v>
      </c>
      <c r="D58" s="206"/>
      <c r="E58" s="203"/>
      <c r="F58" s="203"/>
      <c r="G58" s="203"/>
      <c r="H58" s="529"/>
      <c r="I58" s="209"/>
      <c r="J58" s="209"/>
      <c r="K58" s="210"/>
      <c r="L58" s="530"/>
      <c r="M58" s="209"/>
      <c r="N58" s="494"/>
      <c r="O58" s="494"/>
      <c r="P58" s="203"/>
      <c r="Q58" s="203"/>
      <c r="R58" s="203"/>
      <c r="S58" s="205"/>
      <c r="T58" s="529"/>
      <c r="U58" s="203"/>
      <c r="V58" s="203"/>
      <c r="W58" s="203"/>
      <c r="X58" s="205"/>
      <c r="Y58" s="529"/>
      <c r="Z58" s="203"/>
      <c r="AA58" s="203"/>
      <c r="AB58" s="203"/>
      <c r="AC58" s="205"/>
      <c r="AD58" s="529"/>
      <c r="AE58" s="203"/>
      <c r="AF58" s="203"/>
      <c r="AG58" s="203"/>
      <c r="AH58" s="205"/>
      <c r="AI58" s="529"/>
      <c r="AJ58" s="203"/>
      <c r="AK58" s="207"/>
      <c r="AL58" s="208"/>
      <c r="AM58" s="205"/>
      <c r="AN58" s="529"/>
      <c r="AO58" s="203"/>
      <c r="AP58" s="207"/>
      <c r="AQ58" s="208"/>
      <c r="AR58" s="205"/>
      <c r="AS58" s="529"/>
      <c r="AT58" s="203"/>
      <c r="AU58" s="207"/>
      <c r="AV58" s="208"/>
      <c r="AW58" s="205"/>
      <c r="AX58" s="529"/>
    </row>
    <row r="59" spans="2:50" ht="14.25" hidden="1" customHeight="1" outlineLevel="1">
      <c r="B59" s="494"/>
      <c r="C59" s="203">
        <v>13</v>
      </c>
      <c r="D59" s="206"/>
      <c r="E59" s="203"/>
      <c r="F59" s="203"/>
      <c r="G59" s="203"/>
      <c r="H59" s="529"/>
      <c r="I59" s="209"/>
      <c r="J59" s="209"/>
      <c r="K59" s="210"/>
      <c r="L59" s="530"/>
      <c r="M59" s="209"/>
      <c r="N59" s="494"/>
      <c r="O59" s="494"/>
      <c r="P59" s="203"/>
      <c r="Q59" s="203"/>
      <c r="R59" s="203"/>
      <c r="S59" s="205"/>
      <c r="T59" s="529"/>
      <c r="U59" s="203"/>
      <c r="V59" s="203"/>
      <c r="W59" s="203"/>
      <c r="X59" s="205"/>
      <c r="Y59" s="529"/>
      <c r="Z59" s="203"/>
      <c r="AA59" s="203"/>
      <c r="AB59" s="203"/>
      <c r="AC59" s="205"/>
      <c r="AD59" s="529"/>
      <c r="AE59" s="203"/>
      <c r="AF59" s="203"/>
      <c r="AG59" s="203"/>
      <c r="AH59" s="205"/>
      <c r="AI59" s="529"/>
      <c r="AJ59" s="203"/>
      <c r="AK59" s="207"/>
      <c r="AL59" s="208"/>
      <c r="AM59" s="205"/>
      <c r="AN59" s="529"/>
      <c r="AO59" s="203"/>
      <c r="AP59" s="207"/>
      <c r="AQ59" s="208"/>
      <c r="AR59" s="205"/>
      <c r="AS59" s="529"/>
      <c r="AT59" s="203"/>
      <c r="AU59" s="207"/>
      <c r="AV59" s="208"/>
      <c r="AW59" s="205"/>
      <c r="AX59" s="529"/>
    </row>
    <row r="60" spans="2:50" ht="14.25" hidden="1" customHeight="1" outlineLevel="1">
      <c r="B60" s="494"/>
      <c r="C60" s="203">
        <v>14</v>
      </c>
      <c r="D60" s="206"/>
      <c r="E60" s="203"/>
      <c r="F60" s="203"/>
      <c r="G60" s="203"/>
      <c r="H60" s="529"/>
      <c r="I60" s="209"/>
      <c r="J60" s="209"/>
      <c r="K60" s="210"/>
      <c r="L60" s="530"/>
      <c r="M60" s="209"/>
      <c r="N60" s="494"/>
      <c r="O60" s="494"/>
      <c r="P60" s="203"/>
      <c r="Q60" s="203"/>
      <c r="R60" s="203"/>
      <c r="S60" s="205"/>
      <c r="T60" s="529"/>
      <c r="U60" s="203"/>
      <c r="V60" s="203"/>
      <c r="W60" s="203"/>
      <c r="X60" s="205"/>
      <c r="Y60" s="529"/>
      <c r="Z60" s="203"/>
      <c r="AA60" s="203"/>
      <c r="AB60" s="203"/>
      <c r="AC60" s="205"/>
      <c r="AD60" s="529"/>
      <c r="AE60" s="203"/>
      <c r="AF60" s="203"/>
      <c r="AG60" s="203"/>
      <c r="AH60" s="205"/>
      <c r="AI60" s="529"/>
      <c r="AJ60" s="203"/>
      <c r="AK60" s="207"/>
      <c r="AL60" s="208"/>
      <c r="AM60" s="205"/>
      <c r="AN60" s="529"/>
      <c r="AO60" s="203"/>
      <c r="AP60" s="207"/>
      <c r="AQ60" s="208"/>
      <c r="AR60" s="205"/>
      <c r="AS60" s="529"/>
      <c r="AT60" s="203"/>
      <c r="AU60" s="207"/>
      <c r="AV60" s="208"/>
      <c r="AW60" s="205"/>
      <c r="AX60" s="529"/>
    </row>
    <row r="61" spans="2:50" ht="14.25" hidden="1" customHeight="1" outlineLevel="1">
      <c r="B61" s="494"/>
      <c r="C61" s="203">
        <v>15</v>
      </c>
      <c r="D61" s="206"/>
      <c r="E61" s="203"/>
      <c r="F61" s="203"/>
      <c r="G61" s="203"/>
      <c r="H61" s="529"/>
      <c r="I61" s="209"/>
      <c r="J61" s="209"/>
      <c r="K61" s="210"/>
      <c r="L61" s="530"/>
      <c r="M61" s="209"/>
      <c r="N61" s="494"/>
      <c r="O61" s="494"/>
      <c r="P61" s="203"/>
      <c r="Q61" s="207"/>
      <c r="R61" s="208"/>
      <c r="S61" s="205"/>
      <c r="T61" s="529"/>
      <c r="U61" s="203"/>
      <c r="V61" s="203"/>
      <c r="W61" s="203"/>
      <c r="X61" s="205"/>
      <c r="Y61" s="529"/>
      <c r="Z61" s="203"/>
      <c r="AA61" s="203"/>
      <c r="AB61" s="203"/>
      <c r="AC61" s="205"/>
      <c r="AD61" s="529"/>
      <c r="AE61" s="203"/>
      <c r="AF61" s="203"/>
      <c r="AG61" s="203"/>
      <c r="AH61" s="205"/>
      <c r="AI61" s="529"/>
      <c r="AJ61" s="203"/>
      <c r="AK61" s="207"/>
      <c r="AL61" s="208"/>
      <c r="AM61" s="205"/>
      <c r="AN61" s="529"/>
      <c r="AO61" s="203"/>
      <c r="AP61" s="207"/>
      <c r="AQ61" s="208"/>
      <c r="AR61" s="205"/>
      <c r="AS61" s="529"/>
      <c r="AT61" s="203"/>
      <c r="AU61" s="207"/>
      <c r="AV61" s="208"/>
      <c r="AW61" s="205"/>
      <c r="AX61" s="529"/>
    </row>
    <row r="62" spans="2:50" ht="14.25" hidden="1" customHeight="1" outlineLevel="1" collapsed="1">
      <c r="B62" s="531" t="s">
        <v>620</v>
      </c>
      <c r="C62" s="532"/>
      <c r="D62" s="532"/>
      <c r="E62" s="532"/>
      <c r="F62" s="532"/>
      <c r="G62" s="532"/>
      <c r="H62" s="532"/>
      <c r="I62" s="532"/>
      <c r="J62" s="532"/>
      <c r="K62" s="532"/>
      <c r="L62" s="532"/>
      <c r="M62" s="533"/>
      <c r="N62" s="575" t="s">
        <v>445</v>
      </c>
      <c r="O62" s="575" t="s">
        <v>105</v>
      </c>
      <c r="P62" s="587">
        <v>45888</v>
      </c>
      <c r="Q62" s="588"/>
      <c r="R62" s="588"/>
      <c r="S62" s="588"/>
      <c r="T62" s="588"/>
      <c r="U62" s="589">
        <f>P62+1</f>
        <v>45889</v>
      </c>
      <c r="V62" s="590"/>
      <c r="W62" s="590"/>
      <c r="X62" s="590"/>
      <c r="Y62" s="590"/>
      <c r="Z62" s="587">
        <f t="shared" ref="Z62" si="61">U62+1</f>
        <v>45890</v>
      </c>
      <c r="AA62" s="588"/>
      <c r="AB62" s="588"/>
      <c r="AC62" s="588"/>
      <c r="AD62" s="588"/>
      <c r="AE62" s="589">
        <f t="shared" ref="AE62" si="62">Z62+1</f>
        <v>45891</v>
      </c>
      <c r="AF62" s="590"/>
      <c r="AG62" s="590"/>
      <c r="AH62" s="590"/>
      <c r="AI62" s="590"/>
      <c r="AJ62" s="591">
        <f t="shared" ref="AJ62" si="63">AE62+1</f>
        <v>45892</v>
      </c>
      <c r="AK62" s="592"/>
      <c r="AL62" s="592"/>
      <c r="AM62" s="592"/>
      <c r="AN62" s="593"/>
      <c r="AO62" s="589">
        <f t="shared" ref="AO62" si="64">AJ62+1</f>
        <v>45893</v>
      </c>
      <c r="AP62" s="590"/>
      <c r="AQ62" s="590"/>
      <c r="AR62" s="590"/>
      <c r="AS62" s="590"/>
      <c r="AT62" s="591">
        <f t="shared" ref="AT62" si="65">AO62+1</f>
        <v>45894</v>
      </c>
      <c r="AU62" s="592"/>
      <c r="AV62" s="592"/>
      <c r="AW62" s="592"/>
      <c r="AX62" s="593"/>
    </row>
    <row r="63" spans="2:50" ht="14.25" hidden="1" customHeight="1" outlineLevel="1">
      <c r="B63" s="534"/>
      <c r="C63" s="534"/>
      <c r="D63" s="534"/>
      <c r="E63" s="534"/>
      <c r="F63" s="534"/>
      <c r="G63" s="534"/>
      <c r="H63" s="534"/>
      <c r="I63" s="534"/>
      <c r="J63" s="534"/>
      <c r="K63" s="534"/>
      <c r="L63" s="534"/>
      <c r="M63" s="535"/>
      <c r="N63" s="577"/>
      <c r="O63" s="577"/>
      <c r="P63" s="594">
        <f>P62</f>
        <v>45888</v>
      </c>
      <c r="Q63" s="594"/>
      <c r="R63" s="594"/>
      <c r="S63" s="594"/>
      <c r="T63" s="594"/>
      <c r="U63" s="595">
        <f>U62</f>
        <v>45889</v>
      </c>
      <c r="V63" s="595"/>
      <c r="W63" s="595"/>
      <c r="X63" s="595"/>
      <c r="Y63" s="595"/>
      <c r="Z63" s="594">
        <f t="shared" ref="Z63" si="66">Z62</f>
        <v>45890</v>
      </c>
      <c r="AA63" s="594"/>
      <c r="AB63" s="594"/>
      <c r="AC63" s="594"/>
      <c r="AD63" s="594"/>
      <c r="AE63" s="595">
        <f t="shared" ref="AE63" si="67">AE62</f>
        <v>45891</v>
      </c>
      <c r="AF63" s="595"/>
      <c r="AG63" s="595"/>
      <c r="AH63" s="595"/>
      <c r="AI63" s="595"/>
      <c r="AJ63" s="596">
        <f t="shared" ref="AJ63" si="68">AJ62</f>
        <v>45892</v>
      </c>
      <c r="AK63" s="597"/>
      <c r="AL63" s="597"/>
      <c r="AM63" s="597"/>
      <c r="AN63" s="598"/>
      <c r="AO63" s="595">
        <f t="shared" ref="AO63" si="69">AO62</f>
        <v>45893</v>
      </c>
      <c r="AP63" s="595"/>
      <c r="AQ63" s="595"/>
      <c r="AR63" s="595"/>
      <c r="AS63" s="595"/>
      <c r="AT63" s="596">
        <f t="shared" ref="AT63" si="70">AT62</f>
        <v>45894</v>
      </c>
      <c r="AU63" s="597"/>
      <c r="AV63" s="597"/>
      <c r="AW63" s="597"/>
      <c r="AX63" s="598"/>
    </row>
    <row r="64" spans="2:50" ht="14.25" hidden="1" customHeight="1" outlineLevel="1">
      <c r="B64" s="494" t="s">
        <v>165</v>
      </c>
      <c r="C64" s="494" t="s">
        <v>160</v>
      </c>
      <c r="D64" s="494"/>
      <c r="E64" s="494" t="s">
        <v>161</v>
      </c>
      <c r="F64" s="494"/>
      <c r="G64" s="494"/>
      <c r="H64" s="494" t="s">
        <v>166</v>
      </c>
      <c r="I64" s="527" t="s">
        <v>446</v>
      </c>
      <c r="J64" s="527"/>
      <c r="K64" s="527"/>
      <c r="L64" s="527" t="s">
        <v>166</v>
      </c>
      <c r="M64" s="527" t="s">
        <v>168</v>
      </c>
      <c r="N64" s="494"/>
      <c r="O64" s="494" t="s">
        <v>167</v>
      </c>
      <c r="P64" s="494" t="s">
        <v>163</v>
      </c>
      <c r="Q64" s="494"/>
      <c r="R64" s="494"/>
      <c r="S64" s="494"/>
      <c r="T64" s="494" t="s">
        <v>166</v>
      </c>
      <c r="U64" s="494" t="s">
        <v>163</v>
      </c>
      <c r="V64" s="494"/>
      <c r="W64" s="494"/>
      <c r="X64" s="494"/>
      <c r="Y64" s="494" t="s">
        <v>166</v>
      </c>
      <c r="Z64" s="494" t="s">
        <v>163</v>
      </c>
      <c r="AA64" s="494"/>
      <c r="AB64" s="494"/>
      <c r="AC64" s="494"/>
      <c r="AD64" s="494" t="s">
        <v>166</v>
      </c>
      <c r="AE64" s="494" t="s">
        <v>163</v>
      </c>
      <c r="AF64" s="494"/>
      <c r="AG64" s="494"/>
      <c r="AH64" s="494"/>
      <c r="AI64" s="494" t="s">
        <v>166</v>
      </c>
      <c r="AJ64" s="494" t="s">
        <v>163</v>
      </c>
      <c r="AK64" s="494"/>
      <c r="AL64" s="494"/>
      <c r="AM64" s="494"/>
      <c r="AN64" s="494" t="s">
        <v>166</v>
      </c>
      <c r="AO64" s="494" t="s">
        <v>163</v>
      </c>
      <c r="AP64" s="494"/>
      <c r="AQ64" s="494"/>
      <c r="AR64" s="494"/>
      <c r="AS64" s="494" t="s">
        <v>166</v>
      </c>
      <c r="AT64" s="494" t="s">
        <v>163</v>
      </c>
      <c r="AU64" s="494"/>
      <c r="AV64" s="494"/>
      <c r="AW64" s="494"/>
      <c r="AX64" s="494" t="s">
        <v>166</v>
      </c>
    </row>
    <row r="65" spans="2:50" ht="14.25" hidden="1" customHeight="1" outlineLevel="1">
      <c r="B65" s="494"/>
      <c r="C65" s="494"/>
      <c r="D65" s="494"/>
      <c r="E65" s="494" t="s">
        <v>447</v>
      </c>
      <c r="F65" s="494"/>
      <c r="G65" s="494"/>
      <c r="H65" s="494"/>
      <c r="I65" s="527" t="s">
        <v>447</v>
      </c>
      <c r="J65" s="527"/>
      <c r="K65" s="527"/>
      <c r="L65" s="527"/>
      <c r="M65" s="527"/>
      <c r="N65" s="494"/>
      <c r="O65" s="494"/>
      <c r="P65" s="494" t="s">
        <v>448</v>
      </c>
      <c r="Q65" s="494"/>
      <c r="R65" s="494"/>
      <c r="S65" s="494"/>
      <c r="T65" s="494"/>
      <c r="U65" s="494" t="s">
        <v>448</v>
      </c>
      <c r="V65" s="494"/>
      <c r="W65" s="494"/>
      <c r="X65" s="494"/>
      <c r="Y65" s="494"/>
      <c r="Z65" s="494" t="s">
        <v>448</v>
      </c>
      <c r="AA65" s="494"/>
      <c r="AB65" s="494"/>
      <c r="AC65" s="494"/>
      <c r="AD65" s="494"/>
      <c r="AE65" s="494" t="s">
        <v>448</v>
      </c>
      <c r="AF65" s="494"/>
      <c r="AG65" s="494"/>
      <c r="AH65" s="494"/>
      <c r="AI65" s="494"/>
      <c r="AJ65" s="494" t="s">
        <v>448</v>
      </c>
      <c r="AK65" s="494"/>
      <c r="AL65" s="494"/>
      <c r="AM65" s="494"/>
      <c r="AN65" s="494"/>
      <c r="AO65" s="494" t="s">
        <v>448</v>
      </c>
      <c r="AP65" s="494"/>
      <c r="AQ65" s="494"/>
      <c r="AR65" s="494"/>
      <c r="AS65" s="494"/>
      <c r="AT65" s="494" t="s">
        <v>448</v>
      </c>
      <c r="AU65" s="494"/>
      <c r="AV65" s="494"/>
      <c r="AW65" s="494"/>
      <c r="AX65" s="494"/>
    </row>
    <row r="66" spans="2:50" ht="14.25" hidden="1" customHeight="1" outlineLevel="1">
      <c r="B66" s="494"/>
      <c r="C66" s="494"/>
      <c r="D66" s="494"/>
      <c r="E66" s="203" t="s">
        <v>162</v>
      </c>
      <c r="F66" s="203" t="s">
        <v>449</v>
      </c>
      <c r="G66" s="203" t="s">
        <v>164</v>
      </c>
      <c r="H66" s="494"/>
      <c r="I66" s="204" t="s">
        <v>162</v>
      </c>
      <c r="J66" s="204" t="s">
        <v>449</v>
      </c>
      <c r="K66" s="204" t="s">
        <v>164</v>
      </c>
      <c r="L66" s="527"/>
      <c r="M66" s="527"/>
      <c r="N66" s="494"/>
      <c r="O66" s="494"/>
      <c r="P66" s="203" t="s">
        <v>162</v>
      </c>
      <c r="Q66" s="203" t="s">
        <v>449</v>
      </c>
      <c r="R66" s="203" t="s">
        <v>164</v>
      </c>
      <c r="S66" s="205" t="s">
        <v>168</v>
      </c>
      <c r="T66" s="494"/>
      <c r="U66" s="203" t="s">
        <v>162</v>
      </c>
      <c r="V66" s="203" t="s">
        <v>449</v>
      </c>
      <c r="W66" s="203" t="s">
        <v>164</v>
      </c>
      <c r="X66" s="205" t="s">
        <v>168</v>
      </c>
      <c r="Y66" s="494"/>
      <c r="Z66" s="203" t="s">
        <v>162</v>
      </c>
      <c r="AA66" s="203" t="s">
        <v>449</v>
      </c>
      <c r="AB66" s="203" t="s">
        <v>164</v>
      </c>
      <c r="AC66" s="205" t="s">
        <v>168</v>
      </c>
      <c r="AD66" s="494"/>
      <c r="AE66" s="203" t="s">
        <v>162</v>
      </c>
      <c r="AF66" s="203" t="s">
        <v>449</v>
      </c>
      <c r="AG66" s="203" t="s">
        <v>164</v>
      </c>
      <c r="AH66" s="205" t="s">
        <v>168</v>
      </c>
      <c r="AI66" s="494"/>
      <c r="AJ66" s="203" t="s">
        <v>162</v>
      </c>
      <c r="AK66" s="203" t="s">
        <v>449</v>
      </c>
      <c r="AL66" s="203" t="s">
        <v>164</v>
      </c>
      <c r="AM66" s="205" t="s">
        <v>168</v>
      </c>
      <c r="AN66" s="494"/>
      <c r="AO66" s="203" t="s">
        <v>162</v>
      </c>
      <c r="AP66" s="203" t="s">
        <v>449</v>
      </c>
      <c r="AQ66" s="203" t="s">
        <v>164</v>
      </c>
      <c r="AR66" s="205" t="s">
        <v>168</v>
      </c>
      <c r="AS66" s="494"/>
      <c r="AT66" s="203" t="s">
        <v>162</v>
      </c>
      <c r="AU66" s="203" t="s">
        <v>449</v>
      </c>
      <c r="AV66" s="203" t="s">
        <v>164</v>
      </c>
      <c r="AW66" s="205" t="s">
        <v>168</v>
      </c>
      <c r="AX66" s="494"/>
    </row>
    <row r="67" spans="2:50" ht="14.25" hidden="1" customHeight="1" outlineLevel="1">
      <c r="B67" s="494" t="s">
        <v>145</v>
      </c>
      <c r="C67" s="203">
        <v>1</v>
      </c>
      <c r="D67" s="206" t="s">
        <v>428</v>
      </c>
      <c r="E67" s="203">
        <v>13</v>
      </c>
      <c r="F67" s="203">
        <v>1200</v>
      </c>
      <c r="G67" s="208">
        <f t="shared" ref="G67:G68" si="71">F67/E67</f>
        <v>92.307692307692307</v>
      </c>
      <c r="H67" s="529">
        <f>AVERAGE(G67:G81)</f>
        <v>85.284280936454849</v>
      </c>
      <c r="I67" s="209">
        <f>AVERAGE(P67,U67,Z67,AE67,AJ67,AO67,AT67)</f>
        <v>13</v>
      </c>
      <c r="J67" s="209">
        <f>AVERAGE(Q67,V67,AA67,AF67,AK67,AP67,AU67)</f>
        <v>1058.4098531020238</v>
      </c>
      <c r="K67" s="210">
        <f>AVERAGE(R67,W67,AB67,AG67,AL67,AQ67,AV67)</f>
        <v>81.41614254630953</v>
      </c>
      <c r="L67" s="530">
        <f>IFERROR(AVERAGE(K67:K81),"-")</f>
        <v>74.181922844245804</v>
      </c>
      <c r="M67" s="209">
        <f>RANK(K67, K$67:$K$81)</f>
        <v>1</v>
      </c>
      <c r="N67" s="494"/>
      <c r="O67" s="494"/>
      <c r="P67" s="203">
        <v>13</v>
      </c>
      <c r="Q67" s="207">
        <v>1058.1051998562393</v>
      </c>
      <c r="R67" s="208">
        <f t="shared" ref="R67:R68" si="72">Q67/P67</f>
        <v>81.392707681249178</v>
      </c>
      <c r="S67" s="205">
        <f>RANK(R67, R$67:R$81)</f>
        <v>1</v>
      </c>
      <c r="T67" s="529">
        <f>AVERAGE(R67:R81)</f>
        <v>74.127652128762747</v>
      </c>
      <c r="U67" s="203">
        <v>13</v>
      </c>
      <c r="V67" s="207">
        <v>1058.1113227765206</v>
      </c>
      <c r="W67" s="208">
        <f t="shared" ref="W67:W68" si="73">V67/U67</f>
        <v>81.393178675116971</v>
      </c>
      <c r="X67" s="205">
        <f>RANK(W67, W$67:W$81)</f>
        <v>1</v>
      </c>
      <c r="Y67" s="529">
        <f>AVERAGE(W67:W81)</f>
        <v>74.11788376219738</v>
      </c>
      <c r="Z67" s="203">
        <v>13</v>
      </c>
      <c r="AA67" s="207">
        <v>1058.0153786019778</v>
      </c>
      <c r="AB67" s="208">
        <f t="shared" ref="AB67:AB68" si="74">AA67/Z67</f>
        <v>81.385798353998297</v>
      </c>
      <c r="AC67" s="205">
        <f>RANK(AB67, AB$67:AB$81)</f>
        <v>1</v>
      </c>
      <c r="AD67" s="529">
        <f>AVERAGE(AB67:AB81)</f>
        <v>74.115028374982188</v>
      </c>
      <c r="AE67" s="203">
        <v>13</v>
      </c>
      <c r="AF67" s="207">
        <v>1058.4637396047572</v>
      </c>
      <c r="AG67" s="208">
        <f t="shared" ref="AG67:AG68" si="75">AF67/AE67</f>
        <v>81.420287661904396</v>
      </c>
      <c r="AH67" s="205">
        <f>RANK(AG67, AG$67:AG$81)</f>
        <v>1</v>
      </c>
      <c r="AI67" s="529">
        <f>AVERAGE(AG67:AG81)</f>
        <v>74.207834689093744</v>
      </c>
      <c r="AJ67" s="203">
        <v>13</v>
      </c>
      <c r="AK67" s="207">
        <v>1058.6127972932629</v>
      </c>
      <c r="AL67" s="208">
        <f t="shared" ref="AL67:AL68" si="76">AK67/AJ67</f>
        <v>81.431753637943302</v>
      </c>
      <c r="AM67" s="205">
        <f>RANK(AL67, AL$67:AL$81)</f>
        <v>1</v>
      </c>
      <c r="AN67" s="529">
        <f>AVERAGE(AL67:AL81)</f>
        <v>74.216964224834641</v>
      </c>
      <c r="AO67" s="203">
        <v>13</v>
      </c>
      <c r="AP67" s="207">
        <v>1058.5926660059463</v>
      </c>
      <c r="AQ67" s="208">
        <f t="shared" ref="AQ67:AQ68" si="77">AP67/AO67</f>
        <v>81.430205077380478</v>
      </c>
      <c r="AR67" s="205">
        <f>RANK(AQ67, AQ$67:AQ$81)</f>
        <v>1</v>
      </c>
      <c r="AS67" s="529">
        <f>AVERAGE(AQ67:AQ81)</f>
        <v>74.214412983634702</v>
      </c>
      <c r="AT67" s="203">
        <v>13</v>
      </c>
      <c r="AU67" s="207">
        <v>1058.9678675754624</v>
      </c>
      <c r="AV67" s="208">
        <f t="shared" ref="AV67:AV68" si="78">AU67/AT67</f>
        <v>81.45906673657403</v>
      </c>
      <c r="AW67" s="205">
        <f>RANK(AV67, AV$67:AV$81)</f>
        <v>1</v>
      </c>
      <c r="AX67" s="529">
        <f>AVERAGE(AV67:AV81)</f>
        <v>74.273683746215141</v>
      </c>
    </row>
    <row r="68" spans="2:50" ht="14.25" hidden="1" customHeight="1" outlineLevel="1">
      <c r="B68" s="494"/>
      <c r="C68" s="203">
        <v>2</v>
      </c>
      <c r="D68" s="206" t="s">
        <v>381</v>
      </c>
      <c r="E68" s="203">
        <v>23</v>
      </c>
      <c r="F68" s="203">
        <v>1800</v>
      </c>
      <c r="G68" s="208">
        <f t="shared" si="71"/>
        <v>78.260869565217391</v>
      </c>
      <c r="H68" s="529"/>
      <c r="I68" s="209">
        <f t="shared" ref="I68:K68" si="79">AVERAGE(P68,U68,Z68,AE68,AJ68,AO68,AT68)</f>
        <v>23</v>
      </c>
      <c r="J68" s="209">
        <f t="shared" si="79"/>
        <v>1539.7971722701877</v>
      </c>
      <c r="K68" s="210">
        <f t="shared" si="79"/>
        <v>66.947703142182064</v>
      </c>
      <c r="L68" s="530"/>
      <c r="M68" s="209">
        <f>RANK(K68, K$67:$K$81)</f>
        <v>2</v>
      </c>
      <c r="N68" s="494"/>
      <c r="O68" s="494"/>
      <c r="P68" s="203">
        <v>23</v>
      </c>
      <c r="Q68" s="207">
        <v>1537.839721254355</v>
      </c>
      <c r="R68" s="208">
        <f t="shared" si="72"/>
        <v>66.862596576276303</v>
      </c>
      <c r="S68" s="205">
        <f t="shared" ref="S68" si="80">RANK(R68, R$67:R$81)</f>
        <v>2</v>
      </c>
      <c r="T68" s="529"/>
      <c r="U68" s="203">
        <v>23</v>
      </c>
      <c r="V68" s="207">
        <v>1537.3795435333891</v>
      </c>
      <c r="W68" s="208">
        <f t="shared" si="73"/>
        <v>66.842588849277789</v>
      </c>
      <c r="X68" s="205">
        <f t="shared" ref="X68" si="81">RANK(W68, W$67:W$81)</f>
        <v>2</v>
      </c>
      <c r="Y68" s="529"/>
      <c r="Z68" s="203">
        <v>23</v>
      </c>
      <c r="AA68" s="207">
        <v>1537.4179431072198</v>
      </c>
      <c r="AB68" s="208">
        <f t="shared" si="74"/>
        <v>66.844258395966079</v>
      </c>
      <c r="AC68" s="205">
        <f t="shared" ref="AC68" si="82">RANK(AB68, AB$67:AB$81)</f>
        <v>2</v>
      </c>
      <c r="AD68" s="529"/>
      <c r="AE68" s="203">
        <v>23</v>
      </c>
      <c r="AF68" s="207">
        <v>1540.8937794745109</v>
      </c>
      <c r="AG68" s="208">
        <f t="shared" si="75"/>
        <v>66.995381716283077</v>
      </c>
      <c r="AH68" s="205">
        <f t="shared" ref="AH68" si="83">RANK(AG68, AG$67:AG$81)</f>
        <v>2</v>
      </c>
      <c r="AI68" s="529"/>
      <c r="AJ68" s="203">
        <v>23</v>
      </c>
      <c r="AK68" s="207">
        <v>1541.0500206696979</v>
      </c>
      <c r="AL68" s="208">
        <f t="shared" si="76"/>
        <v>67.002174811725993</v>
      </c>
      <c r="AM68" s="205">
        <f t="shared" ref="AM68" si="84">RANK(AL68, AL$67:AL$81)</f>
        <v>2</v>
      </c>
      <c r="AN68" s="529"/>
      <c r="AO68" s="203">
        <v>23</v>
      </c>
      <c r="AP68" s="207">
        <v>1540.9682804674458</v>
      </c>
      <c r="AQ68" s="208">
        <f t="shared" si="77"/>
        <v>66.99862088988894</v>
      </c>
      <c r="AR68" s="205">
        <f t="shared" ref="AR68" si="85">RANK(AQ68, AQ$67:AQ$81)</f>
        <v>2</v>
      </c>
      <c r="AS68" s="529"/>
      <c r="AT68" s="203">
        <v>23</v>
      </c>
      <c r="AU68" s="207">
        <v>1543.0309173846936</v>
      </c>
      <c r="AV68" s="208">
        <f t="shared" si="78"/>
        <v>67.088300755856238</v>
      </c>
      <c r="AW68" s="205">
        <f t="shared" ref="AW68" si="86">RANK(AV68, AV$67:AV$81)</f>
        <v>2</v>
      </c>
      <c r="AX68" s="529"/>
    </row>
    <row r="69" spans="2:50" ht="14.25" hidden="1" customHeight="1" outlineLevel="1">
      <c r="B69" s="494"/>
      <c r="C69" s="203">
        <v>3</v>
      </c>
      <c r="D69" s="206"/>
      <c r="E69" s="203"/>
      <c r="F69" s="203"/>
      <c r="G69" s="208"/>
      <c r="H69" s="529"/>
      <c r="I69" s="209"/>
      <c r="J69" s="209"/>
      <c r="K69" s="210"/>
      <c r="L69" s="530"/>
      <c r="M69" s="209"/>
      <c r="N69" s="494"/>
      <c r="O69" s="494"/>
      <c r="P69" s="203"/>
      <c r="Q69" s="207"/>
      <c r="R69" s="208"/>
      <c r="S69" s="205"/>
      <c r="T69" s="529"/>
      <c r="U69" s="203"/>
      <c r="V69" s="207"/>
      <c r="W69" s="208"/>
      <c r="X69" s="205"/>
      <c r="Y69" s="529"/>
      <c r="Z69" s="203"/>
      <c r="AA69" s="207"/>
      <c r="AB69" s="208"/>
      <c r="AC69" s="205"/>
      <c r="AD69" s="529"/>
      <c r="AE69" s="203"/>
      <c r="AF69" s="207"/>
      <c r="AG69" s="208"/>
      <c r="AH69" s="205"/>
      <c r="AI69" s="529"/>
      <c r="AJ69" s="203"/>
      <c r="AK69" s="207"/>
      <c r="AL69" s="208"/>
      <c r="AM69" s="205"/>
      <c r="AN69" s="529"/>
      <c r="AO69" s="203"/>
      <c r="AP69" s="207"/>
      <c r="AQ69" s="208"/>
      <c r="AR69" s="205"/>
      <c r="AS69" s="529"/>
      <c r="AT69" s="203"/>
      <c r="AU69" s="207"/>
      <c r="AV69" s="208"/>
      <c r="AW69" s="205"/>
      <c r="AX69" s="529"/>
    </row>
    <row r="70" spans="2:50" ht="14.25" hidden="1" customHeight="1" outlineLevel="1">
      <c r="B70" s="494"/>
      <c r="C70" s="203">
        <v>4</v>
      </c>
      <c r="D70" s="206"/>
      <c r="E70" s="203"/>
      <c r="F70" s="203"/>
      <c r="G70" s="208"/>
      <c r="H70" s="529"/>
      <c r="I70" s="209"/>
      <c r="J70" s="209"/>
      <c r="K70" s="210"/>
      <c r="L70" s="530"/>
      <c r="M70" s="209"/>
      <c r="N70" s="494"/>
      <c r="O70" s="494"/>
      <c r="P70" s="203"/>
      <c r="Q70" s="207"/>
      <c r="R70" s="208"/>
      <c r="S70" s="205"/>
      <c r="T70" s="529"/>
      <c r="U70" s="203"/>
      <c r="V70" s="207"/>
      <c r="W70" s="208"/>
      <c r="X70" s="205"/>
      <c r="Y70" s="529"/>
      <c r="Z70" s="203"/>
      <c r="AA70" s="207"/>
      <c r="AB70" s="208"/>
      <c r="AC70" s="205"/>
      <c r="AD70" s="529"/>
      <c r="AE70" s="203"/>
      <c r="AF70" s="207"/>
      <c r="AG70" s="208"/>
      <c r="AH70" s="205"/>
      <c r="AI70" s="529"/>
      <c r="AJ70" s="203"/>
      <c r="AK70" s="207"/>
      <c r="AL70" s="208"/>
      <c r="AM70" s="205"/>
      <c r="AN70" s="529"/>
      <c r="AO70" s="203"/>
      <c r="AP70" s="207"/>
      <c r="AQ70" s="208"/>
      <c r="AR70" s="205"/>
      <c r="AS70" s="529"/>
      <c r="AT70" s="203"/>
      <c r="AU70" s="207"/>
      <c r="AV70" s="208"/>
      <c r="AW70" s="205"/>
      <c r="AX70" s="529"/>
    </row>
    <row r="71" spans="2:50" ht="14.25" hidden="1" customHeight="1" outlineLevel="1">
      <c r="B71" s="494"/>
      <c r="C71" s="203">
        <v>5</v>
      </c>
      <c r="D71" s="206"/>
      <c r="E71" s="203"/>
      <c r="F71" s="203"/>
      <c r="G71" s="208"/>
      <c r="H71" s="529"/>
      <c r="I71" s="209"/>
      <c r="J71" s="209"/>
      <c r="K71" s="210"/>
      <c r="L71" s="530"/>
      <c r="M71" s="209"/>
      <c r="N71" s="494"/>
      <c r="O71" s="494"/>
      <c r="P71" s="203"/>
      <c r="Q71" s="207"/>
      <c r="R71" s="208"/>
      <c r="S71" s="205"/>
      <c r="T71" s="529"/>
      <c r="U71" s="203"/>
      <c r="V71" s="207"/>
      <c r="W71" s="208"/>
      <c r="X71" s="205"/>
      <c r="Y71" s="529"/>
      <c r="Z71" s="203"/>
      <c r="AA71" s="207"/>
      <c r="AB71" s="208"/>
      <c r="AC71" s="205"/>
      <c r="AD71" s="529"/>
      <c r="AE71" s="203"/>
      <c r="AF71" s="207"/>
      <c r="AG71" s="208"/>
      <c r="AH71" s="205"/>
      <c r="AI71" s="529"/>
      <c r="AJ71" s="203"/>
      <c r="AK71" s="207"/>
      <c r="AL71" s="208"/>
      <c r="AM71" s="205"/>
      <c r="AN71" s="529"/>
      <c r="AO71" s="203"/>
      <c r="AP71" s="207"/>
      <c r="AQ71" s="208"/>
      <c r="AR71" s="205"/>
      <c r="AS71" s="529"/>
      <c r="AT71" s="203"/>
      <c r="AU71" s="207"/>
      <c r="AV71" s="208"/>
      <c r="AW71" s="205"/>
      <c r="AX71" s="529"/>
    </row>
    <row r="72" spans="2:50" ht="14.25" hidden="1" customHeight="1" outlineLevel="1">
      <c r="B72" s="494"/>
      <c r="C72" s="203">
        <v>6</v>
      </c>
      <c r="D72" s="206"/>
      <c r="E72" s="203"/>
      <c r="F72" s="203"/>
      <c r="G72" s="208"/>
      <c r="H72" s="529"/>
      <c r="I72" s="209"/>
      <c r="J72" s="209"/>
      <c r="K72" s="210"/>
      <c r="L72" s="530"/>
      <c r="M72" s="209"/>
      <c r="N72" s="494"/>
      <c r="O72" s="494"/>
      <c r="P72" s="203"/>
      <c r="Q72" s="207"/>
      <c r="R72" s="208"/>
      <c r="S72" s="205"/>
      <c r="T72" s="529"/>
      <c r="U72" s="203"/>
      <c r="V72" s="207"/>
      <c r="W72" s="208"/>
      <c r="X72" s="205"/>
      <c r="Y72" s="529"/>
      <c r="Z72" s="203"/>
      <c r="AA72" s="207"/>
      <c r="AB72" s="208"/>
      <c r="AC72" s="205"/>
      <c r="AD72" s="529"/>
      <c r="AE72" s="203"/>
      <c r="AF72" s="207"/>
      <c r="AG72" s="208"/>
      <c r="AH72" s="205"/>
      <c r="AI72" s="529"/>
      <c r="AJ72" s="203"/>
      <c r="AK72" s="207"/>
      <c r="AL72" s="208"/>
      <c r="AM72" s="205"/>
      <c r="AN72" s="529"/>
      <c r="AO72" s="203"/>
      <c r="AP72" s="207"/>
      <c r="AQ72" s="208"/>
      <c r="AR72" s="205"/>
      <c r="AS72" s="529"/>
      <c r="AT72" s="203"/>
      <c r="AU72" s="207"/>
      <c r="AV72" s="208"/>
      <c r="AW72" s="205"/>
      <c r="AX72" s="529"/>
    </row>
    <row r="73" spans="2:50" ht="14.25" hidden="1" customHeight="1" outlineLevel="1">
      <c r="B73" s="494"/>
      <c r="C73" s="203">
        <v>7</v>
      </c>
      <c r="D73" s="206"/>
      <c r="E73" s="203"/>
      <c r="F73" s="203"/>
      <c r="G73" s="208"/>
      <c r="H73" s="529"/>
      <c r="I73" s="209"/>
      <c r="J73" s="209"/>
      <c r="K73" s="210"/>
      <c r="L73" s="530"/>
      <c r="M73" s="209"/>
      <c r="N73" s="494"/>
      <c r="O73" s="494"/>
      <c r="P73" s="203"/>
      <c r="Q73" s="207"/>
      <c r="R73" s="208"/>
      <c r="S73" s="205"/>
      <c r="T73" s="529"/>
      <c r="U73" s="203"/>
      <c r="V73" s="207"/>
      <c r="W73" s="208"/>
      <c r="X73" s="205"/>
      <c r="Y73" s="529"/>
      <c r="Z73" s="203"/>
      <c r="AA73" s="207"/>
      <c r="AB73" s="208"/>
      <c r="AC73" s="205"/>
      <c r="AD73" s="529"/>
      <c r="AE73" s="203"/>
      <c r="AF73" s="207"/>
      <c r="AG73" s="208"/>
      <c r="AH73" s="205"/>
      <c r="AI73" s="529"/>
      <c r="AJ73" s="203"/>
      <c r="AK73" s="207"/>
      <c r="AL73" s="208"/>
      <c r="AM73" s="205"/>
      <c r="AN73" s="529"/>
      <c r="AO73" s="203"/>
      <c r="AP73" s="207"/>
      <c r="AQ73" s="208"/>
      <c r="AR73" s="205"/>
      <c r="AS73" s="529"/>
      <c r="AT73" s="203"/>
      <c r="AU73" s="207"/>
      <c r="AV73" s="208"/>
      <c r="AW73" s="205"/>
      <c r="AX73" s="529"/>
    </row>
    <row r="74" spans="2:50" ht="14.25" hidden="1" customHeight="1" outlineLevel="1">
      <c r="B74" s="494"/>
      <c r="C74" s="203">
        <v>8</v>
      </c>
      <c r="D74" s="206"/>
      <c r="E74" s="203"/>
      <c r="F74" s="203"/>
      <c r="G74" s="208"/>
      <c r="H74" s="529"/>
      <c r="I74" s="209"/>
      <c r="J74" s="209"/>
      <c r="K74" s="210"/>
      <c r="L74" s="530"/>
      <c r="M74" s="209"/>
      <c r="N74" s="494"/>
      <c r="O74" s="494"/>
      <c r="P74" s="203"/>
      <c r="Q74" s="207"/>
      <c r="R74" s="208"/>
      <c r="S74" s="205"/>
      <c r="T74" s="529"/>
      <c r="U74" s="203"/>
      <c r="V74" s="207"/>
      <c r="W74" s="208"/>
      <c r="X74" s="205"/>
      <c r="Y74" s="529"/>
      <c r="Z74" s="203"/>
      <c r="AA74" s="207"/>
      <c r="AB74" s="208"/>
      <c r="AC74" s="205"/>
      <c r="AD74" s="529"/>
      <c r="AE74" s="203"/>
      <c r="AF74" s="207"/>
      <c r="AG74" s="208"/>
      <c r="AH74" s="205"/>
      <c r="AI74" s="529"/>
      <c r="AJ74" s="203"/>
      <c r="AK74" s="207"/>
      <c r="AL74" s="208"/>
      <c r="AM74" s="205"/>
      <c r="AN74" s="529"/>
      <c r="AO74" s="203"/>
      <c r="AP74" s="207"/>
      <c r="AQ74" s="208"/>
      <c r="AR74" s="205"/>
      <c r="AS74" s="529"/>
      <c r="AT74" s="203"/>
      <c r="AU74" s="207"/>
      <c r="AV74" s="208"/>
      <c r="AW74" s="205"/>
      <c r="AX74" s="529"/>
    </row>
    <row r="75" spans="2:50" ht="14.25" hidden="1" customHeight="1" outlineLevel="1">
      <c r="B75" s="494"/>
      <c r="C75" s="203">
        <v>9</v>
      </c>
      <c r="D75" s="206"/>
      <c r="E75" s="203"/>
      <c r="F75" s="203"/>
      <c r="G75" s="208"/>
      <c r="H75" s="529"/>
      <c r="I75" s="209"/>
      <c r="J75" s="209"/>
      <c r="K75" s="210"/>
      <c r="L75" s="530"/>
      <c r="M75" s="209"/>
      <c r="N75" s="494"/>
      <c r="O75" s="494"/>
      <c r="P75" s="203"/>
      <c r="Q75" s="207"/>
      <c r="R75" s="208"/>
      <c r="S75" s="205"/>
      <c r="T75" s="529"/>
      <c r="U75" s="203"/>
      <c r="V75" s="207"/>
      <c r="W75" s="208"/>
      <c r="X75" s="205"/>
      <c r="Y75" s="529"/>
      <c r="Z75" s="203"/>
      <c r="AA75" s="207"/>
      <c r="AB75" s="208"/>
      <c r="AC75" s="205"/>
      <c r="AD75" s="529"/>
      <c r="AE75" s="203"/>
      <c r="AF75" s="207"/>
      <c r="AG75" s="208"/>
      <c r="AH75" s="205"/>
      <c r="AI75" s="529"/>
      <c r="AJ75" s="203"/>
      <c r="AK75" s="207"/>
      <c r="AL75" s="208"/>
      <c r="AM75" s="205"/>
      <c r="AN75" s="529"/>
      <c r="AO75" s="203"/>
      <c r="AP75" s="207"/>
      <c r="AQ75" s="208"/>
      <c r="AR75" s="205"/>
      <c r="AS75" s="529"/>
      <c r="AT75" s="203"/>
      <c r="AU75" s="207"/>
      <c r="AV75" s="208"/>
      <c r="AW75" s="205"/>
      <c r="AX75" s="529"/>
    </row>
    <row r="76" spans="2:50" ht="14.25" hidden="1" customHeight="1" outlineLevel="1">
      <c r="B76" s="494"/>
      <c r="C76" s="203">
        <v>10</v>
      </c>
      <c r="D76" s="206"/>
      <c r="E76" s="203"/>
      <c r="F76" s="203"/>
      <c r="G76" s="208"/>
      <c r="H76" s="529"/>
      <c r="I76" s="209"/>
      <c r="J76" s="209"/>
      <c r="K76" s="210"/>
      <c r="L76" s="530"/>
      <c r="M76" s="209"/>
      <c r="N76" s="494"/>
      <c r="O76" s="494"/>
      <c r="P76" s="203"/>
      <c r="Q76" s="207"/>
      <c r="R76" s="208"/>
      <c r="S76" s="205"/>
      <c r="T76" s="529"/>
      <c r="U76" s="203"/>
      <c r="V76" s="207"/>
      <c r="W76" s="208"/>
      <c r="X76" s="205"/>
      <c r="Y76" s="529"/>
      <c r="Z76" s="203"/>
      <c r="AA76" s="207"/>
      <c r="AB76" s="208"/>
      <c r="AC76" s="205"/>
      <c r="AD76" s="529"/>
      <c r="AE76" s="203"/>
      <c r="AF76" s="207"/>
      <c r="AG76" s="208"/>
      <c r="AH76" s="205"/>
      <c r="AI76" s="529"/>
      <c r="AJ76" s="203"/>
      <c r="AK76" s="207"/>
      <c r="AL76" s="208"/>
      <c r="AM76" s="205"/>
      <c r="AN76" s="529"/>
      <c r="AO76" s="203"/>
      <c r="AP76" s="207"/>
      <c r="AQ76" s="208"/>
      <c r="AR76" s="205"/>
      <c r="AS76" s="529"/>
      <c r="AT76" s="203"/>
      <c r="AU76" s="207"/>
      <c r="AV76" s="208"/>
      <c r="AW76" s="205"/>
      <c r="AX76" s="529"/>
    </row>
    <row r="77" spans="2:50" ht="14.25" hidden="1" customHeight="1" outlineLevel="1">
      <c r="B77" s="494"/>
      <c r="C77" s="203">
        <v>11</v>
      </c>
      <c r="D77" s="206"/>
      <c r="E77" s="203"/>
      <c r="F77" s="203"/>
      <c r="G77" s="208"/>
      <c r="H77" s="529"/>
      <c r="I77" s="209"/>
      <c r="J77" s="209"/>
      <c r="K77" s="210"/>
      <c r="L77" s="530"/>
      <c r="M77" s="209"/>
      <c r="N77" s="494"/>
      <c r="O77" s="494"/>
      <c r="P77" s="203"/>
      <c r="Q77" s="207"/>
      <c r="R77" s="208"/>
      <c r="S77" s="205"/>
      <c r="T77" s="529"/>
      <c r="U77" s="203"/>
      <c r="V77" s="207"/>
      <c r="W77" s="208"/>
      <c r="X77" s="205"/>
      <c r="Y77" s="529"/>
      <c r="Z77" s="203"/>
      <c r="AA77" s="207"/>
      <c r="AB77" s="208"/>
      <c r="AC77" s="205"/>
      <c r="AD77" s="529"/>
      <c r="AE77" s="203"/>
      <c r="AF77" s="207"/>
      <c r="AG77" s="208"/>
      <c r="AH77" s="205"/>
      <c r="AI77" s="529"/>
      <c r="AJ77" s="203"/>
      <c r="AK77" s="207"/>
      <c r="AL77" s="208"/>
      <c r="AM77" s="205"/>
      <c r="AN77" s="529"/>
      <c r="AO77" s="203"/>
      <c r="AP77" s="207"/>
      <c r="AQ77" s="208"/>
      <c r="AR77" s="205"/>
      <c r="AS77" s="529"/>
      <c r="AT77" s="203"/>
      <c r="AU77" s="207"/>
      <c r="AV77" s="208"/>
      <c r="AW77" s="205"/>
      <c r="AX77" s="529"/>
    </row>
    <row r="78" spans="2:50" ht="14.25" hidden="1" customHeight="1" outlineLevel="1">
      <c r="B78" s="494"/>
      <c r="C78" s="203">
        <v>12</v>
      </c>
      <c r="D78" s="206"/>
      <c r="E78" s="203"/>
      <c r="F78" s="203"/>
      <c r="G78" s="208"/>
      <c r="H78" s="529"/>
      <c r="I78" s="209"/>
      <c r="J78" s="209"/>
      <c r="K78" s="210"/>
      <c r="L78" s="530"/>
      <c r="M78" s="209"/>
      <c r="N78" s="494"/>
      <c r="O78" s="494"/>
      <c r="P78" s="203"/>
      <c r="Q78" s="207"/>
      <c r="R78" s="208"/>
      <c r="S78" s="205"/>
      <c r="T78" s="529"/>
      <c r="U78" s="203"/>
      <c r="V78" s="207"/>
      <c r="W78" s="208"/>
      <c r="X78" s="205"/>
      <c r="Y78" s="529"/>
      <c r="Z78" s="203"/>
      <c r="AA78" s="207"/>
      <c r="AB78" s="208"/>
      <c r="AC78" s="205"/>
      <c r="AD78" s="529"/>
      <c r="AE78" s="203"/>
      <c r="AF78" s="207"/>
      <c r="AG78" s="208"/>
      <c r="AH78" s="205"/>
      <c r="AI78" s="529"/>
      <c r="AJ78" s="203"/>
      <c r="AK78" s="207"/>
      <c r="AL78" s="208"/>
      <c r="AM78" s="205"/>
      <c r="AN78" s="529"/>
      <c r="AO78" s="203"/>
      <c r="AP78" s="207"/>
      <c r="AQ78" s="208"/>
      <c r="AR78" s="205"/>
      <c r="AS78" s="529"/>
      <c r="AT78" s="203"/>
      <c r="AU78" s="207"/>
      <c r="AV78" s="208"/>
      <c r="AW78" s="205"/>
      <c r="AX78" s="529"/>
    </row>
    <row r="79" spans="2:50" ht="14.25" hidden="1" customHeight="1" outlineLevel="1">
      <c r="B79" s="494"/>
      <c r="C79" s="203">
        <v>13</v>
      </c>
      <c r="D79" s="206"/>
      <c r="E79" s="203"/>
      <c r="F79" s="203"/>
      <c r="G79" s="208"/>
      <c r="H79" s="529"/>
      <c r="I79" s="209"/>
      <c r="J79" s="209"/>
      <c r="K79" s="210"/>
      <c r="L79" s="530"/>
      <c r="M79" s="209"/>
      <c r="N79" s="494"/>
      <c r="O79" s="494"/>
      <c r="P79" s="203"/>
      <c r="Q79" s="207"/>
      <c r="R79" s="208"/>
      <c r="S79" s="205"/>
      <c r="T79" s="529"/>
      <c r="U79" s="203"/>
      <c r="V79" s="207"/>
      <c r="W79" s="208"/>
      <c r="X79" s="205"/>
      <c r="Y79" s="529"/>
      <c r="Z79" s="203"/>
      <c r="AA79" s="207"/>
      <c r="AB79" s="208"/>
      <c r="AC79" s="205"/>
      <c r="AD79" s="529"/>
      <c r="AE79" s="203"/>
      <c r="AF79" s="207"/>
      <c r="AG79" s="208"/>
      <c r="AH79" s="205"/>
      <c r="AI79" s="529"/>
      <c r="AJ79" s="203"/>
      <c r="AK79" s="207"/>
      <c r="AL79" s="208"/>
      <c r="AM79" s="205"/>
      <c r="AN79" s="529"/>
      <c r="AO79" s="203"/>
      <c r="AP79" s="207"/>
      <c r="AQ79" s="208"/>
      <c r="AR79" s="205"/>
      <c r="AS79" s="529"/>
      <c r="AT79" s="203"/>
      <c r="AU79" s="207"/>
      <c r="AV79" s="208"/>
      <c r="AW79" s="205"/>
      <c r="AX79" s="529"/>
    </row>
    <row r="80" spans="2:50" ht="14.25" hidden="1" customHeight="1" outlineLevel="1">
      <c r="B80" s="494"/>
      <c r="C80" s="203">
        <v>14</v>
      </c>
      <c r="D80" s="206"/>
      <c r="E80" s="203"/>
      <c r="F80" s="203"/>
      <c r="G80" s="208"/>
      <c r="H80" s="529"/>
      <c r="I80" s="209"/>
      <c r="J80" s="209"/>
      <c r="K80" s="210"/>
      <c r="L80" s="530"/>
      <c r="M80" s="209"/>
      <c r="N80" s="494"/>
      <c r="O80" s="494"/>
      <c r="P80" s="203"/>
      <c r="Q80" s="207"/>
      <c r="R80" s="208"/>
      <c r="S80" s="205"/>
      <c r="T80" s="529"/>
      <c r="U80" s="203"/>
      <c r="V80" s="207"/>
      <c r="W80" s="208"/>
      <c r="X80" s="205"/>
      <c r="Y80" s="529"/>
      <c r="Z80" s="203"/>
      <c r="AA80" s="207"/>
      <c r="AB80" s="208"/>
      <c r="AC80" s="205"/>
      <c r="AD80" s="529"/>
      <c r="AE80" s="203"/>
      <c r="AF80" s="207"/>
      <c r="AG80" s="208"/>
      <c r="AH80" s="205"/>
      <c r="AI80" s="529"/>
      <c r="AJ80" s="203"/>
      <c r="AK80" s="207"/>
      <c r="AL80" s="208"/>
      <c r="AM80" s="205"/>
      <c r="AN80" s="529"/>
      <c r="AO80" s="203"/>
      <c r="AP80" s="207"/>
      <c r="AQ80" s="208"/>
      <c r="AR80" s="205"/>
      <c r="AS80" s="529"/>
      <c r="AT80" s="203"/>
      <c r="AU80" s="207"/>
      <c r="AV80" s="208"/>
      <c r="AW80" s="205"/>
      <c r="AX80" s="529"/>
    </row>
    <row r="81" spans="2:50" ht="14.25" hidden="1" customHeight="1" outlineLevel="1">
      <c r="B81" s="494"/>
      <c r="C81" s="203">
        <v>15</v>
      </c>
      <c r="D81" s="206"/>
      <c r="E81" s="203"/>
      <c r="F81" s="203"/>
      <c r="G81" s="208"/>
      <c r="H81" s="529"/>
      <c r="I81" s="209"/>
      <c r="J81" s="209"/>
      <c r="K81" s="210"/>
      <c r="L81" s="530"/>
      <c r="M81" s="209"/>
      <c r="N81" s="494"/>
      <c r="O81" s="494"/>
      <c r="P81" s="203"/>
      <c r="Q81" s="207"/>
      <c r="R81" s="208"/>
      <c r="S81" s="205"/>
      <c r="T81" s="529"/>
      <c r="U81" s="203"/>
      <c r="V81" s="207"/>
      <c r="W81" s="208"/>
      <c r="X81" s="205"/>
      <c r="Y81" s="529"/>
      <c r="Z81" s="203"/>
      <c r="AA81" s="207"/>
      <c r="AB81" s="208"/>
      <c r="AC81" s="205"/>
      <c r="AD81" s="529"/>
      <c r="AE81" s="203"/>
      <c r="AF81" s="207"/>
      <c r="AG81" s="208"/>
      <c r="AH81" s="205"/>
      <c r="AI81" s="529"/>
      <c r="AJ81" s="203"/>
      <c r="AK81" s="207"/>
      <c r="AL81" s="208"/>
      <c r="AM81" s="205"/>
      <c r="AN81" s="529"/>
      <c r="AO81" s="203"/>
      <c r="AP81" s="207"/>
      <c r="AQ81" s="208"/>
      <c r="AR81" s="205"/>
      <c r="AS81" s="529"/>
      <c r="AT81" s="203"/>
      <c r="AU81" s="207"/>
      <c r="AV81" s="208"/>
      <c r="AW81" s="205"/>
      <c r="AX81" s="529"/>
    </row>
    <row r="82" spans="2:50" ht="14.25" hidden="1" customHeight="1" outlineLevel="1" collapsed="1">
      <c r="B82" s="531" t="s">
        <v>619</v>
      </c>
      <c r="C82" s="532"/>
      <c r="D82" s="532"/>
      <c r="E82" s="532"/>
      <c r="F82" s="532"/>
      <c r="G82" s="532"/>
      <c r="H82" s="532"/>
      <c r="I82" s="532"/>
      <c r="J82" s="532"/>
      <c r="K82" s="532"/>
      <c r="L82" s="532"/>
      <c r="M82" s="533"/>
      <c r="N82" s="575" t="s">
        <v>445</v>
      </c>
      <c r="O82" s="575" t="s">
        <v>105</v>
      </c>
      <c r="P82" s="587">
        <f>AT62+1</f>
        <v>45895</v>
      </c>
      <c r="Q82" s="588"/>
      <c r="R82" s="588"/>
      <c r="S82" s="588"/>
      <c r="T82" s="588"/>
      <c r="U82" s="589">
        <f>P82+1</f>
        <v>45896</v>
      </c>
      <c r="V82" s="590"/>
      <c r="W82" s="590"/>
      <c r="X82" s="590"/>
      <c r="Y82" s="590"/>
      <c r="Z82" s="587">
        <f t="shared" ref="Z82" si="87">U82+1</f>
        <v>45897</v>
      </c>
      <c r="AA82" s="588"/>
      <c r="AB82" s="588"/>
      <c r="AC82" s="588"/>
      <c r="AD82" s="588"/>
      <c r="AE82" s="589">
        <f t="shared" ref="AE82" si="88">Z82+1</f>
        <v>45898</v>
      </c>
      <c r="AF82" s="590"/>
      <c r="AG82" s="590"/>
      <c r="AH82" s="590"/>
      <c r="AI82" s="590"/>
      <c r="AJ82" s="591">
        <f t="shared" ref="AJ82" si="89">AE82+1</f>
        <v>45899</v>
      </c>
      <c r="AK82" s="592"/>
      <c r="AL82" s="592"/>
      <c r="AM82" s="592"/>
      <c r="AN82" s="593"/>
      <c r="AO82" s="589">
        <f t="shared" ref="AO82" si="90">AJ82+1</f>
        <v>45900</v>
      </c>
      <c r="AP82" s="590"/>
      <c r="AQ82" s="590"/>
      <c r="AR82" s="590"/>
      <c r="AS82" s="590"/>
      <c r="AT82" s="591">
        <f t="shared" ref="AT82" si="91">AO82+1</f>
        <v>45901</v>
      </c>
      <c r="AU82" s="592"/>
      <c r="AV82" s="592"/>
      <c r="AW82" s="592"/>
      <c r="AX82" s="593"/>
    </row>
    <row r="83" spans="2:50" ht="14.25" hidden="1" customHeight="1" outlineLevel="1">
      <c r="B83" s="534"/>
      <c r="C83" s="534"/>
      <c r="D83" s="534"/>
      <c r="E83" s="534"/>
      <c r="F83" s="534"/>
      <c r="G83" s="534"/>
      <c r="H83" s="534"/>
      <c r="I83" s="534"/>
      <c r="J83" s="534"/>
      <c r="K83" s="534"/>
      <c r="L83" s="534"/>
      <c r="M83" s="535"/>
      <c r="N83" s="577"/>
      <c r="O83" s="577"/>
      <c r="P83" s="594">
        <f>P82</f>
        <v>45895</v>
      </c>
      <c r="Q83" s="594"/>
      <c r="R83" s="594"/>
      <c r="S83" s="594"/>
      <c r="T83" s="594"/>
      <c r="U83" s="595">
        <f>U82</f>
        <v>45896</v>
      </c>
      <c r="V83" s="595"/>
      <c r="W83" s="595"/>
      <c r="X83" s="595"/>
      <c r="Y83" s="595"/>
      <c r="Z83" s="594">
        <f t="shared" ref="Z83" si="92">Z82</f>
        <v>45897</v>
      </c>
      <c r="AA83" s="594"/>
      <c r="AB83" s="594"/>
      <c r="AC83" s="594"/>
      <c r="AD83" s="594"/>
      <c r="AE83" s="595">
        <f t="shared" ref="AE83" si="93">AE82</f>
        <v>45898</v>
      </c>
      <c r="AF83" s="595"/>
      <c r="AG83" s="595"/>
      <c r="AH83" s="595"/>
      <c r="AI83" s="595"/>
      <c r="AJ83" s="596">
        <f t="shared" ref="AJ83" si="94">AJ82</f>
        <v>45899</v>
      </c>
      <c r="AK83" s="597"/>
      <c r="AL83" s="597"/>
      <c r="AM83" s="597"/>
      <c r="AN83" s="598"/>
      <c r="AO83" s="595">
        <f t="shared" ref="AO83" si="95">AO82</f>
        <v>45900</v>
      </c>
      <c r="AP83" s="595"/>
      <c r="AQ83" s="595"/>
      <c r="AR83" s="595"/>
      <c r="AS83" s="595"/>
      <c r="AT83" s="596">
        <f t="shared" ref="AT83" si="96">AT82</f>
        <v>45901</v>
      </c>
      <c r="AU83" s="597"/>
      <c r="AV83" s="597"/>
      <c r="AW83" s="597"/>
      <c r="AX83" s="598"/>
    </row>
    <row r="84" spans="2:50" ht="14.25" hidden="1" customHeight="1" outlineLevel="1">
      <c r="B84" s="494" t="s">
        <v>165</v>
      </c>
      <c r="C84" s="494" t="s">
        <v>160</v>
      </c>
      <c r="D84" s="494"/>
      <c r="E84" s="494" t="s">
        <v>161</v>
      </c>
      <c r="F84" s="494"/>
      <c r="G84" s="494"/>
      <c r="H84" s="494" t="s">
        <v>166</v>
      </c>
      <c r="I84" s="527" t="s">
        <v>446</v>
      </c>
      <c r="J84" s="527"/>
      <c r="K84" s="527"/>
      <c r="L84" s="527" t="s">
        <v>166</v>
      </c>
      <c r="M84" s="527" t="s">
        <v>168</v>
      </c>
      <c r="N84" s="494"/>
      <c r="O84" s="494" t="s">
        <v>167</v>
      </c>
      <c r="P84" s="494" t="s">
        <v>163</v>
      </c>
      <c r="Q84" s="494"/>
      <c r="R84" s="494"/>
      <c r="S84" s="494"/>
      <c r="T84" s="494" t="s">
        <v>166</v>
      </c>
      <c r="U84" s="494" t="s">
        <v>163</v>
      </c>
      <c r="V84" s="494"/>
      <c r="W84" s="494"/>
      <c r="X84" s="494"/>
      <c r="Y84" s="494" t="s">
        <v>166</v>
      </c>
      <c r="Z84" s="494" t="s">
        <v>163</v>
      </c>
      <c r="AA84" s="494"/>
      <c r="AB84" s="494"/>
      <c r="AC84" s="494"/>
      <c r="AD84" s="494" t="s">
        <v>166</v>
      </c>
      <c r="AE84" s="494" t="s">
        <v>163</v>
      </c>
      <c r="AF84" s="494"/>
      <c r="AG84" s="494"/>
      <c r="AH84" s="494"/>
      <c r="AI84" s="494" t="s">
        <v>166</v>
      </c>
      <c r="AJ84" s="494" t="s">
        <v>163</v>
      </c>
      <c r="AK84" s="494"/>
      <c r="AL84" s="494"/>
      <c r="AM84" s="494"/>
      <c r="AN84" s="494" t="s">
        <v>166</v>
      </c>
      <c r="AO84" s="494" t="s">
        <v>163</v>
      </c>
      <c r="AP84" s="494"/>
      <c r="AQ84" s="494"/>
      <c r="AR84" s="494"/>
      <c r="AS84" s="494" t="s">
        <v>166</v>
      </c>
      <c r="AT84" s="494" t="s">
        <v>163</v>
      </c>
      <c r="AU84" s="494"/>
      <c r="AV84" s="494"/>
      <c r="AW84" s="494"/>
      <c r="AX84" s="494" t="s">
        <v>166</v>
      </c>
    </row>
    <row r="85" spans="2:50" ht="14.25" hidden="1" customHeight="1" outlineLevel="1">
      <c r="B85" s="494"/>
      <c r="C85" s="494"/>
      <c r="D85" s="494"/>
      <c r="E85" s="494" t="s">
        <v>447</v>
      </c>
      <c r="F85" s="494"/>
      <c r="G85" s="494"/>
      <c r="H85" s="494"/>
      <c r="I85" s="527" t="s">
        <v>447</v>
      </c>
      <c r="J85" s="527"/>
      <c r="K85" s="527"/>
      <c r="L85" s="527"/>
      <c r="M85" s="527"/>
      <c r="N85" s="494"/>
      <c r="O85" s="494"/>
      <c r="P85" s="494" t="s">
        <v>448</v>
      </c>
      <c r="Q85" s="494"/>
      <c r="R85" s="494"/>
      <c r="S85" s="494"/>
      <c r="T85" s="494"/>
      <c r="U85" s="494" t="s">
        <v>448</v>
      </c>
      <c r="V85" s="494"/>
      <c r="W85" s="494"/>
      <c r="X85" s="494"/>
      <c r="Y85" s="494"/>
      <c r="Z85" s="494" t="s">
        <v>448</v>
      </c>
      <c r="AA85" s="494"/>
      <c r="AB85" s="494"/>
      <c r="AC85" s="494"/>
      <c r="AD85" s="494"/>
      <c r="AE85" s="494" t="s">
        <v>448</v>
      </c>
      <c r="AF85" s="494"/>
      <c r="AG85" s="494"/>
      <c r="AH85" s="494"/>
      <c r="AI85" s="494"/>
      <c r="AJ85" s="494" t="s">
        <v>448</v>
      </c>
      <c r="AK85" s="494"/>
      <c r="AL85" s="494"/>
      <c r="AM85" s="494"/>
      <c r="AN85" s="494"/>
      <c r="AO85" s="494" t="s">
        <v>448</v>
      </c>
      <c r="AP85" s="494"/>
      <c r="AQ85" s="494"/>
      <c r="AR85" s="494"/>
      <c r="AS85" s="494"/>
      <c r="AT85" s="494" t="s">
        <v>448</v>
      </c>
      <c r="AU85" s="494"/>
      <c r="AV85" s="494"/>
      <c r="AW85" s="494"/>
      <c r="AX85" s="494"/>
    </row>
    <row r="86" spans="2:50" ht="14.25" hidden="1" customHeight="1" outlineLevel="1">
      <c r="B86" s="494"/>
      <c r="C86" s="494"/>
      <c r="D86" s="494"/>
      <c r="E86" s="203" t="s">
        <v>162</v>
      </c>
      <c r="F86" s="203" t="s">
        <v>449</v>
      </c>
      <c r="G86" s="203" t="s">
        <v>164</v>
      </c>
      <c r="H86" s="494"/>
      <c r="I86" s="204" t="s">
        <v>162</v>
      </c>
      <c r="J86" s="204" t="s">
        <v>449</v>
      </c>
      <c r="K86" s="204" t="s">
        <v>164</v>
      </c>
      <c r="L86" s="527"/>
      <c r="M86" s="527"/>
      <c r="N86" s="494"/>
      <c r="O86" s="494"/>
      <c r="P86" s="203" t="s">
        <v>162</v>
      </c>
      <c r="Q86" s="203" t="s">
        <v>449</v>
      </c>
      <c r="R86" s="203" t="s">
        <v>164</v>
      </c>
      <c r="S86" s="205" t="s">
        <v>168</v>
      </c>
      <c r="T86" s="494"/>
      <c r="U86" s="203" t="s">
        <v>162</v>
      </c>
      <c r="V86" s="203" t="s">
        <v>449</v>
      </c>
      <c r="W86" s="203" t="s">
        <v>164</v>
      </c>
      <c r="X86" s="205" t="s">
        <v>168</v>
      </c>
      <c r="Y86" s="494"/>
      <c r="Z86" s="203" t="s">
        <v>162</v>
      </c>
      <c r="AA86" s="203" t="s">
        <v>449</v>
      </c>
      <c r="AB86" s="203" t="s">
        <v>164</v>
      </c>
      <c r="AC86" s="205" t="s">
        <v>168</v>
      </c>
      <c r="AD86" s="494"/>
      <c r="AE86" s="203" t="s">
        <v>162</v>
      </c>
      <c r="AF86" s="203" t="s">
        <v>449</v>
      </c>
      <c r="AG86" s="203" t="s">
        <v>164</v>
      </c>
      <c r="AH86" s="205" t="s">
        <v>168</v>
      </c>
      <c r="AI86" s="494"/>
      <c r="AJ86" s="203" t="s">
        <v>162</v>
      </c>
      <c r="AK86" s="203" t="s">
        <v>449</v>
      </c>
      <c r="AL86" s="203" t="s">
        <v>164</v>
      </c>
      <c r="AM86" s="205" t="s">
        <v>168</v>
      </c>
      <c r="AN86" s="494"/>
      <c r="AO86" s="203" t="s">
        <v>162</v>
      </c>
      <c r="AP86" s="203" t="s">
        <v>449</v>
      </c>
      <c r="AQ86" s="203" t="s">
        <v>164</v>
      </c>
      <c r="AR86" s="205" t="s">
        <v>168</v>
      </c>
      <c r="AS86" s="494"/>
      <c r="AT86" s="203" t="s">
        <v>162</v>
      </c>
      <c r="AU86" s="203" t="s">
        <v>449</v>
      </c>
      <c r="AV86" s="203" t="s">
        <v>164</v>
      </c>
      <c r="AW86" s="205" t="s">
        <v>168</v>
      </c>
      <c r="AX86" s="494"/>
    </row>
    <row r="87" spans="2:50" ht="14.25" hidden="1" customHeight="1" outlineLevel="1">
      <c r="B87" s="494" t="s">
        <v>145</v>
      </c>
      <c r="C87" s="203">
        <v>1</v>
      </c>
      <c r="D87" s="206" t="s">
        <v>428</v>
      </c>
      <c r="E87" s="203">
        <v>13</v>
      </c>
      <c r="F87" s="203">
        <v>1200</v>
      </c>
      <c r="G87" s="208">
        <f t="shared" ref="G87:G88" si="97">F87/E87</f>
        <v>92.307692307692307</v>
      </c>
      <c r="H87" s="529">
        <f>AVERAGE(G87:G101)</f>
        <v>85.284280936454849</v>
      </c>
      <c r="I87" s="209">
        <f>AVERAGE(P87,U87,Z87,AE87,AJ87,AO87,AT87)</f>
        <v>13</v>
      </c>
      <c r="J87" s="209">
        <f>AVERAGE(Q87,V87,AA87,AF87,AK87,AP87,AU87)</f>
        <v>1059.9347193227752</v>
      </c>
      <c r="K87" s="210">
        <f>AVERAGE(R87,W87,AB87,AG87,AL87,AQ87,AV87)</f>
        <v>81.533439947905791</v>
      </c>
      <c r="L87" s="530">
        <f>IFERROR(AVERAGE(K87:K101),"-")</f>
        <v>74.332230669579673</v>
      </c>
      <c r="M87" s="209">
        <f>RANK(K87, K$87:$K$101)</f>
        <v>1</v>
      </c>
      <c r="N87" s="494"/>
      <c r="O87" s="494"/>
      <c r="P87" s="207">
        <v>13</v>
      </c>
      <c r="Q87" s="207">
        <v>1059.6372084710927</v>
      </c>
      <c r="R87" s="208">
        <f t="shared" ref="R87:R88" si="98">Q87/P87</f>
        <v>81.510554497776354</v>
      </c>
      <c r="S87" s="205">
        <f>RANK(R87, R$87:R$101)</f>
        <v>1</v>
      </c>
      <c r="T87" s="529">
        <f>AVERAGE(R87:R101)</f>
        <v>74.299784581020901</v>
      </c>
      <c r="U87" s="207">
        <v>13</v>
      </c>
      <c r="V87" s="207">
        <v>1059.695613249776</v>
      </c>
      <c r="W87" s="208">
        <f t="shared" ref="W87:W88" si="99">V87/U87</f>
        <v>81.515047173059685</v>
      </c>
      <c r="X87" s="205">
        <f>RANK(W87, W$87:W$101)</f>
        <v>1</v>
      </c>
      <c r="Y87" s="529">
        <f>AVERAGE(W87:W101)</f>
        <v>74.308453504007346</v>
      </c>
      <c r="Z87" s="207">
        <v>13</v>
      </c>
      <c r="AA87" s="207">
        <v>1059.7745953732733</v>
      </c>
      <c r="AB87" s="208">
        <f t="shared" ref="AB87:AB88" si="100">AA87/Z87</f>
        <v>81.52112272102103</v>
      </c>
      <c r="AC87" s="205">
        <f>RANK(AB87, AB$87:AB$101)</f>
        <v>1</v>
      </c>
      <c r="AD87" s="529">
        <f>AVERAGE(AB87:AB101)</f>
        <v>74.312238504749303</v>
      </c>
      <c r="AE87" s="207">
        <v>13</v>
      </c>
      <c r="AF87" s="207">
        <v>1059.8656193810921</v>
      </c>
      <c r="AG87" s="208">
        <f t="shared" ref="AG87:AG88" si="101">AF87/AE87</f>
        <v>81.528124567776317</v>
      </c>
      <c r="AH87" s="205">
        <f>RANK(AG87, AG$87:AG$101)</f>
        <v>1</v>
      </c>
      <c r="AI87" s="529">
        <f>AVERAGE(AG87:AG101)</f>
        <v>74.330077441447003</v>
      </c>
      <c r="AJ87" s="207">
        <v>13</v>
      </c>
      <c r="AK87" s="207">
        <v>1059.937229620833</v>
      </c>
      <c r="AL87" s="208">
        <f t="shared" ref="AL87:AL88" si="102">AK87/AJ87</f>
        <v>81.533633047756382</v>
      </c>
      <c r="AM87" s="205">
        <f>RANK(AL87, AL$87:AL$101)</f>
        <v>1</v>
      </c>
      <c r="AN87" s="529">
        <f>AVERAGE(AL87:AL101)</f>
        <v>74.357026301180156</v>
      </c>
      <c r="AO87" s="207">
        <v>13</v>
      </c>
      <c r="AP87" s="207">
        <v>1059.9904988123515</v>
      </c>
      <c r="AQ87" s="208">
        <f t="shared" ref="AQ87:AQ88" si="103">AP87/AO87</f>
        <v>81.537730677873185</v>
      </c>
      <c r="AR87" s="205">
        <f>RANK(AQ87, AQ$87:AQ$101)</f>
        <v>1</v>
      </c>
      <c r="AS87" s="529">
        <f>AVERAGE(AQ87:AQ101)</f>
        <v>74.345957518862193</v>
      </c>
      <c r="AT87" s="207">
        <v>13</v>
      </c>
      <c r="AU87" s="207">
        <v>1060.6422703510084</v>
      </c>
      <c r="AV87" s="208">
        <f t="shared" ref="AV87:AV88" si="104">AU87/AT87</f>
        <v>81.587866950077569</v>
      </c>
      <c r="AW87" s="205">
        <f>RANK(AV87, AV$87:AV$101)</f>
        <v>1</v>
      </c>
      <c r="AX87" s="529">
        <f>AVERAGE(AV87:AV101)</f>
        <v>74.372076835790836</v>
      </c>
    </row>
    <row r="88" spans="2:50" ht="14.25" hidden="1" customHeight="1" outlineLevel="1">
      <c r="B88" s="494"/>
      <c r="C88" s="203">
        <v>2</v>
      </c>
      <c r="D88" s="206" t="s">
        <v>381</v>
      </c>
      <c r="E88" s="203">
        <v>23</v>
      </c>
      <c r="F88" s="203">
        <v>1800</v>
      </c>
      <c r="G88" s="208">
        <f t="shared" si="97"/>
        <v>78.260869565217391</v>
      </c>
      <c r="H88" s="529"/>
      <c r="I88" s="209">
        <f t="shared" ref="I88:K88" si="105">AVERAGE(P88,U88,Z88,AE88,AJ88,AO88,AT88)</f>
        <v>23</v>
      </c>
      <c r="J88" s="209">
        <f t="shared" si="105"/>
        <v>1544.0134919988323</v>
      </c>
      <c r="K88" s="210">
        <f t="shared" si="105"/>
        <v>67.131021391253554</v>
      </c>
      <c r="L88" s="530"/>
      <c r="M88" s="209">
        <f>RANK(K88, K$87:$K$101)</f>
        <v>2</v>
      </c>
      <c r="N88" s="494"/>
      <c r="O88" s="494"/>
      <c r="P88" s="207">
        <v>23</v>
      </c>
      <c r="Q88" s="207">
        <v>1543.0473372781053</v>
      </c>
      <c r="R88" s="208">
        <f t="shared" si="98"/>
        <v>67.089014664265449</v>
      </c>
      <c r="S88" s="205">
        <f t="shared" ref="S88" si="106">RANK(R88, R$87:R$101)</f>
        <v>2</v>
      </c>
      <c r="T88" s="529"/>
      <c r="U88" s="207">
        <v>23</v>
      </c>
      <c r="V88" s="207">
        <v>1543.3427762039653</v>
      </c>
      <c r="W88" s="208">
        <f t="shared" si="99"/>
        <v>67.101859834955007</v>
      </c>
      <c r="X88" s="205">
        <f t="shared" ref="X88" si="107">RANK(W88, W$87:W$101)</f>
        <v>2</v>
      </c>
      <c r="Y88" s="529"/>
      <c r="Z88" s="207">
        <v>23</v>
      </c>
      <c r="AA88" s="207">
        <v>1543.3771486349838</v>
      </c>
      <c r="AB88" s="208">
        <f t="shared" si="100"/>
        <v>67.103354288477561</v>
      </c>
      <c r="AC88" s="205">
        <f t="shared" ref="AC88" si="108">RANK(AB88, AB$87:AB$101)</f>
        <v>2</v>
      </c>
      <c r="AD88" s="529"/>
      <c r="AE88" s="207">
        <v>23</v>
      </c>
      <c r="AF88" s="207">
        <v>1544.0366972477073</v>
      </c>
      <c r="AG88" s="208">
        <f t="shared" si="101"/>
        <v>67.132030315117703</v>
      </c>
      <c r="AH88" s="205">
        <f t="shared" ref="AH88" si="109">RANK(AG88, AG$87:AG$101)</f>
        <v>2</v>
      </c>
      <c r="AI88" s="529"/>
      <c r="AJ88" s="207">
        <v>23</v>
      </c>
      <c r="AK88" s="207">
        <v>1545.1496497558908</v>
      </c>
      <c r="AL88" s="208">
        <f t="shared" si="102"/>
        <v>67.180419554603944</v>
      </c>
      <c r="AM88" s="205">
        <f t="shared" ref="AM88" si="110">RANK(AL88, AL$87:AL$101)</f>
        <v>2</v>
      </c>
      <c r="AN88" s="529"/>
      <c r="AO88" s="207">
        <v>23</v>
      </c>
      <c r="AP88" s="207">
        <v>1544.5462402765775</v>
      </c>
      <c r="AQ88" s="208">
        <f t="shared" si="103"/>
        <v>67.1541843598512</v>
      </c>
      <c r="AR88" s="205">
        <f t="shared" ref="AR88" si="111">RANK(AQ88, AQ$87:AQ$101)</f>
        <v>2</v>
      </c>
      <c r="AS88" s="529"/>
      <c r="AT88" s="207">
        <v>23</v>
      </c>
      <c r="AU88" s="207">
        <v>1544.5945945945946</v>
      </c>
      <c r="AV88" s="208">
        <f t="shared" si="104"/>
        <v>67.156286721504117</v>
      </c>
      <c r="AW88" s="205">
        <f t="shared" ref="AW88" si="112">RANK(AV88, AV$87:AV$101)</f>
        <v>2</v>
      </c>
      <c r="AX88" s="529"/>
    </row>
    <row r="89" spans="2:50" ht="14.25" hidden="1" customHeight="1" outlineLevel="1">
      <c r="B89" s="494"/>
      <c r="C89" s="203">
        <v>3</v>
      </c>
      <c r="D89" s="206"/>
      <c r="E89" s="203"/>
      <c r="F89" s="203"/>
      <c r="G89" s="208"/>
      <c r="H89" s="529"/>
      <c r="I89" s="209"/>
      <c r="J89" s="209"/>
      <c r="K89" s="210"/>
      <c r="L89" s="530"/>
      <c r="M89" s="209"/>
      <c r="N89" s="494"/>
      <c r="O89" s="494"/>
      <c r="P89" s="203"/>
      <c r="Q89" s="203"/>
      <c r="R89" s="208"/>
      <c r="S89" s="205"/>
      <c r="T89" s="529"/>
      <c r="U89" s="203"/>
      <c r="V89" s="203"/>
      <c r="W89" s="208"/>
      <c r="X89" s="205"/>
      <c r="Y89" s="529"/>
      <c r="Z89" s="203"/>
      <c r="AA89" s="203"/>
      <c r="AB89" s="208"/>
      <c r="AC89" s="205"/>
      <c r="AD89" s="529"/>
      <c r="AE89" s="203"/>
      <c r="AF89" s="203"/>
      <c r="AG89" s="208"/>
      <c r="AH89" s="205"/>
      <c r="AI89" s="529"/>
      <c r="AJ89" s="203"/>
      <c r="AK89" s="203"/>
      <c r="AL89" s="208"/>
      <c r="AM89" s="205"/>
      <c r="AN89" s="529"/>
      <c r="AO89" s="203"/>
      <c r="AP89" s="203"/>
      <c r="AQ89" s="208"/>
      <c r="AR89" s="205"/>
      <c r="AS89" s="529"/>
      <c r="AT89" s="203"/>
      <c r="AU89" s="203"/>
      <c r="AV89" s="208"/>
      <c r="AW89" s="205"/>
      <c r="AX89" s="529"/>
    </row>
    <row r="90" spans="2:50" ht="14.25" hidden="1" customHeight="1" outlineLevel="1">
      <c r="B90" s="494"/>
      <c r="C90" s="203">
        <v>4</v>
      </c>
      <c r="D90" s="206"/>
      <c r="E90" s="203"/>
      <c r="F90" s="203"/>
      <c r="G90" s="208"/>
      <c r="H90" s="529"/>
      <c r="I90" s="209"/>
      <c r="J90" s="209"/>
      <c r="K90" s="210"/>
      <c r="L90" s="530"/>
      <c r="M90" s="209"/>
      <c r="N90" s="494"/>
      <c r="O90" s="494"/>
      <c r="P90" s="203"/>
      <c r="Q90" s="203"/>
      <c r="R90" s="208"/>
      <c r="S90" s="205"/>
      <c r="T90" s="529"/>
      <c r="U90" s="203"/>
      <c r="V90" s="203"/>
      <c r="W90" s="208"/>
      <c r="X90" s="205"/>
      <c r="Y90" s="529"/>
      <c r="Z90" s="203"/>
      <c r="AA90" s="203"/>
      <c r="AB90" s="208"/>
      <c r="AC90" s="205"/>
      <c r="AD90" s="529"/>
      <c r="AE90" s="203"/>
      <c r="AF90" s="203"/>
      <c r="AG90" s="208"/>
      <c r="AH90" s="205"/>
      <c r="AI90" s="529"/>
      <c r="AJ90" s="203"/>
      <c r="AK90" s="203"/>
      <c r="AL90" s="208"/>
      <c r="AM90" s="205"/>
      <c r="AN90" s="529"/>
      <c r="AO90" s="203"/>
      <c r="AP90" s="203"/>
      <c r="AQ90" s="208"/>
      <c r="AR90" s="205"/>
      <c r="AS90" s="529"/>
      <c r="AT90" s="203"/>
      <c r="AU90" s="203"/>
      <c r="AV90" s="208"/>
      <c r="AW90" s="205"/>
      <c r="AX90" s="529"/>
    </row>
    <row r="91" spans="2:50" ht="14.25" hidden="1" customHeight="1" outlineLevel="1">
      <c r="B91" s="494"/>
      <c r="C91" s="203">
        <v>5</v>
      </c>
      <c r="D91" s="206"/>
      <c r="E91" s="203"/>
      <c r="F91" s="203"/>
      <c r="G91" s="208"/>
      <c r="H91" s="529"/>
      <c r="I91" s="209"/>
      <c r="J91" s="209"/>
      <c r="K91" s="210"/>
      <c r="L91" s="530"/>
      <c r="M91" s="209"/>
      <c r="N91" s="494"/>
      <c r="O91" s="494"/>
      <c r="P91" s="203"/>
      <c r="Q91" s="203"/>
      <c r="R91" s="208"/>
      <c r="S91" s="205"/>
      <c r="T91" s="529"/>
      <c r="U91" s="203"/>
      <c r="V91" s="203"/>
      <c r="W91" s="208"/>
      <c r="X91" s="205"/>
      <c r="Y91" s="529"/>
      <c r="Z91" s="203"/>
      <c r="AA91" s="203"/>
      <c r="AB91" s="208"/>
      <c r="AC91" s="205"/>
      <c r="AD91" s="529"/>
      <c r="AE91" s="203"/>
      <c r="AF91" s="203"/>
      <c r="AG91" s="208"/>
      <c r="AH91" s="205"/>
      <c r="AI91" s="529"/>
      <c r="AJ91" s="203"/>
      <c r="AK91" s="203"/>
      <c r="AL91" s="208"/>
      <c r="AM91" s="205"/>
      <c r="AN91" s="529"/>
      <c r="AO91" s="203"/>
      <c r="AP91" s="203"/>
      <c r="AQ91" s="208"/>
      <c r="AR91" s="205"/>
      <c r="AS91" s="529"/>
      <c r="AT91" s="203"/>
      <c r="AU91" s="203"/>
      <c r="AV91" s="208"/>
      <c r="AW91" s="205"/>
      <c r="AX91" s="529"/>
    </row>
    <row r="92" spans="2:50" ht="14.25" hidden="1" customHeight="1" outlineLevel="1">
      <c r="B92" s="494"/>
      <c r="C92" s="203">
        <v>6</v>
      </c>
      <c r="D92" s="206"/>
      <c r="E92" s="203"/>
      <c r="F92" s="203"/>
      <c r="G92" s="208"/>
      <c r="H92" s="529"/>
      <c r="I92" s="209"/>
      <c r="J92" s="209"/>
      <c r="K92" s="210"/>
      <c r="L92" s="530"/>
      <c r="M92" s="209"/>
      <c r="N92" s="494"/>
      <c r="O92" s="494"/>
      <c r="P92" s="203"/>
      <c r="Q92" s="203"/>
      <c r="R92" s="208"/>
      <c r="S92" s="205"/>
      <c r="T92" s="529"/>
      <c r="U92" s="203"/>
      <c r="V92" s="203"/>
      <c r="W92" s="208"/>
      <c r="X92" s="205"/>
      <c r="Y92" s="529"/>
      <c r="Z92" s="203"/>
      <c r="AA92" s="203"/>
      <c r="AB92" s="208"/>
      <c r="AC92" s="205"/>
      <c r="AD92" s="529"/>
      <c r="AE92" s="203"/>
      <c r="AF92" s="203"/>
      <c r="AG92" s="208"/>
      <c r="AH92" s="205"/>
      <c r="AI92" s="529"/>
      <c r="AJ92" s="203"/>
      <c r="AK92" s="203"/>
      <c r="AL92" s="208"/>
      <c r="AM92" s="205"/>
      <c r="AN92" s="529"/>
      <c r="AO92" s="203"/>
      <c r="AP92" s="203"/>
      <c r="AQ92" s="208"/>
      <c r="AR92" s="205"/>
      <c r="AS92" s="529"/>
      <c r="AT92" s="203"/>
      <c r="AU92" s="203"/>
      <c r="AV92" s="208"/>
      <c r="AW92" s="205"/>
      <c r="AX92" s="529"/>
    </row>
    <row r="93" spans="2:50" ht="14.25" hidden="1" customHeight="1" outlineLevel="1">
      <c r="B93" s="494"/>
      <c r="C93" s="203">
        <v>7</v>
      </c>
      <c r="D93" s="206"/>
      <c r="E93" s="203"/>
      <c r="F93" s="203"/>
      <c r="G93" s="208"/>
      <c r="H93" s="529"/>
      <c r="I93" s="209"/>
      <c r="J93" s="209"/>
      <c r="K93" s="210"/>
      <c r="L93" s="530"/>
      <c r="M93" s="209"/>
      <c r="N93" s="494"/>
      <c r="O93" s="494"/>
      <c r="P93" s="203"/>
      <c r="Q93" s="203"/>
      <c r="R93" s="208"/>
      <c r="S93" s="205"/>
      <c r="T93" s="529"/>
      <c r="U93" s="203"/>
      <c r="V93" s="203"/>
      <c r="W93" s="208"/>
      <c r="X93" s="205"/>
      <c r="Y93" s="529"/>
      <c r="Z93" s="203"/>
      <c r="AA93" s="203"/>
      <c r="AB93" s="208"/>
      <c r="AC93" s="205"/>
      <c r="AD93" s="529"/>
      <c r="AE93" s="203"/>
      <c r="AF93" s="203"/>
      <c r="AG93" s="208"/>
      <c r="AH93" s="205"/>
      <c r="AI93" s="529"/>
      <c r="AJ93" s="203"/>
      <c r="AK93" s="203"/>
      <c r="AL93" s="208"/>
      <c r="AM93" s="205"/>
      <c r="AN93" s="529"/>
      <c r="AO93" s="203"/>
      <c r="AP93" s="203"/>
      <c r="AQ93" s="208"/>
      <c r="AR93" s="205"/>
      <c r="AS93" s="529"/>
      <c r="AT93" s="203"/>
      <c r="AU93" s="203"/>
      <c r="AV93" s="208"/>
      <c r="AW93" s="205"/>
      <c r="AX93" s="529"/>
    </row>
    <row r="94" spans="2:50" ht="14.25" hidden="1" customHeight="1" outlineLevel="1">
      <c r="B94" s="494"/>
      <c r="C94" s="203">
        <v>8</v>
      </c>
      <c r="D94" s="206"/>
      <c r="E94" s="203"/>
      <c r="F94" s="203"/>
      <c r="G94" s="208"/>
      <c r="H94" s="529"/>
      <c r="I94" s="209"/>
      <c r="J94" s="209"/>
      <c r="K94" s="210"/>
      <c r="L94" s="530"/>
      <c r="M94" s="209"/>
      <c r="N94" s="494"/>
      <c r="O94" s="494"/>
      <c r="P94" s="203"/>
      <c r="Q94" s="203"/>
      <c r="R94" s="208"/>
      <c r="S94" s="205"/>
      <c r="T94" s="529"/>
      <c r="U94" s="203"/>
      <c r="V94" s="203"/>
      <c r="W94" s="208"/>
      <c r="X94" s="205"/>
      <c r="Y94" s="529"/>
      <c r="Z94" s="203"/>
      <c r="AA94" s="203"/>
      <c r="AB94" s="208"/>
      <c r="AC94" s="205"/>
      <c r="AD94" s="529"/>
      <c r="AE94" s="203"/>
      <c r="AF94" s="203"/>
      <c r="AG94" s="208"/>
      <c r="AH94" s="205"/>
      <c r="AI94" s="529"/>
      <c r="AJ94" s="203"/>
      <c r="AK94" s="203"/>
      <c r="AL94" s="208"/>
      <c r="AM94" s="205"/>
      <c r="AN94" s="529"/>
      <c r="AO94" s="203"/>
      <c r="AP94" s="203"/>
      <c r="AQ94" s="208"/>
      <c r="AR94" s="205"/>
      <c r="AS94" s="529"/>
      <c r="AT94" s="203"/>
      <c r="AU94" s="203"/>
      <c r="AV94" s="208"/>
      <c r="AW94" s="205"/>
      <c r="AX94" s="529"/>
    </row>
    <row r="95" spans="2:50" ht="14.25" hidden="1" customHeight="1" outlineLevel="1">
      <c r="B95" s="494"/>
      <c r="C95" s="203">
        <v>9</v>
      </c>
      <c r="D95" s="206"/>
      <c r="E95" s="203"/>
      <c r="F95" s="203"/>
      <c r="G95" s="208"/>
      <c r="H95" s="529"/>
      <c r="I95" s="209"/>
      <c r="J95" s="209"/>
      <c r="K95" s="210"/>
      <c r="L95" s="530"/>
      <c r="M95" s="209"/>
      <c r="N95" s="494"/>
      <c r="O95" s="494"/>
      <c r="P95" s="203"/>
      <c r="Q95" s="203"/>
      <c r="R95" s="208"/>
      <c r="S95" s="205"/>
      <c r="T95" s="529"/>
      <c r="U95" s="203"/>
      <c r="V95" s="203"/>
      <c r="W95" s="208"/>
      <c r="X95" s="205"/>
      <c r="Y95" s="529"/>
      <c r="Z95" s="203"/>
      <c r="AA95" s="203"/>
      <c r="AB95" s="208"/>
      <c r="AC95" s="205"/>
      <c r="AD95" s="529"/>
      <c r="AE95" s="203"/>
      <c r="AF95" s="203"/>
      <c r="AG95" s="208"/>
      <c r="AH95" s="205"/>
      <c r="AI95" s="529"/>
      <c r="AJ95" s="203"/>
      <c r="AK95" s="203"/>
      <c r="AL95" s="208"/>
      <c r="AM95" s="205"/>
      <c r="AN95" s="529"/>
      <c r="AO95" s="203"/>
      <c r="AP95" s="203"/>
      <c r="AQ95" s="208"/>
      <c r="AR95" s="205"/>
      <c r="AS95" s="529"/>
      <c r="AT95" s="203"/>
      <c r="AU95" s="203"/>
      <c r="AV95" s="208"/>
      <c r="AW95" s="205"/>
      <c r="AX95" s="529"/>
    </row>
    <row r="96" spans="2:50" ht="14.25" hidden="1" customHeight="1" outlineLevel="1">
      <c r="B96" s="494"/>
      <c r="C96" s="203">
        <v>10</v>
      </c>
      <c r="D96" s="206"/>
      <c r="E96" s="203"/>
      <c r="F96" s="203"/>
      <c r="G96" s="208"/>
      <c r="H96" s="529"/>
      <c r="I96" s="209"/>
      <c r="J96" s="209"/>
      <c r="K96" s="210"/>
      <c r="L96" s="530"/>
      <c r="M96" s="209"/>
      <c r="N96" s="494"/>
      <c r="O96" s="494"/>
      <c r="P96" s="203"/>
      <c r="Q96" s="203"/>
      <c r="R96" s="208"/>
      <c r="S96" s="205"/>
      <c r="T96" s="529"/>
      <c r="U96" s="203"/>
      <c r="V96" s="203"/>
      <c r="W96" s="208"/>
      <c r="X96" s="205"/>
      <c r="Y96" s="529"/>
      <c r="Z96" s="203"/>
      <c r="AA96" s="203"/>
      <c r="AB96" s="208"/>
      <c r="AC96" s="205"/>
      <c r="AD96" s="529"/>
      <c r="AE96" s="203"/>
      <c r="AF96" s="203"/>
      <c r="AG96" s="208"/>
      <c r="AH96" s="205"/>
      <c r="AI96" s="529"/>
      <c r="AJ96" s="203"/>
      <c r="AK96" s="203"/>
      <c r="AL96" s="208"/>
      <c r="AM96" s="205"/>
      <c r="AN96" s="529"/>
      <c r="AO96" s="203"/>
      <c r="AP96" s="203"/>
      <c r="AQ96" s="208"/>
      <c r="AR96" s="205"/>
      <c r="AS96" s="529"/>
      <c r="AT96" s="203"/>
      <c r="AU96" s="203"/>
      <c r="AV96" s="208"/>
      <c r="AW96" s="205"/>
      <c r="AX96" s="529"/>
    </row>
    <row r="97" spans="2:50" ht="14.25" hidden="1" customHeight="1" outlineLevel="1">
      <c r="B97" s="494"/>
      <c r="C97" s="203">
        <v>11</v>
      </c>
      <c r="D97" s="206"/>
      <c r="E97" s="203"/>
      <c r="F97" s="203"/>
      <c r="G97" s="208"/>
      <c r="H97" s="529"/>
      <c r="I97" s="209"/>
      <c r="J97" s="209"/>
      <c r="K97" s="210"/>
      <c r="L97" s="530"/>
      <c r="M97" s="209"/>
      <c r="N97" s="494"/>
      <c r="O97" s="494"/>
      <c r="P97" s="203"/>
      <c r="Q97" s="203"/>
      <c r="R97" s="208"/>
      <c r="S97" s="205"/>
      <c r="T97" s="529"/>
      <c r="U97" s="203"/>
      <c r="V97" s="203"/>
      <c r="W97" s="208"/>
      <c r="X97" s="205"/>
      <c r="Y97" s="529"/>
      <c r="Z97" s="203"/>
      <c r="AA97" s="203"/>
      <c r="AB97" s="208"/>
      <c r="AC97" s="205"/>
      <c r="AD97" s="529"/>
      <c r="AE97" s="203"/>
      <c r="AF97" s="203"/>
      <c r="AG97" s="208"/>
      <c r="AH97" s="205"/>
      <c r="AI97" s="529"/>
      <c r="AJ97" s="203"/>
      <c r="AK97" s="203"/>
      <c r="AL97" s="208"/>
      <c r="AM97" s="205"/>
      <c r="AN97" s="529"/>
      <c r="AO97" s="203"/>
      <c r="AP97" s="203"/>
      <c r="AQ97" s="208"/>
      <c r="AR97" s="205"/>
      <c r="AS97" s="529"/>
      <c r="AT97" s="203"/>
      <c r="AU97" s="203"/>
      <c r="AV97" s="208"/>
      <c r="AW97" s="205"/>
      <c r="AX97" s="529"/>
    </row>
    <row r="98" spans="2:50" ht="14.25" hidden="1" customHeight="1" outlineLevel="1">
      <c r="B98" s="494"/>
      <c r="C98" s="203">
        <v>12</v>
      </c>
      <c r="D98" s="206"/>
      <c r="E98" s="203"/>
      <c r="F98" s="203"/>
      <c r="G98" s="208"/>
      <c r="H98" s="529"/>
      <c r="I98" s="209"/>
      <c r="J98" s="209"/>
      <c r="K98" s="210"/>
      <c r="L98" s="530"/>
      <c r="M98" s="209"/>
      <c r="N98" s="494"/>
      <c r="O98" s="494"/>
      <c r="P98" s="203"/>
      <c r="Q98" s="203"/>
      <c r="R98" s="208"/>
      <c r="S98" s="205"/>
      <c r="T98" s="529"/>
      <c r="U98" s="203"/>
      <c r="V98" s="203"/>
      <c r="W98" s="208"/>
      <c r="X98" s="205"/>
      <c r="Y98" s="529"/>
      <c r="Z98" s="203"/>
      <c r="AA98" s="203"/>
      <c r="AB98" s="208"/>
      <c r="AC98" s="205"/>
      <c r="AD98" s="529"/>
      <c r="AE98" s="203"/>
      <c r="AF98" s="203"/>
      <c r="AG98" s="208"/>
      <c r="AH98" s="205"/>
      <c r="AI98" s="529"/>
      <c r="AJ98" s="203"/>
      <c r="AK98" s="203"/>
      <c r="AL98" s="208"/>
      <c r="AM98" s="205"/>
      <c r="AN98" s="529"/>
      <c r="AO98" s="203"/>
      <c r="AP98" s="203"/>
      <c r="AQ98" s="208"/>
      <c r="AR98" s="205"/>
      <c r="AS98" s="529"/>
      <c r="AT98" s="203"/>
      <c r="AU98" s="203"/>
      <c r="AV98" s="208"/>
      <c r="AW98" s="205"/>
      <c r="AX98" s="529"/>
    </row>
    <row r="99" spans="2:50" ht="14.25" hidden="1" customHeight="1" outlineLevel="1">
      <c r="B99" s="494"/>
      <c r="C99" s="203">
        <v>13</v>
      </c>
      <c r="D99" s="206"/>
      <c r="E99" s="203"/>
      <c r="F99" s="203"/>
      <c r="G99" s="208"/>
      <c r="H99" s="529"/>
      <c r="I99" s="209"/>
      <c r="J99" s="209"/>
      <c r="K99" s="210"/>
      <c r="L99" s="530"/>
      <c r="M99" s="209"/>
      <c r="N99" s="494"/>
      <c r="O99" s="494"/>
      <c r="P99" s="203"/>
      <c r="Q99" s="203"/>
      <c r="R99" s="208"/>
      <c r="S99" s="205"/>
      <c r="T99" s="529"/>
      <c r="U99" s="203"/>
      <c r="V99" s="203"/>
      <c r="W99" s="208"/>
      <c r="X99" s="205"/>
      <c r="Y99" s="529"/>
      <c r="Z99" s="203"/>
      <c r="AA99" s="203"/>
      <c r="AB99" s="208"/>
      <c r="AC99" s="205"/>
      <c r="AD99" s="529"/>
      <c r="AE99" s="203"/>
      <c r="AF99" s="203"/>
      <c r="AG99" s="208"/>
      <c r="AH99" s="205"/>
      <c r="AI99" s="529"/>
      <c r="AJ99" s="203"/>
      <c r="AK99" s="203"/>
      <c r="AL99" s="208"/>
      <c r="AM99" s="205"/>
      <c r="AN99" s="529"/>
      <c r="AO99" s="203"/>
      <c r="AP99" s="203"/>
      <c r="AQ99" s="208"/>
      <c r="AR99" s="205"/>
      <c r="AS99" s="529"/>
      <c r="AT99" s="203"/>
      <c r="AU99" s="203"/>
      <c r="AV99" s="208"/>
      <c r="AW99" s="205"/>
      <c r="AX99" s="529"/>
    </row>
    <row r="100" spans="2:50" ht="14.25" hidden="1" customHeight="1" outlineLevel="1">
      <c r="B100" s="494"/>
      <c r="C100" s="203">
        <v>14</v>
      </c>
      <c r="D100" s="206"/>
      <c r="E100" s="203"/>
      <c r="F100" s="203"/>
      <c r="G100" s="208"/>
      <c r="H100" s="529"/>
      <c r="I100" s="209"/>
      <c r="J100" s="209"/>
      <c r="K100" s="210"/>
      <c r="L100" s="530"/>
      <c r="M100" s="209"/>
      <c r="N100" s="494"/>
      <c r="O100" s="494"/>
      <c r="P100" s="203"/>
      <c r="Q100" s="203"/>
      <c r="R100" s="208"/>
      <c r="S100" s="205"/>
      <c r="T100" s="529"/>
      <c r="U100" s="203"/>
      <c r="V100" s="203"/>
      <c r="W100" s="208"/>
      <c r="X100" s="205"/>
      <c r="Y100" s="529"/>
      <c r="Z100" s="203"/>
      <c r="AA100" s="203"/>
      <c r="AB100" s="208"/>
      <c r="AC100" s="205"/>
      <c r="AD100" s="529"/>
      <c r="AE100" s="203"/>
      <c r="AF100" s="203"/>
      <c r="AG100" s="208"/>
      <c r="AH100" s="205"/>
      <c r="AI100" s="529"/>
      <c r="AJ100" s="203"/>
      <c r="AK100" s="203"/>
      <c r="AL100" s="208"/>
      <c r="AM100" s="205"/>
      <c r="AN100" s="529"/>
      <c r="AO100" s="203"/>
      <c r="AP100" s="203"/>
      <c r="AQ100" s="208"/>
      <c r="AR100" s="205"/>
      <c r="AS100" s="529"/>
      <c r="AT100" s="203"/>
      <c r="AU100" s="203"/>
      <c r="AV100" s="208"/>
      <c r="AW100" s="205"/>
      <c r="AX100" s="529"/>
    </row>
    <row r="101" spans="2:50" ht="14.25" hidden="1" customHeight="1" outlineLevel="1">
      <c r="B101" s="494"/>
      <c r="C101" s="203">
        <v>15</v>
      </c>
      <c r="D101" s="206"/>
      <c r="E101" s="203"/>
      <c r="F101" s="203"/>
      <c r="G101" s="208"/>
      <c r="H101" s="529"/>
      <c r="I101" s="209"/>
      <c r="J101" s="209"/>
      <c r="K101" s="210"/>
      <c r="L101" s="530"/>
      <c r="M101" s="209"/>
      <c r="N101" s="494"/>
      <c r="O101" s="494"/>
      <c r="P101" s="203"/>
      <c r="Q101" s="207"/>
      <c r="R101" s="208"/>
      <c r="S101" s="205"/>
      <c r="T101" s="529"/>
      <c r="U101" s="203"/>
      <c r="V101" s="203"/>
      <c r="W101" s="208"/>
      <c r="X101" s="205"/>
      <c r="Y101" s="529"/>
      <c r="Z101" s="203"/>
      <c r="AA101" s="203"/>
      <c r="AB101" s="208"/>
      <c r="AC101" s="205"/>
      <c r="AD101" s="529"/>
      <c r="AE101" s="203"/>
      <c r="AF101" s="203"/>
      <c r="AG101" s="208"/>
      <c r="AH101" s="205"/>
      <c r="AI101" s="529"/>
      <c r="AJ101" s="203"/>
      <c r="AK101" s="203"/>
      <c r="AL101" s="208"/>
      <c r="AM101" s="205"/>
      <c r="AN101" s="529"/>
      <c r="AO101" s="203"/>
      <c r="AP101" s="203"/>
      <c r="AQ101" s="208"/>
      <c r="AR101" s="205"/>
      <c r="AS101" s="529"/>
      <c r="AT101" s="203"/>
      <c r="AU101" s="203"/>
      <c r="AV101" s="208"/>
      <c r="AW101" s="205"/>
      <c r="AX101" s="529"/>
    </row>
    <row r="102" spans="2:50" ht="14.25" hidden="1" customHeight="1" outlineLevel="1" collapsed="1">
      <c r="B102" s="531" t="s">
        <v>622</v>
      </c>
      <c r="C102" s="532"/>
      <c r="D102" s="532"/>
      <c r="E102" s="532"/>
      <c r="F102" s="532"/>
      <c r="G102" s="532"/>
      <c r="H102" s="532"/>
      <c r="I102" s="532"/>
      <c r="J102" s="532"/>
      <c r="K102" s="532"/>
      <c r="L102" s="532"/>
      <c r="M102" s="533"/>
      <c r="N102" s="575" t="s">
        <v>445</v>
      </c>
      <c r="O102" s="575" t="s">
        <v>105</v>
      </c>
      <c r="P102" s="587">
        <f>AT82+1</f>
        <v>45902</v>
      </c>
      <c r="Q102" s="588"/>
      <c r="R102" s="588"/>
      <c r="S102" s="588"/>
      <c r="T102" s="588"/>
      <c r="U102" s="589">
        <f>P102+1</f>
        <v>45903</v>
      </c>
      <c r="V102" s="590"/>
      <c r="W102" s="590"/>
      <c r="X102" s="590"/>
      <c r="Y102" s="590"/>
      <c r="Z102" s="587">
        <f t="shared" ref="Z102" si="113">U102+1</f>
        <v>45904</v>
      </c>
      <c r="AA102" s="588"/>
      <c r="AB102" s="588"/>
      <c r="AC102" s="588"/>
      <c r="AD102" s="588"/>
      <c r="AE102" s="589">
        <f t="shared" ref="AE102" si="114">Z102+1</f>
        <v>45905</v>
      </c>
      <c r="AF102" s="590"/>
      <c r="AG102" s="590"/>
      <c r="AH102" s="590"/>
      <c r="AI102" s="590"/>
      <c r="AJ102" s="591">
        <f t="shared" ref="AJ102" si="115">AE102+1</f>
        <v>45906</v>
      </c>
      <c r="AK102" s="592"/>
      <c r="AL102" s="592"/>
      <c r="AM102" s="592"/>
      <c r="AN102" s="593"/>
      <c r="AO102" s="589">
        <f t="shared" ref="AO102" si="116">AJ102+1</f>
        <v>45907</v>
      </c>
      <c r="AP102" s="590"/>
      <c r="AQ102" s="590"/>
      <c r="AR102" s="590"/>
      <c r="AS102" s="590"/>
      <c r="AT102" s="591">
        <f t="shared" ref="AT102" si="117">AO102+1</f>
        <v>45908</v>
      </c>
      <c r="AU102" s="592"/>
      <c r="AV102" s="592"/>
      <c r="AW102" s="592"/>
      <c r="AX102" s="593"/>
    </row>
    <row r="103" spans="2:50" ht="14.25" hidden="1" customHeight="1" outlineLevel="1">
      <c r="B103" s="534"/>
      <c r="C103" s="534"/>
      <c r="D103" s="534"/>
      <c r="E103" s="534"/>
      <c r="F103" s="534"/>
      <c r="G103" s="534"/>
      <c r="H103" s="534"/>
      <c r="I103" s="534"/>
      <c r="J103" s="534"/>
      <c r="K103" s="534"/>
      <c r="L103" s="534"/>
      <c r="M103" s="535"/>
      <c r="N103" s="577"/>
      <c r="O103" s="577"/>
      <c r="P103" s="594">
        <f>P102</f>
        <v>45902</v>
      </c>
      <c r="Q103" s="594"/>
      <c r="R103" s="594"/>
      <c r="S103" s="594"/>
      <c r="T103" s="594"/>
      <c r="U103" s="595">
        <f>U102</f>
        <v>45903</v>
      </c>
      <c r="V103" s="595"/>
      <c r="W103" s="595"/>
      <c r="X103" s="595"/>
      <c r="Y103" s="595"/>
      <c r="Z103" s="594">
        <f t="shared" ref="Z103" si="118">Z102</f>
        <v>45904</v>
      </c>
      <c r="AA103" s="594"/>
      <c r="AB103" s="594"/>
      <c r="AC103" s="594"/>
      <c r="AD103" s="594"/>
      <c r="AE103" s="595">
        <f t="shared" ref="AE103" si="119">AE102</f>
        <v>45905</v>
      </c>
      <c r="AF103" s="595"/>
      <c r="AG103" s="595"/>
      <c r="AH103" s="595"/>
      <c r="AI103" s="595"/>
      <c r="AJ103" s="596">
        <f t="shared" ref="AJ103" si="120">AJ102</f>
        <v>45906</v>
      </c>
      <c r="AK103" s="597"/>
      <c r="AL103" s="597"/>
      <c r="AM103" s="597"/>
      <c r="AN103" s="598"/>
      <c r="AO103" s="595">
        <f t="shared" ref="AO103" si="121">AO102</f>
        <v>45907</v>
      </c>
      <c r="AP103" s="595"/>
      <c r="AQ103" s="595"/>
      <c r="AR103" s="595"/>
      <c r="AS103" s="595"/>
      <c r="AT103" s="596">
        <f t="shared" ref="AT103" si="122">AT102</f>
        <v>45908</v>
      </c>
      <c r="AU103" s="597"/>
      <c r="AV103" s="597"/>
      <c r="AW103" s="597"/>
      <c r="AX103" s="598"/>
    </row>
    <row r="104" spans="2:50" ht="14.25" hidden="1" customHeight="1" outlineLevel="1">
      <c r="B104" s="494" t="s">
        <v>165</v>
      </c>
      <c r="C104" s="494" t="s">
        <v>160</v>
      </c>
      <c r="D104" s="494"/>
      <c r="E104" s="494" t="s">
        <v>161</v>
      </c>
      <c r="F104" s="494"/>
      <c r="G104" s="494"/>
      <c r="H104" s="494" t="s">
        <v>166</v>
      </c>
      <c r="I104" s="527" t="s">
        <v>446</v>
      </c>
      <c r="J104" s="527"/>
      <c r="K104" s="527"/>
      <c r="L104" s="527" t="s">
        <v>166</v>
      </c>
      <c r="M104" s="527" t="s">
        <v>168</v>
      </c>
      <c r="N104" s="494"/>
      <c r="O104" s="494" t="s">
        <v>167</v>
      </c>
      <c r="P104" s="494" t="s">
        <v>163</v>
      </c>
      <c r="Q104" s="494"/>
      <c r="R104" s="494"/>
      <c r="S104" s="494"/>
      <c r="T104" s="494" t="s">
        <v>166</v>
      </c>
      <c r="U104" s="494" t="s">
        <v>163</v>
      </c>
      <c r="V104" s="494"/>
      <c r="W104" s="494"/>
      <c r="X104" s="494"/>
      <c r="Y104" s="494" t="s">
        <v>166</v>
      </c>
      <c r="Z104" s="494" t="s">
        <v>163</v>
      </c>
      <c r="AA104" s="494"/>
      <c r="AB104" s="494"/>
      <c r="AC104" s="494"/>
      <c r="AD104" s="494" t="s">
        <v>166</v>
      </c>
      <c r="AE104" s="494" t="s">
        <v>163</v>
      </c>
      <c r="AF104" s="494"/>
      <c r="AG104" s="494"/>
      <c r="AH104" s="494"/>
      <c r="AI104" s="494" t="s">
        <v>166</v>
      </c>
      <c r="AJ104" s="494" t="s">
        <v>163</v>
      </c>
      <c r="AK104" s="494"/>
      <c r="AL104" s="494"/>
      <c r="AM104" s="494"/>
      <c r="AN104" s="494" t="s">
        <v>166</v>
      </c>
      <c r="AO104" s="494" t="s">
        <v>163</v>
      </c>
      <c r="AP104" s="494"/>
      <c r="AQ104" s="494"/>
      <c r="AR104" s="494"/>
      <c r="AS104" s="494" t="s">
        <v>166</v>
      </c>
      <c r="AT104" s="494" t="s">
        <v>163</v>
      </c>
      <c r="AU104" s="494"/>
      <c r="AV104" s="494"/>
      <c r="AW104" s="494"/>
      <c r="AX104" s="494" t="s">
        <v>166</v>
      </c>
    </row>
    <row r="105" spans="2:50" ht="14.25" hidden="1" customHeight="1" outlineLevel="1">
      <c r="B105" s="494"/>
      <c r="C105" s="494"/>
      <c r="D105" s="494"/>
      <c r="E105" s="494" t="s">
        <v>447</v>
      </c>
      <c r="F105" s="494"/>
      <c r="G105" s="494"/>
      <c r="H105" s="494"/>
      <c r="I105" s="527" t="s">
        <v>447</v>
      </c>
      <c r="J105" s="527"/>
      <c r="K105" s="527"/>
      <c r="L105" s="527"/>
      <c r="M105" s="527"/>
      <c r="N105" s="494"/>
      <c r="O105" s="494"/>
      <c r="P105" s="494" t="s">
        <v>448</v>
      </c>
      <c r="Q105" s="494"/>
      <c r="R105" s="494"/>
      <c r="S105" s="494"/>
      <c r="T105" s="494"/>
      <c r="U105" s="494" t="s">
        <v>448</v>
      </c>
      <c r="V105" s="494"/>
      <c r="W105" s="494"/>
      <c r="X105" s="494"/>
      <c r="Y105" s="494"/>
      <c r="Z105" s="494" t="s">
        <v>448</v>
      </c>
      <c r="AA105" s="494"/>
      <c r="AB105" s="494"/>
      <c r="AC105" s="494"/>
      <c r="AD105" s="494"/>
      <c r="AE105" s="494" t="s">
        <v>448</v>
      </c>
      <c r="AF105" s="494"/>
      <c r="AG105" s="494"/>
      <c r="AH105" s="494"/>
      <c r="AI105" s="494"/>
      <c r="AJ105" s="494" t="s">
        <v>448</v>
      </c>
      <c r="AK105" s="494"/>
      <c r="AL105" s="494"/>
      <c r="AM105" s="494"/>
      <c r="AN105" s="494"/>
      <c r="AO105" s="494" t="s">
        <v>448</v>
      </c>
      <c r="AP105" s="494"/>
      <c r="AQ105" s="494"/>
      <c r="AR105" s="494"/>
      <c r="AS105" s="494"/>
      <c r="AT105" s="494" t="s">
        <v>448</v>
      </c>
      <c r="AU105" s="494"/>
      <c r="AV105" s="494"/>
      <c r="AW105" s="494"/>
      <c r="AX105" s="494"/>
    </row>
    <row r="106" spans="2:50" ht="14.25" hidden="1" customHeight="1" outlineLevel="1">
      <c r="B106" s="494"/>
      <c r="C106" s="494"/>
      <c r="D106" s="494"/>
      <c r="E106" s="203" t="s">
        <v>162</v>
      </c>
      <c r="F106" s="203" t="s">
        <v>449</v>
      </c>
      <c r="G106" s="203" t="s">
        <v>164</v>
      </c>
      <c r="H106" s="494"/>
      <c r="I106" s="204" t="s">
        <v>162</v>
      </c>
      <c r="J106" s="204" t="s">
        <v>449</v>
      </c>
      <c r="K106" s="204" t="s">
        <v>164</v>
      </c>
      <c r="L106" s="527"/>
      <c r="M106" s="527"/>
      <c r="N106" s="494"/>
      <c r="O106" s="494"/>
      <c r="P106" s="203" t="s">
        <v>162</v>
      </c>
      <c r="Q106" s="203" t="s">
        <v>449</v>
      </c>
      <c r="R106" s="203" t="s">
        <v>164</v>
      </c>
      <c r="S106" s="205" t="s">
        <v>168</v>
      </c>
      <c r="T106" s="494"/>
      <c r="U106" s="203" t="s">
        <v>162</v>
      </c>
      <c r="V106" s="203" t="s">
        <v>449</v>
      </c>
      <c r="W106" s="203" t="s">
        <v>164</v>
      </c>
      <c r="X106" s="205" t="s">
        <v>168</v>
      </c>
      <c r="Y106" s="494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494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494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494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494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494"/>
    </row>
    <row r="107" spans="2:50" ht="14.25" hidden="1" customHeight="1" outlineLevel="1">
      <c r="B107" s="494" t="s">
        <v>145</v>
      </c>
      <c r="C107" s="203">
        <v>1</v>
      </c>
      <c r="D107" s="206" t="s">
        <v>428</v>
      </c>
      <c r="E107" s="203">
        <v>13</v>
      </c>
      <c r="F107" s="203">
        <v>1200</v>
      </c>
      <c r="G107" s="208">
        <f t="shared" ref="G107:G108" si="123">F107/E107</f>
        <v>92.307692307692307</v>
      </c>
      <c r="H107" s="529">
        <f>AVERAGE(F107:F121)</f>
        <v>1500</v>
      </c>
      <c r="I107" s="209">
        <f>AVERAGE(P107,U107,Z107,AE107,AJ107,AO107,AT107)</f>
        <v>13</v>
      </c>
      <c r="J107" s="209">
        <f>AVERAGE(Q107,V107,AA107,AF107,AK107,AP107,AU107)</f>
        <v>1062.5508093722881</v>
      </c>
      <c r="K107" s="210">
        <f>AVERAGE(R107,W107,AB107,AG107,AL107,AQ107,AV107)</f>
        <v>81.73467764402217</v>
      </c>
      <c r="L107" s="530">
        <f>IFERROR(AVERAGE(K107:K121),"-")</f>
        <v>74.540808339641814</v>
      </c>
      <c r="M107" s="209">
        <f>RANK(K107, K$107:$K$121)</f>
        <v>1</v>
      </c>
      <c r="N107" s="494"/>
      <c r="O107" s="494"/>
      <c r="P107" s="207">
        <v>13</v>
      </c>
      <c r="Q107" s="207">
        <v>1062.4072398190042</v>
      </c>
      <c r="R107" s="208">
        <f t="shared" ref="R107:R108" si="124">Q107/P107</f>
        <v>81.723633832231087</v>
      </c>
      <c r="S107" s="205">
        <f>RANK(R107, R$107:R$121)</f>
        <v>1</v>
      </c>
      <c r="T107" s="529">
        <f>AVERAGE(R107:R121)</f>
        <v>74.504357823953313</v>
      </c>
      <c r="U107" s="207">
        <v>13</v>
      </c>
      <c r="V107" s="207">
        <v>1062.4809160305342</v>
      </c>
      <c r="W107" s="208">
        <f t="shared" ref="W107:W108" si="125">V107/U107</f>
        <v>81.729301233118022</v>
      </c>
      <c r="X107" s="205">
        <f>RANK(W107, W$107:W$121)</f>
        <v>1</v>
      </c>
      <c r="Y107" s="529">
        <f>AVERAGE(W107:W121)</f>
        <v>74.523488179801987</v>
      </c>
      <c r="Z107" s="207">
        <v>13</v>
      </c>
      <c r="AA107" s="207">
        <v>1062.5181738877582</v>
      </c>
      <c r="AB107" s="208">
        <f t="shared" ref="AB107:AB108" si="126">AA107/Z107</f>
        <v>81.732167222135246</v>
      </c>
      <c r="AC107" s="205">
        <f>RANK(AB107, AB$107:AB$121)</f>
        <v>1</v>
      </c>
      <c r="AD107" s="529">
        <f>AVERAGE(AB107:AB121)</f>
        <v>74.526304474164846</v>
      </c>
      <c r="AE107" s="207">
        <v>13</v>
      </c>
      <c r="AF107" s="207">
        <v>1062.5295620092704</v>
      </c>
      <c r="AG107" s="208">
        <f t="shared" ref="AG107:AG108" si="127">AF107/AE107</f>
        <v>81.733043231482341</v>
      </c>
      <c r="AH107" s="205">
        <f>RANK(AG107, AG$107:AG$121)</f>
        <v>1</v>
      </c>
      <c r="AI107" s="529">
        <f>AVERAGE(AG107:AG121)</f>
        <v>74.534465502501348</v>
      </c>
      <c r="AJ107" s="207">
        <v>13</v>
      </c>
      <c r="AK107" s="207">
        <v>1062.5101214574902</v>
      </c>
      <c r="AL107" s="208">
        <f t="shared" ref="AL107:AL108" si="128">AK107/AJ107</f>
        <v>81.73154780442232</v>
      </c>
      <c r="AM107" s="205">
        <f>RANK(AL107, AL$107:AL$121)</f>
        <v>1</v>
      </c>
      <c r="AN107" s="529">
        <f>AVERAGE(AL107:AL121)</f>
        <v>74.542867058447996</v>
      </c>
      <c r="AO107" s="207">
        <v>13</v>
      </c>
      <c r="AP107" s="207">
        <v>1062.5181738877582</v>
      </c>
      <c r="AQ107" s="208">
        <f t="shared" ref="AQ107:AQ108" si="129">AP107/AO107</f>
        <v>81.732167222135246</v>
      </c>
      <c r="AR107" s="205">
        <f>RANK(AQ107, AQ$107:AQ$121)</f>
        <v>1</v>
      </c>
      <c r="AS107" s="529">
        <f>AVERAGE(AQ107:AQ121)</f>
        <v>74.549242031857204</v>
      </c>
      <c r="AT107" s="207">
        <v>13</v>
      </c>
      <c r="AU107" s="207">
        <v>1062.8914785142022</v>
      </c>
      <c r="AV107" s="208">
        <f t="shared" ref="AV107:AV108" si="130">AU107/AT107</f>
        <v>81.76088296263093</v>
      </c>
      <c r="AW107" s="205">
        <f>RANK(AV107, AV$107:AV$121)</f>
        <v>1</v>
      </c>
      <c r="AX107" s="529">
        <f>AVERAGE(AV107:AV121)</f>
        <v>74.604933306765957</v>
      </c>
    </row>
    <row r="108" spans="2:50" ht="14.25" hidden="1" customHeight="1" outlineLevel="1">
      <c r="B108" s="494"/>
      <c r="C108" s="203">
        <v>2</v>
      </c>
      <c r="D108" s="206" t="s">
        <v>381</v>
      </c>
      <c r="E108" s="203">
        <v>23</v>
      </c>
      <c r="F108" s="203">
        <v>1800</v>
      </c>
      <c r="G108" s="208">
        <f t="shared" si="123"/>
        <v>78.260869565217391</v>
      </c>
      <c r="H108" s="529"/>
      <c r="I108" s="209">
        <f t="shared" ref="I108:K108" si="131">AVERAGE(P108,U108,Z108,AE108,AJ108,AO108,AT108)</f>
        <v>23</v>
      </c>
      <c r="J108" s="209">
        <f t="shared" si="131"/>
        <v>1548.9795978110135</v>
      </c>
      <c r="K108" s="210">
        <f t="shared" si="131"/>
        <v>67.346939035261457</v>
      </c>
      <c r="L108" s="530"/>
      <c r="M108" s="209">
        <f>RANK(K108, K$107:$K$121)</f>
        <v>2</v>
      </c>
      <c r="N108" s="494"/>
      <c r="O108" s="494"/>
      <c r="P108" s="207">
        <v>23</v>
      </c>
      <c r="Q108" s="207">
        <v>1547.556881760537</v>
      </c>
      <c r="R108" s="208">
        <f t="shared" si="124"/>
        <v>67.285081815675525</v>
      </c>
      <c r="S108" s="205">
        <f t="shared" ref="S108" si="132">RANK(R108, R$107:R$121)</f>
        <v>2</v>
      </c>
      <c r="T108" s="529"/>
      <c r="U108" s="207">
        <v>23</v>
      </c>
      <c r="V108" s="207">
        <v>1548.306527909177</v>
      </c>
      <c r="W108" s="208">
        <f t="shared" si="125"/>
        <v>67.317675126485952</v>
      </c>
      <c r="X108" s="205">
        <f t="shared" ref="X108" si="133">RANK(W108, W$107:W$121)</f>
        <v>2</v>
      </c>
      <c r="Y108" s="529"/>
      <c r="Z108" s="207">
        <v>23</v>
      </c>
      <c r="AA108" s="207">
        <v>1548.3701597024726</v>
      </c>
      <c r="AB108" s="208">
        <f t="shared" si="126"/>
        <v>67.32044172619446</v>
      </c>
      <c r="AC108" s="205">
        <f t="shared" ref="AC108" si="134">RANK(AB108, AB$107:AB$121)</f>
        <v>2</v>
      </c>
      <c r="AD108" s="529"/>
      <c r="AE108" s="207">
        <v>23</v>
      </c>
      <c r="AF108" s="207">
        <v>1548.7254187909682</v>
      </c>
      <c r="AG108" s="208">
        <f t="shared" si="127"/>
        <v>67.335887773520355</v>
      </c>
      <c r="AH108" s="205">
        <f t="shared" ref="AH108" si="135">RANK(AG108, AG$107:AG$121)</f>
        <v>2</v>
      </c>
      <c r="AI108" s="529"/>
      <c r="AJ108" s="207">
        <v>23</v>
      </c>
      <c r="AK108" s="207">
        <v>1549.1462851868946</v>
      </c>
      <c r="AL108" s="208">
        <f t="shared" si="128"/>
        <v>67.354186312473672</v>
      </c>
      <c r="AM108" s="205">
        <f t="shared" ref="AM108" si="136">RANK(AL108, AL$107:AL$121)</f>
        <v>2</v>
      </c>
      <c r="AN108" s="529"/>
      <c r="AO108" s="207">
        <v>23</v>
      </c>
      <c r="AP108" s="207">
        <v>1549.425287356321</v>
      </c>
      <c r="AQ108" s="208">
        <f t="shared" si="129"/>
        <v>67.366316841579177</v>
      </c>
      <c r="AR108" s="205">
        <f t="shared" ref="AR108" si="137">RANK(AQ108, AQ$107:AQ$121)</f>
        <v>2</v>
      </c>
      <c r="AS108" s="529"/>
      <c r="AT108" s="207">
        <v>23</v>
      </c>
      <c r="AU108" s="207">
        <v>1551.3266239707229</v>
      </c>
      <c r="AV108" s="208">
        <f t="shared" si="130"/>
        <v>67.448983650900999</v>
      </c>
      <c r="AW108" s="205">
        <f t="shared" ref="AW108" si="138">RANK(AV108, AV$107:AV$121)</f>
        <v>2</v>
      </c>
      <c r="AX108" s="529"/>
    </row>
    <row r="109" spans="2:50" ht="14.25" hidden="1" customHeight="1" outlineLevel="1">
      <c r="B109" s="494"/>
      <c r="C109" s="203">
        <v>3</v>
      </c>
      <c r="D109" s="206"/>
      <c r="E109" s="203"/>
      <c r="F109" s="203"/>
      <c r="G109" s="208"/>
      <c r="H109" s="529"/>
      <c r="I109" s="209"/>
      <c r="J109" s="209"/>
      <c r="K109" s="210"/>
      <c r="L109" s="530"/>
      <c r="M109" s="209"/>
      <c r="N109" s="494"/>
      <c r="O109" s="494"/>
      <c r="P109" s="203"/>
      <c r="Q109" s="203"/>
      <c r="R109" s="208"/>
      <c r="S109" s="205"/>
      <c r="T109" s="529"/>
      <c r="U109" s="203"/>
      <c r="V109" s="203"/>
      <c r="W109" s="208"/>
      <c r="X109" s="205"/>
      <c r="Y109" s="529"/>
      <c r="Z109" s="203"/>
      <c r="AA109" s="203"/>
      <c r="AB109" s="208"/>
      <c r="AC109" s="205"/>
      <c r="AD109" s="529"/>
      <c r="AE109" s="203"/>
      <c r="AF109" s="203"/>
      <c r="AG109" s="208"/>
      <c r="AH109" s="205"/>
      <c r="AI109" s="529"/>
      <c r="AJ109" s="203"/>
      <c r="AK109" s="203"/>
      <c r="AL109" s="208"/>
      <c r="AM109" s="205"/>
      <c r="AN109" s="529"/>
      <c r="AO109" s="203"/>
      <c r="AP109" s="203"/>
      <c r="AQ109" s="208"/>
      <c r="AR109" s="205"/>
      <c r="AS109" s="529"/>
      <c r="AT109" s="203"/>
      <c r="AU109" s="203"/>
      <c r="AV109" s="208"/>
      <c r="AW109" s="205"/>
      <c r="AX109" s="529"/>
    </row>
    <row r="110" spans="2:50" ht="14.25" hidden="1" customHeight="1" outlineLevel="1">
      <c r="B110" s="494"/>
      <c r="C110" s="203">
        <v>4</v>
      </c>
      <c r="D110" s="206"/>
      <c r="E110" s="203"/>
      <c r="F110" s="203"/>
      <c r="G110" s="208"/>
      <c r="H110" s="529"/>
      <c r="I110" s="209"/>
      <c r="J110" s="209"/>
      <c r="K110" s="210"/>
      <c r="L110" s="530"/>
      <c r="M110" s="209"/>
      <c r="N110" s="494"/>
      <c r="O110" s="494"/>
      <c r="P110" s="203"/>
      <c r="Q110" s="203"/>
      <c r="R110" s="208"/>
      <c r="S110" s="205"/>
      <c r="T110" s="529"/>
      <c r="U110" s="203"/>
      <c r="V110" s="203"/>
      <c r="W110" s="208"/>
      <c r="X110" s="205"/>
      <c r="Y110" s="529"/>
      <c r="Z110" s="203"/>
      <c r="AA110" s="203"/>
      <c r="AB110" s="208"/>
      <c r="AC110" s="205"/>
      <c r="AD110" s="529"/>
      <c r="AE110" s="203"/>
      <c r="AF110" s="203"/>
      <c r="AG110" s="208"/>
      <c r="AH110" s="205"/>
      <c r="AI110" s="529"/>
      <c r="AJ110" s="203"/>
      <c r="AK110" s="203"/>
      <c r="AL110" s="208"/>
      <c r="AM110" s="205"/>
      <c r="AN110" s="529"/>
      <c r="AO110" s="203"/>
      <c r="AP110" s="203"/>
      <c r="AQ110" s="208"/>
      <c r="AR110" s="205"/>
      <c r="AS110" s="529"/>
      <c r="AT110" s="203"/>
      <c r="AU110" s="203"/>
      <c r="AV110" s="208"/>
      <c r="AW110" s="205"/>
      <c r="AX110" s="529"/>
    </row>
    <row r="111" spans="2:50" ht="14.25" hidden="1" customHeight="1" outlineLevel="1">
      <c r="B111" s="494"/>
      <c r="C111" s="203">
        <v>5</v>
      </c>
      <c r="D111" s="206"/>
      <c r="E111" s="203"/>
      <c r="F111" s="203"/>
      <c r="G111" s="208"/>
      <c r="H111" s="529"/>
      <c r="I111" s="209"/>
      <c r="J111" s="209"/>
      <c r="K111" s="210"/>
      <c r="L111" s="530"/>
      <c r="M111" s="209"/>
      <c r="N111" s="494"/>
      <c r="O111" s="494"/>
      <c r="P111" s="203"/>
      <c r="Q111" s="203"/>
      <c r="R111" s="208"/>
      <c r="S111" s="205"/>
      <c r="T111" s="529"/>
      <c r="U111" s="203"/>
      <c r="V111" s="203"/>
      <c r="W111" s="208"/>
      <c r="X111" s="205"/>
      <c r="Y111" s="529"/>
      <c r="Z111" s="203"/>
      <c r="AA111" s="203"/>
      <c r="AB111" s="208"/>
      <c r="AC111" s="205"/>
      <c r="AD111" s="529"/>
      <c r="AE111" s="203"/>
      <c r="AF111" s="203"/>
      <c r="AG111" s="208"/>
      <c r="AH111" s="205"/>
      <c r="AI111" s="529"/>
      <c r="AJ111" s="203"/>
      <c r="AK111" s="203"/>
      <c r="AL111" s="208"/>
      <c r="AM111" s="205"/>
      <c r="AN111" s="529"/>
      <c r="AO111" s="203"/>
      <c r="AP111" s="203"/>
      <c r="AQ111" s="208"/>
      <c r="AR111" s="205"/>
      <c r="AS111" s="529"/>
      <c r="AT111" s="203"/>
      <c r="AU111" s="203"/>
      <c r="AV111" s="208"/>
      <c r="AW111" s="205"/>
      <c r="AX111" s="529"/>
    </row>
    <row r="112" spans="2:50" ht="14.25" hidden="1" customHeight="1" outlineLevel="1">
      <c r="B112" s="494"/>
      <c r="C112" s="203">
        <v>6</v>
      </c>
      <c r="D112" s="206"/>
      <c r="E112" s="203"/>
      <c r="F112" s="203"/>
      <c r="G112" s="208"/>
      <c r="H112" s="529"/>
      <c r="I112" s="209"/>
      <c r="J112" s="209"/>
      <c r="K112" s="210"/>
      <c r="L112" s="530"/>
      <c r="M112" s="209"/>
      <c r="N112" s="494"/>
      <c r="O112" s="494"/>
      <c r="P112" s="203"/>
      <c r="Q112" s="203"/>
      <c r="R112" s="208"/>
      <c r="S112" s="205"/>
      <c r="T112" s="529"/>
      <c r="U112" s="203"/>
      <c r="V112" s="203"/>
      <c r="W112" s="208"/>
      <c r="X112" s="205"/>
      <c r="Y112" s="529"/>
      <c r="Z112" s="203"/>
      <c r="AA112" s="203"/>
      <c r="AB112" s="208"/>
      <c r="AC112" s="205"/>
      <c r="AD112" s="529"/>
      <c r="AE112" s="203"/>
      <c r="AF112" s="203"/>
      <c r="AG112" s="208"/>
      <c r="AH112" s="205"/>
      <c r="AI112" s="529"/>
      <c r="AJ112" s="203"/>
      <c r="AK112" s="203"/>
      <c r="AL112" s="208"/>
      <c r="AM112" s="205"/>
      <c r="AN112" s="529"/>
      <c r="AO112" s="203"/>
      <c r="AP112" s="203"/>
      <c r="AQ112" s="208"/>
      <c r="AR112" s="205"/>
      <c r="AS112" s="529"/>
      <c r="AT112" s="203"/>
      <c r="AU112" s="203"/>
      <c r="AV112" s="208"/>
      <c r="AW112" s="205"/>
      <c r="AX112" s="529"/>
    </row>
    <row r="113" spans="2:50" ht="14.25" hidden="1" customHeight="1" outlineLevel="1">
      <c r="B113" s="494"/>
      <c r="C113" s="203">
        <v>7</v>
      </c>
      <c r="D113" s="206"/>
      <c r="E113" s="203"/>
      <c r="F113" s="203"/>
      <c r="G113" s="208"/>
      <c r="H113" s="529"/>
      <c r="I113" s="209"/>
      <c r="J113" s="209"/>
      <c r="K113" s="210"/>
      <c r="L113" s="530"/>
      <c r="M113" s="209"/>
      <c r="N113" s="494"/>
      <c r="O113" s="494"/>
      <c r="P113" s="203"/>
      <c r="Q113" s="203"/>
      <c r="R113" s="208"/>
      <c r="S113" s="205"/>
      <c r="T113" s="529"/>
      <c r="U113" s="203"/>
      <c r="V113" s="203"/>
      <c r="W113" s="208"/>
      <c r="X113" s="205"/>
      <c r="Y113" s="529"/>
      <c r="Z113" s="203"/>
      <c r="AA113" s="203"/>
      <c r="AB113" s="208"/>
      <c r="AC113" s="205"/>
      <c r="AD113" s="529"/>
      <c r="AE113" s="203"/>
      <c r="AF113" s="203"/>
      <c r="AG113" s="208"/>
      <c r="AH113" s="205"/>
      <c r="AI113" s="529"/>
      <c r="AJ113" s="203"/>
      <c r="AK113" s="203"/>
      <c r="AL113" s="208"/>
      <c r="AM113" s="205"/>
      <c r="AN113" s="529"/>
      <c r="AO113" s="203"/>
      <c r="AP113" s="203"/>
      <c r="AQ113" s="208"/>
      <c r="AR113" s="205"/>
      <c r="AS113" s="529"/>
      <c r="AT113" s="203"/>
      <c r="AU113" s="203"/>
      <c r="AV113" s="208"/>
      <c r="AW113" s="205"/>
      <c r="AX113" s="529"/>
    </row>
    <row r="114" spans="2:50" ht="14.25" hidden="1" customHeight="1" outlineLevel="1">
      <c r="B114" s="494"/>
      <c r="C114" s="203">
        <v>8</v>
      </c>
      <c r="D114" s="206"/>
      <c r="E114" s="203"/>
      <c r="F114" s="203"/>
      <c r="G114" s="208"/>
      <c r="H114" s="529"/>
      <c r="I114" s="209"/>
      <c r="J114" s="209"/>
      <c r="K114" s="210"/>
      <c r="L114" s="530"/>
      <c r="M114" s="209"/>
      <c r="N114" s="494"/>
      <c r="O114" s="494"/>
      <c r="P114" s="203"/>
      <c r="Q114" s="203"/>
      <c r="R114" s="208"/>
      <c r="S114" s="205"/>
      <c r="T114" s="529"/>
      <c r="U114" s="203"/>
      <c r="V114" s="203"/>
      <c r="W114" s="208"/>
      <c r="X114" s="205"/>
      <c r="Y114" s="529"/>
      <c r="Z114" s="203"/>
      <c r="AA114" s="203"/>
      <c r="AB114" s="208"/>
      <c r="AC114" s="205"/>
      <c r="AD114" s="529"/>
      <c r="AE114" s="203"/>
      <c r="AF114" s="203"/>
      <c r="AG114" s="208"/>
      <c r="AH114" s="205"/>
      <c r="AI114" s="529"/>
      <c r="AJ114" s="203"/>
      <c r="AK114" s="203"/>
      <c r="AL114" s="208"/>
      <c r="AM114" s="205"/>
      <c r="AN114" s="529"/>
      <c r="AO114" s="203"/>
      <c r="AP114" s="203"/>
      <c r="AQ114" s="208"/>
      <c r="AR114" s="205"/>
      <c r="AS114" s="529"/>
      <c r="AT114" s="203"/>
      <c r="AU114" s="203"/>
      <c r="AV114" s="208"/>
      <c r="AW114" s="205"/>
      <c r="AX114" s="529"/>
    </row>
    <row r="115" spans="2:50" ht="14.25" hidden="1" customHeight="1" outlineLevel="1">
      <c r="B115" s="494"/>
      <c r="C115" s="203">
        <v>9</v>
      </c>
      <c r="D115" s="206"/>
      <c r="E115" s="203"/>
      <c r="F115" s="203"/>
      <c r="G115" s="208"/>
      <c r="H115" s="529"/>
      <c r="I115" s="209"/>
      <c r="J115" s="209"/>
      <c r="K115" s="210"/>
      <c r="L115" s="530"/>
      <c r="M115" s="209"/>
      <c r="N115" s="494"/>
      <c r="O115" s="494"/>
      <c r="P115" s="203"/>
      <c r="Q115" s="203"/>
      <c r="R115" s="208"/>
      <c r="S115" s="205"/>
      <c r="T115" s="529"/>
      <c r="U115" s="203"/>
      <c r="V115" s="203"/>
      <c r="W115" s="208"/>
      <c r="X115" s="205"/>
      <c r="Y115" s="529"/>
      <c r="Z115" s="203"/>
      <c r="AA115" s="203"/>
      <c r="AB115" s="208"/>
      <c r="AC115" s="205"/>
      <c r="AD115" s="529"/>
      <c r="AE115" s="203"/>
      <c r="AF115" s="203"/>
      <c r="AG115" s="208"/>
      <c r="AH115" s="205"/>
      <c r="AI115" s="529"/>
      <c r="AJ115" s="203"/>
      <c r="AK115" s="203"/>
      <c r="AL115" s="208"/>
      <c r="AM115" s="205"/>
      <c r="AN115" s="529"/>
      <c r="AO115" s="203"/>
      <c r="AP115" s="203"/>
      <c r="AQ115" s="208"/>
      <c r="AR115" s="205"/>
      <c r="AS115" s="529"/>
      <c r="AT115" s="203"/>
      <c r="AU115" s="203"/>
      <c r="AV115" s="208"/>
      <c r="AW115" s="205"/>
      <c r="AX115" s="529"/>
    </row>
    <row r="116" spans="2:50" ht="14.25" hidden="1" customHeight="1" outlineLevel="1">
      <c r="B116" s="494"/>
      <c r="C116" s="203">
        <v>10</v>
      </c>
      <c r="D116" s="206"/>
      <c r="E116" s="203"/>
      <c r="F116" s="203"/>
      <c r="G116" s="208"/>
      <c r="H116" s="529"/>
      <c r="I116" s="209"/>
      <c r="J116" s="209"/>
      <c r="K116" s="210"/>
      <c r="L116" s="530"/>
      <c r="M116" s="209"/>
      <c r="N116" s="494"/>
      <c r="O116" s="494"/>
      <c r="P116" s="203"/>
      <c r="Q116" s="203"/>
      <c r="R116" s="208"/>
      <c r="S116" s="205"/>
      <c r="T116" s="529"/>
      <c r="U116" s="203"/>
      <c r="V116" s="203"/>
      <c r="W116" s="208"/>
      <c r="X116" s="205"/>
      <c r="Y116" s="529"/>
      <c r="Z116" s="203"/>
      <c r="AA116" s="203"/>
      <c r="AB116" s="208"/>
      <c r="AC116" s="205"/>
      <c r="AD116" s="529"/>
      <c r="AE116" s="203"/>
      <c r="AF116" s="203"/>
      <c r="AG116" s="208"/>
      <c r="AH116" s="205"/>
      <c r="AI116" s="529"/>
      <c r="AJ116" s="203"/>
      <c r="AK116" s="203"/>
      <c r="AL116" s="208"/>
      <c r="AM116" s="205"/>
      <c r="AN116" s="529"/>
      <c r="AO116" s="203"/>
      <c r="AP116" s="203"/>
      <c r="AQ116" s="208"/>
      <c r="AR116" s="205"/>
      <c r="AS116" s="529"/>
      <c r="AT116" s="203"/>
      <c r="AU116" s="203"/>
      <c r="AV116" s="208"/>
      <c r="AW116" s="205"/>
      <c r="AX116" s="529"/>
    </row>
    <row r="117" spans="2:50" ht="14.25" hidden="1" customHeight="1" outlineLevel="1">
      <c r="B117" s="494"/>
      <c r="C117" s="203">
        <v>11</v>
      </c>
      <c r="D117" s="206"/>
      <c r="E117" s="203"/>
      <c r="F117" s="203"/>
      <c r="G117" s="208"/>
      <c r="H117" s="529"/>
      <c r="I117" s="209"/>
      <c r="J117" s="209"/>
      <c r="K117" s="210"/>
      <c r="L117" s="530"/>
      <c r="M117" s="209"/>
      <c r="N117" s="494"/>
      <c r="O117" s="494"/>
      <c r="P117" s="203"/>
      <c r="Q117" s="203"/>
      <c r="R117" s="208"/>
      <c r="S117" s="205"/>
      <c r="T117" s="529"/>
      <c r="U117" s="203"/>
      <c r="V117" s="203"/>
      <c r="W117" s="208"/>
      <c r="X117" s="205"/>
      <c r="Y117" s="529"/>
      <c r="Z117" s="203"/>
      <c r="AA117" s="203"/>
      <c r="AB117" s="208"/>
      <c r="AC117" s="205"/>
      <c r="AD117" s="529"/>
      <c r="AE117" s="203"/>
      <c r="AF117" s="203"/>
      <c r="AG117" s="208"/>
      <c r="AH117" s="205"/>
      <c r="AI117" s="529"/>
      <c r="AJ117" s="203"/>
      <c r="AK117" s="203"/>
      <c r="AL117" s="208"/>
      <c r="AM117" s="205"/>
      <c r="AN117" s="529"/>
      <c r="AO117" s="203"/>
      <c r="AP117" s="203"/>
      <c r="AQ117" s="208"/>
      <c r="AR117" s="205"/>
      <c r="AS117" s="529"/>
      <c r="AT117" s="203"/>
      <c r="AU117" s="203"/>
      <c r="AV117" s="208"/>
      <c r="AW117" s="205"/>
      <c r="AX117" s="529"/>
    </row>
    <row r="118" spans="2:50" ht="14.25" hidden="1" customHeight="1" outlineLevel="1">
      <c r="B118" s="494"/>
      <c r="C118" s="203">
        <v>12</v>
      </c>
      <c r="D118" s="206"/>
      <c r="E118" s="203"/>
      <c r="F118" s="203"/>
      <c r="G118" s="208"/>
      <c r="H118" s="529"/>
      <c r="I118" s="209"/>
      <c r="J118" s="209"/>
      <c r="K118" s="210"/>
      <c r="L118" s="530"/>
      <c r="M118" s="209"/>
      <c r="N118" s="494"/>
      <c r="O118" s="494"/>
      <c r="P118" s="203"/>
      <c r="Q118" s="203"/>
      <c r="R118" s="208"/>
      <c r="S118" s="205"/>
      <c r="T118" s="529"/>
      <c r="U118" s="203"/>
      <c r="V118" s="203"/>
      <c r="W118" s="208"/>
      <c r="X118" s="205"/>
      <c r="Y118" s="529"/>
      <c r="Z118" s="203"/>
      <c r="AA118" s="203"/>
      <c r="AB118" s="208"/>
      <c r="AC118" s="205"/>
      <c r="AD118" s="529"/>
      <c r="AE118" s="203"/>
      <c r="AF118" s="203"/>
      <c r="AG118" s="208"/>
      <c r="AH118" s="205"/>
      <c r="AI118" s="529"/>
      <c r="AJ118" s="203"/>
      <c r="AK118" s="203"/>
      <c r="AL118" s="208"/>
      <c r="AM118" s="205"/>
      <c r="AN118" s="529"/>
      <c r="AO118" s="203"/>
      <c r="AP118" s="203"/>
      <c r="AQ118" s="208"/>
      <c r="AR118" s="205"/>
      <c r="AS118" s="529"/>
      <c r="AT118" s="203"/>
      <c r="AU118" s="203"/>
      <c r="AV118" s="208"/>
      <c r="AW118" s="205"/>
      <c r="AX118" s="529"/>
    </row>
    <row r="119" spans="2:50" ht="14.25" hidden="1" customHeight="1" outlineLevel="1">
      <c r="B119" s="494"/>
      <c r="C119" s="203">
        <v>13</v>
      </c>
      <c r="D119" s="206"/>
      <c r="E119" s="203"/>
      <c r="F119" s="203"/>
      <c r="G119" s="208"/>
      <c r="H119" s="529"/>
      <c r="I119" s="209"/>
      <c r="J119" s="209"/>
      <c r="K119" s="210"/>
      <c r="L119" s="530"/>
      <c r="M119" s="209"/>
      <c r="N119" s="494"/>
      <c r="O119" s="494"/>
      <c r="P119" s="203"/>
      <c r="Q119" s="203"/>
      <c r="R119" s="208"/>
      <c r="S119" s="205"/>
      <c r="T119" s="529"/>
      <c r="U119" s="203"/>
      <c r="V119" s="203"/>
      <c r="W119" s="208"/>
      <c r="X119" s="205"/>
      <c r="Y119" s="529"/>
      <c r="Z119" s="203"/>
      <c r="AA119" s="203"/>
      <c r="AB119" s="208"/>
      <c r="AC119" s="205"/>
      <c r="AD119" s="529"/>
      <c r="AE119" s="203"/>
      <c r="AF119" s="203"/>
      <c r="AG119" s="208"/>
      <c r="AH119" s="205"/>
      <c r="AI119" s="529"/>
      <c r="AJ119" s="203"/>
      <c r="AK119" s="203"/>
      <c r="AL119" s="208"/>
      <c r="AM119" s="205"/>
      <c r="AN119" s="529"/>
      <c r="AO119" s="203"/>
      <c r="AP119" s="203"/>
      <c r="AQ119" s="208"/>
      <c r="AR119" s="205"/>
      <c r="AS119" s="529"/>
      <c r="AT119" s="203"/>
      <c r="AU119" s="203"/>
      <c r="AV119" s="208"/>
      <c r="AW119" s="205"/>
      <c r="AX119" s="529"/>
    </row>
    <row r="120" spans="2:50" ht="14.25" hidden="1" customHeight="1" outlineLevel="1">
      <c r="B120" s="494"/>
      <c r="C120" s="203">
        <v>14</v>
      </c>
      <c r="D120" s="206"/>
      <c r="E120" s="203"/>
      <c r="F120" s="203"/>
      <c r="G120" s="208"/>
      <c r="H120" s="529"/>
      <c r="I120" s="209"/>
      <c r="J120" s="209"/>
      <c r="K120" s="210"/>
      <c r="L120" s="530"/>
      <c r="M120" s="209"/>
      <c r="N120" s="494"/>
      <c r="O120" s="494"/>
      <c r="P120" s="203"/>
      <c r="Q120" s="203"/>
      <c r="R120" s="208"/>
      <c r="S120" s="205"/>
      <c r="T120" s="529"/>
      <c r="U120" s="203"/>
      <c r="V120" s="203"/>
      <c r="W120" s="208"/>
      <c r="X120" s="205"/>
      <c r="Y120" s="529"/>
      <c r="Z120" s="203"/>
      <c r="AA120" s="203"/>
      <c r="AB120" s="208"/>
      <c r="AC120" s="205"/>
      <c r="AD120" s="529"/>
      <c r="AE120" s="203"/>
      <c r="AF120" s="203"/>
      <c r="AG120" s="208"/>
      <c r="AH120" s="205"/>
      <c r="AI120" s="529"/>
      <c r="AJ120" s="203"/>
      <c r="AK120" s="203"/>
      <c r="AL120" s="208"/>
      <c r="AM120" s="205"/>
      <c r="AN120" s="529"/>
      <c r="AO120" s="203"/>
      <c r="AP120" s="203"/>
      <c r="AQ120" s="208"/>
      <c r="AR120" s="205"/>
      <c r="AS120" s="529"/>
      <c r="AT120" s="203"/>
      <c r="AU120" s="203"/>
      <c r="AV120" s="208"/>
      <c r="AW120" s="205"/>
      <c r="AX120" s="529"/>
    </row>
    <row r="121" spans="2:50" ht="14.25" hidden="1" customHeight="1" outlineLevel="1">
      <c r="B121" s="494"/>
      <c r="C121" s="203">
        <v>15</v>
      </c>
      <c r="D121" s="206"/>
      <c r="E121" s="203"/>
      <c r="F121" s="203"/>
      <c r="G121" s="208"/>
      <c r="H121" s="529"/>
      <c r="I121" s="209"/>
      <c r="J121" s="209"/>
      <c r="K121" s="210"/>
      <c r="L121" s="530"/>
      <c r="M121" s="209"/>
      <c r="N121" s="494"/>
      <c r="O121" s="494"/>
      <c r="P121" s="203"/>
      <c r="Q121" s="207"/>
      <c r="R121" s="208"/>
      <c r="S121" s="205"/>
      <c r="T121" s="529"/>
      <c r="U121" s="203"/>
      <c r="V121" s="203"/>
      <c r="W121" s="208"/>
      <c r="X121" s="205"/>
      <c r="Y121" s="529"/>
      <c r="Z121" s="203"/>
      <c r="AA121" s="203"/>
      <c r="AB121" s="208"/>
      <c r="AC121" s="205"/>
      <c r="AD121" s="529"/>
      <c r="AE121" s="203"/>
      <c r="AF121" s="203"/>
      <c r="AG121" s="208"/>
      <c r="AH121" s="205"/>
      <c r="AI121" s="529"/>
      <c r="AJ121" s="203"/>
      <c r="AK121" s="203"/>
      <c r="AL121" s="208"/>
      <c r="AM121" s="205"/>
      <c r="AN121" s="529"/>
      <c r="AO121" s="203"/>
      <c r="AP121" s="203"/>
      <c r="AQ121" s="208"/>
      <c r="AR121" s="205"/>
      <c r="AS121" s="529"/>
      <c r="AT121" s="203"/>
      <c r="AU121" s="203"/>
      <c r="AV121" s="208"/>
      <c r="AW121" s="205"/>
      <c r="AX121" s="529"/>
    </row>
    <row r="122" spans="2:50" ht="14.25" hidden="1" customHeight="1" outlineLevel="1" collapsed="1">
      <c r="B122" s="531" t="s">
        <v>626</v>
      </c>
      <c r="C122" s="532"/>
      <c r="D122" s="532"/>
      <c r="E122" s="532"/>
      <c r="F122" s="532"/>
      <c r="G122" s="532"/>
      <c r="H122" s="532"/>
      <c r="I122" s="532"/>
      <c r="J122" s="532"/>
      <c r="K122" s="532"/>
      <c r="L122" s="532"/>
      <c r="M122" s="533"/>
      <c r="N122" s="575" t="s">
        <v>445</v>
      </c>
      <c r="O122" s="575" t="s">
        <v>105</v>
      </c>
      <c r="P122" s="587">
        <f>AT102+1</f>
        <v>45909</v>
      </c>
      <c r="Q122" s="588"/>
      <c r="R122" s="588"/>
      <c r="S122" s="588"/>
      <c r="T122" s="588"/>
      <c r="U122" s="589">
        <f>P122+1</f>
        <v>45910</v>
      </c>
      <c r="V122" s="590"/>
      <c r="W122" s="590"/>
      <c r="X122" s="590"/>
      <c r="Y122" s="590"/>
      <c r="Z122" s="587">
        <f t="shared" ref="Z122" si="139">U122+1</f>
        <v>45911</v>
      </c>
      <c r="AA122" s="588"/>
      <c r="AB122" s="588"/>
      <c r="AC122" s="588"/>
      <c r="AD122" s="588"/>
      <c r="AE122" s="589">
        <f t="shared" ref="AE122" si="140">Z122+1</f>
        <v>45912</v>
      </c>
      <c r="AF122" s="590"/>
      <c r="AG122" s="590"/>
      <c r="AH122" s="590"/>
      <c r="AI122" s="590"/>
      <c r="AJ122" s="591">
        <f t="shared" ref="AJ122" si="141">AE122+1</f>
        <v>45913</v>
      </c>
      <c r="AK122" s="592"/>
      <c r="AL122" s="592"/>
      <c r="AM122" s="592"/>
      <c r="AN122" s="593"/>
      <c r="AO122" s="589">
        <f t="shared" ref="AO122" si="142">AJ122+1</f>
        <v>45914</v>
      </c>
      <c r="AP122" s="590"/>
      <c r="AQ122" s="590"/>
      <c r="AR122" s="590"/>
      <c r="AS122" s="590"/>
      <c r="AT122" s="591">
        <f t="shared" ref="AT122" si="143">AO122+1</f>
        <v>45915</v>
      </c>
      <c r="AU122" s="592"/>
      <c r="AV122" s="592"/>
      <c r="AW122" s="592"/>
      <c r="AX122" s="593"/>
    </row>
    <row r="123" spans="2:50" ht="14.25" hidden="1" customHeight="1" outlineLevel="1">
      <c r="B123" s="534"/>
      <c r="C123" s="534"/>
      <c r="D123" s="534"/>
      <c r="E123" s="534"/>
      <c r="F123" s="534"/>
      <c r="G123" s="534"/>
      <c r="H123" s="534"/>
      <c r="I123" s="534"/>
      <c r="J123" s="534"/>
      <c r="K123" s="534"/>
      <c r="L123" s="534"/>
      <c r="M123" s="535"/>
      <c r="N123" s="577"/>
      <c r="O123" s="577"/>
      <c r="P123" s="594">
        <f>P122</f>
        <v>45909</v>
      </c>
      <c r="Q123" s="594"/>
      <c r="R123" s="594"/>
      <c r="S123" s="594"/>
      <c r="T123" s="594"/>
      <c r="U123" s="595">
        <f>U122</f>
        <v>45910</v>
      </c>
      <c r="V123" s="595"/>
      <c r="W123" s="595"/>
      <c r="X123" s="595"/>
      <c r="Y123" s="595"/>
      <c r="Z123" s="594">
        <f t="shared" ref="Z123" si="144">Z122</f>
        <v>45911</v>
      </c>
      <c r="AA123" s="594"/>
      <c r="AB123" s="594"/>
      <c r="AC123" s="594"/>
      <c r="AD123" s="594"/>
      <c r="AE123" s="595">
        <f t="shared" ref="AE123" si="145">AE122</f>
        <v>45912</v>
      </c>
      <c r="AF123" s="595"/>
      <c r="AG123" s="595"/>
      <c r="AH123" s="595"/>
      <c r="AI123" s="595"/>
      <c r="AJ123" s="596">
        <f t="shared" ref="AJ123" si="146">AJ122</f>
        <v>45913</v>
      </c>
      <c r="AK123" s="597"/>
      <c r="AL123" s="597"/>
      <c r="AM123" s="597"/>
      <c r="AN123" s="598"/>
      <c r="AO123" s="595">
        <f t="shared" ref="AO123" si="147">AO122</f>
        <v>45914</v>
      </c>
      <c r="AP123" s="595"/>
      <c r="AQ123" s="595"/>
      <c r="AR123" s="595"/>
      <c r="AS123" s="595"/>
      <c r="AT123" s="596">
        <f t="shared" ref="AT123" si="148">AT122</f>
        <v>45915</v>
      </c>
      <c r="AU123" s="597"/>
      <c r="AV123" s="597"/>
      <c r="AW123" s="597"/>
      <c r="AX123" s="598"/>
    </row>
    <row r="124" spans="2:50" ht="14.25" hidden="1" customHeight="1" outlineLevel="1">
      <c r="B124" s="494" t="s">
        <v>165</v>
      </c>
      <c r="C124" s="494" t="s">
        <v>160</v>
      </c>
      <c r="D124" s="494"/>
      <c r="E124" s="494" t="s">
        <v>161</v>
      </c>
      <c r="F124" s="494"/>
      <c r="G124" s="494"/>
      <c r="H124" s="494" t="s">
        <v>166</v>
      </c>
      <c r="I124" s="527" t="s">
        <v>446</v>
      </c>
      <c r="J124" s="527"/>
      <c r="K124" s="527"/>
      <c r="L124" s="527" t="s">
        <v>166</v>
      </c>
      <c r="M124" s="527" t="s">
        <v>168</v>
      </c>
      <c r="N124" s="494"/>
      <c r="O124" s="494" t="s">
        <v>167</v>
      </c>
      <c r="P124" s="494" t="s">
        <v>163</v>
      </c>
      <c r="Q124" s="494"/>
      <c r="R124" s="494"/>
      <c r="S124" s="494"/>
      <c r="T124" s="494" t="s">
        <v>166</v>
      </c>
      <c r="U124" s="494" t="s">
        <v>163</v>
      </c>
      <c r="V124" s="494"/>
      <c r="W124" s="494"/>
      <c r="X124" s="494"/>
      <c r="Y124" s="494" t="s">
        <v>166</v>
      </c>
      <c r="Z124" s="494" t="s">
        <v>163</v>
      </c>
      <c r="AA124" s="494"/>
      <c r="AB124" s="494"/>
      <c r="AC124" s="494"/>
      <c r="AD124" s="494" t="s">
        <v>166</v>
      </c>
      <c r="AE124" s="494" t="s">
        <v>163</v>
      </c>
      <c r="AF124" s="494"/>
      <c r="AG124" s="494"/>
      <c r="AH124" s="494"/>
      <c r="AI124" s="494" t="s">
        <v>166</v>
      </c>
      <c r="AJ124" s="494" t="s">
        <v>163</v>
      </c>
      <c r="AK124" s="494"/>
      <c r="AL124" s="494"/>
      <c r="AM124" s="494"/>
      <c r="AN124" s="494" t="s">
        <v>166</v>
      </c>
      <c r="AO124" s="494" t="s">
        <v>163</v>
      </c>
      <c r="AP124" s="494"/>
      <c r="AQ124" s="494"/>
      <c r="AR124" s="494"/>
      <c r="AS124" s="494" t="s">
        <v>166</v>
      </c>
      <c r="AT124" s="494" t="s">
        <v>163</v>
      </c>
      <c r="AU124" s="494"/>
      <c r="AV124" s="494"/>
      <c r="AW124" s="494"/>
      <c r="AX124" s="494" t="s">
        <v>166</v>
      </c>
    </row>
    <row r="125" spans="2:50" ht="14.25" hidden="1" customHeight="1" outlineLevel="1">
      <c r="B125" s="494"/>
      <c r="C125" s="494"/>
      <c r="D125" s="494"/>
      <c r="E125" s="494" t="s">
        <v>447</v>
      </c>
      <c r="F125" s="494"/>
      <c r="G125" s="494"/>
      <c r="H125" s="494"/>
      <c r="I125" s="527" t="s">
        <v>447</v>
      </c>
      <c r="J125" s="527"/>
      <c r="K125" s="527"/>
      <c r="L125" s="527"/>
      <c r="M125" s="527"/>
      <c r="N125" s="494"/>
      <c r="O125" s="494"/>
      <c r="P125" s="494" t="s">
        <v>448</v>
      </c>
      <c r="Q125" s="494"/>
      <c r="R125" s="494"/>
      <c r="S125" s="494"/>
      <c r="T125" s="494"/>
      <c r="U125" s="494" t="s">
        <v>448</v>
      </c>
      <c r="V125" s="494"/>
      <c r="W125" s="494"/>
      <c r="X125" s="494"/>
      <c r="Y125" s="494"/>
      <c r="Z125" s="494" t="s">
        <v>448</v>
      </c>
      <c r="AA125" s="494"/>
      <c r="AB125" s="494"/>
      <c r="AC125" s="494"/>
      <c r="AD125" s="494"/>
      <c r="AE125" s="494" t="s">
        <v>448</v>
      </c>
      <c r="AF125" s="494"/>
      <c r="AG125" s="494"/>
      <c r="AH125" s="494"/>
      <c r="AI125" s="494"/>
      <c r="AJ125" s="494" t="s">
        <v>448</v>
      </c>
      <c r="AK125" s="494"/>
      <c r="AL125" s="494"/>
      <c r="AM125" s="494"/>
      <c r="AN125" s="494"/>
      <c r="AO125" s="494" t="s">
        <v>448</v>
      </c>
      <c r="AP125" s="494"/>
      <c r="AQ125" s="494"/>
      <c r="AR125" s="494"/>
      <c r="AS125" s="494"/>
      <c r="AT125" s="494" t="s">
        <v>448</v>
      </c>
      <c r="AU125" s="494"/>
      <c r="AV125" s="494"/>
      <c r="AW125" s="494"/>
      <c r="AX125" s="494"/>
    </row>
    <row r="126" spans="2:50" ht="14.25" hidden="1" customHeight="1" outlineLevel="1">
      <c r="B126" s="494"/>
      <c r="C126" s="494"/>
      <c r="D126" s="494"/>
      <c r="E126" s="203" t="s">
        <v>162</v>
      </c>
      <c r="F126" s="203" t="s">
        <v>449</v>
      </c>
      <c r="G126" s="203" t="s">
        <v>164</v>
      </c>
      <c r="H126" s="494"/>
      <c r="I126" s="204" t="s">
        <v>162</v>
      </c>
      <c r="J126" s="204" t="s">
        <v>449</v>
      </c>
      <c r="K126" s="204" t="s">
        <v>164</v>
      </c>
      <c r="L126" s="527"/>
      <c r="M126" s="527"/>
      <c r="N126" s="494"/>
      <c r="O126" s="494"/>
      <c r="P126" s="203" t="s">
        <v>162</v>
      </c>
      <c r="Q126" s="203" t="s">
        <v>449</v>
      </c>
      <c r="R126" s="203" t="s">
        <v>164</v>
      </c>
      <c r="S126" s="205" t="s">
        <v>168</v>
      </c>
      <c r="T126" s="494"/>
      <c r="U126" s="203" t="s">
        <v>162</v>
      </c>
      <c r="V126" s="203" t="s">
        <v>449</v>
      </c>
      <c r="W126" s="203" t="s">
        <v>164</v>
      </c>
      <c r="X126" s="205" t="s">
        <v>168</v>
      </c>
      <c r="Y126" s="494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494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494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494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494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494"/>
    </row>
    <row r="127" spans="2:50" ht="14.25" hidden="1" customHeight="1" outlineLevel="1">
      <c r="B127" s="494" t="s">
        <v>145</v>
      </c>
      <c r="C127" s="203">
        <v>1</v>
      </c>
      <c r="D127" s="206" t="s">
        <v>428</v>
      </c>
      <c r="E127" s="203">
        <v>13</v>
      </c>
      <c r="F127" s="203">
        <v>1200</v>
      </c>
      <c r="G127" s="208">
        <f t="shared" ref="G127:G128" si="149">F127/E127</f>
        <v>92.307692307692307</v>
      </c>
      <c r="H127" s="529">
        <f>AVERAGE(F127:F141)</f>
        <v>1500</v>
      </c>
      <c r="I127" s="209">
        <f>AVERAGE(P127,U127,Z127,AE127,AJ127,AO127,AT127)</f>
        <v>13</v>
      </c>
      <c r="J127" s="209">
        <f>AVERAGE(Q127,V127,AA127,AF127,AK127,AP127,AU127)</f>
        <v>1064.7919656923757</v>
      </c>
      <c r="K127" s="210">
        <f>AVERAGE(R127,W127,AB127,AG127,AL127,AQ127,AV127)</f>
        <v>81.907074284028909</v>
      </c>
      <c r="L127" s="530">
        <f>IFERROR(AVERAGE(K127:K141),"-")</f>
        <v>76.299685850950922</v>
      </c>
      <c r="M127" s="209">
        <f>RANK(K127, K$127:$K$141)</f>
        <v>1</v>
      </c>
      <c r="N127" s="494"/>
      <c r="O127" s="494"/>
      <c r="P127" s="207">
        <v>13</v>
      </c>
      <c r="Q127" s="207">
        <v>1064.1062455132808</v>
      </c>
      <c r="R127" s="208">
        <f t="shared" ref="R127:R128" si="150">Q127/P127</f>
        <v>81.854326577944676</v>
      </c>
      <c r="S127" s="205">
        <f>RANK(R127, R$127:R$141)</f>
        <v>1</v>
      </c>
      <c r="T127" s="529">
        <f>AVERAGE(R127:R141)</f>
        <v>76.244011677063966</v>
      </c>
      <c r="U127" s="207">
        <v>13</v>
      </c>
      <c r="V127" s="207">
        <v>1064.4538526672309</v>
      </c>
      <c r="W127" s="208">
        <f t="shared" ref="W127:W128" si="151">V127/U127</f>
        <v>81.881065589786985</v>
      </c>
      <c r="X127" s="205">
        <f>RANK(W127, W$127:W$141)</f>
        <v>1</v>
      </c>
      <c r="Y127" s="529">
        <f>AVERAGE(W127:W141)</f>
        <v>76.271482539897946</v>
      </c>
      <c r="Z127" s="207">
        <v>13</v>
      </c>
      <c r="AA127" s="207">
        <v>1064.4570431748798</v>
      </c>
      <c r="AB127" s="208">
        <f t="shared" ref="AB127:AB128" si="152">AA127/Z127</f>
        <v>81.88131101345229</v>
      </c>
      <c r="AC127" s="205">
        <f>RANK(AB127, AB$127:AB$141)</f>
        <v>1</v>
      </c>
      <c r="AD127" s="529">
        <f>AVERAGE(AB127:AB141)</f>
        <v>76.277164100637947</v>
      </c>
      <c r="AE127" s="207">
        <v>13</v>
      </c>
      <c r="AF127" s="207">
        <v>1064.5236250968239</v>
      </c>
      <c r="AG127" s="208">
        <f t="shared" ref="AG127:AG128" si="153">AF127/AE127</f>
        <v>81.886432699755687</v>
      </c>
      <c r="AH127" s="205">
        <f>RANK(AG127, AG$127:AG$141)</f>
        <v>1</v>
      </c>
      <c r="AI127" s="529">
        <f>AVERAGE(AG127:AG141)</f>
        <v>76.282329047481056</v>
      </c>
      <c r="AJ127" s="207">
        <v>13</v>
      </c>
      <c r="AK127" s="207">
        <v>1065.0828729281768</v>
      </c>
      <c r="AL127" s="208">
        <f t="shared" ref="AL127:AL128" si="154">AK127/AJ127</f>
        <v>81.929451763705913</v>
      </c>
      <c r="AM127" s="205">
        <f>RANK(AL127, AL$127:AL$141)</f>
        <v>1</v>
      </c>
      <c r="AN127" s="529">
        <f>AVERAGE(AL127:AL141)</f>
        <v>76.315927360596035</v>
      </c>
      <c r="AO127" s="207">
        <v>13</v>
      </c>
      <c r="AP127" s="207">
        <v>1065.3790613718413</v>
      </c>
      <c r="AQ127" s="208">
        <f t="shared" ref="AQ127:AQ128" si="155">AP127/AO127</f>
        <v>81.952235490141646</v>
      </c>
      <c r="AR127" s="205">
        <f>RANK(AQ127, AQ$127:AQ$141)</f>
        <v>1</v>
      </c>
      <c r="AS127" s="529">
        <f>AVERAGE(AQ127:AQ141)</f>
        <v>76.327573923622793</v>
      </c>
      <c r="AT127" s="207">
        <v>13</v>
      </c>
      <c r="AU127" s="207">
        <v>1065.5410590943975</v>
      </c>
      <c r="AV127" s="208">
        <f t="shared" ref="AV127:AV128" si="156">AU127/AT127</f>
        <v>81.964696853415191</v>
      </c>
      <c r="AW127" s="205">
        <f>RANK(AV127, AV$127:AV$141)</f>
        <v>1</v>
      </c>
      <c r="AX127" s="529">
        <f>AVERAGE(AV127:AV141)</f>
        <v>76.379312307356713</v>
      </c>
    </row>
    <row r="128" spans="2:50" ht="14.25" hidden="1" customHeight="1" outlineLevel="1">
      <c r="B128" s="494"/>
      <c r="C128" s="203">
        <v>2</v>
      </c>
      <c r="D128" s="206" t="s">
        <v>381</v>
      </c>
      <c r="E128" s="203">
        <v>22</v>
      </c>
      <c r="F128" s="203">
        <v>1800</v>
      </c>
      <c r="G128" s="208">
        <f t="shared" si="149"/>
        <v>81.818181818181813</v>
      </c>
      <c r="H128" s="529"/>
      <c r="I128" s="209">
        <f t="shared" ref="I128:K128" si="157">AVERAGE(P128,U128,Z128,AE128,AJ128,AO128,AT128)</f>
        <v>22</v>
      </c>
      <c r="J128" s="209">
        <f t="shared" si="157"/>
        <v>1555.2305431932043</v>
      </c>
      <c r="K128" s="210">
        <f t="shared" si="157"/>
        <v>70.692297417872936</v>
      </c>
      <c r="L128" s="530"/>
      <c r="M128" s="209">
        <f>RANK(K128, K$127:$K$141)</f>
        <v>2</v>
      </c>
      <c r="N128" s="494"/>
      <c r="O128" s="494"/>
      <c r="P128" s="207">
        <v>22</v>
      </c>
      <c r="Q128" s="207">
        <v>1553.9413290760317</v>
      </c>
      <c r="R128" s="208">
        <f t="shared" si="150"/>
        <v>70.633696776183257</v>
      </c>
      <c r="S128" s="205">
        <f t="shared" ref="S128" si="158">RANK(R128, R$127:R$141)</f>
        <v>2</v>
      </c>
      <c r="T128" s="529"/>
      <c r="U128" s="207">
        <v>22</v>
      </c>
      <c r="V128" s="207">
        <v>1554.5617887801959</v>
      </c>
      <c r="W128" s="208">
        <f t="shared" si="151"/>
        <v>70.661899490008906</v>
      </c>
      <c r="X128" s="205">
        <f t="shared" ref="X128" si="159">RANK(W128, W$127:W$141)</f>
        <v>2</v>
      </c>
      <c r="Y128" s="529"/>
      <c r="Z128" s="207">
        <v>22</v>
      </c>
      <c r="AA128" s="207">
        <v>1554.8063781321196</v>
      </c>
      <c r="AB128" s="208">
        <f t="shared" si="152"/>
        <v>70.673017187823618</v>
      </c>
      <c r="AC128" s="205">
        <f t="shared" ref="AC128" si="160">RANK(AB128, AB$127:AB$141)</f>
        <v>2</v>
      </c>
      <c r="AD128" s="529"/>
      <c r="AE128" s="207">
        <v>22</v>
      </c>
      <c r="AF128" s="207">
        <v>1554.9209586945412</v>
      </c>
      <c r="AG128" s="208">
        <f t="shared" si="153"/>
        <v>70.678225395206425</v>
      </c>
      <c r="AH128" s="205">
        <f t="shared" ref="AH128" si="161">RANK(AG128, AG$127:AG$141)</f>
        <v>2</v>
      </c>
      <c r="AI128" s="529"/>
      <c r="AJ128" s="207">
        <v>22</v>
      </c>
      <c r="AK128" s="207">
        <v>1555.4528650646955</v>
      </c>
      <c r="AL128" s="208">
        <f t="shared" si="154"/>
        <v>70.702402957486157</v>
      </c>
      <c r="AM128" s="205">
        <f t="shared" ref="AM128" si="162">RANK(AL128, AL$127:AL$141)</f>
        <v>2</v>
      </c>
      <c r="AN128" s="529"/>
      <c r="AO128" s="207">
        <v>22</v>
      </c>
      <c r="AP128" s="207">
        <v>1555.4640718562869</v>
      </c>
      <c r="AQ128" s="208">
        <f t="shared" si="155"/>
        <v>70.702912357103955</v>
      </c>
      <c r="AR128" s="205">
        <f t="shared" ref="AR128" si="163">RANK(AQ128, AQ$127:AQ$141)</f>
        <v>2</v>
      </c>
      <c r="AS128" s="529"/>
      <c r="AT128" s="207">
        <v>22</v>
      </c>
      <c r="AU128" s="207">
        <v>1557.4664107485612</v>
      </c>
      <c r="AV128" s="208">
        <f t="shared" si="156"/>
        <v>70.793927761298235</v>
      </c>
      <c r="AW128" s="205">
        <f t="shared" ref="AW128" si="164">RANK(AV128, AV$127:AV$141)</f>
        <v>2</v>
      </c>
      <c r="AX128" s="529"/>
    </row>
    <row r="129" spans="2:50" ht="14.25" hidden="1" customHeight="1" outlineLevel="1">
      <c r="B129" s="494"/>
      <c r="C129" s="203">
        <v>3</v>
      </c>
      <c r="D129" s="206"/>
      <c r="E129" s="203"/>
      <c r="F129" s="203"/>
      <c r="G129" s="208"/>
      <c r="H129" s="529"/>
      <c r="I129" s="209"/>
      <c r="J129" s="209"/>
      <c r="K129" s="210"/>
      <c r="L129" s="530"/>
      <c r="M129" s="209"/>
      <c r="N129" s="494"/>
      <c r="O129" s="494"/>
      <c r="P129" s="203"/>
      <c r="Q129" s="203"/>
      <c r="R129" s="208"/>
      <c r="S129" s="205"/>
      <c r="T129" s="529"/>
      <c r="U129" s="203"/>
      <c r="V129" s="203"/>
      <c r="W129" s="208"/>
      <c r="X129" s="205"/>
      <c r="Y129" s="529"/>
      <c r="Z129" s="203"/>
      <c r="AA129" s="203"/>
      <c r="AB129" s="208"/>
      <c r="AC129" s="205"/>
      <c r="AD129" s="529"/>
      <c r="AE129" s="203"/>
      <c r="AF129" s="203"/>
      <c r="AG129" s="208"/>
      <c r="AH129" s="205"/>
      <c r="AI129" s="529"/>
      <c r="AJ129" s="203"/>
      <c r="AK129" s="203"/>
      <c r="AL129" s="208"/>
      <c r="AM129" s="205"/>
      <c r="AN129" s="529"/>
      <c r="AO129" s="203"/>
      <c r="AP129" s="203"/>
      <c r="AQ129" s="208"/>
      <c r="AR129" s="205"/>
      <c r="AS129" s="529"/>
      <c r="AT129" s="203"/>
      <c r="AU129" s="203"/>
      <c r="AV129" s="208"/>
      <c r="AW129" s="205"/>
      <c r="AX129" s="529"/>
    </row>
    <row r="130" spans="2:50" ht="14.25" hidden="1" customHeight="1" outlineLevel="1">
      <c r="B130" s="494"/>
      <c r="C130" s="203">
        <v>4</v>
      </c>
      <c r="D130" s="206"/>
      <c r="E130" s="203"/>
      <c r="F130" s="203"/>
      <c r="G130" s="208"/>
      <c r="H130" s="529"/>
      <c r="I130" s="209"/>
      <c r="J130" s="209"/>
      <c r="K130" s="210"/>
      <c r="L130" s="530"/>
      <c r="M130" s="209"/>
      <c r="N130" s="494"/>
      <c r="O130" s="494"/>
      <c r="P130" s="203"/>
      <c r="Q130" s="203"/>
      <c r="R130" s="208"/>
      <c r="S130" s="205"/>
      <c r="T130" s="529"/>
      <c r="U130" s="203"/>
      <c r="V130" s="203"/>
      <c r="W130" s="208"/>
      <c r="X130" s="205"/>
      <c r="Y130" s="529"/>
      <c r="Z130" s="203"/>
      <c r="AA130" s="203"/>
      <c r="AB130" s="208"/>
      <c r="AC130" s="205"/>
      <c r="AD130" s="529"/>
      <c r="AE130" s="203"/>
      <c r="AF130" s="203"/>
      <c r="AG130" s="208"/>
      <c r="AH130" s="205"/>
      <c r="AI130" s="529"/>
      <c r="AJ130" s="203"/>
      <c r="AK130" s="203"/>
      <c r="AL130" s="208"/>
      <c r="AM130" s="205"/>
      <c r="AN130" s="529"/>
      <c r="AO130" s="203"/>
      <c r="AP130" s="203"/>
      <c r="AQ130" s="208"/>
      <c r="AR130" s="205"/>
      <c r="AS130" s="529"/>
      <c r="AT130" s="203"/>
      <c r="AU130" s="203"/>
      <c r="AV130" s="208"/>
      <c r="AW130" s="205"/>
      <c r="AX130" s="529"/>
    </row>
    <row r="131" spans="2:50" ht="14.25" hidden="1" customHeight="1" outlineLevel="1">
      <c r="B131" s="494"/>
      <c r="C131" s="203">
        <v>5</v>
      </c>
      <c r="D131" s="206"/>
      <c r="E131" s="203"/>
      <c r="F131" s="203"/>
      <c r="G131" s="208"/>
      <c r="H131" s="529"/>
      <c r="I131" s="209"/>
      <c r="J131" s="209"/>
      <c r="K131" s="210"/>
      <c r="L131" s="530"/>
      <c r="M131" s="209"/>
      <c r="N131" s="494"/>
      <c r="O131" s="494"/>
      <c r="P131" s="203"/>
      <c r="Q131" s="203"/>
      <c r="R131" s="208"/>
      <c r="S131" s="205"/>
      <c r="T131" s="529"/>
      <c r="U131" s="203"/>
      <c r="V131" s="203"/>
      <c r="W131" s="208"/>
      <c r="X131" s="205"/>
      <c r="Y131" s="529"/>
      <c r="Z131" s="203"/>
      <c r="AA131" s="203"/>
      <c r="AB131" s="208"/>
      <c r="AC131" s="205"/>
      <c r="AD131" s="529"/>
      <c r="AE131" s="203"/>
      <c r="AF131" s="203"/>
      <c r="AG131" s="208"/>
      <c r="AH131" s="205"/>
      <c r="AI131" s="529"/>
      <c r="AJ131" s="203"/>
      <c r="AK131" s="203"/>
      <c r="AL131" s="208"/>
      <c r="AM131" s="205"/>
      <c r="AN131" s="529"/>
      <c r="AO131" s="203"/>
      <c r="AP131" s="203"/>
      <c r="AQ131" s="208"/>
      <c r="AR131" s="205"/>
      <c r="AS131" s="529"/>
      <c r="AT131" s="203"/>
      <c r="AU131" s="203"/>
      <c r="AV131" s="208"/>
      <c r="AW131" s="205"/>
      <c r="AX131" s="529"/>
    </row>
    <row r="132" spans="2:50" ht="14.25" hidden="1" customHeight="1" outlineLevel="1">
      <c r="B132" s="494"/>
      <c r="C132" s="203">
        <v>6</v>
      </c>
      <c r="D132" s="206"/>
      <c r="E132" s="203"/>
      <c r="F132" s="203"/>
      <c r="G132" s="208"/>
      <c r="H132" s="529"/>
      <c r="I132" s="209"/>
      <c r="J132" s="209"/>
      <c r="K132" s="210"/>
      <c r="L132" s="530"/>
      <c r="M132" s="209"/>
      <c r="N132" s="494"/>
      <c r="O132" s="494"/>
      <c r="P132" s="203"/>
      <c r="Q132" s="203"/>
      <c r="R132" s="208"/>
      <c r="S132" s="205"/>
      <c r="T132" s="529"/>
      <c r="U132" s="203"/>
      <c r="V132" s="203"/>
      <c r="W132" s="208"/>
      <c r="X132" s="205"/>
      <c r="Y132" s="529"/>
      <c r="Z132" s="203"/>
      <c r="AA132" s="203"/>
      <c r="AB132" s="208"/>
      <c r="AC132" s="205"/>
      <c r="AD132" s="529"/>
      <c r="AE132" s="203"/>
      <c r="AF132" s="203"/>
      <c r="AG132" s="208"/>
      <c r="AH132" s="205"/>
      <c r="AI132" s="529"/>
      <c r="AJ132" s="203"/>
      <c r="AK132" s="203"/>
      <c r="AL132" s="208"/>
      <c r="AM132" s="205"/>
      <c r="AN132" s="529"/>
      <c r="AO132" s="203"/>
      <c r="AP132" s="203"/>
      <c r="AQ132" s="208"/>
      <c r="AR132" s="205"/>
      <c r="AS132" s="529"/>
      <c r="AT132" s="203"/>
      <c r="AU132" s="203"/>
      <c r="AV132" s="208"/>
      <c r="AW132" s="205"/>
      <c r="AX132" s="529"/>
    </row>
    <row r="133" spans="2:50" ht="14.25" hidden="1" customHeight="1" outlineLevel="1">
      <c r="B133" s="494"/>
      <c r="C133" s="203">
        <v>7</v>
      </c>
      <c r="D133" s="206"/>
      <c r="E133" s="203"/>
      <c r="F133" s="203"/>
      <c r="G133" s="208"/>
      <c r="H133" s="529"/>
      <c r="I133" s="209"/>
      <c r="J133" s="209"/>
      <c r="K133" s="210"/>
      <c r="L133" s="530"/>
      <c r="M133" s="209"/>
      <c r="N133" s="494"/>
      <c r="O133" s="494"/>
      <c r="P133" s="203"/>
      <c r="Q133" s="203"/>
      <c r="R133" s="208"/>
      <c r="S133" s="205"/>
      <c r="T133" s="529"/>
      <c r="U133" s="203"/>
      <c r="V133" s="203"/>
      <c r="W133" s="208"/>
      <c r="X133" s="205"/>
      <c r="Y133" s="529"/>
      <c r="Z133" s="203"/>
      <c r="AA133" s="203"/>
      <c r="AB133" s="208"/>
      <c r="AC133" s="205"/>
      <c r="AD133" s="529"/>
      <c r="AE133" s="203"/>
      <c r="AF133" s="203"/>
      <c r="AG133" s="208"/>
      <c r="AH133" s="205"/>
      <c r="AI133" s="529"/>
      <c r="AJ133" s="203"/>
      <c r="AK133" s="203"/>
      <c r="AL133" s="208"/>
      <c r="AM133" s="205"/>
      <c r="AN133" s="529"/>
      <c r="AO133" s="203"/>
      <c r="AP133" s="203"/>
      <c r="AQ133" s="208"/>
      <c r="AR133" s="205"/>
      <c r="AS133" s="529"/>
      <c r="AT133" s="203"/>
      <c r="AU133" s="203"/>
      <c r="AV133" s="208"/>
      <c r="AW133" s="205"/>
      <c r="AX133" s="529"/>
    </row>
    <row r="134" spans="2:50" ht="14.25" hidden="1" customHeight="1" outlineLevel="1">
      <c r="B134" s="494"/>
      <c r="C134" s="203">
        <v>8</v>
      </c>
      <c r="D134" s="206"/>
      <c r="E134" s="203"/>
      <c r="F134" s="203"/>
      <c r="G134" s="208"/>
      <c r="H134" s="529"/>
      <c r="I134" s="209"/>
      <c r="J134" s="209"/>
      <c r="K134" s="210"/>
      <c r="L134" s="530"/>
      <c r="M134" s="209"/>
      <c r="N134" s="494"/>
      <c r="O134" s="494"/>
      <c r="P134" s="203"/>
      <c r="Q134" s="203"/>
      <c r="R134" s="208"/>
      <c r="S134" s="205"/>
      <c r="T134" s="529"/>
      <c r="U134" s="203"/>
      <c r="V134" s="203"/>
      <c r="W134" s="208"/>
      <c r="X134" s="205"/>
      <c r="Y134" s="529"/>
      <c r="Z134" s="203"/>
      <c r="AA134" s="203"/>
      <c r="AB134" s="208"/>
      <c r="AC134" s="205"/>
      <c r="AD134" s="529"/>
      <c r="AE134" s="203"/>
      <c r="AF134" s="203"/>
      <c r="AG134" s="208"/>
      <c r="AH134" s="205"/>
      <c r="AI134" s="529"/>
      <c r="AJ134" s="203"/>
      <c r="AK134" s="203"/>
      <c r="AL134" s="208"/>
      <c r="AM134" s="205"/>
      <c r="AN134" s="529"/>
      <c r="AO134" s="203"/>
      <c r="AP134" s="203"/>
      <c r="AQ134" s="208"/>
      <c r="AR134" s="205"/>
      <c r="AS134" s="529"/>
      <c r="AT134" s="203"/>
      <c r="AU134" s="203"/>
      <c r="AV134" s="208"/>
      <c r="AW134" s="205"/>
      <c r="AX134" s="529"/>
    </row>
    <row r="135" spans="2:50" ht="14.25" hidden="1" customHeight="1" outlineLevel="1">
      <c r="B135" s="494"/>
      <c r="C135" s="203">
        <v>9</v>
      </c>
      <c r="D135" s="206"/>
      <c r="E135" s="203"/>
      <c r="F135" s="203"/>
      <c r="G135" s="208"/>
      <c r="H135" s="529"/>
      <c r="I135" s="209"/>
      <c r="J135" s="209"/>
      <c r="K135" s="210"/>
      <c r="L135" s="530"/>
      <c r="M135" s="209"/>
      <c r="N135" s="494"/>
      <c r="O135" s="494"/>
      <c r="P135" s="203"/>
      <c r="Q135" s="203"/>
      <c r="R135" s="208"/>
      <c r="S135" s="205"/>
      <c r="T135" s="529"/>
      <c r="U135" s="203"/>
      <c r="V135" s="203"/>
      <c r="W135" s="208"/>
      <c r="X135" s="205"/>
      <c r="Y135" s="529"/>
      <c r="Z135" s="203"/>
      <c r="AA135" s="203"/>
      <c r="AB135" s="208"/>
      <c r="AC135" s="205"/>
      <c r="AD135" s="529"/>
      <c r="AE135" s="203"/>
      <c r="AF135" s="203"/>
      <c r="AG135" s="208"/>
      <c r="AH135" s="205"/>
      <c r="AI135" s="529"/>
      <c r="AJ135" s="203"/>
      <c r="AK135" s="203"/>
      <c r="AL135" s="208"/>
      <c r="AM135" s="205"/>
      <c r="AN135" s="529"/>
      <c r="AO135" s="203"/>
      <c r="AP135" s="203"/>
      <c r="AQ135" s="208"/>
      <c r="AR135" s="205"/>
      <c r="AS135" s="529"/>
      <c r="AT135" s="203"/>
      <c r="AU135" s="203"/>
      <c r="AV135" s="208"/>
      <c r="AW135" s="205"/>
      <c r="AX135" s="529"/>
    </row>
    <row r="136" spans="2:50" ht="14.25" hidden="1" customHeight="1" outlineLevel="1">
      <c r="B136" s="494"/>
      <c r="C136" s="203">
        <v>10</v>
      </c>
      <c r="D136" s="206"/>
      <c r="E136" s="203"/>
      <c r="F136" s="203"/>
      <c r="G136" s="208"/>
      <c r="H136" s="529"/>
      <c r="I136" s="209"/>
      <c r="J136" s="209"/>
      <c r="K136" s="210"/>
      <c r="L136" s="530"/>
      <c r="M136" s="209"/>
      <c r="N136" s="494"/>
      <c r="O136" s="494"/>
      <c r="P136" s="203"/>
      <c r="Q136" s="203"/>
      <c r="R136" s="208"/>
      <c r="S136" s="205"/>
      <c r="T136" s="529"/>
      <c r="U136" s="203"/>
      <c r="V136" s="203"/>
      <c r="W136" s="208"/>
      <c r="X136" s="205"/>
      <c r="Y136" s="529"/>
      <c r="Z136" s="203"/>
      <c r="AA136" s="203"/>
      <c r="AB136" s="208"/>
      <c r="AC136" s="205"/>
      <c r="AD136" s="529"/>
      <c r="AE136" s="203"/>
      <c r="AF136" s="203"/>
      <c r="AG136" s="208"/>
      <c r="AH136" s="205"/>
      <c r="AI136" s="529"/>
      <c r="AJ136" s="203"/>
      <c r="AK136" s="203"/>
      <c r="AL136" s="208"/>
      <c r="AM136" s="205"/>
      <c r="AN136" s="529"/>
      <c r="AO136" s="203"/>
      <c r="AP136" s="203"/>
      <c r="AQ136" s="208"/>
      <c r="AR136" s="205"/>
      <c r="AS136" s="529"/>
      <c r="AT136" s="203"/>
      <c r="AU136" s="203"/>
      <c r="AV136" s="208"/>
      <c r="AW136" s="205"/>
      <c r="AX136" s="529"/>
    </row>
    <row r="137" spans="2:50" ht="14.25" hidden="1" customHeight="1" outlineLevel="1">
      <c r="B137" s="494"/>
      <c r="C137" s="203">
        <v>11</v>
      </c>
      <c r="D137" s="206"/>
      <c r="E137" s="203"/>
      <c r="F137" s="203"/>
      <c r="G137" s="208"/>
      <c r="H137" s="529"/>
      <c r="I137" s="209"/>
      <c r="J137" s="209"/>
      <c r="K137" s="210"/>
      <c r="L137" s="530"/>
      <c r="M137" s="209"/>
      <c r="N137" s="494"/>
      <c r="O137" s="494"/>
      <c r="P137" s="203"/>
      <c r="Q137" s="203"/>
      <c r="R137" s="208"/>
      <c r="S137" s="205"/>
      <c r="T137" s="529"/>
      <c r="U137" s="203"/>
      <c r="V137" s="203"/>
      <c r="W137" s="208"/>
      <c r="X137" s="205"/>
      <c r="Y137" s="529"/>
      <c r="Z137" s="203"/>
      <c r="AA137" s="203"/>
      <c r="AB137" s="208"/>
      <c r="AC137" s="205"/>
      <c r="AD137" s="529"/>
      <c r="AE137" s="203"/>
      <c r="AF137" s="203"/>
      <c r="AG137" s="208"/>
      <c r="AH137" s="205"/>
      <c r="AI137" s="529"/>
      <c r="AJ137" s="203"/>
      <c r="AK137" s="203"/>
      <c r="AL137" s="208"/>
      <c r="AM137" s="205"/>
      <c r="AN137" s="529"/>
      <c r="AO137" s="203"/>
      <c r="AP137" s="203"/>
      <c r="AQ137" s="208"/>
      <c r="AR137" s="205"/>
      <c r="AS137" s="529"/>
      <c r="AT137" s="203"/>
      <c r="AU137" s="203"/>
      <c r="AV137" s="208"/>
      <c r="AW137" s="205"/>
      <c r="AX137" s="529"/>
    </row>
    <row r="138" spans="2:50" ht="14.25" hidden="1" customHeight="1" outlineLevel="1">
      <c r="B138" s="494"/>
      <c r="C138" s="203">
        <v>12</v>
      </c>
      <c r="D138" s="206"/>
      <c r="E138" s="203"/>
      <c r="F138" s="203"/>
      <c r="G138" s="208"/>
      <c r="H138" s="529"/>
      <c r="I138" s="209"/>
      <c r="J138" s="209"/>
      <c r="K138" s="210"/>
      <c r="L138" s="530"/>
      <c r="M138" s="209"/>
      <c r="N138" s="494"/>
      <c r="O138" s="494"/>
      <c r="P138" s="203"/>
      <c r="Q138" s="203"/>
      <c r="R138" s="208"/>
      <c r="S138" s="205"/>
      <c r="T138" s="529"/>
      <c r="U138" s="203"/>
      <c r="V138" s="203"/>
      <c r="W138" s="208"/>
      <c r="X138" s="205"/>
      <c r="Y138" s="529"/>
      <c r="Z138" s="203"/>
      <c r="AA138" s="203"/>
      <c r="AB138" s="208"/>
      <c r="AC138" s="205"/>
      <c r="AD138" s="529"/>
      <c r="AE138" s="203"/>
      <c r="AF138" s="203"/>
      <c r="AG138" s="208"/>
      <c r="AH138" s="205"/>
      <c r="AI138" s="529"/>
      <c r="AJ138" s="203"/>
      <c r="AK138" s="203"/>
      <c r="AL138" s="208"/>
      <c r="AM138" s="205"/>
      <c r="AN138" s="529"/>
      <c r="AO138" s="203"/>
      <c r="AP138" s="203"/>
      <c r="AQ138" s="208"/>
      <c r="AR138" s="205"/>
      <c r="AS138" s="529"/>
      <c r="AT138" s="203"/>
      <c r="AU138" s="203"/>
      <c r="AV138" s="208"/>
      <c r="AW138" s="205"/>
      <c r="AX138" s="529"/>
    </row>
    <row r="139" spans="2:50" ht="14.25" hidden="1" customHeight="1" outlineLevel="1">
      <c r="B139" s="494"/>
      <c r="C139" s="203">
        <v>13</v>
      </c>
      <c r="D139" s="206"/>
      <c r="E139" s="203"/>
      <c r="F139" s="203"/>
      <c r="G139" s="208"/>
      <c r="H139" s="529"/>
      <c r="I139" s="209"/>
      <c r="J139" s="209"/>
      <c r="K139" s="210"/>
      <c r="L139" s="530"/>
      <c r="M139" s="209"/>
      <c r="N139" s="494"/>
      <c r="O139" s="494"/>
      <c r="P139" s="203"/>
      <c r="Q139" s="203"/>
      <c r="R139" s="208"/>
      <c r="S139" s="205"/>
      <c r="T139" s="529"/>
      <c r="U139" s="203"/>
      <c r="V139" s="203"/>
      <c r="W139" s="208"/>
      <c r="X139" s="205"/>
      <c r="Y139" s="529"/>
      <c r="Z139" s="203"/>
      <c r="AA139" s="203"/>
      <c r="AB139" s="208"/>
      <c r="AC139" s="205"/>
      <c r="AD139" s="529"/>
      <c r="AE139" s="203"/>
      <c r="AF139" s="203"/>
      <c r="AG139" s="208"/>
      <c r="AH139" s="205"/>
      <c r="AI139" s="529"/>
      <c r="AJ139" s="203"/>
      <c r="AK139" s="203"/>
      <c r="AL139" s="208"/>
      <c r="AM139" s="205"/>
      <c r="AN139" s="529"/>
      <c r="AO139" s="203"/>
      <c r="AP139" s="203"/>
      <c r="AQ139" s="208"/>
      <c r="AR139" s="205"/>
      <c r="AS139" s="529"/>
      <c r="AT139" s="203"/>
      <c r="AU139" s="203"/>
      <c r="AV139" s="208"/>
      <c r="AW139" s="205"/>
      <c r="AX139" s="529"/>
    </row>
    <row r="140" spans="2:50" ht="14.25" hidden="1" customHeight="1" outlineLevel="1">
      <c r="B140" s="494"/>
      <c r="C140" s="203">
        <v>14</v>
      </c>
      <c r="D140" s="206"/>
      <c r="E140" s="203"/>
      <c r="F140" s="203"/>
      <c r="G140" s="208"/>
      <c r="H140" s="529"/>
      <c r="I140" s="209"/>
      <c r="J140" s="209"/>
      <c r="K140" s="210"/>
      <c r="L140" s="530"/>
      <c r="M140" s="209"/>
      <c r="N140" s="494"/>
      <c r="O140" s="494"/>
      <c r="P140" s="203"/>
      <c r="Q140" s="203"/>
      <c r="R140" s="208"/>
      <c r="S140" s="205"/>
      <c r="T140" s="529"/>
      <c r="U140" s="203"/>
      <c r="V140" s="203"/>
      <c r="W140" s="208"/>
      <c r="X140" s="205"/>
      <c r="Y140" s="529"/>
      <c r="Z140" s="203"/>
      <c r="AA140" s="203"/>
      <c r="AB140" s="208"/>
      <c r="AC140" s="205"/>
      <c r="AD140" s="529"/>
      <c r="AE140" s="203"/>
      <c r="AF140" s="203"/>
      <c r="AG140" s="208"/>
      <c r="AH140" s="205"/>
      <c r="AI140" s="529"/>
      <c r="AJ140" s="203"/>
      <c r="AK140" s="203"/>
      <c r="AL140" s="208"/>
      <c r="AM140" s="205"/>
      <c r="AN140" s="529"/>
      <c r="AO140" s="203"/>
      <c r="AP140" s="203"/>
      <c r="AQ140" s="208"/>
      <c r="AR140" s="205"/>
      <c r="AS140" s="529"/>
      <c r="AT140" s="203"/>
      <c r="AU140" s="203"/>
      <c r="AV140" s="208"/>
      <c r="AW140" s="205"/>
      <c r="AX140" s="529"/>
    </row>
    <row r="141" spans="2:50" ht="14.25" hidden="1" customHeight="1" outlineLevel="1">
      <c r="B141" s="494"/>
      <c r="C141" s="203">
        <v>15</v>
      </c>
      <c r="D141" s="206"/>
      <c r="E141" s="203"/>
      <c r="F141" s="203"/>
      <c r="G141" s="208"/>
      <c r="H141" s="529"/>
      <c r="I141" s="209"/>
      <c r="J141" s="209"/>
      <c r="K141" s="210"/>
      <c r="L141" s="530"/>
      <c r="M141" s="209"/>
      <c r="N141" s="494"/>
      <c r="O141" s="494"/>
      <c r="P141" s="203"/>
      <c r="Q141" s="207"/>
      <c r="R141" s="208"/>
      <c r="S141" s="205"/>
      <c r="T141" s="529"/>
      <c r="U141" s="203"/>
      <c r="V141" s="203"/>
      <c r="W141" s="208"/>
      <c r="X141" s="205"/>
      <c r="Y141" s="529"/>
      <c r="Z141" s="203"/>
      <c r="AA141" s="203"/>
      <c r="AB141" s="208"/>
      <c r="AC141" s="205"/>
      <c r="AD141" s="529"/>
      <c r="AE141" s="203"/>
      <c r="AF141" s="203"/>
      <c r="AG141" s="208"/>
      <c r="AH141" s="205"/>
      <c r="AI141" s="529"/>
      <c r="AJ141" s="203"/>
      <c r="AK141" s="203"/>
      <c r="AL141" s="208"/>
      <c r="AM141" s="205"/>
      <c r="AN141" s="529"/>
      <c r="AO141" s="203"/>
      <c r="AP141" s="203"/>
      <c r="AQ141" s="208"/>
      <c r="AR141" s="205"/>
      <c r="AS141" s="529"/>
      <c r="AT141" s="203"/>
      <c r="AU141" s="203"/>
      <c r="AV141" s="208"/>
      <c r="AW141" s="205"/>
      <c r="AX141" s="529"/>
    </row>
    <row r="142" spans="2:50" ht="14.25" hidden="1" customHeight="1" outlineLevel="1" collapsed="1">
      <c r="B142" s="532" t="s">
        <v>627</v>
      </c>
      <c r="C142" s="532"/>
      <c r="D142" s="532"/>
      <c r="E142" s="532"/>
      <c r="F142" s="532"/>
      <c r="G142" s="532"/>
      <c r="H142" s="532"/>
      <c r="I142" s="532"/>
      <c r="J142" s="532"/>
      <c r="K142" s="532"/>
      <c r="L142" s="532"/>
      <c r="M142" s="533"/>
      <c r="N142" s="575" t="s">
        <v>445</v>
      </c>
      <c r="O142" s="575" t="s">
        <v>105</v>
      </c>
      <c r="P142" s="587">
        <f>AT122+1</f>
        <v>45916</v>
      </c>
      <c r="Q142" s="588"/>
      <c r="R142" s="588"/>
      <c r="S142" s="588"/>
      <c r="T142" s="588"/>
      <c r="U142" s="589">
        <f>P142+1</f>
        <v>45917</v>
      </c>
      <c r="V142" s="590"/>
      <c r="W142" s="590"/>
      <c r="X142" s="590"/>
      <c r="Y142" s="590"/>
      <c r="Z142" s="587">
        <f t="shared" ref="Z142" si="165">U142+1</f>
        <v>45918</v>
      </c>
      <c r="AA142" s="588"/>
      <c r="AB142" s="588"/>
      <c r="AC142" s="588"/>
      <c r="AD142" s="588"/>
      <c r="AE142" s="589">
        <f t="shared" ref="AE142" si="166">Z142+1</f>
        <v>45919</v>
      </c>
      <c r="AF142" s="590"/>
      <c r="AG142" s="590"/>
      <c r="AH142" s="590"/>
      <c r="AI142" s="590"/>
      <c r="AJ142" s="591">
        <f t="shared" ref="AJ142" si="167">AE142+1</f>
        <v>45920</v>
      </c>
      <c r="AK142" s="592"/>
      <c r="AL142" s="592"/>
      <c r="AM142" s="592"/>
      <c r="AN142" s="593"/>
      <c r="AO142" s="589">
        <f t="shared" ref="AO142" si="168">AJ142+1</f>
        <v>45921</v>
      </c>
      <c r="AP142" s="590"/>
      <c r="AQ142" s="590"/>
      <c r="AR142" s="590"/>
      <c r="AS142" s="590"/>
      <c r="AT142" s="591">
        <f t="shared" ref="AT142" si="169">AO142+1</f>
        <v>45922</v>
      </c>
      <c r="AU142" s="592"/>
      <c r="AV142" s="592"/>
      <c r="AW142" s="592"/>
      <c r="AX142" s="593"/>
    </row>
    <row r="143" spans="2:50" ht="14.25" hidden="1" customHeight="1" outlineLevel="1">
      <c r="B143" s="534"/>
      <c r="C143" s="534"/>
      <c r="D143" s="534"/>
      <c r="E143" s="534"/>
      <c r="F143" s="534"/>
      <c r="G143" s="534"/>
      <c r="H143" s="534"/>
      <c r="I143" s="534"/>
      <c r="J143" s="534"/>
      <c r="K143" s="534"/>
      <c r="L143" s="534"/>
      <c r="M143" s="535"/>
      <c r="N143" s="577"/>
      <c r="O143" s="577"/>
      <c r="P143" s="594">
        <f>P142</f>
        <v>45916</v>
      </c>
      <c r="Q143" s="594"/>
      <c r="R143" s="594"/>
      <c r="S143" s="594"/>
      <c r="T143" s="594"/>
      <c r="U143" s="595">
        <f>U142</f>
        <v>45917</v>
      </c>
      <c r="V143" s="595"/>
      <c r="W143" s="595"/>
      <c r="X143" s="595"/>
      <c r="Y143" s="595"/>
      <c r="Z143" s="594">
        <f t="shared" ref="Z143" si="170">Z142</f>
        <v>45918</v>
      </c>
      <c r="AA143" s="594"/>
      <c r="AB143" s="594"/>
      <c r="AC143" s="594"/>
      <c r="AD143" s="594"/>
      <c r="AE143" s="595">
        <f t="shared" ref="AE143" si="171">AE142</f>
        <v>45919</v>
      </c>
      <c r="AF143" s="595"/>
      <c r="AG143" s="595"/>
      <c r="AH143" s="595"/>
      <c r="AI143" s="595"/>
      <c r="AJ143" s="596">
        <f t="shared" ref="AJ143" si="172">AJ142</f>
        <v>45920</v>
      </c>
      <c r="AK143" s="597"/>
      <c r="AL143" s="597"/>
      <c r="AM143" s="597"/>
      <c r="AN143" s="598"/>
      <c r="AO143" s="595">
        <f t="shared" ref="AO143" si="173">AO142</f>
        <v>45921</v>
      </c>
      <c r="AP143" s="595"/>
      <c r="AQ143" s="595"/>
      <c r="AR143" s="595"/>
      <c r="AS143" s="595"/>
      <c r="AT143" s="596">
        <f t="shared" ref="AT143" si="174">AT142</f>
        <v>45922</v>
      </c>
      <c r="AU143" s="597"/>
      <c r="AV143" s="597"/>
      <c r="AW143" s="597"/>
      <c r="AX143" s="598"/>
    </row>
    <row r="144" spans="2:50" ht="14.25" hidden="1" customHeight="1" outlineLevel="1">
      <c r="B144" s="494" t="s">
        <v>165</v>
      </c>
      <c r="C144" s="494" t="s">
        <v>160</v>
      </c>
      <c r="D144" s="494"/>
      <c r="E144" s="494" t="s">
        <v>161</v>
      </c>
      <c r="F144" s="494"/>
      <c r="G144" s="494"/>
      <c r="H144" s="494" t="s">
        <v>166</v>
      </c>
      <c r="I144" s="527" t="s">
        <v>446</v>
      </c>
      <c r="J144" s="527"/>
      <c r="K144" s="527"/>
      <c r="L144" s="527" t="s">
        <v>166</v>
      </c>
      <c r="M144" s="527" t="s">
        <v>168</v>
      </c>
      <c r="N144" s="494"/>
      <c r="O144" s="494" t="s">
        <v>167</v>
      </c>
      <c r="P144" s="494" t="s">
        <v>163</v>
      </c>
      <c r="Q144" s="494"/>
      <c r="R144" s="494"/>
      <c r="S144" s="494"/>
      <c r="T144" s="494" t="s">
        <v>166</v>
      </c>
      <c r="U144" s="494" t="s">
        <v>163</v>
      </c>
      <c r="V144" s="494"/>
      <c r="W144" s="494"/>
      <c r="X144" s="494"/>
      <c r="Y144" s="494" t="s">
        <v>166</v>
      </c>
      <c r="Z144" s="494" t="s">
        <v>163</v>
      </c>
      <c r="AA144" s="494"/>
      <c r="AB144" s="494"/>
      <c r="AC144" s="494"/>
      <c r="AD144" s="494" t="s">
        <v>166</v>
      </c>
      <c r="AE144" s="494" t="s">
        <v>163</v>
      </c>
      <c r="AF144" s="494"/>
      <c r="AG144" s="494"/>
      <c r="AH144" s="494"/>
      <c r="AI144" s="494" t="s">
        <v>166</v>
      </c>
      <c r="AJ144" s="494" t="s">
        <v>163</v>
      </c>
      <c r="AK144" s="494"/>
      <c r="AL144" s="494"/>
      <c r="AM144" s="494"/>
      <c r="AN144" s="494" t="s">
        <v>166</v>
      </c>
      <c r="AO144" s="494" t="s">
        <v>163</v>
      </c>
      <c r="AP144" s="494"/>
      <c r="AQ144" s="494"/>
      <c r="AR144" s="494"/>
      <c r="AS144" s="494" t="s">
        <v>166</v>
      </c>
      <c r="AT144" s="494" t="s">
        <v>163</v>
      </c>
      <c r="AU144" s="494"/>
      <c r="AV144" s="494"/>
      <c r="AW144" s="494"/>
      <c r="AX144" s="494" t="s">
        <v>166</v>
      </c>
    </row>
    <row r="145" spans="2:50" ht="14.25" hidden="1" customHeight="1" outlineLevel="1">
      <c r="B145" s="494"/>
      <c r="C145" s="494"/>
      <c r="D145" s="494"/>
      <c r="E145" s="494" t="s">
        <v>447</v>
      </c>
      <c r="F145" s="494"/>
      <c r="G145" s="494"/>
      <c r="H145" s="494"/>
      <c r="I145" s="527" t="s">
        <v>447</v>
      </c>
      <c r="J145" s="527"/>
      <c r="K145" s="527"/>
      <c r="L145" s="527"/>
      <c r="M145" s="527"/>
      <c r="N145" s="494"/>
      <c r="O145" s="494"/>
      <c r="P145" s="494" t="s">
        <v>448</v>
      </c>
      <c r="Q145" s="494"/>
      <c r="R145" s="494"/>
      <c r="S145" s="494"/>
      <c r="T145" s="494"/>
      <c r="U145" s="494" t="s">
        <v>448</v>
      </c>
      <c r="V145" s="494"/>
      <c r="W145" s="494"/>
      <c r="X145" s="494"/>
      <c r="Y145" s="494"/>
      <c r="Z145" s="494" t="s">
        <v>448</v>
      </c>
      <c r="AA145" s="494"/>
      <c r="AB145" s="494"/>
      <c r="AC145" s="494"/>
      <c r="AD145" s="494"/>
      <c r="AE145" s="494" t="s">
        <v>448</v>
      </c>
      <c r="AF145" s="494"/>
      <c r="AG145" s="494"/>
      <c r="AH145" s="494"/>
      <c r="AI145" s="494"/>
      <c r="AJ145" s="494" t="s">
        <v>448</v>
      </c>
      <c r="AK145" s="494"/>
      <c r="AL145" s="494"/>
      <c r="AM145" s="494"/>
      <c r="AN145" s="494"/>
      <c r="AO145" s="494" t="s">
        <v>448</v>
      </c>
      <c r="AP145" s="494"/>
      <c r="AQ145" s="494"/>
      <c r="AR145" s="494"/>
      <c r="AS145" s="494"/>
      <c r="AT145" s="494" t="s">
        <v>448</v>
      </c>
      <c r="AU145" s="494"/>
      <c r="AV145" s="494"/>
      <c r="AW145" s="494"/>
      <c r="AX145" s="494"/>
    </row>
    <row r="146" spans="2:50" ht="14.25" hidden="1" customHeight="1" outlineLevel="1">
      <c r="B146" s="494"/>
      <c r="C146" s="494"/>
      <c r="D146" s="494"/>
      <c r="E146" s="203" t="s">
        <v>162</v>
      </c>
      <c r="F146" s="203" t="s">
        <v>449</v>
      </c>
      <c r="G146" s="203" t="s">
        <v>164</v>
      </c>
      <c r="H146" s="494"/>
      <c r="I146" s="204" t="s">
        <v>162</v>
      </c>
      <c r="J146" s="204" t="s">
        <v>449</v>
      </c>
      <c r="K146" s="204" t="s">
        <v>164</v>
      </c>
      <c r="L146" s="527"/>
      <c r="M146" s="527"/>
      <c r="N146" s="494"/>
      <c r="O146" s="494"/>
      <c r="P146" s="203" t="s">
        <v>162</v>
      </c>
      <c r="Q146" s="203" t="s">
        <v>449</v>
      </c>
      <c r="R146" s="203" t="s">
        <v>164</v>
      </c>
      <c r="S146" s="205" t="s">
        <v>168</v>
      </c>
      <c r="T146" s="494"/>
      <c r="U146" s="203" t="s">
        <v>162</v>
      </c>
      <c r="V146" s="203" t="s">
        <v>449</v>
      </c>
      <c r="W146" s="203" t="s">
        <v>164</v>
      </c>
      <c r="X146" s="205" t="s">
        <v>168</v>
      </c>
      <c r="Y146" s="494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494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494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494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494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494"/>
    </row>
    <row r="147" spans="2:50" ht="14.25" hidden="1" customHeight="1" outlineLevel="1">
      <c r="B147" s="494" t="s">
        <v>145</v>
      </c>
      <c r="C147" s="203">
        <v>1</v>
      </c>
      <c r="D147" s="206" t="s">
        <v>428</v>
      </c>
      <c r="E147" s="203">
        <v>13</v>
      </c>
      <c r="F147" s="203">
        <v>1200</v>
      </c>
      <c r="G147" s="208">
        <f t="shared" ref="G147:G149" si="175">F147/E147</f>
        <v>92.307692307692307</v>
      </c>
      <c r="H147" s="529">
        <f>AVERAGE(F147:F161)</f>
        <v>1600</v>
      </c>
      <c r="I147" s="209">
        <f>AVERAGE(P147,U147,Z147,AE147,AJ147,AO147,AT147)</f>
        <v>13</v>
      </c>
      <c r="J147" s="209">
        <f>AVERAGE(Q147,V147,AA147,AF147,AK147,AP147,AU147)</f>
        <v>1065.8543921286268</v>
      </c>
      <c r="K147" s="210">
        <f>AVERAGE(R147,W147,AB147,AG147,AL147,AQ147,AV147)</f>
        <v>81.988799394509755</v>
      </c>
      <c r="L147" s="530">
        <f>IFERROR(AVERAGE(K147:K161),"-")</f>
        <v>76.464960550869208</v>
      </c>
      <c r="M147" s="209">
        <f>RANK(K147, K$147:$K$161)</f>
        <v>1</v>
      </c>
      <c r="N147" s="494"/>
      <c r="O147" s="494"/>
      <c r="P147" s="207">
        <v>13</v>
      </c>
      <c r="Q147" s="207">
        <v>1065.6049852864805</v>
      </c>
      <c r="R147" s="208">
        <f t="shared" ref="R147:R149" si="176">Q147/P147</f>
        <v>81.969614252806196</v>
      </c>
      <c r="S147" s="205">
        <f>RANK(R147, R$147:R$161)</f>
        <v>1</v>
      </c>
      <c r="T147" s="529">
        <f>AVERAGE(R147:R161)</f>
        <v>75.488515686053503</v>
      </c>
      <c r="U147" s="207">
        <v>13</v>
      </c>
      <c r="V147" s="207">
        <v>1065.714285714286</v>
      </c>
      <c r="W147" s="208">
        <f t="shared" ref="W147:W149" si="177">V147/U147</f>
        <v>81.978021978021999</v>
      </c>
      <c r="X147" s="205">
        <f>RANK(W147, W$147:W$161)</f>
        <v>1</v>
      </c>
      <c r="Y147" s="529">
        <f>AVERAGE(W147:W161)</f>
        <v>75.90418935989392</v>
      </c>
      <c r="Z147" s="207">
        <v>13</v>
      </c>
      <c r="AA147" s="207">
        <v>1065.752473528901</v>
      </c>
      <c r="AB147" s="208">
        <f t="shared" ref="AB147:AB149" si="178">AA147/Z147</f>
        <v>81.980959502223158</v>
      </c>
      <c r="AC147" s="205">
        <f>RANK(AB147, AB$147:AB$161)</f>
        <v>1</v>
      </c>
      <c r="AD147" s="529">
        <f>AVERAGE(AB147:AB161)</f>
        <v>76.230672290363216</v>
      </c>
      <c r="AE147" s="207">
        <v>13</v>
      </c>
      <c r="AF147" s="207">
        <v>1065.8488988012264</v>
      </c>
      <c r="AG147" s="208">
        <f t="shared" ref="AG147:AG149" si="179">AF147/AE147</f>
        <v>81.988376830863572</v>
      </c>
      <c r="AH147" s="205">
        <f>RANK(AG147, AG$147:AG$161)</f>
        <v>1</v>
      </c>
      <c r="AI147" s="529">
        <f>AVERAGE(AG147:AG161)</f>
        <v>76.758682867020269</v>
      </c>
      <c r="AJ147" s="207">
        <v>13</v>
      </c>
      <c r="AK147" s="207">
        <v>1065.9469879518069</v>
      </c>
      <c r="AL147" s="208">
        <f t="shared" ref="AL147:AL149" si="180">AK147/AJ147</f>
        <v>81.995922150138995</v>
      </c>
      <c r="AM147" s="205">
        <f>RANK(AL147, AL$147:AL$161)</f>
        <v>1</v>
      </c>
      <c r="AN147" s="529">
        <f>AVERAGE(AL147:AL161)</f>
        <v>76.945218832125875</v>
      </c>
      <c r="AO147" s="207">
        <v>13</v>
      </c>
      <c r="AP147" s="207">
        <v>1066.0306393908813</v>
      </c>
      <c r="AQ147" s="208">
        <f t="shared" ref="AQ147:AQ149" si="181">AP147/AO147</f>
        <v>82.00235687622164</v>
      </c>
      <c r="AR147" s="205">
        <f>RANK(AQ147, AQ$147:AQ$161)</f>
        <v>1</v>
      </c>
      <c r="AS147" s="529">
        <f>AVERAGE(AQ147:AQ161)</f>
        <v>76.964802961811188</v>
      </c>
      <c r="AT147" s="207">
        <v>13</v>
      </c>
      <c r="AU147" s="207">
        <v>1066.0824742268046</v>
      </c>
      <c r="AV147" s="208">
        <f t="shared" ref="AV147:AV149" si="182">AU147/AT147</f>
        <v>82.006344171292668</v>
      </c>
      <c r="AW147" s="205">
        <f>RANK(AV147, AV$147:AV$161)</f>
        <v>1</v>
      </c>
      <c r="AX147" s="529">
        <f>AVERAGE(AV147:AV161)</f>
        <v>76.96264185881644</v>
      </c>
    </row>
    <row r="148" spans="2:50" ht="14.25" hidden="1" customHeight="1" outlineLevel="1">
      <c r="B148" s="494"/>
      <c r="C148" s="203">
        <v>2</v>
      </c>
      <c r="D148" s="206" t="s">
        <v>381</v>
      </c>
      <c r="E148" s="203">
        <v>22</v>
      </c>
      <c r="F148" s="203">
        <v>1800</v>
      </c>
      <c r="G148" s="208">
        <f t="shared" si="175"/>
        <v>81.818181818181813</v>
      </c>
      <c r="H148" s="529"/>
      <c r="I148" s="209">
        <f t="shared" ref="I148:K149" si="183">AVERAGE(P148,U148,Z148,AE148,AJ148,AO148,AT148)</f>
        <v>22</v>
      </c>
      <c r="J148" s="209">
        <f t="shared" si="183"/>
        <v>1561.9125832668306</v>
      </c>
      <c r="K148" s="210">
        <f t="shared" si="183"/>
        <v>70.996026512128665</v>
      </c>
      <c r="L148" s="530"/>
      <c r="M148" s="209">
        <f>RANK(K148, K$147:$K$161)</f>
        <v>3</v>
      </c>
      <c r="N148" s="494"/>
      <c r="O148" s="494"/>
      <c r="P148" s="207">
        <v>22</v>
      </c>
      <c r="Q148" s="207">
        <v>1561.3303769401327</v>
      </c>
      <c r="R148" s="208">
        <f t="shared" si="176"/>
        <v>70.969562588187856</v>
      </c>
      <c r="S148" s="205">
        <f t="shared" ref="S148:S149" si="184">RANK(R148, R$147:R$161)</f>
        <v>3</v>
      </c>
      <c r="T148" s="529"/>
      <c r="U148" s="207">
        <v>22</v>
      </c>
      <c r="V148" s="207">
        <v>1561.3981094746105</v>
      </c>
      <c r="W148" s="208">
        <f t="shared" si="177"/>
        <v>70.972641339755015</v>
      </c>
      <c r="X148" s="205">
        <f t="shared" ref="X148:X149" si="185">RANK(W148, W$147:W$161)</f>
        <v>3</v>
      </c>
      <c r="Y148" s="529"/>
      <c r="Z148" s="207">
        <v>22</v>
      </c>
      <c r="AA148" s="207">
        <v>1561.5182621150634</v>
      </c>
      <c r="AB148" s="208">
        <f t="shared" si="178"/>
        <v>70.978102823411973</v>
      </c>
      <c r="AC148" s="205">
        <f t="shared" ref="AC148:AC149" si="186">RANK(AB148, AB$147:AB$161)</f>
        <v>3</v>
      </c>
      <c r="AD148" s="529"/>
      <c r="AE148" s="207">
        <v>22</v>
      </c>
      <c r="AF148" s="207">
        <v>1561.8581907090443</v>
      </c>
      <c r="AG148" s="208">
        <f t="shared" si="179"/>
        <v>70.993554123138381</v>
      </c>
      <c r="AH148" s="205">
        <f t="shared" ref="AH148:AH149" si="187">RANK(AG148, AG$147:AG$161)</f>
        <v>3</v>
      </c>
      <c r="AI148" s="529"/>
      <c r="AJ148" s="207">
        <v>22</v>
      </c>
      <c r="AK148" s="207">
        <v>1562.124711316397</v>
      </c>
      <c r="AL148" s="208">
        <f t="shared" si="180"/>
        <v>71.005668696199862</v>
      </c>
      <c r="AM148" s="205">
        <f t="shared" ref="AM148:AM149" si="188">RANK(AL148, AL$147:AL$161)</f>
        <v>3</v>
      </c>
      <c r="AN148" s="529"/>
      <c r="AO148" s="207">
        <v>22</v>
      </c>
      <c r="AP148" s="207">
        <v>1562.7104722792606</v>
      </c>
      <c r="AQ148" s="208">
        <f t="shared" si="181"/>
        <v>71.032294194511849</v>
      </c>
      <c r="AR148" s="205">
        <f t="shared" ref="AR148:AR149" si="189">RANK(AQ148, AQ$147:AQ$161)</f>
        <v>3</v>
      </c>
      <c r="AS148" s="529"/>
      <c r="AT148" s="207">
        <v>22</v>
      </c>
      <c r="AU148" s="207">
        <v>1562.4479600333057</v>
      </c>
      <c r="AV148" s="208">
        <f t="shared" si="182"/>
        <v>71.020361819695708</v>
      </c>
      <c r="AW148" s="205">
        <f t="shared" ref="AW148:AW149" si="190">RANK(AV148, AV$147:AV$161)</f>
        <v>3</v>
      </c>
      <c r="AX148" s="529"/>
    </row>
    <row r="149" spans="2:50" ht="14.25" hidden="1" customHeight="1" outlineLevel="1">
      <c r="B149" s="494"/>
      <c r="C149" s="203">
        <v>3</v>
      </c>
      <c r="D149" s="206" t="s">
        <v>647</v>
      </c>
      <c r="E149" s="203">
        <v>20</v>
      </c>
      <c r="F149" s="203">
        <v>1800</v>
      </c>
      <c r="G149" s="208">
        <f t="shared" si="175"/>
        <v>90</v>
      </c>
      <c r="H149" s="529"/>
      <c r="I149" s="209">
        <f t="shared" si="183"/>
        <v>20</v>
      </c>
      <c r="J149" s="209">
        <f t="shared" si="183"/>
        <v>1528.2011149193843</v>
      </c>
      <c r="K149" s="210">
        <f t="shared" si="183"/>
        <v>76.410055745969203</v>
      </c>
      <c r="L149" s="530"/>
      <c r="M149" s="209">
        <f>RANK(K149, K$147:$K$161)</f>
        <v>2</v>
      </c>
      <c r="N149" s="494"/>
      <c r="O149" s="494"/>
      <c r="P149" s="207">
        <v>20</v>
      </c>
      <c r="Q149" s="207">
        <v>1470.5274043433299</v>
      </c>
      <c r="R149" s="208">
        <f t="shared" si="176"/>
        <v>73.526370217166487</v>
      </c>
      <c r="S149" s="205">
        <f t="shared" si="184"/>
        <v>2</v>
      </c>
      <c r="T149" s="529"/>
      <c r="U149" s="207">
        <v>20</v>
      </c>
      <c r="V149" s="207">
        <v>1495.2380952380947</v>
      </c>
      <c r="W149" s="208">
        <f t="shared" si="177"/>
        <v>74.761904761904731</v>
      </c>
      <c r="X149" s="205">
        <f t="shared" si="185"/>
        <v>2</v>
      </c>
      <c r="Y149" s="529"/>
      <c r="Z149" s="207">
        <v>20</v>
      </c>
      <c r="AA149" s="207">
        <v>1514.6590909090908</v>
      </c>
      <c r="AB149" s="208">
        <f t="shared" si="178"/>
        <v>75.732954545454533</v>
      </c>
      <c r="AC149" s="205">
        <f t="shared" si="186"/>
        <v>2</v>
      </c>
      <c r="AD149" s="529"/>
      <c r="AE149" s="207">
        <v>20</v>
      </c>
      <c r="AF149" s="207">
        <v>1545.8823529411773</v>
      </c>
      <c r="AG149" s="208">
        <f t="shared" si="179"/>
        <v>77.294117647058869</v>
      </c>
      <c r="AH149" s="205">
        <f t="shared" si="187"/>
        <v>2</v>
      </c>
      <c r="AI149" s="529"/>
      <c r="AJ149" s="207">
        <v>20</v>
      </c>
      <c r="AK149" s="207">
        <v>1556.6813130007756</v>
      </c>
      <c r="AL149" s="208">
        <f t="shared" si="180"/>
        <v>77.834065650038781</v>
      </c>
      <c r="AM149" s="205">
        <f t="shared" si="188"/>
        <v>2</v>
      </c>
      <c r="AN149" s="529"/>
      <c r="AO149" s="207">
        <v>20</v>
      </c>
      <c r="AP149" s="207">
        <v>1557.195156294001</v>
      </c>
      <c r="AQ149" s="208">
        <f t="shared" si="181"/>
        <v>77.859757814700046</v>
      </c>
      <c r="AR149" s="205">
        <f t="shared" si="189"/>
        <v>2</v>
      </c>
      <c r="AS149" s="529"/>
      <c r="AT149" s="207">
        <v>20</v>
      </c>
      <c r="AU149" s="207">
        <v>1557.2243917092194</v>
      </c>
      <c r="AV149" s="208">
        <f t="shared" si="182"/>
        <v>77.861219585460972</v>
      </c>
      <c r="AW149" s="205">
        <f t="shared" si="190"/>
        <v>2</v>
      </c>
      <c r="AX149" s="529"/>
    </row>
    <row r="150" spans="2:50" ht="14.25" hidden="1" customHeight="1" outlineLevel="1">
      <c r="B150" s="494"/>
      <c r="C150" s="203">
        <v>4</v>
      </c>
      <c r="D150" s="206"/>
      <c r="E150" s="203"/>
      <c r="F150" s="203"/>
      <c r="G150" s="208"/>
      <c r="H150" s="529"/>
      <c r="I150" s="209"/>
      <c r="J150" s="209"/>
      <c r="K150" s="210"/>
      <c r="L150" s="530"/>
      <c r="M150" s="209"/>
      <c r="N150" s="494"/>
      <c r="O150" s="494"/>
      <c r="P150" s="203"/>
      <c r="Q150" s="203"/>
      <c r="R150" s="208"/>
      <c r="S150" s="205"/>
      <c r="T150" s="529"/>
      <c r="U150" s="203"/>
      <c r="V150" s="203"/>
      <c r="W150" s="208"/>
      <c r="X150" s="205"/>
      <c r="Y150" s="529"/>
      <c r="Z150" s="203"/>
      <c r="AA150" s="203"/>
      <c r="AB150" s="208"/>
      <c r="AC150" s="205"/>
      <c r="AD150" s="529"/>
      <c r="AE150" s="203"/>
      <c r="AF150" s="203"/>
      <c r="AG150" s="208"/>
      <c r="AH150" s="205"/>
      <c r="AI150" s="529"/>
      <c r="AJ150" s="203"/>
      <c r="AK150" s="203"/>
      <c r="AL150" s="208"/>
      <c r="AM150" s="205"/>
      <c r="AN150" s="529"/>
      <c r="AO150" s="203"/>
      <c r="AP150" s="203"/>
      <c r="AQ150" s="208"/>
      <c r="AR150" s="205"/>
      <c r="AS150" s="529"/>
      <c r="AT150" s="203"/>
      <c r="AU150" s="203"/>
      <c r="AV150" s="208"/>
      <c r="AW150" s="205"/>
      <c r="AX150" s="529"/>
    </row>
    <row r="151" spans="2:50" ht="14.25" hidden="1" customHeight="1" outlineLevel="1">
      <c r="B151" s="494"/>
      <c r="C151" s="203">
        <v>5</v>
      </c>
      <c r="D151" s="206"/>
      <c r="E151" s="203"/>
      <c r="F151" s="203"/>
      <c r="G151" s="208"/>
      <c r="H151" s="529"/>
      <c r="I151" s="209"/>
      <c r="J151" s="209"/>
      <c r="K151" s="210"/>
      <c r="L151" s="530"/>
      <c r="M151" s="209"/>
      <c r="N151" s="494"/>
      <c r="O151" s="494"/>
      <c r="P151" s="203"/>
      <c r="Q151" s="203"/>
      <c r="R151" s="208"/>
      <c r="S151" s="205"/>
      <c r="T151" s="529"/>
      <c r="U151" s="203"/>
      <c r="V151" s="203"/>
      <c r="W151" s="208"/>
      <c r="X151" s="205"/>
      <c r="Y151" s="529"/>
      <c r="Z151" s="203"/>
      <c r="AA151" s="203"/>
      <c r="AB151" s="208"/>
      <c r="AC151" s="205"/>
      <c r="AD151" s="529"/>
      <c r="AE151" s="203"/>
      <c r="AF151" s="203"/>
      <c r="AG151" s="208"/>
      <c r="AH151" s="205"/>
      <c r="AI151" s="529"/>
      <c r="AJ151" s="203"/>
      <c r="AK151" s="203"/>
      <c r="AL151" s="208"/>
      <c r="AM151" s="205"/>
      <c r="AN151" s="529"/>
      <c r="AO151" s="203"/>
      <c r="AP151" s="203"/>
      <c r="AQ151" s="208"/>
      <c r="AR151" s="205"/>
      <c r="AS151" s="529"/>
      <c r="AT151" s="203"/>
      <c r="AU151" s="203"/>
      <c r="AV151" s="208"/>
      <c r="AW151" s="205"/>
      <c r="AX151" s="529"/>
    </row>
    <row r="152" spans="2:50" ht="14.25" hidden="1" customHeight="1" outlineLevel="1">
      <c r="B152" s="494"/>
      <c r="C152" s="203">
        <v>6</v>
      </c>
      <c r="D152" s="206"/>
      <c r="E152" s="203"/>
      <c r="F152" s="203"/>
      <c r="G152" s="208"/>
      <c r="H152" s="529"/>
      <c r="I152" s="209"/>
      <c r="J152" s="209"/>
      <c r="K152" s="210"/>
      <c r="L152" s="530"/>
      <c r="M152" s="209"/>
      <c r="N152" s="494"/>
      <c r="O152" s="494"/>
      <c r="P152" s="203"/>
      <c r="Q152" s="203"/>
      <c r="R152" s="208"/>
      <c r="S152" s="205"/>
      <c r="T152" s="529"/>
      <c r="U152" s="203"/>
      <c r="V152" s="203"/>
      <c r="W152" s="208"/>
      <c r="X152" s="205"/>
      <c r="Y152" s="529"/>
      <c r="Z152" s="203"/>
      <c r="AA152" s="203"/>
      <c r="AB152" s="208"/>
      <c r="AC152" s="205"/>
      <c r="AD152" s="529"/>
      <c r="AE152" s="203"/>
      <c r="AF152" s="203"/>
      <c r="AG152" s="208"/>
      <c r="AH152" s="205"/>
      <c r="AI152" s="529"/>
      <c r="AJ152" s="203"/>
      <c r="AK152" s="203"/>
      <c r="AL152" s="208"/>
      <c r="AM152" s="205"/>
      <c r="AN152" s="529"/>
      <c r="AO152" s="203"/>
      <c r="AP152" s="203"/>
      <c r="AQ152" s="208"/>
      <c r="AR152" s="205"/>
      <c r="AS152" s="529"/>
      <c r="AT152" s="203"/>
      <c r="AU152" s="203"/>
      <c r="AV152" s="208"/>
      <c r="AW152" s="205"/>
      <c r="AX152" s="529"/>
    </row>
    <row r="153" spans="2:50" ht="14.25" hidden="1" customHeight="1" outlineLevel="1">
      <c r="B153" s="494"/>
      <c r="C153" s="203">
        <v>7</v>
      </c>
      <c r="D153" s="206"/>
      <c r="E153" s="203"/>
      <c r="F153" s="203"/>
      <c r="G153" s="208"/>
      <c r="H153" s="529"/>
      <c r="I153" s="209"/>
      <c r="J153" s="209"/>
      <c r="K153" s="210"/>
      <c r="L153" s="530"/>
      <c r="M153" s="209"/>
      <c r="N153" s="494"/>
      <c r="O153" s="494"/>
      <c r="P153" s="203"/>
      <c r="Q153" s="203"/>
      <c r="R153" s="208"/>
      <c r="S153" s="205"/>
      <c r="T153" s="529"/>
      <c r="U153" s="203"/>
      <c r="V153" s="203"/>
      <c r="W153" s="208"/>
      <c r="X153" s="205"/>
      <c r="Y153" s="529"/>
      <c r="Z153" s="203"/>
      <c r="AA153" s="203"/>
      <c r="AB153" s="208"/>
      <c r="AC153" s="205"/>
      <c r="AD153" s="529"/>
      <c r="AE153" s="203"/>
      <c r="AF153" s="203"/>
      <c r="AG153" s="208"/>
      <c r="AH153" s="205"/>
      <c r="AI153" s="529"/>
      <c r="AJ153" s="203"/>
      <c r="AK153" s="203"/>
      <c r="AL153" s="208"/>
      <c r="AM153" s="205"/>
      <c r="AN153" s="529"/>
      <c r="AO153" s="203"/>
      <c r="AP153" s="203"/>
      <c r="AQ153" s="208"/>
      <c r="AR153" s="205"/>
      <c r="AS153" s="529"/>
      <c r="AT153" s="203"/>
      <c r="AU153" s="203"/>
      <c r="AV153" s="208"/>
      <c r="AW153" s="205"/>
      <c r="AX153" s="529"/>
    </row>
    <row r="154" spans="2:50" ht="14.25" hidden="1" customHeight="1" outlineLevel="1">
      <c r="B154" s="494"/>
      <c r="C154" s="203">
        <v>8</v>
      </c>
      <c r="D154" s="206"/>
      <c r="E154" s="203"/>
      <c r="F154" s="203"/>
      <c r="G154" s="208"/>
      <c r="H154" s="529"/>
      <c r="I154" s="209"/>
      <c r="J154" s="209"/>
      <c r="K154" s="210"/>
      <c r="L154" s="530"/>
      <c r="M154" s="209"/>
      <c r="N154" s="494"/>
      <c r="O154" s="494"/>
      <c r="P154" s="203"/>
      <c r="Q154" s="203"/>
      <c r="R154" s="208"/>
      <c r="S154" s="205"/>
      <c r="T154" s="529"/>
      <c r="U154" s="203"/>
      <c r="V154" s="203"/>
      <c r="W154" s="208"/>
      <c r="X154" s="205"/>
      <c r="Y154" s="529"/>
      <c r="Z154" s="203"/>
      <c r="AA154" s="203"/>
      <c r="AB154" s="208"/>
      <c r="AC154" s="205"/>
      <c r="AD154" s="529"/>
      <c r="AE154" s="203"/>
      <c r="AF154" s="203"/>
      <c r="AG154" s="208"/>
      <c r="AH154" s="205"/>
      <c r="AI154" s="529"/>
      <c r="AJ154" s="203"/>
      <c r="AK154" s="203"/>
      <c r="AL154" s="208"/>
      <c r="AM154" s="205"/>
      <c r="AN154" s="529"/>
      <c r="AO154" s="203"/>
      <c r="AP154" s="203"/>
      <c r="AQ154" s="208"/>
      <c r="AR154" s="205"/>
      <c r="AS154" s="529"/>
      <c r="AT154" s="203"/>
      <c r="AU154" s="203"/>
      <c r="AV154" s="208"/>
      <c r="AW154" s="205"/>
      <c r="AX154" s="529"/>
    </row>
    <row r="155" spans="2:50" ht="14.25" hidden="1" customHeight="1" outlineLevel="1">
      <c r="B155" s="494"/>
      <c r="C155" s="203">
        <v>9</v>
      </c>
      <c r="D155" s="206"/>
      <c r="E155" s="203"/>
      <c r="F155" s="203"/>
      <c r="G155" s="208"/>
      <c r="H155" s="529"/>
      <c r="I155" s="209"/>
      <c r="J155" s="209"/>
      <c r="K155" s="210"/>
      <c r="L155" s="530"/>
      <c r="M155" s="209"/>
      <c r="N155" s="494"/>
      <c r="O155" s="494"/>
      <c r="P155" s="203"/>
      <c r="Q155" s="203"/>
      <c r="R155" s="208"/>
      <c r="S155" s="205"/>
      <c r="T155" s="529"/>
      <c r="U155" s="203"/>
      <c r="V155" s="203"/>
      <c r="W155" s="208"/>
      <c r="X155" s="205"/>
      <c r="Y155" s="529"/>
      <c r="Z155" s="203"/>
      <c r="AA155" s="203"/>
      <c r="AB155" s="208"/>
      <c r="AC155" s="205"/>
      <c r="AD155" s="529"/>
      <c r="AE155" s="203"/>
      <c r="AF155" s="203"/>
      <c r="AG155" s="208"/>
      <c r="AH155" s="205"/>
      <c r="AI155" s="529"/>
      <c r="AJ155" s="203"/>
      <c r="AK155" s="203"/>
      <c r="AL155" s="208"/>
      <c r="AM155" s="205"/>
      <c r="AN155" s="529"/>
      <c r="AO155" s="203"/>
      <c r="AP155" s="203"/>
      <c r="AQ155" s="208"/>
      <c r="AR155" s="205"/>
      <c r="AS155" s="529"/>
      <c r="AT155" s="203"/>
      <c r="AU155" s="203"/>
      <c r="AV155" s="208"/>
      <c r="AW155" s="205"/>
      <c r="AX155" s="529"/>
    </row>
    <row r="156" spans="2:50" ht="14.25" hidden="1" customHeight="1" outlineLevel="1">
      <c r="B156" s="494"/>
      <c r="C156" s="203">
        <v>10</v>
      </c>
      <c r="D156" s="206"/>
      <c r="E156" s="203"/>
      <c r="F156" s="203"/>
      <c r="G156" s="208"/>
      <c r="H156" s="529"/>
      <c r="I156" s="209"/>
      <c r="J156" s="209"/>
      <c r="K156" s="210"/>
      <c r="L156" s="530"/>
      <c r="M156" s="209"/>
      <c r="N156" s="494"/>
      <c r="O156" s="494"/>
      <c r="P156" s="203"/>
      <c r="Q156" s="203"/>
      <c r="R156" s="208"/>
      <c r="S156" s="205"/>
      <c r="T156" s="529"/>
      <c r="U156" s="203"/>
      <c r="V156" s="203"/>
      <c r="W156" s="208"/>
      <c r="X156" s="205"/>
      <c r="Y156" s="529"/>
      <c r="Z156" s="203"/>
      <c r="AA156" s="203"/>
      <c r="AB156" s="208"/>
      <c r="AC156" s="205"/>
      <c r="AD156" s="529"/>
      <c r="AE156" s="203"/>
      <c r="AF156" s="203"/>
      <c r="AG156" s="208"/>
      <c r="AH156" s="205"/>
      <c r="AI156" s="529"/>
      <c r="AJ156" s="203"/>
      <c r="AK156" s="203"/>
      <c r="AL156" s="208"/>
      <c r="AM156" s="205"/>
      <c r="AN156" s="529"/>
      <c r="AO156" s="203"/>
      <c r="AP156" s="203"/>
      <c r="AQ156" s="208"/>
      <c r="AR156" s="205"/>
      <c r="AS156" s="529"/>
      <c r="AT156" s="203"/>
      <c r="AU156" s="203"/>
      <c r="AV156" s="208"/>
      <c r="AW156" s="205"/>
      <c r="AX156" s="529"/>
    </row>
    <row r="157" spans="2:50" ht="14.25" hidden="1" customHeight="1" outlineLevel="1">
      <c r="B157" s="494"/>
      <c r="C157" s="203">
        <v>11</v>
      </c>
      <c r="D157" s="206"/>
      <c r="E157" s="203"/>
      <c r="F157" s="203"/>
      <c r="G157" s="208"/>
      <c r="H157" s="529"/>
      <c r="I157" s="209"/>
      <c r="J157" s="209"/>
      <c r="K157" s="210"/>
      <c r="L157" s="530"/>
      <c r="M157" s="209"/>
      <c r="N157" s="494"/>
      <c r="O157" s="494"/>
      <c r="P157" s="203"/>
      <c r="Q157" s="203"/>
      <c r="R157" s="208"/>
      <c r="S157" s="205"/>
      <c r="T157" s="529"/>
      <c r="U157" s="203"/>
      <c r="V157" s="203"/>
      <c r="W157" s="208"/>
      <c r="X157" s="205"/>
      <c r="Y157" s="529"/>
      <c r="Z157" s="203"/>
      <c r="AA157" s="203"/>
      <c r="AB157" s="208"/>
      <c r="AC157" s="205"/>
      <c r="AD157" s="529"/>
      <c r="AE157" s="203"/>
      <c r="AF157" s="203"/>
      <c r="AG157" s="208"/>
      <c r="AH157" s="205"/>
      <c r="AI157" s="529"/>
      <c r="AJ157" s="203"/>
      <c r="AK157" s="203"/>
      <c r="AL157" s="208"/>
      <c r="AM157" s="205"/>
      <c r="AN157" s="529"/>
      <c r="AO157" s="203"/>
      <c r="AP157" s="203"/>
      <c r="AQ157" s="208"/>
      <c r="AR157" s="205"/>
      <c r="AS157" s="529"/>
      <c r="AT157" s="203"/>
      <c r="AU157" s="203"/>
      <c r="AV157" s="208"/>
      <c r="AW157" s="205"/>
      <c r="AX157" s="529"/>
    </row>
    <row r="158" spans="2:50" ht="14.25" hidden="1" customHeight="1" outlineLevel="1">
      <c r="B158" s="494"/>
      <c r="C158" s="203">
        <v>12</v>
      </c>
      <c r="D158" s="206"/>
      <c r="E158" s="203"/>
      <c r="F158" s="203"/>
      <c r="G158" s="208"/>
      <c r="H158" s="529"/>
      <c r="I158" s="209"/>
      <c r="J158" s="209"/>
      <c r="K158" s="210"/>
      <c r="L158" s="530"/>
      <c r="M158" s="209"/>
      <c r="N158" s="494"/>
      <c r="O158" s="494"/>
      <c r="P158" s="203"/>
      <c r="Q158" s="203"/>
      <c r="R158" s="208"/>
      <c r="S158" s="205"/>
      <c r="T158" s="529"/>
      <c r="U158" s="203"/>
      <c r="V158" s="203"/>
      <c r="W158" s="208"/>
      <c r="X158" s="205"/>
      <c r="Y158" s="529"/>
      <c r="Z158" s="203"/>
      <c r="AA158" s="203"/>
      <c r="AB158" s="208"/>
      <c r="AC158" s="205"/>
      <c r="AD158" s="529"/>
      <c r="AE158" s="203"/>
      <c r="AF158" s="203"/>
      <c r="AG158" s="208"/>
      <c r="AH158" s="205"/>
      <c r="AI158" s="529"/>
      <c r="AJ158" s="203"/>
      <c r="AK158" s="203"/>
      <c r="AL158" s="208"/>
      <c r="AM158" s="205"/>
      <c r="AN158" s="529"/>
      <c r="AO158" s="203"/>
      <c r="AP158" s="203"/>
      <c r="AQ158" s="208"/>
      <c r="AR158" s="205"/>
      <c r="AS158" s="529"/>
      <c r="AT158" s="203"/>
      <c r="AU158" s="203"/>
      <c r="AV158" s="208"/>
      <c r="AW158" s="205"/>
      <c r="AX158" s="529"/>
    </row>
    <row r="159" spans="2:50" ht="14.25" hidden="1" customHeight="1" outlineLevel="1">
      <c r="B159" s="494"/>
      <c r="C159" s="203">
        <v>13</v>
      </c>
      <c r="D159" s="206"/>
      <c r="E159" s="203"/>
      <c r="F159" s="203"/>
      <c r="G159" s="208"/>
      <c r="H159" s="529"/>
      <c r="I159" s="209"/>
      <c r="J159" s="209"/>
      <c r="K159" s="210"/>
      <c r="L159" s="530"/>
      <c r="M159" s="209"/>
      <c r="N159" s="494"/>
      <c r="O159" s="494"/>
      <c r="P159" s="203"/>
      <c r="Q159" s="203"/>
      <c r="R159" s="208"/>
      <c r="S159" s="205"/>
      <c r="T159" s="529"/>
      <c r="U159" s="203"/>
      <c r="V159" s="203"/>
      <c r="W159" s="208"/>
      <c r="X159" s="205"/>
      <c r="Y159" s="529"/>
      <c r="Z159" s="203"/>
      <c r="AA159" s="203"/>
      <c r="AB159" s="208"/>
      <c r="AC159" s="205"/>
      <c r="AD159" s="529"/>
      <c r="AE159" s="203"/>
      <c r="AF159" s="203"/>
      <c r="AG159" s="208"/>
      <c r="AH159" s="205"/>
      <c r="AI159" s="529"/>
      <c r="AJ159" s="203"/>
      <c r="AK159" s="203"/>
      <c r="AL159" s="208"/>
      <c r="AM159" s="205"/>
      <c r="AN159" s="529"/>
      <c r="AO159" s="203"/>
      <c r="AP159" s="203"/>
      <c r="AQ159" s="208"/>
      <c r="AR159" s="205"/>
      <c r="AS159" s="529"/>
      <c r="AT159" s="203"/>
      <c r="AU159" s="203"/>
      <c r="AV159" s="208"/>
      <c r="AW159" s="205"/>
      <c r="AX159" s="529"/>
    </row>
    <row r="160" spans="2:50" ht="14.25" hidden="1" customHeight="1" outlineLevel="1">
      <c r="B160" s="494"/>
      <c r="C160" s="203">
        <v>14</v>
      </c>
      <c r="D160" s="206"/>
      <c r="E160" s="203"/>
      <c r="F160" s="203"/>
      <c r="G160" s="208"/>
      <c r="H160" s="529"/>
      <c r="I160" s="209"/>
      <c r="J160" s="209"/>
      <c r="K160" s="210"/>
      <c r="L160" s="530"/>
      <c r="M160" s="209"/>
      <c r="N160" s="494"/>
      <c r="O160" s="494"/>
      <c r="P160" s="203"/>
      <c r="Q160" s="203"/>
      <c r="R160" s="208"/>
      <c r="S160" s="205"/>
      <c r="T160" s="529"/>
      <c r="U160" s="203"/>
      <c r="V160" s="203"/>
      <c r="W160" s="208"/>
      <c r="X160" s="205"/>
      <c r="Y160" s="529"/>
      <c r="Z160" s="203"/>
      <c r="AA160" s="203"/>
      <c r="AB160" s="208"/>
      <c r="AC160" s="205"/>
      <c r="AD160" s="529"/>
      <c r="AE160" s="203"/>
      <c r="AF160" s="203"/>
      <c r="AG160" s="208"/>
      <c r="AH160" s="205"/>
      <c r="AI160" s="529"/>
      <c r="AJ160" s="203"/>
      <c r="AK160" s="203"/>
      <c r="AL160" s="208"/>
      <c r="AM160" s="205"/>
      <c r="AN160" s="529"/>
      <c r="AO160" s="203"/>
      <c r="AP160" s="203"/>
      <c r="AQ160" s="208"/>
      <c r="AR160" s="205"/>
      <c r="AS160" s="529"/>
      <c r="AT160" s="203"/>
      <c r="AU160" s="203"/>
      <c r="AV160" s="208"/>
      <c r="AW160" s="205"/>
      <c r="AX160" s="529"/>
    </row>
    <row r="161" spans="2:50" ht="14.25" hidden="1" customHeight="1" outlineLevel="1">
      <c r="B161" s="494"/>
      <c r="C161" s="203">
        <v>15</v>
      </c>
      <c r="D161" s="206"/>
      <c r="E161" s="203"/>
      <c r="F161" s="203"/>
      <c r="G161" s="208"/>
      <c r="H161" s="529"/>
      <c r="I161" s="209"/>
      <c r="J161" s="209"/>
      <c r="K161" s="210"/>
      <c r="L161" s="530"/>
      <c r="M161" s="209"/>
      <c r="N161" s="494"/>
      <c r="O161" s="494"/>
      <c r="P161" s="203"/>
      <c r="Q161" s="207"/>
      <c r="R161" s="208"/>
      <c r="S161" s="205"/>
      <c r="T161" s="529"/>
      <c r="U161" s="203"/>
      <c r="V161" s="207"/>
      <c r="W161" s="208"/>
      <c r="X161" s="205"/>
      <c r="Y161" s="529"/>
      <c r="Z161" s="203"/>
      <c r="AA161" s="207"/>
      <c r="AB161" s="208"/>
      <c r="AC161" s="205"/>
      <c r="AD161" s="529"/>
      <c r="AE161" s="203"/>
      <c r="AF161" s="207"/>
      <c r="AG161" s="208"/>
      <c r="AH161" s="205"/>
      <c r="AI161" s="529"/>
      <c r="AJ161" s="203"/>
      <c r="AK161" s="207"/>
      <c r="AL161" s="208"/>
      <c r="AM161" s="205"/>
      <c r="AN161" s="529"/>
      <c r="AO161" s="203"/>
      <c r="AP161" s="207"/>
      <c r="AQ161" s="208"/>
      <c r="AR161" s="205"/>
      <c r="AS161" s="529"/>
      <c r="AT161" s="203"/>
      <c r="AU161" s="207"/>
      <c r="AV161" s="208"/>
      <c r="AW161" s="205"/>
      <c r="AX161" s="529"/>
    </row>
    <row r="162" spans="2:50" ht="14.25" hidden="1" customHeight="1" outlineLevel="1" collapsed="1">
      <c r="B162" s="532" t="s">
        <v>628</v>
      </c>
      <c r="C162" s="532"/>
      <c r="D162" s="532"/>
      <c r="E162" s="532"/>
      <c r="F162" s="532"/>
      <c r="G162" s="532"/>
      <c r="H162" s="532"/>
      <c r="I162" s="532"/>
      <c r="J162" s="532"/>
      <c r="K162" s="532"/>
      <c r="L162" s="532"/>
      <c r="M162" s="533"/>
      <c r="N162" s="575" t="s">
        <v>445</v>
      </c>
      <c r="O162" s="575" t="s">
        <v>105</v>
      </c>
      <c r="P162" s="587">
        <f>AT142+1</f>
        <v>45923</v>
      </c>
      <c r="Q162" s="588"/>
      <c r="R162" s="588"/>
      <c r="S162" s="588"/>
      <c r="T162" s="588"/>
      <c r="U162" s="589">
        <f>P162+1</f>
        <v>45924</v>
      </c>
      <c r="V162" s="590"/>
      <c r="W162" s="590"/>
      <c r="X162" s="590"/>
      <c r="Y162" s="590"/>
      <c r="Z162" s="587">
        <f t="shared" ref="Z162" si="191">U162+1</f>
        <v>45925</v>
      </c>
      <c r="AA162" s="588"/>
      <c r="AB162" s="588"/>
      <c r="AC162" s="588"/>
      <c r="AD162" s="588"/>
      <c r="AE162" s="589">
        <f t="shared" ref="AE162" si="192">Z162+1</f>
        <v>45926</v>
      </c>
      <c r="AF162" s="590"/>
      <c r="AG162" s="590"/>
      <c r="AH162" s="590"/>
      <c r="AI162" s="590"/>
      <c r="AJ162" s="591">
        <f t="shared" ref="AJ162" si="193">AE162+1</f>
        <v>45927</v>
      </c>
      <c r="AK162" s="592"/>
      <c r="AL162" s="592"/>
      <c r="AM162" s="592"/>
      <c r="AN162" s="593"/>
      <c r="AO162" s="589">
        <f t="shared" ref="AO162" si="194">AJ162+1</f>
        <v>45928</v>
      </c>
      <c r="AP162" s="590"/>
      <c r="AQ162" s="590"/>
      <c r="AR162" s="590"/>
      <c r="AS162" s="590"/>
      <c r="AT162" s="591">
        <f t="shared" ref="AT162" si="195">AO162+1</f>
        <v>45929</v>
      </c>
      <c r="AU162" s="592"/>
      <c r="AV162" s="592"/>
      <c r="AW162" s="592"/>
      <c r="AX162" s="593"/>
    </row>
    <row r="163" spans="2:50" ht="14.25" hidden="1" customHeight="1" outlineLevel="1">
      <c r="B163" s="534"/>
      <c r="C163" s="534"/>
      <c r="D163" s="534"/>
      <c r="E163" s="534"/>
      <c r="F163" s="534"/>
      <c r="G163" s="534"/>
      <c r="H163" s="534"/>
      <c r="I163" s="534"/>
      <c r="J163" s="534"/>
      <c r="K163" s="534"/>
      <c r="L163" s="534"/>
      <c r="M163" s="535"/>
      <c r="N163" s="577"/>
      <c r="O163" s="577"/>
      <c r="P163" s="594">
        <f>P162</f>
        <v>45923</v>
      </c>
      <c r="Q163" s="594"/>
      <c r="R163" s="594"/>
      <c r="S163" s="594"/>
      <c r="T163" s="594"/>
      <c r="U163" s="595">
        <f>U162</f>
        <v>45924</v>
      </c>
      <c r="V163" s="595"/>
      <c r="W163" s="595"/>
      <c r="X163" s="595"/>
      <c r="Y163" s="595"/>
      <c r="Z163" s="594">
        <f t="shared" ref="Z163" si="196">Z162</f>
        <v>45925</v>
      </c>
      <c r="AA163" s="594"/>
      <c r="AB163" s="594"/>
      <c r="AC163" s="594"/>
      <c r="AD163" s="594"/>
      <c r="AE163" s="595">
        <f t="shared" ref="AE163" si="197">AE162</f>
        <v>45926</v>
      </c>
      <c r="AF163" s="595"/>
      <c r="AG163" s="595"/>
      <c r="AH163" s="595"/>
      <c r="AI163" s="595"/>
      <c r="AJ163" s="596">
        <f t="shared" ref="AJ163" si="198">AJ162</f>
        <v>45927</v>
      </c>
      <c r="AK163" s="597"/>
      <c r="AL163" s="597"/>
      <c r="AM163" s="597"/>
      <c r="AN163" s="598"/>
      <c r="AO163" s="595">
        <f t="shared" ref="AO163" si="199">AO162</f>
        <v>45928</v>
      </c>
      <c r="AP163" s="595"/>
      <c r="AQ163" s="595"/>
      <c r="AR163" s="595"/>
      <c r="AS163" s="595"/>
      <c r="AT163" s="596">
        <f t="shared" ref="AT163" si="200">AT162</f>
        <v>45929</v>
      </c>
      <c r="AU163" s="597"/>
      <c r="AV163" s="597"/>
      <c r="AW163" s="597"/>
      <c r="AX163" s="598"/>
    </row>
    <row r="164" spans="2:50" ht="14.25" hidden="1" customHeight="1" outlineLevel="1">
      <c r="B164" s="494" t="s">
        <v>165</v>
      </c>
      <c r="C164" s="494" t="s">
        <v>160</v>
      </c>
      <c r="D164" s="494"/>
      <c r="E164" s="494" t="s">
        <v>161</v>
      </c>
      <c r="F164" s="494"/>
      <c r="G164" s="494"/>
      <c r="H164" s="494" t="s">
        <v>166</v>
      </c>
      <c r="I164" s="527" t="s">
        <v>446</v>
      </c>
      <c r="J164" s="527"/>
      <c r="K164" s="527"/>
      <c r="L164" s="527" t="s">
        <v>166</v>
      </c>
      <c r="M164" s="527" t="s">
        <v>168</v>
      </c>
      <c r="N164" s="494"/>
      <c r="O164" s="494" t="s">
        <v>167</v>
      </c>
      <c r="P164" s="494" t="s">
        <v>163</v>
      </c>
      <c r="Q164" s="494"/>
      <c r="R164" s="494"/>
      <c r="S164" s="494"/>
      <c r="T164" s="494" t="s">
        <v>166</v>
      </c>
      <c r="U164" s="494" t="s">
        <v>163</v>
      </c>
      <c r="V164" s="494"/>
      <c r="W164" s="494"/>
      <c r="X164" s="494"/>
      <c r="Y164" s="494" t="s">
        <v>166</v>
      </c>
      <c r="Z164" s="494" t="s">
        <v>163</v>
      </c>
      <c r="AA164" s="494"/>
      <c r="AB164" s="494"/>
      <c r="AC164" s="494"/>
      <c r="AD164" s="494" t="s">
        <v>166</v>
      </c>
      <c r="AE164" s="494" t="s">
        <v>163</v>
      </c>
      <c r="AF164" s="494"/>
      <c r="AG164" s="494"/>
      <c r="AH164" s="494"/>
      <c r="AI164" s="494" t="s">
        <v>166</v>
      </c>
      <c r="AJ164" s="494" t="s">
        <v>163</v>
      </c>
      <c r="AK164" s="494"/>
      <c r="AL164" s="494"/>
      <c r="AM164" s="494"/>
      <c r="AN164" s="494" t="s">
        <v>166</v>
      </c>
      <c r="AO164" s="494" t="s">
        <v>163</v>
      </c>
      <c r="AP164" s="494"/>
      <c r="AQ164" s="494"/>
      <c r="AR164" s="494"/>
      <c r="AS164" s="494" t="s">
        <v>166</v>
      </c>
      <c r="AT164" s="494" t="s">
        <v>163</v>
      </c>
      <c r="AU164" s="494"/>
      <c r="AV164" s="494"/>
      <c r="AW164" s="494"/>
      <c r="AX164" s="494" t="s">
        <v>166</v>
      </c>
    </row>
    <row r="165" spans="2:50" ht="14.25" hidden="1" customHeight="1" outlineLevel="1">
      <c r="B165" s="494"/>
      <c r="C165" s="494"/>
      <c r="D165" s="494"/>
      <c r="E165" s="494" t="s">
        <v>447</v>
      </c>
      <c r="F165" s="494"/>
      <c r="G165" s="494"/>
      <c r="H165" s="494"/>
      <c r="I165" s="527" t="s">
        <v>447</v>
      </c>
      <c r="J165" s="527"/>
      <c r="K165" s="527"/>
      <c r="L165" s="527"/>
      <c r="M165" s="527"/>
      <c r="N165" s="494"/>
      <c r="O165" s="494"/>
      <c r="P165" s="494" t="s">
        <v>448</v>
      </c>
      <c r="Q165" s="494"/>
      <c r="R165" s="494"/>
      <c r="S165" s="494"/>
      <c r="T165" s="494"/>
      <c r="U165" s="494" t="s">
        <v>448</v>
      </c>
      <c r="V165" s="494"/>
      <c r="W165" s="494"/>
      <c r="X165" s="494"/>
      <c r="Y165" s="494"/>
      <c r="Z165" s="494" t="s">
        <v>448</v>
      </c>
      <c r="AA165" s="494"/>
      <c r="AB165" s="494"/>
      <c r="AC165" s="494"/>
      <c r="AD165" s="494"/>
      <c r="AE165" s="494" t="s">
        <v>448</v>
      </c>
      <c r="AF165" s="494"/>
      <c r="AG165" s="494"/>
      <c r="AH165" s="494"/>
      <c r="AI165" s="494"/>
      <c r="AJ165" s="494" t="s">
        <v>448</v>
      </c>
      <c r="AK165" s="494"/>
      <c r="AL165" s="494"/>
      <c r="AM165" s="494"/>
      <c r="AN165" s="494"/>
      <c r="AO165" s="494" t="s">
        <v>448</v>
      </c>
      <c r="AP165" s="494"/>
      <c r="AQ165" s="494"/>
      <c r="AR165" s="494"/>
      <c r="AS165" s="494"/>
      <c r="AT165" s="494" t="s">
        <v>448</v>
      </c>
      <c r="AU165" s="494"/>
      <c r="AV165" s="494"/>
      <c r="AW165" s="494"/>
      <c r="AX165" s="494"/>
    </row>
    <row r="166" spans="2:50" ht="14.25" hidden="1" customHeight="1" outlineLevel="1">
      <c r="B166" s="494"/>
      <c r="C166" s="494"/>
      <c r="D166" s="494"/>
      <c r="E166" s="203" t="s">
        <v>162</v>
      </c>
      <c r="F166" s="203" t="s">
        <v>449</v>
      </c>
      <c r="G166" s="203" t="s">
        <v>164</v>
      </c>
      <c r="H166" s="494"/>
      <c r="I166" s="204" t="s">
        <v>162</v>
      </c>
      <c r="J166" s="204" t="s">
        <v>449</v>
      </c>
      <c r="K166" s="204" t="s">
        <v>164</v>
      </c>
      <c r="L166" s="527"/>
      <c r="M166" s="527"/>
      <c r="N166" s="494"/>
      <c r="O166" s="494"/>
      <c r="P166" s="203" t="s">
        <v>162</v>
      </c>
      <c r="Q166" s="203" t="s">
        <v>449</v>
      </c>
      <c r="R166" s="203" t="s">
        <v>164</v>
      </c>
      <c r="S166" s="205" t="s">
        <v>168</v>
      </c>
      <c r="T166" s="494"/>
      <c r="U166" s="203" t="s">
        <v>162</v>
      </c>
      <c r="V166" s="203" t="s">
        <v>449</v>
      </c>
      <c r="W166" s="203" t="s">
        <v>164</v>
      </c>
      <c r="X166" s="205" t="s">
        <v>168</v>
      </c>
      <c r="Y166" s="494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494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494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494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494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494"/>
    </row>
    <row r="167" spans="2:50" ht="14.25" hidden="1" customHeight="1" outlineLevel="1">
      <c r="B167" s="494" t="s">
        <v>145</v>
      </c>
      <c r="C167" s="203">
        <v>1</v>
      </c>
      <c r="D167" s="206" t="s">
        <v>428</v>
      </c>
      <c r="E167" s="203">
        <v>13</v>
      </c>
      <c r="F167" s="203">
        <v>1200</v>
      </c>
      <c r="G167" s="208">
        <f t="shared" ref="G167:G169" si="201">F167/E167</f>
        <v>92.307692307692307</v>
      </c>
      <c r="H167" s="529">
        <f>AVERAGE(F167:F181)</f>
        <v>1600</v>
      </c>
      <c r="I167" s="209">
        <f>AVERAGE(P167,U167,Z167,AE167,AJ167,AO167,AT167)</f>
        <v>13</v>
      </c>
      <c r="J167" s="209">
        <f>AVERAGE(Q167,V167,AA167,AF167,AK167,AP167,AU167)</f>
        <v>1067.0025381206019</v>
      </c>
      <c r="K167" s="210">
        <f>AVERAGE(R167,W167,AB167,AG167,AL167,AQ167,AV167)</f>
        <v>82.07711831696939</v>
      </c>
      <c r="L167" s="530">
        <f>IFERROR(AVERAGE(K167:K181),"-")</f>
        <v>77.052590339978664</v>
      </c>
      <c r="M167" s="209">
        <f>RANK(K167, K$167:$K$181)</f>
        <v>1</v>
      </c>
      <c r="N167" s="494"/>
      <c r="O167" s="494"/>
      <c r="P167" s="207">
        <v>13</v>
      </c>
      <c r="Q167" s="207">
        <v>1066.0987128437821</v>
      </c>
      <c r="R167" s="208">
        <f t="shared" ref="R167:R169" si="202">Q167/P167</f>
        <v>82.007593295675548</v>
      </c>
      <c r="S167" s="205">
        <f>RANK(R167, R$167:R$181)</f>
        <v>1</v>
      </c>
      <c r="T167" s="529">
        <f>AVERAGE(R167:R181)</f>
        <v>76.966334490863602</v>
      </c>
      <c r="U167" s="207">
        <v>13</v>
      </c>
      <c r="V167" s="207">
        <v>1066.1550536321618</v>
      </c>
      <c r="W167" s="208">
        <f t="shared" ref="W167:W169" si="203">V167/U167</f>
        <v>82.011927202473984</v>
      </c>
      <c r="X167" s="205">
        <f>RANK(W167, W$167:W$181)</f>
        <v>1</v>
      </c>
      <c r="Y167" s="529">
        <f>AVERAGE(W167:W181)</f>
        <v>76.980200247020875</v>
      </c>
      <c r="Z167" s="207">
        <v>13</v>
      </c>
      <c r="AA167" s="207">
        <v>1066.1599646486966</v>
      </c>
      <c r="AB167" s="208">
        <f t="shared" ref="AB167:AB169" si="204">AA167/Z167</f>
        <v>82.012304972976665</v>
      </c>
      <c r="AC167" s="205">
        <f>RANK(AB167, AB$167:AB$181)</f>
        <v>1</v>
      </c>
      <c r="AD167" s="529">
        <f>AVERAGE(AB167:AB181)</f>
        <v>76.988413681291476</v>
      </c>
      <c r="AE167" s="207">
        <v>13</v>
      </c>
      <c r="AF167" s="207">
        <v>1066.1866414021788</v>
      </c>
      <c r="AG167" s="208">
        <f t="shared" ref="AG167:AG169" si="205">AF167/AE167</f>
        <v>82.014357030936836</v>
      </c>
      <c r="AH167" s="205">
        <f>RANK(AG167, AG$167:AG$181)</f>
        <v>1</v>
      </c>
      <c r="AI167" s="529">
        <f>AVERAGE(AG167:AG181)</f>
        <v>76.991477745803309</v>
      </c>
      <c r="AJ167" s="207">
        <v>13</v>
      </c>
      <c r="AK167" s="207">
        <v>1066.6666666666665</v>
      </c>
      <c r="AL167" s="208">
        <f t="shared" ref="AL167:AL169" si="206">AK167/AJ167</f>
        <v>82.051282051282044</v>
      </c>
      <c r="AM167" s="205">
        <f>RANK(AL167, AL$167:AL$181)</f>
        <v>1</v>
      </c>
      <c r="AN167" s="529">
        <f>AVERAGE(AL167:AL181)</f>
        <v>77.018046064367567</v>
      </c>
      <c r="AO167" s="207">
        <v>13</v>
      </c>
      <c r="AP167" s="207">
        <v>1067.6507276507277</v>
      </c>
      <c r="AQ167" s="208">
        <f t="shared" ref="AQ167:AQ169" si="207">AP167/AO167</f>
        <v>82.126979050055979</v>
      </c>
      <c r="AR167" s="205">
        <f>RANK(AQ167, AQ$167:AQ$181)</f>
        <v>1</v>
      </c>
      <c r="AS167" s="529">
        <f>AVERAGE(AQ167:AQ181)</f>
        <v>77.152195702765894</v>
      </c>
      <c r="AT167" s="207">
        <v>13</v>
      </c>
      <c r="AU167" s="207">
        <v>1070.1000000000001</v>
      </c>
      <c r="AV167" s="208">
        <f t="shared" ref="AV167:AV169" si="208">AU167/AT167</f>
        <v>82.31538461538463</v>
      </c>
      <c r="AW167" s="205">
        <f>RANK(AV167, AV$167:AV$181)</f>
        <v>1</v>
      </c>
      <c r="AX167" s="529">
        <f>AVERAGE(AV167:AV181)</f>
        <v>77.271464447737785</v>
      </c>
    </row>
    <row r="168" spans="2:50" ht="14.25" hidden="1" customHeight="1" outlineLevel="1">
      <c r="B168" s="494"/>
      <c r="C168" s="203">
        <v>2</v>
      </c>
      <c r="D168" s="206" t="s">
        <v>381</v>
      </c>
      <c r="E168" s="203">
        <v>22</v>
      </c>
      <c r="F168" s="203">
        <v>1800</v>
      </c>
      <c r="G168" s="208">
        <f t="shared" si="201"/>
        <v>81.818181818181813</v>
      </c>
      <c r="H168" s="529"/>
      <c r="I168" s="209">
        <f t="shared" ref="I168:K169" si="209">AVERAGE(P168,U168,Z168,AE168,AJ168,AO168,AT168)</f>
        <v>22</v>
      </c>
      <c r="J168" s="209">
        <f t="shared" si="209"/>
        <v>1565.6749602016225</v>
      </c>
      <c r="K168" s="210">
        <f t="shared" si="209"/>
        <v>71.167043645528295</v>
      </c>
      <c r="L168" s="530"/>
      <c r="M168" s="209">
        <f>RANK(K168, K$167:$K$181)</f>
        <v>3</v>
      </c>
      <c r="N168" s="494"/>
      <c r="O168" s="494"/>
      <c r="P168" s="207">
        <v>22</v>
      </c>
      <c r="Q168" s="207">
        <v>1562.6200873362448</v>
      </c>
      <c r="R168" s="208">
        <f t="shared" si="202"/>
        <v>71.028185788011129</v>
      </c>
      <c r="S168" s="205">
        <f t="shared" ref="S168:S169" si="210">RANK(R168, R$167:R$181)</f>
        <v>3</v>
      </c>
      <c r="T168" s="529"/>
      <c r="U168" s="207">
        <v>22</v>
      </c>
      <c r="V168" s="207">
        <v>1563.1778058007565</v>
      </c>
      <c r="W168" s="208">
        <f t="shared" si="203"/>
        <v>71.053536627307111</v>
      </c>
      <c r="X168" s="205">
        <f t="shared" ref="X168:X169" si="211">RANK(W168, W$167:W$181)</f>
        <v>3</v>
      </c>
      <c r="Y168" s="529"/>
      <c r="Z168" s="207">
        <v>22</v>
      </c>
      <c r="AA168" s="207">
        <v>1563.447951012718</v>
      </c>
      <c r="AB168" s="208">
        <f t="shared" si="204"/>
        <v>71.06581595512354</v>
      </c>
      <c r="AC168" s="205">
        <f t="shared" ref="AC168:AC169" si="212">RANK(AB168, AB$167:AB$181)</f>
        <v>3</v>
      </c>
      <c r="AD168" s="529"/>
      <c r="AE168" s="207">
        <v>22</v>
      </c>
      <c r="AF168" s="207">
        <v>1563.5388739946384</v>
      </c>
      <c r="AG168" s="208">
        <f t="shared" si="205"/>
        <v>71.069948817938112</v>
      </c>
      <c r="AH168" s="205">
        <f t="shared" ref="AH168:AH169" si="213">RANK(AG168, AG$167:AG$181)</f>
        <v>3</v>
      </c>
      <c r="AI168" s="529"/>
      <c r="AJ168" s="207">
        <v>22</v>
      </c>
      <c r="AK168" s="207">
        <v>1563.9639639639634</v>
      </c>
      <c r="AL168" s="208">
        <f t="shared" si="206"/>
        <v>71.089271089271065</v>
      </c>
      <c r="AM168" s="205">
        <f t="shared" ref="AM168:AM169" si="214">RANK(AL168, AL$167:AL$181)</f>
        <v>3</v>
      </c>
      <c r="AN168" s="529"/>
      <c r="AO168" s="207">
        <v>22</v>
      </c>
      <c r="AP168" s="207">
        <v>1570.5793450881597</v>
      </c>
      <c r="AQ168" s="208">
        <f t="shared" si="207"/>
        <v>71.389970231279989</v>
      </c>
      <c r="AR168" s="205">
        <f t="shared" ref="AR168:AR169" si="215">RANK(AQ168, AQ$167:AQ$181)</f>
        <v>3</v>
      </c>
      <c r="AS168" s="529"/>
      <c r="AT168" s="207">
        <v>22</v>
      </c>
      <c r="AU168" s="207">
        <v>1572.3966942148759</v>
      </c>
      <c r="AV168" s="208">
        <f t="shared" si="208"/>
        <v>71.472577009767079</v>
      </c>
      <c r="AW168" s="205">
        <f t="shared" ref="AW168:AW169" si="216">RANK(AV168, AV$167:AV$181)</f>
        <v>3</v>
      </c>
      <c r="AX168" s="529"/>
    </row>
    <row r="169" spans="2:50" ht="14.25" hidden="1" customHeight="1" outlineLevel="1">
      <c r="B169" s="494"/>
      <c r="C169" s="203">
        <v>3</v>
      </c>
      <c r="D169" s="206" t="s">
        <v>647</v>
      </c>
      <c r="E169" s="203">
        <v>20</v>
      </c>
      <c r="F169" s="203">
        <v>1800</v>
      </c>
      <c r="G169" s="208">
        <f t="shared" si="201"/>
        <v>90</v>
      </c>
      <c r="H169" s="529"/>
      <c r="I169" s="209">
        <f t="shared" si="209"/>
        <v>20</v>
      </c>
      <c r="J169" s="209">
        <f t="shared" si="209"/>
        <v>1558.2721811487652</v>
      </c>
      <c r="K169" s="210">
        <f t="shared" si="209"/>
        <v>77.913609057438279</v>
      </c>
      <c r="L169" s="530"/>
      <c r="M169" s="209">
        <f>RANK(K169, K$167:$K$181)</f>
        <v>2</v>
      </c>
      <c r="N169" s="494"/>
      <c r="O169" s="494"/>
      <c r="P169" s="207">
        <v>20</v>
      </c>
      <c r="Q169" s="207">
        <v>1557.2644877780822</v>
      </c>
      <c r="R169" s="208">
        <f t="shared" si="202"/>
        <v>77.863224388904115</v>
      </c>
      <c r="S169" s="205">
        <f t="shared" si="210"/>
        <v>2</v>
      </c>
      <c r="T169" s="529"/>
      <c r="U169" s="207">
        <v>20</v>
      </c>
      <c r="V169" s="207">
        <v>1557.502738225631</v>
      </c>
      <c r="W169" s="208">
        <f t="shared" si="203"/>
        <v>77.875136911281544</v>
      </c>
      <c r="X169" s="205">
        <f t="shared" si="211"/>
        <v>2</v>
      </c>
      <c r="Y169" s="529"/>
      <c r="Z169" s="207">
        <v>20</v>
      </c>
      <c r="AA169" s="207">
        <v>1557.7424023154842</v>
      </c>
      <c r="AB169" s="208">
        <f t="shared" si="204"/>
        <v>77.887120115774209</v>
      </c>
      <c r="AC169" s="205">
        <f t="shared" si="212"/>
        <v>2</v>
      </c>
      <c r="AD169" s="529"/>
      <c r="AE169" s="207">
        <v>20</v>
      </c>
      <c r="AF169" s="207">
        <v>1557.8025477706999</v>
      </c>
      <c r="AG169" s="208">
        <f t="shared" si="205"/>
        <v>77.890127388534992</v>
      </c>
      <c r="AH169" s="205">
        <f t="shared" si="213"/>
        <v>2</v>
      </c>
      <c r="AI169" s="529"/>
      <c r="AJ169" s="207">
        <v>20</v>
      </c>
      <c r="AK169" s="207">
        <v>1558.2717010509925</v>
      </c>
      <c r="AL169" s="208">
        <f t="shared" si="206"/>
        <v>77.913585052549621</v>
      </c>
      <c r="AM169" s="205">
        <f t="shared" si="214"/>
        <v>2</v>
      </c>
      <c r="AN169" s="529"/>
      <c r="AO169" s="207">
        <v>20</v>
      </c>
      <c r="AP169" s="207">
        <v>1558.7927565392345</v>
      </c>
      <c r="AQ169" s="208">
        <f t="shared" si="207"/>
        <v>77.939637826961729</v>
      </c>
      <c r="AR169" s="205">
        <f t="shared" si="215"/>
        <v>2</v>
      </c>
      <c r="AS169" s="529"/>
      <c r="AT169" s="207">
        <v>20</v>
      </c>
      <c r="AU169" s="207">
        <v>1560.5286343612333</v>
      </c>
      <c r="AV169" s="208">
        <f t="shared" si="208"/>
        <v>78.026431718061673</v>
      </c>
      <c r="AW169" s="205">
        <f t="shared" si="216"/>
        <v>2</v>
      </c>
      <c r="AX169" s="529"/>
    </row>
    <row r="170" spans="2:50" ht="14.25" hidden="1" customHeight="1" outlineLevel="1">
      <c r="B170" s="494"/>
      <c r="C170" s="203">
        <v>4</v>
      </c>
      <c r="D170" s="206"/>
      <c r="E170" s="203"/>
      <c r="F170" s="203"/>
      <c r="G170" s="208"/>
      <c r="H170" s="529"/>
      <c r="I170" s="209"/>
      <c r="J170" s="209"/>
      <c r="K170" s="210"/>
      <c r="L170" s="530"/>
      <c r="M170" s="209"/>
      <c r="N170" s="494"/>
      <c r="O170" s="494"/>
      <c r="P170" s="203"/>
      <c r="Q170" s="203"/>
      <c r="R170" s="208"/>
      <c r="S170" s="205"/>
      <c r="T170" s="529"/>
      <c r="U170" s="203"/>
      <c r="V170" s="203"/>
      <c r="W170" s="208"/>
      <c r="X170" s="205"/>
      <c r="Y170" s="529"/>
      <c r="Z170" s="203"/>
      <c r="AA170" s="203"/>
      <c r="AB170" s="208"/>
      <c r="AC170" s="205"/>
      <c r="AD170" s="529"/>
      <c r="AE170" s="203"/>
      <c r="AF170" s="203"/>
      <c r="AG170" s="208"/>
      <c r="AH170" s="205"/>
      <c r="AI170" s="529"/>
      <c r="AJ170" s="203"/>
      <c r="AK170" s="203"/>
      <c r="AL170" s="208"/>
      <c r="AM170" s="205"/>
      <c r="AN170" s="529"/>
      <c r="AO170" s="203"/>
      <c r="AP170" s="203"/>
      <c r="AQ170" s="208"/>
      <c r="AR170" s="205"/>
      <c r="AS170" s="529"/>
      <c r="AT170" s="203"/>
      <c r="AU170" s="203"/>
      <c r="AV170" s="208"/>
      <c r="AW170" s="205"/>
      <c r="AX170" s="529"/>
    </row>
    <row r="171" spans="2:50" ht="14.25" hidden="1" customHeight="1" outlineLevel="1">
      <c r="B171" s="494"/>
      <c r="C171" s="203">
        <v>5</v>
      </c>
      <c r="D171" s="206"/>
      <c r="E171" s="203"/>
      <c r="F171" s="203"/>
      <c r="G171" s="208"/>
      <c r="H171" s="529"/>
      <c r="I171" s="209"/>
      <c r="J171" s="209"/>
      <c r="K171" s="210"/>
      <c r="L171" s="530"/>
      <c r="M171" s="209"/>
      <c r="N171" s="494"/>
      <c r="O171" s="494"/>
      <c r="P171" s="203"/>
      <c r="Q171" s="203"/>
      <c r="R171" s="208"/>
      <c r="S171" s="205"/>
      <c r="T171" s="529"/>
      <c r="U171" s="203"/>
      <c r="V171" s="203"/>
      <c r="W171" s="208"/>
      <c r="X171" s="205"/>
      <c r="Y171" s="529"/>
      <c r="Z171" s="203"/>
      <c r="AA171" s="203"/>
      <c r="AB171" s="208"/>
      <c r="AC171" s="205"/>
      <c r="AD171" s="529"/>
      <c r="AE171" s="203"/>
      <c r="AF171" s="203"/>
      <c r="AG171" s="208"/>
      <c r="AH171" s="205"/>
      <c r="AI171" s="529"/>
      <c r="AJ171" s="203"/>
      <c r="AK171" s="203"/>
      <c r="AL171" s="208"/>
      <c r="AM171" s="205"/>
      <c r="AN171" s="529"/>
      <c r="AO171" s="203"/>
      <c r="AP171" s="203"/>
      <c r="AQ171" s="208"/>
      <c r="AR171" s="205"/>
      <c r="AS171" s="529"/>
      <c r="AT171" s="203"/>
      <c r="AU171" s="203"/>
      <c r="AV171" s="208"/>
      <c r="AW171" s="205"/>
      <c r="AX171" s="529"/>
    </row>
    <row r="172" spans="2:50" ht="14.25" hidden="1" customHeight="1" outlineLevel="1">
      <c r="B172" s="494"/>
      <c r="C172" s="203">
        <v>6</v>
      </c>
      <c r="D172" s="206"/>
      <c r="E172" s="203"/>
      <c r="F172" s="203"/>
      <c r="G172" s="208"/>
      <c r="H172" s="529"/>
      <c r="I172" s="209"/>
      <c r="J172" s="209"/>
      <c r="K172" s="210"/>
      <c r="L172" s="530"/>
      <c r="M172" s="209"/>
      <c r="N172" s="494"/>
      <c r="O172" s="494"/>
      <c r="P172" s="203"/>
      <c r="Q172" s="203"/>
      <c r="R172" s="208"/>
      <c r="S172" s="205"/>
      <c r="T172" s="529"/>
      <c r="U172" s="203"/>
      <c r="V172" s="203"/>
      <c r="W172" s="208"/>
      <c r="X172" s="205"/>
      <c r="Y172" s="529"/>
      <c r="Z172" s="203"/>
      <c r="AA172" s="203"/>
      <c r="AB172" s="208"/>
      <c r="AC172" s="205"/>
      <c r="AD172" s="529"/>
      <c r="AE172" s="203"/>
      <c r="AF172" s="203"/>
      <c r="AG172" s="208"/>
      <c r="AH172" s="205"/>
      <c r="AI172" s="529"/>
      <c r="AJ172" s="203"/>
      <c r="AK172" s="203"/>
      <c r="AL172" s="208"/>
      <c r="AM172" s="205"/>
      <c r="AN172" s="529"/>
      <c r="AO172" s="203"/>
      <c r="AP172" s="203"/>
      <c r="AQ172" s="208"/>
      <c r="AR172" s="205"/>
      <c r="AS172" s="529"/>
      <c r="AT172" s="203"/>
      <c r="AU172" s="203"/>
      <c r="AV172" s="208"/>
      <c r="AW172" s="205"/>
      <c r="AX172" s="529"/>
    </row>
    <row r="173" spans="2:50" ht="14.25" hidden="1" customHeight="1" outlineLevel="1">
      <c r="B173" s="494"/>
      <c r="C173" s="203">
        <v>7</v>
      </c>
      <c r="D173" s="206"/>
      <c r="E173" s="203"/>
      <c r="F173" s="203"/>
      <c r="G173" s="208"/>
      <c r="H173" s="529"/>
      <c r="I173" s="209"/>
      <c r="J173" s="209"/>
      <c r="K173" s="210"/>
      <c r="L173" s="530"/>
      <c r="M173" s="209"/>
      <c r="N173" s="494"/>
      <c r="O173" s="494"/>
      <c r="P173" s="203"/>
      <c r="Q173" s="203"/>
      <c r="R173" s="208"/>
      <c r="S173" s="205"/>
      <c r="T173" s="529"/>
      <c r="U173" s="203"/>
      <c r="V173" s="203"/>
      <c r="W173" s="208"/>
      <c r="X173" s="205"/>
      <c r="Y173" s="529"/>
      <c r="Z173" s="203"/>
      <c r="AA173" s="203"/>
      <c r="AB173" s="208"/>
      <c r="AC173" s="205"/>
      <c r="AD173" s="529"/>
      <c r="AE173" s="203"/>
      <c r="AF173" s="203"/>
      <c r="AG173" s="208"/>
      <c r="AH173" s="205"/>
      <c r="AI173" s="529"/>
      <c r="AJ173" s="203"/>
      <c r="AK173" s="203"/>
      <c r="AL173" s="208"/>
      <c r="AM173" s="205"/>
      <c r="AN173" s="529"/>
      <c r="AO173" s="203"/>
      <c r="AP173" s="203"/>
      <c r="AQ173" s="208"/>
      <c r="AR173" s="205"/>
      <c r="AS173" s="529"/>
      <c r="AT173" s="203"/>
      <c r="AU173" s="203"/>
      <c r="AV173" s="208"/>
      <c r="AW173" s="205"/>
      <c r="AX173" s="529"/>
    </row>
    <row r="174" spans="2:50" ht="14.25" hidden="1" customHeight="1" outlineLevel="1">
      <c r="B174" s="494"/>
      <c r="C174" s="203">
        <v>8</v>
      </c>
      <c r="D174" s="206"/>
      <c r="E174" s="203"/>
      <c r="F174" s="203"/>
      <c r="G174" s="208"/>
      <c r="H174" s="529"/>
      <c r="I174" s="209"/>
      <c r="J174" s="209"/>
      <c r="K174" s="210"/>
      <c r="L174" s="530"/>
      <c r="M174" s="209"/>
      <c r="N174" s="494"/>
      <c r="O174" s="494"/>
      <c r="P174" s="203"/>
      <c r="Q174" s="203"/>
      <c r="R174" s="208"/>
      <c r="S174" s="205"/>
      <c r="T174" s="529"/>
      <c r="U174" s="203"/>
      <c r="V174" s="203"/>
      <c r="W174" s="208"/>
      <c r="X174" s="205"/>
      <c r="Y174" s="529"/>
      <c r="Z174" s="203"/>
      <c r="AA174" s="203"/>
      <c r="AB174" s="208"/>
      <c r="AC174" s="205"/>
      <c r="AD174" s="529"/>
      <c r="AE174" s="203"/>
      <c r="AF174" s="203"/>
      <c r="AG174" s="208"/>
      <c r="AH174" s="205"/>
      <c r="AI174" s="529"/>
      <c r="AJ174" s="203"/>
      <c r="AK174" s="203"/>
      <c r="AL174" s="208"/>
      <c r="AM174" s="205"/>
      <c r="AN174" s="529"/>
      <c r="AO174" s="203"/>
      <c r="AP174" s="203"/>
      <c r="AQ174" s="208"/>
      <c r="AR174" s="205"/>
      <c r="AS174" s="529"/>
      <c r="AT174" s="203"/>
      <c r="AU174" s="203"/>
      <c r="AV174" s="208"/>
      <c r="AW174" s="205"/>
      <c r="AX174" s="529"/>
    </row>
    <row r="175" spans="2:50" ht="14.25" hidden="1" customHeight="1" outlineLevel="1">
      <c r="B175" s="494"/>
      <c r="C175" s="203">
        <v>9</v>
      </c>
      <c r="D175" s="206"/>
      <c r="E175" s="203"/>
      <c r="F175" s="203"/>
      <c r="G175" s="208"/>
      <c r="H175" s="529"/>
      <c r="I175" s="209"/>
      <c r="J175" s="209"/>
      <c r="K175" s="210"/>
      <c r="L175" s="530"/>
      <c r="M175" s="209"/>
      <c r="N175" s="494"/>
      <c r="O175" s="494"/>
      <c r="P175" s="203"/>
      <c r="Q175" s="203"/>
      <c r="R175" s="208"/>
      <c r="S175" s="205"/>
      <c r="T175" s="529"/>
      <c r="U175" s="203"/>
      <c r="V175" s="203"/>
      <c r="W175" s="208"/>
      <c r="X175" s="205"/>
      <c r="Y175" s="529"/>
      <c r="Z175" s="203"/>
      <c r="AA175" s="203"/>
      <c r="AB175" s="208"/>
      <c r="AC175" s="205"/>
      <c r="AD175" s="529"/>
      <c r="AE175" s="203"/>
      <c r="AF175" s="203"/>
      <c r="AG175" s="208"/>
      <c r="AH175" s="205"/>
      <c r="AI175" s="529"/>
      <c r="AJ175" s="203"/>
      <c r="AK175" s="203"/>
      <c r="AL175" s="208"/>
      <c r="AM175" s="205"/>
      <c r="AN175" s="529"/>
      <c r="AO175" s="203"/>
      <c r="AP175" s="203"/>
      <c r="AQ175" s="208"/>
      <c r="AR175" s="205"/>
      <c r="AS175" s="529"/>
      <c r="AT175" s="203"/>
      <c r="AU175" s="203"/>
      <c r="AV175" s="208"/>
      <c r="AW175" s="205"/>
      <c r="AX175" s="529"/>
    </row>
    <row r="176" spans="2:50" ht="14.25" hidden="1" customHeight="1" outlineLevel="1">
      <c r="B176" s="494"/>
      <c r="C176" s="203">
        <v>10</v>
      </c>
      <c r="D176" s="206"/>
      <c r="E176" s="203"/>
      <c r="F176" s="203"/>
      <c r="G176" s="208"/>
      <c r="H176" s="529"/>
      <c r="I176" s="209"/>
      <c r="J176" s="209"/>
      <c r="K176" s="210"/>
      <c r="L176" s="530"/>
      <c r="M176" s="209"/>
      <c r="N176" s="494"/>
      <c r="O176" s="494"/>
      <c r="P176" s="203"/>
      <c r="Q176" s="203"/>
      <c r="R176" s="208"/>
      <c r="S176" s="205"/>
      <c r="T176" s="529"/>
      <c r="U176" s="203"/>
      <c r="V176" s="203"/>
      <c r="W176" s="208"/>
      <c r="X176" s="205"/>
      <c r="Y176" s="529"/>
      <c r="Z176" s="203"/>
      <c r="AA176" s="203"/>
      <c r="AB176" s="208"/>
      <c r="AC176" s="205"/>
      <c r="AD176" s="529"/>
      <c r="AE176" s="203"/>
      <c r="AF176" s="203"/>
      <c r="AG176" s="208"/>
      <c r="AH176" s="205"/>
      <c r="AI176" s="529"/>
      <c r="AJ176" s="203"/>
      <c r="AK176" s="203"/>
      <c r="AL176" s="208"/>
      <c r="AM176" s="205"/>
      <c r="AN176" s="529"/>
      <c r="AO176" s="203"/>
      <c r="AP176" s="203"/>
      <c r="AQ176" s="208"/>
      <c r="AR176" s="205"/>
      <c r="AS176" s="529"/>
      <c r="AT176" s="203"/>
      <c r="AU176" s="203"/>
      <c r="AV176" s="208"/>
      <c r="AW176" s="205"/>
      <c r="AX176" s="529"/>
    </row>
    <row r="177" spans="2:50" ht="14.25" hidden="1" customHeight="1" outlineLevel="1">
      <c r="B177" s="494"/>
      <c r="C177" s="203">
        <v>11</v>
      </c>
      <c r="D177" s="206"/>
      <c r="E177" s="203"/>
      <c r="F177" s="203"/>
      <c r="G177" s="208"/>
      <c r="H177" s="529"/>
      <c r="I177" s="209"/>
      <c r="J177" s="209"/>
      <c r="K177" s="210"/>
      <c r="L177" s="530"/>
      <c r="M177" s="209"/>
      <c r="N177" s="494"/>
      <c r="O177" s="494"/>
      <c r="P177" s="203"/>
      <c r="Q177" s="203"/>
      <c r="R177" s="208"/>
      <c r="S177" s="205"/>
      <c r="T177" s="529"/>
      <c r="U177" s="203"/>
      <c r="V177" s="203"/>
      <c r="W177" s="208"/>
      <c r="X177" s="205"/>
      <c r="Y177" s="529"/>
      <c r="Z177" s="203"/>
      <c r="AA177" s="203"/>
      <c r="AB177" s="208"/>
      <c r="AC177" s="205"/>
      <c r="AD177" s="529"/>
      <c r="AE177" s="203"/>
      <c r="AF177" s="203"/>
      <c r="AG177" s="208"/>
      <c r="AH177" s="205"/>
      <c r="AI177" s="529"/>
      <c r="AJ177" s="203"/>
      <c r="AK177" s="203"/>
      <c r="AL177" s="208"/>
      <c r="AM177" s="205"/>
      <c r="AN177" s="529"/>
      <c r="AO177" s="203"/>
      <c r="AP177" s="203"/>
      <c r="AQ177" s="208"/>
      <c r="AR177" s="205"/>
      <c r="AS177" s="529"/>
      <c r="AT177" s="203"/>
      <c r="AU177" s="203"/>
      <c r="AV177" s="208"/>
      <c r="AW177" s="205"/>
      <c r="AX177" s="529"/>
    </row>
    <row r="178" spans="2:50" ht="14.25" hidden="1" customHeight="1" outlineLevel="1">
      <c r="B178" s="494"/>
      <c r="C178" s="203">
        <v>12</v>
      </c>
      <c r="D178" s="206"/>
      <c r="E178" s="203"/>
      <c r="F178" s="203"/>
      <c r="G178" s="208"/>
      <c r="H178" s="529"/>
      <c r="I178" s="209"/>
      <c r="J178" s="209"/>
      <c r="K178" s="210"/>
      <c r="L178" s="530"/>
      <c r="M178" s="209"/>
      <c r="N178" s="494"/>
      <c r="O178" s="494"/>
      <c r="P178" s="203"/>
      <c r="Q178" s="203"/>
      <c r="R178" s="208"/>
      <c r="S178" s="205"/>
      <c r="T178" s="529"/>
      <c r="U178" s="203"/>
      <c r="V178" s="203"/>
      <c r="W178" s="208"/>
      <c r="X178" s="205"/>
      <c r="Y178" s="529"/>
      <c r="Z178" s="203"/>
      <c r="AA178" s="203"/>
      <c r="AB178" s="208"/>
      <c r="AC178" s="205"/>
      <c r="AD178" s="529"/>
      <c r="AE178" s="203"/>
      <c r="AF178" s="203"/>
      <c r="AG178" s="208"/>
      <c r="AH178" s="205"/>
      <c r="AI178" s="529"/>
      <c r="AJ178" s="203"/>
      <c r="AK178" s="203"/>
      <c r="AL178" s="208"/>
      <c r="AM178" s="205"/>
      <c r="AN178" s="529"/>
      <c r="AO178" s="203"/>
      <c r="AP178" s="203"/>
      <c r="AQ178" s="208"/>
      <c r="AR178" s="205"/>
      <c r="AS178" s="529"/>
      <c r="AT178" s="203"/>
      <c r="AU178" s="203"/>
      <c r="AV178" s="208"/>
      <c r="AW178" s="205"/>
      <c r="AX178" s="529"/>
    </row>
    <row r="179" spans="2:50" ht="14.25" hidden="1" customHeight="1" outlineLevel="1">
      <c r="B179" s="494"/>
      <c r="C179" s="203">
        <v>13</v>
      </c>
      <c r="D179" s="206"/>
      <c r="E179" s="203"/>
      <c r="F179" s="203"/>
      <c r="G179" s="208"/>
      <c r="H179" s="529"/>
      <c r="I179" s="209"/>
      <c r="J179" s="209"/>
      <c r="K179" s="210"/>
      <c r="L179" s="530"/>
      <c r="M179" s="209"/>
      <c r="N179" s="494"/>
      <c r="O179" s="494"/>
      <c r="P179" s="203"/>
      <c r="Q179" s="203"/>
      <c r="R179" s="208"/>
      <c r="S179" s="205"/>
      <c r="T179" s="529"/>
      <c r="U179" s="203"/>
      <c r="V179" s="203"/>
      <c r="W179" s="208"/>
      <c r="X179" s="205"/>
      <c r="Y179" s="529"/>
      <c r="Z179" s="203"/>
      <c r="AA179" s="203"/>
      <c r="AB179" s="208"/>
      <c r="AC179" s="205"/>
      <c r="AD179" s="529"/>
      <c r="AE179" s="203"/>
      <c r="AF179" s="203"/>
      <c r="AG179" s="208"/>
      <c r="AH179" s="205"/>
      <c r="AI179" s="529"/>
      <c r="AJ179" s="203"/>
      <c r="AK179" s="203"/>
      <c r="AL179" s="208"/>
      <c r="AM179" s="205"/>
      <c r="AN179" s="529"/>
      <c r="AO179" s="203"/>
      <c r="AP179" s="203"/>
      <c r="AQ179" s="208"/>
      <c r="AR179" s="205"/>
      <c r="AS179" s="529"/>
      <c r="AT179" s="203"/>
      <c r="AU179" s="203"/>
      <c r="AV179" s="208"/>
      <c r="AW179" s="205"/>
      <c r="AX179" s="529"/>
    </row>
    <row r="180" spans="2:50" ht="14.25" hidden="1" customHeight="1" outlineLevel="1">
      <c r="B180" s="494"/>
      <c r="C180" s="203">
        <v>14</v>
      </c>
      <c r="D180" s="206"/>
      <c r="E180" s="203"/>
      <c r="F180" s="203"/>
      <c r="G180" s="208"/>
      <c r="H180" s="529"/>
      <c r="I180" s="209"/>
      <c r="J180" s="209"/>
      <c r="K180" s="210"/>
      <c r="L180" s="530"/>
      <c r="M180" s="209"/>
      <c r="N180" s="494"/>
      <c r="O180" s="494"/>
      <c r="P180" s="203"/>
      <c r="Q180" s="203"/>
      <c r="R180" s="208"/>
      <c r="S180" s="205"/>
      <c r="T180" s="529"/>
      <c r="U180" s="203"/>
      <c r="V180" s="203"/>
      <c r="W180" s="208"/>
      <c r="X180" s="205"/>
      <c r="Y180" s="529"/>
      <c r="Z180" s="203"/>
      <c r="AA180" s="203"/>
      <c r="AB180" s="208"/>
      <c r="AC180" s="205"/>
      <c r="AD180" s="529"/>
      <c r="AE180" s="203"/>
      <c r="AF180" s="203"/>
      <c r="AG180" s="208"/>
      <c r="AH180" s="205"/>
      <c r="AI180" s="529"/>
      <c r="AJ180" s="203"/>
      <c r="AK180" s="203"/>
      <c r="AL180" s="208"/>
      <c r="AM180" s="205"/>
      <c r="AN180" s="529"/>
      <c r="AO180" s="203"/>
      <c r="AP180" s="203"/>
      <c r="AQ180" s="208"/>
      <c r="AR180" s="205"/>
      <c r="AS180" s="529"/>
      <c r="AT180" s="203"/>
      <c r="AU180" s="203"/>
      <c r="AV180" s="208"/>
      <c r="AW180" s="205"/>
      <c r="AX180" s="529"/>
    </row>
    <row r="181" spans="2:50" ht="14.25" hidden="1" customHeight="1" outlineLevel="1">
      <c r="B181" s="494"/>
      <c r="C181" s="203">
        <v>15</v>
      </c>
      <c r="D181" s="206"/>
      <c r="E181" s="203"/>
      <c r="F181" s="203"/>
      <c r="G181" s="208"/>
      <c r="H181" s="529"/>
      <c r="I181" s="209"/>
      <c r="J181" s="209"/>
      <c r="K181" s="210"/>
      <c r="L181" s="530"/>
      <c r="M181" s="209"/>
      <c r="N181" s="494"/>
      <c r="O181" s="494"/>
      <c r="P181" s="203"/>
      <c r="Q181" s="207"/>
      <c r="R181" s="208"/>
      <c r="S181" s="205"/>
      <c r="T181" s="529"/>
      <c r="U181" s="203"/>
      <c r="V181" s="203"/>
      <c r="W181" s="208"/>
      <c r="X181" s="205"/>
      <c r="Y181" s="529"/>
      <c r="Z181" s="203"/>
      <c r="AA181" s="203"/>
      <c r="AB181" s="208"/>
      <c r="AC181" s="205"/>
      <c r="AD181" s="529"/>
      <c r="AE181" s="203"/>
      <c r="AF181" s="203"/>
      <c r="AG181" s="208"/>
      <c r="AH181" s="205"/>
      <c r="AI181" s="529"/>
      <c r="AJ181" s="203"/>
      <c r="AK181" s="203"/>
      <c r="AL181" s="208"/>
      <c r="AM181" s="205"/>
      <c r="AN181" s="529"/>
      <c r="AO181" s="203"/>
      <c r="AP181" s="203"/>
      <c r="AQ181" s="208"/>
      <c r="AR181" s="205"/>
      <c r="AS181" s="529"/>
      <c r="AT181" s="203"/>
      <c r="AU181" s="203"/>
      <c r="AV181" s="208"/>
      <c r="AW181" s="205"/>
      <c r="AX181" s="529"/>
    </row>
    <row r="182" spans="2:50" ht="14.25" hidden="1" customHeight="1" outlineLevel="1" collapsed="1">
      <c r="B182" s="532" t="s">
        <v>629</v>
      </c>
      <c r="C182" s="532"/>
      <c r="D182" s="532"/>
      <c r="E182" s="532"/>
      <c r="F182" s="532"/>
      <c r="G182" s="532"/>
      <c r="H182" s="532"/>
      <c r="I182" s="532"/>
      <c r="J182" s="532"/>
      <c r="K182" s="532"/>
      <c r="L182" s="532"/>
      <c r="M182" s="533"/>
      <c r="N182" s="575" t="s">
        <v>445</v>
      </c>
      <c r="O182" s="575" t="s">
        <v>105</v>
      </c>
      <c r="P182" s="587">
        <f>AT162+1</f>
        <v>45930</v>
      </c>
      <c r="Q182" s="588"/>
      <c r="R182" s="588"/>
      <c r="S182" s="588"/>
      <c r="T182" s="588"/>
      <c r="U182" s="589">
        <f>P182+1</f>
        <v>45931</v>
      </c>
      <c r="V182" s="590"/>
      <c r="W182" s="590"/>
      <c r="X182" s="590"/>
      <c r="Y182" s="590"/>
      <c r="Z182" s="587">
        <f t="shared" ref="Z182" si="217">U182+1</f>
        <v>45932</v>
      </c>
      <c r="AA182" s="588"/>
      <c r="AB182" s="588"/>
      <c r="AC182" s="588"/>
      <c r="AD182" s="588"/>
      <c r="AE182" s="589">
        <f t="shared" ref="AE182" si="218">Z182+1</f>
        <v>45933</v>
      </c>
      <c r="AF182" s="590"/>
      <c r="AG182" s="590"/>
      <c r="AH182" s="590"/>
      <c r="AI182" s="590"/>
      <c r="AJ182" s="591">
        <f t="shared" ref="AJ182" si="219">AE182+1</f>
        <v>45934</v>
      </c>
      <c r="AK182" s="592"/>
      <c r="AL182" s="592"/>
      <c r="AM182" s="592"/>
      <c r="AN182" s="593"/>
      <c r="AO182" s="589">
        <f t="shared" ref="AO182" si="220">AJ182+1</f>
        <v>45935</v>
      </c>
      <c r="AP182" s="590"/>
      <c r="AQ182" s="590"/>
      <c r="AR182" s="590"/>
      <c r="AS182" s="590"/>
      <c r="AT182" s="591">
        <f t="shared" ref="AT182" si="221">AO182+1</f>
        <v>45936</v>
      </c>
      <c r="AU182" s="592"/>
      <c r="AV182" s="592"/>
      <c r="AW182" s="592"/>
      <c r="AX182" s="593"/>
    </row>
    <row r="183" spans="2:50" ht="14.25" hidden="1" customHeight="1" outlineLevel="1">
      <c r="B183" s="534"/>
      <c r="C183" s="534"/>
      <c r="D183" s="534"/>
      <c r="E183" s="534"/>
      <c r="F183" s="534"/>
      <c r="G183" s="534"/>
      <c r="H183" s="534"/>
      <c r="I183" s="534"/>
      <c r="J183" s="534"/>
      <c r="K183" s="534"/>
      <c r="L183" s="534"/>
      <c r="M183" s="535"/>
      <c r="N183" s="577"/>
      <c r="O183" s="577"/>
      <c r="P183" s="594">
        <f>P182</f>
        <v>45930</v>
      </c>
      <c r="Q183" s="594"/>
      <c r="R183" s="594"/>
      <c r="S183" s="594"/>
      <c r="T183" s="594"/>
      <c r="U183" s="595">
        <f>U182</f>
        <v>45931</v>
      </c>
      <c r="V183" s="595"/>
      <c r="W183" s="595"/>
      <c r="X183" s="595"/>
      <c r="Y183" s="595"/>
      <c r="Z183" s="594">
        <f t="shared" ref="Z183" si="222">Z182</f>
        <v>45932</v>
      </c>
      <c r="AA183" s="594"/>
      <c r="AB183" s="594"/>
      <c r="AC183" s="594"/>
      <c r="AD183" s="594"/>
      <c r="AE183" s="595">
        <f t="shared" ref="AE183" si="223">AE182</f>
        <v>45933</v>
      </c>
      <c r="AF183" s="595"/>
      <c r="AG183" s="595"/>
      <c r="AH183" s="595"/>
      <c r="AI183" s="595"/>
      <c r="AJ183" s="596">
        <f t="shared" ref="AJ183" si="224">AJ182</f>
        <v>45934</v>
      </c>
      <c r="AK183" s="597"/>
      <c r="AL183" s="597"/>
      <c r="AM183" s="597"/>
      <c r="AN183" s="598"/>
      <c r="AO183" s="595">
        <f t="shared" ref="AO183" si="225">AO182</f>
        <v>45935</v>
      </c>
      <c r="AP183" s="595"/>
      <c r="AQ183" s="595"/>
      <c r="AR183" s="595"/>
      <c r="AS183" s="595"/>
      <c r="AT183" s="596">
        <f t="shared" ref="AT183" si="226">AT182</f>
        <v>45936</v>
      </c>
      <c r="AU183" s="597"/>
      <c r="AV183" s="597"/>
      <c r="AW183" s="597"/>
      <c r="AX183" s="598"/>
    </row>
    <row r="184" spans="2:50" ht="14.25" hidden="1" customHeight="1" outlineLevel="1">
      <c r="B184" s="494" t="s">
        <v>165</v>
      </c>
      <c r="C184" s="494" t="s">
        <v>160</v>
      </c>
      <c r="D184" s="494"/>
      <c r="E184" s="494" t="s">
        <v>161</v>
      </c>
      <c r="F184" s="494"/>
      <c r="G184" s="494"/>
      <c r="H184" s="494" t="s">
        <v>166</v>
      </c>
      <c r="I184" s="527" t="s">
        <v>446</v>
      </c>
      <c r="J184" s="527"/>
      <c r="K184" s="527"/>
      <c r="L184" s="527" t="s">
        <v>166</v>
      </c>
      <c r="M184" s="527" t="s">
        <v>168</v>
      </c>
      <c r="N184" s="494"/>
      <c r="O184" s="494" t="s">
        <v>167</v>
      </c>
      <c r="P184" s="494" t="s">
        <v>163</v>
      </c>
      <c r="Q184" s="494"/>
      <c r="R184" s="494"/>
      <c r="S184" s="494"/>
      <c r="T184" s="494" t="s">
        <v>166</v>
      </c>
      <c r="U184" s="494" t="s">
        <v>163</v>
      </c>
      <c r="V184" s="494"/>
      <c r="W184" s="494"/>
      <c r="X184" s="494"/>
      <c r="Y184" s="494" t="s">
        <v>166</v>
      </c>
      <c r="Z184" s="494" t="s">
        <v>163</v>
      </c>
      <c r="AA184" s="494"/>
      <c r="AB184" s="494"/>
      <c r="AC184" s="494"/>
      <c r="AD184" s="494" t="s">
        <v>166</v>
      </c>
      <c r="AE184" s="494" t="s">
        <v>163</v>
      </c>
      <c r="AF184" s="494"/>
      <c r="AG184" s="494"/>
      <c r="AH184" s="494"/>
      <c r="AI184" s="494" t="s">
        <v>166</v>
      </c>
      <c r="AJ184" s="494" t="s">
        <v>163</v>
      </c>
      <c r="AK184" s="494"/>
      <c r="AL184" s="494"/>
      <c r="AM184" s="494"/>
      <c r="AN184" s="494" t="s">
        <v>166</v>
      </c>
      <c r="AO184" s="494" t="s">
        <v>163</v>
      </c>
      <c r="AP184" s="494"/>
      <c r="AQ184" s="494"/>
      <c r="AR184" s="494"/>
      <c r="AS184" s="494" t="s">
        <v>166</v>
      </c>
      <c r="AT184" s="494" t="s">
        <v>163</v>
      </c>
      <c r="AU184" s="494"/>
      <c r="AV184" s="494"/>
      <c r="AW184" s="494"/>
      <c r="AX184" s="494" t="s">
        <v>166</v>
      </c>
    </row>
    <row r="185" spans="2:50" ht="14.25" hidden="1" customHeight="1" outlineLevel="1">
      <c r="B185" s="494"/>
      <c r="C185" s="494"/>
      <c r="D185" s="494"/>
      <c r="E185" s="494" t="s">
        <v>447</v>
      </c>
      <c r="F185" s="494"/>
      <c r="G185" s="494"/>
      <c r="H185" s="494"/>
      <c r="I185" s="527" t="s">
        <v>447</v>
      </c>
      <c r="J185" s="527"/>
      <c r="K185" s="527"/>
      <c r="L185" s="527"/>
      <c r="M185" s="527"/>
      <c r="N185" s="494"/>
      <c r="O185" s="494"/>
      <c r="P185" s="494" t="s">
        <v>448</v>
      </c>
      <c r="Q185" s="494"/>
      <c r="R185" s="494"/>
      <c r="S185" s="494"/>
      <c r="T185" s="494"/>
      <c r="U185" s="494" t="s">
        <v>448</v>
      </c>
      <c r="V185" s="494"/>
      <c r="W185" s="494"/>
      <c r="X185" s="494"/>
      <c r="Y185" s="494"/>
      <c r="Z185" s="494" t="s">
        <v>448</v>
      </c>
      <c r="AA185" s="494"/>
      <c r="AB185" s="494"/>
      <c r="AC185" s="494"/>
      <c r="AD185" s="494"/>
      <c r="AE185" s="494" t="s">
        <v>448</v>
      </c>
      <c r="AF185" s="494"/>
      <c r="AG185" s="494"/>
      <c r="AH185" s="494"/>
      <c r="AI185" s="494"/>
      <c r="AJ185" s="494" t="s">
        <v>448</v>
      </c>
      <c r="AK185" s="494"/>
      <c r="AL185" s="494"/>
      <c r="AM185" s="494"/>
      <c r="AN185" s="494"/>
      <c r="AO185" s="494" t="s">
        <v>448</v>
      </c>
      <c r="AP185" s="494"/>
      <c r="AQ185" s="494"/>
      <c r="AR185" s="494"/>
      <c r="AS185" s="494"/>
      <c r="AT185" s="494" t="s">
        <v>448</v>
      </c>
      <c r="AU185" s="494"/>
      <c r="AV185" s="494"/>
      <c r="AW185" s="494"/>
      <c r="AX185" s="494"/>
    </row>
    <row r="186" spans="2:50" ht="14.25" hidden="1" customHeight="1" outlineLevel="1">
      <c r="B186" s="494"/>
      <c r="C186" s="494"/>
      <c r="D186" s="494"/>
      <c r="E186" s="203" t="s">
        <v>162</v>
      </c>
      <c r="F186" s="203" t="s">
        <v>449</v>
      </c>
      <c r="G186" s="203" t="s">
        <v>164</v>
      </c>
      <c r="H186" s="494"/>
      <c r="I186" s="204" t="s">
        <v>162</v>
      </c>
      <c r="J186" s="204" t="s">
        <v>449</v>
      </c>
      <c r="K186" s="204" t="s">
        <v>164</v>
      </c>
      <c r="L186" s="527"/>
      <c r="M186" s="527"/>
      <c r="N186" s="494"/>
      <c r="O186" s="494"/>
      <c r="P186" s="203" t="s">
        <v>162</v>
      </c>
      <c r="Q186" s="203" t="s">
        <v>449</v>
      </c>
      <c r="R186" s="203" t="s">
        <v>164</v>
      </c>
      <c r="S186" s="205" t="s">
        <v>168</v>
      </c>
      <c r="T186" s="494"/>
      <c r="U186" s="203" t="s">
        <v>162</v>
      </c>
      <c r="V186" s="203" t="s">
        <v>449</v>
      </c>
      <c r="W186" s="203" t="s">
        <v>164</v>
      </c>
      <c r="X186" s="205" t="s">
        <v>168</v>
      </c>
      <c r="Y186" s="494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494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494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494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494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494"/>
    </row>
    <row r="187" spans="2:50" ht="14.25" hidden="1" customHeight="1" outlineLevel="1">
      <c r="B187" s="494" t="s">
        <v>145</v>
      </c>
      <c r="C187" s="203">
        <v>1</v>
      </c>
      <c r="D187" s="206" t="s">
        <v>428</v>
      </c>
      <c r="E187" s="203">
        <v>13</v>
      </c>
      <c r="F187" s="203">
        <v>1200</v>
      </c>
      <c r="G187" s="208">
        <f t="shared" ref="G187:G190" si="227">F187/E187</f>
        <v>92.307692307692307</v>
      </c>
      <c r="H187" s="529">
        <f>AVERAGE(G187:G201)</f>
        <v>86.486013986013987</v>
      </c>
      <c r="I187" s="209">
        <f>AVERAGE(P187,U187,Z187,AE187,AJ187,AO187,AT187)</f>
        <v>13</v>
      </c>
      <c r="J187" s="209">
        <f>AVERAGE(Q187,V187,AA187,AF187,AK187,AP187,AU187)</f>
        <v>1070.7944616273203</v>
      </c>
      <c r="K187" s="210">
        <f>AVERAGE(R187,W187,AB187,AG187,AL187,AQ187,AV187)</f>
        <v>82.368804740563093</v>
      </c>
      <c r="L187" s="530">
        <f>IFERROR(AVERAGE(K187:K201),"-")</f>
        <v>75.538517232861551</v>
      </c>
      <c r="M187" s="209">
        <f>RANK(K187, K$187:$K$201)</f>
        <v>1</v>
      </c>
      <c r="N187" s="494"/>
      <c r="O187" s="494"/>
      <c r="P187" s="207">
        <v>13</v>
      </c>
      <c r="Q187" s="207">
        <v>1070.1531051092379</v>
      </c>
      <c r="R187" s="208">
        <f t="shared" ref="R187:R190" si="228">Q187/P187</f>
        <v>82.319469623787526</v>
      </c>
      <c r="S187" s="205">
        <f>RANK(R187, R$187:R$201)</f>
        <v>1</v>
      </c>
      <c r="T187" s="529">
        <f>AVERAGE(R187:R201)</f>
        <v>74.789819545105772</v>
      </c>
      <c r="U187" s="207">
        <v>13</v>
      </c>
      <c r="V187" s="207">
        <v>1070.6086956521738</v>
      </c>
      <c r="W187" s="208">
        <f t="shared" ref="W187:W190" si="229">V187/U187</f>
        <v>82.354515050167208</v>
      </c>
      <c r="X187" s="205">
        <f>RANK(W187, W$187:W$201)</f>
        <v>1</v>
      </c>
      <c r="Y187" s="529">
        <f>AVERAGE(W187:W201)</f>
        <v>75.092449190657092</v>
      </c>
      <c r="Z187" s="207">
        <v>13</v>
      </c>
      <c r="AA187" s="207">
        <v>1070.6086956521738</v>
      </c>
      <c r="AB187" s="208">
        <f t="shared" ref="AB187:AB190" si="230">AA187/Z187</f>
        <v>82.354515050167208</v>
      </c>
      <c r="AC187" s="205">
        <f>RANK(AB187, AB$187:AB$201)</f>
        <v>1</v>
      </c>
      <c r="AD187" s="529">
        <f>AVERAGE(AB187:AB201)</f>
        <v>75.42752281920599</v>
      </c>
      <c r="AE187" s="207">
        <v>13</v>
      </c>
      <c r="AF187" s="207">
        <v>1070.6137968495382</v>
      </c>
      <c r="AG187" s="208">
        <f t="shared" ref="AG187:AG190" si="231">AF187/AE187</f>
        <v>82.354907449964472</v>
      </c>
      <c r="AH187" s="205">
        <f>RANK(AG187, AG$187:AG$201)</f>
        <v>1</v>
      </c>
      <c r="AI187" s="529">
        <f>AVERAGE(AG187:AG201)</f>
        <v>75.563104743321034</v>
      </c>
      <c r="AJ187" s="207">
        <v>13</v>
      </c>
      <c r="AK187" s="207">
        <v>1070.6717850287907</v>
      </c>
      <c r="AL187" s="208">
        <f t="shared" ref="AL187:AL190" si="232">AK187/AJ187</f>
        <v>82.359368079137752</v>
      </c>
      <c r="AM187" s="205">
        <f>RANK(AL187, AL$187:AL$201)</f>
        <v>1</v>
      </c>
      <c r="AN187" s="529">
        <f>AVERAGE(AL187:AL201)</f>
        <v>77.318647949502534</v>
      </c>
      <c r="AO187" s="207">
        <v>13</v>
      </c>
      <c r="AP187" s="207">
        <v>1070.7692307692307</v>
      </c>
      <c r="AQ187" s="208">
        <f t="shared" ref="AQ187:AQ190" si="233">AP187/AO187</f>
        <v>82.366863905325445</v>
      </c>
      <c r="AR187" s="205">
        <f>RANK(AQ187, AQ$187:AQ$201)</f>
        <v>1</v>
      </c>
      <c r="AS187" s="529">
        <f>AVERAGE(AQ187:AQ201)</f>
        <v>77.338697726907583</v>
      </c>
      <c r="AT187" s="207">
        <v>13</v>
      </c>
      <c r="AU187" s="207">
        <v>1072.1359223300972</v>
      </c>
      <c r="AV187" s="208">
        <f t="shared" ref="AV187:AV190" si="234">AU187/AT187</f>
        <v>82.471994025392092</v>
      </c>
      <c r="AW187" s="205">
        <f>RANK(AV187, AV$187:AV$201)</f>
        <v>1</v>
      </c>
      <c r="AX187" s="529">
        <f>AVERAGE(AV187:AV201)</f>
        <v>77.605925837164691</v>
      </c>
    </row>
    <row r="188" spans="2:50" ht="14.25" hidden="1" customHeight="1" outlineLevel="1">
      <c r="B188" s="494"/>
      <c r="C188" s="203">
        <v>2</v>
      </c>
      <c r="D188" s="206" t="s">
        <v>381</v>
      </c>
      <c r="E188" s="203">
        <v>22</v>
      </c>
      <c r="F188" s="203">
        <v>1800</v>
      </c>
      <c r="G188" s="208">
        <f t="shared" si="227"/>
        <v>81.818181818181813</v>
      </c>
      <c r="H188" s="529"/>
      <c r="I188" s="209">
        <f t="shared" ref="I188:K190" si="235">AVERAGE(P188,U188,Z188,AE188,AJ188,AO188,AT188)</f>
        <v>22</v>
      </c>
      <c r="J188" s="209">
        <f t="shared" si="235"/>
        <v>1575.1786070990902</v>
      </c>
      <c r="K188" s="210">
        <f t="shared" si="235"/>
        <v>71.59902759541319</v>
      </c>
      <c r="L188" s="530"/>
      <c r="M188" s="209">
        <f>RANK(K188, K$187:$K$201)</f>
        <v>3</v>
      </c>
      <c r="N188" s="494"/>
      <c r="O188" s="494"/>
      <c r="P188" s="207">
        <v>22</v>
      </c>
      <c r="Q188" s="207">
        <v>1574.7463359639269</v>
      </c>
      <c r="R188" s="208">
        <f t="shared" si="228"/>
        <v>71.579378907451215</v>
      </c>
      <c r="S188" s="205">
        <f t="shared" ref="S188:S190" si="236">RANK(R188, R$187:R$201)</f>
        <v>3</v>
      </c>
      <c r="T188" s="529"/>
      <c r="U188" s="207">
        <v>22</v>
      </c>
      <c r="V188" s="207">
        <v>1574.948758824866</v>
      </c>
      <c r="W188" s="208">
        <f t="shared" si="229"/>
        <v>71.588579946584815</v>
      </c>
      <c r="X188" s="205">
        <f t="shared" ref="X188:X190" si="237">RANK(W188, W$187:W$201)</f>
        <v>3</v>
      </c>
      <c r="Y188" s="529"/>
      <c r="Z188" s="207">
        <v>22</v>
      </c>
      <c r="AA188" s="207">
        <v>1575.2727272727266</v>
      </c>
      <c r="AB188" s="208">
        <f t="shared" si="230"/>
        <v>71.603305785123936</v>
      </c>
      <c r="AC188" s="205">
        <f t="shared" ref="AC188:AC190" si="238">RANK(AB188, AB$187:AB$201)</f>
        <v>3</v>
      </c>
      <c r="AD188" s="529"/>
      <c r="AE188" s="207">
        <v>22</v>
      </c>
      <c r="AF188" s="207">
        <v>1575.7466063348415</v>
      </c>
      <c r="AG188" s="208">
        <f t="shared" si="231"/>
        <v>71.624845742492795</v>
      </c>
      <c r="AH188" s="205">
        <f t="shared" ref="AH188:AH190" si="239">RANK(AG188, AG$187:AG$201)</f>
        <v>3</v>
      </c>
      <c r="AI188" s="529"/>
      <c r="AJ188" s="207"/>
      <c r="AK188" s="207"/>
      <c r="AL188" s="208"/>
      <c r="AM188" s="205"/>
      <c r="AN188" s="529"/>
      <c r="AO188" s="207"/>
      <c r="AP188" s="207"/>
      <c r="AQ188" s="208"/>
      <c r="AR188" s="205"/>
      <c r="AS188" s="529"/>
      <c r="AT188" s="207"/>
      <c r="AU188" s="207"/>
      <c r="AV188" s="208"/>
      <c r="AW188" s="205"/>
      <c r="AX188" s="529"/>
    </row>
    <row r="189" spans="2:50" ht="14.25" hidden="1" customHeight="1" outlineLevel="1">
      <c r="B189" s="494"/>
      <c r="C189" s="203">
        <v>3</v>
      </c>
      <c r="D189" s="206" t="s">
        <v>647</v>
      </c>
      <c r="E189" s="203">
        <v>20</v>
      </c>
      <c r="F189" s="203">
        <v>1800</v>
      </c>
      <c r="G189" s="208">
        <f t="shared" si="227"/>
        <v>90</v>
      </c>
      <c r="H189" s="529"/>
      <c r="I189" s="209">
        <f t="shared" si="235"/>
        <v>20</v>
      </c>
      <c r="J189" s="209">
        <f t="shared" si="235"/>
        <v>1566.0992394734217</v>
      </c>
      <c r="K189" s="210">
        <f t="shared" si="235"/>
        <v>78.30496197367107</v>
      </c>
      <c r="L189" s="530"/>
      <c r="M189" s="209">
        <f>RANK(K189, K$187:$K$201)</f>
        <v>2</v>
      </c>
      <c r="N189" s="494"/>
      <c r="O189" s="494"/>
      <c r="P189" s="207">
        <v>20</v>
      </c>
      <c r="Q189" s="207">
        <v>1563.8106650689047</v>
      </c>
      <c r="R189" s="208">
        <f t="shared" si="228"/>
        <v>78.190533253445238</v>
      </c>
      <c r="S189" s="205">
        <f>RANK(R189, R$187:R$201)</f>
        <v>2</v>
      </c>
      <c r="T189" s="529"/>
      <c r="U189" s="207">
        <v>20</v>
      </c>
      <c r="V189" s="207">
        <v>1564.203709155139</v>
      </c>
      <c r="W189" s="208">
        <f t="shared" si="229"/>
        <v>78.21018545775695</v>
      </c>
      <c r="X189" s="205">
        <f>RANK(W189, W$187:W$201)</f>
        <v>2</v>
      </c>
      <c r="Y189" s="529"/>
      <c r="Z189" s="207">
        <v>20</v>
      </c>
      <c r="AA189" s="207">
        <v>1564.2639593908596</v>
      </c>
      <c r="AB189" s="208">
        <f t="shared" si="230"/>
        <v>78.213197969542975</v>
      </c>
      <c r="AC189" s="205">
        <f t="shared" si="238"/>
        <v>2</v>
      </c>
      <c r="AD189" s="529"/>
      <c r="AE189" s="207">
        <v>20</v>
      </c>
      <c r="AF189" s="207">
        <v>1564.9619151251379</v>
      </c>
      <c r="AG189" s="208">
        <f t="shared" si="231"/>
        <v>78.248095756256902</v>
      </c>
      <c r="AH189" s="205">
        <f t="shared" si="239"/>
        <v>2</v>
      </c>
      <c r="AI189" s="529"/>
      <c r="AJ189" s="207">
        <v>20</v>
      </c>
      <c r="AK189" s="207">
        <v>1565.5893536121641</v>
      </c>
      <c r="AL189" s="208">
        <f t="shared" si="232"/>
        <v>78.279467680608207</v>
      </c>
      <c r="AM189" s="205">
        <f t="shared" ref="AM189:AM190" si="240">RANK(AL189, AL$187:AL$201)</f>
        <v>2</v>
      </c>
      <c r="AN189" s="529"/>
      <c r="AO189" s="207">
        <v>20</v>
      </c>
      <c r="AP189" s="207">
        <v>1566.3551401869126</v>
      </c>
      <c r="AQ189" s="208">
        <f t="shared" si="233"/>
        <v>78.317757009345627</v>
      </c>
      <c r="AR189" s="205">
        <f t="shared" ref="AR189:AR190" si="241">RANK(AQ189, AQ$187:AQ$201)</f>
        <v>2</v>
      </c>
      <c r="AS189" s="529"/>
      <c r="AT189" s="207">
        <v>20</v>
      </c>
      <c r="AU189" s="207">
        <v>1573.5099337748341</v>
      </c>
      <c r="AV189" s="208">
        <f t="shared" si="234"/>
        <v>78.675496688741703</v>
      </c>
      <c r="AW189" s="205">
        <f t="shared" ref="AW189:AW190" si="242">RANK(AV189, AV$187:AV$201)</f>
        <v>2</v>
      </c>
      <c r="AX189" s="529"/>
    </row>
    <row r="190" spans="2:50" ht="14.25" hidden="1" customHeight="1" outlineLevel="1">
      <c r="B190" s="494"/>
      <c r="C190" s="203">
        <v>4</v>
      </c>
      <c r="D190" s="206" t="s">
        <v>663</v>
      </c>
      <c r="E190" s="203">
        <v>22</v>
      </c>
      <c r="F190" s="203">
        <v>1800</v>
      </c>
      <c r="G190" s="208">
        <f t="shared" si="227"/>
        <v>81.818181818181813</v>
      </c>
      <c r="H190" s="529"/>
      <c r="I190" s="209">
        <f t="shared" si="235"/>
        <v>22</v>
      </c>
      <c r="J190" s="209">
        <f t="shared" si="235"/>
        <v>1537.3880416795744</v>
      </c>
      <c r="K190" s="210">
        <f t="shared" si="235"/>
        <v>69.881274621798838</v>
      </c>
      <c r="L190" s="530"/>
      <c r="M190" s="209">
        <f>RANK(K190, K$187:$K$201)</f>
        <v>4</v>
      </c>
      <c r="N190" s="494"/>
      <c r="O190" s="494"/>
      <c r="P190" s="207">
        <v>22</v>
      </c>
      <c r="Q190" s="207">
        <v>1475.5377207062604</v>
      </c>
      <c r="R190" s="208">
        <f t="shared" si="228"/>
        <v>67.069896395739107</v>
      </c>
      <c r="S190" s="205">
        <f t="shared" si="236"/>
        <v>4</v>
      </c>
      <c r="T190" s="529"/>
      <c r="U190" s="207">
        <v>22</v>
      </c>
      <c r="V190" s="207">
        <v>1500.7633587786263</v>
      </c>
      <c r="W190" s="208">
        <f t="shared" si="229"/>
        <v>68.216516308119381</v>
      </c>
      <c r="X190" s="205">
        <f t="shared" si="237"/>
        <v>4</v>
      </c>
      <c r="Y190" s="529"/>
      <c r="Z190" s="207">
        <v>22</v>
      </c>
      <c r="AA190" s="207">
        <v>1529.8595943837759</v>
      </c>
      <c r="AB190" s="208">
        <f t="shared" si="230"/>
        <v>69.539072471989812</v>
      </c>
      <c r="AC190" s="205">
        <f t="shared" si="238"/>
        <v>4</v>
      </c>
      <c r="AD190" s="529"/>
      <c r="AE190" s="207">
        <v>22</v>
      </c>
      <c r="AF190" s="207">
        <v>1540.5405405405393</v>
      </c>
      <c r="AG190" s="208">
        <f t="shared" si="231"/>
        <v>70.024570024569968</v>
      </c>
      <c r="AH190" s="205">
        <f t="shared" si="239"/>
        <v>4</v>
      </c>
      <c r="AI190" s="529"/>
      <c r="AJ190" s="207">
        <v>22</v>
      </c>
      <c r="AK190" s="207">
        <v>1568.9763779527559</v>
      </c>
      <c r="AL190" s="208">
        <f t="shared" si="232"/>
        <v>71.317108088761628</v>
      </c>
      <c r="AM190" s="205">
        <f t="shared" si="240"/>
        <v>3</v>
      </c>
      <c r="AN190" s="529"/>
      <c r="AO190" s="207">
        <v>22</v>
      </c>
      <c r="AP190" s="207">
        <v>1569.2923898531367</v>
      </c>
      <c r="AQ190" s="208">
        <f t="shared" si="233"/>
        <v>71.331472266051662</v>
      </c>
      <c r="AR190" s="205">
        <f t="shared" si="241"/>
        <v>3</v>
      </c>
      <c r="AS190" s="529"/>
      <c r="AT190" s="207">
        <v>22</v>
      </c>
      <c r="AU190" s="207">
        <v>1576.7463095419262</v>
      </c>
      <c r="AV190" s="208">
        <f t="shared" si="234"/>
        <v>71.670286797360276</v>
      </c>
      <c r="AW190" s="205">
        <f t="shared" si="242"/>
        <v>3</v>
      </c>
      <c r="AX190" s="529"/>
    </row>
    <row r="191" spans="2:50" ht="14.25" hidden="1" customHeight="1" outlineLevel="1">
      <c r="B191" s="494"/>
      <c r="C191" s="203">
        <v>5</v>
      </c>
      <c r="D191" s="206"/>
      <c r="E191" s="203"/>
      <c r="F191" s="203"/>
      <c r="G191" s="208"/>
      <c r="H191" s="529"/>
      <c r="I191" s="209"/>
      <c r="J191" s="209"/>
      <c r="K191" s="210"/>
      <c r="L191" s="530"/>
      <c r="M191" s="209"/>
      <c r="N191" s="494"/>
      <c r="O191" s="494"/>
      <c r="P191" s="207"/>
      <c r="Q191" s="207"/>
      <c r="R191" s="208"/>
      <c r="S191" s="205"/>
      <c r="T191" s="529"/>
      <c r="U191" s="207"/>
      <c r="V191" s="207"/>
      <c r="W191" s="208"/>
      <c r="X191" s="205"/>
      <c r="Y191" s="529"/>
      <c r="Z191" s="207"/>
      <c r="AA191" s="207"/>
      <c r="AB191" s="208"/>
      <c r="AC191" s="205"/>
      <c r="AD191" s="529"/>
      <c r="AE191" s="207"/>
      <c r="AF191" s="207"/>
      <c r="AG191" s="208"/>
      <c r="AH191" s="205"/>
      <c r="AI191" s="529"/>
      <c r="AJ191" s="207"/>
      <c r="AK191" s="207"/>
      <c r="AL191" s="208"/>
      <c r="AM191" s="205"/>
      <c r="AN191" s="529"/>
      <c r="AO191" s="207"/>
      <c r="AP191" s="207"/>
      <c r="AQ191" s="208"/>
      <c r="AR191" s="205"/>
      <c r="AS191" s="529"/>
      <c r="AT191" s="207"/>
      <c r="AU191" s="207"/>
      <c r="AV191" s="208"/>
      <c r="AW191" s="205"/>
      <c r="AX191" s="529"/>
    </row>
    <row r="192" spans="2:50" ht="14.25" hidden="1" customHeight="1" outlineLevel="1">
      <c r="B192" s="494"/>
      <c r="C192" s="203">
        <v>6</v>
      </c>
      <c r="D192" s="206"/>
      <c r="E192" s="203"/>
      <c r="F192" s="203"/>
      <c r="G192" s="208"/>
      <c r="H192" s="529"/>
      <c r="I192" s="209"/>
      <c r="J192" s="209"/>
      <c r="K192" s="210"/>
      <c r="L192" s="530"/>
      <c r="M192" s="209"/>
      <c r="N192" s="494"/>
      <c r="O192" s="494"/>
      <c r="P192" s="207"/>
      <c r="Q192" s="207"/>
      <c r="R192" s="208"/>
      <c r="S192" s="205"/>
      <c r="T192" s="529"/>
      <c r="U192" s="207"/>
      <c r="V192" s="207"/>
      <c r="W192" s="208"/>
      <c r="X192" s="205"/>
      <c r="Y192" s="529"/>
      <c r="Z192" s="207"/>
      <c r="AA192" s="207"/>
      <c r="AB192" s="208"/>
      <c r="AC192" s="205"/>
      <c r="AD192" s="529"/>
      <c r="AE192" s="207"/>
      <c r="AF192" s="207"/>
      <c r="AG192" s="208"/>
      <c r="AH192" s="205"/>
      <c r="AI192" s="529"/>
      <c r="AJ192" s="207"/>
      <c r="AK192" s="207"/>
      <c r="AL192" s="208"/>
      <c r="AM192" s="205"/>
      <c r="AN192" s="529"/>
      <c r="AO192" s="207"/>
      <c r="AP192" s="207"/>
      <c r="AQ192" s="208"/>
      <c r="AR192" s="205"/>
      <c r="AS192" s="529"/>
      <c r="AT192" s="207"/>
      <c r="AU192" s="207"/>
      <c r="AV192" s="208"/>
      <c r="AW192" s="205"/>
      <c r="AX192" s="529"/>
    </row>
    <row r="193" spans="2:50" ht="14.25" hidden="1" customHeight="1" outlineLevel="1">
      <c r="B193" s="494"/>
      <c r="C193" s="203">
        <v>7</v>
      </c>
      <c r="D193" s="206"/>
      <c r="E193" s="203"/>
      <c r="F193" s="203"/>
      <c r="G193" s="208"/>
      <c r="H193" s="529"/>
      <c r="I193" s="209"/>
      <c r="J193" s="209"/>
      <c r="K193" s="210"/>
      <c r="L193" s="530"/>
      <c r="M193" s="209"/>
      <c r="N193" s="494"/>
      <c r="O193" s="494"/>
      <c r="P193" s="207"/>
      <c r="Q193" s="207"/>
      <c r="R193" s="208"/>
      <c r="S193" s="205"/>
      <c r="T193" s="529"/>
      <c r="U193" s="207"/>
      <c r="V193" s="207"/>
      <c r="W193" s="208"/>
      <c r="X193" s="205"/>
      <c r="Y193" s="529"/>
      <c r="Z193" s="207"/>
      <c r="AA193" s="207"/>
      <c r="AB193" s="208"/>
      <c r="AC193" s="205"/>
      <c r="AD193" s="529"/>
      <c r="AE193" s="207"/>
      <c r="AF193" s="207"/>
      <c r="AG193" s="208"/>
      <c r="AH193" s="205"/>
      <c r="AI193" s="529"/>
      <c r="AJ193" s="207"/>
      <c r="AK193" s="207"/>
      <c r="AL193" s="208"/>
      <c r="AM193" s="205"/>
      <c r="AN193" s="529"/>
      <c r="AO193" s="207"/>
      <c r="AP193" s="207"/>
      <c r="AQ193" s="208"/>
      <c r="AR193" s="205"/>
      <c r="AS193" s="529"/>
      <c r="AT193" s="207"/>
      <c r="AU193" s="207"/>
      <c r="AV193" s="208"/>
      <c r="AW193" s="205"/>
      <c r="AX193" s="529"/>
    </row>
    <row r="194" spans="2:50" ht="14.25" hidden="1" customHeight="1" outlineLevel="1">
      <c r="B194" s="494"/>
      <c r="C194" s="203">
        <v>8</v>
      </c>
      <c r="D194" s="206"/>
      <c r="E194" s="203"/>
      <c r="F194" s="203"/>
      <c r="G194" s="208"/>
      <c r="H194" s="529"/>
      <c r="I194" s="209"/>
      <c r="J194" s="209"/>
      <c r="K194" s="210"/>
      <c r="L194" s="530"/>
      <c r="M194" s="209"/>
      <c r="N194" s="494"/>
      <c r="O194" s="494"/>
      <c r="P194" s="203"/>
      <c r="Q194" s="203"/>
      <c r="R194" s="208"/>
      <c r="S194" s="205"/>
      <c r="T194" s="529"/>
      <c r="U194" s="203"/>
      <c r="V194" s="203"/>
      <c r="W194" s="208"/>
      <c r="X194" s="205"/>
      <c r="Y194" s="529"/>
      <c r="Z194" s="203"/>
      <c r="AA194" s="203"/>
      <c r="AB194" s="208"/>
      <c r="AC194" s="205"/>
      <c r="AD194" s="529"/>
      <c r="AE194" s="203"/>
      <c r="AF194" s="203"/>
      <c r="AG194" s="208"/>
      <c r="AH194" s="205"/>
      <c r="AI194" s="529"/>
      <c r="AJ194" s="203"/>
      <c r="AK194" s="203"/>
      <c r="AL194" s="208"/>
      <c r="AM194" s="205"/>
      <c r="AN194" s="529"/>
      <c r="AO194" s="203"/>
      <c r="AP194" s="203"/>
      <c r="AQ194" s="208"/>
      <c r="AR194" s="205"/>
      <c r="AS194" s="529"/>
      <c r="AT194" s="203"/>
      <c r="AU194" s="203"/>
      <c r="AV194" s="208"/>
      <c r="AW194" s="205"/>
      <c r="AX194" s="529"/>
    </row>
    <row r="195" spans="2:50" ht="14.25" hidden="1" customHeight="1" outlineLevel="1">
      <c r="B195" s="494"/>
      <c r="C195" s="203">
        <v>9</v>
      </c>
      <c r="D195" s="206"/>
      <c r="E195" s="203"/>
      <c r="F195" s="203"/>
      <c r="G195" s="208"/>
      <c r="H195" s="529"/>
      <c r="I195" s="209"/>
      <c r="J195" s="209"/>
      <c r="K195" s="210"/>
      <c r="L195" s="530"/>
      <c r="M195" s="209"/>
      <c r="N195" s="494"/>
      <c r="O195" s="494"/>
      <c r="P195" s="203"/>
      <c r="Q195" s="203"/>
      <c r="R195" s="208"/>
      <c r="S195" s="205"/>
      <c r="T195" s="529"/>
      <c r="U195" s="203"/>
      <c r="V195" s="203"/>
      <c r="W195" s="208"/>
      <c r="X195" s="205"/>
      <c r="Y195" s="529"/>
      <c r="Z195" s="203"/>
      <c r="AA195" s="203"/>
      <c r="AB195" s="208"/>
      <c r="AC195" s="205"/>
      <c r="AD195" s="529"/>
      <c r="AE195" s="203"/>
      <c r="AF195" s="203"/>
      <c r="AG195" s="208"/>
      <c r="AH195" s="205"/>
      <c r="AI195" s="529"/>
      <c r="AJ195" s="203"/>
      <c r="AK195" s="203"/>
      <c r="AL195" s="208"/>
      <c r="AM195" s="205"/>
      <c r="AN195" s="529"/>
      <c r="AO195" s="203"/>
      <c r="AP195" s="203"/>
      <c r="AQ195" s="208"/>
      <c r="AR195" s="205"/>
      <c r="AS195" s="529"/>
      <c r="AT195" s="203"/>
      <c r="AU195" s="203"/>
      <c r="AV195" s="208"/>
      <c r="AW195" s="205"/>
      <c r="AX195" s="529"/>
    </row>
    <row r="196" spans="2:50" ht="14.25" hidden="1" customHeight="1" outlineLevel="1">
      <c r="B196" s="494"/>
      <c r="C196" s="203">
        <v>10</v>
      </c>
      <c r="D196" s="206"/>
      <c r="E196" s="203"/>
      <c r="F196" s="203"/>
      <c r="G196" s="208"/>
      <c r="H196" s="529"/>
      <c r="I196" s="209"/>
      <c r="J196" s="209"/>
      <c r="K196" s="210"/>
      <c r="L196" s="530"/>
      <c r="M196" s="209"/>
      <c r="N196" s="494"/>
      <c r="O196" s="494"/>
      <c r="P196" s="203"/>
      <c r="Q196" s="203"/>
      <c r="R196" s="208"/>
      <c r="S196" s="205"/>
      <c r="T196" s="529"/>
      <c r="U196" s="203"/>
      <c r="V196" s="203"/>
      <c r="W196" s="208"/>
      <c r="X196" s="205"/>
      <c r="Y196" s="529"/>
      <c r="Z196" s="203"/>
      <c r="AA196" s="203"/>
      <c r="AB196" s="208"/>
      <c r="AC196" s="205"/>
      <c r="AD196" s="529"/>
      <c r="AE196" s="203"/>
      <c r="AF196" s="203"/>
      <c r="AG196" s="208"/>
      <c r="AH196" s="205"/>
      <c r="AI196" s="529"/>
      <c r="AJ196" s="203"/>
      <c r="AK196" s="203"/>
      <c r="AL196" s="208"/>
      <c r="AM196" s="205"/>
      <c r="AN196" s="529"/>
      <c r="AO196" s="203"/>
      <c r="AP196" s="203"/>
      <c r="AQ196" s="208"/>
      <c r="AR196" s="205"/>
      <c r="AS196" s="529"/>
      <c r="AT196" s="203"/>
      <c r="AU196" s="203"/>
      <c r="AV196" s="208"/>
      <c r="AW196" s="205"/>
      <c r="AX196" s="529"/>
    </row>
    <row r="197" spans="2:50" ht="14.25" hidden="1" customHeight="1" outlineLevel="1">
      <c r="B197" s="494"/>
      <c r="C197" s="203">
        <v>11</v>
      </c>
      <c r="D197" s="206"/>
      <c r="E197" s="203"/>
      <c r="F197" s="203"/>
      <c r="G197" s="208"/>
      <c r="H197" s="529"/>
      <c r="I197" s="209"/>
      <c r="J197" s="209"/>
      <c r="K197" s="210"/>
      <c r="L197" s="530"/>
      <c r="M197" s="209"/>
      <c r="N197" s="494"/>
      <c r="O197" s="494"/>
      <c r="P197" s="203"/>
      <c r="Q197" s="203"/>
      <c r="R197" s="208"/>
      <c r="S197" s="205"/>
      <c r="T197" s="529"/>
      <c r="U197" s="203"/>
      <c r="V197" s="203"/>
      <c r="W197" s="208"/>
      <c r="X197" s="205"/>
      <c r="Y197" s="529"/>
      <c r="Z197" s="203"/>
      <c r="AA197" s="203"/>
      <c r="AB197" s="208"/>
      <c r="AC197" s="205"/>
      <c r="AD197" s="529"/>
      <c r="AE197" s="203"/>
      <c r="AF197" s="203"/>
      <c r="AG197" s="208"/>
      <c r="AH197" s="205"/>
      <c r="AI197" s="529"/>
      <c r="AJ197" s="203"/>
      <c r="AK197" s="203"/>
      <c r="AL197" s="208"/>
      <c r="AM197" s="205"/>
      <c r="AN197" s="529"/>
      <c r="AO197" s="203"/>
      <c r="AP197" s="203"/>
      <c r="AQ197" s="208"/>
      <c r="AR197" s="205"/>
      <c r="AS197" s="529"/>
      <c r="AT197" s="203"/>
      <c r="AU197" s="203"/>
      <c r="AV197" s="208"/>
      <c r="AW197" s="205"/>
      <c r="AX197" s="529"/>
    </row>
    <row r="198" spans="2:50" ht="14.25" hidden="1" customHeight="1" outlineLevel="1">
      <c r="B198" s="494"/>
      <c r="C198" s="203">
        <v>12</v>
      </c>
      <c r="D198" s="206"/>
      <c r="E198" s="203"/>
      <c r="F198" s="203"/>
      <c r="G198" s="208"/>
      <c r="H198" s="529"/>
      <c r="I198" s="209"/>
      <c r="J198" s="209"/>
      <c r="K198" s="210"/>
      <c r="L198" s="530"/>
      <c r="M198" s="209"/>
      <c r="N198" s="494"/>
      <c r="O198" s="494"/>
      <c r="P198" s="203"/>
      <c r="Q198" s="203"/>
      <c r="R198" s="208"/>
      <c r="S198" s="205"/>
      <c r="T198" s="529"/>
      <c r="U198" s="203"/>
      <c r="V198" s="203"/>
      <c r="W198" s="208"/>
      <c r="X198" s="205"/>
      <c r="Y198" s="529"/>
      <c r="Z198" s="203"/>
      <c r="AA198" s="203"/>
      <c r="AB198" s="208"/>
      <c r="AC198" s="205"/>
      <c r="AD198" s="529"/>
      <c r="AE198" s="203"/>
      <c r="AF198" s="203"/>
      <c r="AG198" s="208"/>
      <c r="AH198" s="205"/>
      <c r="AI198" s="529"/>
      <c r="AJ198" s="203"/>
      <c r="AK198" s="203"/>
      <c r="AL198" s="208"/>
      <c r="AM198" s="205"/>
      <c r="AN198" s="529"/>
      <c r="AO198" s="203"/>
      <c r="AP198" s="203"/>
      <c r="AQ198" s="208"/>
      <c r="AR198" s="205"/>
      <c r="AS198" s="529"/>
      <c r="AT198" s="203"/>
      <c r="AU198" s="203"/>
      <c r="AV198" s="208"/>
      <c r="AW198" s="205"/>
      <c r="AX198" s="529"/>
    </row>
    <row r="199" spans="2:50" ht="14.25" hidden="1" customHeight="1" outlineLevel="1">
      <c r="B199" s="494"/>
      <c r="C199" s="203">
        <v>13</v>
      </c>
      <c r="D199" s="206"/>
      <c r="E199" s="203"/>
      <c r="F199" s="203"/>
      <c r="G199" s="208"/>
      <c r="H199" s="529"/>
      <c r="I199" s="209"/>
      <c r="J199" s="209"/>
      <c r="K199" s="210"/>
      <c r="L199" s="530"/>
      <c r="M199" s="209"/>
      <c r="N199" s="494"/>
      <c r="O199" s="494"/>
      <c r="P199" s="203"/>
      <c r="Q199" s="203"/>
      <c r="R199" s="208"/>
      <c r="S199" s="205"/>
      <c r="T199" s="529"/>
      <c r="U199" s="203"/>
      <c r="V199" s="203"/>
      <c r="W199" s="208"/>
      <c r="X199" s="205"/>
      <c r="Y199" s="529"/>
      <c r="Z199" s="203"/>
      <c r="AA199" s="203"/>
      <c r="AB199" s="208"/>
      <c r="AC199" s="205"/>
      <c r="AD199" s="529"/>
      <c r="AE199" s="203"/>
      <c r="AF199" s="203"/>
      <c r="AG199" s="208"/>
      <c r="AH199" s="205"/>
      <c r="AI199" s="529"/>
      <c r="AJ199" s="203"/>
      <c r="AK199" s="203"/>
      <c r="AL199" s="208"/>
      <c r="AM199" s="205"/>
      <c r="AN199" s="529"/>
      <c r="AO199" s="203"/>
      <c r="AP199" s="203"/>
      <c r="AQ199" s="208"/>
      <c r="AR199" s="205"/>
      <c r="AS199" s="529"/>
      <c r="AT199" s="203"/>
      <c r="AU199" s="203"/>
      <c r="AV199" s="208"/>
      <c r="AW199" s="205"/>
      <c r="AX199" s="529"/>
    </row>
    <row r="200" spans="2:50" ht="14.25" hidden="1" customHeight="1" outlineLevel="1">
      <c r="B200" s="494"/>
      <c r="C200" s="203">
        <v>14</v>
      </c>
      <c r="D200" s="206"/>
      <c r="E200" s="203"/>
      <c r="F200" s="203"/>
      <c r="G200" s="208"/>
      <c r="H200" s="529"/>
      <c r="I200" s="209"/>
      <c r="J200" s="209"/>
      <c r="K200" s="210"/>
      <c r="L200" s="530"/>
      <c r="M200" s="209"/>
      <c r="N200" s="494"/>
      <c r="O200" s="494"/>
      <c r="P200" s="203"/>
      <c r="Q200" s="203"/>
      <c r="R200" s="208"/>
      <c r="S200" s="205"/>
      <c r="T200" s="529"/>
      <c r="U200" s="203"/>
      <c r="V200" s="203"/>
      <c r="W200" s="208"/>
      <c r="X200" s="205"/>
      <c r="Y200" s="529"/>
      <c r="Z200" s="203"/>
      <c r="AA200" s="203"/>
      <c r="AB200" s="208"/>
      <c r="AC200" s="205"/>
      <c r="AD200" s="529"/>
      <c r="AE200" s="203"/>
      <c r="AF200" s="203"/>
      <c r="AG200" s="208"/>
      <c r="AH200" s="205"/>
      <c r="AI200" s="529"/>
      <c r="AJ200" s="203"/>
      <c r="AK200" s="203"/>
      <c r="AL200" s="208"/>
      <c r="AM200" s="205"/>
      <c r="AN200" s="529"/>
      <c r="AO200" s="203"/>
      <c r="AP200" s="203"/>
      <c r="AQ200" s="208"/>
      <c r="AR200" s="205"/>
      <c r="AS200" s="529"/>
      <c r="AT200" s="203"/>
      <c r="AU200" s="203"/>
      <c r="AV200" s="208"/>
      <c r="AW200" s="205"/>
      <c r="AX200" s="529"/>
    </row>
    <row r="201" spans="2:50" ht="14.25" hidden="1" customHeight="1" outlineLevel="1">
      <c r="B201" s="494"/>
      <c r="C201" s="203">
        <v>15</v>
      </c>
      <c r="D201" s="206"/>
      <c r="E201" s="203"/>
      <c r="F201" s="203"/>
      <c r="G201" s="208"/>
      <c r="H201" s="529"/>
      <c r="I201" s="209"/>
      <c r="J201" s="209"/>
      <c r="K201" s="210"/>
      <c r="L201" s="530"/>
      <c r="M201" s="209"/>
      <c r="N201" s="494"/>
      <c r="O201" s="494"/>
      <c r="P201" s="203"/>
      <c r="Q201" s="207"/>
      <c r="R201" s="208"/>
      <c r="S201" s="205"/>
      <c r="T201" s="529"/>
      <c r="U201" s="203"/>
      <c r="V201" s="207"/>
      <c r="W201" s="208"/>
      <c r="X201" s="205"/>
      <c r="Y201" s="529"/>
      <c r="Z201" s="203"/>
      <c r="AA201" s="207"/>
      <c r="AB201" s="208"/>
      <c r="AC201" s="205"/>
      <c r="AD201" s="529"/>
      <c r="AE201" s="203"/>
      <c r="AF201" s="207"/>
      <c r="AG201" s="208"/>
      <c r="AH201" s="205"/>
      <c r="AI201" s="529"/>
      <c r="AJ201" s="203"/>
      <c r="AK201" s="207"/>
      <c r="AL201" s="208"/>
      <c r="AM201" s="205"/>
      <c r="AN201" s="529"/>
      <c r="AO201" s="203"/>
      <c r="AP201" s="207"/>
      <c r="AQ201" s="208"/>
      <c r="AR201" s="205"/>
      <c r="AS201" s="529"/>
      <c r="AT201" s="203"/>
      <c r="AU201" s="207"/>
      <c r="AV201" s="208"/>
      <c r="AW201" s="205"/>
      <c r="AX201" s="529"/>
    </row>
    <row r="202" spans="2:50" ht="14.25" hidden="1" customHeight="1" outlineLevel="1" collapsed="1">
      <c r="B202" s="531" t="s">
        <v>695</v>
      </c>
      <c r="C202" s="532"/>
      <c r="D202" s="532"/>
      <c r="E202" s="532"/>
      <c r="F202" s="532"/>
      <c r="G202" s="532"/>
      <c r="H202" s="532"/>
      <c r="I202" s="532"/>
      <c r="J202" s="532"/>
      <c r="K202" s="532"/>
      <c r="L202" s="532"/>
      <c r="M202" s="533"/>
      <c r="N202" s="575" t="s">
        <v>445</v>
      </c>
      <c r="O202" s="575" t="s">
        <v>105</v>
      </c>
      <c r="P202" s="587">
        <f>AT182+1</f>
        <v>45937</v>
      </c>
      <c r="Q202" s="588"/>
      <c r="R202" s="588"/>
      <c r="S202" s="588"/>
      <c r="T202" s="588"/>
      <c r="U202" s="589">
        <f>P202+1</f>
        <v>45938</v>
      </c>
      <c r="V202" s="590"/>
      <c r="W202" s="590"/>
      <c r="X202" s="590"/>
      <c r="Y202" s="590"/>
      <c r="Z202" s="587">
        <f t="shared" ref="Z202" si="243">U202+1</f>
        <v>45939</v>
      </c>
      <c r="AA202" s="588"/>
      <c r="AB202" s="588"/>
      <c r="AC202" s="588"/>
      <c r="AD202" s="588"/>
      <c r="AE202" s="589">
        <f t="shared" ref="AE202" si="244">Z202+1</f>
        <v>45940</v>
      </c>
      <c r="AF202" s="590"/>
      <c r="AG202" s="590"/>
      <c r="AH202" s="590"/>
      <c r="AI202" s="590"/>
      <c r="AJ202" s="591">
        <f t="shared" ref="AJ202" si="245">AE202+1</f>
        <v>45941</v>
      </c>
      <c r="AK202" s="592"/>
      <c r="AL202" s="592"/>
      <c r="AM202" s="592"/>
      <c r="AN202" s="593"/>
      <c r="AO202" s="589">
        <f t="shared" ref="AO202" si="246">AJ202+1</f>
        <v>45942</v>
      </c>
      <c r="AP202" s="590"/>
      <c r="AQ202" s="590"/>
      <c r="AR202" s="590"/>
      <c r="AS202" s="590"/>
      <c r="AT202" s="591">
        <f t="shared" ref="AT202" si="247">AO202+1</f>
        <v>45943</v>
      </c>
      <c r="AU202" s="592"/>
      <c r="AV202" s="592"/>
      <c r="AW202" s="592"/>
      <c r="AX202" s="593"/>
    </row>
    <row r="203" spans="2:50" ht="14.25" hidden="1" customHeight="1" outlineLevel="1">
      <c r="B203" s="534"/>
      <c r="C203" s="534"/>
      <c r="D203" s="534"/>
      <c r="E203" s="534"/>
      <c r="F203" s="534"/>
      <c r="G203" s="534"/>
      <c r="H203" s="534"/>
      <c r="I203" s="534"/>
      <c r="J203" s="534"/>
      <c r="K203" s="534"/>
      <c r="L203" s="534"/>
      <c r="M203" s="535"/>
      <c r="N203" s="577"/>
      <c r="O203" s="577"/>
      <c r="P203" s="594">
        <f>P202</f>
        <v>45937</v>
      </c>
      <c r="Q203" s="594"/>
      <c r="R203" s="594"/>
      <c r="S203" s="594"/>
      <c r="T203" s="594"/>
      <c r="U203" s="595">
        <f>U202</f>
        <v>45938</v>
      </c>
      <c r="V203" s="595"/>
      <c r="W203" s="595"/>
      <c r="X203" s="595"/>
      <c r="Y203" s="595"/>
      <c r="Z203" s="594">
        <f t="shared" ref="Z203" si="248">Z202</f>
        <v>45939</v>
      </c>
      <c r="AA203" s="594"/>
      <c r="AB203" s="594"/>
      <c r="AC203" s="594"/>
      <c r="AD203" s="594"/>
      <c r="AE203" s="595">
        <f t="shared" ref="AE203" si="249">AE202</f>
        <v>45940</v>
      </c>
      <c r="AF203" s="595"/>
      <c r="AG203" s="595"/>
      <c r="AH203" s="595"/>
      <c r="AI203" s="595"/>
      <c r="AJ203" s="596">
        <f t="shared" ref="AJ203" si="250">AJ202</f>
        <v>45941</v>
      </c>
      <c r="AK203" s="597"/>
      <c r="AL203" s="597"/>
      <c r="AM203" s="597"/>
      <c r="AN203" s="598"/>
      <c r="AO203" s="595">
        <f t="shared" ref="AO203" si="251">AO202</f>
        <v>45942</v>
      </c>
      <c r="AP203" s="595"/>
      <c r="AQ203" s="595"/>
      <c r="AR203" s="595"/>
      <c r="AS203" s="595"/>
      <c r="AT203" s="596">
        <f t="shared" ref="AT203" si="252">AT202</f>
        <v>45943</v>
      </c>
      <c r="AU203" s="597"/>
      <c r="AV203" s="597"/>
      <c r="AW203" s="597"/>
      <c r="AX203" s="598"/>
    </row>
    <row r="204" spans="2:50" ht="14.25" hidden="1" customHeight="1" outlineLevel="1">
      <c r="B204" s="494" t="s">
        <v>165</v>
      </c>
      <c r="C204" s="494" t="s">
        <v>160</v>
      </c>
      <c r="D204" s="494"/>
      <c r="E204" s="494" t="s">
        <v>161</v>
      </c>
      <c r="F204" s="494"/>
      <c r="G204" s="494"/>
      <c r="H204" s="494" t="s">
        <v>166</v>
      </c>
      <c r="I204" s="527" t="s">
        <v>446</v>
      </c>
      <c r="J204" s="527"/>
      <c r="K204" s="527"/>
      <c r="L204" s="527" t="s">
        <v>166</v>
      </c>
      <c r="M204" s="527" t="s">
        <v>168</v>
      </c>
      <c r="N204" s="494"/>
      <c r="O204" s="494" t="s">
        <v>167</v>
      </c>
      <c r="P204" s="494" t="s">
        <v>163</v>
      </c>
      <c r="Q204" s="494"/>
      <c r="R204" s="494"/>
      <c r="S204" s="494"/>
      <c r="T204" s="494" t="s">
        <v>166</v>
      </c>
      <c r="U204" s="494" t="s">
        <v>163</v>
      </c>
      <c r="V204" s="494"/>
      <c r="W204" s="494"/>
      <c r="X204" s="494"/>
      <c r="Y204" s="494" t="s">
        <v>166</v>
      </c>
      <c r="Z204" s="494" t="s">
        <v>163</v>
      </c>
      <c r="AA204" s="494"/>
      <c r="AB204" s="494"/>
      <c r="AC204" s="494"/>
      <c r="AD204" s="494" t="s">
        <v>166</v>
      </c>
      <c r="AE204" s="494" t="s">
        <v>163</v>
      </c>
      <c r="AF204" s="494"/>
      <c r="AG204" s="494"/>
      <c r="AH204" s="494"/>
      <c r="AI204" s="494" t="s">
        <v>166</v>
      </c>
      <c r="AJ204" s="494" t="s">
        <v>163</v>
      </c>
      <c r="AK204" s="494"/>
      <c r="AL204" s="494"/>
      <c r="AM204" s="494"/>
      <c r="AN204" s="494" t="s">
        <v>166</v>
      </c>
      <c r="AO204" s="494" t="s">
        <v>163</v>
      </c>
      <c r="AP204" s="494"/>
      <c r="AQ204" s="494"/>
      <c r="AR204" s="494"/>
      <c r="AS204" s="494" t="s">
        <v>166</v>
      </c>
      <c r="AT204" s="494" t="s">
        <v>163</v>
      </c>
      <c r="AU204" s="494"/>
      <c r="AV204" s="494"/>
      <c r="AW204" s="494"/>
      <c r="AX204" s="494" t="s">
        <v>166</v>
      </c>
    </row>
    <row r="205" spans="2:50" ht="14.25" hidden="1" customHeight="1" outlineLevel="1">
      <c r="B205" s="494"/>
      <c r="C205" s="494"/>
      <c r="D205" s="494"/>
      <c r="E205" s="494" t="s">
        <v>447</v>
      </c>
      <c r="F205" s="494"/>
      <c r="G205" s="494"/>
      <c r="H205" s="494"/>
      <c r="I205" s="527" t="s">
        <v>447</v>
      </c>
      <c r="J205" s="527"/>
      <c r="K205" s="527"/>
      <c r="L205" s="527"/>
      <c r="M205" s="527"/>
      <c r="N205" s="494"/>
      <c r="O205" s="494"/>
      <c r="P205" s="494" t="s">
        <v>448</v>
      </c>
      <c r="Q205" s="494"/>
      <c r="R205" s="494"/>
      <c r="S205" s="494"/>
      <c r="T205" s="494"/>
      <c r="U205" s="494" t="s">
        <v>448</v>
      </c>
      <c r="V205" s="494"/>
      <c r="W205" s="494"/>
      <c r="X205" s="494"/>
      <c r="Y205" s="494"/>
      <c r="Z205" s="494" t="s">
        <v>448</v>
      </c>
      <c r="AA205" s="494"/>
      <c r="AB205" s="494"/>
      <c r="AC205" s="494"/>
      <c r="AD205" s="494"/>
      <c r="AE205" s="494" t="s">
        <v>448</v>
      </c>
      <c r="AF205" s="494"/>
      <c r="AG205" s="494"/>
      <c r="AH205" s="494"/>
      <c r="AI205" s="494"/>
      <c r="AJ205" s="494" t="s">
        <v>448</v>
      </c>
      <c r="AK205" s="494"/>
      <c r="AL205" s="494"/>
      <c r="AM205" s="494"/>
      <c r="AN205" s="494"/>
      <c r="AO205" s="494" t="s">
        <v>448</v>
      </c>
      <c r="AP205" s="494"/>
      <c r="AQ205" s="494"/>
      <c r="AR205" s="494"/>
      <c r="AS205" s="494"/>
      <c r="AT205" s="494" t="s">
        <v>448</v>
      </c>
      <c r="AU205" s="494"/>
      <c r="AV205" s="494"/>
      <c r="AW205" s="494"/>
      <c r="AX205" s="494"/>
    </row>
    <row r="206" spans="2:50" ht="14.25" hidden="1" customHeight="1" outlineLevel="1">
      <c r="B206" s="494"/>
      <c r="C206" s="494"/>
      <c r="D206" s="494"/>
      <c r="E206" s="203" t="s">
        <v>162</v>
      </c>
      <c r="F206" s="203" t="s">
        <v>449</v>
      </c>
      <c r="G206" s="203" t="s">
        <v>164</v>
      </c>
      <c r="H206" s="494"/>
      <c r="I206" s="204" t="s">
        <v>162</v>
      </c>
      <c r="J206" s="204" t="s">
        <v>449</v>
      </c>
      <c r="K206" s="204" t="s">
        <v>164</v>
      </c>
      <c r="L206" s="527"/>
      <c r="M206" s="527"/>
      <c r="N206" s="494"/>
      <c r="O206" s="494"/>
      <c r="P206" s="203" t="s">
        <v>162</v>
      </c>
      <c r="Q206" s="203" t="s">
        <v>449</v>
      </c>
      <c r="R206" s="203" t="s">
        <v>164</v>
      </c>
      <c r="S206" s="205" t="s">
        <v>168</v>
      </c>
      <c r="T206" s="494"/>
      <c r="U206" s="203" t="s">
        <v>162</v>
      </c>
      <c r="V206" s="203" t="s">
        <v>449</v>
      </c>
      <c r="W206" s="203" t="s">
        <v>164</v>
      </c>
      <c r="X206" s="205" t="s">
        <v>168</v>
      </c>
      <c r="Y206" s="494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494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494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494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494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494"/>
    </row>
    <row r="207" spans="2:50" ht="14.25" hidden="1" customHeight="1" outlineLevel="1">
      <c r="B207" s="494" t="s">
        <v>145</v>
      </c>
      <c r="C207" s="203">
        <v>1</v>
      </c>
      <c r="D207" s="206" t="s">
        <v>428</v>
      </c>
      <c r="E207" s="203">
        <v>13</v>
      </c>
      <c r="F207" s="203">
        <v>1200</v>
      </c>
      <c r="G207" s="208">
        <f t="shared" ref="G207:G209" si="253">F207/E207</f>
        <v>92.307692307692307</v>
      </c>
      <c r="H207" s="529">
        <f>AVERAGE(G207:G221)</f>
        <v>88.04195804195804</v>
      </c>
      <c r="I207" s="209">
        <f>AVERAGE(P207,U207,Z207,AE207,AJ207,AO207,AT207)</f>
        <v>13</v>
      </c>
      <c r="J207" s="209">
        <f>AVERAGE(Q207,V207,AA207,AF207,AK207,AP207,AU207)</f>
        <v>1073.5095539812942</v>
      </c>
      <c r="K207" s="210">
        <f>AVERAGE(R207,W207,AB207,AG207,AL207,AQ207,AV207)</f>
        <v>82.577657998561079</v>
      </c>
      <c r="L207" s="530">
        <f>IFERROR(AVERAGE(K207:K221),"-")</f>
        <v>77.917592407519791</v>
      </c>
      <c r="M207" s="209">
        <f>RANK(K207, K$207:$K$221)</f>
        <v>1</v>
      </c>
      <c r="N207" s="494"/>
      <c r="O207" s="494"/>
      <c r="P207" s="207">
        <v>13</v>
      </c>
      <c r="Q207" s="207">
        <v>1073.3105297217342</v>
      </c>
      <c r="R207" s="208">
        <f t="shared" ref="R207:R209" si="254">Q207/P207</f>
        <v>82.562348440133391</v>
      </c>
      <c r="S207" s="205">
        <f>RANK(R207, R$207:R$221)</f>
        <v>1</v>
      </c>
      <c r="T207" s="529">
        <f>AVERAGE(R207:R221)</f>
        <v>77.710855069748334</v>
      </c>
      <c r="U207" s="207">
        <v>13</v>
      </c>
      <c r="V207" s="207">
        <v>1073.4036646307607</v>
      </c>
      <c r="W207" s="208">
        <f t="shared" ref="W207:W209" si="255">V207/U207</f>
        <v>82.569512663904661</v>
      </c>
      <c r="X207" s="205">
        <f>RANK(W207, W$207:W$221)</f>
        <v>1</v>
      </c>
      <c r="Y207" s="529">
        <f>AVERAGE(W207:W221)</f>
        <v>77.732047381047508</v>
      </c>
      <c r="Z207" s="207">
        <v>13</v>
      </c>
      <c r="AA207" s="207">
        <v>1073.4606427573358</v>
      </c>
      <c r="AB207" s="208">
        <f t="shared" ref="AB207:AB209" si="256">AA207/Z207</f>
        <v>82.573895596718131</v>
      </c>
      <c r="AC207" s="205">
        <f>RANK(AB207, AB$207:AB$221)</f>
        <v>1</v>
      </c>
      <c r="AD207" s="529">
        <f>AVERAGE(AB207:AB221)</f>
        <v>77.843473029355394</v>
      </c>
      <c r="AE207" s="207">
        <v>13</v>
      </c>
      <c r="AF207" s="207">
        <v>1073.5566773749429</v>
      </c>
      <c r="AG207" s="208">
        <f t="shared" ref="AG207:AG209" si="257">AF207/AE207</f>
        <v>82.581282874995608</v>
      </c>
      <c r="AH207" s="205">
        <f>RANK(AG207, AG$207:AG$221)</f>
        <v>1</v>
      </c>
      <c r="AI207" s="529">
        <f>AVERAGE(AG207:AG221)</f>
        <v>77.957476442151801</v>
      </c>
      <c r="AJ207" s="207">
        <v>13</v>
      </c>
      <c r="AK207" s="207">
        <v>1073.5606484069313</v>
      </c>
      <c r="AL207" s="208">
        <f t="shared" ref="AL207:AL209" si="258">AK207/AJ207</f>
        <v>82.581588338994706</v>
      </c>
      <c r="AM207" s="205">
        <f>RANK(AL207, AL$207:AL$221)</f>
        <v>1</v>
      </c>
      <c r="AN207" s="529">
        <f>AVERAGE(AL207:AL221)</f>
        <v>78.05160400684521</v>
      </c>
      <c r="AO207" s="207">
        <v>13</v>
      </c>
      <c r="AP207" s="207">
        <v>1073.5905044510384</v>
      </c>
      <c r="AQ207" s="208">
        <f t="shared" ref="AQ207:AQ209" si="259">AP207/AO207</f>
        <v>82.583884957772185</v>
      </c>
      <c r="AR207" s="205">
        <f>RANK(AQ207, AQ$207:AQ$221)</f>
        <v>1</v>
      </c>
      <c r="AS207" s="529">
        <f>AVERAGE(AQ207:AQ221)</f>
        <v>78.060096282924178</v>
      </c>
      <c r="AT207" s="207">
        <v>13</v>
      </c>
      <c r="AU207" s="207">
        <v>1073.6842105263156</v>
      </c>
      <c r="AV207" s="208">
        <f t="shared" ref="AV207:AV209" si="260">AU207/AT207</f>
        <v>82.591093117408889</v>
      </c>
      <c r="AW207" s="205">
        <f>RANK(AV207, AV$207:AV$221)</f>
        <v>1</v>
      </c>
      <c r="AX207" s="529">
        <f>AVERAGE(AV207:AV221)</f>
        <v>78.067594640566014</v>
      </c>
    </row>
    <row r="208" spans="2:50" ht="14.25" hidden="1" customHeight="1" outlineLevel="1">
      <c r="B208" s="494"/>
      <c r="C208" s="203">
        <v>2</v>
      </c>
      <c r="D208" s="206" t="s">
        <v>647</v>
      </c>
      <c r="E208" s="203">
        <v>20</v>
      </c>
      <c r="F208" s="203">
        <v>1800</v>
      </c>
      <c r="G208" s="208">
        <f t="shared" si="253"/>
        <v>90</v>
      </c>
      <c r="H208" s="529"/>
      <c r="I208" s="209">
        <f t="shared" ref="I208:K209" si="261">AVERAGE(P208,U208,Z208,AE208,AJ208,AO208,AT208)</f>
        <v>20</v>
      </c>
      <c r="J208" s="209">
        <f t="shared" si="261"/>
        <v>1582.6178937816135</v>
      </c>
      <c r="K208" s="210">
        <f t="shared" si="261"/>
        <v>79.130894689080677</v>
      </c>
      <c r="L208" s="530"/>
      <c r="M208" s="209">
        <f>RANK(K208, K$207:$K$221)</f>
        <v>2</v>
      </c>
      <c r="N208" s="494"/>
      <c r="O208" s="494"/>
      <c r="P208" s="207">
        <v>20</v>
      </c>
      <c r="Q208" s="207">
        <v>1575.873015873012</v>
      </c>
      <c r="R208" s="208">
        <f t="shared" si="254"/>
        <v>78.793650793650599</v>
      </c>
      <c r="S208" s="205">
        <f t="shared" ref="S208:S209" si="262">RANK(R208, R$207:R$221)</f>
        <v>2</v>
      </c>
      <c r="T208" s="529"/>
      <c r="U208" s="207">
        <v>20</v>
      </c>
      <c r="V208" s="207">
        <v>1576.8363777691425</v>
      </c>
      <c r="W208" s="208">
        <f t="shared" si="255"/>
        <v>78.841818888457126</v>
      </c>
      <c r="X208" s="205">
        <f t="shared" ref="X208:X209" si="263">RANK(W208, W$207:W$221)</f>
        <v>2</v>
      </c>
      <c r="Y208" s="529"/>
      <c r="Z208" s="207">
        <v>20</v>
      </c>
      <c r="AA208" s="207">
        <v>1580.342352291553</v>
      </c>
      <c r="AB208" s="208">
        <f t="shared" si="256"/>
        <v>79.017117614577643</v>
      </c>
      <c r="AC208" s="205">
        <f t="shared" ref="AC208:AC209" si="264">RANK(AB208, AB$207:AB$221)</f>
        <v>2</v>
      </c>
      <c r="AD208" s="529"/>
      <c r="AE208" s="207">
        <v>20</v>
      </c>
      <c r="AF208" s="207">
        <v>1584.0000000000005</v>
      </c>
      <c r="AG208" s="208">
        <f t="shared" si="257"/>
        <v>79.200000000000017</v>
      </c>
      <c r="AH208" s="205">
        <f t="shared" ref="AH208:AH209" si="265">RANK(AG208, AG$207:AG$221)</f>
        <v>2</v>
      </c>
      <c r="AI208" s="529"/>
      <c r="AJ208" s="207">
        <v>20</v>
      </c>
      <c r="AK208" s="207">
        <v>1586.9067103109667</v>
      </c>
      <c r="AL208" s="208">
        <f t="shared" si="258"/>
        <v>79.345335515548328</v>
      </c>
      <c r="AM208" s="205">
        <f t="shared" ref="AM208:AM209" si="266">RANK(AL208, AL$207:AL$221)</f>
        <v>2</v>
      </c>
      <c r="AN208" s="529"/>
      <c r="AO208" s="207">
        <v>20</v>
      </c>
      <c r="AP208" s="207">
        <v>1587.1247739602093</v>
      </c>
      <c r="AQ208" s="208">
        <f t="shared" si="259"/>
        <v>79.356238698010458</v>
      </c>
      <c r="AR208" s="205">
        <f t="shared" ref="AR208:AR209" si="267">RANK(AQ208, AQ$207:AQ$221)</f>
        <v>2</v>
      </c>
      <c r="AS208" s="529"/>
      <c r="AT208" s="207">
        <v>20</v>
      </c>
      <c r="AU208" s="207">
        <v>1587.2420262664102</v>
      </c>
      <c r="AV208" s="208">
        <f t="shared" si="260"/>
        <v>79.362101313320508</v>
      </c>
      <c r="AW208" s="205">
        <f t="shared" ref="AW208:AW209" si="268">RANK(AV208, AV$207:AV$221)</f>
        <v>2</v>
      </c>
      <c r="AX208" s="529"/>
    </row>
    <row r="209" spans="2:50" ht="14.25" hidden="1" customHeight="1" outlineLevel="1">
      <c r="B209" s="494"/>
      <c r="C209" s="203">
        <v>3</v>
      </c>
      <c r="D209" s="206" t="s">
        <v>663</v>
      </c>
      <c r="E209" s="203">
        <v>22</v>
      </c>
      <c r="F209" s="203">
        <v>1800</v>
      </c>
      <c r="G209" s="208">
        <f t="shared" si="253"/>
        <v>81.818181818181813</v>
      </c>
      <c r="H209" s="529"/>
      <c r="I209" s="209">
        <f t="shared" si="261"/>
        <v>22</v>
      </c>
      <c r="J209" s="209">
        <f t="shared" si="261"/>
        <v>1584.972939768187</v>
      </c>
      <c r="K209" s="210">
        <f t="shared" si="261"/>
        <v>72.044224534917575</v>
      </c>
      <c r="L209" s="530"/>
      <c r="M209" s="209">
        <f>RANK(K209, K$207:$K$221)</f>
        <v>3</v>
      </c>
      <c r="N209" s="494"/>
      <c r="O209" s="494"/>
      <c r="P209" s="207">
        <v>22</v>
      </c>
      <c r="Q209" s="207">
        <v>1579.084451460142</v>
      </c>
      <c r="R209" s="208">
        <f t="shared" si="254"/>
        <v>71.776565975460997</v>
      </c>
      <c r="S209" s="205">
        <f t="shared" si="262"/>
        <v>3</v>
      </c>
      <c r="T209" s="529"/>
      <c r="U209" s="207">
        <v>22</v>
      </c>
      <c r="V209" s="207">
        <v>1579.2658329971759</v>
      </c>
      <c r="W209" s="208">
        <f t="shared" si="255"/>
        <v>71.784810590780722</v>
      </c>
      <c r="X209" s="205">
        <f t="shared" si="263"/>
        <v>3</v>
      </c>
      <c r="Y209" s="529"/>
      <c r="Z209" s="207">
        <v>22</v>
      </c>
      <c r="AA209" s="207">
        <v>1582.6669292889489</v>
      </c>
      <c r="AB209" s="208">
        <f t="shared" si="256"/>
        <v>71.939405876770408</v>
      </c>
      <c r="AC209" s="205">
        <f t="shared" si="264"/>
        <v>3</v>
      </c>
      <c r="AD209" s="529"/>
      <c r="AE209" s="207">
        <v>22</v>
      </c>
      <c r="AF209" s="207">
        <v>1586.0052219321158</v>
      </c>
      <c r="AG209" s="208">
        <f t="shared" si="257"/>
        <v>72.091146451459807</v>
      </c>
      <c r="AH209" s="205">
        <f t="shared" si="265"/>
        <v>3</v>
      </c>
      <c r="AI209" s="529"/>
      <c r="AJ209" s="207">
        <v>22</v>
      </c>
      <c r="AK209" s="207">
        <v>1589.0135396518376</v>
      </c>
      <c r="AL209" s="208">
        <f t="shared" si="258"/>
        <v>72.227888165992624</v>
      </c>
      <c r="AM209" s="205">
        <f t="shared" si="266"/>
        <v>3</v>
      </c>
      <c r="AN209" s="529"/>
      <c r="AO209" s="207">
        <v>22</v>
      </c>
      <c r="AP209" s="207">
        <v>1589.2836342457776</v>
      </c>
      <c r="AQ209" s="208">
        <f t="shared" si="259"/>
        <v>72.240165192989892</v>
      </c>
      <c r="AR209" s="205">
        <f t="shared" si="267"/>
        <v>3</v>
      </c>
      <c r="AS209" s="529"/>
      <c r="AT209" s="207">
        <v>22</v>
      </c>
      <c r="AU209" s="207">
        <v>1589.4909688013099</v>
      </c>
      <c r="AV209" s="208">
        <f t="shared" si="260"/>
        <v>72.249589490968631</v>
      </c>
      <c r="AW209" s="205">
        <f t="shared" si="268"/>
        <v>3</v>
      </c>
      <c r="AX209" s="529"/>
    </row>
    <row r="210" spans="2:50" ht="14.25" hidden="1" customHeight="1" outlineLevel="1">
      <c r="B210" s="494"/>
      <c r="C210" s="203">
        <v>4</v>
      </c>
      <c r="D210" s="206"/>
      <c r="E210" s="203"/>
      <c r="F210" s="203"/>
      <c r="G210" s="208"/>
      <c r="H210" s="529"/>
      <c r="I210" s="209"/>
      <c r="J210" s="209"/>
      <c r="K210" s="210"/>
      <c r="L210" s="530"/>
      <c r="M210" s="209"/>
      <c r="N210" s="494"/>
      <c r="O210" s="494"/>
      <c r="P210" s="203"/>
      <c r="Q210" s="203"/>
      <c r="R210" s="208"/>
      <c r="S210" s="205"/>
      <c r="T210" s="529"/>
      <c r="U210" s="203"/>
      <c r="V210" s="203"/>
      <c r="W210" s="208"/>
      <c r="X210" s="205"/>
      <c r="Y210" s="529"/>
      <c r="Z210" s="203"/>
      <c r="AA210" s="203"/>
      <c r="AB210" s="208"/>
      <c r="AC210" s="205"/>
      <c r="AD210" s="529"/>
      <c r="AE210" s="203"/>
      <c r="AF210" s="203"/>
      <c r="AG210" s="208"/>
      <c r="AH210" s="205"/>
      <c r="AI210" s="529"/>
      <c r="AJ210" s="203"/>
      <c r="AK210" s="203"/>
      <c r="AL210" s="208"/>
      <c r="AM210" s="205"/>
      <c r="AN210" s="529"/>
      <c r="AO210" s="203"/>
      <c r="AP210" s="203"/>
      <c r="AQ210" s="208"/>
      <c r="AR210" s="205"/>
      <c r="AS210" s="529"/>
      <c r="AT210" s="203"/>
      <c r="AU210" s="203"/>
      <c r="AV210" s="208"/>
      <c r="AW210" s="205"/>
      <c r="AX210" s="529"/>
    </row>
    <row r="211" spans="2:50" ht="14.25" hidden="1" customHeight="1" outlineLevel="1">
      <c r="B211" s="494"/>
      <c r="C211" s="203">
        <v>5</v>
      </c>
      <c r="D211" s="206"/>
      <c r="E211" s="203"/>
      <c r="F211" s="203"/>
      <c r="G211" s="208"/>
      <c r="H211" s="529"/>
      <c r="I211" s="209"/>
      <c r="J211" s="209"/>
      <c r="K211" s="210"/>
      <c r="L211" s="530"/>
      <c r="M211" s="209"/>
      <c r="N211" s="494"/>
      <c r="O211" s="494"/>
      <c r="P211" s="203"/>
      <c r="Q211" s="203"/>
      <c r="R211" s="208"/>
      <c r="S211" s="205"/>
      <c r="T211" s="529"/>
      <c r="U211" s="203"/>
      <c r="V211" s="203"/>
      <c r="W211" s="208"/>
      <c r="X211" s="205"/>
      <c r="Y211" s="529"/>
      <c r="Z211" s="203"/>
      <c r="AA211" s="203"/>
      <c r="AB211" s="208"/>
      <c r="AC211" s="205"/>
      <c r="AD211" s="529"/>
      <c r="AE211" s="203"/>
      <c r="AF211" s="203"/>
      <c r="AG211" s="208"/>
      <c r="AH211" s="205"/>
      <c r="AI211" s="529"/>
      <c r="AJ211" s="203"/>
      <c r="AK211" s="203"/>
      <c r="AL211" s="208"/>
      <c r="AM211" s="205"/>
      <c r="AN211" s="529"/>
      <c r="AO211" s="203"/>
      <c r="AP211" s="203"/>
      <c r="AQ211" s="208"/>
      <c r="AR211" s="205"/>
      <c r="AS211" s="529"/>
      <c r="AT211" s="203"/>
      <c r="AU211" s="203"/>
      <c r="AV211" s="208"/>
      <c r="AW211" s="205"/>
      <c r="AX211" s="529"/>
    </row>
    <row r="212" spans="2:50" ht="14.25" hidden="1" customHeight="1" outlineLevel="1">
      <c r="B212" s="494"/>
      <c r="C212" s="203">
        <v>6</v>
      </c>
      <c r="D212" s="206"/>
      <c r="E212" s="203"/>
      <c r="F212" s="203"/>
      <c r="G212" s="208"/>
      <c r="H212" s="529"/>
      <c r="I212" s="209"/>
      <c r="J212" s="209"/>
      <c r="K212" s="210"/>
      <c r="L212" s="530"/>
      <c r="M212" s="209"/>
      <c r="N212" s="494"/>
      <c r="O212" s="494"/>
      <c r="P212" s="203"/>
      <c r="Q212" s="203"/>
      <c r="R212" s="208"/>
      <c r="S212" s="205"/>
      <c r="T212" s="529"/>
      <c r="U212" s="203"/>
      <c r="V212" s="203"/>
      <c r="W212" s="208"/>
      <c r="X212" s="205"/>
      <c r="Y212" s="529"/>
      <c r="Z212" s="203"/>
      <c r="AA212" s="203"/>
      <c r="AB212" s="208"/>
      <c r="AC212" s="205"/>
      <c r="AD212" s="529"/>
      <c r="AE212" s="203"/>
      <c r="AF212" s="203"/>
      <c r="AG212" s="208"/>
      <c r="AH212" s="205"/>
      <c r="AI212" s="529"/>
      <c r="AJ212" s="203"/>
      <c r="AK212" s="203"/>
      <c r="AL212" s="208"/>
      <c r="AM212" s="205"/>
      <c r="AN212" s="529"/>
      <c r="AO212" s="203"/>
      <c r="AP212" s="203"/>
      <c r="AQ212" s="208"/>
      <c r="AR212" s="205"/>
      <c r="AS212" s="529"/>
      <c r="AT212" s="203"/>
      <c r="AU212" s="203"/>
      <c r="AV212" s="208"/>
      <c r="AW212" s="205"/>
      <c r="AX212" s="529"/>
    </row>
    <row r="213" spans="2:50" ht="14.25" hidden="1" customHeight="1" outlineLevel="1">
      <c r="B213" s="494"/>
      <c r="C213" s="203">
        <v>7</v>
      </c>
      <c r="D213" s="206"/>
      <c r="E213" s="203"/>
      <c r="F213" s="203"/>
      <c r="G213" s="208"/>
      <c r="H213" s="529"/>
      <c r="I213" s="209"/>
      <c r="J213" s="209"/>
      <c r="K213" s="210"/>
      <c r="L213" s="530"/>
      <c r="M213" s="209"/>
      <c r="N213" s="494"/>
      <c r="O213" s="494"/>
      <c r="P213" s="203"/>
      <c r="Q213" s="203"/>
      <c r="R213" s="208"/>
      <c r="S213" s="205"/>
      <c r="T213" s="529"/>
      <c r="U213" s="203"/>
      <c r="V213" s="203"/>
      <c r="W213" s="208"/>
      <c r="X213" s="205"/>
      <c r="Y213" s="529"/>
      <c r="Z213" s="203"/>
      <c r="AA213" s="203"/>
      <c r="AB213" s="208"/>
      <c r="AC213" s="205"/>
      <c r="AD213" s="529"/>
      <c r="AE213" s="203"/>
      <c r="AF213" s="203"/>
      <c r="AG213" s="208"/>
      <c r="AH213" s="205"/>
      <c r="AI213" s="529"/>
      <c r="AJ213" s="203"/>
      <c r="AK213" s="203"/>
      <c r="AL213" s="208"/>
      <c r="AM213" s="205"/>
      <c r="AN213" s="529"/>
      <c r="AO213" s="203"/>
      <c r="AP213" s="203"/>
      <c r="AQ213" s="208"/>
      <c r="AR213" s="205"/>
      <c r="AS213" s="529"/>
      <c r="AT213" s="203"/>
      <c r="AU213" s="203"/>
      <c r="AV213" s="208"/>
      <c r="AW213" s="205"/>
      <c r="AX213" s="529"/>
    </row>
    <row r="214" spans="2:50" ht="14.25" hidden="1" customHeight="1" outlineLevel="1">
      <c r="B214" s="494"/>
      <c r="C214" s="203">
        <v>8</v>
      </c>
      <c r="D214" s="206"/>
      <c r="E214" s="203"/>
      <c r="F214" s="203"/>
      <c r="G214" s="208"/>
      <c r="H214" s="529"/>
      <c r="I214" s="209"/>
      <c r="J214" s="209"/>
      <c r="K214" s="210"/>
      <c r="L214" s="530"/>
      <c r="M214" s="209"/>
      <c r="N214" s="494"/>
      <c r="O214" s="494"/>
      <c r="P214" s="203"/>
      <c r="Q214" s="203"/>
      <c r="R214" s="208"/>
      <c r="S214" s="205"/>
      <c r="T214" s="529"/>
      <c r="U214" s="203"/>
      <c r="V214" s="203"/>
      <c r="W214" s="208"/>
      <c r="X214" s="205"/>
      <c r="Y214" s="529"/>
      <c r="Z214" s="203"/>
      <c r="AA214" s="203"/>
      <c r="AB214" s="208"/>
      <c r="AC214" s="205"/>
      <c r="AD214" s="529"/>
      <c r="AE214" s="203"/>
      <c r="AF214" s="203"/>
      <c r="AG214" s="208"/>
      <c r="AH214" s="205"/>
      <c r="AI214" s="529"/>
      <c r="AJ214" s="203"/>
      <c r="AK214" s="203"/>
      <c r="AL214" s="208"/>
      <c r="AM214" s="205"/>
      <c r="AN214" s="529"/>
      <c r="AO214" s="203"/>
      <c r="AP214" s="203"/>
      <c r="AQ214" s="208"/>
      <c r="AR214" s="205"/>
      <c r="AS214" s="529"/>
      <c r="AT214" s="203"/>
      <c r="AU214" s="203"/>
      <c r="AV214" s="208"/>
      <c r="AW214" s="205"/>
      <c r="AX214" s="529"/>
    </row>
    <row r="215" spans="2:50" ht="14.25" hidden="1" customHeight="1" outlineLevel="1">
      <c r="B215" s="494"/>
      <c r="C215" s="203">
        <v>9</v>
      </c>
      <c r="D215" s="206"/>
      <c r="E215" s="203"/>
      <c r="F215" s="203"/>
      <c r="G215" s="208"/>
      <c r="H215" s="529"/>
      <c r="I215" s="209"/>
      <c r="J215" s="209"/>
      <c r="K215" s="210"/>
      <c r="L215" s="530"/>
      <c r="M215" s="209"/>
      <c r="N215" s="494"/>
      <c r="O215" s="494"/>
      <c r="P215" s="203"/>
      <c r="Q215" s="203"/>
      <c r="R215" s="208"/>
      <c r="S215" s="205"/>
      <c r="T215" s="529"/>
      <c r="U215" s="203"/>
      <c r="V215" s="203"/>
      <c r="W215" s="208"/>
      <c r="X215" s="205"/>
      <c r="Y215" s="529"/>
      <c r="Z215" s="203"/>
      <c r="AA215" s="203"/>
      <c r="AB215" s="208"/>
      <c r="AC215" s="205"/>
      <c r="AD215" s="529"/>
      <c r="AE215" s="203"/>
      <c r="AF215" s="203"/>
      <c r="AG215" s="208"/>
      <c r="AH215" s="205"/>
      <c r="AI215" s="529"/>
      <c r="AJ215" s="203"/>
      <c r="AK215" s="203"/>
      <c r="AL215" s="208"/>
      <c r="AM215" s="205"/>
      <c r="AN215" s="529"/>
      <c r="AO215" s="203"/>
      <c r="AP215" s="203"/>
      <c r="AQ215" s="208"/>
      <c r="AR215" s="205"/>
      <c r="AS215" s="529"/>
      <c r="AT215" s="203"/>
      <c r="AU215" s="203"/>
      <c r="AV215" s="208"/>
      <c r="AW215" s="205"/>
      <c r="AX215" s="529"/>
    </row>
    <row r="216" spans="2:50" ht="14.25" hidden="1" customHeight="1" outlineLevel="1">
      <c r="B216" s="494"/>
      <c r="C216" s="203">
        <v>10</v>
      </c>
      <c r="D216" s="206"/>
      <c r="E216" s="203"/>
      <c r="F216" s="203"/>
      <c r="G216" s="208"/>
      <c r="H216" s="529"/>
      <c r="I216" s="209"/>
      <c r="J216" s="209"/>
      <c r="K216" s="210"/>
      <c r="L216" s="530"/>
      <c r="M216" s="209"/>
      <c r="N216" s="494"/>
      <c r="O216" s="494"/>
      <c r="P216" s="203"/>
      <c r="Q216" s="203"/>
      <c r="R216" s="208"/>
      <c r="S216" s="205"/>
      <c r="T216" s="529"/>
      <c r="U216" s="203"/>
      <c r="V216" s="203"/>
      <c r="W216" s="208"/>
      <c r="X216" s="205"/>
      <c r="Y216" s="529"/>
      <c r="Z216" s="203"/>
      <c r="AA216" s="203"/>
      <c r="AB216" s="208"/>
      <c r="AC216" s="205"/>
      <c r="AD216" s="529"/>
      <c r="AE216" s="203"/>
      <c r="AF216" s="203"/>
      <c r="AG216" s="208"/>
      <c r="AH216" s="205"/>
      <c r="AI216" s="529"/>
      <c r="AJ216" s="203"/>
      <c r="AK216" s="203"/>
      <c r="AL216" s="208"/>
      <c r="AM216" s="205"/>
      <c r="AN216" s="529"/>
      <c r="AO216" s="203"/>
      <c r="AP216" s="203"/>
      <c r="AQ216" s="208"/>
      <c r="AR216" s="205"/>
      <c r="AS216" s="529"/>
      <c r="AT216" s="203"/>
      <c r="AU216" s="203"/>
      <c r="AV216" s="208"/>
      <c r="AW216" s="205"/>
      <c r="AX216" s="529"/>
    </row>
    <row r="217" spans="2:50" ht="14.25" hidden="1" customHeight="1" outlineLevel="1">
      <c r="B217" s="494"/>
      <c r="C217" s="203">
        <v>11</v>
      </c>
      <c r="D217" s="206"/>
      <c r="E217" s="203"/>
      <c r="F217" s="203"/>
      <c r="G217" s="208"/>
      <c r="H217" s="529"/>
      <c r="I217" s="209"/>
      <c r="J217" s="209"/>
      <c r="K217" s="210"/>
      <c r="L217" s="530"/>
      <c r="M217" s="209"/>
      <c r="N217" s="494"/>
      <c r="O217" s="494"/>
      <c r="P217" s="203"/>
      <c r="Q217" s="203"/>
      <c r="R217" s="208"/>
      <c r="S217" s="205"/>
      <c r="T217" s="529"/>
      <c r="U217" s="203"/>
      <c r="V217" s="203"/>
      <c r="W217" s="208"/>
      <c r="X217" s="205"/>
      <c r="Y217" s="529"/>
      <c r="Z217" s="203"/>
      <c r="AA217" s="203"/>
      <c r="AB217" s="208"/>
      <c r="AC217" s="205"/>
      <c r="AD217" s="529"/>
      <c r="AE217" s="203"/>
      <c r="AF217" s="203"/>
      <c r="AG217" s="208"/>
      <c r="AH217" s="205"/>
      <c r="AI217" s="529"/>
      <c r="AJ217" s="203"/>
      <c r="AK217" s="203"/>
      <c r="AL217" s="208"/>
      <c r="AM217" s="205"/>
      <c r="AN217" s="529"/>
      <c r="AO217" s="203"/>
      <c r="AP217" s="203"/>
      <c r="AQ217" s="208"/>
      <c r="AR217" s="205"/>
      <c r="AS217" s="529"/>
      <c r="AT217" s="203"/>
      <c r="AU217" s="203"/>
      <c r="AV217" s="208"/>
      <c r="AW217" s="205"/>
      <c r="AX217" s="529"/>
    </row>
    <row r="218" spans="2:50" ht="14.25" hidden="1" customHeight="1" outlineLevel="1">
      <c r="B218" s="494"/>
      <c r="C218" s="203">
        <v>12</v>
      </c>
      <c r="D218" s="206"/>
      <c r="E218" s="203"/>
      <c r="F218" s="203"/>
      <c r="G218" s="208"/>
      <c r="H218" s="529"/>
      <c r="I218" s="209"/>
      <c r="J218" s="209"/>
      <c r="K218" s="210"/>
      <c r="L218" s="530"/>
      <c r="M218" s="209"/>
      <c r="N218" s="494"/>
      <c r="O218" s="494"/>
      <c r="P218" s="203"/>
      <c r="Q218" s="203"/>
      <c r="R218" s="208"/>
      <c r="S218" s="205"/>
      <c r="T218" s="529"/>
      <c r="U218" s="203"/>
      <c r="V218" s="203"/>
      <c r="W218" s="208"/>
      <c r="X218" s="205"/>
      <c r="Y218" s="529"/>
      <c r="Z218" s="203"/>
      <c r="AA218" s="203"/>
      <c r="AB218" s="208"/>
      <c r="AC218" s="205"/>
      <c r="AD218" s="529"/>
      <c r="AE218" s="203"/>
      <c r="AF218" s="203"/>
      <c r="AG218" s="208"/>
      <c r="AH218" s="205"/>
      <c r="AI218" s="529"/>
      <c r="AJ218" s="203"/>
      <c r="AK218" s="203"/>
      <c r="AL218" s="208"/>
      <c r="AM218" s="205"/>
      <c r="AN218" s="529"/>
      <c r="AO218" s="203"/>
      <c r="AP218" s="203"/>
      <c r="AQ218" s="208"/>
      <c r="AR218" s="205"/>
      <c r="AS218" s="529"/>
      <c r="AT218" s="203"/>
      <c r="AU218" s="203"/>
      <c r="AV218" s="208"/>
      <c r="AW218" s="205"/>
      <c r="AX218" s="529"/>
    </row>
    <row r="219" spans="2:50" ht="14.25" hidden="1" customHeight="1" outlineLevel="1">
      <c r="B219" s="494"/>
      <c r="C219" s="203">
        <v>13</v>
      </c>
      <c r="D219" s="206"/>
      <c r="E219" s="203"/>
      <c r="F219" s="203"/>
      <c r="G219" s="208"/>
      <c r="H219" s="529"/>
      <c r="I219" s="209"/>
      <c r="J219" s="209"/>
      <c r="K219" s="210"/>
      <c r="L219" s="530"/>
      <c r="M219" s="209"/>
      <c r="N219" s="494"/>
      <c r="O219" s="494"/>
      <c r="P219" s="203"/>
      <c r="Q219" s="203"/>
      <c r="R219" s="208"/>
      <c r="S219" s="205"/>
      <c r="T219" s="529"/>
      <c r="U219" s="203"/>
      <c r="V219" s="203"/>
      <c r="W219" s="208"/>
      <c r="X219" s="205"/>
      <c r="Y219" s="529"/>
      <c r="Z219" s="203"/>
      <c r="AA219" s="203"/>
      <c r="AB219" s="208"/>
      <c r="AC219" s="205"/>
      <c r="AD219" s="529"/>
      <c r="AE219" s="203"/>
      <c r="AF219" s="203"/>
      <c r="AG219" s="208"/>
      <c r="AH219" s="205"/>
      <c r="AI219" s="529"/>
      <c r="AJ219" s="203"/>
      <c r="AK219" s="203"/>
      <c r="AL219" s="208"/>
      <c r="AM219" s="205"/>
      <c r="AN219" s="529"/>
      <c r="AO219" s="203"/>
      <c r="AP219" s="203"/>
      <c r="AQ219" s="208"/>
      <c r="AR219" s="205"/>
      <c r="AS219" s="529"/>
      <c r="AT219" s="203"/>
      <c r="AU219" s="203"/>
      <c r="AV219" s="208"/>
      <c r="AW219" s="205"/>
      <c r="AX219" s="529"/>
    </row>
    <row r="220" spans="2:50" ht="14.25" hidden="1" customHeight="1" outlineLevel="1">
      <c r="B220" s="494"/>
      <c r="C220" s="203">
        <v>14</v>
      </c>
      <c r="D220" s="206"/>
      <c r="E220" s="203"/>
      <c r="F220" s="203"/>
      <c r="G220" s="208"/>
      <c r="H220" s="529"/>
      <c r="I220" s="209"/>
      <c r="J220" s="209"/>
      <c r="K220" s="210"/>
      <c r="L220" s="530"/>
      <c r="M220" s="209"/>
      <c r="N220" s="494"/>
      <c r="O220" s="494"/>
      <c r="P220" s="203"/>
      <c r="Q220" s="203"/>
      <c r="R220" s="208"/>
      <c r="S220" s="205"/>
      <c r="T220" s="529"/>
      <c r="U220" s="203"/>
      <c r="V220" s="203"/>
      <c r="W220" s="208"/>
      <c r="X220" s="205"/>
      <c r="Y220" s="529"/>
      <c r="Z220" s="203"/>
      <c r="AA220" s="203"/>
      <c r="AB220" s="208"/>
      <c r="AC220" s="205"/>
      <c r="AD220" s="529"/>
      <c r="AE220" s="203"/>
      <c r="AF220" s="203"/>
      <c r="AG220" s="208"/>
      <c r="AH220" s="205"/>
      <c r="AI220" s="529"/>
      <c r="AJ220" s="203"/>
      <c r="AK220" s="203"/>
      <c r="AL220" s="208"/>
      <c r="AM220" s="205"/>
      <c r="AN220" s="529"/>
      <c r="AO220" s="203"/>
      <c r="AP220" s="203"/>
      <c r="AQ220" s="208"/>
      <c r="AR220" s="205"/>
      <c r="AS220" s="529"/>
      <c r="AT220" s="203"/>
      <c r="AU220" s="203"/>
      <c r="AV220" s="208"/>
      <c r="AW220" s="205"/>
      <c r="AX220" s="529"/>
    </row>
    <row r="221" spans="2:50" ht="14.25" hidden="1" customHeight="1" outlineLevel="1">
      <c r="B221" s="494"/>
      <c r="C221" s="203">
        <v>15</v>
      </c>
      <c r="D221" s="206"/>
      <c r="E221" s="203"/>
      <c r="F221" s="203"/>
      <c r="G221" s="208"/>
      <c r="H221" s="529"/>
      <c r="I221" s="209"/>
      <c r="J221" s="209"/>
      <c r="K221" s="210"/>
      <c r="L221" s="530"/>
      <c r="M221" s="209"/>
      <c r="N221" s="494"/>
      <c r="O221" s="494"/>
      <c r="P221" s="203"/>
      <c r="Q221" s="207"/>
      <c r="R221" s="208"/>
      <c r="S221" s="205"/>
      <c r="T221" s="529"/>
      <c r="U221" s="203"/>
      <c r="V221" s="203"/>
      <c r="W221" s="208"/>
      <c r="X221" s="205"/>
      <c r="Y221" s="529"/>
      <c r="Z221" s="203"/>
      <c r="AA221" s="203"/>
      <c r="AB221" s="208"/>
      <c r="AC221" s="205"/>
      <c r="AD221" s="529"/>
      <c r="AE221" s="203"/>
      <c r="AF221" s="203"/>
      <c r="AG221" s="208"/>
      <c r="AH221" s="205"/>
      <c r="AI221" s="529"/>
      <c r="AJ221" s="203"/>
      <c r="AK221" s="203"/>
      <c r="AL221" s="208"/>
      <c r="AM221" s="205"/>
      <c r="AN221" s="529"/>
      <c r="AO221" s="203"/>
      <c r="AP221" s="203"/>
      <c r="AQ221" s="208"/>
      <c r="AR221" s="205"/>
      <c r="AS221" s="529"/>
      <c r="AT221" s="203"/>
      <c r="AU221" s="203"/>
      <c r="AV221" s="208"/>
      <c r="AW221" s="205"/>
      <c r="AX221" s="529"/>
    </row>
    <row r="222" spans="2:50" ht="14.25" hidden="1" customHeight="1" outlineLevel="1" collapsed="1">
      <c r="B222" s="531" t="s">
        <v>696</v>
      </c>
      <c r="C222" s="532"/>
      <c r="D222" s="532"/>
      <c r="E222" s="532"/>
      <c r="F222" s="532"/>
      <c r="G222" s="532"/>
      <c r="H222" s="532"/>
      <c r="I222" s="532"/>
      <c r="J222" s="532"/>
      <c r="K222" s="532"/>
      <c r="L222" s="532"/>
      <c r="M222" s="533"/>
      <c r="N222" s="575" t="s">
        <v>445</v>
      </c>
      <c r="O222" s="575" t="s">
        <v>105</v>
      </c>
      <c r="P222" s="587">
        <f>AT202+1</f>
        <v>45944</v>
      </c>
      <c r="Q222" s="588"/>
      <c r="R222" s="588"/>
      <c r="S222" s="588"/>
      <c r="T222" s="588"/>
      <c r="U222" s="589">
        <f>P222+1</f>
        <v>45945</v>
      </c>
      <c r="V222" s="590"/>
      <c r="W222" s="590"/>
      <c r="X222" s="590"/>
      <c r="Y222" s="590"/>
      <c r="Z222" s="587">
        <f t="shared" ref="Z222" si="269">U222+1</f>
        <v>45946</v>
      </c>
      <c r="AA222" s="588"/>
      <c r="AB222" s="588"/>
      <c r="AC222" s="588"/>
      <c r="AD222" s="588"/>
      <c r="AE222" s="589">
        <f t="shared" ref="AE222" si="270">Z222+1</f>
        <v>45947</v>
      </c>
      <c r="AF222" s="590"/>
      <c r="AG222" s="590"/>
      <c r="AH222" s="590"/>
      <c r="AI222" s="590"/>
      <c r="AJ222" s="591">
        <f t="shared" ref="AJ222" si="271">AE222+1</f>
        <v>45948</v>
      </c>
      <c r="AK222" s="592"/>
      <c r="AL222" s="592"/>
      <c r="AM222" s="592"/>
      <c r="AN222" s="593"/>
      <c r="AO222" s="589">
        <f t="shared" ref="AO222" si="272">AJ222+1</f>
        <v>45949</v>
      </c>
      <c r="AP222" s="590"/>
      <c r="AQ222" s="590"/>
      <c r="AR222" s="590"/>
      <c r="AS222" s="590"/>
      <c r="AT222" s="591">
        <f t="shared" ref="AT222" si="273">AO222+1</f>
        <v>45950</v>
      </c>
      <c r="AU222" s="592"/>
      <c r="AV222" s="592"/>
      <c r="AW222" s="592"/>
      <c r="AX222" s="593"/>
    </row>
    <row r="223" spans="2:50" ht="14.25" hidden="1" customHeight="1" outlineLevel="1">
      <c r="B223" s="534"/>
      <c r="C223" s="534"/>
      <c r="D223" s="534"/>
      <c r="E223" s="534"/>
      <c r="F223" s="534"/>
      <c r="G223" s="534"/>
      <c r="H223" s="534"/>
      <c r="I223" s="534"/>
      <c r="J223" s="534"/>
      <c r="K223" s="534"/>
      <c r="L223" s="534"/>
      <c r="M223" s="535"/>
      <c r="N223" s="577"/>
      <c r="O223" s="577"/>
      <c r="P223" s="594">
        <f>P222</f>
        <v>45944</v>
      </c>
      <c r="Q223" s="594"/>
      <c r="R223" s="594"/>
      <c r="S223" s="594"/>
      <c r="T223" s="594"/>
      <c r="U223" s="595">
        <f>U222</f>
        <v>45945</v>
      </c>
      <c r="V223" s="595"/>
      <c r="W223" s="595"/>
      <c r="X223" s="595"/>
      <c r="Y223" s="595"/>
      <c r="Z223" s="594">
        <f t="shared" ref="Z223" si="274">Z222</f>
        <v>45946</v>
      </c>
      <c r="AA223" s="594"/>
      <c r="AB223" s="594"/>
      <c r="AC223" s="594"/>
      <c r="AD223" s="594"/>
      <c r="AE223" s="595">
        <f t="shared" ref="AE223" si="275">AE222</f>
        <v>45947</v>
      </c>
      <c r="AF223" s="595"/>
      <c r="AG223" s="595"/>
      <c r="AH223" s="595"/>
      <c r="AI223" s="595"/>
      <c r="AJ223" s="596">
        <f t="shared" ref="AJ223" si="276">AJ222</f>
        <v>45948</v>
      </c>
      <c r="AK223" s="597"/>
      <c r="AL223" s="597"/>
      <c r="AM223" s="597"/>
      <c r="AN223" s="598"/>
      <c r="AO223" s="595">
        <f t="shared" ref="AO223" si="277">AO222</f>
        <v>45949</v>
      </c>
      <c r="AP223" s="595"/>
      <c r="AQ223" s="595"/>
      <c r="AR223" s="595"/>
      <c r="AS223" s="595"/>
      <c r="AT223" s="596">
        <f t="shared" ref="AT223" si="278">AT222</f>
        <v>45950</v>
      </c>
      <c r="AU223" s="597"/>
      <c r="AV223" s="597"/>
      <c r="AW223" s="597"/>
      <c r="AX223" s="598"/>
    </row>
    <row r="224" spans="2:50" ht="14.25" hidden="1" customHeight="1" outlineLevel="1">
      <c r="B224" s="494" t="s">
        <v>165</v>
      </c>
      <c r="C224" s="494" t="s">
        <v>160</v>
      </c>
      <c r="D224" s="494"/>
      <c r="E224" s="494" t="s">
        <v>161</v>
      </c>
      <c r="F224" s="494"/>
      <c r="G224" s="494"/>
      <c r="H224" s="494" t="s">
        <v>166</v>
      </c>
      <c r="I224" s="527" t="s">
        <v>446</v>
      </c>
      <c r="J224" s="527"/>
      <c r="K224" s="527"/>
      <c r="L224" s="527" t="s">
        <v>166</v>
      </c>
      <c r="M224" s="527" t="s">
        <v>168</v>
      </c>
      <c r="N224" s="494"/>
      <c r="O224" s="494" t="s">
        <v>167</v>
      </c>
      <c r="P224" s="494" t="s">
        <v>163</v>
      </c>
      <c r="Q224" s="494"/>
      <c r="R224" s="494"/>
      <c r="S224" s="494"/>
      <c r="T224" s="494" t="s">
        <v>166</v>
      </c>
      <c r="U224" s="494" t="s">
        <v>163</v>
      </c>
      <c r="V224" s="494"/>
      <c r="W224" s="494"/>
      <c r="X224" s="494"/>
      <c r="Y224" s="494" t="s">
        <v>166</v>
      </c>
      <c r="Z224" s="494" t="s">
        <v>163</v>
      </c>
      <c r="AA224" s="494"/>
      <c r="AB224" s="494"/>
      <c r="AC224" s="494"/>
      <c r="AD224" s="494" t="s">
        <v>166</v>
      </c>
      <c r="AE224" s="494" t="s">
        <v>163</v>
      </c>
      <c r="AF224" s="494"/>
      <c r="AG224" s="494"/>
      <c r="AH224" s="494"/>
      <c r="AI224" s="494" t="s">
        <v>166</v>
      </c>
      <c r="AJ224" s="494" t="s">
        <v>163</v>
      </c>
      <c r="AK224" s="494"/>
      <c r="AL224" s="494"/>
      <c r="AM224" s="494"/>
      <c r="AN224" s="494" t="s">
        <v>166</v>
      </c>
      <c r="AO224" s="494" t="s">
        <v>163</v>
      </c>
      <c r="AP224" s="494"/>
      <c r="AQ224" s="494"/>
      <c r="AR224" s="494"/>
      <c r="AS224" s="494" t="s">
        <v>166</v>
      </c>
      <c r="AT224" s="494" t="s">
        <v>163</v>
      </c>
      <c r="AU224" s="494"/>
      <c r="AV224" s="494"/>
      <c r="AW224" s="494"/>
      <c r="AX224" s="494" t="s">
        <v>166</v>
      </c>
    </row>
    <row r="225" spans="2:50" ht="14.25" hidden="1" customHeight="1" outlineLevel="1">
      <c r="B225" s="494"/>
      <c r="C225" s="494"/>
      <c r="D225" s="494"/>
      <c r="E225" s="494" t="s">
        <v>447</v>
      </c>
      <c r="F225" s="494"/>
      <c r="G225" s="494"/>
      <c r="H225" s="494"/>
      <c r="I225" s="527" t="s">
        <v>447</v>
      </c>
      <c r="J225" s="527"/>
      <c r="K225" s="527"/>
      <c r="L225" s="527"/>
      <c r="M225" s="527"/>
      <c r="N225" s="494"/>
      <c r="O225" s="494"/>
      <c r="P225" s="494" t="s">
        <v>448</v>
      </c>
      <c r="Q225" s="494"/>
      <c r="R225" s="494"/>
      <c r="S225" s="494"/>
      <c r="T225" s="494"/>
      <c r="U225" s="494" t="s">
        <v>448</v>
      </c>
      <c r="V225" s="494"/>
      <c r="W225" s="494"/>
      <c r="X225" s="494"/>
      <c r="Y225" s="494"/>
      <c r="Z225" s="494" t="s">
        <v>448</v>
      </c>
      <c r="AA225" s="494"/>
      <c r="AB225" s="494"/>
      <c r="AC225" s="494"/>
      <c r="AD225" s="494"/>
      <c r="AE225" s="494" t="s">
        <v>448</v>
      </c>
      <c r="AF225" s="494"/>
      <c r="AG225" s="494"/>
      <c r="AH225" s="494"/>
      <c r="AI225" s="494"/>
      <c r="AJ225" s="494" t="s">
        <v>448</v>
      </c>
      <c r="AK225" s="494"/>
      <c r="AL225" s="494"/>
      <c r="AM225" s="494"/>
      <c r="AN225" s="494"/>
      <c r="AO225" s="494" t="s">
        <v>448</v>
      </c>
      <c r="AP225" s="494"/>
      <c r="AQ225" s="494"/>
      <c r="AR225" s="494"/>
      <c r="AS225" s="494"/>
      <c r="AT225" s="494" t="s">
        <v>448</v>
      </c>
      <c r="AU225" s="494"/>
      <c r="AV225" s="494"/>
      <c r="AW225" s="494"/>
      <c r="AX225" s="494"/>
    </row>
    <row r="226" spans="2:50" ht="14.25" hidden="1" customHeight="1" outlineLevel="1">
      <c r="B226" s="494"/>
      <c r="C226" s="494"/>
      <c r="D226" s="494"/>
      <c r="E226" s="203" t="s">
        <v>162</v>
      </c>
      <c r="F226" s="203" t="s">
        <v>449</v>
      </c>
      <c r="G226" s="203" t="s">
        <v>164</v>
      </c>
      <c r="H226" s="494"/>
      <c r="I226" s="204" t="s">
        <v>162</v>
      </c>
      <c r="J226" s="204" t="s">
        <v>449</v>
      </c>
      <c r="K226" s="204" t="s">
        <v>164</v>
      </c>
      <c r="L226" s="527"/>
      <c r="M226" s="527"/>
      <c r="N226" s="494"/>
      <c r="O226" s="494"/>
      <c r="P226" s="203" t="s">
        <v>162</v>
      </c>
      <c r="Q226" s="203" t="s">
        <v>449</v>
      </c>
      <c r="R226" s="203" t="s">
        <v>164</v>
      </c>
      <c r="S226" s="205" t="s">
        <v>168</v>
      </c>
      <c r="T226" s="494"/>
      <c r="U226" s="203" t="s">
        <v>162</v>
      </c>
      <c r="V226" s="203" t="s">
        <v>449</v>
      </c>
      <c r="W226" s="203" t="s">
        <v>164</v>
      </c>
      <c r="X226" s="205" t="s">
        <v>168</v>
      </c>
      <c r="Y226" s="494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494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494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494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494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494"/>
    </row>
    <row r="227" spans="2:50" ht="14.25" hidden="1" customHeight="1" outlineLevel="1">
      <c r="B227" s="494" t="s">
        <v>145</v>
      </c>
      <c r="C227" s="203">
        <v>1</v>
      </c>
      <c r="D227" s="206" t="s">
        <v>428</v>
      </c>
      <c r="E227" s="203">
        <v>13</v>
      </c>
      <c r="F227" s="203">
        <v>1200</v>
      </c>
      <c r="G227" s="208">
        <f t="shared" ref="G227:G229" si="279">F227/E227</f>
        <v>92.307692307692307</v>
      </c>
      <c r="H227" s="529">
        <f>AVERAGE(G227:G241)</f>
        <v>88.04195804195804</v>
      </c>
      <c r="I227" s="209">
        <f>AVERAGE(P227,U227,Z227,AE227,AJ227,AO227,AT227)</f>
        <v>13</v>
      </c>
      <c r="J227" s="209">
        <f>AVERAGE(Q227,V227,AA227,AF227,AK227,AP227,AU227)</f>
        <v>1074.1858070575402</v>
      </c>
      <c r="K227" s="210">
        <f>AVERAGE(R227,W227,AB227,AG227,AL227,AQ227,AV227)</f>
        <v>82.629677465964605</v>
      </c>
      <c r="L227" s="530">
        <f>IFERROR(AVERAGE(K227:K241),"-")</f>
        <v>78.101719854636627</v>
      </c>
      <c r="M227" s="209">
        <f>RANK(K227, K$227:$K$241)</f>
        <v>1</v>
      </c>
      <c r="N227" s="494"/>
      <c r="O227" s="494"/>
      <c r="P227" s="207">
        <v>13</v>
      </c>
      <c r="Q227" s="207">
        <v>1073.6989498249709</v>
      </c>
      <c r="R227" s="208">
        <f t="shared" ref="R227:R229" si="280">Q227/P227</f>
        <v>82.592226909613146</v>
      </c>
      <c r="S227" s="205">
        <f>RANK(R227, R$227:R$241)</f>
        <v>1</v>
      </c>
      <c r="T227" s="529">
        <f>AVERAGE(R227:R241)</f>
        <v>78.076606982660735</v>
      </c>
      <c r="U227" s="207">
        <v>13</v>
      </c>
      <c r="V227" s="207">
        <v>1073.7610215871084</v>
      </c>
      <c r="W227" s="208">
        <f t="shared" ref="W227:W229" si="281">V227/U227</f>
        <v>82.597001660546795</v>
      </c>
      <c r="X227" s="205">
        <f>RANK(W227, W$227:W$241)</f>
        <v>1</v>
      </c>
      <c r="Y227" s="529">
        <f>AVERAGE(W227:W241)</f>
        <v>78.079225018231085</v>
      </c>
      <c r="Z227" s="207">
        <v>13</v>
      </c>
      <c r="AA227" s="207">
        <v>1073.8184791496319</v>
      </c>
      <c r="AB227" s="208">
        <f t="shared" ref="AB227:AB229" si="282">AA227/Z227</f>
        <v>82.601421473048603</v>
      </c>
      <c r="AC227" s="205">
        <f>RANK(AB227, AB$227:AB$241)</f>
        <v>1</v>
      </c>
      <c r="AD227" s="529">
        <f>AVERAGE(AB227:AB241)</f>
        <v>78.077802126888898</v>
      </c>
      <c r="AE227" s="207">
        <v>13</v>
      </c>
      <c r="AF227" s="207">
        <v>1074.4247090734095</v>
      </c>
      <c r="AG227" s="208">
        <f t="shared" ref="AG227:AG229" si="283">AF227/AE227</f>
        <v>82.648054544108419</v>
      </c>
      <c r="AH227" s="205">
        <f>RANK(AG227, AG$227:AG$241)</f>
        <v>1</v>
      </c>
      <c r="AI227" s="529">
        <f>AVERAGE(AG227:AG241)</f>
        <v>78.106382818314785</v>
      </c>
      <c r="AJ227" s="207">
        <v>13</v>
      </c>
      <c r="AK227" s="207">
        <v>1074.5296671490594</v>
      </c>
      <c r="AL227" s="208">
        <f t="shared" ref="AL227:AL229" si="284">AK227/AJ227</f>
        <v>82.65612824223534</v>
      </c>
      <c r="AM227" s="205">
        <f>RANK(AL227, AL$227:AL$241)</f>
        <v>1</v>
      </c>
      <c r="AN227" s="529">
        <f>AVERAGE(AL227:AL241)</f>
        <v>78.113174906757209</v>
      </c>
      <c r="AO227" s="207">
        <v>13</v>
      </c>
      <c r="AP227" s="207">
        <v>1074.5241459562794</v>
      </c>
      <c r="AQ227" s="208">
        <f t="shared" ref="AQ227:AQ229" si="285">AP227/AO227</f>
        <v>82.655703535098411</v>
      </c>
      <c r="AR227" s="205">
        <f>RANK(AQ227, AQ$227:AQ$241)</f>
        <v>1</v>
      </c>
      <c r="AS227" s="529">
        <f>AVERAGE(AQ227:AQ241)</f>
        <v>78.129686380834485</v>
      </c>
      <c r="AT227" s="207">
        <v>13</v>
      </c>
      <c r="AU227" s="207">
        <v>1074.5436766623209</v>
      </c>
      <c r="AV227" s="208">
        <f t="shared" ref="AV227:AV229" si="286">AU227/AT227</f>
        <v>82.657205897101605</v>
      </c>
      <c r="AW227" s="205">
        <f>RANK(AV227, AV$227:AV$241)</f>
        <v>1</v>
      </c>
      <c r="AX227" s="529">
        <f>AVERAGE(AV227:AV241)</f>
        <v>78.129160748769223</v>
      </c>
    </row>
    <row r="228" spans="2:50" ht="14.25" hidden="1" customHeight="1" outlineLevel="1">
      <c r="B228" s="494"/>
      <c r="C228" s="203">
        <v>2</v>
      </c>
      <c r="D228" s="206" t="s">
        <v>647</v>
      </c>
      <c r="E228" s="203">
        <v>20</v>
      </c>
      <c r="F228" s="203">
        <v>1800</v>
      </c>
      <c r="G228" s="208">
        <f t="shared" si="279"/>
        <v>90</v>
      </c>
      <c r="H228" s="529"/>
      <c r="I228" s="209">
        <f t="shared" ref="I228:K229" si="287">AVERAGE(P228,U228,Z228,AE228,AJ228,AO228,AT228)</f>
        <v>20</v>
      </c>
      <c r="J228" s="209">
        <f t="shared" si="287"/>
        <v>1588.0118655563779</v>
      </c>
      <c r="K228" s="210">
        <f t="shared" si="287"/>
        <v>79.400593277818885</v>
      </c>
      <c r="L228" s="530"/>
      <c r="M228" s="209">
        <f>RANK(K228, K$227:$K$241)</f>
        <v>2</v>
      </c>
      <c r="N228" s="494"/>
      <c r="O228" s="494"/>
      <c r="P228" s="207">
        <v>20</v>
      </c>
      <c r="Q228" s="207">
        <v>1587.5050709939117</v>
      </c>
      <c r="R228" s="208">
        <f t="shared" si="280"/>
        <v>79.375253549695586</v>
      </c>
      <c r="S228" s="205">
        <f t="shared" ref="S228" si="288">RANK(R228, R$227:R$241)</f>
        <v>2</v>
      </c>
      <c r="T228" s="529"/>
      <c r="U228" s="207">
        <v>20</v>
      </c>
      <c r="V228" s="207">
        <v>1587.3544093177982</v>
      </c>
      <c r="W228" s="208">
        <f t="shared" si="281"/>
        <v>79.367720465889903</v>
      </c>
      <c r="X228" s="205">
        <f t="shared" ref="X228:X229" si="289">RANK(W228, W$227:W$241)</f>
        <v>2</v>
      </c>
      <c r="Y228" s="529"/>
      <c r="Z228" s="207">
        <v>20</v>
      </c>
      <c r="AA228" s="207">
        <v>1587.1959026888594</v>
      </c>
      <c r="AB228" s="208">
        <f t="shared" si="282"/>
        <v>79.359795134442976</v>
      </c>
      <c r="AC228" s="205">
        <f t="shared" ref="AC228:AC229" si="290">RANK(AB228, AB$227:AB$241)</f>
        <v>2</v>
      </c>
      <c r="AD228" s="529"/>
      <c r="AE228" s="207">
        <v>20</v>
      </c>
      <c r="AF228" s="207">
        <v>1587.8192534381139</v>
      </c>
      <c r="AG228" s="208">
        <f t="shared" si="283"/>
        <v>79.390962671905697</v>
      </c>
      <c r="AH228" s="205">
        <f t="shared" ref="AH228:AH229" si="291">RANK(AG228, AG$227:AG$241)</f>
        <v>2</v>
      </c>
      <c r="AI228" s="529"/>
      <c r="AJ228" s="207">
        <v>20</v>
      </c>
      <c r="AK228" s="207">
        <v>1588.1322957198358</v>
      </c>
      <c r="AL228" s="208">
        <f t="shared" si="284"/>
        <v>79.406614785991792</v>
      </c>
      <c r="AM228" s="205">
        <f t="shared" ref="AM228:AM229" si="292">RANK(AL228, AL$227:AL$241)</f>
        <v>2</v>
      </c>
      <c r="AN228" s="529"/>
      <c r="AO228" s="207">
        <v>20</v>
      </c>
      <c r="AP228" s="207">
        <v>1588.9447236180879</v>
      </c>
      <c r="AQ228" s="208">
        <f t="shared" si="285"/>
        <v>79.447236180904397</v>
      </c>
      <c r="AR228" s="205">
        <f t="shared" ref="AR228:AR229" si="293">RANK(AQ228, AQ$227:AQ$241)</f>
        <v>2</v>
      </c>
      <c r="AS228" s="529"/>
      <c r="AT228" s="207">
        <v>20</v>
      </c>
      <c r="AU228" s="207">
        <v>1589.1314031180382</v>
      </c>
      <c r="AV228" s="208">
        <f t="shared" si="286"/>
        <v>79.456570155901915</v>
      </c>
      <c r="AW228" s="205">
        <f t="shared" ref="AW228:AW229" si="294">RANK(AV228, AV$227:AV$241)</f>
        <v>2</v>
      </c>
      <c r="AX228" s="529"/>
    </row>
    <row r="229" spans="2:50" ht="14.25" hidden="1" customHeight="1" outlineLevel="1">
      <c r="B229" s="494"/>
      <c r="C229" s="203">
        <v>3</v>
      </c>
      <c r="D229" s="206" t="s">
        <v>663</v>
      </c>
      <c r="E229" s="203">
        <v>22</v>
      </c>
      <c r="F229" s="203">
        <v>1800</v>
      </c>
      <c r="G229" s="208">
        <f t="shared" si="279"/>
        <v>81.818181818181813</v>
      </c>
      <c r="H229" s="529"/>
      <c r="I229" s="209">
        <f t="shared" si="287"/>
        <v>22</v>
      </c>
      <c r="J229" s="209">
        <f t="shared" si="287"/>
        <v>1590.0475540427801</v>
      </c>
      <c r="K229" s="210">
        <f t="shared" si="287"/>
        <v>72.274888820126392</v>
      </c>
      <c r="L229" s="530"/>
      <c r="M229" s="209">
        <f>RANK(K229, K$227:$K$241)</f>
        <v>3</v>
      </c>
      <c r="N229" s="494"/>
      <c r="O229" s="494"/>
      <c r="P229" s="207">
        <v>22</v>
      </c>
      <c r="Q229" s="207">
        <v>1589.7714907508164</v>
      </c>
      <c r="R229" s="208">
        <f t="shared" si="280"/>
        <v>72.262340488673473</v>
      </c>
      <c r="S229" s="205">
        <f>RANK(R229, R$227:R$241)</f>
        <v>3</v>
      </c>
      <c r="T229" s="529"/>
      <c r="U229" s="207">
        <v>22</v>
      </c>
      <c r="V229" s="207">
        <v>1590.0049644216442</v>
      </c>
      <c r="W229" s="208">
        <f t="shared" si="281"/>
        <v>72.272952928256558</v>
      </c>
      <c r="X229" s="205">
        <f t="shared" si="289"/>
        <v>3</v>
      </c>
      <c r="Y229" s="529"/>
      <c r="Z229" s="207">
        <v>22</v>
      </c>
      <c r="AA229" s="207">
        <v>1589.9881750098532</v>
      </c>
      <c r="AB229" s="208">
        <f t="shared" si="282"/>
        <v>72.272189773175143</v>
      </c>
      <c r="AC229" s="205">
        <f t="shared" si="290"/>
        <v>3</v>
      </c>
      <c r="AD229" s="529"/>
      <c r="AE229" s="207">
        <v>22</v>
      </c>
      <c r="AF229" s="207">
        <v>1590.1628872564656</v>
      </c>
      <c r="AG229" s="208">
        <f t="shared" si="283"/>
        <v>72.280131238930252</v>
      </c>
      <c r="AH229" s="205">
        <f t="shared" si="291"/>
        <v>3</v>
      </c>
      <c r="AI229" s="529"/>
      <c r="AJ229" s="207">
        <v>22</v>
      </c>
      <c r="AK229" s="207">
        <v>1590.0891972249788</v>
      </c>
      <c r="AL229" s="208">
        <f t="shared" si="284"/>
        <v>72.276781692044494</v>
      </c>
      <c r="AM229" s="205">
        <f t="shared" si="292"/>
        <v>3</v>
      </c>
      <c r="AN229" s="529"/>
      <c r="AO229" s="207">
        <v>22</v>
      </c>
      <c r="AP229" s="207">
        <v>1590.2946273830137</v>
      </c>
      <c r="AQ229" s="208">
        <f t="shared" si="285"/>
        <v>72.286119426500619</v>
      </c>
      <c r="AR229" s="205">
        <f t="shared" si="293"/>
        <v>3</v>
      </c>
      <c r="AS229" s="529"/>
      <c r="AT229" s="207">
        <v>22</v>
      </c>
      <c r="AU229" s="207">
        <v>1590.0215362526915</v>
      </c>
      <c r="AV229" s="208">
        <f t="shared" si="286"/>
        <v>72.273706193304164</v>
      </c>
      <c r="AW229" s="205">
        <f t="shared" si="294"/>
        <v>3</v>
      </c>
      <c r="AX229" s="529"/>
    </row>
    <row r="230" spans="2:50" ht="14.25" hidden="1" customHeight="1" outlineLevel="1">
      <c r="B230" s="494"/>
      <c r="C230" s="203">
        <v>4</v>
      </c>
      <c r="D230" s="206"/>
      <c r="E230" s="203"/>
      <c r="F230" s="203"/>
      <c r="G230" s="208"/>
      <c r="H230" s="529"/>
      <c r="I230" s="209"/>
      <c r="J230" s="209"/>
      <c r="K230" s="210"/>
      <c r="L230" s="530"/>
      <c r="M230" s="209"/>
      <c r="N230" s="494"/>
      <c r="O230" s="494"/>
      <c r="P230" s="203"/>
      <c r="Q230" s="203"/>
      <c r="R230" s="208"/>
      <c r="S230" s="205"/>
      <c r="T230" s="529"/>
      <c r="U230" s="203"/>
      <c r="V230" s="203"/>
      <c r="W230" s="208"/>
      <c r="X230" s="205"/>
      <c r="Y230" s="529"/>
      <c r="Z230" s="203"/>
      <c r="AA230" s="203"/>
      <c r="AB230" s="208"/>
      <c r="AC230" s="205"/>
      <c r="AD230" s="529"/>
      <c r="AE230" s="203"/>
      <c r="AF230" s="203"/>
      <c r="AG230" s="208"/>
      <c r="AH230" s="205"/>
      <c r="AI230" s="529"/>
      <c r="AJ230" s="203"/>
      <c r="AK230" s="203"/>
      <c r="AL230" s="208"/>
      <c r="AM230" s="205"/>
      <c r="AN230" s="529"/>
      <c r="AO230" s="203"/>
      <c r="AP230" s="203"/>
      <c r="AQ230" s="208"/>
      <c r="AR230" s="205"/>
      <c r="AS230" s="529"/>
      <c r="AT230" s="203"/>
      <c r="AU230" s="203"/>
      <c r="AV230" s="208"/>
      <c r="AW230" s="205"/>
      <c r="AX230" s="529"/>
    </row>
    <row r="231" spans="2:50" ht="14.25" hidden="1" customHeight="1" outlineLevel="1">
      <c r="B231" s="494"/>
      <c r="C231" s="203">
        <v>5</v>
      </c>
      <c r="D231" s="206"/>
      <c r="E231" s="203"/>
      <c r="F231" s="203"/>
      <c r="G231" s="208"/>
      <c r="H231" s="529"/>
      <c r="I231" s="209"/>
      <c r="J231" s="209"/>
      <c r="K231" s="210"/>
      <c r="L231" s="530"/>
      <c r="M231" s="209"/>
      <c r="N231" s="494"/>
      <c r="O231" s="494"/>
      <c r="P231" s="203"/>
      <c r="Q231" s="203"/>
      <c r="R231" s="208"/>
      <c r="S231" s="205"/>
      <c r="T231" s="529"/>
      <c r="U231" s="203"/>
      <c r="V231" s="203"/>
      <c r="W231" s="208"/>
      <c r="X231" s="205"/>
      <c r="Y231" s="529"/>
      <c r="Z231" s="203"/>
      <c r="AA231" s="203"/>
      <c r="AB231" s="208"/>
      <c r="AC231" s="205"/>
      <c r="AD231" s="529"/>
      <c r="AE231" s="203"/>
      <c r="AF231" s="203"/>
      <c r="AG231" s="208"/>
      <c r="AH231" s="205"/>
      <c r="AI231" s="529"/>
      <c r="AJ231" s="203"/>
      <c r="AK231" s="203"/>
      <c r="AL231" s="208"/>
      <c r="AM231" s="205"/>
      <c r="AN231" s="529"/>
      <c r="AO231" s="203"/>
      <c r="AP231" s="203"/>
      <c r="AQ231" s="208"/>
      <c r="AR231" s="205"/>
      <c r="AS231" s="529"/>
      <c r="AT231" s="203"/>
      <c r="AU231" s="203"/>
      <c r="AV231" s="208"/>
      <c r="AW231" s="205"/>
      <c r="AX231" s="529"/>
    </row>
    <row r="232" spans="2:50" ht="14.25" hidden="1" customHeight="1" outlineLevel="1">
      <c r="B232" s="494"/>
      <c r="C232" s="203">
        <v>6</v>
      </c>
      <c r="D232" s="206"/>
      <c r="E232" s="203"/>
      <c r="F232" s="203"/>
      <c r="G232" s="208"/>
      <c r="H232" s="529"/>
      <c r="I232" s="209"/>
      <c r="J232" s="209"/>
      <c r="K232" s="210"/>
      <c r="L232" s="530"/>
      <c r="M232" s="209"/>
      <c r="N232" s="494"/>
      <c r="O232" s="494"/>
      <c r="P232" s="203"/>
      <c r="Q232" s="203"/>
      <c r="R232" s="208"/>
      <c r="S232" s="205"/>
      <c r="T232" s="529"/>
      <c r="U232" s="203"/>
      <c r="V232" s="203"/>
      <c r="W232" s="208"/>
      <c r="X232" s="205"/>
      <c r="Y232" s="529"/>
      <c r="Z232" s="203"/>
      <c r="AA232" s="203"/>
      <c r="AB232" s="208"/>
      <c r="AC232" s="205"/>
      <c r="AD232" s="529"/>
      <c r="AE232" s="203"/>
      <c r="AF232" s="203"/>
      <c r="AG232" s="208"/>
      <c r="AH232" s="205"/>
      <c r="AI232" s="529"/>
      <c r="AJ232" s="203"/>
      <c r="AK232" s="203"/>
      <c r="AL232" s="208"/>
      <c r="AM232" s="205"/>
      <c r="AN232" s="529"/>
      <c r="AO232" s="203"/>
      <c r="AP232" s="203"/>
      <c r="AQ232" s="208"/>
      <c r="AR232" s="205"/>
      <c r="AS232" s="529"/>
      <c r="AT232" s="203"/>
      <c r="AU232" s="203"/>
      <c r="AV232" s="208"/>
      <c r="AW232" s="205"/>
      <c r="AX232" s="529"/>
    </row>
    <row r="233" spans="2:50" ht="14.25" hidden="1" customHeight="1" outlineLevel="1">
      <c r="B233" s="494"/>
      <c r="C233" s="203">
        <v>7</v>
      </c>
      <c r="D233" s="206"/>
      <c r="E233" s="203"/>
      <c r="F233" s="203"/>
      <c r="G233" s="208"/>
      <c r="H233" s="529"/>
      <c r="I233" s="209"/>
      <c r="J233" s="209"/>
      <c r="K233" s="210"/>
      <c r="L233" s="530"/>
      <c r="M233" s="209"/>
      <c r="N233" s="494"/>
      <c r="O233" s="494"/>
      <c r="P233" s="203"/>
      <c r="Q233" s="203"/>
      <c r="R233" s="208"/>
      <c r="S233" s="205"/>
      <c r="T233" s="529"/>
      <c r="U233" s="203"/>
      <c r="V233" s="203"/>
      <c r="W233" s="208"/>
      <c r="X233" s="205"/>
      <c r="Y233" s="529"/>
      <c r="Z233" s="203"/>
      <c r="AA233" s="203"/>
      <c r="AB233" s="208"/>
      <c r="AC233" s="205"/>
      <c r="AD233" s="529"/>
      <c r="AE233" s="203"/>
      <c r="AF233" s="203"/>
      <c r="AG233" s="208"/>
      <c r="AH233" s="205"/>
      <c r="AI233" s="529"/>
      <c r="AJ233" s="203"/>
      <c r="AK233" s="203"/>
      <c r="AL233" s="208"/>
      <c r="AM233" s="205"/>
      <c r="AN233" s="529"/>
      <c r="AO233" s="203"/>
      <c r="AP233" s="203"/>
      <c r="AQ233" s="208"/>
      <c r="AR233" s="205"/>
      <c r="AS233" s="529"/>
      <c r="AT233" s="203"/>
      <c r="AU233" s="203"/>
      <c r="AV233" s="208"/>
      <c r="AW233" s="205"/>
      <c r="AX233" s="529"/>
    </row>
    <row r="234" spans="2:50" ht="14.25" hidden="1" customHeight="1" outlineLevel="1">
      <c r="B234" s="494"/>
      <c r="C234" s="203">
        <v>8</v>
      </c>
      <c r="D234" s="206"/>
      <c r="E234" s="203"/>
      <c r="F234" s="203"/>
      <c r="G234" s="208"/>
      <c r="H234" s="529"/>
      <c r="I234" s="209"/>
      <c r="J234" s="209"/>
      <c r="K234" s="210"/>
      <c r="L234" s="530"/>
      <c r="M234" s="209"/>
      <c r="N234" s="494"/>
      <c r="O234" s="494"/>
      <c r="P234" s="203"/>
      <c r="Q234" s="203"/>
      <c r="R234" s="208"/>
      <c r="S234" s="205"/>
      <c r="T234" s="529"/>
      <c r="U234" s="203"/>
      <c r="V234" s="203"/>
      <c r="W234" s="208"/>
      <c r="X234" s="205"/>
      <c r="Y234" s="529"/>
      <c r="Z234" s="203"/>
      <c r="AA234" s="203"/>
      <c r="AB234" s="208"/>
      <c r="AC234" s="205"/>
      <c r="AD234" s="529"/>
      <c r="AE234" s="203"/>
      <c r="AF234" s="203"/>
      <c r="AG234" s="208"/>
      <c r="AH234" s="205"/>
      <c r="AI234" s="529"/>
      <c r="AJ234" s="203"/>
      <c r="AK234" s="203"/>
      <c r="AL234" s="208"/>
      <c r="AM234" s="205"/>
      <c r="AN234" s="529"/>
      <c r="AO234" s="203"/>
      <c r="AP234" s="203"/>
      <c r="AQ234" s="208"/>
      <c r="AR234" s="205"/>
      <c r="AS234" s="529"/>
      <c r="AT234" s="203"/>
      <c r="AU234" s="203"/>
      <c r="AV234" s="208"/>
      <c r="AW234" s="205"/>
      <c r="AX234" s="529"/>
    </row>
    <row r="235" spans="2:50" ht="14.25" hidden="1" customHeight="1" outlineLevel="1">
      <c r="B235" s="494"/>
      <c r="C235" s="203">
        <v>9</v>
      </c>
      <c r="D235" s="206"/>
      <c r="E235" s="203"/>
      <c r="F235" s="203"/>
      <c r="G235" s="208"/>
      <c r="H235" s="529"/>
      <c r="I235" s="209"/>
      <c r="J235" s="209"/>
      <c r="K235" s="210"/>
      <c r="L235" s="530"/>
      <c r="M235" s="209"/>
      <c r="N235" s="494"/>
      <c r="O235" s="494"/>
      <c r="P235" s="203"/>
      <c r="Q235" s="203"/>
      <c r="R235" s="208"/>
      <c r="S235" s="205"/>
      <c r="T235" s="529"/>
      <c r="U235" s="203"/>
      <c r="V235" s="203"/>
      <c r="W235" s="208"/>
      <c r="X235" s="205"/>
      <c r="Y235" s="529"/>
      <c r="Z235" s="203"/>
      <c r="AA235" s="203"/>
      <c r="AB235" s="208"/>
      <c r="AC235" s="205"/>
      <c r="AD235" s="529"/>
      <c r="AE235" s="203"/>
      <c r="AF235" s="203"/>
      <c r="AG235" s="208"/>
      <c r="AH235" s="205"/>
      <c r="AI235" s="529"/>
      <c r="AJ235" s="203"/>
      <c r="AK235" s="203"/>
      <c r="AL235" s="208"/>
      <c r="AM235" s="205"/>
      <c r="AN235" s="529"/>
      <c r="AO235" s="203"/>
      <c r="AP235" s="203"/>
      <c r="AQ235" s="208"/>
      <c r="AR235" s="205"/>
      <c r="AS235" s="529"/>
      <c r="AT235" s="203"/>
      <c r="AU235" s="203"/>
      <c r="AV235" s="208"/>
      <c r="AW235" s="205"/>
      <c r="AX235" s="529"/>
    </row>
    <row r="236" spans="2:50" ht="14.25" hidden="1" customHeight="1" outlineLevel="1">
      <c r="B236" s="494"/>
      <c r="C236" s="203">
        <v>10</v>
      </c>
      <c r="D236" s="206"/>
      <c r="E236" s="203"/>
      <c r="F236" s="203"/>
      <c r="G236" s="208"/>
      <c r="H236" s="529"/>
      <c r="I236" s="209"/>
      <c r="J236" s="209"/>
      <c r="K236" s="210"/>
      <c r="L236" s="530"/>
      <c r="M236" s="209"/>
      <c r="N236" s="494"/>
      <c r="O236" s="494"/>
      <c r="P236" s="203"/>
      <c r="Q236" s="203"/>
      <c r="R236" s="208"/>
      <c r="S236" s="205"/>
      <c r="T236" s="529"/>
      <c r="U236" s="203"/>
      <c r="V236" s="203"/>
      <c r="W236" s="208"/>
      <c r="X236" s="205"/>
      <c r="Y236" s="529"/>
      <c r="Z236" s="203"/>
      <c r="AA236" s="203"/>
      <c r="AB236" s="208"/>
      <c r="AC236" s="205"/>
      <c r="AD236" s="529"/>
      <c r="AE236" s="203"/>
      <c r="AF236" s="203"/>
      <c r="AG236" s="208"/>
      <c r="AH236" s="205"/>
      <c r="AI236" s="529"/>
      <c r="AJ236" s="203"/>
      <c r="AK236" s="203"/>
      <c r="AL236" s="208"/>
      <c r="AM236" s="205"/>
      <c r="AN236" s="529"/>
      <c r="AO236" s="203"/>
      <c r="AP236" s="203"/>
      <c r="AQ236" s="208"/>
      <c r="AR236" s="205"/>
      <c r="AS236" s="529"/>
      <c r="AT236" s="203"/>
      <c r="AU236" s="203"/>
      <c r="AV236" s="208"/>
      <c r="AW236" s="205"/>
      <c r="AX236" s="529"/>
    </row>
    <row r="237" spans="2:50" ht="14.25" hidden="1" customHeight="1" outlineLevel="1">
      <c r="B237" s="494"/>
      <c r="C237" s="203">
        <v>11</v>
      </c>
      <c r="D237" s="206"/>
      <c r="E237" s="203"/>
      <c r="F237" s="203"/>
      <c r="G237" s="208"/>
      <c r="H237" s="529"/>
      <c r="I237" s="209"/>
      <c r="J237" s="209"/>
      <c r="K237" s="210"/>
      <c r="L237" s="530"/>
      <c r="M237" s="209"/>
      <c r="N237" s="494"/>
      <c r="O237" s="494"/>
      <c r="P237" s="203"/>
      <c r="Q237" s="203"/>
      <c r="R237" s="208"/>
      <c r="S237" s="205"/>
      <c r="T237" s="529"/>
      <c r="U237" s="203"/>
      <c r="V237" s="203"/>
      <c r="W237" s="208"/>
      <c r="X237" s="205"/>
      <c r="Y237" s="529"/>
      <c r="Z237" s="203"/>
      <c r="AA237" s="203"/>
      <c r="AB237" s="208"/>
      <c r="AC237" s="205"/>
      <c r="AD237" s="529"/>
      <c r="AE237" s="203"/>
      <c r="AF237" s="203"/>
      <c r="AG237" s="208"/>
      <c r="AH237" s="205"/>
      <c r="AI237" s="529"/>
      <c r="AJ237" s="203"/>
      <c r="AK237" s="203"/>
      <c r="AL237" s="208"/>
      <c r="AM237" s="205"/>
      <c r="AN237" s="529"/>
      <c r="AO237" s="203"/>
      <c r="AP237" s="203"/>
      <c r="AQ237" s="208"/>
      <c r="AR237" s="205"/>
      <c r="AS237" s="529"/>
      <c r="AT237" s="203"/>
      <c r="AU237" s="203"/>
      <c r="AV237" s="208"/>
      <c r="AW237" s="205"/>
      <c r="AX237" s="529"/>
    </row>
    <row r="238" spans="2:50" ht="14.25" hidden="1" customHeight="1" outlineLevel="1">
      <c r="B238" s="494"/>
      <c r="C238" s="203">
        <v>12</v>
      </c>
      <c r="D238" s="206"/>
      <c r="E238" s="203"/>
      <c r="F238" s="203"/>
      <c r="G238" s="208"/>
      <c r="H238" s="529"/>
      <c r="I238" s="209"/>
      <c r="J238" s="209"/>
      <c r="K238" s="210"/>
      <c r="L238" s="530"/>
      <c r="M238" s="209"/>
      <c r="N238" s="494"/>
      <c r="O238" s="494"/>
      <c r="P238" s="203"/>
      <c r="Q238" s="203"/>
      <c r="R238" s="208"/>
      <c r="S238" s="205"/>
      <c r="T238" s="529"/>
      <c r="U238" s="203"/>
      <c r="V238" s="203"/>
      <c r="W238" s="208"/>
      <c r="X238" s="205"/>
      <c r="Y238" s="529"/>
      <c r="Z238" s="203"/>
      <c r="AA238" s="203"/>
      <c r="AB238" s="208"/>
      <c r="AC238" s="205"/>
      <c r="AD238" s="529"/>
      <c r="AE238" s="203"/>
      <c r="AF238" s="203"/>
      <c r="AG238" s="208"/>
      <c r="AH238" s="205"/>
      <c r="AI238" s="529"/>
      <c r="AJ238" s="203"/>
      <c r="AK238" s="203"/>
      <c r="AL238" s="208"/>
      <c r="AM238" s="205"/>
      <c r="AN238" s="529"/>
      <c r="AO238" s="203"/>
      <c r="AP238" s="203"/>
      <c r="AQ238" s="208"/>
      <c r="AR238" s="205"/>
      <c r="AS238" s="529"/>
      <c r="AT238" s="203"/>
      <c r="AU238" s="203"/>
      <c r="AV238" s="208"/>
      <c r="AW238" s="205"/>
      <c r="AX238" s="529"/>
    </row>
    <row r="239" spans="2:50" ht="14.25" hidden="1" customHeight="1" outlineLevel="1">
      <c r="B239" s="494"/>
      <c r="C239" s="203">
        <v>13</v>
      </c>
      <c r="D239" s="206"/>
      <c r="E239" s="203"/>
      <c r="F239" s="203"/>
      <c r="G239" s="208"/>
      <c r="H239" s="529"/>
      <c r="I239" s="209"/>
      <c r="J239" s="209"/>
      <c r="K239" s="210"/>
      <c r="L239" s="530"/>
      <c r="M239" s="209"/>
      <c r="N239" s="494"/>
      <c r="O239" s="494"/>
      <c r="P239" s="203"/>
      <c r="Q239" s="203"/>
      <c r="R239" s="208"/>
      <c r="S239" s="205"/>
      <c r="T239" s="529"/>
      <c r="U239" s="203"/>
      <c r="V239" s="203"/>
      <c r="W239" s="208"/>
      <c r="X239" s="205"/>
      <c r="Y239" s="529"/>
      <c r="Z239" s="203"/>
      <c r="AA239" s="203"/>
      <c r="AB239" s="208"/>
      <c r="AC239" s="205"/>
      <c r="AD239" s="529"/>
      <c r="AE239" s="203"/>
      <c r="AF239" s="203"/>
      <c r="AG239" s="208"/>
      <c r="AH239" s="205"/>
      <c r="AI239" s="529"/>
      <c r="AJ239" s="203"/>
      <c r="AK239" s="203"/>
      <c r="AL239" s="208"/>
      <c r="AM239" s="205"/>
      <c r="AN239" s="529"/>
      <c r="AO239" s="203"/>
      <c r="AP239" s="203"/>
      <c r="AQ239" s="208"/>
      <c r="AR239" s="205"/>
      <c r="AS239" s="529"/>
      <c r="AT239" s="203"/>
      <c r="AU239" s="203"/>
      <c r="AV239" s="208"/>
      <c r="AW239" s="205"/>
      <c r="AX239" s="529"/>
    </row>
    <row r="240" spans="2:50" ht="14.25" hidden="1" customHeight="1" outlineLevel="1">
      <c r="B240" s="494"/>
      <c r="C240" s="203">
        <v>14</v>
      </c>
      <c r="D240" s="206"/>
      <c r="E240" s="203"/>
      <c r="F240" s="203"/>
      <c r="G240" s="208"/>
      <c r="H240" s="529"/>
      <c r="I240" s="209"/>
      <c r="J240" s="209"/>
      <c r="K240" s="210"/>
      <c r="L240" s="530"/>
      <c r="M240" s="209"/>
      <c r="N240" s="494"/>
      <c r="O240" s="494"/>
      <c r="P240" s="203"/>
      <c r="Q240" s="203"/>
      <c r="R240" s="208"/>
      <c r="S240" s="205"/>
      <c r="T240" s="529"/>
      <c r="U240" s="203"/>
      <c r="V240" s="203"/>
      <c r="W240" s="208"/>
      <c r="X240" s="205"/>
      <c r="Y240" s="529"/>
      <c r="Z240" s="203"/>
      <c r="AA240" s="203"/>
      <c r="AB240" s="208"/>
      <c r="AC240" s="205"/>
      <c r="AD240" s="529"/>
      <c r="AE240" s="203"/>
      <c r="AF240" s="203"/>
      <c r="AG240" s="208"/>
      <c r="AH240" s="205"/>
      <c r="AI240" s="529"/>
      <c r="AJ240" s="203"/>
      <c r="AK240" s="203"/>
      <c r="AL240" s="208"/>
      <c r="AM240" s="205"/>
      <c r="AN240" s="529"/>
      <c r="AO240" s="203"/>
      <c r="AP240" s="203"/>
      <c r="AQ240" s="208"/>
      <c r="AR240" s="205"/>
      <c r="AS240" s="529"/>
      <c r="AT240" s="203"/>
      <c r="AU240" s="203"/>
      <c r="AV240" s="208"/>
      <c r="AW240" s="205"/>
      <c r="AX240" s="529"/>
    </row>
    <row r="241" spans="2:50" ht="14.25" hidden="1" customHeight="1" outlineLevel="1">
      <c r="B241" s="494"/>
      <c r="C241" s="203">
        <v>15</v>
      </c>
      <c r="D241" s="206"/>
      <c r="E241" s="203"/>
      <c r="F241" s="203"/>
      <c r="G241" s="208"/>
      <c r="H241" s="529"/>
      <c r="I241" s="209"/>
      <c r="J241" s="209"/>
      <c r="K241" s="210"/>
      <c r="L241" s="530"/>
      <c r="M241" s="209"/>
      <c r="N241" s="494"/>
      <c r="O241" s="494"/>
      <c r="P241" s="203"/>
      <c r="Q241" s="207"/>
      <c r="R241" s="208"/>
      <c r="S241" s="205"/>
      <c r="T241" s="529"/>
      <c r="U241" s="203"/>
      <c r="V241" s="203"/>
      <c r="W241" s="208"/>
      <c r="X241" s="205"/>
      <c r="Y241" s="529"/>
      <c r="Z241" s="203"/>
      <c r="AA241" s="203"/>
      <c r="AB241" s="208"/>
      <c r="AC241" s="205"/>
      <c r="AD241" s="529"/>
      <c r="AE241" s="203"/>
      <c r="AF241" s="203"/>
      <c r="AG241" s="208"/>
      <c r="AH241" s="205"/>
      <c r="AI241" s="529"/>
      <c r="AJ241" s="203"/>
      <c r="AK241" s="203"/>
      <c r="AL241" s="208"/>
      <c r="AM241" s="205"/>
      <c r="AN241" s="529"/>
      <c r="AO241" s="203"/>
      <c r="AP241" s="203"/>
      <c r="AQ241" s="208"/>
      <c r="AR241" s="205"/>
      <c r="AS241" s="529"/>
      <c r="AT241" s="203"/>
      <c r="AU241" s="203"/>
      <c r="AV241" s="208"/>
      <c r="AW241" s="205"/>
      <c r="AX241" s="529"/>
    </row>
    <row r="242" spans="2:50" ht="14.25" hidden="1" customHeight="1" outlineLevel="1" collapsed="1">
      <c r="B242" s="531" t="s">
        <v>697</v>
      </c>
      <c r="C242" s="532"/>
      <c r="D242" s="532"/>
      <c r="E242" s="532"/>
      <c r="F242" s="532"/>
      <c r="G242" s="532"/>
      <c r="H242" s="532"/>
      <c r="I242" s="532"/>
      <c r="J242" s="532"/>
      <c r="K242" s="532"/>
      <c r="L242" s="532"/>
      <c r="M242" s="533"/>
      <c r="N242" s="575" t="s">
        <v>445</v>
      </c>
      <c r="O242" s="575" t="s">
        <v>105</v>
      </c>
      <c r="P242" s="587">
        <f>AT222+1</f>
        <v>45951</v>
      </c>
      <c r="Q242" s="588"/>
      <c r="R242" s="588"/>
      <c r="S242" s="588"/>
      <c r="T242" s="588"/>
      <c r="U242" s="589">
        <f>P242+1</f>
        <v>45952</v>
      </c>
      <c r="V242" s="590"/>
      <c r="W242" s="590"/>
      <c r="X242" s="590"/>
      <c r="Y242" s="590"/>
      <c r="Z242" s="587">
        <f t="shared" ref="Z242" si="295">U242+1</f>
        <v>45953</v>
      </c>
      <c r="AA242" s="588"/>
      <c r="AB242" s="588"/>
      <c r="AC242" s="588"/>
      <c r="AD242" s="588"/>
      <c r="AE242" s="589">
        <f t="shared" ref="AE242" si="296">Z242+1</f>
        <v>45954</v>
      </c>
      <c r="AF242" s="590"/>
      <c r="AG242" s="590"/>
      <c r="AH242" s="590"/>
      <c r="AI242" s="590"/>
      <c r="AJ242" s="591">
        <f t="shared" ref="AJ242" si="297">AE242+1</f>
        <v>45955</v>
      </c>
      <c r="AK242" s="592"/>
      <c r="AL242" s="592"/>
      <c r="AM242" s="592"/>
      <c r="AN242" s="593"/>
      <c r="AO242" s="589">
        <f t="shared" ref="AO242" si="298">AJ242+1</f>
        <v>45956</v>
      </c>
      <c r="AP242" s="590"/>
      <c r="AQ242" s="590"/>
      <c r="AR242" s="590"/>
      <c r="AS242" s="590"/>
      <c r="AT242" s="591">
        <f t="shared" ref="AT242" si="299">AO242+1</f>
        <v>45957</v>
      </c>
      <c r="AU242" s="592"/>
      <c r="AV242" s="592"/>
      <c r="AW242" s="592"/>
      <c r="AX242" s="593"/>
    </row>
    <row r="243" spans="2:50" ht="14.25" hidden="1" customHeight="1" outlineLevel="1">
      <c r="B243" s="534"/>
      <c r="C243" s="534"/>
      <c r="D243" s="534"/>
      <c r="E243" s="534"/>
      <c r="F243" s="534"/>
      <c r="G243" s="534"/>
      <c r="H243" s="534"/>
      <c r="I243" s="534"/>
      <c r="J243" s="534"/>
      <c r="K243" s="534"/>
      <c r="L243" s="534"/>
      <c r="M243" s="535"/>
      <c r="N243" s="577"/>
      <c r="O243" s="577"/>
      <c r="P243" s="594">
        <f>P242</f>
        <v>45951</v>
      </c>
      <c r="Q243" s="594"/>
      <c r="R243" s="594"/>
      <c r="S243" s="594"/>
      <c r="T243" s="594"/>
      <c r="U243" s="595">
        <f>U242</f>
        <v>45952</v>
      </c>
      <c r="V243" s="595"/>
      <c r="W243" s="595"/>
      <c r="X243" s="595"/>
      <c r="Y243" s="595"/>
      <c r="Z243" s="594">
        <f t="shared" ref="Z243" si="300">Z242</f>
        <v>45953</v>
      </c>
      <c r="AA243" s="594"/>
      <c r="AB243" s="594"/>
      <c r="AC243" s="594"/>
      <c r="AD243" s="594"/>
      <c r="AE243" s="595">
        <f t="shared" ref="AE243" si="301">AE242</f>
        <v>45954</v>
      </c>
      <c r="AF243" s="595"/>
      <c r="AG243" s="595"/>
      <c r="AH243" s="595"/>
      <c r="AI243" s="595"/>
      <c r="AJ243" s="596">
        <f t="shared" ref="AJ243" si="302">AJ242</f>
        <v>45955</v>
      </c>
      <c r="AK243" s="597"/>
      <c r="AL243" s="597"/>
      <c r="AM243" s="597"/>
      <c r="AN243" s="598"/>
      <c r="AO243" s="595">
        <f t="shared" ref="AO243" si="303">AO242</f>
        <v>45956</v>
      </c>
      <c r="AP243" s="595"/>
      <c r="AQ243" s="595"/>
      <c r="AR243" s="595"/>
      <c r="AS243" s="595"/>
      <c r="AT243" s="596">
        <f t="shared" ref="AT243" si="304">AT242</f>
        <v>45957</v>
      </c>
      <c r="AU243" s="597"/>
      <c r="AV243" s="597"/>
      <c r="AW243" s="597"/>
      <c r="AX243" s="598"/>
    </row>
    <row r="244" spans="2:50" ht="14.25" hidden="1" customHeight="1" outlineLevel="1">
      <c r="B244" s="494" t="s">
        <v>165</v>
      </c>
      <c r="C244" s="494" t="s">
        <v>160</v>
      </c>
      <c r="D244" s="494"/>
      <c r="E244" s="494" t="s">
        <v>161</v>
      </c>
      <c r="F244" s="494"/>
      <c r="G244" s="494"/>
      <c r="H244" s="494" t="s">
        <v>166</v>
      </c>
      <c r="I244" s="527" t="s">
        <v>446</v>
      </c>
      <c r="J244" s="527"/>
      <c r="K244" s="527"/>
      <c r="L244" s="527" t="s">
        <v>166</v>
      </c>
      <c r="M244" s="527" t="s">
        <v>168</v>
      </c>
      <c r="N244" s="494"/>
      <c r="O244" s="494" t="s">
        <v>167</v>
      </c>
      <c r="P244" s="494" t="s">
        <v>163</v>
      </c>
      <c r="Q244" s="494"/>
      <c r="R244" s="494"/>
      <c r="S244" s="494"/>
      <c r="T244" s="494" t="s">
        <v>166</v>
      </c>
      <c r="U244" s="494" t="s">
        <v>163</v>
      </c>
      <c r="V244" s="494"/>
      <c r="W244" s="494"/>
      <c r="X244" s="494"/>
      <c r="Y244" s="494" t="s">
        <v>166</v>
      </c>
      <c r="Z244" s="494" t="s">
        <v>163</v>
      </c>
      <c r="AA244" s="494"/>
      <c r="AB244" s="494"/>
      <c r="AC244" s="494"/>
      <c r="AD244" s="494" t="s">
        <v>166</v>
      </c>
      <c r="AE244" s="494" t="s">
        <v>163</v>
      </c>
      <c r="AF244" s="494"/>
      <c r="AG244" s="494"/>
      <c r="AH244" s="494"/>
      <c r="AI244" s="494" t="s">
        <v>166</v>
      </c>
      <c r="AJ244" s="494" t="s">
        <v>163</v>
      </c>
      <c r="AK244" s="494"/>
      <c r="AL244" s="494"/>
      <c r="AM244" s="494"/>
      <c r="AN244" s="494" t="s">
        <v>166</v>
      </c>
      <c r="AO244" s="494" t="s">
        <v>163</v>
      </c>
      <c r="AP244" s="494"/>
      <c r="AQ244" s="494"/>
      <c r="AR244" s="494"/>
      <c r="AS244" s="494" t="s">
        <v>166</v>
      </c>
      <c r="AT244" s="494" t="s">
        <v>163</v>
      </c>
      <c r="AU244" s="494"/>
      <c r="AV244" s="494"/>
      <c r="AW244" s="494"/>
      <c r="AX244" s="494" t="s">
        <v>166</v>
      </c>
    </row>
    <row r="245" spans="2:50" ht="14.25" hidden="1" customHeight="1" outlineLevel="1">
      <c r="B245" s="494"/>
      <c r="C245" s="494"/>
      <c r="D245" s="494"/>
      <c r="E245" s="494" t="s">
        <v>447</v>
      </c>
      <c r="F245" s="494"/>
      <c r="G245" s="494"/>
      <c r="H245" s="494"/>
      <c r="I245" s="527" t="s">
        <v>447</v>
      </c>
      <c r="J245" s="527"/>
      <c r="K245" s="527"/>
      <c r="L245" s="527"/>
      <c r="M245" s="527"/>
      <c r="N245" s="494"/>
      <c r="O245" s="494"/>
      <c r="P245" s="494" t="s">
        <v>448</v>
      </c>
      <c r="Q245" s="494"/>
      <c r="R245" s="494"/>
      <c r="S245" s="494"/>
      <c r="T245" s="494"/>
      <c r="U245" s="494" t="s">
        <v>448</v>
      </c>
      <c r="V245" s="494"/>
      <c r="W245" s="494"/>
      <c r="X245" s="494"/>
      <c r="Y245" s="494"/>
      <c r="Z245" s="494" t="s">
        <v>448</v>
      </c>
      <c r="AA245" s="494"/>
      <c r="AB245" s="494"/>
      <c r="AC245" s="494"/>
      <c r="AD245" s="494"/>
      <c r="AE245" s="494" t="s">
        <v>448</v>
      </c>
      <c r="AF245" s="494"/>
      <c r="AG245" s="494"/>
      <c r="AH245" s="494"/>
      <c r="AI245" s="494"/>
      <c r="AJ245" s="494" t="s">
        <v>448</v>
      </c>
      <c r="AK245" s="494"/>
      <c r="AL245" s="494"/>
      <c r="AM245" s="494"/>
      <c r="AN245" s="494"/>
      <c r="AO245" s="494" t="s">
        <v>448</v>
      </c>
      <c r="AP245" s="494"/>
      <c r="AQ245" s="494"/>
      <c r="AR245" s="494"/>
      <c r="AS245" s="494"/>
      <c r="AT245" s="494" t="s">
        <v>448</v>
      </c>
      <c r="AU245" s="494"/>
      <c r="AV245" s="494"/>
      <c r="AW245" s="494"/>
      <c r="AX245" s="494"/>
    </row>
    <row r="246" spans="2:50" ht="14.25" hidden="1" customHeight="1" outlineLevel="1">
      <c r="B246" s="494"/>
      <c r="C246" s="494"/>
      <c r="D246" s="494"/>
      <c r="E246" s="203" t="s">
        <v>162</v>
      </c>
      <c r="F246" s="203" t="s">
        <v>449</v>
      </c>
      <c r="G246" s="203" t="s">
        <v>164</v>
      </c>
      <c r="H246" s="494"/>
      <c r="I246" s="204" t="s">
        <v>162</v>
      </c>
      <c r="J246" s="204" t="s">
        <v>449</v>
      </c>
      <c r="K246" s="204" t="s">
        <v>164</v>
      </c>
      <c r="L246" s="527"/>
      <c r="M246" s="527"/>
      <c r="N246" s="494"/>
      <c r="O246" s="494"/>
      <c r="P246" s="203" t="s">
        <v>162</v>
      </c>
      <c r="Q246" s="203" t="s">
        <v>449</v>
      </c>
      <c r="R246" s="203" t="s">
        <v>164</v>
      </c>
      <c r="S246" s="205" t="s">
        <v>168</v>
      </c>
      <c r="T246" s="494"/>
      <c r="U246" s="203" t="s">
        <v>162</v>
      </c>
      <c r="V246" s="203" t="s">
        <v>449</v>
      </c>
      <c r="W246" s="203" t="s">
        <v>164</v>
      </c>
      <c r="X246" s="205" t="s">
        <v>168</v>
      </c>
      <c r="Y246" s="494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494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494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494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494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494"/>
    </row>
    <row r="247" spans="2:50" ht="14.25" hidden="1" customHeight="1" outlineLevel="1">
      <c r="B247" s="494" t="s">
        <v>145</v>
      </c>
      <c r="C247" s="203">
        <v>1</v>
      </c>
      <c r="D247" s="206" t="s">
        <v>428</v>
      </c>
      <c r="E247" s="203">
        <v>13</v>
      </c>
      <c r="F247" s="203">
        <v>1200</v>
      </c>
      <c r="G247" s="208">
        <f t="shared" ref="G247:G249" si="305">F247/E247</f>
        <v>92.307692307692307</v>
      </c>
      <c r="H247" s="529">
        <f>AVERAGE(G247:G261)</f>
        <v>88.04195804195804</v>
      </c>
      <c r="I247" s="209">
        <f>AVERAGE(P247,U247,Z247,AE247,AJ247,AO247,AT247)</f>
        <v>13</v>
      </c>
      <c r="J247" s="209">
        <f>AVERAGE(Q247,V247,AA247,AF247,AK247,AP247,AU247)</f>
        <v>1074.9808726218896</v>
      </c>
      <c r="K247" s="210">
        <f>AVERAGE(R247,W247,AB247,AG247,AL247,AQ247,AV247)</f>
        <v>82.690836355529981</v>
      </c>
      <c r="L247" s="530">
        <f>IFERROR(AVERAGE(K247:K261),"-")</f>
        <v>78.155930700945419</v>
      </c>
      <c r="M247" s="209">
        <f>RANK(K247, K$247:$K$261)</f>
        <v>1</v>
      </c>
      <c r="N247" s="494"/>
      <c r="O247" s="494"/>
      <c r="P247" s="207">
        <v>13</v>
      </c>
      <c r="Q247" s="207">
        <v>1074.546809038987</v>
      </c>
      <c r="R247" s="208">
        <f t="shared" ref="R247:R249" si="306">Q247/P247</f>
        <v>82.657446849152848</v>
      </c>
      <c r="S247" s="205">
        <f>RANK(R247, R$247:R$261)</f>
        <v>1</v>
      </c>
      <c r="T247" s="529">
        <f>AVERAGE(R247:R261)</f>
        <v>78.127061659311167</v>
      </c>
      <c r="U247" s="207">
        <v>13</v>
      </c>
      <c r="V247" s="207">
        <v>1074.5860549901261</v>
      </c>
      <c r="W247" s="208">
        <f t="shared" ref="W247:W249" si="307">V247/U247</f>
        <v>82.660465768471241</v>
      </c>
      <c r="X247" s="205">
        <f>RANK(W247, W$247:W$261)</f>
        <v>1</v>
      </c>
      <c r="Y247" s="529">
        <f>AVERAGE(W247:W261)</f>
        <v>78.134246995622789</v>
      </c>
      <c r="Z247" s="207">
        <v>13</v>
      </c>
      <c r="AA247" s="207">
        <v>1074.5637583892619</v>
      </c>
      <c r="AB247" s="208">
        <f t="shared" ref="AB247:AB249" si="308">AA247/Z247</f>
        <v>82.658750645327842</v>
      </c>
      <c r="AC247" s="205">
        <f>RANK(AB247, AB$247:AB$261)</f>
        <v>1</v>
      </c>
      <c r="AD247" s="529">
        <f>AVERAGE(AB247:AB261)</f>
        <v>78.138761191964164</v>
      </c>
      <c r="AE247" s="207">
        <v>13</v>
      </c>
      <c r="AF247" s="207">
        <v>1075.140049591331</v>
      </c>
      <c r="AG247" s="208">
        <f t="shared" ref="AG247:AG249" si="309">AF247/AE247</f>
        <v>82.703080737794693</v>
      </c>
      <c r="AH247" s="205">
        <f>RANK(AG247, AG$247:AG$261)</f>
        <v>1</v>
      </c>
      <c r="AI247" s="529">
        <f>AVERAGE(AG247:AG261)</f>
        <v>78.149759479703846</v>
      </c>
      <c r="AJ247" s="207">
        <v>13</v>
      </c>
      <c r="AK247" s="207">
        <v>1075.1795070832525</v>
      </c>
      <c r="AL247" s="208">
        <f t="shared" ref="AL247:AL249" si="310">AK247/AJ247</f>
        <v>82.706115929480958</v>
      </c>
      <c r="AM247" s="205">
        <f>RANK(AL247, AL$247:AL$261)</f>
        <v>1</v>
      </c>
      <c r="AN247" s="529">
        <f>AVERAGE(AL247:AL261)</f>
        <v>78.171643631535588</v>
      </c>
      <c r="AO247" s="207">
        <v>13</v>
      </c>
      <c r="AP247" s="207">
        <v>1075.4177850896181</v>
      </c>
      <c r="AQ247" s="208">
        <f t="shared" ref="AQ247:AQ249" si="311">AP247/AO247</f>
        <v>82.724445006893703</v>
      </c>
      <c r="AR247" s="205">
        <f>RANK(AQ247, AQ$247:AQ$261)</f>
        <v>1</v>
      </c>
      <c r="AS247" s="529">
        <f>AVERAGE(AQ247:AQ261)</f>
        <v>78.18433568779362</v>
      </c>
      <c r="AT247" s="207">
        <v>13</v>
      </c>
      <c r="AU247" s="207">
        <v>1075.4321441706511</v>
      </c>
      <c r="AV247" s="208">
        <f t="shared" ref="AV247:AV249" si="312">AU247/AT247</f>
        <v>82.725549551588543</v>
      </c>
      <c r="AW247" s="205">
        <f>RANK(AV247, AV$247:AV$261)</f>
        <v>1</v>
      </c>
      <c r="AX247" s="529">
        <f>AVERAGE(AV247:AV261)</f>
        <v>78.185706260686686</v>
      </c>
    </row>
    <row r="248" spans="2:50" ht="14.25" hidden="1" customHeight="1" outlineLevel="1">
      <c r="B248" s="494"/>
      <c r="C248" s="203">
        <v>2</v>
      </c>
      <c r="D248" s="206" t="s">
        <v>647</v>
      </c>
      <c r="E248" s="203">
        <v>20</v>
      </c>
      <c r="F248" s="203">
        <v>1800</v>
      </c>
      <c r="G248" s="208">
        <f t="shared" si="305"/>
        <v>90</v>
      </c>
      <c r="H248" s="529"/>
      <c r="I248" s="209">
        <f t="shared" ref="I248:K249" si="313">AVERAGE(P248,U248,Z248,AE248,AJ248,AO248,AT248)</f>
        <v>20</v>
      </c>
      <c r="J248" s="209">
        <f t="shared" si="313"/>
        <v>1589.9473643767831</v>
      </c>
      <c r="K248" s="210">
        <f t="shared" si="313"/>
        <v>79.497368218839156</v>
      </c>
      <c r="L248" s="530"/>
      <c r="M248" s="209">
        <f>RANK(K248, K$247:$K$261)</f>
        <v>2</v>
      </c>
      <c r="N248" s="494"/>
      <c r="O248" s="494"/>
      <c r="P248" s="207">
        <v>20</v>
      </c>
      <c r="Q248" s="207">
        <v>1589.0014471780044</v>
      </c>
      <c r="R248" s="208">
        <f t="shared" si="306"/>
        <v>79.450072358900215</v>
      </c>
      <c r="S248" s="205">
        <f t="shared" ref="S248:S249" si="314">RANK(R248, R$247:R$261)</f>
        <v>2</v>
      </c>
      <c r="T248" s="529"/>
      <c r="U248" s="207">
        <v>20</v>
      </c>
      <c r="V248" s="207">
        <v>1589.2605633802805</v>
      </c>
      <c r="W248" s="208">
        <f t="shared" si="307"/>
        <v>79.463028169014024</v>
      </c>
      <c r="X248" s="205">
        <f t="shared" ref="X248:X249" si="315">RANK(W248, W$247:W$261)</f>
        <v>2</v>
      </c>
      <c r="Y248" s="529"/>
      <c r="Z248" s="207">
        <v>20</v>
      </c>
      <c r="AA248" s="207">
        <v>1589.5287958115182</v>
      </c>
      <c r="AB248" s="208">
        <f t="shared" si="308"/>
        <v>79.47643979057591</v>
      </c>
      <c r="AC248" s="205">
        <f t="shared" ref="AC248:AC249" si="316">RANK(AB248, AB$247:AB$261)</f>
        <v>2</v>
      </c>
      <c r="AD248" s="529"/>
      <c r="AE248" s="207">
        <v>20</v>
      </c>
      <c r="AF248" s="207">
        <v>1589.8136645962727</v>
      </c>
      <c r="AG248" s="208">
        <f t="shared" si="309"/>
        <v>79.490683229813641</v>
      </c>
      <c r="AH248" s="205">
        <f t="shared" ref="AH248:AH249" si="317">RANK(AG248, AG$247:AG$261)</f>
        <v>2</v>
      </c>
      <c r="AI248" s="529"/>
      <c r="AJ248" s="207">
        <v>20</v>
      </c>
      <c r="AK248" s="207">
        <v>1590.3846153846114</v>
      </c>
      <c r="AL248" s="208">
        <f t="shared" si="310"/>
        <v>79.519230769230575</v>
      </c>
      <c r="AM248" s="205">
        <f t="shared" ref="AM248:AM249" si="318">RANK(AL248, AL$247:AL$261)</f>
        <v>2</v>
      </c>
      <c r="AN248" s="529"/>
      <c r="AO248" s="207">
        <v>20</v>
      </c>
      <c r="AP248" s="207">
        <v>1590.7679395719649</v>
      </c>
      <c r="AQ248" s="208">
        <f t="shared" si="311"/>
        <v>79.538396978598243</v>
      </c>
      <c r="AR248" s="205">
        <f t="shared" ref="AR248:AR249" si="319">RANK(AQ248, AQ$247:AQ$261)</f>
        <v>2</v>
      </c>
      <c r="AS248" s="529"/>
      <c r="AT248" s="207">
        <v>20</v>
      </c>
      <c r="AU248" s="207">
        <v>1590.8745247148283</v>
      </c>
      <c r="AV248" s="208">
        <f t="shared" si="312"/>
        <v>79.543726235741417</v>
      </c>
      <c r="AW248" s="205">
        <f t="shared" ref="AW248:AW249" si="320">RANK(AV248, AV$247:AV$261)</f>
        <v>2</v>
      </c>
      <c r="AX248" s="529"/>
    </row>
    <row r="249" spans="2:50" ht="14.25" hidden="1" customHeight="1" outlineLevel="1">
      <c r="B249" s="494"/>
      <c r="C249" s="203">
        <v>3</v>
      </c>
      <c r="D249" s="206" t="s">
        <v>663</v>
      </c>
      <c r="E249" s="203">
        <v>22</v>
      </c>
      <c r="F249" s="203">
        <v>1800</v>
      </c>
      <c r="G249" s="208">
        <f t="shared" si="305"/>
        <v>81.818181818181813</v>
      </c>
      <c r="H249" s="529"/>
      <c r="I249" s="209">
        <f t="shared" si="313"/>
        <v>22</v>
      </c>
      <c r="J249" s="209">
        <f t="shared" si="313"/>
        <v>1590.1509256262766</v>
      </c>
      <c r="K249" s="210">
        <f t="shared" si="313"/>
        <v>72.279587528467104</v>
      </c>
      <c r="L249" s="530"/>
      <c r="M249" s="209">
        <f>RANK(K249, K$247:$K$261)</f>
        <v>3</v>
      </c>
      <c r="N249" s="494"/>
      <c r="O249" s="494"/>
      <c r="P249" s="207">
        <v>22</v>
      </c>
      <c r="Q249" s="207">
        <v>1590.0206469373697</v>
      </c>
      <c r="R249" s="208">
        <f t="shared" si="306"/>
        <v>72.273665769880438</v>
      </c>
      <c r="S249" s="205">
        <f t="shared" si="314"/>
        <v>3</v>
      </c>
      <c r="T249" s="529"/>
      <c r="U249" s="207">
        <v>22</v>
      </c>
      <c r="V249" s="207">
        <v>1590.143435086429</v>
      </c>
      <c r="W249" s="208">
        <f t="shared" si="307"/>
        <v>72.27924704938313</v>
      </c>
      <c r="X249" s="205">
        <f t="shared" si="315"/>
        <v>3</v>
      </c>
      <c r="Y249" s="529"/>
      <c r="Z249" s="207">
        <v>22</v>
      </c>
      <c r="AA249" s="207">
        <v>1590.1840490797522</v>
      </c>
      <c r="AB249" s="208">
        <f t="shared" si="308"/>
        <v>72.281093139988741</v>
      </c>
      <c r="AC249" s="205">
        <f t="shared" si="316"/>
        <v>3</v>
      </c>
      <c r="AD249" s="529"/>
      <c r="AE249" s="207">
        <v>22</v>
      </c>
      <c r="AF249" s="207">
        <v>1589.6213183730706</v>
      </c>
      <c r="AG249" s="208">
        <f t="shared" si="309"/>
        <v>72.255514471503204</v>
      </c>
      <c r="AH249" s="205">
        <f t="shared" si="317"/>
        <v>3</v>
      </c>
      <c r="AI249" s="529"/>
      <c r="AJ249" s="207">
        <v>22</v>
      </c>
      <c r="AK249" s="207">
        <v>1590.3708523096957</v>
      </c>
      <c r="AL249" s="208">
        <f t="shared" si="310"/>
        <v>72.289584195895259</v>
      </c>
      <c r="AM249" s="205">
        <f t="shared" si="318"/>
        <v>3</v>
      </c>
      <c r="AN249" s="529"/>
      <c r="AO249" s="207">
        <v>22</v>
      </c>
      <c r="AP249" s="207">
        <v>1590.383631713556</v>
      </c>
      <c r="AQ249" s="208">
        <f t="shared" si="311"/>
        <v>72.290165077888915</v>
      </c>
      <c r="AR249" s="205">
        <f t="shared" si="319"/>
        <v>3</v>
      </c>
      <c r="AS249" s="529"/>
      <c r="AT249" s="207">
        <v>22</v>
      </c>
      <c r="AU249" s="207">
        <v>1590.3325458840623</v>
      </c>
      <c r="AV249" s="208">
        <f t="shared" si="312"/>
        <v>72.287842994730099</v>
      </c>
      <c r="AW249" s="205">
        <f t="shared" si="320"/>
        <v>3</v>
      </c>
      <c r="AX249" s="529"/>
    </row>
    <row r="250" spans="2:50" ht="14.25" hidden="1" customHeight="1" outlineLevel="1">
      <c r="B250" s="494"/>
      <c r="C250" s="203">
        <v>4</v>
      </c>
      <c r="D250" s="206"/>
      <c r="E250" s="203"/>
      <c r="F250" s="203"/>
      <c r="G250" s="208"/>
      <c r="H250" s="529"/>
      <c r="I250" s="209"/>
      <c r="J250" s="209"/>
      <c r="K250" s="210"/>
      <c r="L250" s="530"/>
      <c r="M250" s="209"/>
      <c r="N250" s="494"/>
      <c r="O250" s="494"/>
      <c r="P250" s="203"/>
      <c r="Q250" s="203"/>
      <c r="R250" s="208"/>
      <c r="S250" s="205"/>
      <c r="T250" s="529"/>
      <c r="U250" s="203"/>
      <c r="V250" s="203"/>
      <c r="W250" s="208"/>
      <c r="X250" s="205"/>
      <c r="Y250" s="529"/>
      <c r="Z250" s="203"/>
      <c r="AA250" s="203"/>
      <c r="AB250" s="208"/>
      <c r="AC250" s="205"/>
      <c r="AD250" s="529"/>
      <c r="AE250" s="203"/>
      <c r="AF250" s="203"/>
      <c r="AG250" s="208"/>
      <c r="AH250" s="205"/>
      <c r="AI250" s="529"/>
      <c r="AJ250" s="203"/>
      <c r="AK250" s="203"/>
      <c r="AL250" s="208"/>
      <c r="AM250" s="205"/>
      <c r="AN250" s="529"/>
      <c r="AO250" s="203"/>
      <c r="AP250" s="203"/>
      <c r="AQ250" s="208"/>
      <c r="AR250" s="205"/>
      <c r="AS250" s="529"/>
      <c r="AT250" s="203"/>
      <c r="AU250" s="203"/>
      <c r="AV250" s="208"/>
      <c r="AW250" s="205"/>
      <c r="AX250" s="529"/>
    </row>
    <row r="251" spans="2:50" ht="14.25" hidden="1" customHeight="1" outlineLevel="1">
      <c r="B251" s="494"/>
      <c r="C251" s="203">
        <v>5</v>
      </c>
      <c r="D251" s="206"/>
      <c r="E251" s="203"/>
      <c r="F251" s="203"/>
      <c r="G251" s="208"/>
      <c r="H251" s="529"/>
      <c r="I251" s="209"/>
      <c r="J251" s="209"/>
      <c r="K251" s="210"/>
      <c r="L251" s="530"/>
      <c r="M251" s="209"/>
      <c r="N251" s="494"/>
      <c r="O251" s="494"/>
      <c r="P251" s="203"/>
      <c r="Q251" s="203"/>
      <c r="R251" s="208"/>
      <c r="S251" s="205"/>
      <c r="T251" s="529"/>
      <c r="U251" s="203"/>
      <c r="V251" s="203"/>
      <c r="W251" s="208"/>
      <c r="X251" s="205"/>
      <c r="Y251" s="529"/>
      <c r="Z251" s="203"/>
      <c r="AA251" s="203"/>
      <c r="AB251" s="208"/>
      <c r="AC251" s="205"/>
      <c r="AD251" s="529"/>
      <c r="AE251" s="203"/>
      <c r="AF251" s="203"/>
      <c r="AG251" s="208"/>
      <c r="AH251" s="205"/>
      <c r="AI251" s="529"/>
      <c r="AJ251" s="203"/>
      <c r="AK251" s="203"/>
      <c r="AL251" s="208"/>
      <c r="AM251" s="205"/>
      <c r="AN251" s="529"/>
      <c r="AO251" s="203"/>
      <c r="AP251" s="203"/>
      <c r="AQ251" s="208"/>
      <c r="AR251" s="205"/>
      <c r="AS251" s="529"/>
      <c r="AT251" s="203"/>
      <c r="AU251" s="203"/>
      <c r="AV251" s="208"/>
      <c r="AW251" s="205"/>
      <c r="AX251" s="529"/>
    </row>
    <row r="252" spans="2:50" ht="14.25" hidden="1" customHeight="1" outlineLevel="1">
      <c r="B252" s="494"/>
      <c r="C252" s="203">
        <v>6</v>
      </c>
      <c r="D252" s="206"/>
      <c r="E252" s="203"/>
      <c r="F252" s="203"/>
      <c r="G252" s="208"/>
      <c r="H252" s="529"/>
      <c r="I252" s="209"/>
      <c r="J252" s="209"/>
      <c r="K252" s="210"/>
      <c r="L252" s="530"/>
      <c r="M252" s="209"/>
      <c r="N252" s="494"/>
      <c r="O252" s="494"/>
      <c r="P252" s="203"/>
      <c r="Q252" s="203"/>
      <c r="R252" s="208"/>
      <c r="S252" s="205"/>
      <c r="T252" s="529"/>
      <c r="U252" s="203"/>
      <c r="V252" s="203"/>
      <c r="W252" s="208"/>
      <c r="X252" s="205"/>
      <c r="Y252" s="529"/>
      <c r="Z252" s="203"/>
      <c r="AA252" s="203"/>
      <c r="AB252" s="208"/>
      <c r="AC252" s="205"/>
      <c r="AD252" s="529"/>
      <c r="AE252" s="203"/>
      <c r="AF252" s="203"/>
      <c r="AG252" s="208"/>
      <c r="AH252" s="205"/>
      <c r="AI252" s="529"/>
      <c r="AJ252" s="203"/>
      <c r="AK252" s="203"/>
      <c r="AL252" s="208"/>
      <c r="AM252" s="205"/>
      <c r="AN252" s="529"/>
      <c r="AO252" s="203"/>
      <c r="AP252" s="203"/>
      <c r="AQ252" s="208"/>
      <c r="AR252" s="205"/>
      <c r="AS252" s="529"/>
      <c r="AT252" s="203"/>
      <c r="AU252" s="203"/>
      <c r="AV252" s="208"/>
      <c r="AW252" s="205"/>
      <c r="AX252" s="529"/>
    </row>
    <row r="253" spans="2:50" ht="14.25" hidden="1" customHeight="1" outlineLevel="1">
      <c r="B253" s="494"/>
      <c r="C253" s="203">
        <v>7</v>
      </c>
      <c r="D253" s="206"/>
      <c r="E253" s="203"/>
      <c r="F253" s="203"/>
      <c r="G253" s="208"/>
      <c r="H253" s="529"/>
      <c r="I253" s="209"/>
      <c r="J253" s="209"/>
      <c r="K253" s="210"/>
      <c r="L253" s="530"/>
      <c r="M253" s="209"/>
      <c r="N253" s="494"/>
      <c r="O253" s="494"/>
      <c r="P253" s="203"/>
      <c r="Q253" s="203"/>
      <c r="R253" s="208"/>
      <c r="S253" s="205"/>
      <c r="T253" s="529"/>
      <c r="U253" s="203"/>
      <c r="V253" s="203"/>
      <c r="W253" s="208"/>
      <c r="X253" s="205"/>
      <c r="Y253" s="529"/>
      <c r="Z253" s="203"/>
      <c r="AA253" s="203"/>
      <c r="AB253" s="208"/>
      <c r="AC253" s="205"/>
      <c r="AD253" s="529"/>
      <c r="AE253" s="203"/>
      <c r="AF253" s="203"/>
      <c r="AG253" s="208"/>
      <c r="AH253" s="205"/>
      <c r="AI253" s="529"/>
      <c r="AJ253" s="203"/>
      <c r="AK253" s="203"/>
      <c r="AL253" s="208"/>
      <c r="AM253" s="205"/>
      <c r="AN253" s="529"/>
      <c r="AO253" s="203"/>
      <c r="AP253" s="203"/>
      <c r="AQ253" s="208"/>
      <c r="AR253" s="205"/>
      <c r="AS253" s="529"/>
      <c r="AT253" s="203"/>
      <c r="AU253" s="203"/>
      <c r="AV253" s="208"/>
      <c r="AW253" s="205"/>
      <c r="AX253" s="529"/>
    </row>
    <row r="254" spans="2:50" ht="14.25" hidden="1" customHeight="1" outlineLevel="1">
      <c r="B254" s="494"/>
      <c r="C254" s="203">
        <v>8</v>
      </c>
      <c r="D254" s="206"/>
      <c r="E254" s="203"/>
      <c r="F254" s="203"/>
      <c r="G254" s="208"/>
      <c r="H254" s="529"/>
      <c r="I254" s="209"/>
      <c r="J254" s="209"/>
      <c r="K254" s="210"/>
      <c r="L254" s="530"/>
      <c r="M254" s="209"/>
      <c r="N254" s="494"/>
      <c r="O254" s="494"/>
      <c r="P254" s="203"/>
      <c r="Q254" s="203"/>
      <c r="R254" s="208"/>
      <c r="S254" s="205"/>
      <c r="T254" s="529"/>
      <c r="U254" s="203"/>
      <c r="V254" s="203"/>
      <c r="W254" s="208"/>
      <c r="X254" s="205"/>
      <c r="Y254" s="529"/>
      <c r="Z254" s="203"/>
      <c r="AA254" s="203"/>
      <c r="AB254" s="208"/>
      <c r="AC254" s="205"/>
      <c r="AD254" s="529"/>
      <c r="AE254" s="203"/>
      <c r="AF254" s="203"/>
      <c r="AG254" s="208"/>
      <c r="AH254" s="205"/>
      <c r="AI254" s="529"/>
      <c r="AJ254" s="203"/>
      <c r="AK254" s="203"/>
      <c r="AL254" s="208"/>
      <c r="AM254" s="205"/>
      <c r="AN254" s="529"/>
      <c r="AO254" s="203"/>
      <c r="AP254" s="203"/>
      <c r="AQ254" s="208"/>
      <c r="AR254" s="205"/>
      <c r="AS254" s="529"/>
      <c r="AT254" s="203"/>
      <c r="AU254" s="203"/>
      <c r="AV254" s="208"/>
      <c r="AW254" s="205"/>
      <c r="AX254" s="529"/>
    </row>
    <row r="255" spans="2:50" ht="14.25" hidden="1" customHeight="1" outlineLevel="1">
      <c r="B255" s="494"/>
      <c r="C255" s="203">
        <v>9</v>
      </c>
      <c r="D255" s="206"/>
      <c r="E255" s="203"/>
      <c r="F255" s="203"/>
      <c r="G255" s="208"/>
      <c r="H255" s="529"/>
      <c r="I255" s="209"/>
      <c r="J255" s="209"/>
      <c r="K255" s="210"/>
      <c r="L255" s="530"/>
      <c r="M255" s="209"/>
      <c r="N255" s="494"/>
      <c r="O255" s="494"/>
      <c r="P255" s="203"/>
      <c r="Q255" s="203"/>
      <c r="R255" s="208"/>
      <c r="S255" s="205"/>
      <c r="T255" s="529"/>
      <c r="U255" s="203"/>
      <c r="V255" s="203"/>
      <c r="W255" s="208"/>
      <c r="X255" s="205"/>
      <c r="Y255" s="529"/>
      <c r="Z255" s="203"/>
      <c r="AA255" s="203"/>
      <c r="AB255" s="208"/>
      <c r="AC255" s="205"/>
      <c r="AD255" s="529"/>
      <c r="AE255" s="203"/>
      <c r="AF255" s="203"/>
      <c r="AG255" s="208"/>
      <c r="AH255" s="205"/>
      <c r="AI255" s="529"/>
      <c r="AJ255" s="203"/>
      <c r="AK255" s="203"/>
      <c r="AL255" s="208"/>
      <c r="AM255" s="205"/>
      <c r="AN255" s="529"/>
      <c r="AO255" s="203"/>
      <c r="AP255" s="203"/>
      <c r="AQ255" s="208"/>
      <c r="AR255" s="205"/>
      <c r="AS255" s="529"/>
      <c r="AT255" s="203"/>
      <c r="AU255" s="203"/>
      <c r="AV255" s="208"/>
      <c r="AW255" s="205"/>
      <c r="AX255" s="529"/>
    </row>
    <row r="256" spans="2:50" ht="14.25" hidden="1" customHeight="1" outlineLevel="1">
      <c r="B256" s="494"/>
      <c r="C256" s="203">
        <v>10</v>
      </c>
      <c r="D256" s="206"/>
      <c r="E256" s="203"/>
      <c r="F256" s="203"/>
      <c r="G256" s="208"/>
      <c r="H256" s="529"/>
      <c r="I256" s="209"/>
      <c r="J256" s="209"/>
      <c r="K256" s="210"/>
      <c r="L256" s="530"/>
      <c r="M256" s="209"/>
      <c r="N256" s="494"/>
      <c r="O256" s="494"/>
      <c r="P256" s="203"/>
      <c r="Q256" s="203"/>
      <c r="R256" s="208"/>
      <c r="S256" s="205"/>
      <c r="T256" s="529"/>
      <c r="U256" s="203"/>
      <c r="V256" s="203"/>
      <c r="W256" s="208"/>
      <c r="X256" s="205"/>
      <c r="Y256" s="529"/>
      <c r="Z256" s="203"/>
      <c r="AA256" s="203"/>
      <c r="AB256" s="208"/>
      <c r="AC256" s="205"/>
      <c r="AD256" s="529"/>
      <c r="AE256" s="203"/>
      <c r="AF256" s="203"/>
      <c r="AG256" s="208"/>
      <c r="AH256" s="205"/>
      <c r="AI256" s="529"/>
      <c r="AJ256" s="203"/>
      <c r="AK256" s="203"/>
      <c r="AL256" s="208"/>
      <c r="AM256" s="205"/>
      <c r="AN256" s="529"/>
      <c r="AO256" s="203"/>
      <c r="AP256" s="203"/>
      <c r="AQ256" s="208"/>
      <c r="AR256" s="205"/>
      <c r="AS256" s="529"/>
      <c r="AT256" s="203"/>
      <c r="AU256" s="203"/>
      <c r="AV256" s="208"/>
      <c r="AW256" s="205"/>
      <c r="AX256" s="529"/>
    </row>
    <row r="257" spans="2:50" ht="14.25" hidden="1" customHeight="1" outlineLevel="1">
      <c r="B257" s="494"/>
      <c r="C257" s="203">
        <v>11</v>
      </c>
      <c r="D257" s="206"/>
      <c r="E257" s="203"/>
      <c r="F257" s="203"/>
      <c r="G257" s="208"/>
      <c r="H257" s="529"/>
      <c r="I257" s="209"/>
      <c r="J257" s="209"/>
      <c r="K257" s="210"/>
      <c r="L257" s="530"/>
      <c r="M257" s="209"/>
      <c r="N257" s="494"/>
      <c r="O257" s="494"/>
      <c r="P257" s="203"/>
      <c r="Q257" s="203"/>
      <c r="R257" s="208"/>
      <c r="S257" s="205"/>
      <c r="T257" s="529"/>
      <c r="U257" s="203"/>
      <c r="V257" s="203"/>
      <c r="W257" s="208"/>
      <c r="X257" s="205"/>
      <c r="Y257" s="529"/>
      <c r="Z257" s="203"/>
      <c r="AA257" s="203"/>
      <c r="AB257" s="208"/>
      <c r="AC257" s="205"/>
      <c r="AD257" s="529"/>
      <c r="AE257" s="203"/>
      <c r="AF257" s="203"/>
      <c r="AG257" s="208"/>
      <c r="AH257" s="205"/>
      <c r="AI257" s="529"/>
      <c r="AJ257" s="203"/>
      <c r="AK257" s="203"/>
      <c r="AL257" s="208"/>
      <c r="AM257" s="205"/>
      <c r="AN257" s="529"/>
      <c r="AO257" s="203"/>
      <c r="AP257" s="203"/>
      <c r="AQ257" s="208"/>
      <c r="AR257" s="205"/>
      <c r="AS257" s="529"/>
      <c r="AT257" s="203"/>
      <c r="AU257" s="203"/>
      <c r="AV257" s="208"/>
      <c r="AW257" s="205"/>
      <c r="AX257" s="529"/>
    </row>
    <row r="258" spans="2:50" ht="14.25" hidden="1" customHeight="1" outlineLevel="1">
      <c r="B258" s="494"/>
      <c r="C258" s="203">
        <v>12</v>
      </c>
      <c r="D258" s="206"/>
      <c r="E258" s="203"/>
      <c r="F258" s="203"/>
      <c r="G258" s="208"/>
      <c r="H258" s="529"/>
      <c r="I258" s="209"/>
      <c r="J258" s="209"/>
      <c r="K258" s="210"/>
      <c r="L258" s="530"/>
      <c r="M258" s="209"/>
      <c r="N258" s="494"/>
      <c r="O258" s="494"/>
      <c r="P258" s="203"/>
      <c r="Q258" s="203"/>
      <c r="R258" s="208"/>
      <c r="S258" s="205"/>
      <c r="T258" s="529"/>
      <c r="U258" s="203"/>
      <c r="V258" s="203"/>
      <c r="W258" s="208"/>
      <c r="X258" s="205"/>
      <c r="Y258" s="529"/>
      <c r="Z258" s="203"/>
      <c r="AA258" s="203"/>
      <c r="AB258" s="208"/>
      <c r="AC258" s="205"/>
      <c r="AD258" s="529"/>
      <c r="AE258" s="203"/>
      <c r="AF258" s="203"/>
      <c r="AG258" s="208"/>
      <c r="AH258" s="205"/>
      <c r="AI258" s="529"/>
      <c r="AJ258" s="203"/>
      <c r="AK258" s="203"/>
      <c r="AL258" s="208"/>
      <c r="AM258" s="205"/>
      <c r="AN258" s="529"/>
      <c r="AO258" s="203"/>
      <c r="AP258" s="203"/>
      <c r="AQ258" s="208"/>
      <c r="AR258" s="205"/>
      <c r="AS258" s="529"/>
      <c r="AT258" s="203"/>
      <c r="AU258" s="203"/>
      <c r="AV258" s="208"/>
      <c r="AW258" s="205"/>
      <c r="AX258" s="529"/>
    </row>
    <row r="259" spans="2:50" ht="14.25" hidden="1" customHeight="1" outlineLevel="1">
      <c r="B259" s="494"/>
      <c r="C259" s="203">
        <v>13</v>
      </c>
      <c r="D259" s="206"/>
      <c r="E259" s="203"/>
      <c r="F259" s="203"/>
      <c r="G259" s="208"/>
      <c r="H259" s="529"/>
      <c r="I259" s="209"/>
      <c r="J259" s="209"/>
      <c r="K259" s="210"/>
      <c r="L259" s="530"/>
      <c r="M259" s="209"/>
      <c r="N259" s="494"/>
      <c r="O259" s="494"/>
      <c r="P259" s="203"/>
      <c r="Q259" s="203"/>
      <c r="R259" s="208"/>
      <c r="S259" s="205"/>
      <c r="T259" s="529"/>
      <c r="U259" s="203"/>
      <c r="V259" s="203"/>
      <c r="W259" s="208"/>
      <c r="X259" s="205"/>
      <c r="Y259" s="529"/>
      <c r="Z259" s="203"/>
      <c r="AA259" s="203"/>
      <c r="AB259" s="208"/>
      <c r="AC259" s="205"/>
      <c r="AD259" s="529"/>
      <c r="AE259" s="203"/>
      <c r="AF259" s="203"/>
      <c r="AG259" s="208"/>
      <c r="AH259" s="205"/>
      <c r="AI259" s="529"/>
      <c r="AJ259" s="203"/>
      <c r="AK259" s="203"/>
      <c r="AL259" s="208"/>
      <c r="AM259" s="205"/>
      <c r="AN259" s="529"/>
      <c r="AO259" s="203"/>
      <c r="AP259" s="203"/>
      <c r="AQ259" s="208"/>
      <c r="AR259" s="205"/>
      <c r="AS259" s="529"/>
      <c r="AT259" s="203"/>
      <c r="AU259" s="203"/>
      <c r="AV259" s="208"/>
      <c r="AW259" s="205"/>
      <c r="AX259" s="529"/>
    </row>
    <row r="260" spans="2:50" ht="14.25" hidden="1" customHeight="1" outlineLevel="1">
      <c r="B260" s="494"/>
      <c r="C260" s="203">
        <v>14</v>
      </c>
      <c r="D260" s="206"/>
      <c r="E260" s="203"/>
      <c r="F260" s="203"/>
      <c r="G260" s="208"/>
      <c r="H260" s="529"/>
      <c r="I260" s="209"/>
      <c r="J260" s="209"/>
      <c r="K260" s="210"/>
      <c r="L260" s="530"/>
      <c r="M260" s="209"/>
      <c r="N260" s="494"/>
      <c r="O260" s="494"/>
      <c r="P260" s="203"/>
      <c r="Q260" s="203"/>
      <c r="R260" s="208"/>
      <c r="S260" s="205"/>
      <c r="T260" s="529"/>
      <c r="U260" s="203"/>
      <c r="V260" s="203"/>
      <c r="W260" s="208"/>
      <c r="X260" s="205"/>
      <c r="Y260" s="529"/>
      <c r="Z260" s="203"/>
      <c r="AA260" s="203"/>
      <c r="AB260" s="208"/>
      <c r="AC260" s="205"/>
      <c r="AD260" s="529"/>
      <c r="AE260" s="203"/>
      <c r="AF260" s="203"/>
      <c r="AG260" s="208"/>
      <c r="AH260" s="205"/>
      <c r="AI260" s="529"/>
      <c r="AJ260" s="203"/>
      <c r="AK260" s="203"/>
      <c r="AL260" s="208"/>
      <c r="AM260" s="205"/>
      <c r="AN260" s="529"/>
      <c r="AO260" s="203"/>
      <c r="AP260" s="203"/>
      <c r="AQ260" s="208"/>
      <c r="AR260" s="205"/>
      <c r="AS260" s="529"/>
      <c r="AT260" s="203"/>
      <c r="AU260" s="203"/>
      <c r="AV260" s="208"/>
      <c r="AW260" s="205"/>
      <c r="AX260" s="529"/>
    </row>
    <row r="261" spans="2:50" ht="14.25" hidden="1" customHeight="1" outlineLevel="1">
      <c r="B261" s="494"/>
      <c r="C261" s="203">
        <v>15</v>
      </c>
      <c r="D261" s="206"/>
      <c r="E261" s="203"/>
      <c r="F261" s="203"/>
      <c r="G261" s="208"/>
      <c r="H261" s="529"/>
      <c r="I261" s="209"/>
      <c r="J261" s="209"/>
      <c r="K261" s="210"/>
      <c r="L261" s="530"/>
      <c r="M261" s="209"/>
      <c r="N261" s="494"/>
      <c r="O261" s="494"/>
      <c r="P261" s="203"/>
      <c r="Q261" s="207"/>
      <c r="R261" s="208"/>
      <c r="S261" s="205"/>
      <c r="T261" s="529"/>
      <c r="U261" s="203"/>
      <c r="V261" s="203"/>
      <c r="W261" s="208"/>
      <c r="X261" s="205"/>
      <c r="Y261" s="529"/>
      <c r="Z261" s="203"/>
      <c r="AA261" s="203"/>
      <c r="AB261" s="208"/>
      <c r="AC261" s="205"/>
      <c r="AD261" s="529"/>
      <c r="AE261" s="203"/>
      <c r="AF261" s="203"/>
      <c r="AG261" s="208"/>
      <c r="AH261" s="205"/>
      <c r="AI261" s="529"/>
      <c r="AJ261" s="203"/>
      <c r="AK261" s="203"/>
      <c r="AL261" s="208"/>
      <c r="AM261" s="205"/>
      <c r="AN261" s="529"/>
      <c r="AO261" s="203"/>
      <c r="AP261" s="203"/>
      <c r="AQ261" s="208"/>
      <c r="AR261" s="205"/>
      <c r="AS261" s="529"/>
      <c r="AT261" s="203"/>
      <c r="AU261" s="203"/>
      <c r="AV261" s="208"/>
      <c r="AW261" s="205"/>
      <c r="AX261" s="529"/>
    </row>
    <row r="262" spans="2:50" ht="14.25" customHeight="1" collapsed="1">
      <c r="B262" s="531" t="s">
        <v>698</v>
      </c>
      <c r="C262" s="532"/>
      <c r="D262" s="532"/>
      <c r="E262" s="532"/>
      <c r="F262" s="532"/>
      <c r="G262" s="532"/>
      <c r="H262" s="532"/>
      <c r="I262" s="532"/>
      <c r="J262" s="532"/>
      <c r="K262" s="532"/>
      <c r="L262" s="532"/>
      <c r="M262" s="533"/>
      <c r="N262" s="575" t="s">
        <v>445</v>
      </c>
      <c r="O262" s="575" t="s">
        <v>105</v>
      </c>
      <c r="P262" s="587">
        <f>AT242+1</f>
        <v>45958</v>
      </c>
      <c r="Q262" s="588"/>
      <c r="R262" s="588"/>
      <c r="S262" s="588"/>
      <c r="T262" s="588"/>
      <c r="U262" s="589">
        <f>P262+1</f>
        <v>45959</v>
      </c>
      <c r="V262" s="590"/>
      <c r="W262" s="590"/>
      <c r="X262" s="590"/>
      <c r="Y262" s="590"/>
      <c r="Z262" s="587">
        <f t="shared" ref="Z262" si="321">U262+1</f>
        <v>45960</v>
      </c>
      <c r="AA262" s="588"/>
      <c r="AB262" s="588"/>
      <c r="AC262" s="588"/>
      <c r="AD262" s="588"/>
      <c r="AE262" s="589">
        <f t="shared" ref="AE262" si="322">Z262+1</f>
        <v>45961</v>
      </c>
      <c r="AF262" s="590"/>
      <c r="AG262" s="590"/>
      <c r="AH262" s="590"/>
      <c r="AI262" s="590"/>
      <c r="AJ262" s="591">
        <f t="shared" ref="AJ262" si="323">AE262+1</f>
        <v>45962</v>
      </c>
      <c r="AK262" s="592"/>
      <c r="AL262" s="592"/>
      <c r="AM262" s="592"/>
      <c r="AN262" s="593"/>
      <c r="AO262" s="589">
        <f t="shared" ref="AO262" si="324">AJ262+1</f>
        <v>45963</v>
      </c>
      <c r="AP262" s="590"/>
      <c r="AQ262" s="590"/>
      <c r="AR262" s="590"/>
      <c r="AS262" s="590"/>
      <c r="AT262" s="591">
        <f t="shared" ref="AT262" si="325">AO262+1</f>
        <v>45964</v>
      </c>
      <c r="AU262" s="592"/>
      <c r="AV262" s="592"/>
      <c r="AW262" s="592"/>
      <c r="AX262" s="593"/>
    </row>
    <row r="263" spans="2:50" ht="14.25" customHeight="1">
      <c r="B263" s="534"/>
      <c r="C263" s="534"/>
      <c r="D263" s="534"/>
      <c r="E263" s="534"/>
      <c r="F263" s="534"/>
      <c r="G263" s="534"/>
      <c r="H263" s="534"/>
      <c r="I263" s="534"/>
      <c r="J263" s="534"/>
      <c r="K263" s="534"/>
      <c r="L263" s="534"/>
      <c r="M263" s="535"/>
      <c r="N263" s="577"/>
      <c r="O263" s="577"/>
      <c r="P263" s="594">
        <f>P262</f>
        <v>45958</v>
      </c>
      <c r="Q263" s="594"/>
      <c r="R263" s="594"/>
      <c r="S263" s="594"/>
      <c r="T263" s="594"/>
      <c r="U263" s="595">
        <f>U262</f>
        <v>45959</v>
      </c>
      <c r="V263" s="595"/>
      <c r="W263" s="595"/>
      <c r="X263" s="595"/>
      <c r="Y263" s="595"/>
      <c r="Z263" s="594">
        <f t="shared" ref="Z263" si="326">Z262</f>
        <v>45960</v>
      </c>
      <c r="AA263" s="594"/>
      <c r="AB263" s="594"/>
      <c r="AC263" s="594"/>
      <c r="AD263" s="594"/>
      <c r="AE263" s="595">
        <f t="shared" ref="AE263" si="327">AE262</f>
        <v>45961</v>
      </c>
      <c r="AF263" s="595"/>
      <c r="AG263" s="595"/>
      <c r="AH263" s="595"/>
      <c r="AI263" s="595"/>
      <c r="AJ263" s="596">
        <f t="shared" ref="AJ263" si="328">AJ262</f>
        <v>45962</v>
      </c>
      <c r="AK263" s="597"/>
      <c r="AL263" s="597"/>
      <c r="AM263" s="597"/>
      <c r="AN263" s="598"/>
      <c r="AO263" s="595">
        <f t="shared" ref="AO263" si="329">AO262</f>
        <v>45963</v>
      </c>
      <c r="AP263" s="595"/>
      <c r="AQ263" s="595"/>
      <c r="AR263" s="595"/>
      <c r="AS263" s="595"/>
      <c r="AT263" s="596">
        <f t="shared" ref="AT263" si="330">AT262</f>
        <v>45964</v>
      </c>
      <c r="AU263" s="597"/>
      <c r="AV263" s="597"/>
      <c r="AW263" s="597"/>
      <c r="AX263" s="598"/>
    </row>
    <row r="264" spans="2:50" ht="14.25" customHeight="1">
      <c r="B264" s="494" t="s">
        <v>165</v>
      </c>
      <c r="C264" s="494" t="s">
        <v>160</v>
      </c>
      <c r="D264" s="494"/>
      <c r="E264" s="494" t="s">
        <v>161</v>
      </c>
      <c r="F264" s="494"/>
      <c r="G264" s="494"/>
      <c r="H264" s="494" t="s">
        <v>166</v>
      </c>
      <c r="I264" s="527" t="s">
        <v>446</v>
      </c>
      <c r="J264" s="527"/>
      <c r="K264" s="527"/>
      <c r="L264" s="527" t="s">
        <v>166</v>
      </c>
      <c r="M264" s="527" t="s">
        <v>168</v>
      </c>
      <c r="N264" s="494"/>
      <c r="O264" s="494" t="s">
        <v>167</v>
      </c>
      <c r="P264" s="494" t="s">
        <v>163</v>
      </c>
      <c r="Q264" s="494"/>
      <c r="R264" s="494"/>
      <c r="S264" s="494"/>
      <c r="T264" s="494" t="s">
        <v>166</v>
      </c>
      <c r="U264" s="494" t="s">
        <v>163</v>
      </c>
      <c r="V264" s="494"/>
      <c r="W264" s="494"/>
      <c r="X264" s="494"/>
      <c r="Y264" s="494" t="s">
        <v>166</v>
      </c>
      <c r="Z264" s="494" t="s">
        <v>163</v>
      </c>
      <c r="AA264" s="494"/>
      <c r="AB264" s="494"/>
      <c r="AC264" s="494"/>
      <c r="AD264" s="494" t="s">
        <v>166</v>
      </c>
      <c r="AE264" s="494" t="s">
        <v>163</v>
      </c>
      <c r="AF264" s="494"/>
      <c r="AG264" s="494"/>
      <c r="AH264" s="494"/>
      <c r="AI264" s="494" t="s">
        <v>166</v>
      </c>
      <c r="AJ264" s="494" t="s">
        <v>163</v>
      </c>
      <c r="AK264" s="494"/>
      <c r="AL264" s="494"/>
      <c r="AM264" s="494"/>
      <c r="AN264" s="494" t="s">
        <v>166</v>
      </c>
      <c r="AO264" s="494" t="s">
        <v>163</v>
      </c>
      <c r="AP264" s="494"/>
      <c r="AQ264" s="494"/>
      <c r="AR264" s="494"/>
      <c r="AS264" s="494" t="s">
        <v>166</v>
      </c>
      <c r="AT264" s="494" t="s">
        <v>163</v>
      </c>
      <c r="AU264" s="494"/>
      <c r="AV264" s="494"/>
      <c r="AW264" s="494"/>
      <c r="AX264" s="494" t="s">
        <v>166</v>
      </c>
    </row>
    <row r="265" spans="2:50" ht="14.25" customHeight="1">
      <c r="B265" s="494"/>
      <c r="C265" s="494"/>
      <c r="D265" s="494"/>
      <c r="E265" s="494" t="s">
        <v>447</v>
      </c>
      <c r="F265" s="494"/>
      <c r="G265" s="494"/>
      <c r="H265" s="494"/>
      <c r="I265" s="527" t="s">
        <v>447</v>
      </c>
      <c r="J265" s="527"/>
      <c r="K265" s="527"/>
      <c r="L265" s="527"/>
      <c r="M265" s="527"/>
      <c r="N265" s="494"/>
      <c r="O265" s="494"/>
      <c r="P265" s="494" t="s">
        <v>448</v>
      </c>
      <c r="Q265" s="494"/>
      <c r="R265" s="494"/>
      <c r="S265" s="494"/>
      <c r="T265" s="494"/>
      <c r="U265" s="494" t="s">
        <v>448</v>
      </c>
      <c r="V265" s="494"/>
      <c r="W265" s="494"/>
      <c r="X265" s="494"/>
      <c r="Y265" s="494"/>
      <c r="Z265" s="494" t="s">
        <v>448</v>
      </c>
      <c r="AA265" s="494"/>
      <c r="AB265" s="494"/>
      <c r="AC265" s="494"/>
      <c r="AD265" s="494"/>
      <c r="AE265" s="494" t="s">
        <v>448</v>
      </c>
      <c r="AF265" s="494"/>
      <c r="AG265" s="494"/>
      <c r="AH265" s="494"/>
      <c r="AI265" s="494"/>
      <c r="AJ265" s="494" t="s">
        <v>448</v>
      </c>
      <c r="AK265" s="494"/>
      <c r="AL265" s="494"/>
      <c r="AM265" s="494"/>
      <c r="AN265" s="494"/>
      <c r="AO265" s="494" t="s">
        <v>448</v>
      </c>
      <c r="AP265" s="494"/>
      <c r="AQ265" s="494"/>
      <c r="AR265" s="494"/>
      <c r="AS265" s="494"/>
      <c r="AT265" s="494" t="s">
        <v>448</v>
      </c>
      <c r="AU265" s="494"/>
      <c r="AV265" s="494"/>
      <c r="AW265" s="494"/>
      <c r="AX265" s="494"/>
    </row>
    <row r="266" spans="2:50" ht="14.25" customHeight="1">
      <c r="B266" s="494"/>
      <c r="C266" s="494"/>
      <c r="D266" s="494"/>
      <c r="E266" s="203" t="s">
        <v>162</v>
      </c>
      <c r="F266" s="203" t="s">
        <v>449</v>
      </c>
      <c r="G266" s="203" t="s">
        <v>164</v>
      </c>
      <c r="H266" s="494"/>
      <c r="I266" s="204" t="s">
        <v>162</v>
      </c>
      <c r="J266" s="204" t="s">
        <v>449</v>
      </c>
      <c r="K266" s="204" t="s">
        <v>164</v>
      </c>
      <c r="L266" s="527"/>
      <c r="M266" s="527"/>
      <c r="N266" s="494"/>
      <c r="O266" s="494"/>
      <c r="P266" s="203" t="s">
        <v>162</v>
      </c>
      <c r="Q266" s="203" t="s">
        <v>449</v>
      </c>
      <c r="R266" s="203" t="s">
        <v>164</v>
      </c>
      <c r="S266" s="205" t="s">
        <v>168</v>
      </c>
      <c r="T266" s="494"/>
      <c r="U266" s="203" t="s">
        <v>162</v>
      </c>
      <c r="V266" s="203" t="s">
        <v>449</v>
      </c>
      <c r="W266" s="203" t="s">
        <v>164</v>
      </c>
      <c r="X266" s="205" t="s">
        <v>168</v>
      </c>
      <c r="Y266" s="494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494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494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494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494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494"/>
    </row>
    <row r="267" spans="2:50" ht="14.25" customHeight="1">
      <c r="B267" s="494" t="s">
        <v>145</v>
      </c>
      <c r="C267" s="203">
        <v>1</v>
      </c>
      <c r="D267" s="206" t="s">
        <v>428</v>
      </c>
      <c r="E267" s="203">
        <v>13</v>
      </c>
      <c r="F267" s="203">
        <v>1200</v>
      </c>
      <c r="G267" s="208">
        <f t="shared" ref="G267:G270" si="331">F267/E267</f>
        <v>92.307692307692307</v>
      </c>
      <c r="H267" s="529">
        <f>AVERAGE(G267:G281)</f>
        <v>85.596685922772878</v>
      </c>
      <c r="I267" s="209">
        <f>AVERAGE(P267,U267,Z267,AE267,AJ267,AO267,AT267)</f>
        <v>13</v>
      </c>
      <c r="J267" s="209">
        <f>AVERAGE(Q267,V267,AA267,AF267,AK267,AP267,AU267)</f>
        <v>1076.8627908719939</v>
      </c>
      <c r="K267" s="210">
        <f>AVERAGE(R267,W267,AB267,AG267,AL267,AQ267,AV267)</f>
        <v>82.835599297845675</v>
      </c>
      <c r="L267" s="530">
        <f>IFERROR(AVERAGE(K267:K281),"-")</f>
        <v>75.929393115585611</v>
      </c>
      <c r="M267" s="209">
        <f>RANK(K267, K$267:$K$281)</f>
        <v>1</v>
      </c>
      <c r="N267" s="494"/>
      <c r="O267" s="494"/>
      <c r="P267" s="207">
        <v>13</v>
      </c>
      <c r="Q267" s="207">
        <v>1075.5563019565036</v>
      </c>
      <c r="R267" s="208">
        <f t="shared" ref="R267:R270" si="332">Q267/P267</f>
        <v>82.735100150500273</v>
      </c>
      <c r="S267" s="205">
        <f>RANK(R267, R$267:R$281)</f>
        <v>1</v>
      </c>
      <c r="T267" s="529">
        <f>AVERAGE(R267:R281)</f>
        <v>74.506322718390166</v>
      </c>
      <c r="U267" s="207">
        <v>13</v>
      </c>
      <c r="V267" s="207">
        <v>1075.5691416619743</v>
      </c>
      <c r="W267" s="208">
        <f t="shared" ref="W267:W270" si="333">V267/U267</f>
        <v>82.736087820151866</v>
      </c>
      <c r="X267" s="205">
        <f>RANK(W267, W$267:W$281)</f>
        <v>1</v>
      </c>
      <c r="Y267" s="529">
        <f>AVERAGE(W267:W281)</f>
        <v>74.911851869885467</v>
      </c>
      <c r="Z267" s="207">
        <v>13</v>
      </c>
      <c r="AA267" s="207">
        <v>1077.3529411764707</v>
      </c>
      <c r="AB267" s="208">
        <f t="shared" ref="AB267:AB270" si="334">AA267/Z267</f>
        <v>82.873303167420829</v>
      </c>
      <c r="AC267" s="205">
        <f>RANK(AB267, AB$267:AB$281)</f>
        <v>1</v>
      </c>
      <c r="AD267" s="529">
        <f>AVERAGE(AB267:AB281)</f>
        <v>75.254161823553659</v>
      </c>
      <c r="AE267" s="207">
        <v>13</v>
      </c>
      <c r="AF267" s="207">
        <v>1077.3697028738429</v>
      </c>
      <c r="AG267" s="208">
        <f t="shared" ref="AG267:AG270" si="335">AF267/AE267</f>
        <v>82.874592528757148</v>
      </c>
      <c r="AH267" s="205">
        <f>RANK(AG267, AG$267:AG$281)</f>
        <v>1</v>
      </c>
      <c r="AI267" s="529">
        <f>AVERAGE(AG267:AG281)</f>
        <v>76.538743945840395</v>
      </c>
      <c r="AJ267" s="207">
        <v>13</v>
      </c>
      <c r="AK267" s="207">
        <v>1077.399036680252</v>
      </c>
      <c r="AL267" s="208">
        <f t="shared" ref="AL267:AL270" si="336">AK267/AJ267</f>
        <v>82.876848975404002</v>
      </c>
      <c r="AM267" s="205">
        <f>RANK(AL267, AL$267:AL$281)</f>
        <v>1</v>
      </c>
      <c r="AN267" s="529">
        <f>AVERAGE(AL267:AL281)</f>
        <v>76.764805516175741</v>
      </c>
      <c r="AO267" s="207">
        <v>13</v>
      </c>
      <c r="AP267" s="207">
        <v>1077.4224343675417</v>
      </c>
      <c r="AQ267" s="208">
        <f t="shared" ref="AQ267:AQ270" si="337">AP267/AO267</f>
        <v>82.878648797503203</v>
      </c>
      <c r="AR267" s="205">
        <f>RANK(AQ267, AQ$267:AQ$281)</f>
        <v>1</v>
      </c>
      <c r="AS267" s="529">
        <f>AVERAGE(AQ267:AQ281)</f>
        <v>75.836710501855066</v>
      </c>
      <c r="AT267" s="207">
        <v>13</v>
      </c>
      <c r="AU267" s="207">
        <v>1077.3699773873716</v>
      </c>
      <c r="AV267" s="208">
        <f t="shared" ref="AV267:AV270" si="338">AU267/AT267</f>
        <v>82.874613645182436</v>
      </c>
      <c r="AW267" s="205">
        <f>RANK(AV267, AV$267:AV$281)</f>
        <v>1</v>
      </c>
      <c r="AX267" s="529">
        <f>AVERAGE(AV267:AV281)</f>
        <v>75.836667138677697</v>
      </c>
    </row>
    <row r="268" spans="2:50" ht="14.25" customHeight="1">
      <c r="B268" s="494"/>
      <c r="C268" s="203">
        <v>2</v>
      </c>
      <c r="D268" s="206" t="s">
        <v>647</v>
      </c>
      <c r="E268" s="203">
        <v>20</v>
      </c>
      <c r="F268" s="203">
        <v>1800</v>
      </c>
      <c r="G268" s="208">
        <f t="shared" si="331"/>
        <v>90</v>
      </c>
      <c r="H268" s="529"/>
      <c r="I268" s="209">
        <f t="shared" ref="I268:K270" si="339">AVERAGE(P268,U268,Z268,AE268,AJ268,AO268,AT268)</f>
        <v>20</v>
      </c>
      <c r="J268" s="209">
        <f t="shared" si="339"/>
        <v>1590.9933081941688</v>
      </c>
      <c r="K268" s="210">
        <f t="shared" si="339"/>
        <v>79.549665409708453</v>
      </c>
      <c r="L268" s="530"/>
      <c r="M268" s="209">
        <f>RANK(K268, K$267:$K$281)</f>
        <v>2</v>
      </c>
      <c r="N268" s="494"/>
      <c r="O268" s="494"/>
      <c r="P268" s="207">
        <v>20</v>
      </c>
      <c r="Q268" s="207">
        <v>1591.0643889618909</v>
      </c>
      <c r="R268" s="208">
        <f t="shared" si="332"/>
        <v>79.553219448094552</v>
      </c>
      <c r="S268" s="205">
        <f t="shared" ref="S268:S270" si="340">RANK(R268, R$267:R$281)</f>
        <v>2</v>
      </c>
      <c r="T268" s="529"/>
      <c r="U268" s="207">
        <v>20</v>
      </c>
      <c r="V268" s="207">
        <v>1591.0243902438942</v>
      </c>
      <c r="W268" s="208">
        <f t="shared" si="333"/>
        <v>79.551219512194706</v>
      </c>
      <c r="X268" s="205">
        <f t="shared" ref="X268:X270" si="341">RANK(W268, W$267:W$281)</f>
        <v>2</v>
      </c>
      <c r="Y268" s="529"/>
      <c r="Z268" s="207">
        <v>20</v>
      </c>
      <c r="AA268" s="207">
        <v>1591.0561370123721</v>
      </c>
      <c r="AB268" s="208">
        <f t="shared" si="334"/>
        <v>79.552806850618609</v>
      </c>
      <c r="AC268" s="205">
        <f t="shared" ref="AC268:AC270" si="342">RANK(AB268, AB$267:AB$281)</f>
        <v>2</v>
      </c>
      <c r="AD268" s="529"/>
      <c r="AE268" s="207">
        <v>20</v>
      </c>
      <c r="AF268" s="207">
        <v>1590.8017402113123</v>
      </c>
      <c r="AG268" s="208">
        <f t="shared" si="335"/>
        <v>79.540087010565614</v>
      </c>
      <c r="AH268" s="205">
        <f t="shared" ref="AH268:AH270" si="343">RANK(AG268, AG$267:AG$281)</f>
        <v>2</v>
      </c>
      <c r="AI268" s="529"/>
      <c r="AJ268" s="207">
        <v>20</v>
      </c>
      <c r="AK268" s="207">
        <v>1591.0198845413754</v>
      </c>
      <c r="AL268" s="208">
        <f t="shared" si="336"/>
        <v>79.55099422706877</v>
      </c>
      <c r="AM268" s="205">
        <f t="shared" ref="AM268:AM270" si="344">RANK(AL268, AL$267:AL$281)</f>
        <v>2</v>
      </c>
      <c r="AN268" s="529"/>
      <c r="AO268" s="207"/>
      <c r="AP268" s="207"/>
      <c r="AQ268" s="208"/>
      <c r="AR268" s="205"/>
      <c r="AS268" s="529"/>
      <c r="AT268" s="207"/>
      <c r="AU268" s="207"/>
      <c r="AV268" s="208"/>
      <c r="AW268" s="205"/>
      <c r="AX268" s="529"/>
    </row>
    <row r="269" spans="2:50" ht="14.25" customHeight="1">
      <c r="B269" s="494"/>
      <c r="C269" s="203">
        <v>3</v>
      </c>
      <c r="D269" s="206" t="s">
        <v>663</v>
      </c>
      <c r="E269" s="203">
        <v>22</v>
      </c>
      <c r="F269" s="203">
        <v>1800</v>
      </c>
      <c r="G269" s="208">
        <f t="shared" si="331"/>
        <v>81.818181818181813</v>
      </c>
      <c r="H269" s="529"/>
      <c r="I269" s="209">
        <f t="shared" si="339"/>
        <v>22</v>
      </c>
      <c r="J269" s="209">
        <f t="shared" si="339"/>
        <v>1590.5825214161764</v>
      </c>
      <c r="K269" s="210">
        <f t="shared" si="339"/>
        <v>72.299205518917134</v>
      </c>
      <c r="L269" s="530"/>
      <c r="M269" s="209">
        <f>RANK(K269, K$267:$K$281)</f>
        <v>3</v>
      </c>
      <c r="N269" s="494"/>
      <c r="O269" s="494"/>
      <c r="P269" s="207">
        <v>22</v>
      </c>
      <c r="Q269" s="207">
        <v>1590.4799999999975</v>
      </c>
      <c r="R269" s="208">
        <f t="shared" si="332"/>
        <v>72.294545454545343</v>
      </c>
      <c r="S269" s="205">
        <f t="shared" si="340"/>
        <v>3</v>
      </c>
      <c r="T269" s="529"/>
      <c r="U269" s="207">
        <v>22</v>
      </c>
      <c r="V269" s="207">
        <v>1590.5155536219288</v>
      </c>
      <c r="W269" s="208">
        <f t="shared" si="333"/>
        <v>72.296161528269494</v>
      </c>
      <c r="X269" s="205">
        <f t="shared" si="341"/>
        <v>3</v>
      </c>
      <c r="Y269" s="529"/>
      <c r="Z269" s="207">
        <v>22</v>
      </c>
      <c r="AA269" s="207">
        <v>1590.5155536219256</v>
      </c>
      <c r="AB269" s="208">
        <f t="shared" si="334"/>
        <v>72.296161528269351</v>
      </c>
      <c r="AC269" s="205">
        <f t="shared" si="342"/>
        <v>3</v>
      </c>
      <c r="AD269" s="529"/>
      <c r="AE269" s="207">
        <v>22</v>
      </c>
      <c r="AF269" s="207">
        <v>1590.4555314533618</v>
      </c>
      <c r="AG269" s="208">
        <f t="shared" si="335"/>
        <v>72.293433247880088</v>
      </c>
      <c r="AH269" s="205">
        <f t="shared" si="343"/>
        <v>3</v>
      </c>
      <c r="AI269" s="529"/>
      <c r="AJ269" s="207">
        <v>22</v>
      </c>
      <c r="AK269" s="207">
        <v>1590.6976744186045</v>
      </c>
      <c r="AL269" s="208">
        <f t="shared" si="336"/>
        <v>72.304439746300204</v>
      </c>
      <c r="AM269" s="205">
        <f t="shared" si="344"/>
        <v>4</v>
      </c>
      <c r="AN269" s="529"/>
      <c r="AO269" s="207">
        <v>22</v>
      </c>
      <c r="AP269" s="207">
        <v>1590.680713128037</v>
      </c>
      <c r="AQ269" s="208">
        <f t="shared" si="337"/>
        <v>72.303668778547134</v>
      </c>
      <c r="AR269" s="205">
        <f t="shared" ref="AR269:AR270" si="345">RANK(AQ269, AQ$267:AQ$281)</f>
        <v>3</v>
      </c>
      <c r="AS269" s="529"/>
      <c r="AT269" s="207">
        <v>22</v>
      </c>
      <c r="AU269" s="207">
        <v>1590.7326236693814</v>
      </c>
      <c r="AV269" s="208">
        <f t="shared" si="338"/>
        <v>72.306028348608251</v>
      </c>
      <c r="AW269" s="205">
        <f t="shared" ref="AW269:AW270" si="346">RANK(AV269, AV$267:AV$281)</f>
        <v>3</v>
      </c>
      <c r="AX269" s="529"/>
    </row>
    <row r="270" spans="2:50" ht="14.25" customHeight="1">
      <c r="B270" s="494"/>
      <c r="C270" s="203">
        <v>4</v>
      </c>
      <c r="D270" s="206" t="s">
        <v>719</v>
      </c>
      <c r="E270" s="203">
        <v>23</v>
      </c>
      <c r="F270" s="203">
        <v>1800</v>
      </c>
      <c r="G270" s="208">
        <f t="shared" si="331"/>
        <v>78.260869565217391</v>
      </c>
      <c r="H270" s="529"/>
      <c r="I270" s="209">
        <f t="shared" si="339"/>
        <v>22.428571428571427</v>
      </c>
      <c r="J270" s="209">
        <f t="shared" si="339"/>
        <v>1546.5569263587729</v>
      </c>
      <c r="K270" s="210">
        <f t="shared" si="339"/>
        <v>69.033102235871155</v>
      </c>
      <c r="L270" s="530"/>
      <c r="M270" s="209">
        <f>RANK(K270, K$267:$K$281)</f>
        <v>4</v>
      </c>
      <c r="N270" s="494"/>
      <c r="O270" s="494"/>
      <c r="P270" s="207">
        <v>23</v>
      </c>
      <c r="Q270" s="207">
        <v>1459.1757938696715</v>
      </c>
      <c r="R270" s="208">
        <f t="shared" si="332"/>
        <v>63.442425820420496</v>
      </c>
      <c r="S270" s="205">
        <f t="shared" si="340"/>
        <v>4</v>
      </c>
      <c r="T270" s="529"/>
      <c r="U270" s="207">
        <v>23</v>
      </c>
      <c r="V270" s="207">
        <v>1496.4705882352935</v>
      </c>
      <c r="W270" s="208">
        <f t="shared" si="333"/>
        <v>65.063938618925803</v>
      </c>
      <c r="X270" s="205">
        <f t="shared" si="341"/>
        <v>4</v>
      </c>
      <c r="Y270" s="529"/>
      <c r="Z270" s="207">
        <v>23</v>
      </c>
      <c r="AA270" s="207">
        <v>1524.7706422018346</v>
      </c>
      <c r="AB270" s="208">
        <f t="shared" si="334"/>
        <v>66.294375747905846</v>
      </c>
      <c r="AC270" s="205">
        <f t="shared" si="342"/>
        <v>4</v>
      </c>
      <c r="AD270" s="529"/>
      <c r="AE270" s="207">
        <v>22</v>
      </c>
      <c r="AF270" s="207">
        <v>1571.8309859154915</v>
      </c>
      <c r="AG270" s="208">
        <f t="shared" si="335"/>
        <v>71.4468629961587</v>
      </c>
      <c r="AH270" s="205">
        <f t="shared" si="343"/>
        <v>4</v>
      </c>
      <c r="AI270" s="529"/>
      <c r="AJ270" s="207">
        <v>22</v>
      </c>
      <c r="AK270" s="207">
        <v>1591.1926605504591</v>
      </c>
      <c r="AL270" s="208">
        <f t="shared" si="336"/>
        <v>72.32693911592996</v>
      </c>
      <c r="AM270" s="205">
        <f t="shared" si="344"/>
        <v>3</v>
      </c>
      <c r="AN270" s="529"/>
      <c r="AO270" s="207">
        <v>22</v>
      </c>
      <c r="AP270" s="207">
        <v>1591.2119064493268</v>
      </c>
      <c r="AQ270" s="208">
        <f t="shared" si="337"/>
        <v>72.327813929514846</v>
      </c>
      <c r="AR270" s="205">
        <f t="shared" si="345"/>
        <v>2</v>
      </c>
      <c r="AS270" s="529"/>
      <c r="AT270" s="207">
        <v>22</v>
      </c>
      <c r="AU270" s="207">
        <v>1591.2459072893328</v>
      </c>
      <c r="AV270" s="208">
        <f t="shared" si="338"/>
        <v>72.329359422242405</v>
      </c>
      <c r="AW270" s="205">
        <f t="shared" si="346"/>
        <v>2</v>
      </c>
      <c r="AX270" s="529"/>
    </row>
    <row r="271" spans="2:50" ht="14.25" customHeight="1">
      <c r="B271" s="494"/>
      <c r="C271" s="203">
        <v>5</v>
      </c>
      <c r="D271" s="206"/>
      <c r="E271" s="203"/>
      <c r="F271" s="203"/>
      <c r="G271" s="208"/>
      <c r="H271" s="529"/>
      <c r="I271" s="209"/>
      <c r="J271" s="209"/>
      <c r="K271" s="210"/>
      <c r="L271" s="530"/>
      <c r="M271" s="209"/>
      <c r="N271" s="494"/>
      <c r="O271" s="494"/>
      <c r="P271" s="207"/>
      <c r="Q271" s="207"/>
      <c r="R271" s="208"/>
      <c r="S271" s="205"/>
      <c r="T271" s="529"/>
      <c r="U271" s="207"/>
      <c r="V271" s="207"/>
      <c r="W271" s="208"/>
      <c r="X271" s="205"/>
      <c r="Y271" s="529"/>
      <c r="Z271" s="207"/>
      <c r="AA271" s="207"/>
      <c r="AB271" s="208"/>
      <c r="AC271" s="205"/>
      <c r="AD271" s="529"/>
      <c r="AE271" s="207"/>
      <c r="AF271" s="207"/>
      <c r="AG271" s="208"/>
      <c r="AH271" s="205"/>
      <c r="AI271" s="529"/>
      <c r="AJ271" s="207"/>
      <c r="AK271" s="207"/>
      <c r="AL271" s="208"/>
      <c r="AM271" s="205"/>
      <c r="AN271" s="529"/>
      <c r="AO271" s="207"/>
      <c r="AP271" s="207"/>
      <c r="AQ271" s="208"/>
      <c r="AR271" s="205"/>
      <c r="AS271" s="529"/>
      <c r="AT271" s="207"/>
      <c r="AU271" s="207"/>
      <c r="AV271" s="208"/>
      <c r="AW271" s="205"/>
      <c r="AX271" s="529"/>
    </row>
    <row r="272" spans="2:50" ht="14.25" customHeight="1">
      <c r="B272" s="494"/>
      <c r="C272" s="203">
        <v>6</v>
      </c>
      <c r="D272" s="206"/>
      <c r="E272" s="203"/>
      <c r="F272" s="203"/>
      <c r="G272" s="208"/>
      <c r="H272" s="529"/>
      <c r="I272" s="209"/>
      <c r="J272" s="209"/>
      <c r="K272" s="210"/>
      <c r="L272" s="530"/>
      <c r="M272" s="209"/>
      <c r="N272" s="494"/>
      <c r="O272" s="494"/>
      <c r="P272" s="207"/>
      <c r="Q272" s="207"/>
      <c r="R272" s="208"/>
      <c r="S272" s="205"/>
      <c r="T272" s="529"/>
      <c r="U272" s="207"/>
      <c r="V272" s="207"/>
      <c r="W272" s="208"/>
      <c r="X272" s="205"/>
      <c r="Y272" s="529"/>
      <c r="Z272" s="207"/>
      <c r="AA272" s="207"/>
      <c r="AB272" s="208"/>
      <c r="AC272" s="205"/>
      <c r="AD272" s="529"/>
      <c r="AE272" s="207"/>
      <c r="AF272" s="207"/>
      <c r="AG272" s="208"/>
      <c r="AH272" s="205"/>
      <c r="AI272" s="529"/>
      <c r="AJ272" s="207"/>
      <c r="AK272" s="207"/>
      <c r="AL272" s="208"/>
      <c r="AM272" s="205"/>
      <c r="AN272" s="529"/>
      <c r="AO272" s="207"/>
      <c r="AP272" s="207"/>
      <c r="AQ272" s="208"/>
      <c r="AR272" s="205"/>
      <c r="AS272" s="529"/>
      <c r="AT272" s="207"/>
      <c r="AU272" s="207"/>
      <c r="AV272" s="208"/>
      <c r="AW272" s="205"/>
      <c r="AX272" s="529"/>
    </row>
    <row r="273" spans="2:50" ht="14.25" customHeight="1">
      <c r="B273" s="494"/>
      <c r="C273" s="203">
        <v>7</v>
      </c>
      <c r="D273" s="206"/>
      <c r="E273" s="203"/>
      <c r="F273" s="203"/>
      <c r="G273" s="208"/>
      <c r="H273" s="529"/>
      <c r="I273" s="209"/>
      <c r="J273" s="209"/>
      <c r="K273" s="210"/>
      <c r="L273" s="530"/>
      <c r="M273" s="209"/>
      <c r="N273" s="494"/>
      <c r="O273" s="494"/>
      <c r="P273" s="207"/>
      <c r="Q273" s="207"/>
      <c r="R273" s="208"/>
      <c r="S273" s="205"/>
      <c r="T273" s="529"/>
      <c r="U273" s="207"/>
      <c r="V273" s="207"/>
      <c r="W273" s="208"/>
      <c r="X273" s="205"/>
      <c r="Y273" s="529"/>
      <c r="Z273" s="207"/>
      <c r="AA273" s="207"/>
      <c r="AB273" s="208"/>
      <c r="AC273" s="205"/>
      <c r="AD273" s="529"/>
      <c r="AE273" s="207"/>
      <c r="AF273" s="207"/>
      <c r="AG273" s="208"/>
      <c r="AH273" s="205"/>
      <c r="AI273" s="529"/>
      <c r="AJ273" s="207"/>
      <c r="AK273" s="207"/>
      <c r="AL273" s="208"/>
      <c r="AM273" s="205"/>
      <c r="AN273" s="529"/>
      <c r="AO273" s="207"/>
      <c r="AP273" s="207"/>
      <c r="AQ273" s="208"/>
      <c r="AR273" s="205"/>
      <c r="AS273" s="529"/>
      <c r="AT273" s="207"/>
      <c r="AU273" s="207"/>
      <c r="AV273" s="208"/>
      <c r="AW273" s="205"/>
      <c r="AX273" s="529"/>
    </row>
    <row r="274" spans="2:50" ht="14.25" customHeight="1">
      <c r="B274" s="494"/>
      <c r="C274" s="203">
        <v>8</v>
      </c>
      <c r="D274" s="206"/>
      <c r="E274" s="203"/>
      <c r="F274" s="203"/>
      <c r="G274" s="208"/>
      <c r="H274" s="529"/>
      <c r="I274" s="209"/>
      <c r="J274" s="209"/>
      <c r="K274" s="210"/>
      <c r="L274" s="530"/>
      <c r="M274" s="209"/>
      <c r="N274" s="494"/>
      <c r="O274" s="494"/>
      <c r="P274" s="207"/>
      <c r="Q274" s="207"/>
      <c r="R274" s="208"/>
      <c r="S274" s="205"/>
      <c r="T274" s="529"/>
      <c r="U274" s="207"/>
      <c r="V274" s="207"/>
      <c r="W274" s="208"/>
      <c r="X274" s="205"/>
      <c r="Y274" s="529"/>
      <c r="Z274" s="207"/>
      <c r="AA274" s="207"/>
      <c r="AB274" s="208"/>
      <c r="AC274" s="205"/>
      <c r="AD274" s="529"/>
      <c r="AE274" s="207"/>
      <c r="AF274" s="207"/>
      <c r="AG274" s="208"/>
      <c r="AH274" s="205"/>
      <c r="AI274" s="529"/>
      <c r="AJ274" s="207"/>
      <c r="AK274" s="207"/>
      <c r="AL274" s="208"/>
      <c r="AM274" s="205"/>
      <c r="AN274" s="529"/>
      <c r="AO274" s="207"/>
      <c r="AP274" s="207"/>
      <c r="AQ274" s="208"/>
      <c r="AR274" s="205"/>
      <c r="AS274" s="529"/>
      <c r="AT274" s="207"/>
      <c r="AU274" s="207"/>
      <c r="AV274" s="208"/>
      <c r="AW274" s="205"/>
      <c r="AX274" s="529"/>
    </row>
    <row r="275" spans="2:50" ht="14.25" customHeight="1">
      <c r="B275" s="494"/>
      <c r="C275" s="203">
        <v>9</v>
      </c>
      <c r="D275" s="206"/>
      <c r="E275" s="203"/>
      <c r="F275" s="203"/>
      <c r="G275" s="208"/>
      <c r="H275" s="529"/>
      <c r="I275" s="209"/>
      <c r="J275" s="209"/>
      <c r="K275" s="210"/>
      <c r="L275" s="530"/>
      <c r="M275" s="209"/>
      <c r="N275" s="494"/>
      <c r="O275" s="494"/>
      <c r="P275" s="203"/>
      <c r="Q275" s="203"/>
      <c r="R275" s="208"/>
      <c r="S275" s="205"/>
      <c r="T275" s="529"/>
      <c r="U275" s="203"/>
      <c r="V275" s="203"/>
      <c r="W275" s="208"/>
      <c r="X275" s="205"/>
      <c r="Y275" s="529"/>
      <c r="Z275" s="203"/>
      <c r="AA275" s="203"/>
      <c r="AB275" s="208"/>
      <c r="AC275" s="205"/>
      <c r="AD275" s="529"/>
      <c r="AE275" s="203"/>
      <c r="AF275" s="203"/>
      <c r="AG275" s="208"/>
      <c r="AH275" s="205"/>
      <c r="AI275" s="529"/>
      <c r="AJ275" s="203"/>
      <c r="AK275" s="203"/>
      <c r="AL275" s="208"/>
      <c r="AM275" s="205"/>
      <c r="AN275" s="529"/>
      <c r="AO275" s="203"/>
      <c r="AP275" s="203"/>
      <c r="AQ275" s="208"/>
      <c r="AR275" s="205"/>
      <c r="AS275" s="529"/>
      <c r="AT275" s="203"/>
      <c r="AU275" s="203"/>
      <c r="AV275" s="208"/>
      <c r="AW275" s="205"/>
      <c r="AX275" s="529"/>
    </row>
    <row r="276" spans="2:50" ht="14.25" customHeight="1">
      <c r="B276" s="494"/>
      <c r="C276" s="203">
        <v>10</v>
      </c>
      <c r="D276" s="206"/>
      <c r="E276" s="203"/>
      <c r="F276" s="203"/>
      <c r="G276" s="208"/>
      <c r="H276" s="529"/>
      <c r="I276" s="209"/>
      <c r="J276" s="209"/>
      <c r="K276" s="210"/>
      <c r="L276" s="530"/>
      <c r="M276" s="209"/>
      <c r="N276" s="494"/>
      <c r="O276" s="494"/>
      <c r="P276" s="203"/>
      <c r="Q276" s="203"/>
      <c r="R276" s="208"/>
      <c r="S276" s="205"/>
      <c r="T276" s="529"/>
      <c r="U276" s="203"/>
      <c r="V276" s="203"/>
      <c r="W276" s="208"/>
      <c r="X276" s="205"/>
      <c r="Y276" s="529"/>
      <c r="Z276" s="203"/>
      <c r="AA276" s="203"/>
      <c r="AB276" s="208"/>
      <c r="AC276" s="205"/>
      <c r="AD276" s="529"/>
      <c r="AE276" s="203"/>
      <c r="AF276" s="203"/>
      <c r="AG276" s="208"/>
      <c r="AH276" s="205"/>
      <c r="AI276" s="529"/>
      <c r="AJ276" s="203"/>
      <c r="AK276" s="203"/>
      <c r="AL276" s="208"/>
      <c r="AM276" s="205"/>
      <c r="AN276" s="529"/>
      <c r="AO276" s="203"/>
      <c r="AP276" s="203"/>
      <c r="AQ276" s="208"/>
      <c r="AR276" s="205"/>
      <c r="AS276" s="529"/>
      <c r="AT276" s="203"/>
      <c r="AU276" s="203"/>
      <c r="AV276" s="208"/>
      <c r="AW276" s="205"/>
      <c r="AX276" s="529"/>
    </row>
    <row r="277" spans="2:50" ht="14.25" customHeight="1">
      <c r="B277" s="494"/>
      <c r="C277" s="203">
        <v>11</v>
      </c>
      <c r="D277" s="206"/>
      <c r="E277" s="203"/>
      <c r="F277" s="203"/>
      <c r="G277" s="208"/>
      <c r="H277" s="529"/>
      <c r="I277" s="209"/>
      <c r="J277" s="209"/>
      <c r="K277" s="210"/>
      <c r="L277" s="530"/>
      <c r="M277" s="209"/>
      <c r="N277" s="494"/>
      <c r="O277" s="494"/>
      <c r="P277" s="203"/>
      <c r="Q277" s="203"/>
      <c r="R277" s="208"/>
      <c r="S277" s="205"/>
      <c r="T277" s="529"/>
      <c r="U277" s="203"/>
      <c r="V277" s="203"/>
      <c r="W277" s="208"/>
      <c r="X277" s="205"/>
      <c r="Y277" s="529"/>
      <c r="Z277" s="203"/>
      <c r="AA277" s="203"/>
      <c r="AB277" s="208"/>
      <c r="AC277" s="205"/>
      <c r="AD277" s="529"/>
      <c r="AE277" s="203"/>
      <c r="AF277" s="203"/>
      <c r="AG277" s="208"/>
      <c r="AH277" s="205"/>
      <c r="AI277" s="529"/>
      <c r="AJ277" s="203"/>
      <c r="AK277" s="203"/>
      <c r="AL277" s="208"/>
      <c r="AM277" s="205"/>
      <c r="AN277" s="529"/>
      <c r="AO277" s="203"/>
      <c r="AP277" s="203"/>
      <c r="AQ277" s="208"/>
      <c r="AR277" s="205"/>
      <c r="AS277" s="529"/>
      <c r="AT277" s="203"/>
      <c r="AU277" s="203"/>
      <c r="AV277" s="208"/>
      <c r="AW277" s="205"/>
      <c r="AX277" s="529"/>
    </row>
    <row r="278" spans="2:50" ht="14.25" customHeight="1">
      <c r="B278" s="494"/>
      <c r="C278" s="203">
        <v>12</v>
      </c>
      <c r="D278" s="206"/>
      <c r="E278" s="203"/>
      <c r="F278" s="203"/>
      <c r="G278" s="208"/>
      <c r="H278" s="529"/>
      <c r="I278" s="209"/>
      <c r="J278" s="209"/>
      <c r="K278" s="210"/>
      <c r="L278" s="530"/>
      <c r="M278" s="209"/>
      <c r="N278" s="494"/>
      <c r="O278" s="494"/>
      <c r="P278" s="203"/>
      <c r="Q278" s="203"/>
      <c r="R278" s="208"/>
      <c r="S278" s="205"/>
      <c r="T278" s="529"/>
      <c r="U278" s="203"/>
      <c r="V278" s="203"/>
      <c r="W278" s="208"/>
      <c r="X278" s="205"/>
      <c r="Y278" s="529"/>
      <c r="Z278" s="203"/>
      <c r="AA278" s="203"/>
      <c r="AB278" s="208"/>
      <c r="AC278" s="205"/>
      <c r="AD278" s="529"/>
      <c r="AE278" s="203"/>
      <c r="AF278" s="203"/>
      <c r="AG278" s="208"/>
      <c r="AH278" s="205"/>
      <c r="AI278" s="529"/>
      <c r="AJ278" s="203"/>
      <c r="AK278" s="203"/>
      <c r="AL278" s="208"/>
      <c r="AM278" s="205"/>
      <c r="AN278" s="529"/>
      <c r="AO278" s="203"/>
      <c r="AP278" s="203"/>
      <c r="AQ278" s="208"/>
      <c r="AR278" s="205"/>
      <c r="AS278" s="529"/>
      <c r="AT278" s="203"/>
      <c r="AU278" s="203"/>
      <c r="AV278" s="208"/>
      <c r="AW278" s="205"/>
      <c r="AX278" s="529"/>
    </row>
    <row r="279" spans="2:50" ht="14.25" customHeight="1">
      <c r="B279" s="494"/>
      <c r="C279" s="203">
        <v>13</v>
      </c>
      <c r="D279" s="206"/>
      <c r="E279" s="203"/>
      <c r="F279" s="203"/>
      <c r="G279" s="208"/>
      <c r="H279" s="529"/>
      <c r="I279" s="209"/>
      <c r="J279" s="209"/>
      <c r="K279" s="210"/>
      <c r="L279" s="530"/>
      <c r="M279" s="209"/>
      <c r="N279" s="494"/>
      <c r="O279" s="494"/>
      <c r="P279" s="203"/>
      <c r="Q279" s="203"/>
      <c r="R279" s="208"/>
      <c r="S279" s="205"/>
      <c r="T279" s="529"/>
      <c r="U279" s="203"/>
      <c r="V279" s="203"/>
      <c r="W279" s="208"/>
      <c r="X279" s="205"/>
      <c r="Y279" s="529"/>
      <c r="Z279" s="203"/>
      <c r="AA279" s="203"/>
      <c r="AB279" s="208"/>
      <c r="AC279" s="205"/>
      <c r="AD279" s="529"/>
      <c r="AE279" s="203"/>
      <c r="AF279" s="203"/>
      <c r="AG279" s="208"/>
      <c r="AH279" s="205"/>
      <c r="AI279" s="529"/>
      <c r="AJ279" s="203"/>
      <c r="AK279" s="203"/>
      <c r="AL279" s="208"/>
      <c r="AM279" s="205"/>
      <c r="AN279" s="529"/>
      <c r="AO279" s="203"/>
      <c r="AP279" s="203"/>
      <c r="AQ279" s="208"/>
      <c r="AR279" s="205"/>
      <c r="AS279" s="529"/>
      <c r="AT279" s="203"/>
      <c r="AU279" s="203"/>
      <c r="AV279" s="208"/>
      <c r="AW279" s="205"/>
      <c r="AX279" s="529"/>
    </row>
    <row r="280" spans="2:50" ht="14.25" customHeight="1">
      <c r="B280" s="494"/>
      <c r="C280" s="203">
        <v>14</v>
      </c>
      <c r="D280" s="206"/>
      <c r="E280" s="203"/>
      <c r="F280" s="203"/>
      <c r="G280" s="208"/>
      <c r="H280" s="529"/>
      <c r="I280" s="209"/>
      <c r="J280" s="209"/>
      <c r="K280" s="210"/>
      <c r="L280" s="530"/>
      <c r="M280" s="209"/>
      <c r="N280" s="494"/>
      <c r="O280" s="494"/>
      <c r="P280" s="203"/>
      <c r="Q280" s="203"/>
      <c r="R280" s="208"/>
      <c r="S280" s="205"/>
      <c r="T280" s="529"/>
      <c r="U280" s="203"/>
      <c r="V280" s="203"/>
      <c r="W280" s="208"/>
      <c r="X280" s="205"/>
      <c r="Y280" s="529"/>
      <c r="Z280" s="203"/>
      <c r="AA280" s="203"/>
      <c r="AB280" s="208"/>
      <c r="AC280" s="205"/>
      <c r="AD280" s="529"/>
      <c r="AE280" s="203"/>
      <c r="AF280" s="203"/>
      <c r="AG280" s="208"/>
      <c r="AH280" s="205"/>
      <c r="AI280" s="529"/>
      <c r="AJ280" s="203"/>
      <c r="AK280" s="203"/>
      <c r="AL280" s="208"/>
      <c r="AM280" s="205"/>
      <c r="AN280" s="529"/>
      <c r="AO280" s="203"/>
      <c r="AP280" s="203"/>
      <c r="AQ280" s="208"/>
      <c r="AR280" s="205"/>
      <c r="AS280" s="529"/>
      <c r="AT280" s="203"/>
      <c r="AU280" s="203"/>
      <c r="AV280" s="208"/>
      <c r="AW280" s="205"/>
      <c r="AX280" s="529"/>
    </row>
    <row r="281" spans="2:50" ht="14.25" customHeight="1">
      <c r="B281" s="494"/>
      <c r="C281" s="203">
        <v>15</v>
      </c>
      <c r="D281" s="206"/>
      <c r="E281" s="203"/>
      <c r="F281" s="203"/>
      <c r="G281" s="208"/>
      <c r="H281" s="529"/>
      <c r="I281" s="209"/>
      <c r="J281" s="209"/>
      <c r="K281" s="210"/>
      <c r="L281" s="530"/>
      <c r="M281" s="209"/>
      <c r="N281" s="494"/>
      <c r="O281" s="494"/>
      <c r="P281" s="203"/>
      <c r="Q281" s="207"/>
      <c r="R281" s="208"/>
      <c r="S281" s="205"/>
      <c r="T281" s="529"/>
      <c r="U281" s="203"/>
      <c r="V281" s="207"/>
      <c r="W281" s="208"/>
      <c r="X281" s="205"/>
      <c r="Y281" s="529"/>
      <c r="Z281" s="203"/>
      <c r="AA281" s="207"/>
      <c r="AB281" s="208"/>
      <c r="AC281" s="205"/>
      <c r="AD281" s="529"/>
      <c r="AE281" s="203"/>
      <c r="AF281" s="207"/>
      <c r="AG281" s="208"/>
      <c r="AH281" s="205"/>
      <c r="AI281" s="529"/>
      <c r="AJ281" s="203"/>
      <c r="AK281" s="207"/>
      <c r="AL281" s="208"/>
      <c r="AM281" s="205"/>
      <c r="AN281" s="529"/>
      <c r="AO281" s="203"/>
      <c r="AP281" s="207"/>
      <c r="AQ281" s="208"/>
      <c r="AR281" s="205"/>
      <c r="AS281" s="529"/>
      <c r="AT281" s="203"/>
      <c r="AU281" s="207"/>
      <c r="AV281" s="208"/>
      <c r="AW281" s="205"/>
      <c r="AX281" s="529"/>
    </row>
    <row r="282" spans="2:50" ht="14.25" customHeight="1" collapsed="1">
      <c r="B282" s="531" t="s">
        <v>762</v>
      </c>
      <c r="C282" s="532"/>
      <c r="D282" s="532"/>
      <c r="E282" s="532"/>
      <c r="F282" s="532"/>
      <c r="G282" s="532"/>
      <c r="H282" s="532"/>
      <c r="I282" s="532"/>
      <c r="J282" s="532"/>
      <c r="K282" s="532"/>
      <c r="L282" s="532"/>
      <c r="M282" s="533"/>
      <c r="N282" s="575" t="s">
        <v>445</v>
      </c>
      <c r="O282" s="575" t="s">
        <v>105</v>
      </c>
      <c r="P282" s="587">
        <f>AT262+1</f>
        <v>45965</v>
      </c>
      <c r="Q282" s="588"/>
      <c r="R282" s="588"/>
      <c r="S282" s="588"/>
      <c r="T282" s="588"/>
      <c r="U282" s="589">
        <f>P282+1</f>
        <v>45966</v>
      </c>
      <c r="V282" s="590"/>
      <c r="W282" s="590"/>
      <c r="X282" s="590"/>
      <c r="Y282" s="590"/>
      <c r="Z282" s="587">
        <f t="shared" ref="Z282" si="347">U282+1</f>
        <v>45967</v>
      </c>
      <c r="AA282" s="588"/>
      <c r="AB282" s="588"/>
      <c r="AC282" s="588"/>
      <c r="AD282" s="588"/>
      <c r="AE282" s="589">
        <f t="shared" ref="AE282" si="348">Z282+1</f>
        <v>45968</v>
      </c>
      <c r="AF282" s="590"/>
      <c r="AG282" s="590"/>
      <c r="AH282" s="590"/>
      <c r="AI282" s="590"/>
      <c r="AJ282" s="591">
        <f t="shared" ref="AJ282" si="349">AE282+1</f>
        <v>45969</v>
      </c>
      <c r="AK282" s="592"/>
      <c r="AL282" s="592"/>
      <c r="AM282" s="592"/>
      <c r="AN282" s="593"/>
      <c r="AO282" s="589">
        <f t="shared" ref="AO282" si="350">AJ282+1</f>
        <v>45970</v>
      </c>
      <c r="AP282" s="590"/>
      <c r="AQ282" s="590"/>
      <c r="AR282" s="590"/>
      <c r="AS282" s="590"/>
      <c r="AT282" s="591">
        <f t="shared" ref="AT282" si="351">AO282+1</f>
        <v>45971</v>
      </c>
      <c r="AU282" s="592"/>
      <c r="AV282" s="592"/>
      <c r="AW282" s="592"/>
      <c r="AX282" s="593"/>
    </row>
    <row r="283" spans="2:50" ht="14.25" customHeight="1">
      <c r="B283" s="534"/>
      <c r="C283" s="534"/>
      <c r="D283" s="534"/>
      <c r="E283" s="534"/>
      <c r="F283" s="534"/>
      <c r="G283" s="534"/>
      <c r="H283" s="534"/>
      <c r="I283" s="534"/>
      <c r="J283" s="534"/>
      <c r="K283" s="534"/>
      <c r="L283" s="534"/>
      <c r="M283" s="535"/>
      <c r="N283" s="577"/>
      <c r="O283" s="577"/>
      <c r="P283" s="594">
        <f>P282</f>
        <v>45965</v>
      </c>
      <c r="Q283" s="594"/>
      <c r="R283" s="594"/>
      <c r="S283" s="594"/>
      <c r="T283" s="594"/>
      <c r="U283" s="595">
        <f>U282</f>
        <v>45966</v>
      </c>
      <c r="V283" s="595"/>
      <c r="W283" s="595"/>
      <c r="X283" s="595"/>
      <c r="Y283" s="595"/>
      <c r="Z283" s="594">
        <f t="shared" ref="Z283" si="352">Z282</f>
        <v>45967</v>
      </c>
      <c r="AA283" s="594"/>
      <c r="AB283" s="594"/>
      <c r="AC283" s="594"/>
      <c r="AD283" s="594"/>
      <c r="AE283" s="595">
        <f t="shared" ref="AE283" si="353">AE282</f>
        <v>45968</v>
      </c>
      <c r="AF283" s="595"/>
      <c r="AG283" s="595"/>
      <c r="AH283" s="595"/>
      <c r="AI283" s="595"/>
      <c r="AJ283" s="596">
        <f t="shared" ref="AJ283" si="354">AJ282</f>
        <v>45969</v>
      </c>
      <c r="AK283" s="597"/>
      <c r="AL283" s="597"/>
      <c r="AM283" s="597"/>
      <c r="AN283" s="598"/>
      <c r="AO283" s="595">
        <f t="shared" ref="AO283" si="355">AO282</f>
        <v>45970</v>
      </c>
      <c r="AP283" s="595"/>
      <c r="AQ283" s="595"/>
      <c r="AR283" s="595"/>
      <c r="AS283" s="595"/>
      <c r="AT283" s="596">
        <f t="shared" ref="AT283" si="356">AT282</f>
        <v>45971</v>
      </c>
      <c r="AU283" s="597"/>
      <c r="AV283" s="597"/>
      <c r="AW283" s="597"/>
      <c r="AX283" s="598"/>
    </row>
    <row r="284" spans="2:50" ht="14.25" customHeight="1">
      <c r="B284" s="494" t="s">
        <v>165</v>
      </c>
      <c r="C284" s="494" t="s">
        <v>160</v>
      </c>
      <c r="D284" s="494"/>
      <c r="E284" s="494" t="s">
        <v>161</v>
      </c>
      <c r="F284" s="494"/>
      <c r="G284" s="494"/>
      <c r="H284" s="494" t="s">
        <v>166</v>
      </c>
      <c r="I284" s="527" t="s">
        <v>446</v>
      </c>
      <c r="J284" s="527"/>
      <c r="K284" s="527"/>
      <c r="L284" s="527" t="s">
        <v>166</v>
      </c>
      <c r="M284" s="527" t="s">
        <v>168</v>
      </c>
      <c r="N284" s="494"/>
      <c r="O284" s="494" t="s">
        <v>167</v>
      </c>
      <c r="P284" s="494" t="s">
        <v>163</v>
      </c>
      <c r="Q284" s="494"/>
      <c r="R284" s="494"/>
      <c r="S284" s="494"/>
      <c r="T284" s="494" t="s">
        <v>166</v>
      </c>
      <c r="U284" s="494" t="s">
        <v>163</v>
      </c>
      <c r="V284" s="494"/>
      <c r="W284" s="494"/>
      <c r="X284" s="494"/>
      <c r="Y284" s="494" t="s">
        <v>166</v>
      </c>
      <c r="Z284" s="494" t="s">
        <v>163</v>
      </c>
      <c r="AA284" s="494"/>
      <c r="AB284" s="494"/>
      <c r="AC284" s="494"/>
      <c r="AD284" s="494" t="s">
        <v>166</v>
      </c>
      <c r="AE284" s="494" t="s">
        <v>163</v>
      </c>
      <c r="AF284" s="494"/>
      <c r="AG284" s="494"/>
      <c r="AH284" s="494"/>
      <c r="AI284" s="494" t="s">
        <v>166</v>
      </c>
      <c r="AJ284" s="494" t="s">
        <v>163</v>
      </c>
      <c r="AK284" s="494"/>
      <c r="AL284" s="494"/>
      <c r="AM284" s="494"/>
      <c r="AN284" s="494" t="s">
        <v>166</v>
      </c>
      <c r="AO284" s="494" t="s">
        <v>163</v>
      </c>
      <c r="AP284" s="494"/>
      <c r="AQ284" s="494"/>
      <c r="AR284" s="494"/>
      <c r="AS284" s="494" t="s">
        <v>166</v>
      </c>
      <c r="AT284" s="494" t="s">
        <v>163</v>
      </c>
      <c r="AU284" s="494"/>
      <c r="AV284" s="494"/>
      <c r="AW284" s="494"/>
      <c r="AX284" s="494" t="s">
        <v>166</v>
      </c>
    </row>
    <row r="285" spans="2:50" ht="14.25" customHeight="1">
      <c r="B285" s="494"/>
      <c r="C285" s="494"/>
      <c r="D285" s="494"/>
      <c r="E285" s="494" t="s">
        <v>447</v>
      </c>
      <c r="F285" s="494"/>
      <c r="G285" s="494"/>
      <c r="H285" s="494"/>
      <c r="I285" s="527" t="s">
        <v>447</v>
      </c>
      <c r="J285" s="527"/>
      <c r="K285" s="527"/>
      <c r="L285" s="527"/>
      <c r="M285" s="527"/>
      <c r="N285" s="494"/>
      <c r="O285" s="494"/>
      <c r="P285" s="494" t="s">
        <v>448</v>
      </c>
      <c r="Q285" s="494"/>
      <c r="R285" s="494"/>
      <c r="S285" s="494"/>
      <c r="T285" s="494"/>
      <c r="U285" s="494" t="s">
        <v>448</v>
      </c>
      <c r="V285" s="494"/>
      <c r="W285" s="494"/>
      <c r="X285" s="494"/>
      <c r="Y285" s="494"/>
      <c r="Z285" s="494" t="s">
        <v>448</v>
      </c>
      <c r="AA285" s="494"/>
      <c r="AB285" s="494"/>
      <c r="AC285" s="494"/>
      <c r="AD285" s="494"/>
      <c r="AE285" s="494" t="s">
        <v>448</v>
      </c>
      <c r="AF285" s="494"/>
      <c r="AG285" s="494"/>
      <c r="AH285" s="494"/>
      <c r="AI285" s="494"/>
      <c r="AJ285" s="494" t="s">
        <v>448</v>
      </c>
      <c r="AK285" s="494"/>
      <c r="AL285" s="494"/>
      <c r="AM285" s="494"/>
      <c r="AN285" s="494"/>
      <c r="AO285" s="494" t="s">
        <v>448</v>
      </c>
      <c r="AP285" s="494"/>
      <c r="AQ285" s="494"/>
      <c r="AR285" s="494"/>
      <c r="AS285" s="494"/>
      <c r="AT285" s="494" t="s">
        <v>448</v>
      </c>
      <c r="AU285" s="494"/>
      <c r="AV285" s="494"/>
      <c r="AW285" s="494"/>
      <c r="AX285" s="494"/>
    </row>
    <row r="286" spans="2:50" ht="14.25" customHeight="1">
      <c r="B286" s="494"/>
      <c r="C286" s="494"/>
      <c r="D286" s="494"/>
      <c r="E286" s="203" t="s">
        <v>162</v>
      </c>
      <c r="F286" s="203" t="s">
        <v>449</v>
      </c>
      <c r="G286" s="203" t="s">
        <v>164</v>
      </c>
      <c r="H286" s="494"/>
      <c r="I286" s="204" t="s">
        <v>162</v>
      </c>
      <c r="J286" s="204" t="s">
        <v>449</v>
      </c>
      <c r="K286" s="204" t="s">
        <v>164</v>
      </c>
      <c r="L286" s="527"/>
      <c r="M286" s="527"/>
      <c r="N286" s="494"/>
      <c r="O286" s="494"/>
      <c r="P286" s="203" t="s">
        <v>162</v>
      </c>
      <c r="Q286" s="203" t="s">
        <v>449</v>
      </c>
      <c r="R286" s="203" t="s">
        <v>164</v>
      </c>
      <c r="S286" s="205" t="s">
        <v>168</v>
      </c>
      <c r="T286" s="494"/>
      <c r="U286" s="203" t="s">
        <v>162</v>
      </c>
      <c r="V286" s="203" t="s">
        <v>449</v>
      </c>
      <c r="W286" s="203" t="s">
        <v>164</v>
      </c>
      <c r="X286" s="205" t="s">
        <v>168</v>
      </c>
      <c r="Y286" s="494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494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494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494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494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494"/>
    </row>
    <row r="287" spans="2:50" ht="14.25" customHeight="1">
      <c r="B287" s="494" t="s">
        <v>145</v>
      </c>
      <c r="C287" s="203">
        <v>1</v>
      </c>
      <c r="D287" s="206" t="s">
        <v>428</v>
      </c>
      <c r="E287" s="203">
        <v>13</v>
      </c>
      <c r="F287" s="203">
        <v>1200</v>
      </c>
      <c r="G287" s="208">
        <f t="shared" ref="G287:G289" si="357">F287/E287</f>
        <v>92.307692307692307</v>
      </c>
      <c r="H287" s="529">
        <f>AVERAGE(G287:G301)</f>
        <v>85.31468531468532</v>
      </c>
      <c r="I287" s="209">
        <f>AVERAGE(P287,U287,Z287,AE287,AJ287,AO287,AT287)</f>
        <v>13</v>
      </c>
      <c r="J287" s="209">
        <f>AVERAGE(Q287,V287,AA287,AF287,AK287,AP287,AU287)</f>
        <v>1077.4864884535027</v>
      </c>
      <c r="K287" s="210">
        <f>AVERAGE(R287,W287,AB287,AG287,AL287,AQ287,AV287)</f>
        <v>82.883576034884825</v>
      </c>
      <c r="L287" s="530">
        <f>IFERROR(AVERAGE(K287:K301),"-")</f>
        <v>75.838389335807094</v>
      </c>
      <c r="M287" s="209">
        <f>RANK(K287, K$287:$K$301)</f>
        <v>1</v>
      </c>
      <c r="N287" s="494"/>
      <c r="O287" s="494"/>
      <c r="P287" s="207">
        <v>13</v>
      </c>
      <c r="Q287" s="207">
        <v>1077.4059247397918</v>
      </c>
      <c r="R287" s="208">
        <f t="shared" ref="R287:R289" si="358">Q287/P287</f>
        <v>82.877378826137829</v>
      </c>
      <c r="S287" s="205">
        <f>RANK(R287, R$287:R$301)</f>
        <v>1</v>
      </c>
      <c r="T287" s="529">
        <f>AVERAGE(R287:R301)</f>
        <v>75.836581591946924</v>
      </c>
      <c r="U287" s="207">
        <v>13</v>
      </c>
      <c r="V287" s="207">
        <v>1077.4427782162588</v>
      </c>
      <c r="W287" s="208">
        <f t="shared" ref="W287:W289" si="359">V287/U287</f>
        <v>82.880213708942989</v>
      </c>
      <c r="X287" s="205">
        <f>RANK(W287, W$287:W$301)</f>
        <v>1</v>
      </c>
      <c r="Y287" s="529">
        <f>AVERAGE(W287:W301)</f>
        <v>75.836969798484049</v>
      </c>
      <c r="Z287" s="207">
        <v>13</v>
      </c>
      <c r="AA287" s="207">
        <v>1077.4658143862775</v>
      </c>
      <c r="AB287" s="208">
        <f t="shared" ref="AB287:AB289" si="360">AA287/Z287</f>
        <v>82.881985722021355</v>
      </c>
      <c r="AC287" s="205">
        <f>RANK(AB287, AB$287:AB$301)</f>
        <v>1</v>
      </c>
      <c r="AD287" s="529">
        <f>AVERAGE(AB287:AB301)</f>
        <v>75.837495231763299</v>
      </c>
      <c r="AE287" s="207">
        <v>13</v>
      </c>
      <c r="AF287" s="207">
        <v>1077.5049199965772</v>
      </c>
      <c r="AG287" s="208">
        <f t="shared" ref="AG287:AG289" si="361">AF287/AE287</f>
        <v>82.884993845890548</v>
      </c>
      <c r="AH287" s="205">
        <f>RANK(AG287, AG$287:AG$301)</f>
        <v>1</v>
      </c>
      <c r="AI287" s="529">
        <f>AVERAGE(AG287:AG301)</f>
        <v>75.838489328095463</v>
      </c>
      <c r="AJ287" s="207">
        <v>13</v>
      </c>
      <c r="AK287" s="207">
        <v>1077.5465697410268</v>
      </c>
      <c r="AL287" s="208">
        <f t="shared" ref="AL287:AL289" si="362">AK287/AJ287</f>
        <v>82.888197672386681</v>
      </c>
      <c r="AM287" s="205">
        <f>RANK(AL287, AL$287:AL$301)</f>
        <v>1</v>
      </c>
      <c r="AN287" s="529">
        <f>AVERAGE(AL287:AL301)</f>
        <v>75.839497199151182</v>
      </c>
      <c r="AO287" s="207">
        <v>13</v>
      </c>
      <c r="AP287" s="207">
        <v>1077.5272983444872</v>
      </c>
      <c r="AQ287" s="208">
        <f t="shared" ref="AQ287:AQ289" si="363">AP287/AO287</f>
        <v>82.88671525726825</v>
      </c>
      <c r="AR287" s="205">
        <f>RANK(AQ287, AQ$287:AQ$301)</f>
        <v>1</v>
      </c>
      <c r="AS287" s="529">
        <f>AVERAGE(AQ287:AQ301)</f>
        <v>75.840236102375457</v>
      </c>
      <c r="AT287" s="207">
        <v>13</v>
      </c>
      <c r="AU287" s="207">
        <v>1077.5121137500994</v>
      </c>
      <c r="AV287" s="208">
        <f t="shared" ref="AV287:AV289" si="364">AU287/AT287</f>
        <v>82.885547211546111</v>
      </c>
      <c r="AW287" s="205">
        <f>RANK(AV287, AV$287:AV$301)</f>
        <v>1</v>
      </c>
      <c r="AX287" s="529">
        <f>AVERAGE(AV287:AV301)</f>
        <v>75.839456098833224</v>
      </c>
    </row>
    <row r="288" spans="2:50" ht="14.25" customHeight="1">
      <c r="B288" s="494"/>
      <c r="C288" s="203">
        <v>2</v>
      </c>
      <c r="D288" s="206" t="s">
        <v>663</v>
      </c>
      <c r="E288" s="203">
        <v>22</v>
      </c>
      <c r="F288" s="203">
        <v>1800</v>
      </c>
      <c r="G288" s="208">
        <f t="shared" si="357"/>
        <v>81.818181818181813</v>
      </c>
      <c r="H288" s="529"/>
      <c r="I288" s="209">
        <f t="shared" ref="I288:K289" si="365">AVERAGE(P288,U288,Z288,AE288,AJ288,AO288,AT288)</f>
        <v>22</v>
      </c>
      <c r="J288" s="209">
        <f t="shared" si="365"/>
        <v>1590.6341485725</v>
      </c>
      <c r="K288" s="210">
        <f t="shared" si="365"/>
        <v>72.301552207840913</v>
      </c>
      <c r="L288" s="530"/>
      <c r="M288" s="209">
        <f>RANK(K288, K$287:$K$301)</f>
        <v>3</v>
      </c>
      <c r="N288" s="494"/>
      <c r="O288" s="494"/>
      <c r="P288" s="207">
        <v>22</v>
      </c>
      <c r="Q288" s="207">
        <v>1590.6976744186059</v>
      </c>
      <c r="R288" s="208">
        <f t="shared" si="358"/>
        <v>72.304439746300261</v>
      </c>
      <c r="S288" s="205">
        <f t="shared" ref="S288:S289" si="366">RANK(R288, R$287:R$301)</f>
        <v>3</v>
      </c>
      <c r="T288" s="529"/>
      <c r="U288" s="207">
        <v>22</v>
      </c>
      <c r="V288" s="207">
        <v>1590.6447534766123</v>
      </c>
      <c r="W288" s="208">
        <f t="shared" si="359"/>
        <v>72.30203424893692</v>
      </c>
      <c r="X288" s="205">
        <f t="shared" ref="X288:X289" si="367">RANK(W288, W$287:W$301)</f>
        <v>3</v>
      </c>
      <c r="Y288" s="529"/>
      <c r="Z288" s="207">
        <v>22</v>
      </c>
      <c r="AA288" s="207">
        <v>1590.678733031672</v>
      </c>
      <c r="AB288" s="208">
        <f t="shared" si="360"/>
        <v>72.303578774166908</v>
      </c>
      <c r="AC288" s="205">
        <f t="shared" ref="AC288:AC289" si="368">RANK(AB288, AB$287:AB$301)</f>
        <v>3</v>
      </c>
      <c r="AD288" s="529"/>
      <c r="AE288" s="207">
        <v>22</v>
      </c>
      <c r="AF288" s="207">
        <v>1590.5844155844147</v>
      </c>
      <c r="AG288" s="208">
        <f t="shared" si="361"/>
        <v>72.299291617473401</v>
      </c>
      <c r="AH288" s="205">
        <f t="shared" ref="AH288:AH289" si="369">RANK(AG288, AG$287:AG$301)</f>
        <v>3</v>
      </c>
      <c r="AI288" s="529"/>
      <c r="AJ288" s="207">
        <v>22</v>
      </c>
      <c r="AK288" s="207">
        <v>1590.4918032786941</v>
      </c>
      <c r="AL288" s="208">
        <f t="shared" si="362"/>
        <v>72.295081967213363</v>
      </c>
      <c r="AM288" s="205">
        <f t="shared" ref="AM288:AM289" si="370">RANK(AL288, AL$287:AL$301)</f>
        <v>3</v>
      </c>
      <c r="AN288" s="529"/>
      <c r="AO288" s="207">
        <v>22</v>
      </c>
      <c r="AP288" s="207">
        <v>1590.553885787891</v>
      </c>
      <c r="AQ288" s="208">
        <f t="shared" si="363"/>
        <v>72.297903899449594</v>
      </c>
      <c r="AR288" s="205">
        <f t="shared" ref="AR288:AR289" si="371">RANK(AQ288, AQ$287:AQ$301)</f>
        <v>3</v>
      </c>
      <c r="AS288" s="529"/>
      <c r="AT288" s="207">
        <v>22</v>
      </c>
      <c r="AU288" s="207">
        <v>1590.78777442961</v>
      </c>
      <c r="AV288" s="208">
        <f t="shared" si="364"/>
        <v>72.308535201345904</v>
      </c>
      <c r="AW288" s="205">
        <f t="shared" ref="AW288:AW289" si="372">RANK(AV288, AV$287:AV$301)</f>
        <v>3</v>
      </c>
      <c r="AX288" s="529"/>
    </row>
    <row r="289" spans="2:50" ht="14.25" customHeight="1">
      <c r="B289" s="494"/>
      <c r="C289" s="203">
        <v>3</v>
      </c>
      <c r="D289" s="206" t="s">
        <v>719</v>
      </c>
      <c r="E289" s="203">
        <v>22</v>
      </c>
      <c r="F289" s="203">
        <v>1800</v>
      </c>
      <c r="G289" s="208">
        <f t="shared" si="357"/>
        <v>81.818181818181813</v>
      </c>
      <c r="H289" s="529"/>
      <c r="I289" s="209">
        <f t="shared" si="365"/>
        <v>22</v>
      </c>
      <c r="J289" s="209">
        <f t="shared" si="365"/>
        <v>1591.2608748233017</v>
      </c>
      <c r="K289" s="210">
        <f t="shared" si="365"/>
        <v>72.330039764695528</v>
      </c>
      <c r="L289" s="530"/>
      <c r="M289" s="209">
        <f>RANK(K289, K$287:$K$301)</f>
        <v>2</v>
      </c>
      <c r="N289" s="494"/>
      <c r="O289" s="494"/>
      <c r="P289" s="207">
        <v>22</v>
      </c>
      <c r="Q289" s="207">
        <v>1591.2143764748594</v>
      </c>
      <c r="R289" s="208">
        <f t="shared" si="358"/>
        <v>72.327926203402697</v>
      </c>
      <c r="S289" s="205">
        <f t="shared" si="366"/>
        <v>2</v>
      </c>
      <c r="T289" s="529"/>
      <c r="U289" s="207">
        <v>22</v>
      </c>
      <c r="V289" s="207">
        <v>1591.230551626589</v>
      </c>
      <c r="W289" s="208">
        <f t="shared" si="359"/>
        <v>72.328661437572222</v>
      </c>
      <c r="X289" s="205">
        <f t="shared" si="367"/>
        <v>2</v>
      </c>
      <c r="Y289" s="529"/>
      <c r="Z289" s="207">
        <v>22</v>
      </c>
      <c r="AA289" s="207">
        <v>1591.1922663802361</v>
      </c>
      <c r="AB289" s="208">
        <f t="shared" si="360"/>
        <v>72.326921199101648</v>
      </c>
      <c r="AC289" s="205">
        <f t="shared" si="368"/>
        <v>2</v>
      </c>
      <c r="AD289" s="529"/>
      <c r="AE289" s="207">
        <v>22</v>
      </c>
      <c r="AF289" s="207">
        <v>1591.286015460294</v>
      </c>
      <c r="AG289" s="208">
        <f t="shared" si="361"/>
        <v>72.331182520922454</v>
      </c>
      <c r="AH289" s="205">
        <f t="shared" si="369"/>
        <v>2</v>
      </c>
      <c r="AI289" s="529"/>
      <c r="AJ289" s="207">
        <v>22</v>
      </c>
      <c r="AK289" s="207">
        <v>1591.3746630727765</v>
      </c>
      <c r="AL289" s="208">
        <f t="shared" si="362"/>
        <v>72.335211957853474</v>
      </c>
      <c r="AM289" s="205">
        <f t="shared" si="370"/>
        <v>2</v>
      </c>
      <c r="AN289" s="529"/>
      <c r="AO289" s="207">
        <v>22</v>
      </c>
      <c r="AP289" s="207">
        <v>1591.3939613089872</v>
      </c>
      <c r="AQ289" s="208">
        <f t="shared" si="363"/>
        <v>72.336089150408512</v>
      </c>
      <c r="AR289" s="205">
        <f t="shared" si="371"/>
        <v>2</v>
      </c>
      <c r="AS289" s="529"/>
      <c r="AT289" s="207">
        <v>22</v>
      </c>
      <c r="AU289" s="207">
        <v>1591.1342894393688</v>
      </c>
      <c r="AV289" s="208">
        <f t="shared" si="364"/>
        <v>72.324285883607672</v>
      </c>
      <c r="AW289" s="205">
        <f t="shared" si="372"/>
        <v>2</v>
      </c>
      <c r="AX289" s="529"/>
    </row>
    <row r="290" spans="2:50" ht="14.25" customHeight="1">
      <c r="B290" s="494"/>
      <c r="C290" s="203">
        <v>4</v>
      </c>
      <c r="D290" s="206"/>
      <c r="E290" s="203"/>
      <c r="F290" s="203"/>
      <c r="G290" s="208"/>
      <c r="H290" s="529"/>
      <c r="I290" s="209"/>
      <c r="J290" s="209"/>
      <c r="K290" s="210"/>
      <c r="L290" s="530"/>
      <c r="M290" s="209"/>
      <c r="N290" s="494"/>
      <c r="O290" s="494"/>
      <c r="P290" s="207"/>
      <c r="Q290" s="207"/>
      <c r="R290" s="208"/>
      <c r="S290" s="205"/>
      <c r="T290" s="529"/>
      <c r="U290" s="207"/>
      <c r="V290" s="207"/>
      <c r="W290" s="208"/>
      <c r="X290" s="205"/>
      <c r="Y290" s="529"/>
      <c r="Z290" s="207"/>
      <c r="AA290" s="207"/>
      <c r="AB290" s="208"/>
      <c r="AC290" s="205"/>
      <c r="AD290" s="529"/>
      <c r="AE290" s="207"/>
      <c r="AF290" s="207"/>
      <c r="AG290" s="208"/>
      <c r="AH290" s="205"/>
      <c r="AI290" s="529"/>
      <c r="AJ290" s="207"/>
      <c r="AK290" s="207"/>
      <c r="AL290" s="208"/>
      <c r="AM290" s="205"/>
      <c r="AN290" s="529"/>
      <c r="AO290" s="207"/>
      <c r="AP290" s="207"/>
      <c r="AQ290" s="208"/>
      <c r="AR290" s="205"/>
      <c r="AS290" s="529"/>
      <c r="AT290" s="207"/>
      <c r="AU290" s="207"/>
      <c r="AV290" s="208"/>
      <c r="AW290" s="205"/>
      <c r="AX290" s="529"/>
    </row>
    <row r="291" spans="2:50" ht="14.25" customHeight="1">
      <c r="B291" s="494"/>
      <c r="C291" s="203">
        <v>5</v>
      </c>
      <c r="D291" s="206"/>
      <c r="E291" s="203"/>
      <c r="F291" s="203"/>
      <c r="G291" s="208"/>
      <c r="H291" s="529"/>
      <c r="I291" s="209"/>
      <c r="J291" s="209"/>
      <c r="K291" s="210"/>
      <c r="L291" s="530"/>
      <c r="M291" s="209"/>
      <c r="N291" s="494"/>
      <c r="O291" s="494"/>
      <c r="P291" s="207"/>
      <c r="Q291" s="207"/>
      <c r="R291" s="208"/>
      <c r="S291" s="205"/>
      <c r="T291" s="529"/>
      <c r="U291" s="207"/>
      <c r="V291" s="207"/>
      <c r="W291" s="208"/>
      <c r="X291" s="205"/>
      <c r="Y291" s="529"/>
      <c r="Z291" s="207"/>
      <c r="AA291" s="207"/>
      <c r="AB291" s="208"/>
      <c r="AC291" s="205"/>
      <c r="AD291" s="529"/>
      <c r="AE291" s="207"/>
      <c r="AF291" s="207"/>
      <c r="AG291" s="208"/>
      <c r="AH291" s="205"/>
      <c r="AI291" s="529"/>
      <c r="AJ291" s="207"/>
      <c r="AK291" s="207"/>
      <c r="AL291" s="208"/>
      <c r="AM291" s="205"/>
      <c r="AN291" s="529"/>
      <c r="AO291" s="207"/>
      <c r="AP291" s="207"/>
      <c r="AQ291" s="208"/>
      <c r="AR291" s="205"/>
      <c r="AS291" s="529"/>
      <c r="AT291" s="207"/>
      <c r="AU291" s="207"/>
      <c r="AV291" s="208"/>
      <c r="AW291" s="205"/>
      <c r="AX291" s="529"/>
    </row>
    <row r="292" spans="2:50" ht="14.25" customHeight="1">
      <c r="B292" s="494"/>
      <c r="C292" s="203">
        <v>6</v>
      </c>
      <c r="D292" s="206"/>
      <c r="E292" s="203"/>
      <c r="F292" s="203"/>
      <c r="G292" s="208"/>
      <c r="H292" s="529"/>
      <c r="I292" s="209"/>
      <c r="J292" s="209"/>
      <c r="K292" s="210"/>
      <c r="L292" s="530"/>
      <c r="M292" s="209"/>
      <c r="N292" s="494"/>
      <c r="O292" s="494"/>
      <c r="P292" s="207"/>
      <c r="Q292" s="207"/>
      <c r="R292" s="208"/>
      <c r="S292" s="205"/>
      <c r="T292" s="529"/>
      <c r="U292" s="207"/>
      <c r="V292" s="207"/>
      <c r="W292" s="208"/>
      <c r="X292" s="205"/>
      <c r="Y292" s="529"/>
      <c r="Z292" s="207"/>
      <c r="AA292" s="207"/>
      <c r="AB292" s="208"/>
      <c r="AC292" s="205"/>
      <c r="AD292" s="529"/>
      <c r="AE292" s="207"/>
      <c r="AF292" s="207"/>
      <c r="AG292" s="208"/>
      <c r="AH292" s="205"/>
      <c r="AI292" s="529"/>
      <c r="AJ292" s="207"/>
      <c r="AK292" s="207"/>
      <c r="AL292" s="208"/>
      <c r="AM292" s="205"/>
      <c r="AN292" s="529"/>
      <c r="AO292" s="207"/>
      <c r="AP292" s="207"/>
      <c r="AQ292" s="208"/>
      <c r="AR292" s="205"/>
      <c r="AS292" s="529"/>
      <c r="AT292" s="207"/>
      <c r="AU292" s="207"/>
      <c r="AV292" s="208"/>
      <c r="AW292" s="205"/>
      <c r="AX292" s="529"/>
    </row>
    <row r="293" spans="2:50" ht="14.25" customHeight="1">
      <c r="B293" s="494"/>
      <c r="C293" s="203">
        <v>7</v>
      </c>
      <c r="D293" s="206"/>
      <c r="E293" s="203"/>
      <c r="F293" s="203"/>
      <c r="G293" s="208"/>
      <c r="H293" s="529"/>
      <c r="I293" s="209"/>
      <c r="J293" s="209"/>
      <c r="K293" s="210"/>
      <c r="L293" s="530"/>
      <c r="M293" s="209"/>
      <c r="N293" s="494"/>
      <c r="O293" s="494"/>
      <c r="P293" s="207"/>
      <c r="Q293" s="207"/>
      <c r="R293" s="208"/>
      <c r="S293" s="205"/>
      <c r="T293" s="529"/>
      <c r="U293" s="207"/>
      <c r="V293" s="207"/>
      <c r="W293" s="208"/>
      <c r="X293" s="205"/>
      <c r="Y293" s="529"/>
      <c r="Z293" s="207"/>
      <c r="AA293" s="207"/>
      <c r="AB293" s="208"/>
      <c r="AC293" s="205"/>
      <c r="AD293" s="529"/>
      <c r="AE293" s="207"/>
      <c r="AF293" s="207"/>
      <c r="AG293" s="208"/>
      <c r="AH293" s="205"/>
      <c r="AI293" s="529"/>
      <c r="AJ293" s="207"/>
      <c r="AK293" s="207"/>
      <c r="AL293" s="208"/>
      <c r="AM293" s="205"/>
      <c r="AN293" s="529"/>
      <c r="AO293" s="207"/>
      <c r="AP293" s="207"/>
      <c r="AQ293" s="208"/>
      <c r="AR293" s="205"/>
      <c r="AS293" s="529"/>
      <c r="AT293" s="207"/>
      <c r="AU293" s="207"/>
      <c r="AV293" s="208"/>
      <c r="AW293" s="205"/>
      <c r="AX293" s="529"/>
    </row>
    <row r="294" spans="2:50" ht="14.25" customHeight="1">
      <c r="B294" s="494"/>
      <c r="C294" s="203">
        <v>8</v>
      </c>
      <c r="D294" s="206"/>
      <c r="E294" s="203"/>
      <c r="F294" s="203"/>
      <c r="G294" s="208"/>
      <c r="H294" s="529"/>
      <c r="I294" s="209"/>
      <c r="J294" s="209"/>
      <c r="K294" s="210"/>
      <c r="L294" s="530"/>
      <c r="M294" s="209"/>
      <c r="N294" s="494"/>
      <c r="O294" s="494"/>
      <c r="P294" s="207"/>
      <c r="Q294" s="207"/>
      <c r="R294" s="208"/>
      <c r="S294" s="205"/>
      <c r="T294" s="529"/>
      <c r="U294" s="207"/>
      <c r="V294" s="207"/>
      <c r="W294" s="208"/>
      <c r="X294" s="205"/>
      <c r="Y294" s="529"/>
      <c r="Z294" s="207"/>
      <c r="AA294" s="207"/>
      <c r="AB294" s="208"/>
      <c r="AC294" s="205"/>
      <c r="AD294" s="529"/>
      <c r="AE294" s="207"/>
      <c r="AF294" s="207"/>
      <c r="AG294" s="208"/>
      <c r="AH294" s="205"/>
      <c r="AI294" s="529"/>
      <c r="AJ294" s="207"/>
      <c r="AK294" s="207"/>
      <c r="AL294" s="208"/>
      <c r="AM294" s="205"/>
      <c r="AN294" s="529"/>
      <c r="AO294" s="207"/>
      <c r="AP294" s="207"/>
      <c r="AQ294" s="208"/>
      <c r="AR294" s="205"/>
      <c r="AS294" s="529"/>
      <c r="AT294" s="207"/>
      <c r="AU294" s="207"/>
      <c r="AV294" s="208"/>
      <c r="AW294" s="205"/>
      <c r="AX294" s="529"/>
    </row>
    <row r="295" spans="2:50" ht="14.25" customHeight="1">
      <c r="B295" s="494"/>
      <c r="C295" s="203">
        <v>9</v>
      </c>
      <c r="D295" s="206"/>
      <c r="E295" s="203"/>
      <c r="F295" s="203"/>
      <c r="G295" s="208"/>
      <c r="H295" s="529"/>
      <c r="I295" s="209"/>
      <c r="J295" s="209"/>
      <c r="K295" s="210"/>
      <c r="L295" s="530"/>
      <c r="M295" s="209"/>
      <c r="N295" s="494"/>
      <c r="O295" s="494"/>
      <c r="P295" s="207"/>
      <c r="Q295" s="207"/>
      <c r="R295" s="208"/>
      <c r="S295" s="205"/>
      <c r="T295" s="529"/>
      <c r="U295" s="207"/>
      <c r="V295" s="207"/>
      <c r="W295" s="208"/>
      <c r="X295" s="205"/>
      <c r="Y295" s="529"/>
      <c r="Z295" s="207"/>
      <c r="AA295" s="207"/>
      <c r="AB295" s="208"/>
      <c r="AC295" s="205"/>
      <c r="AD295" s="529"/>
      <c r="AE295" s="207"/>
      <c r="AF295" s="207"/>
      <c r="AG295" s="208"/>
      <c r="AH295" s="205"/>
      <c r="AI295" s="529"/>
      <c r="AJ295" s="207"/>
      <c r="AK295" s="207"/>
      <c r="AL295" s="208"/>
      <c r="AM295" s="205"/>
      <c r="AN295" s="529"/>
      <c r="AO295" s="207"/>
      <c r="AP295" s="207"/>
      <c r="AQ295" s="208"/>
      <c r="AR295" s="205"/>
      <c r="AS295" s="529"/>
      <c r="AT295" s="207"/>
      <c r="AU295" s="207"/>
      <c r="AV295" s="208"/>
      <c r="AW295" s="205"/>
      <c r="AX295" s="529"/>
    </row>
    <row r="296" spans="2:50" ht="14.25" customHeight="1">
      <c r="B296" s="494"/>
      <c r="C296" s="203">
        <v>10</v>
      </c>
      <c r="D296" s="206"/>
      <c r="E296" s="203"/>
      <c r="F296" s="203"/>
      <c r="G296" s="208"/>
      <c r="H296" s="529"/>
      <c r="I296" s="209"/>
      <c r="J296" s="209"/>
      <c r="K296" s="210"/>
      <c r="L296" s="530"/>
      <c r="M296" s="209"/>
      <c r="N296" s="494"/>
      <c r="O296" s="494"/>
      <c r="P296" s="207"/>
      <c r="Q296" s="207"/>
      <c r="R296" s="208"/>
      <c r="S296" s="205"/>
      <c r="T296" s="529"/>
      <c r="U296" s="207"/>
      <c r="V296" s="207"/>
      <c r="W296" s="208"/>
      <c r="X296" s="205"/>
      <c r="Y296" s="529"/>
      <c r="Z296" s="207"/>
      <c r="AA296" s="207"/>
      <c r="AB296" s="208"/>
      <c r="AC296" s="205"/>
      <c r="AD296" s="529"/>
      <c r="AE296" s="207"/>
      <c r="AF296" s="207"/>
      <c r="AG296" s="208"/>
      <c r="AH296" s="205"/>
      <c r="AI296" s="529"/>
      <c r="AJ296" s="207"/>
      <c r="AK296" s="207"/>
      <c r="AL296" s="208"/>
      <c r="AM296" s="205"/>
      <c r="AN296" s="529"/>
      <c r="AO296" s="207"/>
      <c r="AP296" s="207"/>
      <c r="AQ296" s="208"/>
      <c r="AR296" s="205"/>
      <c r="AS296" s="529"/>
      <c r="AT296" s="207"/>
      <c r="AU296" s="207"/>
      <c r="AV296" s="208"/>
      <c r="AW296" s="205"/>
      <c r="AX296" s="529"/>
    </row>
    <row r="297" spans="2:50" ht="14.25" customHeight="1">
      <c r="B297" s="494"/>
      <c r="C297" s="203">
        <v>11</v>
      </c>
      <c r="D297" s="206"/>
      <c r="E297" s="203"/>
      <c r="F297" s="203"/>
      <c r="G297" s="208"/>
      <c r="H297" s="529"/>
      <c r="I297" s="209"/>
      <c r="J297" s="209"/>
      <c r="K297" s="210"/>
      <c r="L297" s="530"/>
      <c r="M297" s="209"/>
      <c r="N297" s="494"/>
      <c r="O297" s="494"/>
      <c r="P297" s="203"/>
      <c r="Q297" s="203"/>
      <c r="R297" s="208"/>
      <c r="S297" s="205"/>
      <c r="T297" s="529"/>
      <c r="U297" s="203"/>
      <c r="V297" s="203"/>
      <c r="W297" s="208"/>
      <c r="X297" s="205"/>
      <c r="Y297" s="529"/>
      <c r="Z297" s="203"/>
      <c r="AA297" s="203"/>
      <c r="AB297" s="208"/>
      <c r="AC297" s="205"/>
      <c r="AD297" s="529"/>
      <c r="AE297" s="203"/>
      <c r="AF297" s="203"/>
      <c r="AG297" s="208"/>
      <c r="AH297" s="205"/>
      <c r="AI297" s="529"/>
      <c r="AJ297" s="203"/>
      <c r="AK297" s="203"/>
      <c r="AL297" s="208"/>
      <c r="AM297" s="205"/>
      <c r="AN297" s="529"/>
      <c r="AO297" s="203"/>
      <c r="AP297" s="203"/>
      <c r="AQ297" s="208"/>
      <c r="AR297" s="205"/>
      <c r="AS297" s="529"/>
      <c r="AT297" s="203"/>
      <c r="AU297" s="203"/>
      <c r="AV297" s="208"/>
      <c r="AW297" s="205"/>
      <c r="AX297" s="529"/>
    </row>
    <row r="298" spans="2:50" ht="14.25" customHeight="1">
      <c r="B298" s="494"/>
      <c r="C298" s="203">
        <v>12</v>
      </c>
      <c r="D298" s="206"/>
      <c r="E298" s="203"/>
      <c r="F298" s="203"/>
      <c r="G298" s="208"/>
      <c r="H298" s="529"/>
      <c r="I298" s="209"/>
      <c r="J298" s="209"/>
      <c r="K298" s="210"/>
      <c r="L298" s="530"/>
      <c r="M298" s="209"/>
      <c r="N298" s="494"/>
      <c r="O298" s="494"/>
      <c r="P298" s="203"/>
      <c r="Q298" s="203"/>
      <c r="R298" s="208"/>
      <c r="S298" s="205"/>
      <c r="T298" s="529"/>
      <c r="U298" s="203"/>
      <c r="V298" s="203"/>
      <c r="W298" s="208"/>
      <c r="X298" s="205"/>
      <c r="Y298" s="529"/>
      <c r="Z298" s="203"/>
      <c r="AA298" s="203"/>
      <c r="AB298" s="208"/>
      <c r="AC298" s="205"/>
      <c r="AD298" s="529"/>
      <c r="AE298" s="203"/>
      <c r="AF298" s="203"/>
      <c r="AG298" s="208"/>
      <c r="AH298" s="205"/>
      <c r="AI298" s="529"/>
      <c r="AJ298" s="203"/>
      <c r="AK298" s="203"/>
      <c r="AL298" s="208"/>
      <c r="AM298" s="205"/>
      <c r="AN298" s="529"/>
      <c r="AO298" s="203"/>
      <c r="AP298" s="203"/>
      <c r="AQ298" s="208"/>
      <c r="AR298" s="205"/>
      <c r="AS298" s="529"/>
      <c r="AT298" s="203"/>
      <c r="AU298" s="203"/>
      <c r="AV298" s="208"/>
      <c r="AW298" s="205"/>
      <c r="AX298" s="529"/>
    </row>
    <row r="299" spans="2:50" ht="14.25" customHeight="1">
      <c r="B299" s="494"/>
      <c r="C299" s="203">
        <v>13</v>
      </c>
      <c r="D299" s="206"/>
      <c r="E299" s="203"/>
      <c r="F299" s="203"/>
      <c r="G299" s="208"/>
      <c r="H299" s="529"/>
      <c r="I299" s="209"/>
      <c r="J299" s="209"/>
      <c r="K299" s="210"/>
      <c r="L299" s="530"/>
      <c r="M299" s="209"/>
      <c r="N299" s="494"/>
      <c r="O299" s="494"/>
      <c r="P299" s="203"/>
      <c r="Q299" s="203"/>
      <c r="R299" s="208"/>
      <c r="S299" s="205"/>
      <c r="T299" s="529"/>
      <c r="U299" s="203"/>
      <c r="V299" s="203"/>
      <c r="W299" s="208"/>
      <c r="X299" s="205"/>
      <c r="Y299" s="529"/>
      <c r="Z299" s="203"/>
      <c r="AA299" s="203"/>
      <c r="AB299" s="208"/>
      <c r="AC299" s="205"/>
      <c r="AD299" s="529"/>
      <c r="AE299" s="203"/>
      <c r="AF299" s="203"/>
      <c r="AG299" s="208"/>
      <c r="AH299" s="205"/>
      <c r="AI299" s="529"/>
      <c r="AJ299" s="203"/>
      <c r="AK299" s="203"/>
      <c r="AL299" s="208"/>
      <c r="AM299" s="205"/>
      <c r="AN299" s="529"/>
      <c r="AO299" s="203"/>
      <c r="AP299" s="203"/>
      <c r="AQ299" s="208"/>
      <c r="AR299" s="205"/>
      <c r="AS299" s="529"/>
      <c r="AT299" s="203"/>
      <c r="AU299" s="203"/>
      <c r="AV299" s="208"/>
      <c r="AW299" s="205"/>
      <c r="AX299" s="529"/>
    </row>
    <row r="300" spans="2:50" ht="14.25" customHeight="1">
      <c r="B300" s="494"/>
      <c r="C300" s="203">
        <v>14</v>
      </c>
      <c r="D300" s="206"/>
      <c r="E300" s="203"/>
      <c r="F300" s="203"/>
      <c r="G300" s="208"/>
      <c r="H300" s="529"/>
      <c r="I300" s="209"/>
      <c r="J300" s="209"/>
      <c r="K300" s="210"/>
      <c r="L300" s="530"/>
      <c r="M300" s="209"/>
      <c r="N300" s="494"/>
      <c r="O300" s="494"/>
      <c r="P300" s="203"/>
      <c r="Q300" s="203"/>
      <c r="R300" s="208"/>
      <c r="S300" s="205"/>
      <c r="T300" s="529"/>
      <c r="U300" s="203"/>
      <c r="V300" s="203"/>
      <c r="W300" s="208"/>
      <c r="X300" s="205"/>
      <c r="Y300" s="529"/>
      <c r="Z300" s="203"/>
      <c r="AA300" s="203"/>
      <c r="AB300" s="208"/>
      <c r="AC300" s="205"/>
      <c r="AD300" s="529"/>
      <c r="AE300" s="203"/>
      <c r="AF300" s="203"/>
      <c r="AG300" s="208"/>
      <c r="AH300" s="205"/>
      <c r="AI300" s="529"/>
      <c r="AJ300" s="203"/>
      <c r="AK300" s="203"/>
      <c r="AL300" s="208"/>
      <c r="AM300" s="205"/>
      <c r="AN300" s="529"/>
      <c r="AO300" s="203"/>
      <c r="AP300" s="203"/>
      <c r="AQ300" s="208"/>
      <c r="AR300" s="205"/>
      <c r="AS300" s="529"/>
      <c r="AT300" s="203"/>
      <c r="AU300" s="203"/>
      <c r="AV300" s="208"/>
      <c r="AW300" s="205"/>
      <c r="AX300" s="529"/>
    </row>
    <row r="301" spans="2:50" ht="14.25" customHeight="1">
      <c r="B301" s="494"/>
      <c r="C301" s="203">
        <v>15</v>
      </c>
      <c r="D301" s="206"/>
      <c r="E301" s="203"/>
      <c r="F301" s="203"/>
      <c r="G301" s="208"/>
      <c r="H301" s="529"/>
      <c r="I301" s="209"/>
      <c r="J301" s="209"/>
      <c r="K301" s="210"/>
      <c r="L301" s="530"/>
      <c r="M301" s="209"/>
      <c r="N301" s="494"/>
      <c r="O301" s="494"/>
      <c r="P301" s="203"/>
      <c r="Q301" s="207"/>
      <c r="R301" s="208"/>
      <c r="S301" s="205"/>
      <c r="T301" s="529"/>
      <c r="U301" s="203"/>
      <c r="V301" s="203"/>
      <c r="W301" s="208"/>
      <c r="X301" s="205"/>
      <c r="Y301" s="529"/>
      <c r="Z301" s="203"/>
      <c r="AA301" s="203"/>
      <c r="AB301" s="208"/>
      <c r="AC301" s="205"/>
      <c r="AD301" s="529"/>
      <c r="AE301" s="203"/>
      <c r="AF301" s="203"/>
      <c r="AG301" s="208"/>
      <c r="AH301" s="205"/>
      <c r="AI301" s="529"/>
      <c r="AJ301" s="203"/>
      <c r="AK301" s="203"/>
      <c r="AL301" s="208"/>
      <c r="AM301" s="205"/>
      <c r="AN301" s="529"/>
      <c r="AO301" s="203"/>
      <c r="AP301" s="203"/>
      <c r="AQ301" s="208"/>
      <c r="AR301" s="205"/>
      <c r="AS301" s="529"/>
      <c r="AT301" s="203"/>
      <c r="AU301" s="203"/>
      <c r="AV301" s="208"/>
      <c r="AW301" s="205"/>
      <c r="AX301" s="529"/>
    </row>
    <row r="302" spans="2:50" ht="14.25" customHeight="1" collapsed="1">
      <c r="B302" s="531" t="s">
        <v>763</v>
      </c>
      <c r="C302" s="532"/>
      <c r="D302" s="532"/>
      <c r="E302" s="532"/>
      <c r="F302" s="532"/>
      <c r="G302" s="532"/>
      <c r="H302" s="532"/>
      <c r="I302" s="532"/>
      <c r="J302" s="532"/>
      <c r="K302" s="532"/>
      <c r="L302" s="532"/>
      <c r="M302" s="533"/>
      <c r="N302" s="575" t="s">
        <v>445</v>
      </c>
      <c r="O302" s="575" t="s">
        <v>105</v>
      </c>
      <c r="P302" s="587">
        <f>AT282+1</f>
        <v>45972</v>
      </c>
      <c r="Q302" s="588"/>
      <c r="R302" s="588"/>
      <c r="S302" s="588"/>
      <c r="T302" s="588"/>
      <c r="U302" s="589">
        <f>P302+1</f>
        <v>45973</v>
      </c>
      <c r="V302" s="590"/>
      <c r="W302" s="590"/>
      <c r="X302" s="590"/>
      <c r="Y302" s="590"/>
      <c r="Z302" s="587">
        <f t="shared" ref="Z302" si="373">U302+1</f>
        <v>45974</v>
      </c>
      <c r="AA302" s="588"/>
      <c r="AB302" s="588"/>
      <c r="AC302" s="588"/>
      <c r="AD302" s="588"/>
      <c r="AE302" s="589">
        <f t="shared" ref="AE302" si="374">Z302+1</f>
        <v>45975</v>
      </c>
      <c r="AF302" s="590"/>
      <c r="AG302" s="590"/>
      <c r="AH302" s="590"/>
      <c r="AI302" s="590"/>
      <c r="AJ302" s="591">
        <f t="shared" ref="AJ302" si="375">AE302+1</f>
        <v>45976</v>
      </c>
      <c r="AK302" s="592"/>
      <c r="AL302" s="592"/>
      <c r="AM302" s="592"/>
      <c r="AN302" s="593"/>
      <c r="AO302" s="589">
        <f t="shared" ref="AO302" si="376">AJ302+1</f>
        <v>45977</v>
      </c>
      <c r="AP302" s="590"/>
      <c r="AQ302" s="590"/>
      <c r="AR302" s="590"/>
      <c r="AS302" s="590"/>
      <c r="AT302" s="591">
        <f t="shared" ref="AT302" si="377">AO302+1</f>
        <v>45978</v>
      </c>
      <c r="AU302" s="592"/>
      <c r="AV302" s="592"/>
      <c r="AW302" s="592"/>
      <c r="AX302" s="593"/>
    </row>
    <row r="303" spans="2:50" ht="14.25" customHeight="1">
      <c r="B303" s="534"/>
      <c r="C303" s="534"/>
      <c r="D303" s="534"/>
      <c r="E303" s="534"/>
      <c r="F303" s="534"/>
      <c r="G303" s="534"/>
      <c r="H303" s="534"/>
      <c r="I303" s="534"/>
      <c r="J303" s="534"/>
      <c r="K303" s="534"/>
      <c r="L303" s="534"/>
      <c r="M303" s="535"/>
      <c r="N303" s="577"/>
      <c r="O303" s="577"/>
      <c r="P303" s="594">
        <f>P302</f>
        <v>45972</v>
      </c>
      <c r="Q303" s="594"/>
      <c r="R303" s="594"/>
      <c r="S303" s="594"/>
      <c r="T303" s="594"/>
      <c r="U303" s="595">
        <f>U302</f>
        <v>45973</v>
      </c>
      <c r="V303" s="595"/>
      <c r="W303" s="595"/>
      <c r="X303" s="595"/>
      <c r="Y303" s="595"/>
      <c r="Z303" s="594">
        <f t="shared" ref="Z303" si="378">Z302</f>
        <v>45974</v>
      </c>
      <c r="AA303" s="594"/>
      <c r="AB303" s="594"/>
      <c r="AC303" s="594"/>
      <c r="AD303" s="594"/>
      <c r="AE303" s="595">
        <f t="shared" ref="AE303" si="379">AE302</f>
        <v>45975</v>
      </c>
      <c r="AF303" s="595"/>
      <c r="AG303" s="595"/>
      <c r="AH303" s="595"/>
      <c r="AI303" s="595"/>
      <c r="AJ303" s="596">
        <f t="shared" ref="AJ303" si="380">AJ302</f>
        <v>45976</v>
      </c>
      <c r="AK303" s="597"/>
      <c r="AL303" s="597"/>
      <c r="AM303" s="597"/>
      <c r="AN303" s="598"/>
      <c r="AO303" s="595">
        <f t="shared" ref="AO303" si="381">AO302</f>
        <v>45977</v>
      </c>
      <c r="AP303" s="595"/>
      <c r="AQ303" s="595"/>
      <c r="AR303" s="595"/>
      <c r="AS303" s="595"/>
      <c r="AT303" s="596">
        <f t="shared" ref="AT303" si="382">AT302</f>
        <v>45978</v>
      </c>
      <c r="AU303" s="597"/>
      <c r="AV303" s="597"/>
      <c r="AW303" s="597"/>
      <c r="AX303" s="598"/>
    </row>
    <row r="304" spans="2:50" ht="14.25" customHeight="1">
      <c r="B304" s="494" t="s">
        <v>165</v>
      </c>
      <c r="C304" s="494" t="s">
        <v>160</v>
      </c>
      <c r="D304" s="494"/>
      <c r="E304" s="494" t="s">
        <v>161</v>
      </c>
      <c r="F304" s="494"/>
      <c r="G304" s="494"/>
      <c r="H304" s="494" t="s">
        <v>166</v>
      </c>
      <c r="I304" s="527" t="s">
        <v>446</v>
      </c>
      <c r="J304" s="527"/>
      <c r="K304" s="527"/>
      <c r="L304" s="527" t="s">
        <v>166</v>
      </c>
      <c r="M304" s="527" t="s">
        <v>168</v>
      </c>
      <c r="N304" s="494"/>
      <c r="O304" s="494" t="s">
        <v>167</v>
      </c>
      <c r="P304" s="494" t="s">
        <v>163</v>
      </c>
      <c r="Q304" s="494"/>
      <c r="R304" s="494"/>
      <c r="S304" s="494"/>
      <c r="T304" s="494" t="s">
        <v>166</v>
      </c>
      <c r="U304" s="494" t="s">
        <v>163</v>
      </c>
      <c r="V304" s="494"/>
      <c r="W304" s="494"/>
      <c r="X304" s="494"/>
      <c r="Y304" s="494" t="s">
        <v>166</v>
      </c>
      <c r="Z304" s="494" t="s">
        <v>163</v>
      </c>
      <c r="AA304" s="494"/>
      <c r="AB304" s="494"/>
      <c r="AC304" s="494"/>
      <c r="AD304" s="494" t="s">
        <v>166</v>
      </c>
      <c r="AE304" s="494" t="s">
        <v>163</v>
      </c>
      <c r="AF304" s="494"/>
      <c r="AG304" s="494"/>
      <c r="AH304" s="494"/>
      <c r="AI304" s="494" t="s">
        <v>166</v>
      </c>
      <c r="AJ304" s="494" t="s">
        <v>163</v>
      </c>
      <c r="AK304" s="494"/>
      <c r="AL304" s="494"/>
      <c r="AM304" s="494"/>
      <c r="AN304" s="494" t="s">
        <v>166</v>
      </c>
      <c r="AO304" s="494" t="s">
        <v>163</v>
      </c>
      <c r="AP304" s="494"/>
      <c r="AQ304" s="494"/>
      <c r="AR304" s="494"/>
      <c r="AS304" s="494" t="s">
        <v>166</v>
      </c>
      <c r="AT304" s="494" t="s">
        <v>163</v>
      </c>
      <c r="AU304" s="494"/>
      <c r="AV304" s="494"/>
      <c r="AW304" s="494"/>
      <c r="AX304" s="494" t="s">
        <v>166</v>
      </c>
    </row>
    <row r="305" spans="2:50" ht="14.25" customHeight="1">
      <c r="B305" s="494"/>
      <c r="C305" s="494"/>
      <c r="D305" s="494"/>
      <c r="E305" s="494" t="s">
        <v>447</v>
      </c>
      <c r="F305" s="494"/>
      <c r="G305" s="494"/>
      <c r="H305" s="494"/>
      <c r="I305" s="527" t="s">
        <v>447</v>
      </c>
      <c r="J305" s="527"/>
      <c r="K305" s="527"/>
      <c r="L305" s="527"/>
      <c r="M305" s="527"/>
      <c r="N305" s="494"/>
      <c r="O305" s="494"/>
      <c r="P305" s="494" t="s">
        <v>448</v>
      </c>
      <c r="Q305" s="494"/>
      <c r="R305" s="494"/>
      <c r="S305" s="494"/>
      <c r="T305" s="494"/>
      <c r="U305" s="494" t="s">
        <v>448</v>
      </c>
      <c r="V305" s="494"/>
      <c r="W305" s="494"/>
      <c r="X305" s="494"/>
      <c r="Y305" s="494"/>
      <c r="Z305" s="494" t="s">
        <v>448</v>
      </c>
      <c r="AA305" s="494"/>
      <c r="AB305" s="494"/>
      <c r="AC305" s="494"/>
      <c r="AD305" s="494"/>
      <c r="AE305" s="494" t="s">
        <v>448</v>
      </c>
      <c r="AF305" s="494"/>
      <c r="AG305" s="494"/>
      <c r="AH305" s="494"/>
      <c r="AI305" s="494"/>
      <c r="AJ305" s="494" t="s">
        <v>448</v>
      </c>
      <c r="AK305" s="494"/>
      <c r="AL305" s="494"/>
      <c r="AM305" s="494"/>
      <c r="AN305" s="494"/>
      <c r="AO305" s="494" t="s">
        <v>448</v>
      </c>
      <c r="AP305" s="494"/>
      <c r="AQ305" s="494"/>
      <c r="AR305" s="494"/>
      <c r="AS305" s="494"/>
      <c r="AT305" s="494" t="s">
        <v>448</v>
      </c>
      <c r="AU305" s="494"/>
      <c r="AV305" s="494"/>
      <c r="AW305" s="494"/>
      <c r="AX305" s="494"/>
    </row>
    <row r="306" spans="2:50" ht="14.25" customHeight="1">
      <c r="B306" s="494"/>
      <c r="C306" s="494"/>
      <c r="D306" s="494"/>
      <c r="E306" s="203" t="s">
        <v>162</v>
      </c>
      <c r="F306" s="203" t="s">
        <v>449</v>
      </c>
      <c r="G306" s="203" t="s">
        <v>164</v>
      </c>
      <c r="H306" s="494"/>
      <c r="I306" s="204" t="s">
        <v>162</v>
      </c>
      <c r="J306" s="204" t="s">
        <v>449</v>
      </c>
      <c r="K306" s="204" t="s">
        <v>164</v>
      </c>
      <c r="L306" s="527"/>
      <c r="M306" s="527"/>
      <c r="N306" s="494"/>
      <c r="O306" s="494"/>
      <c r="P306" s="203" t="s">
        <v>162</v>
      </c>
      <c r="Q306" s="203" t="s">
        <v>449</v>
      </c>
      <c r="R306" s="203" t="s">
        <v>164</v>
      </c>
      <c r="S306" s="205" t="s">
        <v>168</v>
      </c>
      <c r="T306" s="494"/>
      <c r="U306" s="203" t="s">
        <v>162</v>
      </c>
      <c r="V306" s="203" t="s">
        <v>449</v>
      </c>
      <c r="W306" s="203" t="s">
        <v>164</v>
      </c>
      <c r="X306" s="205" t="s">
        <v>168</v>
      </c>
      <c r="Y306" s="494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494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494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494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494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494"/>
    </row>
    <row r="307" spans="2:50" ht="14.25" customHeight="1">
      <c r="B307" s="494" t="s">
        <v>145</v>
      </c>
      <c r="C307" s="203">
        <v>1</v>
      </c>
      <c r="D307" s="206" t="s">
        <v>428</v>
      </c>
      <c r="E307" s="203">
        <v>13</v>
      </c>
      <c r="F307" s="203">
        <v>1200</v>
      </c>
      <c r="G307" s="208">
        <f t="shared" ref="G307:G309" si="383">F307/E307</f>
        <v>92.307692307692307</v>
      </c>
      <c r="H307" s="529">
        <f>AVERAGE(G307:G321)</f>
        <v>85.31468531468532</v>
      </c>
      <c r="I307" s="209">
        <f>AVERAGE(P307,U307,Z307,AE307,AJ307,AO307,AT307)</f>
        <v>13</v>
      </c>
      <c r="J307" s="209">
        <f>AVERAGE(Q307,V307,AA307,AF307,AK307,AP307,AU307)</f>
        <v>1077.6428108626055</v>
      </c>
      <c r="K307" s="210">
        <f>AVERAGE(R307,W307,AB307,AG307,AL307,AQ307,AV307)</f>
        <v>82.895600835585029</v>
      </c>
      <c r="L307" s="530">
        <f>IFERROR(AVERAGE(K307:K321),"-")</f>
        <v>75.876157742280427</v>
      </c>
      <c r="M307" s="209">
        <f>RANK(K307, K$307:$K$321)</f>
        <v>1</v>
      </c>
      <c r="N307" s="494"/>
      <c r="O307" s="494"/>
      <c r="P307" s="207">
        <v>13</v>
      </c>
      <c r="Q307" s="207">
        <v>1077.5905838910687</v>
      </c>
      <c r="R307" s="208">
        <f t="shared" ref="R307:R309" si="384">Q307/P307</f>
        <v>82.891583376236056</v>
      </c>
      <c r="S307" s="205">
        <f>RANK(R307, R$307:R$321)</f>
        <v>1</v>
      </c>
      <c r="T307" s="529">
        <f>AVERAGE(R307:R321)</f>
        <v>75.842555647126702</v>
      </c>
      <c r="U307" s="207">
        <v>13</v>
      </c>
      <c r="V307" s="207">
        <v>1077.6481567895473</v>
      </c>
      <c r="W307" s="208">
        <f t="shared" ref="W307:W309" si="385">V307/U307</f>
        <v>82.896012060734407</v>
      </c>
      <c r="X307" s="205">
        <f>RANK(W307, W$307:W$321)</f>
        <v>1</v>
      </c>
      <c r="Y307" s="529">
        <f>AVERAGE(W307:W321)</f>
        <v>75.846456141903218</v>
      </c>
      <c r="Z307" s="207">
        <v>13</v>
      </c>
      <c r="AA307" s="207">
        <v>1077.6794155565108</v>
      </c>
      <c r="AB307" s="208">
        <f t="shared" ref="AB307:AB309" si="386">AA307/Z307</f>
        <v>82.898416581270055</v>
      </c>
      <c r="AC307" s="205">
        <f>RANK(AB307, AB$307:AB$321)</f>
        <v>1</v>
      </c>
      <c r="AD307" s="529">
        <f>AVERAGE(AB307:AB321)</f>
        <v>75.852546840315583</v>
      </c>
      <c r="AE307" s="207">
        <v>13</v>
      </c>
      <c r="AF307" s="207">
        <v>1077.6636019469984</v>
      </c>
      <c r="AG307" s="208">
        <f t="shared" ref="AG307:AG309" si="387">AF307/AE307</f>
        <v>82.897200149769105</v>
      </c>
      <c r="AH307" s="205">
        <f>RANK(AG307, AG$307:AG$321)</f>
        <v>1</v>
      </c>
      <c r="AI307" s="529">
        <f>AVERAGE(AG307:AG321)</f>
        <v>75.891328427084147</v>
      </c>
      <c r="AJ307" s="207">
        <v>13</v>
      </c>
      <c r="AK307" s="207">
        <v>1077.6704492169183</v>
      </c>
      <c r="AL307" s="208">
        <f t="shared" ref="AL307:AL309" si="388">AK307/AJ307</f>
        <v>82.897726862839875</v>
      </c>
      <c r="AM307" s="205">
        <f>RANK(AL307, AL$307:AL$321)</f>
        <v>1</v>
      </c>
      <c r="AN307" s="529">
        <f>AVERAGE(AL307:AL321)</f>
        <v>75.898513998668946</v>
      </c>
      <c r="AO307" s="207">
        <v>13</v>
      </c>
      <c r="AP307" s="207">
        <v>1077.6207086469615</v>
      </c>
      <c r="AQ307" s="208">
        <f t="shared" ref="AQ307:AQ309" si="389">AP307/AO307</f>
        <v>82.893900665150881</v>
      </c>
      <c r="AR307" s="205">
        <f>RANK(AQ307, AQ$307:AQ$321)</f>
        <v>1</v>
      </c>
      <c r="AS307" s="529">
        <f>AVERAGE(AQ307:AQ321)</f>
        <v>75.898259310510866</v>
      </c>
      <c r="AT307" s="207">
        <v>13</v>
      </c>
      <c r="AU307" s="207">
        <v>1077.6267599902335</v>
      </c>
      <c r="AV307" s="208">
        <f t="shared" ref="AV307:AV309" si="390">AU307/AT307</f>
        <v>82.894366153094879</v>
      </c>
      <c r="AW307" s="205">
        <f>RANK(AV307, AV$307:AV$321)</f>
        <v>1</v>
      </c>
      <c r="AX307" s="529">
        <f>AVERAGE(AV307:AV321)</f>
        <v>75.903443830353538</v>
      </c>
    </row>
    <row r="308" spans="2:50" ht="14.25" customHeight="1">
      <c r="B308" s="494"/>
      <c r="C308" s="203">
        <v>2</v>
      </c>
      <c r="D308" s="206" t="s">
        <v>663</v>
      </c>
      <c r="E308" s="203">
        <v>22</v>
      </c>
      <c r="F308" s="203">
        <v>1800</v>
      </c>
      <c r="G308" s="208">
        <f t="shared" si="383"/>
        <v>81.818181818181813</v>
      </c>
      <c r="H308" s="529"/>
      <c r="I308" s="209">
        <f t="shared" ref="I308:K309" si="391">AVERAGE(P308,U308,Z308,AE308,AJ308,AO308,AT308)</f>
        <v>22</v>
      </c>
      <c r="J308" s="209">
        <f t="shared" si="391"/>
        <v>1592.1053694177797</v>
      </c>
      <c r="K308" s="210">
        <f t="shared" si="391"/>
        <v>72.368425882626369</v>
      </c>
      <c r="L308" s="530"/>
      <c r="M308" s="209">
        <f>RANK(K308, K$307:$K$321)</f>
        <v>2</v>
      </c>
      <c r="N308" s="494"/>
      <c r="O308" s="494"/>
      <c r="P308" s="207">
        <v>22</v>
      </c>
      <c r="Q308" s="207">
        <v>1590.837508947744</v>
      </c>
      <c r="R308" s="208">
        <f t="shared" si="384"/>
        <v>72.310795861261099</v>
      </c>
      <c r="S308" s="205">
        <f t="shared" ref="S308:S309" si="392">RANK(R308, R$307:R$321)</f>
        <v>3</v>
      </c>
      <c r="T308" s="529"/>
      <c r="U308" s="207">
        <v>22</v>
      </c>
      <c r="V308" s="207">
        <v>1591.011235955054</v>
      </c>
      <c r="W308" s="208">
        <f t="shared" si="385"/>
        <v>72.318692543411544</v>
      </c>
      <c r="X308" s="205">
        <f t="shared" ref="X308:X309" si="393">RANK(W308, W$307:W$321)</f>
        <v>3</v>
      </c>
      <c r="Y308" s="529"/>
      <c r="Z308" s="207">
        <v>22</v>
      </c>
      <c r="AA308" s="207">
        <v>1591.270049960558</v>
      </c>
      <c r="AB308" s="208">
        <f t="shared" si="386"/>
        <v>72.330456816389002</v>
      </c>
      <c r="AC308" s="205">
        <f t="shared" ref="AC308:AC309" si="394">RANK(AB308, AB$307:AB$321)</f>
        <v>2</v>
      </c>
      <c r="AD308" s="529"/>
      <c r="AE308" s="207">
        <v>22</v>
      </c>
      <c r="AF308" s="207">
        <v>1592.7815805849405</v>
      </c>
      <c r="AG308" s="208">
        <f t="shared" si="387"/>
        <v>72.399162753860935</v>
      </c>
      <c r="AH308" s="205">
        <f t="shared" ref="AH308:AH309" si="395">RANK(AG308, AG$307:AG$321)</f>
        <v>2</v>
      </c>
      <c r="AI308" s="529"/>
      <c r="AJ308" s="207">
        <v>22</v>
      </c>
      <c r="AK308" s="207">
        <v>1592.9203539823031</v>
      </c>
      <c r="AL308" s="208">
        <f t="shared" si="388"/>
        <v>72.40547063555924</v>
      </c>
      <c r="AM308" s="205">
        <f t="shared" ref="AM308:AM309" si="396">RANK(AL308, AL$307:AL$321)</f>
        <v>2</v>
      </c>
      <c r="AN308" s="529"/>
      <c r="AO308" s="207">
        <v>22</v>
      </c>
      <c r="AP308" s="207">
        <v>1592.8473177441535</v>
      </c>
      <c r="AQ308" s="208">
        <f t="shared" si="389"/>
        <v>72.402150806552427</v>
      </c>
      <c r="AR308" s="205">
        <f t="shared" ref="AR308:AR309" si="397">RANK(AQ308, AQ$307:AQ$321)</f>
        <v>2</v>
      </c>
      <c r="AS308" s="529"/>
      <c r="AT308" s="207">
        <v>22</v>
      </c>
      <c r="AU308" s="207">
        <v>1593.0695387497058</v>
      </c>
      <c r="AV308" s="208">
        <f t="shared" si="390"/>
        <v>72.412251761350262</v>
      </c>
      <c r="AW308" s="205">
        <f t="shared" ref="AW308:AW309" si="398">RANK(AV308, AV$307:AV$321)</f>
        <v>2</v>
      </c>
      <c r="AX308" s="529"/>
    </row>
    <row r="309" spans="2:50" ht="14.25" customHeight="1">
      <c r="B309" s="494"/>
      <c r="C309" s="203">
        <v>3</v>
      </c>
      <c r="D309" s="206" t="s">
        <v>719</v>
      </c>
      <c r="E309" s="203">
        <v>22</v>
      </c>
      <c r="F309" s="203">
        <v>1800</v>
      </c>
      <c r="G309" s="208">
        <f t="shared" si="383"/>
        <v>81.818181818181813</v>
      </c>
      <c r="H309" s="529"/>
      <c r="I309" s="209">
        <f t="shared" si="391"/>
        <v>22</v>
      </c>
      <c r="J309" s="209">
        <f t="shared" si="391"/>
        <v>1592.0178231898572</v>
      </c>
      <c r="K309" s="210">
        <f t="shared" si="391"/>
        <v>72.364446508629882</v>
      </c>
      <c r="L309" s="530"/>
      <c r="M309" s="209">
        <f>RANK(K309, K$307:$K$321)</f>
        <v>3</v>
      </c>
      <c r="N309" s="494"/>
      <c r="O309" s="494"/>
      <c r="P309" s="207">
        <v>22</v>
      </c>
      <c r="Q309" s="207">
        <v>1591.1563294854245</v>
      </c>
      <c r="R309" s="208">
        <f t="shared" si="384"/>
        <v>72.325287703882935</v>
      </c>
      <c r="S309" s="205">
        <f t="shared" si="392"/>
        <v>2</v>
      </c>
      <c r="T309" s="529"/>
      <c r="U309" s="207">
        <v>22</v>
      </c>
      <c r="V309" s="207">
        <v>1591.1426040744013</v>
      </c>
      <c r="W309" s="208">
        <f t="shared" si="385"/>
        <v>72.324663821563703</v>
      </c>
      <c r="X309" s="205">
        <f t="shared" si="393"/>
        <v>2</v>
      </c>
      <c r="Y309" s="529"/>
      <c r="Z309" s="207">
        <v>22</v>
      </c>
      <c r="AA309" s="207">
        <v>1591.2328767123292</v>
      </c>
      <c r="AB309" s="208">
        <f t="shared" si="386"/>
        <v>72.32876712328769</v>
      </c>
      <c r="AC309" s="205">
        <f t="shared" si="394"/>
        <v>3</v>
      </c>
      <c r="AD309" s="529"/>
      <c r="AE309" s="207">
        <v>22</v>
      </c>
      <c r="AF309" s="207">
        <v>1592.3076923076926</v>
      </c>
      <c r="AG309" s="208">
        <f t="shared" si="387"/>
        <v>72.377622377622387</v>
      </c>
      <c r="AH309" s="205">
        <f t="shared" si="395"/>
        <v>3</v>
      </c>
      <c r="AI309" s="529"/>
      <c r="AJ309" s="207">
        <v>22</v>
      </c>
      <c r="AK309" s="207">
        <v>1592.6315789473695</v>
      </c>
      <c r="AL309" s="208">
        <f t="shared" si="388"/>
        <v>72.392344497607709</v>
      </c>
      <c r="AM309" s="205">
        <f t="shared" si="396"/>
        <v>3</v>
      </c>
      <c r="AN309" s="529"/>
      <c r="AO309" s="207">
        <v>22</v>
      </c>
      <c r="AP309" s="207">
        <v>1592.7719821162439</v>
      </c>
      <c r="AQ309" s="208">
        <f t="shared" si="389"/>
        <v>72.398726459829263</v>
      </c>
      <c r="AR309" s="205">
        <f t="shared" si="397"/>
        <v>3</v>
      </c>
      <c r="AS309" s="529"/>
      <c r="AT309" s="207">
        <v>22</v>
      </c>
      <c r="AU309" s="207">
        <v>1592.88169868554</v>
      </c>
      <c r="AV309" s="208">
        <f t="shared" si="390"/>
        <v>72.403713576615459</v>
      </c>
      <c r="AW309" s="205">
        <f t="shared" si="398"/>
        <v>3</v>
      </c>
      <c r="AX309" s="529"/>
    </row>
    <row r="310" spans="2:50" ht="14.25" customHeight="1">
      <c r="B310" s="494"/>
      <c r="C310" s="203">
        <v>4</v>
      </c>
      <c r="D310" s="206"/>
      <c r="E310" s="203"/>
      <c r="F310" s="203"/>
      <c r="G310" s="208"/>
      <c r="H310" s="529"/>
      <c r="I310" s="209"/>
      <c r="J310" s="209"/>
      <c r="K310" s="210"/>
      <c r="L310" s="530"/>
      <c r="M310" s="209"/>
      <c r="N310" s="494"/>
      <c r="O310" s="494"/>
      <c r="P310" s="207"/>
      <c r="Q310" s="207"/>
      <c r="R310" s="208"/>
      <c r="S310" s="205"/>
      <c r="T310" s="529"/>
      <c r="U310" s="207"/>
      <c r="V310" s="207"/>
      <c r="W310" s="208"/>
      <c r="X310" s="205"/>
      <c r="Y310" s="529"/>
      <c r="Z310" s="207"/>
      <c r="AA310" s="207"/>
      <c r="AB310" s="208"/>
      <c r="AC310" s="205"/>
      <c r="AD310" s="529"/>
      <c r="AE310" s="207"/>
      <c r="AF310" s="207"/>
      <c r="AG310" s="208"/>
      <c r="AH310" s="205"/>
      <c r="AI310" s="529"/>
      <c r="AJ310" s="207"/>
      <c r="AK310" s="207"/>
      <c r="AL310" s="208"/>
      <c r="AM310" s="205"/>
      <c r="AN310" s="529"/>
      <c r="AO310" s="207"/>
      <c r="AP310" s="207"/>
      <c r="AQ310" s="208"/>
      <c r="AR310" s="205"/>
      <c r="AS310" s="529"/>
      <c r="AT310" s="207"/>
      <c r="AU310" s="207"/>
      <c r="AV310" s="208"/>
      <c r="AW310" s="205"/>
      <c r="AX310" s="529"/>
    </row>
    <row r="311" spans="2:50" ht="14.25" customHeight="1">
      <c r="B311" s="494"/>
      <c r="C311" s="203">
        <v>5</v>
      </c>
      <c r="D311" s="206"/>
      <c r="E311" s="203"/>
      <c r="F311" s="203"/>
      <c r="G311" s="208"/>
      <c r="H311" s="529"/>
      <c r="I311" s="209"/>
      <c r="J311" s="209"/>
      <c r="K311" s="210"/>
      <c r="L311" s="530"/>
      <c r="M311" s="209"/>
      <c r="N311" s="494"/>
      <c r="O311" s="494"/>
      <c r="P311" s="207"/>
      <c r="Q311" s="207"/>
      <c r="R311" s="208"/>
      <c r="S311" s="205"/>
      <c r="T311" s="529"/>
      <c r="U311" s="207"/>
      <c r="V311" s="207"/>
      <c r="W311" s="208"/>
      <c r="X311" s="205"/>
      <c r="Y311" s="529"/>
      <c r="Z311" s="207"/>
      <c r="AA311" s="207"/>
      <c r="AB311" s="208"/>
      <c r="AC311" s="205"/>
      <c r="AD311" s="529"/>
      <c r="AE311" s="207"/>
      <c r="AF311" s="207"/>
      <c r="AG311" s="208"/>
      <c r="AH311" s="205"/>
      <c r="AI311" s="529"/>
      <c r="AJ311" s="207"/>
      <c r="AK311" s="207"/>
      <c r="AL311" s="208"/>
      <c r="AM311" s="205"/>
      <c r="AN311" s="529"/>
      <c r="AO311" s="207"/>
      <c r="AP311" s="207"/>
      <c r="AQ311" s="208"/>
      <c r="AR311" s="205"/>
      <c r="AS311" s="529"/>
      <c r="AT311" s="207"/>
      <c r="AU311" s="207"/>
      <c r="AV311" s="208"/>
      <c r="AW311" s="205"/>
      <c r="AX311" s="529"/>
    </row>
    <row r="312" spans="2:50" ht="14.25" customHeight="1">
      <c r="B312" s="494"/>
      <c r="C312" s="203">
        <v>6</v>
      </c>
      <c r="D312" s="206"/>
      <c r="E312" s="203"/>
      <c r="F312" s="203"/>
      <c r="G312" s="208"/>
      <c r="H312" s="529"/>
      <c r="I312" s="209"/>
      <c r="J312" s="209"/>
      <c r="K312" s="210"/>
      <c r="L312" s="530"/>
      <c r="M312" s="209"/>
      <c r="N312" s="494"/>
      <c r="O312" s="494"/>
      <c r="P312" s="207"/>
      <c r="Q312" s="207"/>
      <c r="R312" s="208"/>
      <c r="S312" s="205"/>
      <c r="T312" s="529"/>
      <c r="U312" s="203"/>
      <c r="V312" s="203"/>
      <c r="W312" s="208"/>
      <c r="X312" s="205"/>
      <c r="Y312" s="529"/>
      <c r="Z312" s="203"/>
      <c r="AA312" s="203"/>
      <c r="AB312" s="208"/>
      <c r="AC312" s="205"/>
      <c r="AD312" s="529"/>
      <c r="AE312" s="203"/>
      <c r="AF312" s="203"/>
      <c r="AG312" s="208"/>
      <c r="AH312" s="205"/>
      <c r="AI312" s="529"/>
      <c r="AJ312" s="203"/>
      <c r="AK312" s="203"/>
      <c r="AL312" s="208"/>
      <c r="AM312" s="205"/>
      <c r="AN312" s="529"/>
      <c r="AO312" s="203"/>
      <c r="AP312" s="203"/>
      <c r="AQ312" s="208"/>
      <c r="AR312" s="205"/>
      <c r="AS312" s="529"/>
      <c r="AT312" s="203"/>
      <c r="AU312" s="203"/>
      <c r="AV312" s="208"/>
      <c r="AW312" s="205"/>
      <c r="AX312" s="529"/>
    </row>
    <row r="313" spans="2:50" ht="14.25" customHeight="1">
      <c r="B313" s="494"/>
      <c r="C313" s="203">
        <v>7</v>
      </c>
      <c r="D313" s="206"/>
      <c r="E313" s="203"/>
      <c r="F313" s="203"/>
      <c r="G313" s="208"/>
      <c r="H313" s="529"/>
      <c r="I313" s="209"/>
      <c r="J313" s="209"/>
      <c r="K313" s="210"/>
      <c r="L313" s="530"/>
      <c r="M313" s="209"/>
      <c r="N313" s="494"/>
      <c r="O313" s="494"/>
      <c r="P313" s="207"/>
      <c r="Q313" s="207"/>
      <c r="R313" s="208"/>
      <c r="S313" s="205"/>
      <c r="T313" s="529"/>
      <c r="U313" s="203"/>
      <c r="V313" s="203"/>
      <c r="W313" s="208"/>
      <c r="X313" s="205"/>
      <c r="Y313" s="529"/>
      <c r="Z313" s="203"/>
      <c r="AA313" s="203"/>
      <c r="AB313" s="208"/>
      <c r="AC313" s="205"/>
      <c r="AD313" s="529"/>
      <c r="AE313" s="203"/>
      <c r="AF313" s="203"/>
      <c r="AG313" s="208"/>
      <c r="AH313" s="205"/>
      <c r="AI313" s="529"/>
      <c r="AJ313" s="203"/>
      <c r="AK313" s="203"/>
      <c r="AL313" s="208"/>
      <c r="AM313" s="205"/>
      <c r="AN313" s="529"/>
      <c r="AO313" s="203"/>
      <c r="AP313" s="203"/>
      <c r="AQ313" s="208"/>
      <c r="AR313" s="205"/>
      <c r="AS313" s="529"/>
      <c r="AT313" s="203"/>
      <c r="AU313" s="203"/>
      <c r="AV313" s="208"/>
      <c r="AW313" s="205"/>
      <c r="AX313" s="529"/>
    </row>
    <row r="314" spans="2:50" ht="14.25" customHeight="1">
      <c r="B314" s="494"/>
      <c r="C314" s="203">
        <v>8</v>
      </c>
      <c r="D314" s="206"/>
      <c r="E314" s="203"/>
      <c r="F314" s="203"/>
      <c r="G314" s="208"/>
      <c r="H314" s="529"/>
      <c r="I314" s="209"/>
      <c r="J314" s="209"/>
      <c r="K314" s="210"/>
      <c r="L314" s="530"/>
      <c r="M314" s="209"/>
      <c r="N314" s="494"/>
      <c r="O314" s="494"/>
      <c r="P314" s="203"/>
      <c r="Q314" s="203"/>
      <c r="R314" s="208"/>
      <c r="S314" s="205"/>
      <c r="T314" s="529"/>
      <c r="U314" s="203"/>
      <c r="V314" s="203"/>
      <c r="W314" s="208"/>
      <c r="X314" s="205"/>
      <c r="Y314" s="529"/>
      <c r="Z314" s="203"/>
      <c r="AA314" s="203"/>
      <c r="AB314" s="208"/>
      <c r="AC314" s="205"/>
      <c r="AD314" s="529"/>
      <c r="AE314" s="203"/>
      <c r="AF314" s="203"/>
      <c r="AG314" s="208"/>
      <c r="AH314" s="205"/>
      <c r="AI314" s="529"/>
      <c r="AJ314" s="203"/>
      <c r="AK314" s="203"/>
      <c r="AL314" s="208"/>
      <c r="AM314" s="205"/>
      <c r="AN314" s="529"/>
      <c r="AO314" s="203"/>
      <c r="AP314" s="203"/>
      <c r="AQ314" s="208"/>
      <c r="AR314" s="205"/>
      <c r="AS314" s="529"/>
      <c r="AT314" s="203"/>
      <c r="AU314" s="203"/>
      <c r="AV314" s="208"/>
      <c r="AW314" s="205"/>
      <c r="AX314" s="529"/>
    </row>
    <row r="315" spans="2:50" ht="14.25" customHeight="1">
      <c r="B315" s="494"/>
      <c r="C315" s="203">
        <v>9</v>
      </c>
      <c r="D315" s="206"/>
      <c r="E315" s="203"/>
      <c r="F315" s="203"/>
      <c r="G315" s="208"/>
      <c r="H315" s="529"/>
      <c r="I315" s="209"/>
      <c r="J315" s="209"/>
      <c r="K315" s="210"/>
      <c r="L315" s="530"/>
      <c r="M315" s="209"/>
      <c r="N315" s="494"/>
      <c r="O315" s="494"/>
      <c r="P315" s="203"/>
      <c r="Q315" s="203"/>
      <c r="R315" s="208"/>
      <c r="S315" s="205"/>
      <c r="T315" s="529"/>
      <c r="U315" s="203"/>
      <c r="V315" s="203"/>
      <c r="W315" s="208"/>
      <c r="X315" s="205"/>
      <c r="Y315" s="529"/>
      <c r="Z315" s="203"/>
      <c r="AA315" s="203"/>
      <c r="AB315" s="208"/>
      <c r="AC315" s="205"/>
      <c r="AD315" s="529"/>
      <c r="AE315" s="203"/>
      <c r="AF315" s="203"/>
      <c r="AG315" s="208"/>
      <c r="AH315" s="205"/>
      <c r="AI315" s="529"/>
      <c r="AJ315" s="203"/>
      <c r="AK315" s="203"/>
      <c r="AL315" s="208"/>
      <c r="AM315" s="205"/>
      <c r="AN315" s="529"/>
      <c r="AO315" s="203"/>
      <c r="AP315" s="203"/>
      <c r="AQ315" s="208"/>
      <c r="AR315" s="205"/>
      <c r="AS315" s="529"/>
      <c r="AT315" s="203"/>
      <c r="AU315" s="203"/>
      <c r="AV315" s="208"/>
      <c r="AW315" s="205"/>
      <c r="AX315" s="529"/>
    </row>
    <row r="316" spans="2:50" ht="14.25" customHeight="1">
      <c r="B316" s="494"/>
      <c r="C316" s="203">
        <v>10</v>
      </c>
      <c r="D316" s="206"/>
      <c r="E316" s="203"/>
      <c r="F316" s="203"/>
      <c r="G316" s="208"/>
      <c r="H316" s="529"/>
      <c r="I316" s="209"/>
      <c r="J316" s="209"/>
      <c r="K316" s="210"/>
      <c r="L316" s="530"/>
      <c r="M316" s="209"/>
      <c r="N316" s="494"/>
      <c r="O316" s="494"/>
      <c r="P316" s="203"/>
      <c r="Q316" s="203"/>
      <c r="R316" s="208"/>
      <c r="S316" s="205"/>
      <c r="T316" s="529"/>
      <c r="U316" s="203"/>
      <c r="V316" s="203"/>
      <c r="W316" s="208"/>
      <c r="X316" s="205"/>
      <c r="Y316" s="529"/>
      <c r="Z316" s="203"/>
      <c r="AA316" s="203"/>
      <c r="AB316" s="208"/>
      <c r="AC316" s="205"/>
      <c r="AD316" s="529"/>
      <c r="AE316" s="203"/>
      <c r="AF316" s="203"/>
      <c r="AG316" s="208"/>
      <c r="AH316" s="205"/>
      <c r="AI316" s="529"/>
      <c r="AJ316" s="203"/>
      <c r="AK316" s="203"/>
      <c r="AL316" s="208"/>
      <c r="AM316" s="205"/>
      <c r="AN316" s="529"/>
      <c r="AO316" s="203"/>
      <c r="AP316" s="203"/>
      <c r="AQ316" s="208"/>
      <c r="AR316" s="205"/>
      <c r="AS316" s="529"/>
      <c r="AT316" s="203"/>
      <c r="AU316" s="203"/>
      <c r="AV316" s="208"/>
      <c r="AW316" s="205"/>
      <c r="AX316" s="529"/>
    </row>
    <row r="317" spans="2:50" ht="14.25" customHeight="1">
      <c r="B317" s="494"/>
      <c r="C317" s="203">
        <v>11</v>
      </c>
      <c r="D317" s="206"/>
      <c r="E317" s="203"/>
      <c r="F317" s="203"/>
      <c r="G317" s="208"/>
      <c r="H317" s="529"/>
      <c r="I317" s="209"/>
      <c r="J317" s="209"/>
      <c r="K317" s="210"/>
      <c r="L317" s="530"/>
      <c r="M317" s="209"/>
      <c r="N317" s="494"/>
      <c r="O317" s="494"/>
      <c r="P317" s="203"/>
      <c r="Q317" s="203"/>
      <c r="R317" s="208"/>
      <c r="S317" s="205"/>
      <c r="T317" s="529"/>
      <c r="U317" s="203"/>
      <c r="V317" s="203"/>
      <c r="W317" s="208"/>
      <c r="X317" s="205"/>
      <c r="Y317" s="529"/>
      <c r="Z317" s="203"/>
      <c r="AA317" s="203"/>
      <c r="AB317" s="208"/>
      <c r="AC317" s="205"/>
      <c r="AD317" s="529"/>
      <c r="AE317" s="203"/>
      <c r="AF317" s="203"/>
      <c r="AG317" s="208"/>
      <c r="AH317" s="205"/>
      <c r="AI317" s="529"/>
      <c r="AJ317" s="203"/>
      <c r="AK317" s="203"/>
      <c r="AL317" s="208"/>
      <c r="AM317" s="205"/>
      <c r="AN317" s="529"/>
      <c r="AO317" s="203"/>
      <c r="AP317" s="203"/>
      <c r="AQ317" s="208"/>
      <c r="AR317" s="205"/>
      <c r="AS317" s="529"/>
      <c r="AT317" s="203"/>
      <c r="AU317" s="203"/>
      <c r="AV317" s="208"/>
      <c r="AW317" s="205"/>
      <c r="AX317" s="529"/>
    </row>
    <row r="318" spans="2:50" ht="14.25" customHeight="1">
      <c r="B318" s="494"/>
      <c r="C318" s="203">
        <v>12</v>
      </c>
      <c r="D318" s="206"/>
      <c r="E318" s="203"/>
      <c r="F318" s="203"/>
      <c r="G318" s="208"/>
      <c r="H318" s="529"/>
      <c r="I318" s="209"/>
      <c r="J318" s="209"/>
      <c r="K318" s="210"/>
      <c r="L318" s="530"/>
      <c r="M318" s="209"/>
      <c r="N318" s="494"/>
      <c r="O318" s="494"/>
      <c r="P318" s="203"/>
      <c r="Q318" s="203"/>
      <c r="R318" s="208"/>
      <c r="S318" s="205"/>
      <c r="T318" s="529"/>
      <c r="U318" s="203"/>
      <c r="V318" s="203"/>
      <c r="W318" s="208"/>
      <c r="X318" s="205"/>
      <c r="Y318" s="529"/>
      <c r="Z318" s="203"/>
      <c r="AA318" s="203"/>
      <c r="AB318" s="208"/>
      <c r="AC318" s="205"/>
      <c r="AD318" s="529"/>
      <c r="AE318" s="203"/>
      <c r="AF318" s="203"/>
      <c r="AG318" s="208"/>
      <c r="AH318" s="205"/>
      <c r="AI318" s="529"/>
      <c r="AJ318" s="203"/>
      <c r="AK318" s="203"/>
      <c r="AL318" s="208"/>
      <c r="AM318" s="205"/>
      <c r="AN318" s="529"/>
      <c r="AO318" s="203"/>
      <c r="AP318" s="203"/>
      <c r="AQ318" s="208"/>
      <c r="AR318" s="205"/>
      <c r="AS318" s="529"/>
      <c r="AT318" s="203"/>
      <c r="AU318" s="203"/>
      <c r="AV318" s="208"/>
      <c r="AW318" s="205"/>
      <c r="AX318" s="529"/>
    </row>
    <row r="319" spans="2:50" ht="14.25" customHeight="1">
      <c r="B319" s="494"/>
      <c r="C319" s="203">
        <v>13</v>
      </c>
      <c r="D319" s="206"/>
      <c r="E319" s="203"/>
      <c r="F319" s="203"/>
      <c r="G319" s="208"/>
      <c r="H319" s="529"/>
      <c r="I319" s="209"/>
      <c r="J319" s="209"/>
      <c r="K319" s="210"/>
      <c r="L319" s="530"/>
      <c r="M319" s="209"/>
      <c r="N319" s="494"/>
      <c r="O319" s="494"/>
      <c r="P319" s="203"/>
      <c r="Q319" s="203"/>
      <c r="R319" s="208"/>
      <c r="S319" s="205"/>
      <c r="T319" s="529"/>
      <c r="U319" s="203"/>
      <c r="V319" s="203"/>
      <c r="W319" s="208"/>
      <c r="X319" s="205"/>
      <c r="Y319" s="529"/>
      <c r="Z319" s="203"/>
      <c r="AA319" s="203"/>
      <c r="AB319" s="208"/>
      <c r="AC319" s="205"/>
      <c r="AD319" s="529"/>
      <c r="AE319" s="203"/>
      <c r="AF319" s="203"/>
      <c r="AG319" s="208"/>
      <c r="AH319" s="205"/>
      <c r="AI319" s="529"/>
      <c r="AJ319" s="203"/>
      <c r="AK319" s="203"/>
      <c r="AL319" s="208"/>
      <c r="AM319" s="205"/>
      <c r="AN319" s="529"/>
      <c r="AO319" s="203"/>
      <c r="AP319" s="203"/>
      <c r="AQ319" s="208"/>
      <c r="AR319" s="205"/>
      <c r="AS319" s="529"/>
      <c r="AT319" s="203"/>
      <c r="AU319" s="203"/>
      <c r="AV319" s="208"/>
      <c r="AW319" s="205"/>
      <c r="AX319" s="529"/>
    </row>
    <row r="320" spans="2:50" ht="14.25" customHeight="1">
      <c r="B320" s="494"/>
      <c r="C320" s="203">
        <v>14</v>
      </c>
      <c r="D320" s="206"/>
      <c r="E320" s="203"/>
      <c r="F320" s="203"/>
      <c r="G320" s="208"/>
      <c r="H320" s="529"/>
      <c r="I320" s="209"/>
      <c r="J320" s="209"/>
      <c r="K320" s="210"/>
      <c r="L320" s="530"/>
      <c r="M320" s="209"/>
      <c r="N320" s="494"/>
      <c r="O320" s="494"/>
      <c r="P320" s="203"/>
      <c r="Q320" s="203"/>
      <c r="R320" s="208"/>
      <c r="S320" s="205"/>
      <c r="T320" s="529"/>
      <c r="U320" s="203"/>
      <c r="V320" s="203"/>
      <c r="W320" s="208"/>
      <c r="X320" s="205"/>
      <c r="Y320" s="529"/>
      <c r="Z320" s="203"/>
      <c r="AA320" s="203"/>
      <c r="AB320" s="208"/>
      <c r="AC320" s="205"/>
      <c r="AD320" s="529"/>
      <c r="AE320" s="203"/>
      <c r="AF320" s="203"/>
      <c r="AG320" s="208"/>
      <c r="AH320" s="205"/>
      <c r="AI320" s="529"/>
      <c r="AJ320" s="203"/>
      <c r="AK320" s="203"/>
      <c r="AL320" s="208"/>
      <c r="AM320" s="205"/>
      <c r="AN320" s="529"/>
      <c r="AO320" s="203"/>
      <c r="AP320" s="203"/>
      <c r="AQ320" s="208"/>
      <c r="AR320" s="205"/>
      <c r="AS320" s="529"/>
      <c r="AT320" s="203"/>
      <c r="AU320" s="203"/>
      <c r="AV320" s="208"/>
      <c r="AW320" s="205"/>
      <c r="AX320" s="529"/>
    </row>
    <row r="321" spans="2:50" ht="14.25" customHeight="1">
      <c r="B321" s="494"/>
      <c r="C321" s="203">
        <v>15</v>
      </c>
      <c r="D321" s="206"/>
      <c r="E321" s="203"/>
      <c r="F321" s="203"/>
      <c r="G321" s="208"/>
      <c r="H321" s="529"/>
      <c r="I321" s="209"/>
      <c r="J321" s="209"/>
      <c r="K321" s="210"/>
      <c r="L321" s="530"/>
      <c r="M321" s="209"/>
      <c r="N321" s="494"/>
      <c r="O321" s="494"/>
      <c r="P321" s="203"/>
      <c r="Q321" s="207"/>
      <c r="R321" s="208"/>
      <c r="S321" s="205"/>
      <c r="T321" s="529"/>
      <c r="U321" s="203"/>
      <c r="V321" s="203"/>
      <c r="W321" s="208"/>
      <c r="X321" s="205"/>
      <c r="Y321" s="529"/>
      <c r="Z321" s="203"/>
      <c r="AA321" s="203"/>
      <c r="AB321" s="208"/>
      <c r="AC321" s="205"/>
      <c r="AD321" s="529"/>
      <c r="AE321" s="203"/>
      <c r="AF321" s="203"/>
      <c r="AG321" s="208"/>
      <c r="AH321" s="205"/>
      <c r="AI321" s="529"/>
      <c r="AJ321" s="203"/>
      <c r="AK321" s="203"/>
      <c r="AL321" s="208"/>
      <c r="AM321" s="205"/>
      <c r="AN321" s="529"/>
      <c r="AO321" s="203"/>
      <c r="AP321" s="203"/>
      <c r="AQ321" s="208"/>
      <c r="AR321" s="205"/>
      <c r="AS321" s="529"/>
      <c r="AT321" s="203"/>
      <c r="AU321" s="203"/>
      <c r="AV321" s="208"/>
      <c r="AW321" s="205"/>
      <c r="AX321" s="529"/>
    </row>
    <row r="322" spans="2:50" ht="14.25" customHeight="1" collapsed="1">
      <c r="B322" s="531" t="s">
        <v>807</v>
      </c>
      <c r="C322" s="532"/>
      <c r="D322" s="532"/>
      <c r="E322" s="532"/>
      <c r="F322" s="532"/>
      <c r="G322" s="532"/>
      <c r="H322" s="532"/>
      <c r="I322" s="532"/>
      <c r="J322" s="532"/>
      <c r="K322" s="532"/>
      <c r="L322" s="532"/>
      <c r="M322" s="533"/>
      <c r="N322" s="575" t="s">
        <v>445</v>
      </c>
      <c r="O322" s="575" t="s">
        <v>105</v>
      </c>
      <c r="P322" s="587">
        <f>AT302+1</f>
        <v>45979</v>
      </c>
      <c r="Q322" s="588"/>
      <c r="R322" s="588"/>
      <c r="S322" s="588"/>
      <c r="T322" s="588"/>
      <c r="U322" s="589">
        <f>P322+1</f>
        <v>45980</v>
      </c>
      <c r="V322" s="590"/>
      <c r="W322" s="590"/>
      <c r="X322" s="590"/>
      <c r="Y322" s="590"/>
      <c r="Z322" s="587">
        <f t="shared" ref="Z322" si="399">U322+1</f>
        <v>45981</v>
      </c>
      <c r="AA322" s="588"/>
      <c r="AB322" s="588"/>
      <c r="AC322" s="588"/>
      <c r="AD322" s="588"/>
      <c r="AE322" s="589">
        <f t="shared" ref="AE322" si="400">Z322+1</f>
        <v>45982</v>
      </c>
      <c r="AF322" s="590"/>
      <c r="AG322" s="590"/>
      <c r="AH322" s="590"/>
      <c r="AI322" s="590"/>
      <c r="AJ322" s="591">
        <f t="shared" ref="AJ322" si="401">AE322+1</f>
        <v>45983</v>
      </c>
      <c r="AK322" s="592"/>
      <c r="AL322" s="592"/>
      <c r="AM322" s="592"/>
      <c r="AN322" s="593"/>
      <c r="AO322" s="589">
        <f t="shared" ref="AO322" si="402">AJ322+1</f>
        <v>45984</v>
      </c>
      <c r="AP322" s="590"/>
      <c r="AQ322" s="590"/>
      <c r="AR322" s="590"/>
      <c r="AS322" s="590"/>
      <c r="AT322" s="591">
        <f t="shared" ref="AT322" si="403">AO322+1</f>
        <v>45985</v>
      </c>
      <c r="AU322" s="592"/>
      <c r="AV322" s="592"/>
      <c r="AW322" s="592"/>
      <c r="AX322" s="593"/>
    </row>
    <row r="323" spans="2:50" ht="14.25" customHeight="1">
      <c r="B323" s="534"/>
      <c r="C323" s="534"/>
      <c r="D323" s="534"/>
      <c r="E323" s="534"/>
      <c r="F323" s="534"/>
      <c r="G323" s="534"/>
      <c r="H323" s="534"/>
      <c r="I323" s="534"/>
      <c r="J323" s="534"/>
      <c r="K323" s="534"/>
      <c r="L323" s="534"/>
      <c r="M323" s="535"/>
      <c r="N323" s="577"/>
      <c r="O323" s="577"/>
      <c r="P323" s="594">
        <f>P322</f>
        <v>45979</v>
      </c>
      <c r="Q323" s="594"/>
      <c r="R323" s="594"/>
      <c r="S323" s="594"/>
      <c r="T323" s="594"/>
      <c r="U323" s="595">
        <f>U322</f>
        <v>45980</v>
      </c>
      <c r="V323" s="595"/>
      <c r="W323" s="595"/>
      <c r="X323" s="595"/>
      <c r="Y323" s="595"/>
      <c r="Z323" s="594">
        <f t="shared" ref="Z323" si="404">Z322</f>
        <v>45981</v>
      </c>
      <c r="AA323" s="594"/>
      <c r="AB323" s="594"/>
      <c r="AC323" s="594"/>
      <c r="AD323" s="594"/>
      <c r="AE323" s="595">
        <f t="shared" ref="AE323" si="405">AE322</f>
        <v>45982</v>
      </c>
      <c r="AF323" s="595"/>
      <c r="AG323" s="595"/>
      <c r="AH323" s="595"/>
      <c r="AI323" s="595"/>
      <c r="AJ323" s="596">
        <f t="shared" ref="AJ323" si="406">AJ322</f>
        <v>45983</v>
      </c>
      <c r="AK323" s="597"/>
      <c r="AL323" s="597"/>
      <c r="AM323" s="597"/>
      <c r="AN323" s="598"/>
      <c r="AO323" s="595">
        <f t="shared" ref="AO323" si="407">AO322</f>
        <v>45984</v>
      </c>
      <c r="AP323" s="595"/>
      <c r="AQ323" s="595"/>
      <c r="AR323" s="595"/>
      <c r="AS323" s="595"/>
      <c r="AT323" s="596">
        <f t="shared" ref="AT323" si="408">AT322</f>
        <v>45985</v>
      </c>
      <c r="AU323" s="597"/>
      <c r="AV323" s="597"/>
      <c r="AW323" s="597"/>
      <c r="AX323" s="598"/>
    </row>
    <row r="324" spans="2:50" ht="14.25" customHeight="1">
      <c r="B324" s="494" t="s">
        <v>165</v>
      </c>
      <c r="C324" s="494" t="s">
        <v>160</v>
      </c>
      <c r="D324" s="494"/>
      <c r="E324" s="494" t="s">
        <v>161</v>
      </c>
      <c r="F324" s="494"/>
      <c r="G324" s="494"/>
      <c r="H324" s="494" t="s">
        <v>166</v>
      </c>
      <c r="I324" s="527" t="s">
        <v>446</v>
      </c>
      <c r="J324" s="527"/>
      <c r="K324" s="527"/>
      <c r="L324" s="527" t="s">
        <v>166</v>
      </c>
      <c r="M324" s="527" t="s">
        <v>168</v>
      </c>
      <c r="N324" s="494"/>
      <c r="O324" s="494" t="s">
        <v>167</v>
      </c>
      <c r="P324" s="494" t="s">
        <v>163</v>
      </c>
      <c r="Q324" s="494"/>
      <c r="R324" s="494"/>
      <c r="S324" s="494"/>
      <c r="T324" s="494" t="s">
        <v>166</v>
      </c>
      <c r="U324" s="494" t="s">
        <v>163</v>
      </c>
      <c r="V324" s="494"/>
      <c r="W324" s="494"/>
      <c r="X324" s="494"/>
      <c r="Y324" s="494" t="s">
        <v>166</v>
      </c>
      <c r="Z324" s="494" t="s">
        <v>163</v>
      </c>
      <c r="AA324" s="494"/>
      <c r="AB324" s="494"/>
      <c r="AC324" s="494"/>
      <c r="AD324" s="494" t="s">
        <v>166</v>
      </c>
      <c r="AE324" s="494" t="s">
        <v>163</v>
      </c>
      <c r="AF324" s="494"/>
      <c r="AG324" s="494"/>
      <c r="AH324" s="494"/>
      <c r="AI324" s="494" t="s">
        <v>166</v>
      </c>
      <c r="AJ324" s="494" t="s">
        <v>163</v>
      </c>
      <c r="AK324" s="494"/>
      <c r="AL324" s="494"/>
      <c r="AM324" s="494"/>
      <c r="AN324" s="494" t="s">
        <v>166</v>
      </c>
      <c r="AO324" s="494" t="s">
        <v>163</v>
      </c>
      <c r="AP324" s="494"/>
      <c r="AQ324" s="494"/>
      <c r="AR324" s="494"/>
      <c r="AS324" s="494" t="s">
        <v>166</v>
      </c>
      <c r="AT324" s="494" t="s">
        <v>163</v>
      </c>
      <c r="AU324" s="494"/>
      <c r="AV324" s="494"/>
      <c r="AW324" s="494"/>
      <c r="AX324" s="494" t="s">
        <v>166</v>
      </c>
    </row>
    <row r="325" spans="2:50" ht="14.25" customHeight="1">
      <c r="B325" s="494"/>
      <c r="C325" s="494"/>
      <c r="D325" s="494"/>
      <c r="E325" s="494" t="s">
        <v>447</v>
      </c>
      <c r="F325" s="494"/>
      <c r="G325" s="494"/>
      <c r="H325" s="494"/>
      <c r="I325" s="527" t="s">
        <v>447</v>
      </c>
      <c r="J325" s="527"/>
      <c r="K325" s="527"/>
      <c r="L325" s="527"/>
      <c r="M325" s="527"/>
      <c r="N325" s="494"/>
      <c r="O325" s="494"/>
      <c r="P325" s="494" t="s">
        <v>448</v>
      </c>
      <c r="Q325" s="494"/>
      <c r="R325" s="494"/>
      <c r="S325" s="494"/>
      <c r="T325" s="494"/>
      <c r="U325" s="494" t="s">
        <v>448</v>
      </c>
      <c r="V325" s="494"/>
      <c r="W325" s="494"/>
      <c r="X325" s="494"/>
      <c r="Y325" s="494"/>
      <c r="Z325" s="494" t="s">
        <v>448</v>
      </c>
      <c r="AA325" s="494"/>
      <c r="AB325" s="494"/>
      <c r="AC325" s="494"/>
      <c r="AD325" s="494"/>
      <c r="AE325" s="494" t="s">
        <v>448</v>
      </c>
      <c r="AF325" s="494"/>
      <c r="AG325" s="494"/>
      <c r="AH325" s="494"/>
      <c r="AI325" s="494"/>
      <c r="AJ325" s="494" t="s">
        <v>448</v>
      </c>
      <c r="AK325" s="494"/>
      <c r="AL325" s="494"/>
      <c r="AM325" s="494"/>
      <c r="AN325" s="494"/>
      <c r="AO325" s="494" t="s">
        <v>448</v>
      </c>
      <c r="AP325" s="494"/>
      <c r="AQ325" s="494"/>
      <c r="AR325" s="494"/>
      <c r="AS325" s="494"/>
      <c r="AT325" s="494" t="s">
        <v>448</v>
      </c>
      <c r="AU325" s="494"/>
      <c r="AV325" s="494"/>
      <c r="AW325" s="494"/>
      <c r="AX325" s="494"/>
    </row>
    <row r="326" spans="2:50" ht="14.25" customHeight="1">
      <c r="B326" s="494"/>
      <c r="C326" s="494"/>
      <c r="D326" s="494"/>
      <c r="E326" s="203" t="s">
        <v>162</v>
      </c>
      <c r="F326" s="203" t="s">
        <v>449</v>
      </c>
      <c r="G326" s="203" t="s">
        <v>164</v>
      </c>
      <c r="H326" s="494"/>
      <c r="I326" s="204" t="s">
        <v>162</v>
      </c>
      <c r="J326" s="204" t="s">
        <v>449</v>
      </c>
      <c r="K326" s="204" t="s">
        <v>164</v>
      </c>
      <c r="L326" s="527"/>
      <c r="M326" s="527"/>
      <c r="N326" s="494"/>
      <c r="O326" s="494"/>
      <c r="P326" s="203" t="s">
        <v>162</v>
      </c>
      <c r="Q326" s="203" t="s">
        <v>449</v>
      </c>
      <c r="R326" s="203" t="s">
        <v>164</v>
      </c>
      <c r="S326" s="205" t="s">
        <v>168</v>
      </c>
      <c r="T326" s="494"/>
      <c r="U326" s="203" t="s">
        <v>162</v>
      </c>
      <c r="V326" s="203" t="s">
        <v>449</v>
      </c>
      <c r="W326" s="203" t="s">
        <v>164</v>
      </c>
      <c r="X326" s="205" t="s">
        <v>168</v>
      </c>
      <c r="Y326" s="494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494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494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494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494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494"/>
    </row>
    <row r="327" spans="2:50" ht="14.25" customHeight="1">
      <c r="B327" s="494" t="s">
        <v>145</v>
      </c>
      <c r="C327" s="203">
        <v>1</v>
      </c>
      <c r="D327" s="206" t="s">
        <v>428</v>
      </c>
      <c r="E327" s="203">
        <v>13</v>
      </c>
      <c r="F327" s="203">
        <v>1200</v>
      </c>
      <c r="G327" s="208">
        <f t="shared" ref="G327:G329" si="409">F327/E327</f>
        <v>92.307692307692307</v>
      </c>
      <c r="H327" s="529">
        <f>AVERAGE(G327:G341)</f>
        <v>85.31468531468532</v>
      </c>
      <c r="I327" s="209">
        <f>AVERAGE(P327,U327,Z327,AE327,AJ327,AO327,AT327)</f>
        <v>13</v>
      </c>
      <c r="J327" s="209">
        <f>AVERAGE(Q327,V327,AA327,AF327,AK327,AP327,AU327)</f>
        <v>1077.7516320719278</v>
      </c>
      <c r="K327" s="210">
        <f>AVERAGE(R327,W327,AB327,AG327,AL327,AQ327,AV327)</f>
        <v>82.903971697840603</v>
      </c>
      <c r="L327" s="530">
        <f>IFERROR(AVERAGE(K327:K341),"-")</f>
        <v>75.915056745437411</v>
      </c>
      <c r="M327" s="209">
        <f>RANK(K327, K$327:$K$341)</f>
        <v>1</v>
      </c>
      <c r="N327" s="494"/>
      <c r="O327" s="494"/>
      <c r="P327" s="207">
        <v>13</v>
      </c>
      <c r="Q327" s="207">
        <v>1077.6633491994808</v>
      </c>
      <c r="R327" s="208">
        <f t="shared" ref="R327:R329" si="410">Q327/P327</f>
        <v>82.897180707652367</v>
      </c>
      <c r="S327" s="205">
        <f>RANK(R327, R$327:R$341)</f>
        <v>1</v>
      </c>
      <c r="T327" s="529">
        <f>AVERAGE(R327:R341)</f>
        <v>75.906102988405635</v>
      </c>
      <c r="U327" s="207">
        <v>13</v>
      </c>
      <c r="V327" s="207">
        <v>1077.7390090718773</v>
      </c>
      <c r="W327" s="208">
        <f t="shared" ref="W327:W329" si="411">V327/U327</f>
        <v>82.903000697836717</v>
      </c>
      <c r="X327" s="205">
        <f>RANK(W327, W$327:W$341)</f>
        <v>1</v>
      </c>
      <c r="Y327" s="529">
        <f>AVERAGE(W327:W341)</f>
        <v>75.912012217029556</v>
      </c>
      <c r="Z327" s="207">
        <v>13</v>
      </c>
      <c r="AA327" s="207">
        <v>1077.8262328077826</v>
      </c>
      <c r="AB327" s="208">
        <f t="shared" ref="AB327:AB329" si="412">AA327/Z327</f>
        <v>82.909710215983282</v>
      </c>
      <c r="AC327" s="205">
        <f>RANK(AB327, AB$327:AB$341)</f>
        <v>1</v>
      </c>
      <c r="AD327" s="529">
        <f>AVERAGE(AB327:AB341)</f>
        <v>75.917035550169558</v>
      </c>
      <c r="AE327" s="207">
        <v>13</v>
      </c>
      <c r="AF327" s="207">
        <v>1077.8101031473154</v>
      </c>
      <c r="AG327" s="208">
        <f t="shared" ref="AG327:AG329" si="413">AF327/AE327</f>
        <v>82.908469472870422</v>
      </c>
      <c r="AH327" s="205">
        <f>RANK(AG327, AG$327:AG$341)</f>
        <v>1</v>
      </c>
      <c r="AI327" s="529">
        <f>AVERAGE(AG327:AG341)</f>
        <v>75.91551644146783</v>
      </c>
      <c r="AJ327" s="207">
        <v>13</v>
      </c>
      <c r="AK327" s="207">
        <v>1077.7585610515391</v>
      </c>
      <c r="AL327" s="208">
        <f t="shared" ref="AL327:AL329" si="414">AK327/AJ327</f>
        <v>82.904504696272241</v>
      </c>
      <c r="AM327" s="205">
        <f>RANK(AL327, AL$327:AL$341)</f>
        <v>1</v>
      </c>
      <c r="AN327" s="529">
        <f>AVERAGE(AL327:AL341)</f>
        <v>75.918582103854177</v>
      </c>
      <c r="AO327" s="207">
        <v>13</v>
      </c>
      <c r="AP327" s="207">
        <v>1077.7310924369747</v>
      </c>
      <c r="AQ327" s="208">
        <f t="shared" ref="AQ327:AQ329" si="415">AP327/AO327</f>
        <v>82.902391725921134</v>
      </c>
      <c r="AR327" s="205">
        <f>RANK(AQ327, AQ$327:AQ$341)</f>
        <v>1</v>
      </c>
      <c r="AS327" s="529">
        <f>AVERAGE(AQ327:AQ341)</f>
        <v>75.915733608239293</v>
      </c>
      <c r="AT327" s="207">
        <v>13</v>
      </c>
      <c r="AU327" s="207">
        <v>1077.7330767885253</v>
      </c>
      <c r="AV327" s="208">
        <f t="shared" ref="AV327:AV329" si="416">AU327/AT327</f>
        <v>82.902544368348103</v>
      </c>
      <c r="AW327" s="205">
        <f>RANK(AV327, AV$327:AV$341)</f>
        <v>1</v>
      </c>
      <c r="AX327" s="529">
        <f>AVERAGE(AV327:AV341)</f>
        <v>75.920414308895715</v>
      </c>
    </row>
    <row r="328" spans="2:50" ht="14.25" customHeight="1">
      <c r="B328" s="494"/>
      <c r="C328" s="203">
        <v>2</v>
      </c>
      <c r="D328" s="206" t="s">
        <v>663</v>
      </c>
      <c r="E328" s="203">
        <v>22</v>
      </c>
      <c r="F328" s="203">
        <v>1800</v>
      </c>
      <c r="G328" s="208">
        <f t="shared" si="409"/>
        <v>81.818181818181813</v>
      </c>
      <c r="H328" s="529"/>
      <c r="I328" s="209">
        <f t="shared" ref="I328:K329" si="417">AVERAGE(P328,U328,Z328,AE328,AJ328,AO328,AT328)</f>
        <v>22</v>
      </c>
      <c r="J328" s="209">
        <f t="shared" si="417"/>
        <v>1593.3895045811041</v>
      </c>
      <c r="K328" s="210">
        <f t="shared" si="417"/>
        <v>72.426795662777479</v>
      </c>
      <c r="L328" s="530"/>
      <c r="M328" s="209">
        <f>RANK(K328, K$327:$K$341)</f>
        <v>2</v>
      </c>
      <c r="N328" s="494"/>
      <c r="O328" s="494"/>
      <c r="P328" s="207">
        <v>22</v>
      </c>
      <c r="Q328" s="207">
        <v>1593.1034482758612</v>
      </c>
      <c r="R328" s="208">
        <f t="shared" si="410"/>
        <v>72.413793103448242</v>
      </c>
      <c r="S328" s="205">
        <f t="shared" ref="S328:S329" si="418">RANK(R328, R$327:R$341)</f>
        <v>2</v>
      </c>
      <c r="T328" s="529"/>
      <c r="U328" s="207">
        <v>22</v>
      </c>
      <c r="V328" s="207">
        <v>1593.3267909715416</v>
      </c>
      <c r="W328" s="208">
        <f t="shared" si="411"/>
        <v>72.423945044160988</v>
      </c>
      <c r="X328" s="205">
        <f t="shared" ref="X328:X329" si="419">RANK(W328, W$327:W$341)</f>
        <v>2</v>
      </c>
      <c r="Y328" s="529"/>
      <c r="Z328" s="207">
        <v>22</v>
      </c>
      <c r="AA328" s="207">
        <v>1593.4426229508197</v>
      </c>
      <c r="AB328" s="208">
        <f t="shared" si="412"/>
        <v>72.429210134128169</v>
      </c>
      <c r="AC328" s="205">
        <f t="shared" ref="AC328:AC329" si="420">RANK(AB328, AB$327:AB$341)</f>
        <v>2</v>
      </c>
      <c r="AD328" s="529"/>
      <c r="AE328" s="207">
        <v>22</v>
      </c>
      <c r="AF328" s="207">
        <v>1593.370165745856</v>
      </c>
      <c r="AG328" s="208">
        <f t="shared" si="413"/>
        <v>72.425916624811634</v>
      </c>
      <c r="AH328" s="205">
        <f t="shared" ref="AH328:AH329" si="421">RANK(AG328, AG$327:AG$341)</f>
        <v>2</v>
      </c>
      <c r="AI328" s="529"/>
      <c r="AJ328" s="207">
        <v>22</v>
      </c>
      <c r="AK328" s="207">
        <v>1593.5545023696679</v>
      </c>
      <c r="AL328" s="208">
        <f t="shared" si="414"/>
        <v>72.434295562257631</v>
      </c>
      <c r="AM328" s="205">
        <f t="shared" ref="AM328:AM329" si="422">RANK(AL328, AL$327:AL$341)</f>
        <v>2</v>
      </c>
      <c r="AN328" s="529"/>
      <c r="AO328" s="207">
        <v>22</v>
      </c>
      <c r="AP328" s="207">
        <v>1593.3806146572103</v>
      </c>
      <c r="AQ328" s="208">
        <f t="shared" si="415"/>
        <v>72.426391575327742</v>
      </c>
      <c r="AR328" s="205">
        <f t="shared" ref="AR328:AR329" si="423">RANK(AQ328, AQ$327:AQ$341)</f>
        <v>2</v>
      </c>
      <c r="AS328" s="529"/>
      <c r="AT328" s="207">
        <v>22</v>
      </c>
      <c r="AU328" s="207">
        <v>1593.5483870967737</v>
      </c>
      <c r="AV328" s="208">
        <f t="shared" si="416"/>
        <v>72.434017595307893</v>
      </c>
      <c r="AW328" s="205">
        <f t="shared" ref="AW328:AW329" si="424">RANK(AV328, AV$327:AV$341)</f>
        <v>2</v>
      </c>
      <c r="AX328" s="529"/>
    </row>
    <row r="329" spans="2:50" ht="14.25" customHeight="1">
      <c r="B329" s="494"/>
      <c r="C329" s="203">
        <v>3</v>
      </c>
      <c r="D329" s="206" t="s">
        <v>719</v>
      </c>
      <c r="E329" s="203">
        <v>22</v>
      </c>
      <c r="F329" s="203">
        <v>1800</v>
      </c>
      <c r="G329" s="208">
        <f t="shared" si="409"/>
        <v>81.818181818181813</v>
      </c>
      <c r="H329" s="529"/>
      <c r="I329" s="209">
        <f t="shared" si="417"/>
        <v>22</v>
      </c>
      <c r="J329" s="209">
        <f t="shared" si="417"/>
        <v>1593.1168632652705</v>
      </c>
      <c r="K329" s="210">
        <f t="shared" si="417"/>
        <v>72.414402875694108</v>
      </c>
      <c r="L329" s="530"/>
      <c r="M329" s="209">
        <f>RANK(K329, K$327:$K$341)</f>
        <v>3</v>
      </c>
      <c r="N329" s="494"/>
      <c r="O329" s="494"/>
      <c r="P329" s="207">
        <v>22</v>
      </c>
      <c r="Q329" s="207">
        <v>1592.9613733905592</v>
      </c>
      <c r="R329" s="208">
        <f t="shared" si="410"/>
        <v>72.407335154116325</v>
      </c>
      <c r="S329" s="205">
        <f t="shared" si="418"/>
        <v>3</v>
      </c>
      <c r="T329" s="529"/>
      <c r="U329" s="207">
        <v>22</v>
      </c>
      <c r="V329" s="207">
        <v>1593.0000000000018</v>
      </c>
      <c r="W329" s="208">
        <f t="shared" si="411"/>
        <v>72.409090909090992</v>
      </c>
      <c r="X329" s="205">
        <f t="shared" si="419"/>
        <v>3</v>
      </c>
      <c r="Y329" s="529"/>
      <c r="Z329" s="207">
        <v>22</v>
      </c>
      <c r="AA329" s="207">
        <v>1593.0680986087395</v>
      </c>
      <c r="AB329" s="208">
        <f t="shared" si="412"/>
        <v>72.412186300397252</v>
      </c>
      <c r="AC329" s="205">
        <f t="shared" si="420"/>
        <v>3</v>
      </c>
      <c r="AD329" s="529"/>
      <c r="AE329" s="207">
        <v>22</v>
      </c>
      <c r="AF329" s="207">
        <v>1593.067590987871</v>
      </c>
      <c r="AG329" s="208">
        <f t="shared" si="413"/>
        <v>72.412163226721404</v>
      </c>
      <c r="AH329" s="205">
        <f t="shared" si="421"/>
        <v>3</v>
      </c>
      <c r="AI329" s="529"/>
      <c r="AJ329" s="207">
        <v>22</v>
      </c>
      <c r="AK329" s="207">
        <v>1593.1728131667185</v>
      </c>
      <c r="AL329" s="208">
        <f t="shared" si="414"/>
        <v>72.41694605303266</v>
      </c>
      <c r="AM329" s="205">
        <f t="shared" si="422"/>
        <v>3</v>
      </c>
      <c r="AN329" s="529"/>
      <c r="AO329" s="207">
        <v>22</v>
      </c>
      <c r="AP329" s="207">
        <v>1593.2051855163179</v>
      </c>
      <c r="AQ329" s="208">
        <f t="shared" si="415"/>
        <v>72.418417523468989</v>
      </c>
      <c r="AR329" s="205">
        <f t="shared" si="423"/>
        <v>3</v>
      </c>
      <c r="AS329" s="529"/>
      <c r="AT329" s="207">
        <v>22</v>
      </c>
      <c r="AU329" s="207">
        <v>1593.3429811866856</v>
      </c>
      <c r="AV329" s="208">
        <f t="shared" si="416"/>
        <v>72.424680963031165</v>
      </c>
      <c r="AW329" s="205">
        <f t="shared" si="424"/>
        <v>3</v>
      </c>
      <c r="AX329" s="529"/>
    </row>
    <row r="330" spans="2:50" ht="14.25" customHeight="1">
      <c r="B330" s="494"/>
      <c r="C330" s="203">
        <v>4</v>
      </c>
      <c r="D330" s="206"/>
      <c r="E330" s="203"/>
      <c r="F330" s="203"/>
      <c r="G330" s="208"/>
      <c r="H330" s="529"/>
      <c r="I330" s="209"/>
      <c r="J330" s="209"/>
      <c r="K330" s="210"/>
      <c r="L330" s="530"/>
      <c r="M330" s="209"/>
      <c r="N330" s="494"/>
      <c r="O330" s="494"/>
      <c r="P330" s="207"/>
      <c r="Q330" s="207"/>
      <c r="R330" s="208"/>
      <c r="S330" s="205"/>
      <c r="T330" s="529"/>
      <c r="U330" s="207"/>
      <c r="V330" s="207"/>
      <c r="W330" s="208"/>
      <c r="X330" s="205"/>
      <c r="Y330" s="529"/>
      <c r="Z330" s="207"/>
      <c r="AA330" s="207"/>
      <c r="AB330" s="208"/>
      <c r="AC330" s="205"/>
      <c r="AD330" s="529"/>
      <c r="AE330" s="207"/>
      <c r="AF330" s="207"/>
      <c r="AG330" s="208"/>
      <c r="AH330" s="205"/>
      <c r="AI330" s="529"/>
      <c r="AJ330" s="207"/>
      <c r="AK330" s="207"/>
      <c r="AL330" s="208"/>
      <c r="AM330" s="205"/>
      <c r="AN330" s="529"/>
      <c r="AO330" s="207"/>
      <c r="AP330" s="207"/>
      <c r="AQ330" s="208"/>
      <c r="AR330" s="205"/>
      <c r="AS330" s="529"/>
      <c r="AT330" s="207"/>
      <c r="AU330" s="207"/>
      <c r="AV330" s="208"/>
      <c r="AW330" s="205"/>
      <c r="AX330" s="529"/>
    </row>
    <row r="331" spans="2:50" ht="14.25" customHeight="1">
      <c r="B331" s="494"/>
      <c r="C331" s="203">
        <v>5</v>
      </c>
      <c r="D331" s="206"/>
      <c r="E331" s="203"/>
      <c r="F331" s="203"/>
      <c r="G331" s="208"/>
      <c r="H331" s="529"/>
      <c r="I331" s="209"/>
      <c r="J331" s="209"/>
      <c r="K331" s="210"/>
      <c r="L331" s="530"/>
      <c r="M331" s="209"/>
      <c r="N331" s="494"/>
      <c r="O331" s="494"/>
      <c r="P331" s="207"/>
      <c r="Q331" s="207"/>
      <c r="R331" s="208"/>
      <c r="S331" s="205"/>
      <c r="T331" s="529"/>
      <c r="U331" s="207"/>
      <c r="V331" s="207"/>
      <c r="W331" s="208"/>
      <c r="X331" s="205"/>
      <c r="Y331" s="529"/>
      <c r="Z331" s="207"/>
      <c r="AA331" s="207"/>
      <c r="AB331" s="208"/>
      <c r="AC331" s="205"/>
      <c r="AD331" s="529"/>
      <c r="AE331" s="207"/>
      <c r="AF331" s="207"/>
      <c r="AG331" s="208"/>
      <c r="AH331" s="205"/>
      <c r="AI331" s="529"/>
      <c r="AJ331" s="207"/>
      <c r="AK331" s="207"/>
      <c r="AL331" s="208"/>
      <c r="AM331" s="205"/>
      <c r="AN331" s="529"/>
      <c r="AO331" s="207"/>
      <c r="AP331" s="207"/>
      <c r="AQ331" s="208"/>
      <c r="AR331" s="205"/>
      <c r="AS331" s="529"/>
      <c r="AT331" s="207"/>
      <c r="AU331" s="207"/>
      <c r="AV331" s="208"/>
      <c r="AW331" s="205"/>
      <c r="AX331" s="529"/>
    </row>
    <row r="332" spans="2:50" ht="14.25" customHeight="1">
      <c r="B332" s="494"/>
      <c r="C332" s="203">
        <v>6</v>
      </c>
      <c r="D332" s="206"/>
      <c r="E332" s="203"/>
      <c r="F332" s="203"/>
      <c r="G332" s="208"/>
      <c r="H332" s="529"/>
      <c r="I332" s="209"/>
      <c r="J332" s="209"/>
      <c r="K332" s="210"/>
      <c r="L332" s="530"/>
      <c r="M332" s="209"/>
      <c r="N332" s="494"/>
      <c r="O332" s="494"/>
      <c r="P332" s="207"/>
      <c r="Q332" s="207"/>
      <c r="R332" s="208"/>
      <c r="S332" s="205"/>
      <c r="T332" s="529"/>
      <c r="U332" s="207"/>
      <c r="V332" s="207"/>
      <c r="W332" s="208"/>
      <c r="X332" s="205"/>
      <c r="Y332" s="529"/>
      <c r="Z332" s="207"/>
      <c r="AA332" s="207"/>
      <c r="AB332" s="208"/>
      <c r="AC332" s="205"/>
      <c r="AD332" s="529"/>
      <c r="AE332" s="207"/>
      <c r="AF332" s="207"/>
      <c r="AG332" s="208"/>
      <c r="AH332" s="205"/>
      <c r="AI332" s="529"/>
      <c r="AJ332" s="207"/>
      <c r="AK332" s="207"/>
      <c r="AL332" s="208"/>
      <c r="AM332" s="205"/>
      <c r="AN332" s="529"/>
      <c r="AO332" s="207"/>
      <c r="AP332" s="207"/>
      <c r="AQ332" s="208"/>
      <c r="AR332" s="205"/>
      <c r="AS332" s="529"/>
      <c r="AT332" s="207"/>
      <c r="AU332" s="207"/>
      <c r="AV332" s="208"/>
      <c r="AW332" s="205"/>
      <c r="AX332" s="529"/>
    </row>
    <row r="333" spans="2:50" ht="14.25" customHeight="1">
      <c r="B333" s="494"/>
      <c r="C333" s="203">
        <v>7</v>
      </c>
      <c r="D333" s="206"/>
      <c r="E333" s="203"/>
      <c r="F333" s="203"/>
      <c r="G333" s="208"/>
      <c r="H333" s="529"/>
      <c r="I333" s="209"/>
      <c r="J333" s="209"/>
      <c r="K333" s="210"/>
      <c r="L333" s="530"/>
      <c r="M333" s="209"/>
      <c r="N333" s="494"/>
      <c r="O333" s="494"/>
      <c r="P333" s="207"/>
      <c r="Q333" s="207"/>
      <c r="R333" s="208"/>
      <c r="S333" s="205"/>
      <c r="T333" s="529"/>
      <c r="U333" s="207"/>
      <c r="V333" s="207"/>
      <c r="W333" s="208"/>
      <c r="X333" s="205"/>
      <c r="Y333" s="529"/>
      <c r="Z333" s="207"/>
      <c r="AA333" s="207"/>
      <c r="AB333" s="208"/>
      <c r="AC333" s="205"/>
      <c r="AD333" s="529"/>
      <c r="AE333" s="207"/>
      <c r="AF333" s="207"/>
      <c r="AG333" s="208"/>
      <c r="AH333" s="205"/>
      <c r="AI333" s="529"/>
      <c r="AJ333" s="207"/>
      <c r="AK333" s="207"/>
      <c r="AL333" s="208"/>
      <c r="AM333" s="205"/>
      <c r="AN333" s="529"/>
      <c r="AO333" s="207"/>
      <c r="AP333" s="207"/>
      <c r="AQ333" s="208"/>
      <c r="AR333" s="205"/>
      <c r="AS333" s="529"/>
      <c r="AT333" s="207"/>
      <c r="AU333" s="207"/>
      <c r="AV333" s="208"/>
      <c r="AW333" s="205"/>
      <c r="AX333" s="529"/>
    </row>
    <row r="334" spans="2:50" ht="14.25" customHeight="1">
      <c r="B334" s="494"/>
      <c r="C334" s="203">
        <v>8</v>
      </c>
      <c r="D334" s="206"/>
      <c r="E334" s="203"/>
      <c r="F334" s="203"/>
      <c r="G334" s="208"/>
      <c r="H334" s="529"/>
      <c r="I334" s="209"/>
      <c r="J334" s="209"/>
      <c r="K334" s="210"/>
      <c r="L334" s="530"/>
      <c r="M334" s="209"/>
      <c r="N334" s="494"/>
      <c r="O334" s="494"/>
      <c r="P334" s="203"/>
      <c r="Q334" s="203"/>
      <c r="R334" s="208"/>
      <c r="S334" s="205"/>
      <c r="T334" s="529"/>
      <c r="U334" s="203"/>
      <c r="V334" s="203"/>
      <c r="W334" s="208"/>
      <c r="X334" s="205"/>
      <c r="Y334" s="529"/>
      <c r="Z334" s="203"/>
      <c r="AA334" s="203"/>
      <c r="AB334" s="208"/>
      <c r="AC334" s="205"/>
      <c r="AD334" s="529"/>
      <c r="AE334" s="203"/>
      <c r="AF334" s="203"/>
      <c r="AG334" s="208"/>
      <c r="AH334" s="205"/>
      <c r="AI334" s="529"/>
      <c r="AJ334" s="203"/>
      <c r="AK334" s="203"/>
      <c r="AL334" s="208"/>
      <c r="AM334" s="205"/>
      <c r="AN334" s="529"/>
      <c r="AO334" s="203"/>
      <c r="AP334" s="203"/>
      <c r="AQ334" s="208"/>
      <c r="AR334" s="205"/>
      <c r="AS334" s="529"/>
      <c r="AT334" s="203"/>
      <c r="AU334" s="203"/>
      <c r="AV334" s="208"/>
      <c r="AW334" s="205"/>
      <c r="AX334" s="529"/>
    </row>
    <row r="335" spans="2:50" ht="14.25" customHeight="1">
      <c r="B335" s="494"/>
      <c r="C335" s="203">
        <v>9</v>
      </c>
      <c r="D335" s="206"/>
      <c r="E335" s="203"/>
      <c r="F335" s="203"/>
      <c r="G335" s="208"/>
      <c r="H335" s="529"/>
      <c r="I335" s="209"/>
      <c r="J335" s="209"/>
      <c r="K335" s="210"/>
      <c r="L335" s="530"/>
      <c r="M335" s="209"/>
      <c r="N335" s="494"/>
      <c r="O335" s="494"/>
      <c r="P335" s="203"/>
      <c r="Q335" s="203"/>
      <c r="R335" s="208"/>
      <c r="S335" s="205"/>
      <c r="T335" s="529"/>
      <c r="U335" s="203"/>
      <c r="V335" s="203"/>
      <c r="W335" s="208"/>
      <c r="X335" s="205"/>
      <c r="Y335" s="529"/>
      <c r="Z335" s="203"/>
      <c r="AA335" s="203"/>
      <c r="AB335" s="208"/>
      <c r="AC335" s="205"/>
      <c r="AD335" s="529"/>
      <c r="AE335" s="203"/>
      <c r="AF335" s="203"/>
      <c r="AG335" s="208"/>
      <c r="AH335" s="205"/>
      <c r="AI335" s="529"/>
      <c r="AJ335" s="203"/>
      <c r="AK335" s="203"/>
      <c r="AL335" s="208"/>
      <c r="AM335" s="205"/>
      <c r="AN335" s="529"/>
      <c r="AO335" s="203"/>
      <c r="AP335" s="203"/>
      <c r="AQ335" s="208"/>
      <c r="AR335" s="205"/>
      <c r="AS335" s="529"/>
      <c r="AT335" s="203"/>
      <c r="AU335" s="203"/>
      <c r="AV335" s="208"/>
      <c r="AW335" s="205"/>
      <c r="AX335" s="529"/>
    </row>
    <row r="336" spans="2:50" ht="14.25" customHeight="1">
      <c r="B336" s="494"/>
      <c r="C336" s="203">
        <v>10</v>
      </c>
      <c r="D336" s="206"/>
      <c r="E336" s="203"/>
      <c r="F336" s="203"/>
      <c r="G336" s="208"/>
      <c r="H336" s="529"/>
      <c r="I336" s="209"/>
      <c r="J336" s="209"/>
      <c r="K336" s="210"/>
      <c r="L336" s="530"/>
      <c r="M336" s="209"/>
      <c r="N336" s="494"/>
      <c r="O336" s="494"/>
      <c r="P336" s="203"/>
      <c r="Q336" s="203"/>
      <c r="R336" s="208"/>
      <c r="S336" s="205"/>
      <c r="T336" s="529"/>
      <c r="U336" s="203"/>
      <c r="V336" s="203"/>
      <c r="W336" s="208"/>
      <c r="X336" s="205"/>
      <c r="Y336" s="529"/>
      <c r="Z336" s="203"/>
      <c r="AA336" s="203"/>
      <c r="AB336" s="208"/>
      <c r="AC336" s="205"/>
      <c r="AD336" s="529"/>
      <c r="AE336" s="203"/>
      <c r="AF336" s="203"/>
      <c r="AG336" s="208"/>
      <c r="AH336" s="205"/>
      <c r="AI336" s="529"/>
      <c r="AJ336" s="203"/>
      <c r="AK336" s="203"/>
      <c r="AL336" s="208"/>
      <c r="AM336" s="205"/>
      <c r="AN336" s="529"/>
      <c r="AO336" s="203"/>
      <c r="AP336" s="203"/>
      <c r="AQ336" s="208"/>
      <c r="AR336" s="205"/>
      <c r="AS336" s="529"/>
      <c r="AT336" s="203"/>
      <c r="AU336" s="203"/>
      <c r="AV336" s="208"/>
      <c r="AW336" s="205"/>
      <c r="AX336" s="529"/>
    </row>
    <row r="337" spans="2:50" ht="14.25" customHeight="1">
      <c r="B337" s="494"/>
      <c r="C337" s="203">
        <v>11</v>
      </c>
      <c r="D337" s="206"/>
      <c r="E337" s="203"/>
      <c r="F337" s="203"/>
      <c r="G337" s="208"/>
      <c r="H337" s="529"/>
      <c r="I337" s="209"/>
      <c r="J337" s="209"/>
      <c r="K337" s="210"/>
      <c r="L337" s="530"/>
      <c r="M337" s="209"/>
      <c r="N337" s="494"/>
      <c r="O337" s="494"/>
      <c r="P337" s="203"/>
      <c r="Q337" s="203"/>
      <c r="R337" s="208"/>
      <c r="S337" s="205"/>
      <c r="T337" s="529"/>
      <c r="U337" s="203"/>
      <c r="V337" s="203"/>
      <c r="W337" s="208"/>
      <c r="X337" s="205"/>
      <c r="Y337" s="529"/>
      <c r="Z337" s="203"/>
      <c r="AA337" s="203"/>
      <c r="AB337" s="208"/>
      <c r="AC337" s="205"/>
      <c r="AD337" s="529"/>
      <c r="AE337" s="203"/>
      <c r="AF337" s="203"/>
      <c r="AG337" s="208"/>
      <c r="AH337" s="205"/>
      <c r="AI337" s="529"/>
      <c r="AJ337" s="203"/>
      <c r="AK337" s="203"/>
      <c r="AL337" s="208"/>
      <c r="AM337" s="205"/>
      <c r="AN337" s="529"/>
      <c r="AO337" s="203"/>
      <c r="AP337" s="203"/>
      <c r="AQ337" s="208"/>
      <c r="AR337" s="205"/>
      <c r="AS337" s="529"/>
      <c r="AT337" s="203"/>
      <c r="AU337" s="203"/>
      <c r="AV337" s="208"/>
      <c r="AW337" s="205"/>
      <c r="AX337" s="529"/>
    </row>
    <row r="338" spans="2:50" ht="14.25" customHeight="1">
      <c r="B338" s="494"/>
      <c r="C338" s="203">
        <v>12</v>
      </c>
      <c r="D338" s="206"/>
      <c r="E338" s="203"/>
      <c r="F338" s="203"/>
      <c r="G338" s="208"/>
      <c r="H338" s="529"/>
      <c r="I338" s="209"/>
      <c r="J338" s="209"/>
      <c r="K338" s="210"/>
      <c r="L338" s="530"/>
      <c r="M338" s="209"/>
      <c r="N338" s="494"/>
      <c r="O338" s="494"/>
      <c r="P338" s="203"/>
      <c r="Q338" s="203"/>
      <c r="R338" s="208"/>
      <c r="S338" s="205"/>
      <c r="T338" s="529"/>
      <c r="U338" s="203"/>
      <c r="V338" s="203"/>
      <c r="W338" s="208"/>
      <c r="X338" s="205"/>
      <c r="Y338" s="529"/>
      <c r="Z338" s="203"/>
      <c r="AA338" s="203"/>
      <c r="AB338" s="208"/>
      <c r="AC338" s="205"/>
      <c r="AD338" s="529"/>
      <c r="AE338" s="203"/>
      <c r="AF338" s="203"/>
      <c r="AG338" s="208"/>
      <c r="AH338" s="205"/>
      <c r="AI338" s="529"/>
      <c r="AJ338" s="203"/>
      <c r="AK338" s="203"/>
      <c r="AL338" s="208"/>
      <c r="AM338" s="205"/>
      <c r="AN338" s="529"/>
      <c r="AO338" s="203"/>
      <c r="AP338" s="203"/>
      <c r="AQ338" s="208"/>
      <c r="AR338" s="205"/>
      <c r="AS338" s="529"/>
      <c r="AT338" s="203"/>
      <c r="AU338" s="203"/>
      <c r="AV338" s="208"/>
      <c r="AW338" s="205"/>
      <c r="AX338" s="529"/>
    </row>
    <row r="339" spans="2:50" ht="14.25" customHeight="1">
      <c r="B339" s="494"/>
      <c r="C339" s="203">
        <v>13</v>
      </c>
      <c r="D339" s="206"/>
      <c r="E339" s="203"/>
      <c r="F339" s="203"/>
      <c r="G339" s="208"/>
      <c r="H339" s="529"/>
      <c r="I339" s="209"/>
      <c r="J339" s="209"/>
      <c r="K339" s="210"/>
      <c r="L339" s="530"/>
      <c r="M339" s="209"/>
      <c r="N339" s="494"/>
      <c r="O339" s="494"/>
      <c r="P339" s="203"/>
      <c r="Q339" s="203"/>
      <c r="R339" s="208"/>
      <c r="S339" s="205"/>
      <c r="T339" s="529"/>
      <c r="U339" s="203"/>
      <c r="V339" s="203"/>
      <c r="W339" s="208"/>
      <c r="X339" s="205"/>
      <c r="Y339" s="529"/>
      <c r="Z339" s="203"/>
      <c r="AA339" s="203"/>
      <c r="AB339" s="208"/>
      <c r="AC339" s="205"/>
      <c r="AD339" s="529"/>
      <c r="AE339" s="203"/>
      <c r="AF339" s="203"/>
      <c r="AG339" s="208"/>
      <c r="AH339" s="205"/>
      <c r="AI339" s="529"/>
      <c r="AJ339" s="203"/>
      <c r="AK339" s="203"/>
      <c r="AL339" s="208"/>
      <c r="AM339" s="205"/>
      <c r="AN339" s="529"/>
      <c r="AO339" s="203"/>
      <c r="AP339" s="203"/>
      <c r="AQ339" s="208"/>
      <c r="AR339" s="205"/>
      <c r="AS339" s="529"/>
      <c r="AT339" s="203"/>
      <c r="AU339" s="203"/>
      <c r="AV339" s="208"/>
      <c r="AW339" s="205"/>
      <c r="AX339" s="529"/>
    </row>
    <row r="340" spans="2:50" ht="14.25" customHeight="1">
      <c r="B340" s="494"/>
      <c r="C340" s="203">
        <v>14</v>
      </c>
      <c r="D340" s="206"/>
      <c r="E340" s="203"/>
      <c r="F340" s="203"/>
      <c r="G340" s="208"/>
      <c r="H340" s="529"/>
      <c r="I340" s="209"/>
      <c r="J340" s="209"/>
      <c r="K340" s="210"/>
      <c r="L340" s="530"/>
      <c r="M340" s="209"/>
      <c r="N340" s="494"/>
      <c r="O340" s="494"/>
      <c r="P340" s="203"/>
      <c r="Q340" s="203"/>
      <c r="R340" s="208"/>
      <c r="S340" s="205"/>
      <c r="T340" s="529"/>
      <c r="U340" s="203"/>
      <c r="V340" s="203"/>
      <c r="W340" s="208"/>
      <c r="X340" s="205"/>
      <c r="Y340" s="529"/>
      <c r="Z340" s="203"/>
      <c r="AA340" s="203"/>
      <c r="AB340" s="208"/>
      <c r="AC340" s="205"/>
      <c r="AD340" s="529"/>
      <c r="AE340" s="203"/>
      <c r="AF340" s="203"/>
      <c r="AG340" s="208"/>
      <c r="AH340" s="205"/>
      <c r="AI340" s="529"/>
      <c r="AJ340" s="203"/>
      <c r="AK340" s="203"/>
      <c r="AL340" s="208"/>
      <c r="AM340" s="205"/>
      <c r="AN340" s="529"/>
      <c r="AO340" s="203"/>
      <c r="AP340" s="203"/>
      <c r="AQ340" s="208"/>
      <c r="AR340" s="205"/>
      <c r="AS340" s="529"/>
      <c r="AT340" s="203"/>
      <c r="AU340" s="203"/>
      <c r="AV340" s="208"/>
      <c r="AW340" s="205"/>
      <c r="AX340" s="529"/>
    </row>
    <row r="341" spans="2:50" ht="14.25" customHeight="1">
      <c r="B341" s="494"/>
      <c r="C341" s="203">
        <v>15</v>
      </c>
      <c r="D341" s="206"/>
      <c r="E341" s="203"/>
      <c r="F341" s="203"/>
      <c r="G341" s="208"/>
      <c r="H341" s="529"/>
      <c r="I341" s="209"/>
      <c r="J341" s="209"/>
      <c r="K341" s="210"/>
      <c r="L341" s="530"/>
      <c r="M341" s="209"/>
      <c r="N341" s="494"/>
      <c r="O341" s="494"/>
      <c r="P341" s="203"/>
      <c r="Q341" s="207"/>
      <c r="R341" s="208"/>
      <c r="S341" s="205"/>
      <c r="T341" s="529"/>
      <c r="U341" s="203"/>
      <c r="V341" s="207"/>
      <c r="W341" s="208"/>
      <c r="X341" s="205"/>
      <c r="Y341" s="529"/>
      <c r="Z341" s="203"/>
      <c r="AA341" s="207"/>
      <c r="AB341" s="208"/>
      <c r="AC341" s="205"/>
      <c r="AD341" s="529"/>
      <c r="AE341" s="203"/>
      <c r="AF341" s="207"/>
      <c r="AG341" s="208"/>
      <c r="AH341" s="205"/>
      <c r="AI341" s="529"/>
      <c r="AJ341" s="203"/>
      <c r="AK341" s="207"/>
      <c r="AL341" s="208"/>
      <c r="AM341" s="205"/>
      <c r="AN341" s="529"/>
      <c r="AO341" s="203"/>
      <c r="AP341" s="207"/>
      <c r="AQ341" s="208"/>
      <c r="AR341" s="205"/>
      <c r="AS341" s="529"/>
      <c r="AT341" s="203"/>
      <c r="AU341" s="207"/>
      <c r="AV341" s="208"/>
      <c r="AW341" s="205"/>
      <c r="AX341" s="529"/>
    </row>
    <row r="342" spans="2:50" ht="14.25" customHeight="1" collapsed="1">
      <c r="B342" s="531" t="s">
        <v>808</v>
      </c>
      <c r="C342" s="532"/>
      <c r="D342" s="532"/>
      <c r="E342" s="532"/>
      <c r="F342" s="532"/>
      <c r="G342" s="532"/>
      <c r="H342" s="532"/>
      <c r="I342" s="532"/>
      <c r="J342" s="532"/>
      <c r="K342" s="532"/>
      <c r="L342" s="532"/>
      <c r="M342" s="533"/>
      <c r="N342" s="575" t="s">
        <v>445</v>
      </c>
      <c r="O342" s="575" t="s">
        <v>105</v>
      </c>
      <c r="P342" s="587">
        <f>AT322+1</f>
        <v>45986</v>
      </c>
      <c r="Q342" s="588"/>
      <c r="R342" s="588"/>
      <c r="S342" s="588"/>
      <c r="T342" s="588"/>
      <c r="U342" s="589">
        <f>P342+1</f>
        <v>45987</v>
      </c>
      <c r="V342" s="590"/>
      <c r="W342" s="590"/>
      <c r="X342" s="590"/>
      <c r="Y342" s="590"/>
      <c r="Z342" s="587">
        <f t="shared" ref="Z342" si="425">U342+1</f>
        <v>45988</v>
      </c>
      <c r="AA342" s="588"/>
      <c r="AB342" s="588"/>
      <c r="AC342" s="588"/>
      <c r="AD342" s="588"/>
      <c r="AE342" s="589">
        <f t="shared" ref="AE342" si="426">Z342+1</f>
        <v>45989</v>
      </c>
      <c r="AF342" s="590"/>
      <c r="AG342" s="590"/>
      <c r="AH342" s="590"/>
      <c r="AI342" s="590"/>
      <c r="AJ342" s="591">
        <f t="shared" ref="AJ342" si="427">AE342+1</f>
        <v>45990</v>
      </c>
      <c r="AK342" s="592"/>
      <c r="AL342" s="592"/>
      <c r="AM342" s="592"/>
      <c r="AN342" s="593"/>
      <c r="AO342" s="589">
        <f t="shared" ref="AO342" si="428">AJ342+1</f>
        <v>45991</v>
      </c>
      <c r="AP342" s="590"/>
      <c r="AQ342" s="590"/>
      <c r="AR342" s="590"/>
      <c r="AS342" s="590"/>
      <c r="AT342" s="591">
        <f t="shared" ref="AT342" si="429">AO342+1</f>
        <v>45992</v>
      </c>
      <c r="AU342" s="592"/>
      <c r="AV342" s="592"/>
      <c r="AW342" s="592"/>
      <c r="AX342" s="593"/>
    </row>
    <row r="343" spans="2:50" ht="14.25" customHeight="1">
      <c r="B343" s="534"/>
      <c r="C343" s="534"/>
      <c r="D343" s="534"/>
      <c r="E343" s="534"/>
      <c r="F343" s="534"/>
      <c r="G343" s="534"/>
      <c r="H343" s="534"/>
      <c r="I343" s="534"/>
      <c r="J343" s="534"/>
      <c r="K343" s="534"/>
      <c r="L343" s="534"/>
      <c r="M343" s="535"/>
      <c r="N343" s="577"/>
      <c r="O343" s="577"/>
      <c r="P343" s="594">
        <f>P342</f>
        <v>45986</v>
      </c>
      <c r="Q343" s="594"/>
      <c r="R343" s="594"/>
      <c r="S343" s="594"/>
      <c r="T343" s="594"/>
      <c r="U343" s="595">
        <f>U342</f>
        <v>45987</v>
      </c>
      <c r="V343" s="595"/>
      <c r="W343" s="595"/>
      <c r="X343" s="595"/>
      <c r="Y343" s="595"/>
      <c r="Z343" s="594">
        <f t="shared" ref="Z343" si="430">Z342</f>
        <v>45988</v>
      </c>
      <c r="AA343" s="594"/>
      <c r="AB343" s="594"/>
      <c r="AC343" s="594"/>
      <c r="AD343" s="594"/>
      <c r="AE343" s="595">
        <f t="shared" ref="AE343" si="431">AE342</f>
        <v>45989</v>
      </c>
      <c r="AF343" s="595"/>
      <c r="AG343" s="595"/>
      <c r="AH343" s="595"/>
      <c r="AI343" s="595"/>
      <c r="AJ343" s="596">
        <f t="shared" ref="AJ343" si="432">AJ342</f>
        <v>45990</v>
      </c>
      <c r="AK343" s="597"/>
      <c r="AL343" s="597"/>
      <c r="AM343" s="597"/>
      <c r="AN343" s="598"/>
      <c r="AO343" s="595">
        <f t="shared" ref="AO343" si="433">AO342</f>
        <v>45991</v>
      </c>
      <c r="AP343" s="595"/>
      <c r="AQ343" s="595"/>
      <c r="AR343" s="595"/>
      <c r="AS343" s="595"/>
      <c r="AT343" s="596">
        <f t="shared" ref="AT343" si="434">AT342</f>
        <v>45992</v>
      </c>
      <c r="AU343" s="597"/>
      <c r="AV343" s="597"/>
      <c r="AW343" s="597"/>
      <c r="AX343" s="598"/>
    </row>
    <row r="344" spans="2:50" ht="14.25" customHeight="1">
      <c r="B344" s="494" t="s">
        <v>165</v>
      </c>
      <c r="C344" s="494" t="s">
        <v>160</v>
      </c>
      <c r="D344" s="494"/>
      <c r="E344" s="494" t="s">
        <v>161</v>
      </c>
      <c r="F344" s="494"/>
      <c r="G344" s="494"/>
      <c r="H344" s="494" t="s">
        <v>166</v>
      </c>
      <c r="I344" s="527" t="s">
        <v>446</v>
      </c>
      <c r="J344" s="527"/>
      <c r="K344" s="527"/>
      <c r="L344" s="527" t="s">
        <v>166</v>
      </c>
      <c r="M344" s="527" t="s">
        <v>168</v>
      </c>
      <c r="N344" s="494"/>
      <c r="O344" s="494" t="s">
        <v>167</v>
      </c>
      <c r="P344" s="494" t="s">
        <v>163</v>
      </c>
      <c r="Q344" s="494"/>
      <c r="R344" s="494"/>
      <c r="S344" s="494"/>
      <c r="T344" s="494" t="s">
        <v>166</v>
      </c>
      <c r="U344" s="494" t="s">
        <v>163</v>
      </c>
      <c r="V344" s="494"/>
      <c r="W344" s="494"/>
      <c r="X344" s="494"/>
      <c r="Y344" s="494" t="s">
        <v>166</v>
      </c>
      <c r="Z344" s="494" t="s">
        <v>163</v>
      </c>
      <c r="AA344" s="494"/>
      <c r="AB344" s="494"/>
      <c r="AC344" s="494"/>
      <c r="AD344" s="494" t="s">
        <v>166</v>
      </c>
      <c r="AE344" s="494" t="s">
        <v>163</v>
      </c>
      <c r="AF344" s="494"/>
      <c r="AG344" s="494"/>
      <c r="AH344" s="494"/>
      <c r="AI344" s="494" t="s">
        <v>166</v>
      </c>
      <c r="AJ344" s="494" t="s">
        <v>163</v>
      </c>
      <c r="AK344" s="494"/>
      <c r="AL344" s="494"/>
      <c r="AM344" s="494"/>
      <c r="AN344" s="494" t="s">
        <v>166</v>
      </c>
      <c r="AO344" s="494" t="s">
        <v>163</v>
      </c>
      <c r="AP344" s="494"/>
      <c r="AQ344" s="494"/>
      <c r="AR344" s="494"/>
      <c r="AS344" s="494" t="s">
        <v>166</v>
      </c>
      <c r="AT344" s="494" t="s">
        <v>163</v>
      </c>
      <c r="AU344" s="494"/>
      <c r="AV344" s="494"/>
      <c r="AW344" s="494"/>
      <c r="AX344" s="494" t="s">
        <v>166</v>
      </c>
    </row>
    <row r="345" spans="2:50" ht="14.25" customHeight="1">
      <c r="B345" s="494"/>
      <c r="C345" s="494"/>
      <c r="D345" s="494"/>
      <c r="E345" s="494" t="s">
        <v>447</v>
      </c>
      <c r="F345" s="494"/>
      <c r="G345" s="494"/>
      <c r="H345" s="494"/>
      <c r="I345" s="527" t="s">
        <v>447</v>
      </c>
      <c r="J345" s="527"/>
      <c r="K345" s="527"/>
      <c r="L345" s="527"/>
      <c r="M345" s="527"/>
      <c r="N345" s="494"/>
      <c r="O345" s="494"/>
      <c r="P345" s="494" t="s">
        <v>448</v>
      </c>
      <c r="Q345" s="494"/>
      <c r="R345" s="494"/>
      <c r="S345" s="494"/>
      <c r="T345" s="494"/>
      <c r="U345" s="494" t="s">
        <v>448</v>
      </c>
      <c r="V345" s="494"/>
      <c r="W345" s="494"/>
      <c r="X345" s="494"/>
      <c r="Y345" s="494"/>
      <c r="Z345" s="494" t="s">
        <v>448</v>
      </c>
      <c r="AA345" s="494"/>
      <c r="AB345" s="494"/>
      <c r="AC345" s="494"/>
      <c r="AD345" s="494"/>
      <c r="AE345" s="494" t="s">
        <v>448</v>
      </c>
      <c r="AF345" s="494"/>
      <c r="AG345" s="494"/>
      <c r="AH345" s="494"/>
      <c r="AI345" s="494"/>
      <c r="AJ345" s="494" t="s">
        <v>448</v>
      </c>
      <c r="AK345" s="494"/>
      <c r="AL345" s="494"/>
      <c r="AM345" s="494"/>
      <c r="AN345" s="494"/>
      <c r="AO345" s="494" t="s">
        <v>448</v>
      </c>
      <c r="AP345" s="494"/>
      <c r="AQ345" s="494"/>
      <c r="AR345" s="494"/>
      <c r="AS345" s="494"/>
      <c r="AT345" s="494" t="s">
        <v>448</v>
      </c>
      <c r="AU345" s="494"/>
      <c r="AV345" s="494"/>
      <c r="AW345" s="494"/>
      <c r="AX345" s="494"/>
    </row>
    <row r="346" spans="2:50" ht="14.25" customHeight="1">
      <c r="B346" s="494"/>
      <c r="C346" s="494"/>
      <c r="D346" s="494"/>
      <c r="E346" s="203" t="s">
        <v>162</v>
      </c>
      <c r="F346" s="203" t="s">
        <v>449</v>
      </c>
      <c r="G346" s="203" t="s">
        <v>164</v>
      </c>
      <c r="H346" s="494"/>
      <c r="I346" s="204" t="s">
        <v>162</v>
      </c>
      <c r="J346" s="204" t="s">
        <v>449</v>
      </c>
      <c r="K346" s="204" t="s">
        <v>164</v>
      </c>
      <c r="L346" s="527"/>
      <c r="M346" s="527"/>
      <c r="N346" s="494"/>
      <c r="O346" s="494"/>
      <c r="P346" s="203" t="s">
        <v>162</v>
      </c>
      <c r="Q346" s="203" t="s">
        <v>449</v>
      </c>
      <c r="R346" s="203" t="s">
        <v>164</v>
      </c>
      <c r="S346" s="205" t="s">
        <v>168</v>
      </c>
      <c r="T346" s="494"/>
      <c r="U346" s="203" t="s">
        <v>162</v>
      </c>
      <c r="V346" s="203" t="s">
        <v>449</v>
      </c>
      <c r="W346" s="203" t="s">
        <v>164</v>
      </c>
      <c r="X346" s="205" t="s">
        <v>168</v>
      </c>
      <c r="Y346" s="494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494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494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494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494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494"/>
    </row>
    <row r="347" spans="2:50" ht="14.25" customHeight="1">
      <c r="B347" s="494" t="s">
        <v>145</v>
      </c>
      <c r="C347" s="203">
        <v>1</v>
      </c>
      <c r="D347" s="206" t="s">
        <v>428</v>
      </c>
      <c r="E347" s="203">
        <v>13</v>
      </c>
      <c r="F347" s="203">
        <v>1200</v>
      </c>
      <c r="G347" s="208">
        <f t="shared" ref="G347:G349" si="435">F347/E347</f>
        <v>92.307692307692307</v>
      </c>
      <c r="H347" s="529">
        <f>AVERAGE(G347:G361)</f>
        <v>85.31468531468532</v>
      </c>
      <c r="I347" s="209">
        <f>AVERAGE(P347,U347,Z347,AE347,AJ347,AO347,AT347)</f>
        <v>13</v>
      </c>
      <c r="J347" s="209">
        <f>AVERAGE(Q347,V347,AA347,AF347,AK347,AP347,AU347)</f>
        <v>1077.780637091915</v>
      </c>
      <c r="K347" s="210">
        <f>AVERAGE(R347,W347,AB347,AG347,AL347,AQ347,AV347)</f>
        <v>82.906202853224258</v>
      </c>
      <c r="L347" s="530">
        <f>IFERROR(AVERAGE(K347:K361),"-")</f>
        <v>75.923785556527704</v>
      </c>
      <c r="M347" s="209">
        <f>RANK(K347, K$347:$K$361)</f>
        <v>1</v>
      </c>
      <c r="N347" s="494"/>
      <c r="O347" s="494"/>
      <c r="P347" s="207">
        <v>13</v>
      </c>
      <c r="Q347" s="207">
        <v>1077.7329242693365</v>
      </c>
      <c r="R347" s="208">
        <f t="shared" ref="R347:R349" si="436">Q347/P347</f>
        <v>82.902532636102805</v>
      </c>
      <c r="S347" s="205">
        <f>RANK(R347, R$347:R$361)</f>
        <v>1</v>
      </c>
      <c r="T347" s="529">
        <f>AVERAGE(R347:R361)</f>
        <v>75.92081931687602</v>
      </c>
      <c r="U347" s="207">
        <v>13</v>
      </c>
      <c r="V347" s="207">
        <v>1077.7510812109563</v>
      </c>
      <c r="W347" s="208">
        <f t="shared" ref="W347:W349" si="437">V347/U347</f>
        <v>82.903929323919712</v>
      </c>
      <c r="X347" s="205">
        <f>RANK(W347, W$347:W$361)</f>
        <v>1</v>
      </c>
      <c r="Y347" s="529">
        <f>AVERAGE(W347:W361)</f>
        <v>75.923069556114626</v>
      </c>
      <c r="Z347" s="207">
        <v>13</v>
      </c>
      <c r="AA347" s="207">
        <v>1077.7707978102846</v>
      </c>
      <c r="AB347" s="208">
        <f t="shared" ref="AB347:AB349" si="438">AA347/Z347</f>
        <v>82.905445985406516</v>
      </c>
      <c r="AC347" s="205">
        <f>RANK(AB347, AB$347:AB$361)</f>
        <v>1</v>
      </c>
      <c r="AD347" s="529">
        <f>AVERAGE(AB347:AB361)</f>
        <v>75.924083682155427</v>
      </c>
      <c r="AE347" s="207">
        <v>13</v>
      </c>
      <c r="AF347" s="207">
        <v>1077.7860603801714</v>
      </c>
      <c r="AG347" s="208">
        <f t="shared" ref="AG347:AG349" si="439">AF347/AE347</f>
        <v>82.906620029243953</v>
      </c>
      <c r="AH347" s="205">
        <f>RANK(AG347, AG$347:AG$361)</f>
        <v>1</v>
      </c>
      <c r="AI347" s="529">
        <f>AVERAGE(AG347:AG361)</f>
        <v>75.923508956931428</v>
      </c>
      <c r="AJ347" s="207">
        <v>13</v>
      </c>
      <c r="AK347" s="207">
        <v>1077.8071065989848</v>
      </c>
      <c r="AL347" s="208">
        <f t="shared" ref="AL347:AL349" si="440">AK347/AJ347</f>
        <v>82.908238969152677</v>
      </c>
      <c r="AM347" s="205">
        <f>RANK(AL347, AL$347:AL$361)</f>
        <v>1</v>
      </c>
      <c r="AN347" s="529">
        <f>AVERAGE(AL347:AL361)</f>
        <v>75.918072614995694</v>
      </c>
      <c r="AO347" s="207">
        <v>13</v>
      </c>
      <c r="AP347" s="207">
        <v>1077.8067885117493</v>
      </c>
      <c r="AQ347" s="208">
        <f t="shared" ref="AQ347:AQ349" si="441">AP347/AO347</f>
        <v>82.908214500903796</v>
      </c>
      <c r="AR347" s="205">
        <f>RANK(AQ347, AQ$347:AQ$361)</f>
        <v>1</v>
      </c>
      <c r="AS347" s="529">
        <f>AVERAGE(AQ347:AQ361)</f>
        <v>75.926026585126536</v>
      </c>
      <c r="AT347" s="207">
        <v>13</v>
      </c>
      <c r="AU347" s="207">
        <v>1077.8097008619231</v>
      </c>
      <c r="AV347" s="208">
        <f t="shared" ref="AV347:AV349" si="442">AU347/AT347</f>
        <v>82.908438527840246</v>
      </c>
      <c r="AW347" s="205">
        <f>RANK(AV347, AV$347:AV$361)</f>
        <v>1</v>
      </c>
      <c r="AX347" s="529">
        <f>AVERAGE(AV347:AV361)</f>
        <v>75.930918183494086</v>
      </c>
    </row>
    <row r="348" spans="2:50" ht="14.25" customHeight="1">
      <c r="B348" s="494"/>
      <c r="C348" s="203">
        <v>2</v>
      </c>
      <c r="D348" s="206" t="s">
        <v>663</v>
      </c>
      <c r="E348" s="203">
        <v>22</v>
      </c>
      <c r="F348" s="203">
        <v>1800</v>
      </c>
      <c r="G348" s="208">
        <f t="shared" si="435"/>
        <v>81.818181818181813</v>
      </c>
      <c r="H348" s="529"/>
      <c r="I348" s="209">
        <f t="shared" ref="I348:K349" si="443">AVERAGE(P348,U348,Z348,AE348,AJ348,AO348,AT348)</f>
        <v>22</v>
      </c>
      <c r="J348" s="209">
        <f t="shared" si="443"/>
        <v>1593.5881446692222</v>
      </c>
      <c r="K348" s="210">
        <f t="shared" si="443"/>
        <v>72.435824757691918</v>
      </c>
      <c r="L348" s="530"/>
      <c r="M348" s="209">
        <f>RANK(K348, K$347:$K$361)</f>
        <v>2</v>
      </c>
      <c r="N348" s="494"/>
      <c r="O348" s="494"/>
      <c r="P348" s="207">
        <v>22</v>
      </c>
      <c r="Q348" s="207">
        <v>1593.4601664684899</v>
      </c>
      <c r="R348" s="208">
        <f t="shared" si="436"/>
        <v>72.430007566749538</v>
      </c>
      <c r="S348" s="205">
        <f t="shared" ref="S348:S349" si="444">RANK(R348, R$347:R$361)</f>
        <v>2</v>
      </c>
      <c r="T348" s="529"/>
      <c r="U348" s="207">
        <v>22</v>
      </c>
      <c r="V348" s="207">
        <v>1593.4604904632163</v>
      </c>
      <c r="W348" s="208">
        <f t="shared" si="437"/>
        <v>72.430022293782557</v>
      </c>
      <c r="X348" s="205">
        <f t="shared" ref="X348:X349" si="445">RANK(W348, W$347:W$361)</f>
        <v>3</v>
      </c>
      <c r="Y348" s="529"/>
      <c r="Z348" s="207">
        <v>22</v>
      </c>
      <c r="AA348" s="207">
        <v>1593.4969325153377</v>
      </c>
      <c r="AB348" s="208">
        <f t="shared" si="438"/>
        <v>72.431678750697174</v>
      </c>
      <c r="AC348" s="205">
        <f t="shared" ref="AC348:AC349" si="446">RANK(AB348, AB$347:AB$361)</f>
        <v>3</v>
      </c>
      <c r="AD348" s="529"/>
      <c r="AE348" s="207">
        <v>22</v>
      </c>
      <c r="AF348" s="207">
        <v>1593.7577002053386</v>
      </c>
      <c r="AG348" s="208">
        <f t="shared" si="439"/>
        <v>72.443531827515386</v>
      </c>
      <c r="AH348" s="205">
        <f t="shared" ref="AH348:AH349" si="447">RANK(AG348, AG$347:AG$361)</f>
        <v>2</v>
      </c>
      <c r="AI348" s="529"/>
      <c r="AJ348" s="207">
        <v>22</v>
      </c>
      <c r="AK348" s="207">
        <v>1593.4200459066551</v>
      </c>
      <c r="AL348" s="208">
        <f t="shared" si="440"/>
        <v>72.428183904847955</v>
      </c>
      <c r="AM348" s="205">
        <f t="shared" ref="AM348:AM349" si="448">RANK(AL348, AL$347:AL$361)</f>
        <v>2</v>
      </c>
      <c r="AN348" s="529"/>
      <c r="AO348" s="207">
        <v>22</v>
      </c>
      <c r="AP348" s="207">
        <v>1593.7103114605379</v>
      </c>
      <c r="AQ348" s="208">
        <f t="shared" si="441"/>
        <v>72.44137779366082</v>
      </c>
      <c r="AR348" s="205">
        <f t="shared" ref="AR348:AR349" si="449">RANK(AQ348, AQ$347:AQ$361)</f>
        <v>2</v>
      </c>
      <c r="AS348" s="529"/>
      <c r="AT348" s="207">
        <v>22</v>
      </c>
      <c r="AU348" s="207">
        <v>1593.8113656649809</v>
      </c>
      <c r="AV348" s="208">
        <f t="shared" si="442"/>
        <v>72.445971166590041</v>
      </c>
      <c r="AW348" s="205">
        <f t="shared" ref="AW348:AW349" si="450">RANK(AV348, AV$347:AV$361)</f>
        <v>2</v>
      </c>
      <c r="AX348" s="529"/>
    </row>
    <row r="349" spans="2:50" ht="14.25" customHeight="1">
      <c r="B349" s="494"/>
      <c r="C349" s="203">
        <v>3</v>
      </c>
      <c r="D349" s="206" t="s">
        <v>719</v>
      </c>
      <c r="E349" s="203">
        <v>22</v>
      </c>
      <c r="F349" s="203">
        <v>1800</v>
      </c>
      <c r="G349" s="208">
        <f t="shared" si="435"/>
        <v>81.818181818181813</v>
      </c>
      <c r="H349" s="529"/>
      <c r="I349" s="209">
        <f t="shared" si="443"/>
        <v>22</v>
      </c>
      <c r="J349" s="209">
        <f t="shared" si="443"/>
        <v>1593.4452392906719</v>
      </c>
      <c r="K349" s="210">
        <f t="shared" si="443"/>
        <v>72.429329058666909</v>
      </c>
      <c r="L349" s="530"/>
      <c r="M349" s="209">
        <f>RANK(K349, K$347:$K$361)</f>
        <v>3</v>
      </c>
      <c r="N349" s="494"/>
      <c r="O349" s="494"/>
      <c r="P349" s="207">
        <v>22</v>
      </c>
      <c r="Q349" s="207">
        <v>1593.4581904510658</v>
      </c>
      <c r="R349" s="208">
        <f t="shared" si="436"/>
        <v>72.429917747775718</v>
      </c>
      <c r="S349" s="205">
        <f t="shared" si="444"/>
        <v>3</v>
      </c>
      <c r="T349" s="529"/>
      <c r="U349" s="207">
        <v>22</v>
      </c>
      <c r="V349" s="207">
        <v>1593.5756551141153</v>
      </c>
      <c r="W349" s="208">
        <f t="shared" si="437"/>
        <v>72.43525705064161</v>
      </c>
      <c r="X349" s="205">
        <f t="shared" si="445"/>
        <v>2</v>
      </c>
      <c r="Y349" s="529"/>
      <c r="Z349" s="207">
        <v>22</v>
      </c>
      <c r="AA349" s="207">
        <v>1593.5727788279773</v>
      </c>
      <c r="AB349" s="208">
        <f t="shared" si="438"/>
        <v>72.435126310362605</v>
      </c>
      <c r="AC349" s="205">
        <f t="shared" si="446"/>
        <v>2</v>
      </c>
      <c r="AD349" s="529"/>
      <c r="AE349" s="207">
        <v>22</v>
      </c>
      <c r="AF349" s="207">
        <v>1593.2482503087695</v>
      </c>
      <c r="AG349" s="208">
        <f t="shared" si="439"/>
        <v>72.420375014034974</v>
      </c>
      <c r="AH349" s="205">
        <f t="shared" si="447"/>
        <v>3</v>
      </c>
      <c r="AI349" s="529"/>
      <c r="AJ349" s="207">
        <v>22</v>
      </c>
      <c r="AK349" s="207">
        <v>1593.1914893617022</v>
      </c>
      <c r="AL349" s="208">
        <f t="shared" si="440"/>
        <v>72.417794970986463</v>
      </c>
      <c r="AM349" s="205">
        <f t="shared" si="448"/>
        <v>3</v>
      </c>
      <c r="AN349" s="529"/>
      <c r="AO349" s="207">
        <v>22</v>
      </c>
      <c r="AP349" s="207">
        <v>1593.4267241379305</v>
      </c>
      <c r="AQ349" s="208">
        <f t="shared" si="441"/>
        <v>72.42848746081502</v>
      </c>
      <c r="AR349" s="205">
        <f t="shared" si="449"/>
        <v>3</v>
      </c>
      <c r="AS349" s="529"/>
      <c r="AT349" s="207">
        <v>22</v>
      </c>
      <c r="AU349" s="207">
        <v>1593.643586833143</v>
      </c>
      <c r="AV349" s="208">
        <f t="shared" si="442"/>
        <v>72.438344856051955</v>
      </c>
      <c r="AW349" s="205">
        <f t="shared" si="450"/>
        <v>3</v>
      </c>
      <c r="AX349" s="529"/>
    </row>
    <row r="350" spans="2:50" ht="14.25" customHeight="1">
      <c r="B350" s="494"/>
      <c r="C350" s="203">
        <v>4</v>
      </c>
      <c r="D350" s="206"/>
      <c r="E350" s="203"/>
      <c r="F350" s="203"/>
      <c r="G350" s="208"/>
      <c r="H350" s="529"/>
      <c r="I350" s="209"/>
      <c r="J350" s="209"/>
      <c r="K350" s="210"/>
      <c r="L350" s="530"/>
      <c r="M350" s="209"/>
      <c r="N350" s="494"/>
      <c r="O350" s="494"/>
      <c r="P350" s="207"/>
      <c r="Q350" s="207"/>
      <c r="R350" s="208"/>
      <c r="S350" s="205"/>
      <c r="T350" s="529"/>
      <c r="U350" s="207"/>
      <c r="V350" s="207"/>
      <c r="W350" s="208"/>
      <c r="X350" s="205"/>
      <c r="Y350" s="529"/>
      <c r="Z350" s="207"/>
      <c r="AA350" s="207"/>
      <c r="AB350" s="208"/>
      <c r="AC350" s="205"/>
      <c r="AD350" s="529"/>
      <c r="AE350" s="207"/>
      <c r="AF350" s="207"/>
      <c r="AG350" s="208"/>
      <c r="AH350" s="205"/>
      <c r="AI350" s="529"/>
      <c r="AJ350" s="207"/>
      <c r="AK350" s="207"/>
      <c r="AL350" s="208"/>
      <c r="AM350" s="205"/>
      <c r="AN350" s="529"/>
      <c r="AO350" s="207"/>
      <c r="AP350" s="207"/>
      <c r="AQ350" s="208"/>
      <c r="AR350" s="205"/>
      <c r="AS350" s="529"/>
      <c r="AT350" s="207"/>
      <c r="AU350" s="207"/>
      <c r="AV350" s="208"/>
      <c r="AW350" s="205"/>
      <c r="AX350" s="529"/>
    </row>
    <row r="351" spans="2:50" ht="14.25" customHeight="1">
      <c r="B351" s="494"/>
      <c r="C351" s="203">
        <v>5</v>
      </c>
      <c r="D351" s="206"/>
      <c r="E351" s="203"/>
      <c r="F351" s="203"/>
      <c r="G351" s="208"/>
      <c r="H351" s="529"/>
      <c r="I351" s="209"/>
      <c r="J351" s="209"/>
      <c r="K351" s="210"/>
      <c r="L351" s="530"/>
      <c r="M351" s="209"/>
      <c r="N351" s="494"/>
      <c r="O351" s="494"/>
      <c r="P351" s="207"/>
      <c r="Q351" s="207"/>
      <c r="R351" s="208"/>
      <c r="S351" s="205"/>
      <c r="T351" s="529"/>
      <c r="U351" s="207"/>
      <c r="V351" s="207"/>
      <c r="W351" s="208"/>
      <c r="X351" s="205"/>
      <c r="Y351" s="529"/>
      <c r="Z351" s="207"/>
      <c r="AA351" s="207"/>
      <c r="AB351" s="208"/>
      <c r="AC351" s="205"/>
      <c r="AD351" s="529"/>
      <c r="AE351" s="207"/>
      <c r="AF351" s="207"/>
      <c r="AG351" s="208"/>
      <c r="AH351" s="205"/>
      <c r="AI351" s="529"/>
      <c r="AJ351" s="207"/>
      <c r="AK351" s="207"/>
      <c r="AL351" s="208"/>
      <c r="AM351" s="205"/>
      <c r="AN351" s="529"/>
      <c r="AO351" s="207"/>
      <c r="AP351" s="207"/>
      <c r="AQ351" s="208"/>
      <c r="AR351" s="205"/>
      <c r="AS351" s="529"/>
      <c r="AT351" s="207"/>
      <c r="AU351" s="207"/>
      <c r="AV351" s="208"/>
      <c r="AW351" s="205"/>
      <c r="AX351" s="529"/>
    </row>
    <row r="352" spans="2:50" ht="14.25" customHeight="1">
      <c r="B352" s="494"/>
      <c r="C352" s="203">
        <v>6</v>
      </c>
      <c r="D352" s="206"/>
      <c r="E352" s="203"/>
      <c r="F352" s="203"/>
      <c r="G352" s="208"/>
      <c r="H352" s="529"/>
      <c r="I352" s="209"/>
      <c r="J352" s="209"/>
      <c r="K352" s="210"/>
      <c r="L352" s="530"/>
      <c r="M352" s="209"/>
      <c r="N352" s="494"/>
      <c r="O352" s="494"/>
      <c r="P352" s="207"/>
      <c r="Q352" s="207"/>
      <c r="R352" s="208"/>
      <c r="S352" s="205"/>
      <c r="T352" s="529"/>
      <c r="U352" s="207"/>
      <c r="V352" s="207"/>
      <c r="W352" s="208"/>
      <c r="X352" s="205"/>
      <c r="Y352" s="529"/>
      <c r="Z352" s="207"/>
      <c r="AA352" s="207"/>
      <c r="AB352" s="208"/>
      <c r="AC352" s="205"/>
      <c r="AD352" s="529"/>
      <c r="AE352" s="207"/>
      <c r="AF352" s="207"/>
      <c r="AG352" s="208"/>
      <c r="AH352" s="205"/>
      <c r="AI352" s="529"/>
      <c r="AJ352" s="207"/>
      <c r="AK352" s="207"/>
      <c r="AL352" s="208"/>
      <c r="AM352" s="205"/>
      <c r="AN352" s="529"/>
      <c r="AO352" s="207"/>
      <c r="AP352" s="207"/>
      <c r="AQ352" s="208"/>
      <c r="AR352" s="205"/>
      <c r="AS352" s="529"/>
      <c r="AT352" s="207"/>
      <c r="AU352" s="207"/>
      <c r="AV352" s="208"/>
      <c r="AW352" s="205"/>
      <c r="AX352" s="529"/>
    </row>
    <row r="353" spans="2:50" ht="14.25" customHeight="1">
      <c r="B353" s="494"/>
      <c r="C353" s="203">
        <v>7</v>
      </c>
      <c r="D353" s="206"/>
      <c r="E353" s="203"/>
      <c r="F353" s="203"/>
      <c r="G353" s="208"/>
      <c r="H353" s="529"/>
      <c r="I353" s="209"/>
      <c r="J353" s="209"/>
      <c r="K353" s="210"/>
      <c r="L353" s="530"/>
      <c r="M353" s="209"/>
      <c r="N353" s="494"/>
      <c r="O353" s="494"/>
      <c r="P353" s="207"/>
      <c r="Q353" s="207"/>
      <c r="R353" s="208"/>
      <c r="S353" s="205"/>
      <c r="T353" s="529"/>
      <c r="U353" s="207"/>
      <c r="V353" s="207"/>
      <c r="W353" s="208"/>
      <c r="X353" s="205"/>
      <c r="Y353" s="529"/>
      <c r="Z353" s="207"/>
      <c r="AA353" s="207"/>
      <c r="AB353" s="208"/>
      <c r="AC353" s="205"/>
      <c r="AD353" s="529"/>
      <c r="AE353" s="207"/>
      <c r="AF353" s="207"/>
      <c r="AG353" s="208"/>
      <c r="AH353" s="205"/>
      <c r="AI353" s="529"/>
      <c r="AJ353" s="207"/>
      <c r="AK353" s="207"/>
      <c r="AL353" s="208"/>
      <c r="AM353" s="205"/>
      <c r="AN353" s="529"/>
      <c r="AO353" s="207"/>
      <c r="AP353" s="207"/>
      <c r="AQ353" s="208"/>
      <c r="AR353" s="205"/>
      <c r="AS353" s="529"/>
      <c r="AT353" s="207"/>
      <c r="AU353" s="207"/>
      <c r="AV353" s="208"/>
      <c r="AW353" s="205"/>
      <c r="AX353" s="529"/>
    </row>
    <row r="354" spans="2:50" ht="14.25" customHeight="1">
      <c r="B354" s="494"/>
      <c r="C354" s="203">
        <v>8</v>
      </c>
      <c r="D354" s="206"/>
      <c r="E354" s="203"/>
      <c r="F354" s="203"/>
      <c r="G354" s="208"/>
      <c r="H354" s="529"/>
      <c r="I354" s="209"/>
      <c r="J354" s="209"/>
      <c r="K354" s="210"/>
      <c r="L354" s="530"/>
      <c r="M354" s="209"/>
      <c r="N354" s="494"/>
      <c r="O354" s="494"/>
      <c r="P354" s="207"/>
      <c r="Q354" s="207"/>
      <c r="R354" s="208"/>
      <c r="S354" s="205"/>
      <c r="T354" s="529"/>
      <c r="U354" s="207"/>
      <c r="V354" s="207"/>
      <c r="W354" s="208"/>
      <c r="X354" s="205"/>
      <c r="Y354" s="529"/>
      <c r="Z354" s="207"/>
      <c r="AA354" s="207"/>
      <c r="AB354" s="208"/>
      <c r="AC354" s="205"/>
      <c r="AD354" s="529"/>
      <c r="AE354" s="207"/>
      <c r="AF354" s="207"/>
      <c r="AG354" s="208"/>
      <c r="AH354" s="205"/>
      <c r="AI354" s="529"/>
      <c r="AJ354" s="207"/>
      <c r="AK354" s="207"/>
      <c r="AL354" s="208"/>
      <c r="AM354" s="205"/>
      <c r="AN354" s="529"/>
      <c r="AO354" s="207"/>
      <c r="AP354" s="207"/>
      <c r="AQ354" s="208"/>
      <c r="AR354" s="205"/>
      <c r="AS354" s="529"/>
      <c r="AT354" s="207"/>
      <c r="AU354" s="207"/>
      <c r="AV354" s="208"/>
      <c r="AW354" s="205"/>
      <c r="AX354" s="529"/>
    </row>
    <row r="355" spans="2:50" ht="14.25" customHeight="1">
      <c r="B355" s="494"/>
      <c r="C355" s="203">
        <v>9</v>
      </c>
      <c r="D355" s="206"/>
      <c r="E355" s="203"/>
      <c r="F355" s="203"/>
      <c r="G355" s="208"/>
      <c r="H355" s="529"/>
      <c r="I355" s="209"/>
      <c r="J355" s="209"/>
      <c r="K355" s="210"/>
      <c r="L355" s="530"/>
      <c r="M355" s="209"/>
      <c r="N355" s="494"/>
      <c r="O355" s="494"/>
      <c r="P355" s="203"/>
      <c r="Q355" s="203"/>
      <c r="R355" s="208"/>
      <c r="S355" s="205"/>
      <c r="T355" s="529"/>
      <c r="U355" s="203"/>
      <c r="V355" s="203"/>
      <c r="W355" s="208"/>
      <c r="X355" s="205"/>
      <c r="Y355" s="529"/>
      <c r="Z355" s="203"/>
      <c r="AA355" s="203"/>
      <c r="AB355" s="208"/>
      <c r="AC355" s="205"/>
      <c r="AD355" s="529"/>
      <c r="AE355" s="203"/>
      <c r="AF355" s="203"/>
      <c r="AG355" s="208"/>
      <c r="AH355" s="205"/>
      <c r="AI355" s="529"/>
      <c r="AJ355" s="203"/>
      <c r="AK355" s="203"/>
      <c r="AL355" s="208"/>
      <c r="AM355" s="205"/>
      <c r="AN355" s="529"/>
      <c r="AO355" s="203"/>
      <c r="AP355" s="203"/>
      <c r="AQ355" s="208"/>
      <c r="AR355" s="205"/>
      <c r="AS355" s="529"/>
      <c r="AT355" s="203"/>
      <c r="AU355" s="203"/>
      <c r="AV355" s="208"/>
      <c r="AW355" s="205"/>
      <c r="AX355" s="529"/>
    </row>
    <row r="356" spans="2:50" ht="14.25" customHeight="1">
      <c r="B356" s="494"/>
      <c r="C356" s="203">
        <v>10</v>
      </c>
      <c r="D356" s="206"/>
      <c r="E356" s="203"/>
      <c r="F356" s="203"/>
      <c r="G356" s="208"/>
      <c r="H356" s="529"/>
      <c r="I356" s="209"/>
      <c r="J356" s="209"/>
      <c r="K356" s="210"/>
      <c r="L356" s="530"/>
      <c r="M356" s="209"/>
      <c r="N356" s="494"/>
      <c r="O356" s="494"/>
      <c r="P356" s="203"/>
      <c r="Q356" s="203"/>
      <c r="R356" s="208"/>
      <c r="S356" s="205"/>
      <c r="T356" s="529"/>
      <c r="U356" s="203"/>
      <c r="V356" s="203"/>
      <c r="W356" s="208"/>
      <c r="X356" s="205"/>
      <c r="Y356" s="529"/>
      <c r="Z356" s="203"/>
      <c r="AA356" s="203"/>
      <c r="AB356" s="208"/>
      <c r="AC356" s="205"/>
      <c r="AD356" s="529"/>
      <c r="AE356" s="203"/>
      <c r="AF356" s="203"/>
      <c r="AG356" s="208"/>
      <c r="AH356" s="205"/>
      <c r="AI356" s="529"/>
      <c r="AJ356" s="203"/>
      <c r="AK356" s="203"/>
      <c r="AL356" s="208"/>
      <c r="AM356" s="205"/>
      <c r="AN356" s="529"/>
      <c r="AO356" s="203"/>
      <c r="AP356" s="203"/>
      <c r="AQ356" s="208"/>
      <c r="AR356" s="205"/>
      <c r="AS356" s="529"/>
      <c r="AT356" s="203"/>
      <c r="AU356" s="203"/>
      <c r="AV356" s="208"/>
      <c r="AW356" s="205"/>
      <c r="AX356" s="529"/>
    </row>
    <row r="357" spans="2:50" ht="14.25" customHeight="1">
      <c r="B357" s="494"/>
      <c r="C357" s="203">
        <v>11</v>
      </c>
      <c r="D357" s="206"/>
      <c r="E357" s="203"/>
      <c r="F357" s="203"/>
      <c r="G357" s="208"/>
      <c r="H357" s="529"/>
      <c r="I357" s="209"/>
      <c r="J357" s="209"/>
      <c r="K357" s="210"/>
      <c r="L357" s="530"/>
      <c r="M357" s="209"/>
      <c r="N357" s="494"/>
      <c r="O357" s="494"/>
      <c r="P357" s="203"/>
      <c r="Q357" s="203"/>
      <c r="R357" s="208"/>
      <c r="S357" s="205"/>
      <c r="T357" s="529"/>
      <c r="U357" s="203"/>
      <c r="V357" s="203"/>
      <c r="W357" s="208"/>
      <c r="X357" s="205"/>
      <c r="Y357" s="529"/>
      <c r="Z357" s="203"/>
      <c r="AA357" s="203"/>
      <c r="AB357" s="208"/>
      <c r="AC357" s="205"/>
      <c r="AD357" s="529"/>
      <c r="AE357" s="203"/>
      <c r="AF357" s="203"/>
      <c r="AG357" s="208"/>
      <c r="AH357" s="205"/>
      <c r="AI357" s="529"/>
      <c r="AJ357" s="203"/>
      <c r="AK357" s="203"/>
      <c r="AL357" s="208"/>
      <c r="AM357" s="205"/>
      <c r="AN357" s="529"/>
      <c r="AO357" s="203"/>
      <c r="AP357" s="203"/>
      <c r="AQ357" s="208"/>
      <c r="AR357" s="205"/>
      <c r="AS357" s="529"/>
      <c r="AT357" s="203"/>
      <c r="AU357" s="203"/>
      <c r="AV357" s="208"/>
      <c r="AW357" s="205"/>
      <c r="AX357" s="529"/>
    </row>
    <row r="358" spans="2:50" ht="14.25" customHeight="1">
      <c r="B358" s="494"/>
      <c r="C358" s="203">
        <v>12</v>
      </c>
      <c r="D358" s="206"/>
      <c r="E358" s="203"/>
      <c r="F358" s="203"/>
      <c r="G358" s="208"/>
      <c r="H358" s="529"/>
      <c r="I358" s="209"/>
      <c r="J358" s="209"/>
      <c r="K358" s="210"/>
      <c r="L358" s="530"/>
      <c r="M358" s="209"/>
      <c r="N358" s="494"/>
      <c r="O358" s="494"/>
      <c r="P358" s="203"/>
      <c r="Q358" s="203"/>
      <c r="R358" s="208"/>
      <c r="S358" s="205"/>
      <c r="T358" s="529"/>
      <c r="U358" s="203"/>
      <c r="V358" s="203"/>
      <c r="W358" s="208"/>
      <c r="X358" s="205"/>
      <c r="Y358" s="529"/>
      <c r="Z358" s="203"/>
      <c r="AA358" s="203"/>
      <c r="AB358" s="208"/>
      <c r="AC358" s="205"/>
      <c r="AD358" s="529"/>
      <c r="AE358" s="203"/>
      <c r="AF358" s="203"/>
      <c r="AG358" s="208"/>
      <c r="AH358" s="205"/>
      <c r="AI358" s="529"/>
      <c r="AJ358" s="203"/>
      <c r="AK358" s="203"/>
      <c r="AL358" s="208"/>
      <c r="AM358" s="205"/>
      <c r="AN358" s="529"/>
      <c r="AO358" s="203"/>
      <c r="AP358" s="203"/>
      <c r="AQ358" s="208"/>
      <c r="AR358" s="205"/>
      <c r="AS358" s="529"/>
      <c r="AT358" s="203"/>
      <c r="AU358" s="203"/>
      <c r="AV358" s="208"/>
      <c r="AW358" s="205"/>
      <c r="AX358" s="529"/>
    </row>
    <row r="359" spans="2:50" ht="14.25" customHeight="1">
      <c r="B359" s="494"/>
      <c r="C359" s="203">
        <v>13</v>
      </c>
      <c r="D359" s="206"/>
      <c r="E359" s="203"/>
      <c r="F359" s="203"/>
      <c r="G359" s="208"/>
      <c r="H359" s="529"/>
      <c r="I359" s="209"/>
      <c r="J359" s="209"/>
      <c r="K359" s="210"/>
      <c r="L359" s="530"/>
      <c r="M359" s="209"/>
      <c r="N359" s="494"/>
      <c r="O359" s="494"/>
      <c r="P359" s="203"/>
      <c r="Q359" s="203"/>
      <c r="R359" s="208"/>
      <c r="S359" s="205"/>
      <c r="T359" s="529"/>
      <c r="U359" s="203"/>
      <c r="V359" s="203"/>
      <c r="W359" s="208"/>
      <c r="X359" s="205"/>
      <c r="Y359" s="529"/>
      <c r="Z359" s="203"/>
      <c r="AA359" s="203"/>
      <c r="AB359" s="208"/>
      <c r="AC359" s="205"/>
      <c r="AD359" s="529"/>
      <c r="AE359" s="203"/>
      <c r="AF359" s="203"/>
      <c r="AG359" s="208"/>
      <c r="AH359" s="205"/>
      <c r="AI359" s="529"/>
      <c r="AJ359" s="203"/>
      <c r="AK359" s="203"/>
      <c r="AL359" s="208"/>
      <c r="AM359" s="205"/>
      <c r="AN359" s="529"/>
      <c r="AO359" s="203"/>
      <c r="AP359" s="203"/>
      <c r="AQ359" s="208"/>
      <c r="AR359" s="205"/>
      <c r="AS359" s="529"/>
      <c r="AT359" s="203"/>
      <c r="AU359" s="203"/>
      <c r="AV359" s="208"/>
      <c r="AW359" s="205"/>
      <c r="AX359" s="529"/>
    </row>
    <row r="360" spans="2:50" ht="14.25" customHeight="1">
      <c r="B360" s="494"/>
      <c r="C360" s="203">
        <v>14</v>
      </c>
      <c r="D360" s="206"/>
      <c r="E360" s="203"/>
      <c r="F360" s="203"/>
      <c r="G360" s="208"/>
      <c r="H360" s="529"/>
      <c r="I360" s="209"/>
      <c r="J360" s="209"/>
      <c r="K360" s="210"/>
      <c r="L360" s="530"/>
      <c r="M360" s="209"/>
      <c r="N360" s="494"/>
      <c r="O360" s="494"/>
      <c r="P360" s="203"/>
      <c r="Q360" s="203"/>
      <c r="R360" s="208"/>
      <c r="S360" s="205"/>
      <c r="T360" s="529"/>
      <c r="U360" s="203"/>
      <c r="V360" s="203"/>
      <c r="W360" s="208"/>
      <c r="X360" s="205"/>
      <c r="Y360" s="529"/>
      <c r="Z360" s="203"/>
      <c r="AA360" s="203"/>
      <c r="AB360" s="208"/>
      <c r="AC360" s="205"/>
      <c r="AD360" s="529"/>
      <c r="AE360" s="203"/>
      <c r="AF360" s="203"/>
      <c r="AG360" s="208"/>
      <c r="AH360" s="205"/>
      <c r="AI360" s="529"/>
      <c r="AJ360" s="203"/>
      <c r="AK360" s="203"/>
      <c r="AL360" s="208"/>
      <c r="AM360" s="205"/>
      <c r="AN360" s="529"/>
      <c r="AO360" s="203"/>
      <c r="AP360" s="203"/>
      <c r="AQ360" s="208"/>
      <c r="AR360" s="205"/>
      <c r="AS360" s="529"/>
      <c r="AT360" s="203"/>
      <c r="AU360" s="203"/>
      <c r="AV360" s="208"/>
      <c r="AW360" s="205"/>
      <c r="AX360" s="529"/>
    </row>
    <row r="361" spans="2:50" ht="14.25" customHeight="1">
      <c r="B361" s="494"/>
      <c r="C361" s="203">
        <v>15</v>
      </c>
      <c r="D361" s="206"/>
      <c r="E361" s="203"/>
      <c r="F361" s="203"/>
      <c r="G361" s="208"/>
      <c r="H361" s="529"/>
      <c r="I361" s="209"/>
      <c r="J361" s="209"/>
      <c r="K361" s="210"/>
      <c r="L361" s="530"/>
      <c r="M361" s="209"/>
      <c r="N361" s="494"/>
      <c r="O361" s="494"/>
      <c r="P361" s="203"/>
      <c r="Q361" s="207"/>
      <c r="R361" s="208"/>
      <c r="S361" s="205"/>
      <c r="T361" s="529"/>
      <c r="U361" s="203"/>
      <c r="V361" s="207"/>
      <c r="W361" s="208"/>
      <c r="X361" s="205"/>
      <c r="Y361" s="529"/>
      <c r="Z361" s="203"/>
      <c r="AA361" s="207"/>
      <c r="AB361" s="208"/>
      <c r="AC361" s="205"/>
      <c r="AD361" s="529"/>
      <c r="AE361" s="203"/>
      <c r="AF361" s="207"/>
      <c r="AG361" s="208"/>
      <c r="AH361" s="205"/>
      <c r="AI361" s="529"/>
      <c r="AJ361" s="203"/>
      <c r="AK361" s="207"/>
      <c r="AL361" s="208"/>
      <c r="AM361" s="205"/>
      <c r="AN361" s="529"/>
      <c r="AO361" s="203"/>
      <c r="AP361" s="207"/>
      <c r="AQ361" s="208"/>
      <c r="AR361" s="205"/>
      <c r="AS361" s="529"/>
      <c r="AT361" s="203"/>
      <c r="AU361" s="207"/>
      <c r="AV361" s="208"/>
      <c r="AW361" s="205"/>
      <c r="AX361" s="529"/>
    </row>
    <row r="362" spans="2:50" ht="14.25" customHeight="1" collapsed="1">
      <c r="B362" s="531" t="s">
        <v>879</v>
      </c>
      <c r="C362" s="532"/>
      <c r="D362" s="532"/>
      <c r="E362" s="532"/>
      <c r="F362" s="532"/>
      <c r="G362" s="532"/>
      <c r="H362" s="532"/>
      <c r="I362" s="532"/>
      <c r="J362" s="532"/>
      <c r="K362" s="532"/>
      <c r="L362" s="532"/>
      <c r="M362" s="533"/>
      <c r="N362" s="575" t="s">
        <v>445</v>
      </c>
      <c r="O362" s="575" t="s">
        <v>105</v>
      </c>
      <c r="P362" s="587">
        <f>AT342+1</f>
        <v>45993</v>
      </c>
      <c r="Q362" s="588"/>
      <c r="R362" s="588"/>
      <c r="S362" s="588"/>
      <c r="T362" s="588"/>
      <c r="U362" s="589">
        <f>P362+1</f>
        <v>45994</v>
      </c>
      <c r="V362" s="590"/>
      <c r="W362" s="590"/>
      <c r="X362" s="590"/>
      <c r="Y362" s="590"/>
      <c r="Z362" s="587">
        <f t="shared" ref="Z362" si="451">U362+1</f>
        <v>45995</v>
      </c>
      <c r="AA362" s="588"/>
      <c r="AB362" s="588"/>
      <c r="AC362" s="588"/>
      <c r="AD362" s="588"/>
      <c r="AE362" s="589">
        <f t="shared" ref="AE362" si="452">Z362+1</f>
        <v>45996</v>
      </c>
      <c r="AF362" s="590"/>
      <c r="AG362" s="590"/>
      <c r="AH362" s="590"/>
      <c r="AI362" s="590"/>
      <c r="AJ362" s="591">
        <f t="shared" ref="AJ362" si="453">AE362+1</f>
        <v>45997</v>
      </c>
      <c r="AK362" s="592"/>
      <c r="AL362" s="592"/>
      <c r="AM362" s="592"/>
      <c r="AN362" s="593"/>
      <c r="AO362" s="589">
        <f t="shared" ref="AO362" si="454">AJ362+1</f>
        <v>45998</v>
      </c>
      <c r="AP362" s="590"/>
      <c r="AQ362" s="590"/>
      <c r="AR362" s="590"/>
      <c r="AS362" s="590"/>
      <c r="AT362" s="591">
        <f t="shared" ref="AT362" si="455">AO362+1</f>
        <v>45999</v>
      </c>
      <c r="AU362" s="592"/>
      <c r="AV362" s="592"/>
      <c r="AW362" s="592"/>
      <c r="AX362" s="593"/>
    </row>
    <row r="363" spans="2:50" ht="14.25" customHeight="1">
      <c r="B363" s="534"/>
      <c r="C363" s="534"/>
      <c r="D363" s="534"/>
      <c r="E363" s="534"/>
      <c r="F363" s="534"/>
      <c r="G363" s="534"/>
      <c r="H363" s="534"/>
      <c r="I363" s="534"/>
      <c r="J363" s="534"/>
      <c r="K363" s="534"/>
      <c r="L363" s="534"/>
      <c r="M363" s="535"/>
      <c r="N363" s="577"/>
      <c r="O363" s="577"/>
      <c r="P363" s="594">
        <f>P362</f>
        <v>45993</v>
      </c>
      <c r="Q363" s="594"/>
      <c r="R363" s="594"/>
      <c r="S363" s="594"/>
      <c r="T363" s="594"/>
      <c r="U363" s="595">
        <f>U362</f>
        <v>45994</v>
      </c>
      <c r="V363" s="595"/>
      <c r="W363" s="595"/>
      <c r="X363" s="595"/>
      <c r="Y363" s="595"/>
      <c r="Z363" s="594">
        <f t="shared" ref="Z363" si="456">Z362</f>
        <v>45995</v>
      </c>
      <c r="AA363" s="594"/>
      <c r="AB363" s="594"/>
      <c r="AC363" s="594"/>
      <c r="AD363" s="594"/>
      <c r="AE363" s="595">
        <f t="shared" ref="AE363" si="457">AE362</f>
        <v>45996</v>
      </c>
      <c r="AF363" s="595"/>
      <c r="AG363" s="595"/>
      <c r="AH363" s="595"/>
      <c r="AI363" s="595"/>
      <c r="AJ363" s="596">
        <f t="shared" ref="AJ363" si="458">AJ362</f>
        <v>45997</v>
      </c>
      <c r="AK363" s="597"/>
      <c r="AL363" s="597"/>
      <c r="AM363" s="597"/>
      <c r="AN363" s="598"/>
      <c r="AO363" s="595">
        <f t="shared" ref="AO363" si="459">AO362</f>
        <v>45998</v>
      </c>
      <c r="AP363" s="595"/>
      <c r="AQ363" s="595"/>
      <c r="AR363" s="595"/>
      <c r="AS363" s="595"/>
      <c r="AT363" s="596">
        <f t="shared" ref="AT363" si="460">AT362</f>
        <v>45999</v>
      </c>
      <c r="AU363" s="597"/>
      <c r="AV363" s="597"/>
      <c r="AW363" s="597"/>
      <c r="AX363" s="598"/>
    </row>
    <row r="364" spans="2:50" ht="14.25" customHeight="1">
      <c r="B364" s="494" t="s">
        <v>165</v>
      </c>
      <c r="C364" s="494" t="s">
        <v>160</v>
      </c>
      <c r="D364" s="494"/>
      <c r="E364" s="494" t="s">
        <v>161</v>
      </c>
      <c r="F364" s="494"/>
      <c r="G364" s="494"/>
      <c r="H364" s="494" t="s">
        <v>166</v>
      </c>
      <c r="I364" s="527" t="s">
        <v>446</v>
      </c>
      <c r="J364" s="527"/>
      <c r="K364" s="527"/>
      <c r="L364" s="527" t="s">
        <v>166</v>
      </c>
      <c r="M364" s="527" t="s">
        <v>168</v>
      </c>
      <c r="N364" s="494"/>
      <c r="O364" s="494" t="s">
        <v>167</v>
      </c>
      <c r="P364" s="494" t="s">
        <v>163</v>
      </c>
      <c r="Q364" s="494"/>
      <c r="R364" s="494"/>
      <c r="S364" s="494"/>
      <c r="T364" s="494" t="s">
        <v>166</v>
      </c>
      <c r="U364" s="494" t="s">
        <v>163</v>
      </c>
      <c r="V364" s="494"/>
      <c r="W364" s="494"/>
      <c r="X364" s="494"/>
      <c r="Y364" s="494" t="s">
        <v>166</v>
      </c>
      <c r="Z364" s="494" t="s">
        <v>163</v>
      </c>
      <c r="AA364" s="494"/>
      <c r="AB364" s="494"/>
      <c r="AC364" s="494"/>
      <c r="AD364" s="494" t="s">
        <v>166</v>
      </c>
      <c r="AE364" s="494" t="s">
        <v>163</v>
      </c>
      <c r="AF364" s="494"/>
      <c r="AG364" s="494"/>
      <c r="AH364" s="494"/>
      <c r="AI364" s="494" t="s">
        <v>166</v>
      </c>
      <c r="AJ364" s="494" t="s">
        <v>163</v>
      </c>
      <c r="AK364" s="494"/>
      <c r="AL364" s="494"/>
      <c r="AM364" s="494"/>
      <c r="AN364" s="494" t="s">
        <v>166</v>
      </c>
      <c r="AO364" s="494" t="s">
        <v>163</v>
      </c>
      <c r="AP364" s="494"/>
      <c r="AQ364" s="494"/>
      <c r="AR364" s="494"/>
      <c r="AS364" s="494" t="s">
        <v>166</v>
      </c>
      <c r="AT364" s="494" t="s">
        <v>163</v>
      </c>
      <c r="AU364" s="494"/>
      <c r="AV364" s="494"/>
      <c r="AW364" s="494"/>
      <c r="AX364" s="494" t="s">
        <v>166</v>
      </c>
    </row>
    <row r="365" spans="2:50" ht="14.25" customHeight="1">
      <c r="B365" s="494"/>
      <c r="C365" s="494"/>
      <c r="D365" s="494"/>
      <c r="E365" s="494" t="s">
        <v>447</v>
      </c>
      <c r="F365" s="494"/>
      <c r="G365" s="494"/>
      <c r="H365" s="494"/>
      <c r="I365" s="527" t="s">
        <v>447</v>
      </c>
      <c r="J365" s="527"/>
      <c r="K365" s="527"/>
      <c r="L365" s="527"/>
      <c r="M365" s="527"/>
      <c r="N365" s="494"/>
      <c r="O365" s="494"/>
      <c r="P365" s="494" t="s">
        <v>448</v>
      </c>
      <c r="Q365" s="494"/>
      <c r="R365" s="494"/>
      <c r="S365" s="494"/>
      <c r="T365" s="494"/>
      <c r="U365" s="494" t="s">
        <v>448</v>
      </c>
      <c r="V365" s="494"/>
      <c r="W365" s="494"/>
      <c r="X365" s="494"/>
      <c r="Y365" s="494"/>
      <c r="Z365" s="494" t="s">
        <v>448</v>
      </c>
      <c r="AA365" s="494"/>
      <c r="AB365" s="494"/>
      <c r="AC365" s="494"/>
      <c r="AD365" s="494"/>
      <c r="AE365" s="494" t="s">
        <v>448</v>
      </c>
      <c r="AF365" s="494"/>
      <c r="AG365" s="494"/>
      <c r="AH365" s="494"/>
      <c r="AI365" s="494"/>
      <c r="AJ365" s="494" t="s">
        <v>448</v>
      </c>
      <c r="AK365" s="494"/>
      <c r="AL365" s="494"/>
      <c r="AM365" s="494"/>
      <c r="AN365" s="494"/>
      <c r="AO365" s="494" t="s">
        <v>448</v>
      </c>
      <c r="AP365" s="494"/>
      <c r="AQ365" s="494"/>
      <c r="AR365" s="494"/>
      <c r="AS365" s="494"/>
      <c r="AT365" s="494" t="s">
        <v>448</v>
      </c>
      <c r="AU365" s="494"/>
      <c r="AV365" s="494"/>
      <c r="AW365" s="494"/>
      <c r="AX365" s="494"/>
    </row>
    <row r="366" spans="2:50" ht="14.25" customHeight="1">
      <c r="B366" s="494"/>
      <c r="C366" s="494"/>
      <c r="D366" s="494"/>
      <c r="E366" s="203" t="s">
        <v>162</v>
      </c>
      <c r="F366" s="203" t="s">
        <v>449</v>
      </c>
      <c r="G366" s="203" t="s">
        <v>164</v>
      </c>
      <c r="H366" s="494"/>
      <c r="I366" s="204" t="s">
        <v>162</v>
      </c>
      <c r="J366" s="204" t="s">
        <v>449</v>
      </c>
      <c r="K366" s="204" t="s">
        <v>164</v>
      </c>
      <c r="L366" s="527"/>
      <c r="M366" s="527"/>
      <c r="N366" s="494"/>
      <c r="O366" s="494"/>
      <c r="P366" s="203" t="s">
        <v>162</v>
      </c>
      <c r="Q366" s="203" t="s">
        <v>449</v>
      </c>
      <c r="R366" s="203" t="s">
        <v>164</v>
      </c>
      <c r="S366" s="205" t="s">
        <v>168</v>
      </c>
      <c r="T366" s="494"/>
      <c r="U366" s="203" t="s">
        <v>162</v>
      </c>
      <c r="V366" s="203" t="s">
        <v>449</v>
      </c>
      <c r="W366" s="203" t="s">
        <v>164</v>
      </c>
      <c r="X366" s="205" t="s">
        <v>168</v>
      </c>
      <c r="Y366" s="494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494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494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494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494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494"/>
    </row>
    <row r="367" spans="2:50" ht="14.25" customHeight="1">
      <c r="B367" s="494" t="s">
        <v>145</v>
      </c>
      <c r="C367" s="203">
        <v>1</v>
      </c>
      <c r="D367" s="206"/>
      <c r="E367" s="203"/>
      <c r="F367" s="203"/>
      <c r="G367" s="208" t="e">
        <f t="shared" ref="G367:G381" si="461">F367/E367</f>
        <v>#DIV/0!</v>
      </c>
      <c r="H367" s="529" t="e">
        <f>AVERAGE(G367:G381)</f>
        <v>#DIV/0!</v>
      </c>
      <c r="I367" s="209" t="e">
        <f>AVERAGE(P367,U367,Z367,AE367,AJ367,AO367,AT367)</f>
        <v>#DIV/0!</v>
      </c>
      <c r="J367" s="209" t="e">
        <f>AVERAGE(Q367,V367,AA367,AF367,AK367,AP367,AU367)</f>
        <v>#DIV/0!</v>
      </c>
      <c r="K367" s="210" t="e">
        <f>AVERAGE(R367,W367,AB367,AG367,AL367,AQ367,AV367)</f>
        <v>#DIV/0!</v>
      </c>
      <c r="L367" s="530" t="str">
        <f>IFERROR(AVERAGE(K367:K381),"-")</f>
        <v>-</v>
      </c>
      <c r="M367" s="209" t="e">
        <f>RANK(K367, K$367:$K$381)</f>
        <v>#DIV/0!</v>
      </c>
      <c r="N367" s="494"/>
      <c r="O367" s="494"/>
      <c r="P367" s="203"/>
      <c r="Q367" s="203"/>
      <c r="R367" s="208" t="e">
        <f t="shared" ref="R367:R380" si="462">Q367/P367</f>
        <v>#DIV/0!</v>
      </c>
      <c r="S367" s="205" t="e">
        <f>RANK(R367, R$367:R$381)</f>
        <v>#DIV/0!</v>
      </c>
      <c r="T367" s="529" t="e">
        <f>AVERAGE(R367:R381)</f>
        <v>#DIV/0!</v>
      </c>
      <c r="U367" s="203"/>
      <c r="V367" s="203"/>
      <c r="W367" s="208" t="e">
        <f t="shared" ref="W367:W380" si="463">V367/U367</f>
        <v>#DIV/0!</v>
      </c>
      <c r="X367" s="205" t="e">
        <f>RANK(W367, W$367:W$381)</f>
        <v>#DIV/0!</v>
      </c>
      <c r="Y367" s="529" t="e">
        <f>AVERAGE(W367:W381)</f>
        <v>#DIV/0!</v>
      </c>
      <c r="Z367" s="203"/>
      <c r="AA367" s="203"/>
      <c r="AB367" s="208" t="e">
        <f t="shared" ref="AB367:AB380" si="464">AA367/Z367</f>
        <v>#DIV/0!</v>
      </c>
      <c r="AC367" s="205" t="e">
        <f>RANK(AB367, AB$367:AB$381)</f>
        <v>#DIV/0!</v>
      </c>
      <c r="AD367" s="529" t="e">
        <f>AVERAGE(AB367:AB381)</f>
        <v>#DIV/0!</v>
      </c>
      <c r="AE367" s="203"/>
      <c r="AF367" s="203"/>
      <c r="AG367" s="208" t="e">
        <f t="shared" ref="AG367:AG380" si="465">AF367/AE367</f>
        <v>#DIV/0!</v>
      </c>
      <c r="AH367" s="205" t="e">
        <f>RANK(AG367, AG$367:AG$381)</f>
        <v>#DIV/0!</v>
      </c>
      <c r="AI367" s="529" t="e">
        <f>AVERAGE(AG367:AG381)</f>
        <v>#DIV/0!</v>
      </c>
      <c r="AJ367" s="203"/>
      <c r="AK367" s="203"/>
      <c r="AL367" s="208" t="e">
        <f t="shared" ref="AL367:AL380" si="466">AK367/AJ367</f>
        <v>#DIV/0!</v>
      </c>
      <c r="AM367" s="205" t="e">
        <f>RANK(AL367, AL$367:AL$381)</f>
        <v>#DIV/0!</v>
      </c>
      <c r="AN367" s="529" t="e">
        <f>AVERAGE(AL367:AL381)</f>
        <v>#DIV/0!</v>
      </c>
      <c r="AO367" s="203"/>
      <c r="AP367" s="203"/>
      <c r="AQ367" s="208" t="e">
        <f t="shared" ref="AQ367:AQ380" si="467">AP367/AO367</f>
        <v>#DIV/0!</v>
      </c>
      <c r="AR367" s="205" t="e">
        <f>RANK(AQ367, AQ$367:AQ$381)</f>
        <v>#DIV/0!</v>
      </c>
      <c r="AS367" s="529" t="e">
        <f>AVERAGE(AQ367:AQ381)</f>
        <v>#DIV/0!</v>
      </c>
      <c r="AT367" s="203"/>
      <c r="AU367" s="203"/>
      <c r="AV367" s="208" t="e">
        <f t="shared" ref="AV367:AV380" si="468">AU367/AT367</f>
        <v>#DIV/0!</v>
      </c>
      <c r="AW367" s="205" t="e">
        <f>RANK(AV367, AV$367:AV$381)</f>
        <v>#DIV/0!</v>
      </c>
      <c r="AX367" s="529" t="e">
        <f>AVERAGE(AV367:AV381)</f>
        <v>#DIV/0!</v>
      </c>
    </row>
    <row r="368" spans="2:50" ht="14.25" customHeight="1">
      <c r="B368" s="494"/>
      <c r="C368" s="203">
        <v>2</v>
      </c>
      <c r="D368" s="206"/>
      <c r="E368" s="203"/>
      <c r="F368" s="203"/>
      <c r="G368" s="208" t="e">
        <f t="shared" si="461"/>
        <v>#DIV/0!</v>
      </c>
      <c r="H368" s="529"/>
      <c r="I368" s="209" t="e">
        <f t="shared" ref="I368:K381" si="469">AVERAGE(P368,U368,Z368,AE368,AJ368,AO368,AT368)</f>
        <v>#DIV/0!</v>
      </c>
      <c r="J368" s="209" t="e">
        <f t="shared" si="469"/>
        <v>#DIV/0!</v>
      </c>
      <c r="K368" s="210" t="e">
        <f t="shared" si="469"/>
        <v>#DIV/0!</v>
      </c>
      <c r="L368" s="530"/>
      <c r="M368" s="209" t="e">
        <f>RANK(K368, K$367:$K$381)</f>
        <v>#DIV/0!</v>
      </c>
      <c r="N368" s="494"/>
      <c r="O368" s="494"/>
      <c r="P368" s="203"/>
      <c r="Q368" s="203"/>
      <c r="R368" s="208" t="e">
        <f t="shared" si="462"/>
        <v>#DIV/0!</v>
      </c>
      <c r="S368" s="205" t="e">
        <f t="shared" ref="S368:S381" si="470">RANK(R368, R$367:R$381)</f>
        <v>#DIV/0!</v>
      </c>
      <c r="T368" s="529"/>
      <c r="U368" s="203"/>
      <c r="V368" s="203"/>
      <c r="W368" s="208" t="e">
        <f t="shared" si="463"/>
        <v>#DIV/0!</v>
      </c>
      <c r="X368" s="205" t="e">
        <f t="shared" ref="X368:X381" si="471">RANK(W368, W$367:W$381)</f>
        <v>#DIV/0!</v>
      </c>
      <c r="Y368" s="529"/>
      <c r="Z368" s="203"/>
      <c r="AA368" s="203"/>
      <c r="AB368" s="208" t="e">
        <f t="shared" si="464"/>
        <v>#DIV/0!</v>
      </c>
      <c r="AC368" s="205" t="e">
        <f t="shared" ref="AC368:AC381" si="472">RANK(AB368, AB$367:AB$381)</f>
        <v>#DIV/0!</v>
      </c>
      <c r="AD368" s="529"/>
      <c r="AE368" s="203"/>
      <c r="AF368" s="203"/>
      <c r="AG368" s="208" t="e">
        <f t="shared" si="465"/>
        <v>#DIV/0!</v>
      </c>
      <c r="AH368" s="205" t="e">
        <f t="shared" ref="AH368:AH381" si="473">RANK(AG368, AG$367:AG$381)</f>
        <v>#DIV/0!</v>
      </c>
      <c r="AI368" s="529"/>
      <c r="AJ368" s="203"/>
      <c r="AK368" s="203"/>
      <c r="AL368" s="208" t="e">
        <f t="shared" si="466"/>
        <v>#DIV/0!</v>
      </c>
      <c r="AM368" s="205" t="e">
        <f t="shared" ref="AM368:AM381" si="474">RANK(AL368, AL$367:AL$381)</f>
        <v>#DIV/0!</v>
      </c>
      <c r="AN368" s="529"/>
      <c r="AO368" s="203"/>
      <c r="AP368" s="203"/>
      <c r="AQ368" s="208" t="e">
        <f t="shared" si="467"/>
        <v>#DIV/0!</v>
      </c>
      <c r="AR368" s="205" t="e">
        <f t="shared" ref="AR368:AR381" si="475">RANK(AQ368, AQ$367:AQ$381)</f>
        <v>#DIV/0!</v>
      </c>
      <c r="AS368" s="529"/>
      <c r="AT368" s="203"/>
      <c r="AU368" s="203"/>
      <c r="AV368" s="208" t="e">
        <f t="shared" si="468"/>
        <v>#DIV/0!</v>
      </c>
      <c r="AW368" s="205" t="e">
        <f t="shared" ref="AW368:AW381" si="476">RANK(AV368, AV$367:AV$381)</f>
        <v>#DIV/0!</v>
      </c>
      <c r="AX368" s="529"/>
    </row>
    <row r="369" spans="2:50" ht="14.25" customHeight="1">
      <c r="B369" s="494"/>
      <c r="C369" s="203">
        <v>3</v>
      </c>
      <c r="D369" s="206"/>
      <c r="E369" s="203"/>
      <c r="F369" s="203"/>
      <c r="G369" s="208" t="e">
        <f t="shared" si="461"/>
        <v>#DIV/0!</v>
      </c>
      <c r="H369" s="529"/>
      <c r="I369" s="209" t="e">
        <f t="shared" si="469"/>
        <v>#DIV/0!</v>
      </c>
      <c r="J369" s="209" t="e">
        <f t="shared" si="469"/>
        <v>#DIV/0!</v>
      </c>
      <c r="K369" s="210" t="e">
        <f t="shared" si="469"/>
        <v>#DIV/0!</v>
      </c>
      <c r="L369" s="530"/>
      <c r="M369" s="209" t="e">
        <f>RANK(K369, K$367:$K$381)</f>
        <v>#DIV/0!</v>
      </c>
      <c r="N369" s="494"/>
      <c r="O369" s="494"/>
      <c r="P369" s="203"/>
      <c r="Q369" s="203"/>
      <c r="R369" s="208" t="e">
        <f t="shared" si="462"/>
        <v>#DIV/0!</v>
      </c>
      <c r="S369" s="205" t="e">
        <f t="shared" si="470"/>
        <v>#DIV/0!</v>
      </c>
      <c r="T369" s="529"/>
      <c r="U369" s="203"/>
      <c r="V369" s="203"/>
      <c r="W369" s="208" t="e">
        <f t="shared" si="463"/>
        <v>#DIV/0!</v>
      </c>
      <c r="X369" s="205" t="e">
        <f t="shared" si="471"/>
        <v>#DIV/0!</v>
      </c>
      <c r="Y369" s="529"/>
      <c r="Z369" s="203"/>
      <c r="AA369" s="203"/>
      <c r="AB369" s="208" t="e">
        <f t="shared" si="464"/>
        <v>#DIV/0!</v>
      </c>
      <c r="AC369" s="205" t="e">
        <f t="shared" si="472"/>
        <v>#DIV/0!</v>
      </c>
      <c r="AD369" s="529"/>
      <c r="AE369" s="203"/>
      <c r="AF369" s="203"/>
      <c r="AG369" s="208" t="e">
        <f t="shared" si="465"/>
        <v>#DIV/0!</v>
      </c>
      <c r="AH369" s="205" t="e">
        <f t="shared" si="473"/>
        <v>#DIV/0!</v>
      </c>
      <c r="AI369" s="529"/>
      <c r="AJ369" s="203"/>
      <c r="AK369" s="203"/>
      <c r="AL369" s="208" t="e">
        <f t="shared" si="466"/>
        <v>#DIV/0!</v>
      </c>
      <c r="AM369" s="205" t="e">
        <f t="shared" si="474"/>
        <v>#DIV/0!</v>
      </c>
      <c r="AN369" s="529"/>
      <c r="AO369" s="203"/>
      <c r="AP369" s="203"/>
      <c r="AQ369" s="208" t="e">
        <f t="shared" si="467"/>
        <v>#DIV/0!</v>
      </c>
      <c r="AR369" s="205" t="e">
        <f t="shared" si="475"/>
        <v>#DIV/0!</v>
      </c>
      <c r="AS369" s="529"/>
      <c r="AT369" s="203"/>
      <c r="AU369" s="203"/>
      <c r="AV369" s="208" t="e">
        <f t="shared" si="468"/>
        <v>#DIV/0!</v>
      </c>
      <c r="AW369" s="205" t="e">
        <f t="shared" si="476"/>
        <v>#DIV/0!</v>
      </c>
      <c r="AX369" s="529"/>
    </row>
    <row r="370" spans="2:50" ht="14.25" customHeight="1">
      <c r="B370" s="494"/>
      <c r="C370" s="203">
        <v>4</v>
      </c>
      <c r="D370" s="206"/>
      <c r="E370" s="203"/>
      <c r="F370" s="203"/>
      <c r="G370" s="208" t="e">
        <f t="shared" si="461"/>
        <v>#DIV/0!</v>
      </c>
      <c r="H370" s="529"/>
      <c r="I370" s="209" t="e">
        <f t="shared" si="469"/>
        <v>#DIV/0!</v>
      </c>
      <c r="J370" s="209" t="e">
        <f t="shared" si="469"/>
        <v>#DIV/0!</v>
      </c>
      <c r="K370" s="210" t="e">
        <f t="shared" si="469"/>
        <v>#DIV/0!</v>
      </c>
      <c r="L370" s="530"/>
      <c r="M370" s="209" t="e">
        <f>RANK(K370, K$367:$K$381)</f>
        <v>#DIV/0!</v>
      </c>
      <c r="N370" s="494"/>
      <c r="O370" s="494"/>
      <c r="P370" s="203"/>
      <c r="Q370" s="203"/>
      <c r="R370" s="208" t="e">
        <f t="shared" si="462"/>
        <v>#DIV/0!</v>
      </c>
      <c r="S370" s="205" t="e">
        <f t="shared" si="470"/>
        <v>#DIV/0!</v>
      </c>
      <c r="T370" s="529"/>
      <c r="U370" s="203"/>
      <c r="V370" s="203"/>
      <c r="W370" s="208" t="e">
        <f t="shared" si="463"/>
        <v>#DIV/0!</v>
      </c>
      <c r="X370" s="205" t="e">
        <f t="shared" si="471"/>
        <v>#DIV/0!</v>
      </c>
      <c r="Y370" s="529"/>
      <c r="Z370" s="203"/>
      <c r="AA370" s="203"/>
      <c r="AB370" s="208" t="e">
        <f t="shared" si="464"/>
        <v>#DIV/0!</v>
      </c>
      <c r="AC370" s="205" t="e">
        <f t="shared" si="472"/>
        <v>#DIV/0!</v>
      </c>
      <c r="AD370" s="529"/>
      <c r="AE370" s="203"/>
      <c r="AF370" s="203"/>
      <c r="AG370" s="208" t="e">
        <f t="shared" si="465"/>
        <v>#DIV/0!</v>
      </c>
      <c r="AH370" s="205" t="e">
        <f t="shared" si="473"/>
        <v>#DIV/0!</v>
      </c>
      <c r="AI370" s="529"/>
      <c r="AJ370" s="203"/>
      <c r="AK370" s="203"/>
      <c r="AL370" s="208" t="e">
        <f t="shared" si="466"/>
        <v>#DIV/0!</v>
      </c>
      <c r="AM370" s="205" t="e">
        <f t="shared" si="474"/>
        <v>#DIV/0!</v>
      </c>
      <c r="AN370" s="529"/>
      <c r="AO370" s="203"/>
      <c r="AP370" s="203"/>
      <c r="AQ370" s="208" t="e">
        <f t="shared" si="467"/>
        <v>#DIV/0!</v>
      </c>
      <c r="AR370" s="205" t="e">
        <f t="shared" si="475"/>
        <v>#DIV/0!</v>
      </c>
      <c r="AS370" s="529"/>
      <c r="AT370" s="203"/>
      <c r="AU370" s="203"/>
      <c r="AV370" s="208" t="e">
        <f t="shared" si="468"/>
        <v>#DIV/0!</v>
      </c>
      <c r="AW370" s="205" t="e">
        <f t="shared" si="476"/>
        <v>#DIV/0!</v>
      </c>
      <c r="AX370" s="529"/>
    </row>
    <row r="371" spans="2:50" ht="14.25" customHeight="1">
      <c r="B371" s="494"/>
      <c r="C371" s="203">
        <v>5</v>
      </c>
      <c r="D371" s="206"/>
      <c r="E371" s="203"/>
      <c r="F371" s="203"/>
      <c r="G371" s="208" t="e">
        <f t="shared" si="461"/>
        <v>#DIV/0!</v>
      </c>
      <c r="H371" s="529"/>
      <c r="I371" s="209" t="e">
        <f t="shared" si="469"/>
        <v>#DIV/0!</v>
      </c>
      <c r="J371" s="209" t="e">
        <f t="shared" si="469"/>
        <v>#DIV/0!</v>
      </c>
      <c r="K371" s="210" t="e">
        <f t="shared" si="469"/>
        <v>#DIV/0!</v>
      </c>
      <c r="L371" s="530"/>
      <c r="M371" s="209" t="e">
        <f>RANK(K371, K$367:$K$381)</f>
        <v>#DIV/0!</v>
      </c>
      <c r="N371" s="494"/>
      <c r="O371" s="494"/>
      <c r="P371" s="203"/>
      <c r="Q371" s="203"/>
      <c r="R371" s="208" t="e">
        <f t="shared" si="462"/>
        <v>#DIV/0!</v>
      </c>
      <c r="S371" s="205" t="e">
        <f t="shared" si="470"/>
        <v>#DIV/0!</v>
      </c>
      <c r="T371" s="529"/>
      <c r="U371" s="203"/>
      <c r="V371" s="203"/>
      <c r="W371" s="208" t="e">
        <f t="shared" si="463"/>
        <v>#DIV/0!</v>
      </c>
      <c r="X371" s="205" t="e">
        <f t="shared" si="471"/>
        <v>#DIV/0!</v>
      </c>
      <c r="Y371" s="529"/>
      <c r="Z371" s="203"/>
      <c r="AA371" s="203"/>
      <c r="AB371" s="208" t="e">
        <f t="shared" si="464"/>
        <v>#DIV/0!</v>
      </c>
      <c r="AC371" s="205" t="e">
        <f t="shared" si="472"/>
        <v>#DIV/0!</v>
      </c>
      <c r="AD371" s="529"/>
      <c r="AE371" s="203"/>
      <c r="AF371" s="203"/>
      <c r="AG371" s="208" t="e">
        <f t="shared" si="465"/>
        <v>#DIV/0!</v>
      </c>
      <c r="AH371" s="205" t="e">
        <f t="shared" si="473"/>
        <v>#DIV/0!</v>
      </c>
      <c r="AI371" s="529"/>
      <c r="AJ371" s="203"/>
      <c r="AK371" s="203"/>
      <c r="AL371" s="208" t="e">
        <f t="shared" si="466"/>
        <v>#DIV/0!</v>
      </c>
      <c r="AM371" s="205" t="e">
        <f t="shared" si="474"/>
        <v>#DIV/0!</v>
      </c>
      <c r="AN371" s="529"/>
      <c r="AO371" s="203"/>
      <c r="AP371" s="203"/>
      <c r="AQ371" s="208" t="e">
        <f t="shared" si="467"/>
        <v>#DIV/0!</v>
      </c>
      <c r="AR371" s="205" t="e">
        <f t="shared" si="475"/>
        <v>#DIV/0!</v>
      </c>
      <c r="AS371" s="529"/>
      <c r="AT371" s="203"/>
      <c r="AU371" s="203"/>
      <c r="AV371" s="208" t="e">
        <f t="shared" si="468"/>
        <v>#DIV/0!</v>
      </c>
      <c r="AW371" s="205" t="e">
        <f t="shared" si="476"/>
        <v>#DIV/0!</v>
      </c>
      <c r="AX371" s="529"/>
    </row>
    <row r="372" spans="2:50" ht="14.25" customHeight="1">
      <c r="B372" s="494"/>
      <c r="C372" s="203">
        <v>6</v>
      </c>
      <c r="D372" s="206"/>
      <c r="E372" s="203"/>
      <c r="F372" s="203"/>
      <c r="G372" s="208" t="e">
        <f t="shared" si="461"/>
        <v>#DIV/0!</v>
      </c>
      <c r="H372" s="529"/>
      <c r="I372" s="209" t="e">
        <f t="shared" si="469"/>
        <v>#DIV/0!</v>
      </c>
      <c r="J372" s="209" t="e">
        <f t="shared" si="469"/>
        <v>#DIV/0!</v>
      </c>
      <c r="K372" s="210" t="e">
        <f t="shared" si="469"/>
        <v>#DIV/0!</v>
      </c>
      <c r="L372" s="530"/>
      <c r="M372" s="209" t="e">
        <f>RANK(K372, K$367:$K$381)</f>
        <v>#DIV/0!</v>
      </c>
      <c r="N372" s="494"/>
      <c r="O372" s="494"/>
      <c r="P372" s="203"/>
      <c r="Q372" s="203"/>
      <c r="R372" s="208" t="e">
        <f t="shared" si="462"/>
        <v>#DIV/0!</v>
      </c>
      <c r="S372" s="205" t="e">
        <f t="shared" si="470"/>
        <v>#DIV/0!</v>
      </c>
      <c r="T372" s="529"/>
      <c r="U372" s="203"/>
      <c r="V372" s="203"/>
      <c r="W372" s="208" t="e">
        <f t="shared" si="463"/>
        <v>#DIV/0!</v>
      </c>
      <c r="X372" s="205" t="e">
        <f t="shared" si="471"/>
        <v>#DIV/0!</v>
      </c>
      <c r="Y372" s="529"/>
      <c r="Z372" s="203"/>
      <c r="AA372" s="203"/>
      <c r="AB372" s="208" t="e">
        <f t="shared" si="464"/>
        <v>#DIV/0!</v>
      </c>
      <c r="AC372" s="205" t="e">
        <f t="shared" si="472"/>
        <v>#DIV/0!</v>
      </c>
      <c r="AD372" s="529"/>
      <c r="AE372" s="203"/>
      <c r="AF372" s="203"/>
      <c r="AG372" s="208" t="e">
        <f t="shared" si="465"/>
        <v>#DIV/0!</v>
      </c>
      <c r="AH372" s="205" t="e">
        <f t="shared" si="473"/>
        <v>#DIV/0!</v>
      </c>
      <c r="AI372" s="529"/>
      <c r="AJ372" s="203"/>
      <c r="AK372" s="203"/>
      <c r="AL372" s="208" t="e">
        <f t="shared" si="466"/>
        <v>#DIV/0!</v>
      </c>
      <c r="AM372" s="205" t="e">
        <f>RANK(AL372, AL$367:AL$381)</f>
        <v>#DIV/0!</v>
      </c>
      <c r="AN372" s="529"/>
      <c r="AO372" s="203"/>
      <c r="AP372" s="203"/>
      <c r="AQ372" s="208" t="e">
        <f t="shared" si="467"/>
        <v>#DIV/0!</v>
      </c>
      <c r="AR372" s="205" t="e">
        <f t="shared" si="475"/>
        <v>#DIV/0!</v>
      </c>
      <c r="AS372" s="529"/>
      <c r="AT372" s="203"/>
      <c r="AU372" s="203"/>
      <c r="AV372" s="208" t="e">
        <f t="shared" si="468"/>
        <v>#DIV/0!</v>
      </c>
      <c r="AW372" s="205" t="e">
        <f t="shared" si="476"/>
        <v>#DIV/0!</v>
      </c>
      <c r="AX372" s="529"/>
    </row>
    <row r="373" spans="2:50" ht="14.25" customHeight="1">
      <c r="B373" s="494"/>
      <c r="C373" s="203">
        <v>7</v>
      </c>
      <c r="D373" s="206"/>
      <c r="E373" s="203"/>
      <c r="F373" s="203"/>
      <c r="G373" s="208" t="e">
        <f t="shared" si="461"/>
        <v>#DIV/0!</v>
      </c>
      <c r="H373" s="529"/>
      <c r="I373" s="209" t="e">
        <f t="shared" si="469"/>
        <v>#DIV/0!</v>
      </c>
      <c r="J373" s="209" t="e">
        <f t="shared" si="469"/>
        <v>#DIV/0!</v>
      </c>
      <c r="K373" s="210" t="e">
        <f t="shared" si="469"/>
        <v>#DIV/0!</v>
      </c>
      <c r="L373" s="530"/>
      <c r="M373" s="209" t="e">
        <f>RANK(K373, K$367:$K$381)</f>
        <v>#DIV/0!</v>
      </c>
      <c r="N373" s="494"/>
      <c r="O373" s="494"/>
      <c r="P373" s="203"/>
      <c r="Q373" s="203"/>
      <c r="R373" s="208" t="e">
        <f t="shared" si="462"/>
        <v>#DIV/0!</v>
      </c>
      <c r="S373" s="205" t="e">
        <f>RANK(R373, R$367:R$381)</f>
        <v>#DIV/0!</v>
      </c>
      <c r="T373" s="529"/>
      <c r="U373" s="203"/>
      <c r="V373" s="203"/>
      <c r="W373" s="208" t="e">
        <f t="shared" si="463"/>
        <v>#DIV/0!</v>
      </c>
      <c r="X373" s="205" t="e">
        <f>RANK(W373, W$367:W$381)</f>
        <v>#DIV/0!</v>
      </c>
      <c r="Y373" s="529"/>
      <c r="Z373" s="203"/>
      <c r="AA373" s="203"/>
      <c r="AB373" s="208" t="e">
        <f t="shared" si="464"/>
        <v>#DIV/0!</v>
      </c>
      <c r="AC373" s="205" t="e">
        <f>RANK(AB373, AB$367:AB$381)</f>
        <v>#DIV/0!</v>
      </c>
      <c r="AD373" s="529"/>
      <c r="AE373" s="203"/>
      <c r="AF373" s="203"/>
      <c r="AG373" s="208" t="e">
        <f t="shared" si="465"/>
        <v>#DIV/0!</v>
      </c>
      <c r="AH373" s="205" t="e">
        <f>RANK(AG373, AG$367:AG$381)</f>
        <v>#DIV/0!</v>
      </c>
      <c r="AI373" s="529"/>
      <c r="AJ373" s="203"/>
      <c r="AK373" s="203"/>
      <c r="AL373" s="208" t="e">
        <f t="shared" si="466"/>
        <v>#DIV/0!</v>
      </c>
      <c r="AM373" s="205" t="e">
        <f>RANK(AL373, AL$367:AL$381)</f>
        <v>#DIV/0!</v>
      </c>
      <c r="AN373" s="529"/>
      <c r="AO373" s="203"/>
      <c r="AP373" s="203"/>
      <c r="AQ373" s="208" t="e">
        <f t="shared" si="467"/>
        <v>#DIV/0!</v>
      </c>
      <c r="AR373" s="205" t="e">
        <f>RANK(AQ373, AQ$367:AQ$381)</f>
        <v>#DIV/0!</v>
      </c>
      <c r="AS373" s="529"/>
      <c r="AT373" s="203"/>
      <c r="AU373" s="203"/>
      <c r="AV373" s="208" t="e">
        <f t="shared" si="468"/>
        <v>#DIV/0!</v>
      </c>
      <c r="AW373" s="205" t="e">
        <f>RANK(AV373, AV$367:AV$381)</f>
        <v>#DIV/0!</v>
      </c>
      <c r="AX373" s="529"/>
    </row>
    <row r="374" spans="2:50" ht="14.25" customHeight="1">
      <c r="B374" s="494"/>
      <c r="C374" s="203">
        <v>8</v>
      </c>
      <c r="D374" s="206"/>
      <c r="E374" s="203"/>
      <c r="F374" s="203"/>
      <c r="G374" s="208" t="e">
        <f t="shared" si="461"/>
        <v>#DIV/0!</v>
      </c>
      <c r="H374" s="529"/>
      <c r="I374" s="209" t="e">
        <f t="shared" si="469"/>
        <v>#DIV/0!</v>
      </c>
      <c r="J374" s="209" t="e">
        <f t="shared" si="469"/>
        <v>#DIV/0!</v>
      </c>
      <c r="K374" s="210" t="e">
        <f t="shared" si="469"/>
        <v>#DIV/0!</v>
      </c>
      <c r="L374" s="530"/>
      <c r="M374" s="209" t="e">
        <f>RANK(K374, K$367:$K$381)</f>
        <v>#DIV/0!</v>
      </c>
      <c r="N374" s="494"/>
      <c r="O374" s="494"/>
      <c r="P374" s="203"/>
      <c r="Q374" s="203"/>
      <c r="R374" s="208" t="e">
        <f t="shared" si="462"/>
        <v>#DIV/0!</v>
      </c>
      <c r="S374" s="205" t="e">
        <f t="shared" si="470"/>
        <v>#DIV/0!</v>
      </c>
      <c r="T374" s="529"/>
      <c r="U374" s="203"/>
      <c r="V374" s="203"/>
      <c r="W374" s="208" t="e">
        <f t="shared" si="463"/>
        <v>#DIV/0!</v>
      </c>
      <c r="X374" s="205" t="e">
        <f t="shared" si="471"/>
        <v>#DIV/0!</v>
      </c>
      <c r="Y374" s="529"/>
      <c r="Z374" s="203"/>
      <c r="AA374" s="203"/>
      <c r="AB374" s="208" t="e">
        <f t="shared" si="464"/>
        <v>#DIV/0!</v>
      </c>
      <c r="AC374" s="205" t="e">
        <f t="shared" si="472"/>
        <v>#DIV/0!</v>
      </c>
      <c r="AD374" s="529"/>
      <c r="AE374" s="203"/>
      <c r="AF374" s="203"/>
      <c r="AG374" s="208" t="e">
        <f t="shared" si="465"/>
        <v>#DIV/0!</v>
      </c>
      <c r="AH374" s="205" t="e">
        <f t="shared" si="473"/>
        <v>#DIV/0!</v>
      </c>
      <c r="AI374" s="529"/>
      <c r="AJ374" s="203"/>
      <c r="AK374" s="203"/>
      <c r="AL374" s="208" t="e">
        <f t="shared" si="466"/>
        <v>#DIV/0!</v>
      </c>
      <c r="AM374" s="205" t="e">
        <f t="shared" si="474"/>
        <v>#DIV/0!</v>
      </c>
      <c r="AN374" s="529"/>
      <c r="AO374" s="203"/>
      <c r="AP374" s="203"/>
      <c r="AQ374" s="208" t="e">
        <f t="shared" si="467"/>
        <v>#DIV/0!</v>
      </c>
      <c r="AR374" s="205" t="e">
        <f t="shared" si="475"/>
        <v>#DIV/0!</v>
      </c>
      <c r="AS374" s="529"/>
      <c r="AT374" s="203"/>
      <c r="AU374" s="203"/>
      <c r="AV374" s="208" t="e">
        <f t="shared" si="468"/>
        <v>#DIV/0!</v>
      </c>
      <c r="AW374" s="205" t="e">
        <f>RANK(AV374, AV$367:AV$381)</f>
        <v>#DIV/0!</v>
      </c>
      <c r="AX374" s="529"/>
    </row>
    <row r="375" spans="2:50" ht="14.25" customHeight="1">
      <c r="B375" s="494"/>
      <c r="C375" s="203">
        <v>9</v>
      </c>
      <c r="D375" s="206"/>
      <c r="E375" s="203"/>
      <c r="F375" s="203"/>
      <c r="G375" s="208" t="e">
        <f t="shared" si="461"/>
        <v>#DIV/0!</v>
      </c>
      <c r="H375" s="529"/>
      <c r="I375" s="209" t="e">
        <f t="shared" si="469"/>
        <v>#DIV/0!</v>
      </c>
      <c r="J375" s="209" t="e">
        <f t="shared" si="469"/>
        <v>#DIV/0!</v>
      </c>
      <c r="K375" s="210" t="e">
        <f t="shared" si="469"/>
        <v>#DIV/0!</v>
      </c>
      <c r="L375" s="530"/>
      <c r="M375" s="209" t="e">
        <f>RANK(K375, K$367:$K$381)</f>
        <v>#DIV/0!</v>
      </c>
      <c r="N375" s="494"/>
      <c r="O375" s="494"/>
      <c r="P375" s="203"/>
      <c r="Q375" s="203"/>
      <c r="R375" s="208" t="e">
        <f t="shared" si="462"/>
        <v>#DIV/0!</v>
      </c>
      <c r="S375" s="205" t="e">
        <f t="shared" si="470"/>
        <v>#DIV/0!</v>
      </c>
      <c r="T375" s="529"/>
      <c r="U375" s="203"/>
      <c r="V375" s="203"/>
      <c r="W375" s="208" t="e">
        <f t="shared" si="463"/>
        <v>#DIV/0!</v>
      </c>
      <c r="X375" s="205" t="e">
        <f t="shared" si="471"/>
        <v>#DIV/0!</v>
      </c>
      <c r="Y375" s="529"/>
      <c r="Z375" s="203"/>
      <c r="AA375" s="203"/>
      <c r="AB375" s="208" t="e">
        <f t="shared" si="464"/>
        <v>#DIV/0!</v>
      </c>
      <c r="AC375" s="205" t="e">
        <f t="shared" si="472"/>
        <v>#DIV/0!</v>
      </c>
      <c r="AD375" s="529"/>
      <c r="AE375" s="203"/>
      <c r="AF375" s="203"/>
      <c r="AG375" s="208" t="e">
        <f t="shared" si="465"/>
        <v>#DIV/0!</v>
      </c>
      <c r="AH375" s="205" t="e">
        <f t="shared" si="473"/>
        <v>#DIV/0!</v>
      </c>
      <c r="AI375" s="529"/>
      <c r="AJ375" s="203"/>
      <c r="AK375" s="203"/>
      <c r="AL375" s="208" t="e">
        <f t="shared" si="466"/>
        <v>#DIV/0!</v>
      </c>
      <c r="AM375" s="205" t="e">
        <f t="shared" si="474"/>
        <v>#DIV/0!</v>
      </c>
      <c r="AN375" s="529"/>
      <c r="AO375" s="203"/>
      <c r="AP375" s="203"/>
      <c r="AQ375" s="208" t="e">
        <f t="shared" si="467"/>
        <v>#DIV/0!</v>
      </c>
      <c r="AR375" s="205" t="e">
        <f t="shared" si="475"/>
        <v>#DIV/0!</v>
      </c>
      <c r="AS375" s="529"/>
      <c r="AT375" s="203"/>
      <c r="AU375" s="203"/>
      <c r="AV375" s="208" t="e">
        <f t="shared" si="468"/>
        <v>#DIV/0!</v>
      </c>
      <c r="AW375" s="205" t="e">
        <f t="shared" si="476"/>
        <v>#DIV/0!</v>
      </c>
      <c r="AX375" s="529"/>
    </row>
    <row r="376" spans="2:50" ht="14.25" customHeight="1">
      <c r="B376" s="494"/>
      <c r="C376" s="203">
        <v>10</v>
      </c>
      <c r="D376" s="206"/>
      <c r="E376" s="203"/>
      <c r="F376" s="203"/>
      <c r="G376" s="208" t="e">
        <f t="shared" si="461"/>
        <v>#DIV/0!</v>
      </c>
      <c r="H376" s="529"/>
      <c r="I376" s="209" t="e">
        <f t="shared" si="469"/>
        <v>#DIV/0!</v>
      </c>
      <c r="J376" s="209" t="e">
        <f t="shared" si="469"/>
        <v>#DIV/0!</v>
      </c>
      <c r="K376" s="210" t="e">
        <f t="shared" si="469"/>
        <v>#DIV/0!</v>
      </c>
      <c r="L376" s="530"/>
      <c r="M376" s="209" t="e">
        <f>RANK(K376, K$367:$K$381)</f>
        <v>#DIV/0!</v>
      </c>
      <c r="N376" s="494"/>
      <c r="O376" s="494"/>
      <c r="P376" s="203"/>
      <c r="Q376" s="203"/>
      <c r="R376" s="208" t="e">
        <f t="shared" si="462"/>
        <v>#DIV/0!</v>
      </c>
      <c r="S376" s="205" t="e">
        <f t="shared" si="470"/>
        <v>#DIV/0!</v>
      </c>
      <c r="T376" s="529"/>
      <c r="U376" s="203"/>
      <c r="V376" s="203"/>
      <c r="W376" s="208" t="e">
        <f t="shared" si="463"/>
        <v>#DIV/0!</v>
      </c>
      <c r="X376" s="205" t="e">
        <f t="shared" si="471"/>
        <v>#DIV/0!</v>
      </c>
      <c r="Y376" s="529"/>
      <c r="Z376" s="203"/>
      <c r="AA376" s="203"/>
      <c r="AB376" s="208" t="e">
        <f t="shared" si="464"/>
        <v>#DIV/0!</v>
      </c>
      <c r="AC376" s="205" t="e">
        <f t="shared" si="472"/>
        <v>#DIV/0!</v>
      </c>
      <c r="AD376" s="529"/>
      <c r="AE376" s="203"/>
      <c r="AF376" s="203"/>
      <c r="AG376" s="208" t="e">
        <f t="shared" si="465"/>
        <v>#DIV/0!</v>
      </c>
      <c r="AH376" s="205" t="e">
        <f t="shared" si="473"/>
        <v>#DIV/0!</v>
      </c>
      <c r="AI376" s="529"/>
      <c r="AJ376" s="203"/>
      <c r="AK376" s="203"/>
      <c r="AL376" s="208" t="e">
        <f t="shared" si="466"/>
        <v>#DIV/0!</v>
      </c>
      <c r="AM376" s="205" t="e">
        <f t="shared" si="474"/>
        <v>#DIV/0!</v>
      </c>
      <c r="AN376" s="529"/>
      <c r="AO376" s="203"/>
      <c r="AP376" s="203"/>
      <c r="AQ376" s="208" t="e">
        <f t="shared" si="467"/>
        <v>#DIV/0!</v>
      </c>
      <c r="AR376" s="205" t="e">
        <f t="shared" si="475"/>
        <v>#DIV/0!</v>
      </c>
      <c r="AS376" s="529"/>
      <c r="AT376" s="203"/>
      <c r="AU376" s="203"/>
      <c r="AV376" s="208" t="e">
        <f t="shared" si="468"/>
        <v>#DIV/0!</v>
      </c>
      <c r="AW376" s="205" t="e">
        <f t="shared" si="476"/>
        <v>#DIV/0!</v>
      </c>
      <c r="AX376" s="529"/>
    </row>
    <row r="377" spans="2:50" ht="14.25" customHeight="1">
      <c r="B377" s="494"/>
      <c r="C377" s="203">
        <v>11</v>
      </c>
      <c r="D377" s="206"/>
      <c r="E377" s="203"/>
      <c r="F377" s="203"/>
      <c r="G377" s="208" t="e">
        <f t="shared" si="461"/>
        <v>#DIV/0!</v>
      </c>
      <c r="H377" s="529"/>
      <c r="I377" s="209" t="e">
        <f t="shared" si="469"/>
        <v>#DIV/0!</v>
      </c>
      <c r="J377" s="209" t="e">
        <f t="shared" si="469"/>
        <v>#DIV/0!</v>
      </c>
      <c r="K377" s="210" t="e">
        <f t="shared" si="469"/>
        <v>#DIV/0!</v>
      </c>
      <c r="L377" s="530"/>
      <c r="M377" s="209" t="e">
        <f>RANK(K377, K$367:$K$381)</f>
        <v>#DIV/0!</v>
      </c>
      <c r="N377" s="494"/>
      <c r="O377" s="494"/>
      <c r="P377" s="203"/>
      <c r="Q377" s="203"/>
      <c r="R377" s="208" t="e">
        <f t="shared" si="462"/>
        <v>#DIV/0!</v>
      </c>
      <c r="S377" s="205" t="e">
        <f t="shared" si="470"/>
        <v>#DIV/0!</v>
      </c>
      <c r="T377" s="529"/>
      <c r="U377" s="203"/>
      <c r="V377" s="203"/>
      <c r="W377" s="208" t="e">
        <f t="shared" si="463"/>
        <v>#DIV/0!</v>
      </c>
      <c r="X377" s="205" t="e">
        <f t="shared" si="471"/>
        <v>#DIV/0!</v>
      </c>
      <c r="Y377" s="529"/>
      <c r="Z377" s="203"/>
      <c r="AA377" s="203"/>
      <c r="AB377" s="208" t="e">
        <f t="shared" si="464"/>
        <v>#DIV/0!</v>
      </c>
      <c r="AC377" s="205" t="e">
        <f t="shared" si="472"/>
        <v>#DIV/0!</v>
      </c>
      <c r="AD377" s="529"/>
      <c r="AE377" s="203"/>
      <c r="AF377" s="203"/>
      <c r="AG377" s="208" t="e">
        <f t="shared" si="465"/>
        <v>#DIV/0!</v>
      </c>
      <c r="AH377" s="205" t="e">
        <f t="shared" si="473"/>
        <v>#DIV/0!</v>
      </c>
      <c r="AI377" s="529"/>
      <c r="AJ377" s="203"/>
      <c r="AK377" s="203"/>
      <c r="AL377" s="208" t="e">
        <f t="shared" si="466"/>
        <v>#DIV/0!</v>
      </c>
      <c r="AM377" s="205" t="e">
        <f t="shared" si="474"/>
        <v>#DIV/0!</v>
      </c>
      <c r="AN377" s="529"/>
      <c r="AO377" s="203"/>
      <c r="AP377" s="203"/>
      <c r="AQ377" s="208" t="e">
        <f t="shared" si="467"/>
        <v>#DIV/0!</v>
      </c>
      <c r="AR377" s="205" t="e">
        <f t="shared" si="475"/>
        <v>#DIV/0!</v>
      </c>
      <c r="AS377" s="529"/>
      <c r="AT377" s="203"/>
      <c r="AU377" s="203"/>
      <c r="AV377" s="208" t="e">
        <f t="shared" si="468"/>
        <v>#DIV/0!</v>
      </c>
      <c r="AW377" s="205" t="e">
        <f t="shared" si="476"/>
        <v>#DIV/0!</v>
      </c>
      <c r="AX377" s="529"/>
    </row>
    <row r="378" spans="2:50" ht="14.25" customHeight="1">
      <c r="B378" s="494"/>
      <c r="C378" s="203">
        <v>12</v>
      </c>
      <c r="D378" s="206"/>
      <c r="E378" s="203"/>
      <c r="F378" s="203"/>
      <c r="G378" s="208" t="e">
        <f t="shared" si="461"/>
        <v>#DIV/0!</v>
      </c>
      <c r="H378" s="529"/>
      <c r="I378" s="209" t="e">
        <f t="shared" si="469"/>
        <v>#DIV/0!</v>
      </c>
      <c r="J378" s="209" t="e">
        <f t="shared" si="469"/>
        <v>#DIV/0!</v>
      </c>
      <c r="K378" s="210" t="e">
        <f t="shared" si="469"/>
        <v>#DIV/0!</v>
      </c>
      <c r="L378" s="530"/>
      <c r="M378" s="209" t="e">
        <f>RANK(K378, K$367:$K$381)</f>
        <v>#DIV/0!</v>
      </c>
      <c r="N378" s="494"/>
      <c r="O378" s="494"/>
      <c r="P378" s="203"/>
      <c r="Q378" s="203"/>
      <c r="R378" s="208" t="e">
        <f t="shared" si="462"/>
        <v>#DIV/0!</v>
      </c>
      <c r="S378" s="205" t="e">
        <f t="shared" si="470"/>
        <v>#DIV/0!</v>
      </c>
      <c r="T378" s="529"/>
      <c r="U378" s="203"/>
      <c r="V378" s="203"/>
      <c r="W378" s="208" t="e">
        <f t="shared" si="463"/>
        <v>#DIV/0!</v>
      </c>
      <c r="X378" s="205" t="e">
        <f t="shared" si="471"/>
        <v>#DIV/0!</v>
      </c>
      <c r="Y378" s="529"/>
      <c r="Z378" s="203"/>
      <c r="AA378" s="203"/>
      <c r="AB378" s="208" t="e">
        <f t="shared" si="464"/>
        <v>#DIV/0!</v>
      </c>
      <c r="AC378" s="205" t="e">
        <f t="shared" si="472"/>
        <v>#DIV/0!</v>
      </c>
      <c r="AD378" s="529"/>
      <c r="AE378" s="203"/>
      <c r="AF378" s="203"/>
      <c r="AG378" s="208" t="e">
        <f t="shared" si="465"/>
        <v>#DIV/0!</v>
      </c>
      <c r="AH378" s="205" t="e">
        <f t="shared" si="473"/>
        <v>#DIV/0!</v>
      </c>
      <c r="AI378" s="529"/>
      <c r="AJ378" s="203"/>
      <c r="AK378" s="203"/>
      <c r="AL378" s="208" t="e">
        <f t="shared" si="466"/>
        <v>#DIV/0!</v>
      </c>
      <c r="AM378" s="205" t="e">
        <f t="shared" si="474"/>
        <v>#DIV/0!</v>
      </c>
      <c r="AN378" s="529"/>
      <c r="AO378" s="203"/>
      <c r="AP378" s="203"/>
      <c r="AQ378" s="208" t="e">
        <f t="shared" si="467"/>
        <v>#DIV/0!</v>
      </c>
      <c r="AR378" s="205" t="e">
        <f t="shared" si="475"/>
        <v>#DIV/0!</v>
      </c>
      <c r="AS378" s="529"/>
      <c r="AT378" s="203"/>
      <c r="AU378" s="203"/>
      <c r="AV378" s="208" t="e">
        <f t="shared" si="468"/>
        <v>#DIV/0!</v>
      </c>
      <c r="AW378" s="205" t="e">
        <f t="shared" si="476"/>
        <v>#DIV/0!</v>
      </c>
      <c r="AX378" s="529"/>
    </row>
    <row r="379" spans="2:50" ht="14.25" customHeight="1">
      <c r="B379" s="494"/>
      <c r="C379" s="203">
        <v>13</v>
      </c>
      <c r="D379" s="206"/>
      <c r="E379" s="203"/>
      <c r="F379" s="203"/>
      <c r="G379" s="208" t="e">
        <f t="shared" si="461"/>
        <v>#DIV/0!</v>
      </c>
      <c r="H379" s="529"/>
      <c r="I379" s="209" t="e">
        <f t="shared" si="469"/>
        <v>#DIV/0!</v>
      </c>
      <c r="J379" s="209" t="e">
        <f t="shared" si="469"/>
        <v>#DIV/0!</v>
      </c>
      <c r="K379" s="210" t="e">
        <f t="shared" si="469"/>
        <v>#DIV/0!</v>
      </c>
      <c r="L379" s="530"/>
      <c r="M379" s="209" t="e">
        <f>RANK(K379, K$367:$K$381)</f>
        <v>#DIV/0!</v>
      </c>
      <c r="N379" s="494"/>
      <c r="O379" s="494"/>
      <c r="P379" s="203"/>
      <c r="Q379" s="203"/>
      <c r="R379" s="208" t="e">
        <f t="shared" si="462"/>
        <v>#DIV/0!</v>
      </c>
      <c r="S379" s="205" t="e">
        <f t="shared" si="470"/>
        <v>#DIV/0!</v>
      </c>
      <c r="T379" s="529"/>
      <c r="U379" s="203"/>
      <c r="V379" s="203"/>
      <c r="W379" s="208" t="e">
        <f t="shared" si="463"/>
        <v>#DIV/0!</v>
      </c>
      <c r="X379" s="205" t="e">
        <f t="shared" si="471"/>
        <v>#DIV/0!</v>
      </c>
      <c r="Y379" s="529"/>
      <c r="Z379" s="203"/>
      <c r="AA379" s="203"/>
      <c r="AB379" s="208" t="e">
        <f t="shared" si="464"/>
        <v>#DIV/0!</v>
      </c>
      <c r="AC379" s="205" t="e">
        <f t="shared" si="472"/>
        <v>#DIV/0!</v>
      </c>
      <c r="AD379" s="529"/>
      <c r="AE379" s="203"/>
      <c r="AF379" s="203"/>
      <c r="AG379" s="208" t="e">
        <f t="shared" si="465"/>
        <v>#DIV/0!</v>
      </c>
      <c r="AH379" s="205" t="e">
        <f t="shared" si="473"/>
        <v>#DIV/0!</v>
      </c>
      <c r="AI379" s="529"/>
      <c r="AJ379" s="203"/>
      <c r="AK379" s="203"/>
      <c r="AL379" s="208" t="e">
        <f t="shared" si="466"/>
        <v>#DIV/0!</v>
      </c>
      <c r="AM379" s="205" t="e">
        <f t="shared" si="474"/>
        <v>#DIV/0!</v>
      </c>
      <c r="AN379" s="529"/>
      <c r="AO379" s="203"/>
      <c r="AP379" s="203"/>
      <c r="AQ379" s="208" t="e">
        <f t="shared" si="467"/>
        <v>#DIV/0!</v>
      </c>
      <c r="AR379" s="205" t="e">
        <f t="shared" si="475"/>
        <v>#DIV/0!</v>
      </c>
      <c r="AS379" s="529"/>
      <c r="AT379" s="203"/>
      <c r="AU379" s="203"/>
      <c r="AV379" s="208" t="e">
        <f t="shared" si="468"/>
        <v>#DIV/0!</v>
      </c>
      <c r="AW379" s="205" t="e">
        <f t="shared" si="476"/>
        <v>#DIV/0!</v>
      </c>
      <c r="AX379" s="529"/>
    </row>
    <row r="380" spans="2:50" ht="14.25" customHeight="1">
      <c r="B380" s="494"/>
      <c r="C380" s="203">
        <v>14</v>
      </c>
      <c r="D380" s="206"/>
      <c r="E380" s="203"/>
      <c r="F380" s="203"/>
      <c r="G380" s="208" t="e">
        <f t="shared" si="461"/>
        <v>#DIV/0!</v>
      </c>
      <c r="H380" s="529"/>
      <c r="I380" s="209" t="e">
        <f t="shared" si="469"/>
        <v>#DIV/0!</v>
      </c>
      <c r="J380" s="209" t="e">
        <f t="shared" si="469"/>
        <v>#DIV/0!</v>
      </c>
      <c r="K380" s="210" t="e">
        <f t="shared" si="469"/>
        <v>#DIV/0!</v>
      </c>
      <c r="L380" s="530"/>
      <c r="M380" s="209" t="e">
        <f>RANK(K380, K$367:$K$381)</f>
        <v>#DIV/0!</v>
      </c>
      <c r="N380" s="494"/>
      <c r="O380" s="494"/>
      <c r="P380" s="203"/>
      <c r="Q380" s="203"/>
      <c r="R380" s="208" t="e">
        <f t="shared" si="462"/>
        <v>#DIV/0!</v>
      </c>
      <c r="S380" s="205" t="e">
        <f t="shared" si="470"/>
        <v>#DIV/0!</v>
      </c>
      <c r="T380" s="529"/>
      <c r="U380" s="203"/>
      <c r="V380" s="203"/>
      <c r="W380" s="208" t="e">
        <f t="shared" si="463"/>
        <v>#DIV/0!</v>
      </c>
      <c r="X380" s="205" t="e">
        <f t="shared" si="471"/>
        <v>#DIV/0!</v>
      </c>
      <c r="Y380" s="529"/>
      <c r="Z380" s="203"/>
      <c r="AA380" s="203"/>
      <c r="AB380" s="208" t="e">
        <f t="shared" si="464"/>
        <v>#DIV/0!</v>
      </c>
      <c r="AC380" s="205" t="e">
        <f t="shared" si="472"/>
        <v>#DIV/0!</v>
      </c>
      <c r="AD380" s="529"/>
      <c r="AE380" s="203"/>
      <c r="AF380" s="203"/>
      <c r="AG380" s="208" t="e">
        <f t="shared" si="465"/>
        <v>#DIV/0!</v>
      </c>
      <c r="AH380" s="205" t="e">
        <f t="shared" si="473"/>
        <v>#DIV/0!</v>
      </c>
      <c r="AI380" s="529"/>
      <c r="AJ380" s="203"/>
      <c r="AK380" s="203"/>
      <c r="AL380" s="208" t="e">
        <f t="shared" si="466"/>
        <v>#DIV/0!</v>
      </c>
      <c r="AM380" s="205" t="e">
        <f t="shared" si="474"/>
        <v>#DIV/0!</v>
      </c>
      <c r="AN380" s="529"/>
      <c r="AO380" s="203"/>
      <c r="AP380" s="203"/>
      <c r="AQ380" s="208" t="e">
        <f t="shared" si="467"/>
        <v>#DIV/0!</v>
      </c>
      <c r="AR380" s="205" t="e">
        <f t="shared" si="475"/>
        <v>#DIV/0!</v>
      </c>
      <c r="AS380" s="529"/>
      <c r="AT380" s="203"/>
      <c r="AU380" s="203"/>
      <c r="AV380" s="208" t="e">
        <f t="shared" si="468"/>
        <v>#DIV/0!</v>
      </c>
      <c r="AW380" s="205" t="e">
        <f t="shared" si="476"/>
        <v>#DIV/0!</v>
      </c>
      <c r="AX380" s="529"/>
    </row>
    <row r="381" spans="2:50" ht="14.25" customHeight="1">
      <c r="B381" s="494"/>
      <c r="C381" s="203">
        <v>15</v>
      </c>
      <c r="D381" s="206"/>
      <c r="E381" s="203"/>
      <c r="F381" s="203"/>
      <c r="G381" s="208" t="e">
        <f t="shared" si="461"/>
        <v>#DIV/0!</v>
      </c>
      <c r="H381" s="529"/>
      <c r="I381" s="209" t="e">
        <f t="shared" si="469"/>
        <v>#DIV/0!</v>
      </c>
      <c r="J381" s="209" t="e">
        <f t="shared" si="469"/>
        <v>#DIV/0!</v>
      </c>
      <c r="K381" s="210" t="e">
        <f t="shared" si="469"/>
        <v>#DIV/0!</v>
      </c>
      <c r="L381" s="530"/>
      <c r="M381" s="209" t="e">
        <f>RANK(K381, K$367:$K$381)</f>
        <v>#DIV/0!</v>
      </c>
      <c r="N381" s="494"/>
      <c r="O381" s="494"/>
      <c r="P381" s="203"/>
      <c r="Q381" s="207"/>
      <c r="R381" s="208" t="e">
        <f>Q381/P381</f>
        <v>#DIV/0!</v>
      </c>
      <c r="S381" s="205" t="e">
        <f t="shared" si="470"/>
        <v>#DIV/0!</v>
      </c>
      <c r="T381" s="529"/>
      <c r="U381" s="203"/>
      <c r="V381" s="207"/>
      <c r="W381" s="208" t="e">
        <f>V381/U381</f>
        <v>#DIV/0!</v>
      </c>
      <c r="X381" s="205" t="e">
        <f t="shared" si="471"/>
        <v>#DIV/0!</v>
      </c>
      <c r="Y381" s="529"/>
      <c r="Z381" s="203"/>
      <c r="AA381" s="207"/>
      <c r="AB381" s="208" t="e">
        <f>AA381/Z381</f>
        <v>#DIV/0!</v>
      </c>
      <c r="AC381" s="205" t="e">
        <f t="shared" si="472"/>
        <v>#DIV/0!</v>
      </c>
      <c r="AD381" s="529"/>
      <c r="AE381" s="203"/>
      <c r="AF381" s="207"/>
      <c r="AG381" s="208" t="e">
        <f>AF381/AE381</f>
        <v>#DIV/0!</v>
      </c>
      <c r="AH381" s="205" t="e">
        <f t="shared" si="473"/>
        <v>#DIV/0!</v>
      </c>
      <c r="AI381" s="529"/>
      <c r="AJ381" s="203"/>
      <c r="AK381" s="207"/>
      <c r="AL381" s="208" t="e">
        <f>AK381/AJ381</f>
        <v>#DIV/0!</v>
      </c>
      <c r="AM381" s="205" t="e">
        <f t="shared" si="474"/>
        <v>#DIV/0!</v>
      </c>
      <c r="AN381" s="529"/>
      <c r="AO381" s="203"/>
      <c r="AP381" s="207"/>
      <c r="AQ381" s="208" t="e">
        <f>AP381/AO381</f>
        <v>#DIV/0!</v>
      </c>
      <c r="AR381" s="205" t="e">
        <f t="shared" si="475"/>
        <v>#DIV/0!</v>
      </c>
      <c r="AS381" s="529"/>
      <c r="AT381" s="203"/>
      <c r="AU381" s="207"/>
      <c r="AV381" s="208" t="e">
        <f>AU381/AT381</f>
        <v>#DIV/0!</v>
      </c>
      <c r="AW381" s="205" t="e">
        <f t="shared" si="476"/>
        <v>#DIV/0!</v>
      </c>
      <c r="AX381" s="529"/>
    </row>
    <row r="382" spans="2:50" ht="14.25" customHeight="1" collapsed="1">
      <c r="B382" s="531" t="s">
        <v>880</v>
      </c>
      <c r="C382" s="532"/>
      <c r="D382" s="532"/>
      <c r="E382" s="532"/>
      <c r="F382" s="532"/>
      <c r="G382" s="532"/>
      <c r="H382" s="532"/>
      <c r="I382" s="532"/>
      <c r="J382" s="532"/>
      <c r="K382" s="532"/>
      <c r="L382" s="532"/>
      <c r="M382" s="533"/>
      <c r="N382" s="575" t="s">
        <v>445</v>
      </c>
      <c r="O382" s="575" t="s">
        <v>105</v>
      </c>
      <c r="P382" s="587">
        <f>AT362+1</f>
        <v>46000</v>
      </c>
      <c r="Q382" s="588"/>
      <c r="R382" s="588"/>
      <c r="S382" s="588"/>
      <c r="T382" s="588"/>
      <c r="U382" s="589">
        <f>P382+1</f>
        <v>46001</v>
      </c>
      <c r="V382" s="590"/>
      <c r="W382" s="590"/>
      <c r="X382" s="590"/>
      <c r="Y382" s="590"/>
      <c r="Z382" s="587">
        <f t="shared" ref="Z382" si="477">U382+1</f>
        <v>46002</v>
      </c>
      <c r="AA382" s="588"/>
      <c r="AB382" s="588"/>
      <c r="AC382" s="588"/>
      <c r="AD382" s="588"/>
      <c r="AE382" s="589">
        <f t="shared" ref="AE382" si="478">Z382+1</f>
        <v>46003</v>
      </c>
      <c r="AF382" s="590"/>
      <c r="AG382" s="590"/>
      <c r="AH382" s="590"/>
      <c r="AI382" s="590"/>
      <c r="AJ382" s="591">
        <f t="shared" ref="AJ382" si="479">AE382+1</f>
        <v>46004</v>
      </c>
      <c r="AK382" s="592"/>
      <c r="AL382" s="592"/>
      <c r="AM382" s="592"/>
      <c r="AN382" s="593"/>
      <c r="AO382" s="589">
        <f t="shared" ref="AO382" si="480">AJ382+1</f>
        <v>46005</v>
      </c>
      <c r="AP382" s="590"/>
      <c r="AQ382" s="590"/>
      <c r="AR382" s="590"/>
      <c r="AS382" s="590"/>
      <c r="AT382" s="591">
        <f t="shared" ref="AT382" si="481">AO382+1</f>
        <v>46006</v>
      </c>
      <c r="AU382" s="592"/>
      <c r="AV382" s="592"/>
      <c r="AW382" s="592"/>
      <c r="AX382" s="593"/>
    </row>
    <row r="383" spans="2:50" ht="14.25" customHeight="1">
      <c r="B383" s="534"/>
      <c r="C383" s="534"/>
      <c r="D383" s="534"/>
      <c r="E383" s="534"/>
      <c r="F383" s="534"/>
      <c r="G383" s="534"/>
      <c r="H383" s="534"/>
      <c r="I383" s="534"/>
      <c r="J383" s="534"/>
      <c r="K383" s="534"/>
      <c r="L383" s="534"/>
      <c r="M383" s="535"/>
      <c r="N383" s="577"/>
      <c r="O383" s="577"/>
      <c r="P383" s="594">
        <f>P382</f>
        <v>46000</v>
      </c>
      <c r="Q383" s="594"/>
      <c r="R383" s="594"/>
      <c r="S383" s="594"/>
      <c r="T383" s="594"/>
      <c r="U383" s="595">
        <f>U382</f>
        <v>46001</v>
      </c>
      <c r="V383" s="595"/>
      <c r="W383" s="595"/>
      <c r="X383" s="595"/>
      <c r="Y383" s="595"/>
      <c r="Z383" s="594">
        <f t="shared" ref="Z383" si="482">Z382</f>
        <v>46002</v>
      </c>
      <c r="AA383" s="594"/>
      <c r="AB383" s="594"/>
      <c r="AC383" s="594"/>
      <c r="AD383" s="594"/>
      <c r="AE383" s="595">
        <f t="shared" ref="AE383" si="483">AE382</f>
        <v>46003</v>
      </c>
      <c r="AF383" s="595"/>
      <c r="AG383" s="595"/>
      <c r="AH383" s="595"/>
      <c r="AI383" s="595"/>
      <c r="AJ383" s="596">
        <f t="shared" ref="AJ383" si="484">AJ382</f>
        <v>46004</v>
      </c>
      <c r="AK383" s="597"/>
      <c r="AL383" s="597"/>
      <c r="AM383" s="597"/>
      <c r="AN383" s="598"/>
      <c r="AO383" s="595">
        <f t="shared" ref="AO383" si="485">AO382</f>
        <v>46005</v>
      </c>
      <c r="AP383" s="595"/>
      <c r="AQ383" s="595"/>
      <c r="AR383" s="595"/>
      <c r="AS383" s="595"/>
      <c r="AT383" s="596">
        <f t="shared" ref="AT383" si="486">AT382</f>
        <v>46006</v>
      </c>
      <c r="AU383" s="597"/>
      <c r="AV383" s="597"/>
      <c r="AW383" s="597"/>
      <c r="AX383" s="598"/>
    </row>
    <row r="384" spans="2:50" ht="14.25" customHeight="1">
      <c r="B384" s="494" t="s">
        <v>165</v>
      </c>
      <c r="C384" s="494" t="s">
        <v>160</v>
      </c>
      <c r="D384" s="494"/>
      <c r="E384" s="494" t="s">
        <v>161</v>
      </c>
      <c r="F384" s="494"/>
      <c r="G384" s="494"/>
      <c r="H384" s="494" t="s">
        <v>166</v>
      </c>
      <c r="I384" s="527" t="s">
        <v>446</v>
      </c>
      <c r="J384" s="527"/>
      <c r="K384" s="527"/>
      <c r="L384" s="527" t="s">
        <v>166</v>
      </c>
      <c r="M384" s="527" t="s">
        <v>168</v>
      </c>
      <c r="N384" s="494"/>
      <c r="O384" s="494" t="s">
        <v>167</v>
      </c>
      <c r="P384" s="494" t="s">
        <v>163</v>
      </c>
      <c r="Q384" s="494"/>
      <c r="R384" s="494"/>
      <c r="S384" s="494"/>
      <c r="T384" s="494" t="s">
        <v>166</v>
      </c>
      <c r="U384" s="494" t="s">
        <v>163</v>
      </c>
      <c r="V384" s="494"/>
      <c r="W384" s="494"/>
      <c r="X384" s="494"/>
      <c r="Y384" s="494" t="s">
        <v>166</v>
      </c>
      <c r="Z384" s="494" t="s">
        <v>163</v>
      </c>
      <c r="AA384" s="494"/>
      <c r="AB384" s="494"/>
      <c r="AC384" s="494"/>
      <c r="AD384" s="494" t="s">
        <v>166</v>
      </c>
      <c r="AE384" s="494" t="s">
        <v>163</v>
      </c>
      <c r="AF384" s="494"/>
      <c r="AG384" s="494"/>
      <c r="AH384" s="494"/>
      <c r="AI384" s="494" t="s">
        <v>166</v>
      </c>
      <c r="AJ384" s="494" t="s">
        <v>163</v>
      </c>
      <c r="AK384" s="494"/>
      <c r="AL384" s="494"/>
      <c r="AM384" s="494"/>
      <c r="AN384" s="494" t="s">
        <v>166</v>
      </c>
      <c r="AO384" s="494" t="s">
        <v>163</v>
      </c>
      <c r="AP384" s="494"/>
      <c r="AQ384" s="494"/>
      <c r="AR384" s="494"/>
      <c r="AS384" s="494" t="s">
        <v>166</v>
      </c>
      <c r="AT384" s="494" t="s">
        <v>163</v>
      </c>
      <c r="AU384" s="494"/>
      <c r="AV384" s="494"/>
      <c r="AW384" s="494"/>
      <c r="AX384" s="494" t="s">
        <v>166</v>
      </c>
    </row>
    <row r="385" spans="2:50" ht="14.25" customHeight="1">
      <c r="B385" s="494"/>
      <c r="C385" s="494"/>
      <c r="D385" s="494"/>
      <c r="E385" s="494" t="s">
        <v>447</v>
      </c>
      <c r="F385" s="494"/>
      <c r="G385" s="494"/>
      <c r="H385" s="494"/>
      <c r="I385" s="527" t="s">
        <v>447</v>
      </c>
      <c r="J385" s="527"/>
      <c r="K385" s="527"/>
      <c r="L385" s="527"/>
      <c r="M385" s="527"/>
      <c r="N385" s="494"/>
      <c r="O385" s="494"/>
      <c r="P385" s="494" t="s">
        <v>448</v>
      </c>
      <c r="Q385" s="494"/>
      <c r="R385" s="494"/>
      <c r="S385" s="494"/>
      <c r="T385" s="494"/>
      <c r="U385" s="494" t="s">
        <v>448</v>
      </c>
      <c r="V385" s="494"/>
      <c r="W385" s="494"/>
      <c r="X385" s="494"/>
      <c r="Y385" s="494"/>
      <c r="Z385" s="494" t="s">
        <v>448</v>
      </c>
      <c r="AA385" s="494"/>
      <c r="AB385" s="494"/>
      <c r="AC385" s="494"/>
      <c r="AD385" s="494"/>
      <c r="AE385" s="494" t="s">
        <v>448</v>
      </c>
      <c r="AF385" s="494"/>
      <c r="AG385" s="494"/>
      <c r="AH385" s="494"/>
      <c r="AI385" s="494"/>
      <c r="AJ385" s="494" t="s">
        <v>448</v>
      </c>
      <c r="AK385" s="494"/>
      <c r="AL385" s="494"/>
      <c r="AM385" s="494"/>
      <c r="AN385" s="494"/>
      <c r="AO385" s="494" t="s">
        <v>448</v>
      </c>
      <c r="AP385" s="494"/>
      <c r="AQ385" s="494"/>
      <c r="AR385" s="494"/>
      <c r="AS385" s="494"/>
      <c r="AT385" s="494" t="s">
        <v>448</v>
      </c>
      <c r="AU385" s="494"/>
      <c r="AV385" s="494"/>
      <c r="AW385" s="494"/>
      <c r="AX385" s="494"/>
    </row>
    <row r="386" spans="2:50" ht="14.25" customHeight="1">
      <c r="B386" s="494"/>
      <c r="C386" s="494"/>
      <c r="D386" s="494"/>
      <c r="E386" s="203" t="s">
        <v>162</v>
      </c>
      <c r="F386" s="203" t="s">
        <v>449</v>
      </c>
      <c r="G386" s="203" t="s">
        <v>164</v>
      </c>
      <c r="H386" s="494"/>
      <c r="I386" s="204" t="s">
        <v>162</v>
      </c>
      <c r="J386" s="204" t="s">
        <v>449</v>
      </c>
      <c r="K386" s="204" t="s">
        <v>164</v>
      </c>
      <c r="L386" s="527"/>
      <c r="M386" s="527"/>
      <c r="N386" s="494"/>
      <c r="O386" s="494"/>
      <c r="P386" s="203" t="s">
        <v>162</v>
      </c>
      <c r="Q386" s="203" t="s">
        <v>449</v>
      </c>
      <c r="R386" s="203" t="s">
        <v>164</v>
      </c>
      <c r="S386" s="205" t="s">
        <v>168</v>
      </c>
      <c r="T386" s="494"/>
      <c r="U386" s="203" t="s">
        <v>162</v>
      </c>
      <c r="V386" s="203" t="s">
        <v>449</v>
      </c>
      <c r="W386" s="203" t="s">
        <v>164</v>
      </c>
      <c r="X386" s="205" t="s">
        <v>168</v>
      </c>
      <c r="Y386" s="494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494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494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494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494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494"/>
    </row>
    <row r="387" spans="2:50" ht="14.25" customHeight="1">
      <c r="B387" s="494" t="s">
        <v>145</v>
      </c>
      <c r="C387" s="203">
        <v>1</v>
      </c>
      <c r="D387" s="206"/>
      <c r="E387" s="203"/>
      <c r="F387" s="203"/>
      <c r="G387" s="208" t="e">
        <f t="shared" ref="G387:G401" si="487">F387/E387</f>
        <v>#DIV/0!</v>
      </c>
      <c r="H387" s="529" t="e">
        <f>AVERAGE(G387:G401)</f>
        <v>#DIV/0!</v>
      </c>
      <c r="I387" s="209" t="e">
        <f>AVERAGE(P387,U387,Z387,AE387,AJ387,AO387,AT387)</f>
        <v>#DIV/0!</v>
      </c>
      <c r="J387" s="209" t="e">
        <f>AVERAGE(Q387,V387,AA387,AF387,AK387,AP387,AU387)</f>
        <v>#DIV/0!</v>
      </c>
      <c r="K387" s="210" t="e">
        <f>AVERAGE(R387,W387,AB387,AG387,AL387,AQ387,AV387)</f>
        <v>#DIV/0!</v>
      </c>
      <c r="L387" s="530" t="str">
        <f>IFERROR(AVERAGE(K387:K401),"-")</f>
        <v>-</v>
      </c>
      <c r="M387" s="209" t="e">
        <f>RANK(K387, K$387:$K$401)</f>
        <v>#DIV/0!</v>
      </c>
      <c r="N387" s="494"/>
      <c r="O387" s="494"/>
      <c r="P387" s="203"/>
      <c r="Q387" s="203"/>
      <c r="R387" s="208" t="e">
        <f t="shared" ref="R387:R400" si="488">Q387/P387</f>
        <v>#DIV/0!</v>
      </c>
      <c r="S387" s="205" t="e">
        <f>RANK(R387, R$387:R$401)</f>
        <v>#DIV/0!</v>
      </c>
      <c r="T387" s="529" t="e">
        <f>AVERAGE(R387:R401)</f>
        <v>#DIV/0!</v>
      </c>
      <c r="U387" s="203"/>
      <c r="V387" s="203"/>
      <c r="W387" s="208" t="e">
        <f t="shared" ref="W387:W400" si="489">V387/U387</f>
        <v>#DIV/0!</v>
      </c>
      <c r="X387" s="205" t="e">
        <f>RANK(W387, W$387:W$401)</f>
        <v>#DIV/0!</v>
      </c>
      <c r="Y387" s="529" t="e">
        <f>AVERAGE(W387:W401)</f>
        <v>#DIV/0!</v>
      </c>
      <c r="Z387" s="203"/>
      <c r="AA387" s="203"/>
      <c r="AB387" s="208" t="e">
        <f t="shared" ref="AB387:AB400" si="490">AA387/Z387</f>
        <v>#DIV/0!</v>
      </c>
      <c r="AC387" s="205" t="e">
        <f>RANK(AB387, AB$387:AB$401)</f>
        <v>#DIV/0!</v>
      </c>
      <c r="AD387" s="529" t="e">
        <f>AVERAGE(AB387:AB401)</f>
        <v>#DIV/0!</v>
      </c>
      <c r="AE387" s="203"/>
      <c r="AF387" s="203"/>
      <c r="AG387" s="208" t="e">
        <f t="shared" ref="AG387:AG400" si="491">AF387/AE387</f>
        <v>#DIV/0!</v>
      </c>
      <c r="AH387" s="205" t="e">
        <f>RANK(AG387, AG$387:AG$401)</f>
        <v>#DIV/0!</v>
      </c>
      <c r="AI387" s="529" t="e">
        <f>AVERAGE(AG387:AG401)</f>
        <v>#DIV/0!</v>
      </c>
      <c r="AJ387" s="203"/>
      <c r="AK387" s="203"/>
      <c r="AL387" s="208" t="e">
        <f t="shared" ref="AL387:AL400" si="492">AK387/AJ387</f>
        <v>#DIV/0!</v>
      </c>
      <c r="AM387" s="205" t="e">
        <f>RANK(AL387, AL$387:AL$401)</f>
        <v>#DIV/0!</v>
      </c>
      <c r="AN387" s="529" t="e">
        <f>AVERAGE(AL387:AL401)</f>
        <v>#DIV/0!</v>
      </c>
      <c r="AO387" s="203"/>
      <c r="AP387" s="203"/>
      <c r="AQ387" s="208" t="e">
        <f t="shared" ref="AQ387:AQ400" si="493">AP387/AO387</f>
        <v>#DIV/0!</v>
      </c>
      <c r="AR387" s="205" t="e">
        <f>RANK(AQ387, AQ$387:AQ$401)</f>
        <v>#DIV/0!</v>
      </c>
      <c r="AS387" s="529" t="e">
        <f>AVERAGE(AQ387:AQ401)</f>
        <v>#DIV/0!</v>
      </c>
      <c r="AT387" s="203"/>
      <c r="AU387" s="203"/>
      <c r="AV387" s="208" t="e">
        <f t="shared" ref="AV387:AV400" si="494">AU387/AT387</f>
        <v>#DIV/0!</v>
      </c>
      <c r="AW387" s="205" t="e">
        <f>RANK(AV387, AV$387:AV$401)</f>
        <v>#DIV/0!</v>
      </c>
      <c r="AX387" s="529" t="e">
        <f>AVERAGE(AV387:AV401)</f>
        <v>#DIV/0!</v>
      </c>
    </row>
    <row r="388" spans="2:50" ht="14.25" customHeight="1">
      <c r="B388" s="494"/>
      <c r="C388" s="203">
        <v>2</v>
      </c>
      <c r="D388" s="206"/>
      <c r="E388" s="203"/>
      <c r="F388" s="203"/>
      <c r="G388" s="208" t="e">
        <f t="shared" si="487"/>
        <v>#DIV/0!</v>
      </c>
      <c r="H388" s="529"/>
      <c r="I388" s="209" t="e">
        <f t="shared" ref="I388:K401" si="495">AVERAGE(P388,U388,Z388,AE388,AJ388,AO388,AT388)</f>
        <v>#DIV/0!</v>
      </c>
      <c r="J388" s="209" t="e">
        <f t="shared" si="495"/>
        <v>#DIV/0!</v>
      </c>
      <c r="K388" s="210" t="e">
        <f t="shared" si="495"/>
        <v>#DIV/0!</v>
      </c>
      <c r="L388" s="530"/>
      <c r="M388" s="209" t="e">
        <f>RANK(K388, K$387:$K$401)</f>
        <v>#DIV/0!</v>
      </c>
      <c r="N388" s="494"/>
      <c r="O388" s="494"/>
      <c r="P388" s="203"/>
      <c r="Q388" s="203"/>
      <c r="R388" s="208" t="e">
        <f t="shared" si="488"/>
        <v>#DIV/0!</v>
      </c>
      <c r="S388" s="205" t="e">
        <f t="shared" ref="S388:S401" si="496">RANK(R388, R$387:R$401)</f>
        <v>#DIV/0!</v>
      </c>
      <c r="T388" s="529"/>
      <c r="U388" s="203"/>
      <c r="V388" s="203"/>
      <c r="W388" s="208" t="e">
        <f t="shared" si="489"/>
        <v>#DIV/0!</v>
      </c>
      <c r="X388" s="205" t="e">
        <f t="shared" ref="X388:X401" si="497">RANK(W388, W$387:W$401)</f>
        <v>#DIV/0!</v>
      </c>
      <c r="Y388" s="529"/>
      <c r="Z388" s="203"/>
      <c r="AA388" s="203"/>
      <c r="AB388" s="208" t="e">
        <f t="shared" si="490"/>
        <v>#DIV/0!</v>
      </c>
      <c r="AC388" s="205" t="e">
        <f t="shared" ref="AC388:AC401" si="498">RANK(AB388, AB$387:AB$401)</f>
        <v>#DIV/0!</v>
      </c>
      <c r="AD388" s="529"/>
      <c r="AE388" s="203"/>
      <c r="AF388" s="203"/>
      <c r="AG388" s="208" t="e">
        <f t="shared" si="491"/>
        <v>#DIV/0!</v>
      </c>
      <c r="AH388" s="205" t="e">
        <f t="shared" ref="AH388:AH401" si="499">RANK(AG388, AG$387:AG$401)</f>
        <v>#DIV/0!</v>
      </c>
      <c r="AI388" s="529"/>
      <c r="AJ388" s="203"/>
      <c r="AK388" s="203"/>
      <c r="AL388" s="208" t="e">
        <f t="shared" si="492"/>
        <v>#DIV/0!</v>
      </c>
      <c r="AM388" s="205" t="e">
        <f t="shared" ref="AM388:AM401" si="500">RANK(AL388, AL$387:AL$401)</f>
        <v>#DIV/0!</v>
      </c>
      <c r="AN388" s="529"/>
      <c r="AO388" s="203"/>
      <c r="AP388" s="203"/>
      <c r="AQ388" s="208" t="e">
        <f t="shared" si="493"/>
        <v>#DIV/0!</v>
      </c>
      <c r="AR388" s="205" t="e">
        <f t="shared" ref="AR388:AR401" si="501">RANK(AQ388, AQ$387:AQ$401)</f>
        <v>#DIV/0!</v>
      </c>
      <c r="AS388" s="529"/>
      <c r="AT388" s="203"/>
      <c r="AU388" s="203"/>
      <c r="AV388" s="208" t="e">
        <f t="shared" si="494"/>
        <v>#DIV/0!</v>
      </c>
      <c r="AW388" s="205" t="e">
        <f t="shared" ref="AW388:AW401" si="502">RANK(AV388, AV$387:AV$401)</f>
        <v>#DIV/0!</v>
      </c>
      <c r="AX388" s="529"/>
    </row>
    <row r="389" spans="2:50" ht="14.25" customHeight="1">
      <c r="B389" s="494"/>
      <c r="C389" s="203">
        <v>3</v>
      </c>
      <c r="D389" s="206"/>
      <c r="E389" s="203"/>
      <c r="F389" s="203"/>
      <c r="G389" s="208" t="e">
        <f t="shared" si="487"/>
        <v>#DIV/0!</v>
      </c>
      <c r="H389" s="529"/>
      <c r="I389" s="209" t="e">
        <f t="shared" si="495"/>
        <v>#DIV/0!</v>
      </c>
      <c r="J389" s="209" t="e">
        <f t="shared" si="495"/>
        <v>#DIV/0!</v>
      </c>
      <c r="K389" s="210" t="e">
        <f t="shared" si="495"/>
        <v>#DIV/0!</v>
      </c>
      <c r="L389" s="530"/>
      <c r="M389" s="209" t="e">
        <f>RANK(K389, K$387:$K$401)</f>
        <v>#DIV/0!</v>
      </c>
      <c r="N389" s="494"/>
      <c r="O389" s="494"/>
      <c r="P389" s="203"/>
      <c r="Q389" s="203"/>
      <c r="R389" s="208" t="e">
        <f t="shared" si="488"/>
        <v>#DIV/0!</v>
      </c>
      <c r="S389" s="205" t="e">
        <f t="shared" si="496"/>
        <v>#DIV/0!</v>
      </c>
      <c r="T389" s="529"/>
      <c r="U389" s="203"/>
      <c r="V389" s="203"/>
      <c r="W389" s="208" t="e">
        <f t="shared" si="489"/>
        <v>#DIV/0!</v>
      </c>
      <c r="X389" s="205" t="e">
        <f t="shared" si="497"/>
        <v>#DIV/0!</v>
      </c>
      <c r="Y389" s="529"/>
      <c r="Z389" s="203"/>
      <c r="AA389" s="203"/>
      <c r="AB389" s="208" t="e">
        <f t="shared" si="490"/>
        <v>#DIV/0!</v>
      </c>
      <c r="AC389" s="205" t="e">
        <f t="shared" si="498"/>
        <v>#DIV/0!</v>
      </c>
      <c r="AD389" s="529"/>
      <c r="AE389" s="203"/>
      <c r="AF389" s="203"/>
      <c r="AG389" s="208" t="e">
        <f t="shared" si="491"/>
        <v>#DIV/0!</v>
      </c>
      <c r="AH389" s="205" t="e">
        <f t="shared" si="499"/>
        <v>#DIV/0!</v>
      </c>
      <c r="AI389" s="529"/>
      <c r="AJ389" s="203"/>
      <c r="AK389" s="203"/>
      <c r="AL389" s="208" t="e">
        <f t="shared" si="492"/>
        <v>#DIV/0!</v>
      </c>
      <c r="AM389" s="205" t="e">
        <f t="shared" si="500"/>
        <v>#DIV/0!</v>
      </c>
      <c r="AN389" s="529"/>
      <c r="AO389" s="203"/>
      <c r="AP389" s="203"/>
      <c r="AQ389" s="208" t="e">
        <f t="shared" si="493"/>
        <v>#DIV/0!</v>
      </c>
      <c r="AR389" s="205" t="e">
        <f t="shared" si="501"/>
        <v>#DIV/0!</v>
      </c>
      <c r="AS389" s="529"/>
      <c r="AT389" s="203"/>
      <c r="AU389" s="203"/>
      <c r="AV389" s="208" t="e">
        <f t="shared" si="494"/>
        <v>#DIV/0!</v>
      </c>
      <c r="AW389" s="205" t="e">
        <f t="shared" si="502"/>
        <v>#DIV/0!</v>
      </c>
      <c r="AX389" s="529"/>
    </row>
    <row r="390" spans="2:50" ht="14.25" customHeight="1">
      <c r="B390" s="494"/>
      <c r="C390" s="203">
        <v>4</v>
      </c>
      <c r="D390" s="206"/>
      <c r="E390" s="203"/>
      <c r="F390" s="203"/>
      <c r="G390" s="208" t="e">
        <f t="shared" si="487"/>
        <v>#DIV/0!</v>
      </c>
      <c r="H390" s="529"/>
      <c r="I390" s="209" t="e">
        <f t="shared" si="495"/>
        <v>#DIV/0!</v>
      </c>
      <c r="J390" s="209" t="e">
        <f t="shared" si="495"/>
        <v>#DIV/0!</v>
      </c>
      <c r="K390" s="210" t="e">
        <f t="shared" si="495"/>
        <v>#DIV/0!</v>
      </c>
      <c r="L390" s="530"/>
      <c r="M390" s="209" t="e">
        <f>RANK(K390, K$387:$K$401)</f>
        <v>#DIV/0!</v>
      </c>
      <c r="N390" s="494"/>
      <c r="O390" s="494"/>
      <c r="P390" s="203"/>
      <c r="Q390" s="203"/>
      <c r="R390" s="208" t="e">
        <f t="shared" si="488"/>
        <v>#DIV/0!</v>
      </c>
      <c r="S390" s="205" t="e">
        <f>RANK(R390, R$387:R$401)</f>
        <v>#DIV/0!</v>
      </c>
      <c r="T390" s="529"/>
      <c r="U390" s="203"/>
      <c r="V390" s="203"/>
      <c r="W390" s="208" t="e">
        <f t="shared" si="489"/>
        <v>#DIV/0!</v>
      </c>
      <c r="X390" s="205" t="e">
        <f t="shared" si="497"/>
        <v>#DIV/0!</v>
      </c>
      <c r="Y390" s="529"/>
      <c r="Z390" s="203"/>
      <c r="AA390" s="203"/>
      <c r="AB390" s="208" t="e">
        <f t="shared" si="490"/>
        <v>#DIV/0!</v>
      </c>
      <c r="AC390" s="205" t="e">
        <f t="shared" si="498"/>
        <v>#DIV/0!</v>
      </c>
      <c r="AD390" s="529"/>
      <c r="AE390" s="203"/>
      <c r="AF390" s="203"/>
      <c r="AG390" s="208" t="e">
        <f t="shared" si="491"/>
        <v>#DIV/0!</v>
      </c>
      <c r="AH390" s="205" t="e">
        <f t="shared" si="499"/>
        <v>#DIV/0!</v>
      </c>
      <c r="AI390" s="529"/>
      <c r="AJ390" s="203"/>
      <c r="AK390" s="203"/>
      <c r="AL390" s="208" t="e">
        <f t="shared" si="492"/>
        <v>#DIV/0!</v>
      </c>
      <c r="AM390" s="205" t="e">
        <f t="shared" si="500"/>
        <v>#DIV/0!</v>
      </c>
      <c r="AN390" s="529"/>
      <c r="AO390" s="203"/>
      <c r="AP390" s="203"/>
      <c r="AQ390" s="208" t="e">
        <f t="shared" si="493"/>
        <v>#DIV/0!</v>
      </c>
      <c r="AR390" s="205" t="e">
        <f t="shared" si="501"/>
        <v>#DIV/0!</v>
      </c>
      <c r="AS390" s="529"/>
      <c r="AT390" s="203"/>
      <c r="AU390" s="203"/>
      <c r="AV390" s="208" t="e">
        <f t="shared" si="494"/>
        <v>#DIV/0!</v>
      </c>
      <c r="AW390" s="205" t="e">
        <f>RANK(AV390, AV$387:AV$401)</f>
        <v>#DIV/0!</v>
      </c>
      <c r="AX390" s="529"/>
    </row>
    <row r="391" spans="2:50" ht="14.25" customHeight="1">
      <c r="B391" s="494"/>
      <c r="C391" s="203">
        <v>5</v>
      </c>
      <c r="D391" s="206"/>
      <c r="E391" s="203"/>
      <c r="F391" s="203"/>
      <c r="G391" s="208" t="e">
        <f t="shared" si="487"/>
        <v>#DIV/0!</v>
      </c>
      <c r="H391" s="529"/>
      <c r="I391" s="209" t="e">
        <f t="shared" si="495"/>
        <v>#DIV/0!</v>
      </c>
      <c r="J391" s="209" t="e">
        <f t="shared" si="495"/>
        <v>#DIV/0!</v>
      </c>
      <c r="K391" s="210" t="e">
        <f t="shared" si="495"/>
        <v>#DIV/0!</v>
      </c>
      <c r="L391" s="530"/>
      <c r="M391" s="209" t="e">
        <f>RANK(K391, K$387:$K$401)</f>
        <v>#DIV/0!</v>
      </c>
      <c r="N391" s="494"/>
      <c r="O391" s="494"/>
      <c r="P391" s="203"/>
      <c r="Q391" s="203"/>
      <c r="R391" s="208" t="e">
        <f t="shared" si="488"/>
        <v>#DIV/0!</v>
      </c>
      <c r="S391" s="205" t="e">
        <f t="shared" si="496"/>
        <v>#DIV/0!</v>
      </c>
      <c r="T391" s="529"/>
      <c r="U391" s="203"/>
      <c r="V391" s="203"/>
      <c r="W391" s="208" t="e">
        <f t="shared" si="489"/>
        <v>#DIV/0!</v>
      </c>
      <c r="X391" s="205" t="e">
        <f t="shared" si="497"/>
        <v>#DIV/0!</v>
      </c>
      <c r="Y391" s="529"/>
      <c r="Z391" s="203"/>
      <c r="AA391" s="203"/>
      <c r="AB391" s="208" t="e">
        <f t="shared" si="490"/>
        <v>#DIV/0!</v>
      </c>
      <c r="AC391" s="205" t="e">
        <f t="shared" si="498"/>
        <v>#DIV/0!</v>
      </c>
      <c r="AD391" s="529"/>
      <c r="AE391" s="203"/>
      <c r="AF391" s="203"/>
      <c r="AG391" s="208" t="e">
        <f t="shared" si="491"/>
        <v>#DIV/0!</v>
      </c>
      <c r="AH391" s="205" t="e">
        <f t="shared" si="499"/>
        <v>#DIV/0!</v>
      </c>
      <c r="AI391" s="529"/>
      <c r="AJ391" s="203"/>
      <c r="AK391" s="203"/>
      <c r="AL391" s="208" t="e">
        <f t="shared" si="492"/>
        <v>#DIV/0!</v>
      </c>
      <c r="AM391" s="205" t="e">
        <f t="shared" si="500"/>
        <v>#DIV/0!</v>
      </c>
      <c r="AN391" s="529"/>
      <c r="AO391" s="203"/>
      <c r="AP391" s="203"/>
      <c r="AQ391" s="208" t="e">
        <f t="shared" si="493"/>
        <v>#DIV/0!</v>
      </c>
      <c r="AR391" s="205" t="e">
        <f t="shared" si="501"/>
        <v>#DIV/0!</v>
      </c>
      <c r="AS391" s="529"/>
      <c r="AT391" s="203"/>
      <c r="AU391" s="203"/>
      <c r="AV391" s="208" t="e">
        <f t="shared" si="494"/>
        <v>#DIV/0!</v>
      </c>
      <c r="AW391" s="205" t="e">
        <f t="shared" si="502"/>
        <v>#DIV/0!</v>
      </c>
      <c r="AX391" s="529"/>
    </row>
    <row r="392" spans="2:50" ht="14.25" customHeight="1">
      <c r="B392" s="494"/>
      <c r="C392" s="203">
        <v>6</v>
      </c>
      <c r="D392" s="206"/>
      <c r="E392" s="203"/>
      <c r="F392" s="203"/>
      <c r="G392" s="208" t="e">
        <f t="shared" si="487"/>
        <v>#DIV/0!</v>
      </c>
      <c r="H392" s="529"/>
      <c r="I392" s="209" t="e">
        <f t="shared" si="495"/>
        <v>#DIV/0!</v>
      </c>
      <c r="J392" s="209" t="e">
        <f t="shared" si="495"/>
        <v>#DIV/0!</v>
      </c>
      <c r="K392" s="210" t="e">
        <f t="shared" si="495"/>
        <v>#DIV/0!</v>
      </c>
      <c r="L392" s="530"/>
      <c r="M392" s="209" t="e">
        <f>RANK(K392, K$387:$K$401)</f>
        <v>#DIV/0!</v>
      </c>
      <c r="N392" s="494"/>
      <c r="O392" s="494"/>
      <c r="P392" s="203"/>
      <c r="Q392" s="203"/>
      <c r="R392" s="208" t="e">
        <f t="shared" si="488"/>
        <v>#DIV/0!</v>
      </c>
      <c r="S392" s="205" t="e">
        <f t="shared" si="496"/>
        <v>#DIV/0!</v>
      </c>
      <c r="T392" s="529"/>
      <c r="U392" s="203"/>
      <c r="V392" s="203"/>
      <c r="W392" s="208" t="e">
        <f t="shared" si="489"/>
        <v>#DIV/0!</v>
      </c>
      <c r="X392" s="205" t="e">
        <f t="shared" si="497"/>
        <v>#DIV/0!</v>
      </c>
      <c r="Y392" s="529"/>
      <c r="Z392" s="203"/>
      <c r="AA392" s="203"/>
      <c r="AB392" s="208" t="e">
        <f t="shared" si="490"/>
        <v>#DIV/0!</v>
      </c>
      <c r="AC392" s="205" t="e">
        <f t="shared" si="498"/>
        <v>#DIV/0!</v>
      </c>
      <c r="AD392" s="529"/>
      <c r="AE392" s="203"/>
      <c r="AF392" s="203"/>
      <c r="AG392" s="208" t="e">
        <f t="shared" si="491"/>
        <v>#DIV/0!</v>
      </c>
      <c r="AH392" s="205" t="e">
        <f t="shared" si="499"/>
        <v>#DIV/0!</v>
      </c>
      <c r="AI392" s="529"/>
      <c r="AJ392" s="203"/>
      <c r="AK392" s="203"/>
      <c r="AL392" s="208" t="e">
        <f t="shared" si="492"/>
        <v>#DIV/0!</v>
      </c>
      <c r="AM392" s="205" t="e">
        <f t="shared" si="500"/>
        <v>#DIV/0!</v>
      </c>
      <c r="AN392" s="529"/>
      <c r="AO392" s="203"/>
      <c r="AP392" s="203"/>
      <c r="AQ392" s="208" t="e">
        <f t="shared" si="493"/>
        <v>#DIV/0!</v>
      </c>
      <c r="AR392" s="205" t="e">
        <f t="shared" si="501"/>
        <v>#DIV/0!</v>
      </c>
      <c r="AS392" s="529"/>
      <c r="AT392" s="203"/>
      <c r="AU392" s="203"/>
      <c r="AV392" s="208" t="e">
        <f t="shared" si="494"/>
        <v>#DIV/0!</v>
      </c>
      <c r="AW392" s="205" t="e">
        <f t="shared" si="502"/>
        <v>#DIV/0!</v>
      </c>
      <c r="AX392" s="529"/>
    </row>
    <row r="393" spans="2:50" ht="14.25" customHeight="1">
      <c r="B393" s="494"/>
      <c r="C393" s="203">
        <v>7</v>
      </c>
      <c r="D393" s="206"/>
      <c r="E393" s="203"/>
      <c r="F393" s="203"/>
      <c r="G393" s="208" t="e">
        <f t="shared" si="487"/>
        <v>#DIV/0!</v>
      </c>
      <c r="H393" s="529"/>
      <c r="I393" s="209" t="e">
        <f t="shared" si="495"/>
        <v>#DIV/0!</v>
      </c>
      <c r="J393" s="209" t="e">
        <f t="shared" si="495"/>
        <v>#DIV/0!</v>
      </c>
      <c r="K393" s="210" t="e">
        <f t="shared" si="495"/>
        <v>#DIV/0!</v>
      </c>
      <c r="L393" s="530"/>
      <c r="M393" s="209" t="e">
        <f>RANK(K393, K$387:$K$401)</f>
        <v>#DIV/0!</v>
      </c>
      <c r="N393" s="494"/>
      <c r="O393" s="494"/>
      <c r="P393" s="203"/>
      <c r="Q393" s="203"/>
      <c r="R393" s="208" t="e">
        <f t="shared" si="488"/>
        <v>#DIV/0!</v>
      </c>
      <c r="S393" s="205" t="e">
        <f t="shared" si="496"/>
        <v>#DIV/0!</v>
      </c>
      <c r="T393" s="529"/>
      <c r="U393" s="203"/>
      <c r="V393" s="203"/>
      <c r="W393" s="208" t="e">
        <f t="shared" si="489"/>
        <v>#DIV/0!</v>
      </c>
      <c r="X393" s="205" t="e">
        <f t="shared" si="497"/>
        <v>#DIV/0!</v>
      </c>
      <c r="Y393" s="529"/>
      <c r="Z393" s="203"/>
      <c r="AA393" s="203"/>
      <c r="AB393" s="208" t="e">
        <f t="shared" si="490"/>
        <v>#DIV/0!</v>
      </c>
      <c r="AC393" s="205" t="e">
        <f t="shared" si="498"/>
        <v>#DIV/0!</v>
      </c>
      <c r="AD393" s="529"/>
      <c r="AE393" s="203"/>
      <c r="AF393" s="203"/>
      <c r="AG393" s="208" t="e">
        <f t="shared" si="491"/>
        <v>#DIV/0!</v>
      </c>
      <c r="AH393" s="205" t="e">
        <f t="shared" si="499"/>
        <v>#DIV/0!</v>
      </c>
      <c r="AI393" s="529"/>
      <c r="AJ393" s="203"/>
      <c r="AK393" s="203"/>
      <c r="AL393" s="208" t="e">
        <f t="shared" si="492"/>
        <v>#DIV/0!</v>
      </c>
      <c r="AM393" s="205" t="e">
        <f t="shared" si="500"/>
        <v>#DIV/0!</v>
      </c>
      <c r="AN393" s="529"/>
      <c r="AO393" s="203"/>
      <c r="AP393" s="203"/>
      <c r="AQ393" s="208" t="e">
        <f t="shared" si="493"/>
        <v>#DIV/0!</v>
      </c>
      <c r="AR393" s="205" t="e">
        <f t="shared" si="501"/>
        <v>#DIV/0!</v>
      </c>
      <c r="AS393" s="529"/>
      <c r="AT393" s="203"/>
      <c r="AU393" s="203"/>
      <c r="AV393" s="208" t="e">
        <f t="shared" si="494"/>
        <v>#DIV/0!</v>
      </c>
      <c r="AW393" s="205" t="e">
        <f t="shared" si="502"/>
        <v>#DIV/0!</v>
      </c>
      <c r="AX393" s="529"/>
    </row>
    <row r="394" spans="2:50" ht="14.25" customHeight="1">
      <c r="B394" s="494"/>
      <c r="C394" s="203">
        <v>8</v>
      </c>
      <c r="D394" s="206"/>
      <c r="E394" s="203"/>
      <c r="F394" s="203"/>
      <c r="G394" s="208" t="e">
        <f t="shared" si="487"/>
        <v>#DIV/0!</v>
      </c>
      <c r="H394" s="529"/>
      <c r="I394" s="209" t="e">
        <f t="shared" si="495"/>
        <v>#DIV/0!</v>
      </c>
      <c r="J394" s="209" t="e">
        <f t="shared" si="495"/>
        <v>#DIV/0!</v>
      </c>
      <c r="K394" s="210" t="e">
        <f t="shared" si="495"/>
        <v>#DIV/0!</v>
      </c>
      <c r="L394" s="530"/>
      <c r="M394" s="209" t="e">
        <f>RANK(K394, K$387:$K$401)</f>
        <v>#DIV/0!</v>
      </c>
      <c r="N394" s="494"/>
      <c r="O394" s="494"/>
      <c r="P394" s="203"/>
      <c r="Q394" s="203"/>
      <c r="R394" s="208" t="e">
        <f t="shared" si="488"/>
        <v>#DIV/0!</v>
      </c>
      <c r="S394" s="205" t="e">
        <f t="shared" si="496"/>
        <v>#DIV/0!</v>
      </c>
      <c r="T394" s="529"/>
      <c r="U394" s="203"/>
      <c r="V394" s="203"/>
      <c r="W394" s="208" t="e">
        <f t="shared" si="489"/>
        <v>#DIV/0!</v>
      </c>
      <c r="X394" s="205" t="e">
        <f t="shared" si="497"/>
        <v>#DIV/0!</v>
      </c>
      <c r="Y394" s="529"/>
      <c r="Z394" s="203"/>
      <c r="AA394" s="203"/>
      <c r="AB394" s="208" t="e">
        <f t="shared" si="490"/>
        <v>#DIV/0!</v>
      </c>
      <c r="AC394" s="205" t="e">
        <f t="shared" si="498"/>
        <v>#DIV/0!</v>
      </c>
      <c r="AD394" s="529"/>
      <c r="AE394" s="203"/>
      <c r="AF394" s="203"/>
      <c r="AG394" s="208" t="e">
        <f t="shared" si="491"/>
        <v>#DIV/0!</v>
      </c>
      <c r="AH394" s="205" t="e">
        <f t="shared" si="499"/>
        <v>#DIV/0!</v>
      </c>
      <c r="AI394" s="529"/>
      <c r="AJ394" s="203"/>
      <c r="AK394" s="203"/>
      <c r="AL394" s="208" t="e">
        <f t="shared" si="492"/>
        <v>#DIV/0!</v>
      </c>
      <c r="AM394" s="205" t="e">
        <f t="shared" si="500"/>
        <v>#DIV/0!</v>
      </c>
      <c r="AN394" s="529"/>
      <c r="AO394" s="203"/>
      <c r="AP394" s="203"/>
      <c r="AQ394" s="208" t="e">
        <f t="shared" si="493"/>
        <v>#DIV/0!</v>
      </c>
      <c r="AR394" s="205" t="e">
        <f t="shared" si="501"/>
        <v>#DIV/0!</v>
      </c>
      <c r="AS394" s="529"/>
      <c r="AT394" s="203"/>
      <c r="AU394" s="203"/>
      <c r="AV394" s="208" t="e">
        <f t="shared" si="494"/>
        <v>#DIV/0!</v>
      </c>
      <c r="AW394" s="205" t="e">
        <f t="shared" si="502"/>
        <v>#DIV/0!</v>
      </c>
      <c r="AX394" s="529"/>
    </row>
    <row r="395" spans="2:50" ht="14.25" customHeight="1">
      <c r="B395" s="494"/>
      <c r="C395" s="203">
        <v>9</v>
      </c>
      <c r="D395" s="206"/>
      <c r="E395" s="203"/>
      <c r="F395" s="203"/>
      <c r="G395" s="208" t="e">
        <f t="shared" si="487"/>
        <v>#DIV/0!</v>
      </c>
      <c r="H395" s="529"/>
      <c r="I395" s="209" t="e">
        <f t="shared" si="495"/>
        <v>#DIV/0!</v>
      </c>
      <c r="J395" s="209" t="e">
        <f t="shared" si="495"/>
        <v>#DIV/0!</v>
      </c>
      <c r="K395" s="210" t="e">
        <f t="shared" si="495"/>
        <v>#DIV/0!</v>
      </c>
      <c r="L395" s="530"/>
      <c r="M395" s="209" t="e">
        <f>RANK(K395, K$387:$K$401)</f>
        <v>#DIV/0!</v>
      </c>
      <c r="N395" s="494"/>
      <c r="O395" s="494"/>
      <c r="P395" s="203"/>
      <c r="Q395" s="203"/>
      <c r="R395" s="208" t="e">
        <f t="shared" si="488"/>
        <v>#DIV/0!</v>
      </c>
      <c r="S395" s="205" t="e">
        <f t="shared" si="496"/>
        <v>#DIV/0!</v>
      </c>
      <c r="T395" s="529"/>
      <c r="U395" s="203"/>
      <c r="V395" s="203"/>
      <c r="W395" s="208" t="e">
        <f t="shared" si="489"/>
        <v>#DIV/0!</v>
      </c>
      <c r="X395" s="205" t="e">
        <f t="shared" si="497"/>
        <v>#DIV/0!</v>
      </c>
      <c r="Y395" s="529"/>
      <c r="Z395" s="203"/>
      <c r="AA395" s="203"/>
      <c r="AB395" s="208" t="e">
        <f t="shared" si="490"/>
        <v>#DIV/0!</v>
      </c>
      <c r="AC395" s="205" t="e">
        <f t="shared" si="498"/>
        <v>#DIV/0!</v>
      </c>
      <c r="AD395" s="529"/>
      <c r="AE395" s="203"/>
      <c r="AF395" s="203"/>
      <c r="AG395" s="208" t="e">
        <f t="shared" si="491"/>
        <v>#DIV/0!</v>
      </c>
      <c r="AH395" s="205" t="e">
        <f t="shared" si="499"/>
        <v>#DIV/0!</v>
      </c>
      <c r="AI395" s="529"/>
      <c r="AJ395" s="203"/>
      <c r="AK395" s="203"/>
      <c r="AL395" s="208" t="e">
        <f t="shared" si="492"/>
        <v>#DIV/0!</v>
      </c>
      <c r="AM395" s="205" t="e">
        <f t="shared" si="500"/>
        <v>#DIV/0!</v>
      </c>
      <c r="AN395" s="529"/>
      <c r="AO395" s="203"/>
      <c r="AP395" s="203"/>
      <c r="AQ395" s="208" t="e">
        <f t="shared" si="493"/>
        <v>#DIV/0!</v>
      </c>
      <c r="AR395" s="205" t="e">
        <f t="shared" si="501"/>
        <v>#DIV/0!</v>
      </c>
      <c r="AS395" s="529"/>
      <c r="AT395" s="203"/>
      <c r="AU395" s="203"/>
      <c r="AV395" s="208" t="e">
        <f t="shared" si="494"/>
        <v>#DIV/0!</v>
      </c>
      <c r="AW395" s="205" t="e">
        <f t="shared" si="502"/>
        <v>#DIV/0!</v>
      </c>
      <c r="AX395" s="529"/>
    </row>
    <row r="396" spans="2:50" ht="14.25" customHeight="1">
      <c r="B396" s="494"/>
      <c r="C396" s="203">
        <v>10</v>
      </c>
      <c r="D396" s="206"/>
      <c r="E396" s="203"/>
      <c r="F396" s="203"/>
      <c r="G396" s="208" t="e">
        <f t="shared" si="487"/>
        <v>#DIV/0!</v>
      </c>
      <c r="H396" s="529"/>
      <c r="I396" s="209" t="e">
        <f t="shared" si="495"/>
        <v>#DIV/0!</v>
      </c>
      <c r="J396" s="209" t="e">
        <f t="shared" si="495"/>
        <v>#DIV/0!</v>
      </c>
      <c r="K396" s="210" t="e">
        <f t="shared" si="495"/>
        <v>#DIV/0!</v>
      </c>
      <c r="L396" s="530"/>
      <c r="M396" s="209" t="e">
        <f>RANK(K396, K$387:$K$401)</f>
        <v>#DIV/0!</v>
      </c>
      <c r="N396" s="494"/>
      <c r="O396" s="494"/>
      <c r="P396" s="203"/>
      <c r="Q396" s="203"/>
      <c r="R396" s="208" t="e">
        <f t="shared" si="488"/>
        <v>#DIV/0!</v>
      </c>
      <c r="S396" s="205" t="e">
        <f t="shared" si="496"/>
        <v>#DIV/0!</v>
      </c>
      <c r="T396" s="529"/>
      <c r="U396" s="203"/>
      <c r="V396" s="203"/>
      <c r="W396" s="208" t="e">
        <f t="shared" si="489"/>
        <v>#DIV/0!</v>
      </c>
      <c r="X396" s="205" t="e">
        <f t="shared" si="497"/>
        <v>#DIV/0!</v>
      </c>
      <c r="Y396" s="529"/>
      <c r="Z396" s="203"/>
      <c r="AA396" s="203"/>
      <c r="AB396" s="208" t="e">
        <f t="shared" si="490"/>
        <v>#DIV/0!</v>
      </c>
      <c r="AC396" s="205" t="e">
        <f t="shared" si="498"/>
        <v>#DIV/0!</v>
      </c>
      <c r="AD396" s="529"/>
      <c r="AE396" s="203"/>
      <c r="AF396" s="203"/>
      <c r="AG396" s="208" t="e">
        <f t="shared" si="491"/>
        <v>#DIV/0!</v>
      </c>
      <c r="AH396" s="205" t="e">
        <f t="shared" si="499"/>
        <v>#DIV/0!</v>
      </c>
      <c r="AI396" s="529"/>
      <c r="AJ396" s="203"/>
      <c r="AK396" s="203"/>
      <c r="AL396" s="208" t="e">
        <f t="shared" si="492"/>
        <v>#DIV/0!</v>
      </c>
      <c r="AM396" s="205" t="e">
        <f t="shared" si="500"/>
        <v>#DIV/0!</v>
      </c>
      <c r="AN396" s="529"/>
      <c r="AO396" s="203"/>
      <c r="AP396" s="203"/>
      <c r="AQ396" s="208" t="e">
        <f t="shared" si="493"/>
        <v>#DIV/0!</v>
      </c>
      <c r="AR396" s="205" t="e">
        <f t="shared" si="501"/>
        <v>#DIV/0!</v>
      </c>
      <c r="AS396" s="529"/>
      <c r="AT396" s="203"/>
      <c r="AU396" s="203"/>
      <c r="AV396" s="208" t="e">
        <f t="shared" si="494"/>
        <v>#DIV/0!</v>
      </c>
      <c r="AW396" s="205" t="e">
        <f t="shared" si="502"/>
        <v>#DIV/0!</v>
      </c>
      <c r="AX396" s="529"/>
    </row>
    <row r="397" spans="2:50" ht="14.25" customHeight="1">
      <c r="B397" s="494"/>
      <c r="C397" s="203">
        <v>11</v>
      </c>
      <c r="D397" s="206"/>
      <c r="E397" s="203"/>
      <c r="F397" s="203"/>
      <c r="G397" s="208" t="e">
        <f t="shared" si="487"/>
        <v>#DIV/0!</v>
      </c>
      <c r="H397" s="529"/>
      <c r="I397" s="209" t="e">
        <f t="shared" si="495"/>
        <v>#DIV/0!</v>
      </c>
      <c r="J397" s="209" t="e">
        <f t="shared" si="495"/>
        <v>#DIV/0!</v>
      </c>
      <c r="K397" s="210" t="e">
        <f t="shared" si="495"/>
        <v>#DIV/0!</v>
      </c>
      <c r="L397" s="530"/>
      <c r="M397" s="209" t="e">
        <f>RANK(K397, K$387:$K$401)</f>
        <v>#DIV/0!</v>
      </c>
      <c r="N397" s="494"/>
      <c r="O397" s="494"/>
      <c r="P397" s="203"/>
      <c r="Q397" s="203"/>
      <c r="R397" s="208" t="e">
        <f t="shared" si="488"/>
        <v>#DIV/0!</v>
      </c>
      <c r="S397" s="205" t="e">
        <f t="shared" si="496"/>
        <v>#DIV/0!</v>
      </c>
      <c r="T397" s="529"/>
      <c r="U397" s="203"/>
      <c r="V397" s="203"/>
      <c r="W397" s="208" t="e">
        <f t="shared" si="489"/>
        <v>#DIV/0!</v>
      </c>
      <c r="X397" s="205" t="e">
        <f t="shared" si="497"/>
        <v>#DIV/0!</v>
      </c>
      <c r="Y397" s="529"/>
      <c r="Z397" s="203"/>
      <c r="AA397" s="203"/>
      <c r="AB397" s="208" t="e">
        <f t="shared" si="490"/>
        <v>#DIV/0!</v>
      </c>
      <c r="AC397" s="205" t="e">
        <f t="shared" si="498"/>
        <v>#DIV/0!</v>
      </c>
      <c r="AD397" s="529"/>
      <c r="AE397" s="203"/>
      <c r="AF397" s="203"/>
      <c r="AG397" s="208" t="e">
        <f t="shared" si="491"/>
        <v>#DIV/0!</v>
      </c>
      <c r="AH397" s="205" t="e">
        <f t="shared" si="499"/>
        <v>#DIV/0!</v>
      </c>
      <c r="AI397" s="529"/>
      <c r="AJ397" s="203"/>
      <c r="AK397" s="203"/>
      <c r="AL397" s="208" t="e">
        <f t="shared" si="492"/>
        <v>#DIV/0!</v>
      </c>
      <c r="AM397" s="205" t="e">
        <f t="shared" si="500"/>
        <v>#DIV/0!</v>
      </c>
      <c r="AN397" s="529"/>
      <c r="AO397" s="203"/>
      <c r="AP397" s="203"/>
      <c r="AQ397" s="208" t="e">
        <f t="shared" si="493"/>
        <v>#DIV/0!</v>
      </c>
      <c r="AR397" s="205" t="e">
        <f t="shared" si="501"/>
        <v>#DIV/0!</v>
      </c>
      <c r="AS397" s="529"/>
      <c r="AT397" s="203"/>
      <c r="AU397" s="203"/>
      <c r="AV397" s="208" t="e">
        <f t="shared" si="494"/>
        <v>#DIV/0!</v>
      </c>
      <c r="AW397" s="205" t="e">
        <f t="shared" si="502"/>
        <v>#DIV/0!</v>
      </c>
      <c r="AX397" s="529"/>
    </row>
    <row r="398" spans="2:50" ht="14.25" customHeight="1">
      <c r="B398" s="494"/>
      <c r="C398" s="203">
        <v>12</v>
      </c>
      <c r="D398" s="206"/>
      <c r="E398" s="203"/>
      <c r="F398" s="203"/>
      <c r="G398" s="208" t="e">
        <f t="shared" si="487"/>
        <v>#DIV/0!</v>
      </c>
      <c r="H398" s="529"/>
      <c r="I398" s="209" t="e">
        <f t="shared" si="495"/>
        <v>#DIV/0!</v>
      </c>
      <c r="J398" s="209" t="e">
        <f t="shared" si="495"/>
        <v>#DIV/0!</v>
      </c>
      <c r="K398" s="210" t="e">
        <f t="shared" si="495"/>
        <v>#DIV/0!</v>
      </c>
      <c r="L398" s="530"/>
      <c r="M398" s="209" t="e">
        <f>RANK(K398, K$387:$K$401)</f>
        <v>#DIV/0!</v>
      </c>
      <c r="N398" s="494"/>
      <c r="O398" s="494"/>
      <c r="P398" s="203"/>
      <c r="Q398" s="203"/>
      <c r="R398" s="208" t="e">
        <f t="shared" si="488"/>
        <v>#DIV/0!</v>
      </c>
      <c r="S398" s="205" t="e">
        <f t="shared" si="496"/>
        <v>#DIV/0!</v>
      </c>
      <c r="T398" s="529"/>
      <c r="U398" s="203"/>
      <c r="V398" s="203"/>
      <c r="W398" s="208" t="e">
        <f t="shared" si="489"/>
        <v>#DIV/0!</v>
      </c>
      <c r="X398" s="205" t="e">
        <f t="shared" si="497"/>
        <v>#DIV/0!</v>
      </c>
      <c r="Y398" s="529"/>
      <c r="Z398" s="203"/>
      <c r="AA398" s="203"/>
      <c r="AB398" s="208" t="e">
        <f t="shared" si="490"/>
        <v>#DIV/0!</v>
      </c>
      <c r="AC398" s="205" t="e">
        <f t="shared" si="498"/>
        <v>#DIV/0!</v>
      </c>
      <c r="AD398" s="529"/>
      <c r="AE398" s="203"/>
      <c r="AF398" s="203"/>
      <c r="AG398" s="208" t="e">
        <f t="shared" si="491"/>
        <v>#DIV/0!</v>
      </c>
      <c r="AH398" s="205" t="e">
        <f t="shared" si="499"/>
        <v>#DIV/0!</v>
      </c>
      <c r="AI398" s="529"/>
      <c r="AJ398" s="203"/>
      <c r="AK398" s="203"/>
      <c r="AL398" s="208" t="e">
        <f t="shared" si="492"/>
        <v>#DIV/0!</v>
      </c>
      <c r="AM398" s="205" t="e">
        <f t="shared" si="500"/>
        <v>#DIV/0!</v>
      </c>
      <c r="AN398" s="529"/>
      <c r="AO398" s="203"/>
      <c r="AP398" s="203"/>
      <c r="AQ398" s="208" t="e">
        <f t="shared" si="493"/>
        <v>#DIV/0!</v>
      </c>
      <c r="AR398" s="205" t="e">
        <f t="shared" si="501"/>
        <v>#DIV/0!</v>
      </c>
      <c r="AS398" s="529"/>
      <c r="AT398" s="203"/>
      <c r="AU398" s="203"/>
      <c r="AV398" s="208" t="e">
        <f t="shared" si="494"/>
        <v>#DIV/0!</v>
      </c>
      <c r="AW398" s="205" t="e">
        <f t="shared" si="502"/>
        <v>#DIV/0!</v>
      </c>
      <c r="AX398" s="529"/>
    </row>
    <row r="399" spans="2:50" ht="14.25" customHeight="1">
      <c r="B399" s="494"/>
      <c r="C399" s="203">
        <v>13</v>
      </c>
      <c r="D399" s="206"/>
      <c r="E399" s="203"/>
      <c r="F399" s="203"/>
      <c r="G399" s="208" t="e">
        <f t="shared" si="487"/>
        <v>#DIV/0!</v>
      </c>
      <c r="H399" s="529"/>
      <c r="I399" s="209" t="e">
        <f t="shared" si="495"/>
        <v>#DIV/0!</v>
      </c>
      <c r="J399" s="209" t="e">
        <f t="shared" si="495"/>
        <v>#DIV/0!</v>
      </c>
      <c r="K399" s="210" t="e">
        <f t="shared" si="495"/>
        <v>#DIV/0!</v>
      </c>
      <c r="L399" s="530"/>
      <c r="M399" s="209" t="e">
        <f>RANK(K399, K$387:$K$401)</f>
        <v>#DIV/0!</v>
      </c>
      <c r="N399" s="494"/>
      <c r="O399" s="494"/>
      <c r="P399" s="203"/>
      <c r="Q399" s="203"/>
      <c r="R399" s="208" t="e">
        <f t="shared" si="488"/>
        <v>#DIV/0!</v>
      </c>
      <c r="S399" s="205" t="e">
        <f t="shared" si="496"/>
        <v>#DIV/0!</v>
      </c>
      <c r="T399" s="529"/>
      <c r="U399" s="203"/>
      <c r="V399" s="203"/>
      <c r="W399" s="208" t="e">
        <f t="shared" si="489"/>
        <v>#DIV/0!</v>
      </c>
      <c r="X399" s="205" t="e">
        <f t="shared" si="497"/>
        <v>#DIV/0!</v>
      </c>
      <c r="Y399" s="529"/>
      <c r="Z399" s="203"/>
      <c r="AA399" s="203"/>
      <c r="AB399" s="208" t="e">
        <f t="shared" si="490"/>
        <v>#DIV/0!</v>
      </c>
      <c r="AC399" s="205" t="e">
        <f t="shared" si="498"/>
        <v>#DIV/0!</v>
      </c>
      <c r="AD399" s="529"/>
      <c r="AE399" s="203"/>
      <c r="AF399" s="203"/>
      <c r="AG399" s="208" t="e">
        <f t="shared" si="491"/>
        <v>#DIV/0!</v>
      </c>
      <c r="AH399" s="205" t="e">
        <f t="shared" si="499"/>
        <v>#DIV/0!</v>
      </c>
      <c r="AI399" s="529"/>
      <c r="AJ399" s="203"/>
      <c r="AK399" s="203"/>
      <c r="AL399" s="208" t="e">
        <f t="shared" si="492"/>
        <v>#DIV/0!</v>
      </c>
      <c r="AM399" s="205" t="e">
        <f t="shared" si="500"/>
        <v>#DIV/0!</v>
      </c>
      <c r="AN399" s="529"/>
      <c r="AO399" s="203"/>
      <c r="AP399" s="203"/>
      <c r="AQ399" s="208" t="e">
        <f t="shared" si="493"/>
        <v>#DIV/0!</v>
      </c>
      <c r="AR399" s="205" t="e">
        <f t="shared" si="501"/>
        <v>#DIV/0!</v>
      </c>
      <c r="AS399" s="529"/>
      <c r="AT399" s="203"/>
      <c r="AU399" s="203"/>
      <c r="AV399" s="208" t="e">
        <f t="shared" si="494"/>
        <v>#DIV/0!</v>
      </c>
      <c r="AW399" s="205" t="e">
        <f t="shared" si="502"/>
        <v>#DIV/0!</v>
      </c>
      <c r="AX399" s="529"/>
    </row>
    <row r="400" spans="2:50" ht="14.25" customHeight="1">
      <c r="B400" s="494"/>
      <c r="C400" s="203">
        <v>14</v>
      </c>
      <c r="D400" s="206"/>
      <c r="E400" s="203"/>
      <c r="F400" s="203"/>
      <c r="G400" s="208" t="e">
        <f t="shared" si="487"/>
        <v>#DIV/0!</v>
      </c>
      <c r="H400" s="529"/>
      <c r="I400" s="209" t="e">
        <f t="shared" si="495"/>
        <v>#DIV/0!</v>
      </c>
      <c r="J400" s="209" t="e">
        <f t="shared" si="495"/>
        <v>#DIV/0!</v>
      </c>
      <c r="K400" s="210" t="e">
        <f t="shared" si="495"/>
        <v>#DIV/0!</v>
      </c>
      <c r="L400" s="530"/>
      <c r="M400" s="209" t="e">
        <f>RANK(K400, K$387:$K$401)</f>
        <v>#DIV/0!</v>
      </c>
      <c r="N400" s="494"/>
      <c r="O400" s="494"/>
      <c r="P400" s="203"/>
      <c r="Q400" s="203"/>
      <c r="R400" s="208" t="e">
        <f t="shared" si="488"/>
        <v>#DIV/0!</v>
      </c>
      <c r="S400" s="205" t="e">
        <f t="shared" si="496"/>
        <v>#DIV/0!</v>
      </c>
      <c r="T400" s="529"/>
      <c r="U400" s="203"/>
      <c r="V400" s="203"/>
      <c r="W400" s="208" t="e">
        <f t="shared" si="489"/>
        <v>#DIV/0!</v>
      </c>
      <c r="X400" s="205" t="e">
        <f t="shared" si="497"/>
        <v>#DIV/0!</v>
      </c>
      <c r="Y400" s="529"/>
      <c r="Z400" s="203"/>
      <c r="AA400" s="203"/>
      <c r="AB400" s="208" t="e">
        <f t="shared" si="490"/>
        <v>#DIV/0!</v>
      </c>
      <c r="AC400" s="205" t="e">
        <f t="shared" si="498"/>
        <v>#DIV/0!</v>
      </c>
      <c r="AD400" s="529"/>
      <c r="AE400" s="203"/>
      <c r="AF400" s="203"/>
      <c r="AG400" s="208" t="e">
        <f t="shared" si="491"/>
        <v>#DIV/0!</v>
      </c>
      <c r="AH400" s="205" t="e">
        <f t="shared" si="499"/>
        <v>#DIV/0!</v>
      </c>
      <c r="AI400" s="529"/>
      <c r="AJ400" s="203"/>
      <c r="AK400" s="203"/>
      <c r="AL400" s="208" t="e">
        <f t="shared" si="492"/>
        <v>#DIV/0!</v>
      </c>
      <c r="AM400" s="205" t="e">
        <f t="shared" si="500"/>
        <v>#DIV/0!</v>
      </c>
      <c r="AN400" s="529"/>
      <c r="AO400" s="203"/>
      <c r="AP400" s="203"/>
      <c r="AQ400" s="208" t="e">
        <f t="shared" si="493"/>
        <v>#DIV/0!</v>
      </c>
      <c r="AR400" s="205" t="e">
        <f t="shared" si="501"/>
        <v>#DIV/0!</v>
      </c>
      <c r="AS400" s="529"/>
      <c r="AT400" s="203"/>
      <c r="AU400" s="203"/>
      <c r="AV400" s="208" t="e">
        <f t="shared" si="494"/>
        <v>#DIV/0!</v>
      </c>
      <c r="AW400" s="205" t="e">
        <f t="shared" si="502"/>
        <v>#DIV/0!</v>
      </c>
      <c r="AX400" s="529"/>
    </row>
    <row r="401" spans="2:50" ht="14.25" customHeight="1">
      <c r="B401" s="494"/>
      <c r="C401" s="203">
        <v>15</v>
      </c>
      <c r="D401" s="206"/>
      <c r="E401" s="203"/>
      <c r="F401" s="203"/>
      <c r="G401" s="208" t="e">
        <f t="shared" si="487"/>
        <v>#DIV/0!</v>
      </c>
      <c r="H401" s="529"/>
      <c r="I401" s="209" t="e">
        <f t="shared" si="495"/>
        <v>#DIV/0!</v>
      </c>
      <c r="J401" s="209" t="e">
        <f t="shared" si="495"/>
        <v>#DIV/0!</v>
      </c>
      <c r="K401" s="210" t="e">
        <f t="shared" si="495"/>
        <v>#DIV/0!</v>
      </c>
      <c r="L401" s="530"/>
      <c r="M401" s="209" t="e">
        <f>RANK(K401, K$387:$K$401)</f>
        <v>#DIV/0!</v>
      </c>
      <c r="N401" s="494"/>
      <c r="O401" s="494"/>
      <c r="P401" s="203"/>
      <c r="Q401" s="207"/>
      <c r="R401" s="208" t="e">
        <f>Q401/P401</f>
        <v>#DIV/0!</v>
      </c>
      <c r="S401" s="205" t="e">
        <f t="shared" si="496"/>
        <v>#DIV/0!</v>
      </c>
      <c r="T401" s="529"/>
      <c r="U401" s="203"/>
      <c r="V401" s="207"/>
      <c r="W401" s="208" t="e">
        <f>V401/U401</f>
        <v>#DIV/0!</v>
      </c>
      <c r="X401" s="205" t="e">
        <f t="shared" si="497"/>
        <v>#DIV/0!</v>
      </c>
      <c r="Y401" s="529"/>
      <c r="Z401" s="203"/>
      <c r="AA401" s="207"/>
      <c r="AB401" s="208" t="e">
        <f>AA401/Z401</f>
        <v>#DIV/0!</v>
      </c>
      <c r="AC401" s="205" t="e">
        <f t="shared" si="498"/>
        <v>#DIV/0!</v>
      </c>
      <c r="AD401" s="529"/>
      <c r="AE401" s="203"/>
      <c r="AF401" s="207"/>
      <c r="AG401" s="208" t="e">
        <f>AF401/AE401</f>
        <v>#DIV/0!</v>
      </c>
      <c r="AH401" s="205" t="e">
        <f t="shared" si="499"/>
        <v>#DIV/0!</v>
      </c>
      <c r="AI401" s="529"/>
      <c r="AJ401" s="203"/>
      <c r="AK401" s="207"/>
      <c r="AL401" s="208" t="e">
        <f>AK401/AJ401</f>
        <v>#DIV/0!</v>
      </c>
      <c r="AM401" s="205" t="e">
        <f t="shared" si="500"/>
        <v>#DIV/0!</v>
      </c>
      <c r="AN401" s="529"/>
      <c r="AO401" s="203"/>
      <c r="AP401" s="207"/>
      <c r="AQ401" s="208" t="e">
        <f>AP401/AO401</f>
        <v>#DIV/0!</v>
      </c>
      <c r="AR401" s="205" t="e">
        <f t="shared" si="501"/>
        <v>#DIV/0!</v>
      </c>
      <c r="AS401" s="529"/>
      <c r="AT401" s="203"/>
      <c r="AU401" s="207"/>
      <c r="AV401" s="208" t="e">
        <f>AU401/AT401</f>
        <v>#DIV/0!</v>
      </c>
      <c r="AW401" s="205" t="e">
        <f t="shared" si="502"/>
        <v>#DIV/0!</v>
      </c>
      <c r="AX401" s="529"/>
    </row>
  </sheetData>
  <mergeCells count="1180"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T347:T361"/>
    <mergeCell ref="Y347:Y361"/>
    <mergeCell ref="AD347:AD361"/>
    <mergeCell ref="AI347:AI361"/>
    <mergeCell ref="B344:B346"/>
    <mergeCell ref="C344:D346"/>
    <mergeCell ref="E344:G344"/>
    <mergeCell ref="B347:B361"/>
    <mergeCell ref="H347:H361"/>
    <mergeCell ref="L347:L361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T327:T341"/>
    <mergeCell ref="Y327:Y341"/>
    <mergeCell ref="AD327:AD341"/>
    <mergeCell ref="AI327:AI341"/>
    <mergeCell ref="B324:B326"/>
    <mergeCell ref="C324:D326"/>
    <mergeCell ref="E324:G324"/>
    <mergeCell ref="B327:B341"/>
    <mergeCell ref="H327:H341"/>
    <mergeCell ref="L327:L341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Z324:AC324"/>
    <mergeCell ref="AD324:AD326"/>
    <mergeCell ref="AE324:AH324"/>
    <mergeCell ref="AI324:AI326"/>
    <mergeCell ref="AJ324:AM324"/>
    <mergeCell ref="AN324:AN326"/>
    <mergeCell ref="AO324:AR324"/>
    <mergeCell ref="AS324:AS326"/>
    <mergeCell ref="AT324:AW324"/>
    <mergeCell ref="AN327:AN341"/>
    <mergeCell ref="AS327:AS34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N347:AN361"/>
    <mergeCell ref="AS347:AS361"/>
    <mergeCell ref="AX347:AX361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Z344:AC344"/>
    <mergeCell ref="AD344:AD346"/>
    <mergeCell ref="AE344:AH344"/>
    <mergeCell ref="AI344:AI346"/>
    <mergeCell ref="AJ344:AM344"/>
    <mergeCell ref="AN344:AN346"/>
    <mergeCell ref="AO344:AR344"/>
    <mergeCell ref="AS344:AS346"/>
    <mergeCell ref="AT344:AW344"/>
    <mergeCell ref="H344:H346"/>
    <mergeCell ref="I344:K344"/>
    <mergeCell ref="L344:L346"/>
    <mergeCell ref="M344:M346"/>
    <mergeCell ref="N344:N361"/>
    <mergeCell ref="O344:O361"/>
    <mergeCell ref="P344:S344"/>
    <mergeCell ref="T344:T346"/>
    <mergeCell ref="U344:X344"/>
    <mergeCell ref="Y344:Y346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M132"/>
  <sheetViews>
    <sheetView view="pageBreakPreview" topLeftCell="A98" zoomScale="115" zoomScaleNormal="60" zoomScaleSheetLayoutView="115" workbookViewId="0">
      <selection activeCell="A107" sqref="A107:L108"/>
    </sheetView>
  </sheetViews>
  <sheetFormatPr defaultColWidth="12.5703125" defaultRowHeight="15.75" customHeight="1"/>
  <cols>
    <col min="1" max="1" width="6.42578125" style="215" customWidth="1"/>
    <col min="2" max="10" width="11.5703125" style="215" customWidth="1"/>
    <col min="11" max="11" width="12.85546875" style="215" customWidth="1"/>
    <col min="12" max="12" width="41.85546875" style="215" customWidth="1"/>
    <col min="13" max="13" width="12.5703125" style="216"/>
    <col min="14" max="16384" width="12.5703125" style="215"/>
  </cols>
  <sheetData>
    <row r="1" spans="1:13" ht="15.75" customHeight="1">
      <c r="A1" s="453" t="s">
        <v>514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215"/>
    </row>
    <row r="2" spans="1:13" s="216" customFormat="1" ht="15.75" customHeight="1">
      <c r="A2" s="453"/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</row>
    <row r="3" spans="1:13" ht="15.75" customHeight="1">
      <c r="A3" s="616" t="s">
        <v>736</v>
      </c>
      <c r="B3" s="616"/>
      <c r="C3" s="616"/>
      <c r="D3" s="616"/>
      <c r="E3" s="616"/>
      <c r="F3" s="616"/>
      <c r="G3" s="616"/>
      <c r="H3" s="616"/>
      <c r="I3" s="616"/>
      <c r="J3" s="616"/>
      <c r="K3" s="616"/>
      <c r="L3" s="616"/>
      <c r="M3" s="215"/>
    </row>
    <row r="4" spans="1:13" s="216" customFormat="1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</row>
    <row r="5" spans="1:13" s="201" customFormat="1" ht="15.75" customHeight="1">
      <c r="A5" s="614" t="s">
        <v>165</v>
      </c>
      <c r="B5" s="217">
        <v>1</v>
      </c>
      <c r="C5" s="217">
        <v>2</v>
      </c>
      <c r="D5" s="191">
        <v>3</v>
      </c>
      <c r="E5" s="191">
        <v>4</v>
      </c>
      <c r="F5" s="191">
        <v>5</v>
      </c>
      <c r="G5" s="191">
        <v>6</v>
      </c>
      <c r="H5" s="191">
        <v>7</v>
      </c>
      <c r="I5" s="191">
        <v>8</v>
      </c>
      <c r="J5" s="191">
        <v>9</v>
      </c>
      <c r="K5" s="218"/>
      <c r="L5" s="218"/>
      <c r="M5" s="219"/>
    </row>
    <row r="6" spans="1:13" ht="16.350000000000001" customHeight="1">
      <c r="A6" s="614"/>
      <c r="B6" s="220" t="s">
        <v>210</v>
      </c>
      <c r="C6" s="220" t="s">
        <v>158</v>
      </c>
      <c r="D6" s="221" t="s">
        <v>211</v>
      </c>
      <c r="E6" s="221" t="s">
        <v>159</v>
      </c>
      <c r="F6" s="221" t="s">
        <v>408</v>
      </c>
      <c r="G6" s="222" t="s">
        <v>138</v>
      </c>
      <c r="H6" s="223" t="s">
        <v>212</v>
      </c>
      <c r="I6" s="222" t="s">
        <v>515</v>
      </c>
      <c r="J6" s="222" t="s">
        <v>144</v>
      </c>
      <c r="K6" s="224"/>
      <c r="L6" s="224"/>
    </row>
    <row r="7" spans="1:13" s="201" customFormat="1" ht="15.75" customHeight="1">
      <c r="A7" s="615" t="s">
        <v>191</v>
      </c>
      <c r="B7" s="615"/>
      <c r="C7" s="175" t="s">
        <v>47</v>
      </c>
      <c r="D7" s="615" t="s">
        <v>12</v>
      </c>
      <c r="E7" s="617"/>
      <c r="F7" s="617"/>
      <c r="G7" s="175" t="s">
        <v>46</v>
      </c>
      <c r="H7" s="175" t="s">
        <v>516</v>
      </c>
      <c r="I7" s="175" t="s">
        <v>517</v>
      </c>
      <c r="J7" s="175" t="s">
        <v>353</v>
      </c>
      <c r="K7" s="615" t="s">
        <v>51</v>
      </c>
      <c r="L7" s="617"/>
      <c r="M7" s="219"/>
    </row>
    <row r="8" spans="1:13" ht="15.75" customHeight="1">
      <c r="A8" s="614">
        <v>1</v>
      </c>
      <c r="B8" s="615" t="s">
        <v>518</v>
      </c>
      <c r="C8" s="226">
        <v>1</v>
      </c>
      <c r="D8" s="610" t="s">
        <v>552</v>
      </c>
      <c r="E8" s="611"/>
      <c r="F8" s="611"/>
      <c r="G8" s="226">
        <v>3</v>
      </c>
      <c r="H8" s="228">
        <v>3101.5186842989519</v>
      </c>
      <c r="I8" s="229">
        <v>1033.8395614329841</v>
      </c>
      <c r="J8" s="248">
        <v>1.8786329576360004</v>
      </c>
      <c r="K8" s="610" t="s">
        <v>655</v>
      </c>
      <c r="L8" s="611"/>
    </row>
    <row r="9" spans="1:13" ht="15.75" customHeight="1">
      <c r="A9" s="614"/>
      <c r="B9" s="615"/>
      <c r="C9" s="226">
        <v>2</v>
      </c>
      <c r="D9" s="610" t="s">
        <v>543</v>
      </c>
      <c r="E9" s="611"/>
      <c r="F9" s="611"/>
      <c r="G9" s="226">
        <v>3</v>
      </c>
      <c r="H9" s="228">
        <v>3101.2391779638833</v>
      </c>
      <c r="I9" s="229">
        <v>1033.7463926546277</v>
      </c>
      <c r="J9" s="248">
        <v>0.46599246460050381</v>
      </c>
      <c r="K9" s="610" t="s">
        <v>655</v>
      </c>
      <c r="L9" s="611"/>
    </row>
    <row r="10" spans="1:13" ht="15.75" customHeight="1">
      <c r="A10" s="614"/>
      <c r="B10" s="615"/>
      <c r="C10" s="226">
        <v>3</v>
      </c>
      <c r="D10" s="610" t="s">
        <v>548</v>
      </c>
      <c r="E10" s="611"/>
      <c r="F10" s="611"/>
      <c r="G10" s="226">
        <v>3</v>
      </c>
      <c r="H10" s="228">
        <v>3101.1200644409869</v>
      </c>
      <c r="I10" s="229">
        <v>1033.7066881469957</v>
      </c>
      <c r="J10" s="226"/>
      <c r="K10" s="610" t="s">
        <v>655</v>
      </c>
      <c r="L10" s="611"/>
    </row>
    <row r="11" spans="1:13" ht="15.75" customHeight="1">
      <c r="A11" s="614"/>
      <c r="B11" s="615"/>
      <c r="C11" s="226">
        <v>4</v>
      </c>
      <c r="D11" s="610" t="s">
        <v>553</v>
      </c>
      <c r="E11" s="611"/>
      <c r="F11" s="611"/>
      <c r="G11" s="226">
        <v>3</v>
      </c>
      <c r="H11" s="228">
        <v>3100.0522386589282</v>
      </c>
      <c r="I11" s="229">
        <v>1033.3507462196426</v>
      </c>
      <c r="J11" s="248">
        <v>7.0346029615393491E-2</v>
      </c>
      <c r="K11" s="610" t="s">
        <v>655</v>
      </c>
      <c r="L11" s="611"/>
    </row>
    <row r="12" spans="1:13" ht="15.75" customHeight="1">
      <c r="A12" s="614"/>
      <c r="B12" s="615"/>
      <c r="C12" s="226">
        <v>5</v>
      </c>
      <c r="D12" s="610" t="s">
        <v>539</v>
      </c>
      <c r="E12" s="611"/>
      <c r="F12" s="611"/>
      <c r="G12" s="226">
        <v>3</v>
      </c>
      <c r="H12" s="228">
        <v>3099.716388694123</v>
      </c>
      <c r="I12" s="229">
        <v>1033.2387962313742</v>
      </c>
      <c r="J12" s="248">
        <v>0.76794636269937655</v>
      </c>
      <c r="K12" s="610" t="s">
        <v>655</v>
      </c>
      <c r="L12" s="611"/>
    </row>
    <row r="13" spans="1:13" ht="15.75" customHeight="1">
      <c r="A13" s="614"/>
      <c r="B13" s="615"/>
      <c r="C13" s="230" t="s">
        <v>208</v>
      </c>
      <c r="D13" s="611" t="s">
        <v>713</v>
      </c>
      <c r="E13" s="611"/>
      <c r="F13" s="611"/>
      <c r="G13" s="227">
        <v>12</v>
      </c>
      <c r="H13" s="231">
        <v>3082.4904449622713</v>
      </c>
      <c r="I13" s="232">
        <v>256.87420374685593</v>
      </c>
      <c r="J13" s="248">
        <v>12.980398437121238</v>
      </c>
      <c r="K13" s="618" t="s">
        <v>740</v>
      </c>
      <c r="L13" s="611"/>
    </row>
    <row r="14" spans="1:13" ht="15.75" customHeight="1">
      <c r="A14" s="614"/>
      <c r="B14" s="615"/>
      <c r="C14" s="230" t="s">
        <v>213</v>
      </c>
      <c r="D14" s="611" t="s">
        <v>735</v>
      </c>
      <c r="E14" s="611"/>
      <c r="F14" s="611"/>
      <c r="G14" s="227">
        <v>12</v>
      </c>
      <c r="H14" s="231">
        <v>3083.1596994613724</v>
      </c>
      <c r="I14" s="232">
        <v>256.9299749551144</v>
      </c>
      <c r="J14" s="226"/>
      <c r="K14" s="618" t="s">
        <v>740</v>
      </c>
      <c r="L14" s="611"/>
    </row>
    <row r="15" spans="1:13" ht="15.75" customHeight="1">
      <c r="A15" s="614"/>
      <c r="B15" s="615"/>
      <c r="C15" s="230" t="s">
        <v>209</v>
      </c>
      <c r="D15" s="611" t="s">
        <v>640</v>
      </c>
      <c r="E15" s="611"/>
      <c r="F15" s="611"/>
      <c r="G15" s="227">
        <v>6</v>
      </c>
      <c r="H15" s="231">
        <v>3181.2960300846889</v>
      </c>
      <c r="I15" s="232">
        <v>530.21600501411478</v>
      </c>
      <c r="J15" s="248">
        <v>2.2536199405615207</v>
      </c>
      <c r="K15" s="610" t="s">
        <v>655</v>
      </c>
      <c r="L15" s="611"/>
    </row>
    <row r="16" spans="1:13" ht="15.75" customHeight="1">
      <c r="A16" s="614"/>
      <c r="B16" s="615"/>
      <c r="C16" s="230" t="s">
        <v>214</v>
      </c>
      <c r="D16" s="611" t="s">
        <v>387</v>
      </c>
      <c r="E16" s="611"/>
      <c r="F16" s="611"/>
      <c r="G16" s="227">
        <v>5</v>
      </c>
      <c r="H16" s="231">
        <v>2932.3703145262493</v>
      </c>
      <c r="I16" s="232">
        <v>586.47406290524998</v>
      </c>
      <c r="J16" s="248">
        <v>0.79724893182697087</v>
      </c>
      <c r="K16" s="610" t="s">
        <v>655</v>
      </c>
      <c r="L16" s="611"/>
      <c r="M16" s="215"/>
    </row>
    <row r="17" spans="1:13" ht="15.75" customHeight="1">
      <c r="A17" s="614"/>
      <c r="B17" s="615"/>
      <c r="C17" s="230" t="s">
        <v>215</v>
      </c>
      <c r="D17" s="611" t="s">
        <v>233</v>
      </c>
      <c r="E17" s="611"/>
      <c r="F17" s="611"/>
      <c r="G17" s="227">
        <v>5</v>
      </c>
      <c r="H17" s="231">
        <v>2933.2758673734998</v>
      </c>
      <c r="I17" s="232">
        <v>586.65517347469984</v>
      </c>
      <c r="J17" s="248">
        <v>0.45077660927313445</v>
      </c>
      <c r="K17" s="610" t="s">
        <v>655</v>
      </c>
      <c r="L17" s="611"/>
      <c r="M17" s="215"/>
    </row>
    <row r="18" spans="1:13" s="225" customFormat="1" ht="15.75" customHeight="1">
      <c r="A18" s="612" t="s">
        <v>191</v>
      </c>
      <c r="B18" s="612"/>
      <c r="C18" s="233" t="s">
        <v>47</v>
      </c>
      <c r="D18" s="612" t="s">
        <v>12</v>
      </c>
      <c r="E18" s="613"/>
      <c r="F18" s="613"/>
      <c r="G18" s="233" t="s">
        <v>46</v>
      </c>
      <c r="H18" s="233" t="s">
        <v>516</v>
      </c>
      <c r="I18" s="233" t="s">
        <v>517</v>
      </c>
      <c r="J18" s="175" t="s">
        <v>353</v>
      </c>
      <c r="K18" s="612" t="s">
        <v>51</v>
      </c>
      <c r="L18" s="613"/>
      <c r="M18" s="234"/>
    </row>
    <row r="19" spans="1:13" ht="15.75" customHeight="1">
      <c r="A19" s="614">
        <v>2</v>
      </c>
      <c r="B19" s="615" t="s">
        <v>158</v>
      </c>
      <c r="C19" s="226">
        <v>1</v>
      </c>
      <c r="D19" s="610" t="s">
        <v>643</v>
      </c>
      <c r="E19" s="611"/>
      <c r="F19" s="611"/>
      <c r="G19" s="226">
        <v>6</v>
      </c>
      <c r="H19" s="228">
        <v>2300.5129248542944</v>
      </c>
      <c r="I19" s="229">
        <v>383.41882080904907</v>
      </c>
      <c r="J19" s="248">
        <v>0.18022326803992428</v>
      </c>
      <c r="K19" s="610" t="s">
        <v>655</v>
      </c>
      <c r="L19" s="611"/>
      <c r="M19" s="215"/>
    </row>
    <row r="20" spans="1:13" ht="15.75" customHeight="1">
      <c r="A20" s="614"/>
      <c r="B20" s="615"/>
      <c r="C20" s="226">
        <v>2</v>
      </c>
      <c r="D20" s="610" t="s">
        <v>669</v>
      </c>
      <c r="E20" s="611"/>
      <c r="F20" s="611"/>
      <c r="G20" s="226">
        <v>6</v>
      </c>
      <c r="H20" s="228">
        <v>2300.1215497114158</v>
      </c>
      <c r="I20" s="229">
        <v>383.35359161856928</v>
      </c>
      <c r="J20" s="248">
        <v>0.22807192299472945</v>
      </c>
      <c r="K20" s="610" t="s">
        <v>655</v>
      </c>
      <c r="L20" s="611"/>
      <c r="M20" s="215"/>
    </row>
    <row r="21" spans="1:13" ht="15.75" customHeight="1">
      <c r="A21" s="614"/>
      <c r="B21" s="615"/>
      <c r="C21" s="226">
        <v>3</v>
      </c>
      <c r="D21" s="610" t="s">
        <v>707</v>
      </c>
      <c r="E21" s="611"/>
      <c r="F21" s="611"/>
      <c r="G21" s="226">
        <v>6</v>
      </c>
      <c r="H21" s="228">
        <v>2300.0533463791858</v>
      </c>
      <c r="I21" s="229">
        <v>383.34222439653092</v>
      </c>
      <c r="J21" s="248">
        <v>0.13722879150662948</v>
      </c>
      <c r="K21" s="610" t="s">
        <v>655</v>
      </c>
      <c r="L21" s="611"/>
      <c r="M21" s="215"/>
    </row>
    <row r="22" spans="1:13" ht="15.75" customHeight="1">
      <c r="A22" s="614"/>
      <c r="B22" s="615"/>
      <c r="C22" s="226">
        <v>4</v>
      </c>
      <c r="D22" s="610" t="s">
        <v>714</v>
      </c>
      <c r="E22" s="611"/>
      <c r="F22" s="611"/>
      <c r="G22" s="226">
        <v>6</v>
      </c>
      <c r="H22" s="228">
        <v>2217.6622288401063</v>
      </c>
      <c r="I22" s="229">
        <v>369.61037147335111</v>
      </c>
      <c r="J22" s="248">
        <v>11.053555179820421</v>
      </c>
      <c r="K22" s="618" t="s">
        <v>740</v>
      </c>
      <c r="L22" s="611"/>
      <c r="M22" s="215"/>
    </row>
    <row r="23" spans="1:13" ht="15.75" customHeight="1">
      <c r="A23" s="614"/>
      <c r="B23" s="615"/>
      <c r="C23" s="226">
        <v>5</v>
      </c>
      <c r="D23" s="610" t="s">
        <v>708</v>
      </c>
      <c r="E23" s="611"/>
      <c r="F23" s="611"/>
      <c r="G23" s="226">
        <v>6</v>
      </c>
      <c r="H23" s="228">
        <v>2217.2341189140366</v>
      </c>
      <c r="I23" s="229">
        <v>369.53901981900611</v>
      </c>
      <c r="J23" s="248">
        <v>0.48442144301714052</v>
      </c>
      <c r="K23" s="610" t="s">
        <v>655</v>
      </c>
      <c r="L23" s="611"/>
      <c r="M23" s="215"/>
    </row>
    <row r="24" spans="1:13" ht="15.75" customHeight="1">
      <c r="A24" s="614"/>
      <c r="B24" s="615"/>
      <c r="C24" s="230" t="s">
        <v>208</v>
      </c>
      <c r="D24" s="610" t="s">
        <v>398</v>
      </c>
      <c r="E24" s="611"/>
      <c r="F24" s="611"/>
      <c r="G24" s="226">
        <v>17</v>
      </c>
      <c r="H24" s="228">
        <v>3110.1434914108618</v>
      </c>
      <c r="I24" s="229">
        <v>182.94961714181539</v>
      </c>
      <c r="J24" s="248">
        <v>0.12542630148954004</v>
      </c>
      <c r="K24" s="610" t="s">
        <v>655</v>
      </c>
      <c r="L24" s="611"/>
      <c r="M24" s="215"/>
    </row>
    <row r="25" spans="1:13" ht="15.75" customHeight="1">
      <c r="A25" s="614"/>
      <c r="B25" s="615"/>
      <c r="C25" s="230" t="s">
        <v>213</v>
      </c>
      <c r="D25" s="610" t="s">
        <v>395</v>
      </c>
      <c r="E25" s="611"/>
      <c r="F25" s="611"/>
      <c r="G25" s="226">
        <v>17</v>
      </c>
      <c r="H25" s="228">
        <v>3110.737450120349</v>
      </c>
      <c r="I25" s="229">
        <v>182.9845558894323</v>
      </c>
      <c r="J25" s="248">
        <v>0.18878208683059938</v>
      </c>
      <c r="K25" s="610" t="s">
        <v>655</v>
      </c>
      <c r="L25" s="611"/>
      <c r="M25" s="215"/>
    </row>
    <row r="26" spans="1:13" ht="15.75" customHeight="1">
      <c r="A26" s="614"/>
      <c r="B26" s="615"/>
      <c r="C26" s="230" t="s">
        <v>209</v>
      </c>
      <c r="D26" s="610" t="s">
        <v>393</v>
      </c>
      <c r="E26" s="611"/>
      <c r="F26" s="611"/>
      <c r="G26" s="226">
        <v>17</v>
      </c>
      <c r="H26" s="228">
        <v>3111.2630672172463</v>
      </c>
      <c r="I26" s="229">
        <v>183.01547454219099</v>
      </c>
      <c r="J26" s="248">
        <v>0.24290518244561099</v>
      </c>
      <c r="K26" s="610" t="s">
        <v>655</v>
      </c>
      <c r="L26" s="611"/>
      <c r="M26" s="215"/>
    </row>
    <row r="27" spans="1:13" ht="15.75" customHeight="1">
      <c r="A27" s="614"/>
      <c r="B27" s="615"/>
      <c r="C27" s="230" t="s">
        <v>214</v>
      </c>
      <c r="D27" s="610" t="s">
        <v>397</v>
      </c>
      <c r="E27" s="611"/>
      <c r="F27" s="611"/>
      <c r="G27" s="226">
        <v>17</v>
      </c>
      <c r="H27" s="228">
        <v>3111.4442812534621</v>
      </c>
      <c r="I27" s="229">
        <v>183.02613419138009</v>
      </c>
      <c r="J27" s="248">
        <v>2.3744086431094047E-2</v>
      </c>
      <c r="K27" s="610" t="s">
        <v>655</v>
      </c>
      <c r="L27" s="611"/>
      <c r="M27" s="215"/>
    </row>
    <row r="28" spans="1:13" ht="15.75" customHeight="1">
      <c r="A28" s="614"/>
      <c r="B28" s="615"/>
      <c r="C28" s="230" t="s">
        <v>215</v>
      </c>
      <c r="D28" s="610" t="s">
        <v>392</v>
      </c>
      <c r="E28" s="611"/>
      <c r="F28" s="611"/>
      <c r="G28" s="226">
        <v>11</v>
      </c>
      <c r="H28" s="228">
        <v>3135.8140117956041</v>
      </c>
      <c r="I28" s="229">
        <v>285.07400107232769</v>
      </c>
      <c r="J28" s="226"/>
      <c r="K28" s="618" t="s">
        <v>740</v>
      </c>
      <c r="L28" s="611"/>
      <c r="M28" s="215"/>
    </row>
    <row r="29" spans="1:13" ht="15.75" customHeight="1">
      <c r="A29" s="616" t="s">
        <v>770</v>
      </c>
      <c r="B29" s="616"/>
      <c r="C29" s="616"/>
      <c r="D29" s="616"/>
      <c r="E29" s="616"/>
      <c r="F29" s="616"/>
      <c r="G29" s="616"/>
      <c r="H29" s="616"/>
      <c r="I29" s="616"/>
      <c r="J29" s="616"/>
      <c r="K29" s="616"/>
      <c r="L29" s="616"/>
      <c r="M29" s="215"/>
    </row>
    <row r="30" spans="1:13" s="216" customFormat="1" ht="15.75" customHeight="1">
      <c r="A30" s="616"/>
      <c r="B30" s="616"/>
      <c r="C30" s="616"/>
      <c r="D30" s="616"/>
      <c r="E30" s="616"/>
      <c r="F30" s="616"/>
      <c r="G30" s="616"/>
      <c r="H30" s="616"/>
      <c r="I30" s="616"/>
      <c r="J30" s="616"/>
      <c r="K30" s="616"/>
      <c r="L30" s="616"/>
    </row>
    <row r="31" spans="1:13" s="201" customFormat="1" ht="15.75" customHeight="1">
      <c r="A31" s="614" t="s">
        <v>165</v>
      </c>
      <c r="B31" s="217">
        <v>1</v>
      </c>
      <c r="C31" s="217">
        <v>2</v>
      </c>
      <c r="D31" s="191">
        <v>3</v>
      </c>
      <c r="E31" s="191">
        <v>4</v>
      </c>
      <c r="F31" s="191">
        <v>5</v>
      </c>
      <c r="G31" s="191">
        <v>6</v>
      </c>
      <c r="H31" s="191">
        <v>7</v>
      </c>
      <c r="I31" s="191">
        <v>8</v>
      </c>
      <c r="J31" s="191">
        <v>9</v>
      </c>
      <c r="K31" s="218"/>
      <c r="L31" s="218"/>
      <c r="M31" s="219"/>
    </row>
    <row r="32" spans="1:13" ht="16.350000000000001" customHeight="1">
      <c r="A32" s="614"/>
      <c r="B32" s="220" t="s">
        <v>210</v>
      </c>
      <c r="C32" s="220" t="s">
        <v>158</v>
      </c>
      <c r="D32" s="221" t="s">
        <v>211</v>
      </c>
      <c r="E32" s="221" t="s">
        <v>159</v>
      </c>
      <c r="F32" s="221" t="s">
        <v>408</v>
      </c>
      <c r="G32" s="222" t="s">
        <v>138</v>
      </c>
      <c r="H32" s="223" t="s">
        <v>212</v>
      </c>
      <c r="I32" s="222" t="s">
        <v>515</v>
      </c>
      <c r="J32" s="222" t="s">
        <v>144</v>
      </c>
      <c r="K32" s="224"/>
      <c r="L32" s="224"/>
    </row>
    <row r="33" spans="1:13" s="201" customFormat="1" ht="15.75" customHeight="1">
      <c r="A33" s="615" t="s">
        <v>191</v>
      </c>
      <c r="B33" s="615"/>
      <c r="C33" s="175" t="s">
        <v>47</v>
      </c>
      <c r="D33" s="615" t="s">
        <v>12</v>
      </c>
      <c r="E33" s="617"/>
      <c r="F33" s="617"/>
      <c r="G33" s="175" t="s">
        <v>46</v>
      </c>
      <c r="H33" s="175" t="s">
        <v>516</v>
      </c>
      <c r="I33" s="175" t="s">
        <v>517</v>
      </c>
      <c r="J33" s="175" t="s">
        <v>353</v>
      </c>
      <c r="K33" s="615" t="s">
        <v>51</v>
      </c>
      <c r="L33" s="617"/>
      <c r="M33" s="219"/>
    </row>
    <row r="34" spans="1:13" ht="15.75" customHeight="1">
      <c r="A34" s="614">
        <v>1</v>
      </c>
      <c r="B34" s="615" t="s">
        <v>518</v>
      </c>
      <c r="C34" s="226">
        <v>1</v>
      </c>
      <c r="D34" s="610" t="s">
        <v>548</v>
      </c>
      <c r="E34" s="611"/>
      <c r="F34" s="611"/>
      <c r="G34" s="226">
        <v>3</v>
      </c>
      <c r="H34" s="228">
        <v>3108.7711307442719</v>
      </c>
      <c r="I34" s="229">
        <v>1036.2570435814237</v>
      </c>
      <c r="J34" s="248">
        <f>I34-I10</f>
        <v>2.5503554344279564</v>
      </c>
      <c r="K34" s="610" t="s">
        <v>655</v>
      </c>
      <c r="L34" s="611"/>
    </row>
    <row r="35" spans="1:13" ht="15.75" customHeight="1">
      <c r="A35" s="614"/>
      <c r="B35" s="615"/>
      <c r="C35" s="226">
        <v>2</v>
      </c>
      <c r="D35" s="610" t="s">
        <v>542</v>
      </c>
      <c r="E35" s="611"/>
      <c r="F35" s="611"/>
      <c r="G35" s="226">
        <v>3</v>
      </c>
      <c r="H35" s="228">
        <v>3107.4754294381059</v>
      </c>
      <c r="I35" s="229">
        <v>1035.8251431460355</v>
      </c>
      <c r="J35" s="248"/>
      <c r="K35" s="610" t="s">
        <v>655</v>
      </c>
      <c r="L35" s="611"/>
    </row>
    <row r="36" spans="1:13" ht="15.75" customHeight="1">
      <c r="A36" s="614"/>
      <c r="B36" s="615"/>
      <c r="C36" s="226">
        <v>3</v>
      </c>
      <c r="D36" s="610" t="s">
        <v>543</v>
      </c>
      <c r="E36" s="611"/>
      <c r="F36" s="611"/>
      <c r="G36" s="226">
        <v>3</v>
      </c>
      <c r="H36" s="228">
        <v>3107.3653650637757</v>
      </c>
      <c r="I36" s="229">
        <v>1035.7884550212584</v>
      </c>
      <c r="J36" s="248">
        <f>I36-I9</f>
        <v>2.0420623666307165</v>
      </c>
      <c r="K36" s="610" t="s">
        <v>655</v>
      </c>
      <c r="L36" s="611"/>
    </row>
    <row r="37" spans="1:13" ht="15.75" customHeight="1">
      <c r="A37" s="614"/>
      <c r="B37" s="615"/>
      <c r="C37" s="226">
        <v>4</v>
      </c>
      <c r="D37" s="610" t="s">
        <v>552</v>
      </c>
      <c r="E37" s="611"/>
      <c r="F37" s="611"/>
      <c r="G37" s="226">
        <v>3</v>
      </c>
      <c r="H37" s="228">
        <v>3106.5322099751315</v>
      </c>
      <c r="I37" s="229">
        <v>1035.5107366583773</v>
      </c>
      <c r="J37" s="248">
        <f>I37-I8</f>
        <v>1.6711752253931991</v>
      </c>
      <c r="K37" s="610" t="s">
        <v>655</v>
      </c>
      <c r="L37" s="611"/>
    </row>
    <row r="38" spans="1:13" ht="15.75" customHeight="1">
      <c r="A38" s="614"/>
      <c r="B38" s="615"/>
      <c r="C38" s="226">
        <v>5</v>
      </c>
      <c r="D38" s="610" t="s">
        <v>553</v>
      </c>
      <c r="E38" s="611"/>
      <c r="F38" s="611"/>
      <c r="G38" s="226">
        <v>3</v>
      </c>
      <c r="H38" s="228">
        <v>3106.317448747769</v>
      </c>
      <c r="I38" s="229">
        <v>1035.4391495825898</v>
      </c>
      <c r="J38" s="248">
        <f>I38-I11</f>
        <v>2.0884033629472469</v>
      </c>
      <c r="K38" s="610" t="s">
        <v>655</v>
      </c>
      <c r="L38" s="611"/>
    </row>
    <row r="39" spans="1:13" ht="15.75" customHeight="1">
      <c r="A39" s="614"/>
      <c r="B39" s="615"/>
      <c r="C39" s="230" t="s">
        <v>208</v>
      </c>
      <c r="D39" s="611" t="s">
        <v>713</v>
      </c>
      <c r="E39" s="611"/>
      <c r="F39" s="611"/>
      <c r="G39" s="227">
        <v>12</v>
      </c>
      <c r="H39" s="231">
        <v>3103.0144932847447</v>
      </c>
      <c r="I39" s="232">
        <v>258.58454110706214</v>
      </c>
      <c r="J39" s="226"/>
      <c r="K39" s="610" t="s">
        <v>655</v>
      </c>
      <c r="L39" s="611"/>
    </row>
    <row r="40" spans="1:13" ht="15.75" customHeight="1">
      <c r="A40" s="614"/>
      <c r="B40" s="615"/>
      <c r="C40" s="230" t="s">
        <v>213</v>
      </c>
      <c r="D40" s="611" t="s">
        <v>735</v>
      </c>
      <c r="E40" s="611"/>
      <c r="F40" s="611"/>
      <c r="G40" s="227">
        <v>12</v>
      </c>
      <c r="H40" s="231">
        <v>3104.6253535574847</v>
      </c>
      <c r="I40" s="232">
        <v>258.71877946312372</v>
      </c>
      <c r="J40" s="226"/>
      <c r="K40" s="610" t="s">
        <v>655</v>
      </c>
      <c r="L40" s="611"/>
    </row>
    <row r="41" spans="1:13" ht="15.75" customHeight="1">
      <c r="A41" s="614"/>
      <c r="B41" s="615"/>
      <c r="C41" s="230" t="s">
        <v>209</v>
      </c>
      <c r="D41" s="611" t="s">
        <v>640</v>
      </c>
      <c r="E41" s="611"/>
      <c r="F41" s="611"/>
      <c r="G41" s="227">
        <v>6</v>
      </c>
      <c r="H41" s="231">
        <v>3182.1476706703111</v>
      </c>
      <c r="I41" s="232">
        <v>530.35794511171855</v>
      </c>
      <c r="J41" s="226"/>
      <c r="K41" s="610" t="s">
        <v>655</v>
      </c>
      <c r="L41" s="611"/>
    </row>
    <row r="42" spans="1:13" ht="15.75" customHeight="1">
      <c r="A42" s="614"/>
      <c r="B42" s="615"/>
      <c r="C42" s="230" t="s">
        <v>214</v>
      </c>
      <c r="D42" s="611" t="s">
        <v>233</v>
      </c>
      <c r="E42" s="611"/>
      <c r="F42" s="611"/>
      <c r="G42" s="227">
        <v>5</v>
      </c>
      <c r="H42" s="231">
        <v>2937.4619030231747</v>
      </c>
      <c r="I42" s="232">
        <v>587.49238060463506</v>
      </c>
      <c r="J42" s="226"/>
      <c r="K42" s="610" t="s">
        <v>655</v>
      </c>
      <c r="L42" s="611"/>
      <c r="M42" s="215"/>
    </row>
    <row r="43" spans="1:13" ht="15.75" customHeight="1">
      <c r="A43" s="614"/>
      <c r="B43" s="615"/>
      <c r="C43" s="230" t="s">
        <v>215</v>
      </c>
      <c r="D43" s="611" t="s">
        <v>387</v>
      </c>
      <c r="E43" s="611"/>
      <c r="F43" s="611"/>
      <c r="G43" s="227">
        <v>5</v>
      </c>
      <c r="H43" s="231">
        <v>2937.8406045559559</v>
      </c>
      <c r="I43" s="232">
        <v>587.56812091119116</v>
      </c>
      <c r="J43" s="226"/>
      <c r="K43" s="610" t="s">
        <v>655</v>
      </c>
      <c r="L43" s="611"/>
      <c r="M43" s="215"/>
    </row>
    <row r="44" spans="1:13" s="225" customFormat="1" ht="15.75" customHeight="1">
      <c r="A44" s="612" t="s">
        <v>191</v>
      </c>
      <c r="B44" s="612"/>
      <c r="C44" s="233" t="s">
        <v>47</v>
      </c>
      <c r="D44" s="612" t="s">
        <v>12</v>
      </c>
      <c r="E44" s="613"/>
      <c r="F44" s="613"/>
      <c r="G44" s="233" t="s">
        <v>46</v>
      </c>
      <c r="H44" s="233" t="s">
        <v>516</v>
      </c>
      <c r="I44" s="233" t="s">
        <v>517</v>
      </c>
      <c r="J44" s="175" t="s">
        <v>353</v>
      </c>
      <c r="K44" s="612" t="s">
        <v>51</v>
      </c>
      <c r="L44" s="613"/>
      <c r="M44" s="234"/>
    </row>
    <row r="45" spans="1:13" ht="15.75" customHeight="1">
      <c r="A45" s="614">
        <v>2</v>
      </c>
      <c r="B45" s="615" t="s">
        <v>158</v>
      </c>
      <c r="C45" s="226">
        <v>1</v>
      </c>
      <c r="D45" s="610" t="s">
        <v>707</v>
      </c>
      <c r="E45" s="611"/>
      <c r="F45" s="611"/>
      <c r="G45" s="226">
        <v>6</v>
      </c>
      <c r="H45" s="228">
        <v>2301.5587362617762</v>
      </c>
      <c r="I45" s="229">
        <v>383.59312271029603</v>
      </c>
      <c r="J45" s="248">
        <f>I45-I21</f>
        <v>0.25089831376510574</v>
      </c>
      <c r="K45" s="610" t="s">
        <v>655</v>
      </c>
      <c r="L45" s="611"/>
      <c r="M45" s="215"/>
    </row>
    <row r="46" spans="1:13" ht="15.75" customHeight="1">
      <c r="A46" s="614"/>
      <c r="B46" s="615"/>
      <c r="C46" s="226">
        <v>2</v>
      </c>
      <c r="D46" s="610" t="s">
        <v>643</v>
      </c>
      <c r="E46" s="611"/>
      <c r="F46" s="611"/>
      <c r="G46" s="226">
        <v>6</v>
      </c>
      <c r="H46" s="228">
        <v>2301.4834889365447</v>
      </c>
      <c r="I46" s="229">
        <v>383.58058148942411</v>
      </c>
      <c r="J46" s="248">
        <f>I46-I19</f>
        <v>0.1617606803750391</v>
      </c>
      <c r="K46" s="610" t="s">
        <v>655</v>
      </c>
      <c r="L46" s="611"/>
      <c r="M46" s="215"/>
    </row>
    <row r="47" spans="1:13" ht="15.75" customHeight="1">
      <c r="A47" s="614"/>
      <c r="B47" s="615"/>
      <c r="C47" s="226">
        <v>3</v>
      </c>
      <c r="D47" s="610" t="s">
        <v>669</v>
      </c>
      <c r="E47" s="611"/>
      <c r="F47" s="611"/>
      <c r="G47" s="226">
        <v>6</v>
      </c>
      <c r="H47" s="228">
        <v>2300.6715387392514</v>
      </c>
      <c r="I47" s="229">
        <v>383.44525645654187</v>
      </c>
      <c r="J47" s="248">
        <f>I47-I20</f>
        <v>9.1664837972587065E-2</v>
      </c>
      <c r="K47" s="610" t="s">
        <v>655</v>
      </c>
      <c r="L47" s="611"/>
      <c r="M47" s="215"/>
    </row>
    <row r="48" spans="1:13" ht="15.75" customHeight="1">
      <c r="A48" s="614"/>
      <c r="B48" s="615"/>
      <c r="C48" s="226">
        <v>4</v>
      </c>
      <c r="D48" s="610" t="s">
        <v>714</v>
      </c>
      <c r="E48" s="611"/>
      <c r="F48" s="611"/>
      <c r="G48" s="226">
        <v>6</v>
      </c>
      <c r="H48" s="228">
        <v>2220.0351899603315</v>
      </c>
      <c r="I48" s="229">
        <v>370.00586499338863</v>
      </c>
      <c r="J48" s="248">
        <f>I48-I22</f>
        <v>0.39549352003751892</v>
      </c>
      <c r="K48" s="610" t="s">
        <v>655</v>
      </c>
      <c r="L48" s="611"/>
      <c r="M48" s="215"/>
    </row>
    <row r="49" spans="1:13" ht="15.75" customHeight="1">
      <c r="A49" s="614"/>
      <c r="B49" s="615"/>
      <c r="C49" s="226">
        <v>5</v>
      </c>
      <c r="D49" s="610" t="s">
        <v>708</v>
      </c>
      <c r="E49" s="611"/>
      <c r="F49" s="611"/>
      <c r="G49" s="226">
        <v>6</v>
      </c>
      <c r="H49" s="228">
        <v>2219.5156285849248</v>
      </c>
      <c r="I49" s="229">
        <v>369.91927143082074</v>
      </c>
      <c r="J49" s="248">
        <f>I49-I23</f>
        <v>0.38025161181462863</v>
      </c>
      <c r="K49" s="610" t="s">
        <v>655</v>
      </c>
      <c r="L49" s="611"/>
      <c r="M49" s="215"/>
    </row>
    <row r="50" spans="1:13" ht="15.75" customHeight="1">
      <c r="A50" s="614"/>
      <c r="B50" s="615"/>
      <c r="C50" s="230" t="s">
        <v>208</v>
      </c>
      <c r="D50" s="610" t="s">
        <v>395</v>
      </c>
      <c r="E50" s="611"/>
      <c r="F50" s="611"/>
      <c r="G50" s="226">
        <v>17</v>
      </c>
      <c r="H50" s="228">
        <v>3112.3894762620039</v>
      </c>
      <c r="I50" s="229">
        <v>183.08173389776496</v>
      </c>
      <c r="J50" s="248">
        <f>I50-I25</f>
        <v>9.7178008332662102E-2</v>
      </c>
      <c r="K50" s="610" t="s">
        <v>655</v>
      </c>
      <c r="L50" s="611"/>
      <c r="M50" s="215"/>
    </row>
    <row r="51" spans="1:13" ht="15.75" customHeight="1">
      <c r="A51" s="614"/>
      <c r="B51" s="615"/>
      <c r="C51" s="230" t="s">
        <v>213</v>
      </c>
      <c r="D51" s="610" t="s">
        <v>393</v>
      </c>
      <c r="E51" s="611"/>
      <c r="F51" s="611"/>
      <c r="G51" s="226">
        <v>17</v>
      </c>
      <c r="H51" s="228">
        <v>3112.5554523457613</v>
      </c>
      <c r="I51" s="229">
        <v>183.09149719680951</v>
      </c>
      <c r="J51" s="248">
        <f>I51-I26</f>
        <v>7.6022654618526531E-2</v>
      </c>
      <c r="K51" s="610" t="s">
        <v>655</v>
      </c>
      <c r="L51" s="611"/>
      <c r="M51" s="215"/>
    </row>
    <row r="52" spans="1:13" ht="15.75" customHeight="1">
      <c r="A52" s="614"/>
      <c r="B52" s="615"/>
      <c r="C52" s="230" t="s">
        <v>209</v>
      </c>
      <c r="D52" s="610" t="s">
        <v>397</v>
      </c>
      <c r="E52" s="611"/>
      <c r="F52" s="611"/>
      <c r="G52" s="226">
        <v>17</v>
      </c>
      <c r="H52" s="228">
        <v>3113.4598721554439</v>
      </c>
      <c r="I52" s="229">
        <v>183.14469836208494</v>
      </c>
      <c r="J52" s="248">
        <f>I52-I27</f>
        <v>0.11856417070484326</v>
      </c>
      <c r="K52" s="610" t="s">
        <v>655</v>
      </c>
      <c r="L52" s="611"/>
      <c r="M52" s="215"/>
    </row>
    <row r="53" spans="1:13" ht="15.75" customHeight="1">
      <c r="A53" s="614"/>
      <c r="B53" s="615"/>
      <c r="C53" s="230" t="s">
        <v>214</v>
      </c>
      <c r="D53" s="610" t="s">
        <v>398</v>
      </c>
      <c r="E53" s="611"/>
      <c r="F53" s="611"/>
      <c r="G53" s="226">
        <v>17</v>
      </c>
      <c r="H53" s="228">
        <v>3113.5118159186868</v>
      </c>
      <c r="I53" s="229">
        <v>183.14775387756981</v>
      </c>
      <c r="J53" s="248">
        <f>I53-I24</f>
        <v>0.19813673575441726</v>
      </c>
      <c r="K53" s="610" t="s">
        <v>655</v>
      </c>
      <c r="L53" s="611"/>
      <c r="M53" s="215"/>
    </row>
    <row r="54" spans="1:13" ht="15.75" customHeight="1">
      <c r="A54" s="614"/>
      <c r="B54" s="615"/>
      <c r="C54" s="230" t="s">
        <v>215</v>
      </c>
      <c r="D54" s="610" t="s">
        <v>392</v>
      </c>
      <c r="E54" s="611"/>
      <c r="F54" s="611"/>
      <c r="G54" s="226">
        <v>11</v>
      </c>
      <c r="H54" s="228">
        <v>3137.649600730284</v>
      </c>
      <c r="I54" s="229">
        <v>285.24087279366216</v>
      </c>
      <c r="J54" s="248">
        <f>I54-I28</f>
        <v>0.16687172133447348</v>
      </c>
      <c r="K54" s="610" t="s">
        <v>655</v>
      </c>
      <c r="L54" s="611"/>
      <c r="M54" s="215"/>
    </row>
    <row r="55" spans="1:13" ht="15.75" customHeight="1">
      <c r="A55" s="616" t="s">
        <v>810</v>
      </c>
      <c r="B55" s="616"/>
      <c r="C55" s="616"/>
      <c r="D55" s="616"/>
      <c r="E55" s="616"/>
      <c r="F55" s="616"/>
      <c r="G55" s="616"/>
      <c r="H55" s="616"/>
      <c r="I55" s="616"/>
      <c r="J55" s="616"/>
      <c r="K55" s="616"/>
      <c r="L55" s="616"/>
      <c r="M55" s="215"/>
    </row>
    <row r="56" spans="1:13" s="216" customFormat="1" ht="15.75" customHeight="1">
      <c r="A56" s="616"/>
      <c r="B56" s="616"/>
      <c r="C56" s="616"/>
      <c r="D56" s="616"/>
      <c r="E56" s="616"/>
      <c r="F56" s="616"/>
      <c r="G56" s="616"/>
      <c r="H56" s="616"/>
      <c r="I56" s="616"/>
      <c r="J56" s="616"/>
      <c r="K56" s="616"/>
      <c r="L56" s="616"/>
    </row>
    <row r="57" spans="1:13" s="201" customFormat="1" ht="15.75" customHeight="1">
      <c r="A57" s="614" t="s">
        <v>165</v>
      </c>
      <c r="B57" s="217">
        <v>1</v>
      </c>
      <c r="C57" s="217">
        <v>2</v>
      </c>
      <c r="D57" s="191">
        <v>3</v>
      </c>
      <c r="E57" s="191">
        <v>4</v>
      </c>
      <c r="F57" s="191">
        <v>5</v>
      </c>
      <c r="G57" s="191">
        <v>6</v>
      </c>
      <c r="H57" s="191">
        <v>7</v>
      </c>
      <c r="I57" s="191">
        <v>8</v>
      </c>
      <c r="J57" s="191">
        <v>9</v>
      </c>
      <c r="K57" s="218"/>
      <c r="L57" s="218"/>
      <c r="M57" s="219"/>
    </row>
    <row r="58" spans="1:13" ht="16.350000000000001" customHeight="1">
      <c r="A58" s="614"/>
      <c r="B58" s="220" t="s">
        <v>210</v>
      </c>
      <c r="C58" s="220" t="s">
        <v>158</v>
      </c>
      <c r="D58" s="221" t="s">
        <v>211</v>
      </c>
      <c r="E58" s="221" t="s">
        <v>159</v>
      </c>
      <c r="F58" s="221" t="s">
        <v>408</v>
      </c>
      <c r="G58" s="222" t="s">
        <v>138</v>
      </c>
      <c r="H58" s="223" t="s">
        <v>212</v>
      </c>
      <c r="I58" s="222" t="s">
        <v>515</v>
      </c>
      <c r="J58" s="222" t="s">
        <v>144</v>
      </c>
      <c r="K58" s="224"/>
      <c r="L58" s="224"/>
    </row>
    <row r="59" spans="1:13" s="201" customFormat="1" ht="15.75" customHeight="1">
      <c r="A59" s="615" t="s">
        <v>191</v>
      </c>
      <c r="B59" s="615"/>
      <c r="C59" s="175" t="s">
        <v>47</v>
      </c>
      <c r="D59" s="615" t="s">
        <v>12</v>
      </c>
      <c r="E59" s="617"/>
      <c r="F59" s="617"/>
      <c r="G59" s="175" t="s">
        <v>46</v>
      </c>
      <c r="H59" s="175" t="s">
        <v>516</v>
      </c>
      <c r="I59" s="175" t="s">
        <v>517</v>
      </c>
      <c r="J59" s="175" t="s">
        <v>353</v>
      </c>
      <c r="K59" s="615" t="s">
        <v>51</v>
      </c>
      <c r="L59" s="617"/>
      <c r="M59" s="219"/>
    </row>
    <row r="60" spans="1:13" ht="15.75" customHeight="1">
      <c r="A60" s="614">
        <v>1</v>
      </c>
      <c r="B60" s="615" t="s">
        <v>518</v>
      </c>
      <c r="C60" s="226">
        <v>1</v>
      </c>
      <c r="D60" s="610" t="s">
        <v>548</v>
      </c>
      <c r="E60" s="611"/>
      <c r="F60" s="611"/>
      <c r="G60" s="226">
        <v>3</v>
      </c>
      <c r="H60" s="228">
        <v>3111.766590510239</v>
      </c>
      <c r="I60" s="229">
        <v>1037.2555301700797</v>
      </c>
      <c r="J60" s="248">
        <f>I60-I34</f>
        <v>0.99848658865607831</v>
      </c>
      <c r="K60" s="610" t="s">
        <v>655</v>
      </c>
      <c r="L60" s="611"/>
    </row>
    <row r="61" spans="1:13" ht="15.75" customHeight="1">
      <c r="A61" s="614"/>
      <c r="B61" s="615"/>
      <c r="C61" s="226">
        <v>2</v>
      </c>
      <c r="D61" s="610" t="s">
        <v>542</v>
      </c>
      <c r="E61" s="611"/>
      <c r="F61" s="611"/>
      <c r="G61" s="226">
        <v>3</v>
      </c>
      <c r="H61" s="228">
        <v>3111.6262908705407</v>
      </c>
      <c r="I61" s="229">
        <v>1037.2087636235135</v>
      </c>
      <c r="J61" s="248">
        <f>I61-I35</f>
        <v>1.3836204774779617</v>
      </c>
      <c r="K61" s="610" t="s">
        <v>655</v>
      </c>
      <c r="L61" s="611"/>
    </row>
    <row r="62" spans="1:13" ht="15.75" customHeight="1">
      <c r="A62" s="614"/>
      <c r="B62" s="615"/>
      <c r="C62" s="226">
        <v>3</v>
      </c>
      <c r="D62" s="610" t="s">
        <v>543</v>
      </c>
      <c r="E62" s="611"/>
      <c r="F62" s="611"/>
      <c r="G62" s="226">
        <v>3</v>
      </c>
      <c r="H62" s="228">
        <v>3109.8526298567085</v>
      </c>
      <c r="I62" s="229">
        <v>1036.6175432855694</v>
      </c>
      <c r="J62" s="248">
        <f>I62-I36</f>
        <v>0.82908826431093985</v>
      </c>
      <c r="K62" s="610" t="s">
        <v>655</v>
      </c>
      <c r="L62" s="611"/>
    </row>
    <row r="63" spans="1:13" ht="15.75" customHeight="1">
      <c r="A63" s="614"/>
      <c r="B63" s="615"/>
      <c r="C63" s="226">
        <v>4</v>
      </c>
      <c r="D63" s="610" t="s">
        <v>553</v>
      </c>
      <c r="E63" s="611"/>
      <c r="F63" s="611"/>
      <c r="G63" s="226">
        <v>3</v>
      </c>
      <c r="H63" s="228">
        <v>3109.1635353811685</v>
      </c>
      <c r="I63" s="229">
        <v>1036.3878451270562</v>
      </c>
      <c r="J63" s="248">
        <f>I63-I38</f>
        <v>0.9486955444663181</v>
      </c>
      <c r="K63" s="610" t="s">
        <v>655</v>
      </c>
      <c r="L63" s="611"/>
    </row>
    <row r="64" spans="1:13" ht="15.75" customHeight="1">
      <c r="A64" s="614"/>
      <c r="B64" s="615"/>
      <c r="C64" s="226">
        <v>5</v>
      </c>
      <c r="D64" s="610" t="s">
        <v>552</v>
      </c>
      <c r="E64" s="611"/>
      <c r="F64" s="611"/>
      <c r="G64" s="226">
        <v>3</v>
      </c>
      <c r="H64" s="228">
        <v>3108.8030366412449</v>
      </c>
      <c r="I64" s="229">
        <v>1036.2676788804151</v>
      </c>
      <c r="J64" s="248">
        <f>I64-I37</f>
        <v>0.75694222203787831</v>
      </c>
      <c r="K64" s="610" t="s">
        <v>655</v>
      </c>
      <c r="L64" s="611"/>
    </row>
    <row r="65" spans="1:13" ht="15.75" customHeight="1">
      <c r="A65" s="614"/>
      <c r="B65" s="615"/>
      <c r="C65" s="230" t="s">
        <v>208</v>
      </c>
      <c r="D65" s="611" t="s">
        <v>713</v>
      </c>
      <c r="E65" s="611"/>
      <c r="F65" s="611"/>
      <c r="G65" s="227">
        <v>12</v>
      </c>
      <c r="H65" s="231">
        <v>3103.6407054059441</v>
      </c>
      <c r="I65" s="232">
        <v>258.63672545049536</v>
      </c>
      <c r="J65" s="248">
        <f>I65-I40</f>
        <v>-8.2054012628361761E-2</v>
      </c>
      <c r="K65" s="610" t="s">
        <v>655</v>
      </c>
      <c r="L65" s="611"/>
    </row>
    <row r="66" spans="1:13" ht="15.75" customHeight="1">
      <c r="A66" s="614"/>
      <c r="B66" s="615"/>
      <c r="C66" s="230" t="s">
        <v>213</v>
      </c>
      <c r="D66" s="611" t="s">
        <v>735</v>
      </c>
      <c r="E66" s="611"/>
      <c r="F66" s="611"/>
      <c r="G66" s="227">
        <v>12</v>
      </c>
      <c r="H66" s="231">
        <v>3104.5208327269174</v>
      </c>
      <c r="I66" s="232">
        <v>258.71006939390975</v>
      </c>
      <c r="J66" s="248">
        <f t="shared" ref="J66" si="0">I66-I39</f>
        <v>0.12552828684761153</v>
      </c>
      <c r="K66" s="610" t="s">
        <v>655</v>
      </c>
      <c r="L66" s="611"/>
    </row>
    <row r="67" spans="1:13" ht="15.75" customHeight="1">
      <c r="A67" s="614"/>
      <c r="B67" s="615"/>
      <c r="C67" s="230" t="s">
        <v>209</v>
      </c>
      <c r="D67" s="611" t="s">
        <v>640</v>
      </c>
      <c r="E67" s="611"/>
      <c r="F67" s="611"/>
      <c r="G67" s="227">
        <v>6</v>
      </c>
      <c r="H67" s="231">
        <v>3194.0698001616538</v>
      </c>
      <c r="I67" s="232">
        <v>532.34496669360885</v>
      </c>
      <c r="J67" s="248">
        <f>I67-I41</f>
        <v>1.9870215818903034</v>
      </c>
      <c r="K67" s="610" t="s">
        <v>655</v>
      </c>
      <c r="L67" s="611"/>
    </row>
    <row r="68" spans="1:13" ht="15.75" customHeight="1">
      <c r="A68" s="614"/>
      <c r="B68" s="615"/>
      <c r="C68" s="230" t="s">
        <v>214</v>
      </c>
      <c r="D68" s="611" t="s">
        <v>233</v>
      </c>
      <c r="E68" s="611"/>
      <c r="F68" s="611"/>
      <c r="G68" s="227">
        <v>5</v>
      </c>
      <c r="H68" s="231">
        <v>2940.7058666638545</v>
      </c>
      <c r="I68" s="232">
        <v>588.14117333277079</v>
      </c>
      <c r="J68" s="248">
        <f>I68-I42</f>
        <v>0.64879272813573152</v>
      </c>
      <c r="K68" s="610" t="s">
        <v>655</v>
      </c>
      <c r="L68" s="611"/>
      <c r="M68" s="215"/>
    </row>
    <row r="69" spans="1:13" ht="15.75" customHeight="1">
      <c r="A69" s="614"/>
      <c r="B69" s="615"/>
      <c r="C69" s="230" t="s">
        <v>215</v>
      </c>
      <c r="D69" s="611" t="s">
        <v>387</v>
      </c>
      <c r="E69" s="611"/>
      <c r="F69" s="611"/>
      <c r="G69" s="227">
        <v>5</v>
      </c>
      <c r="H69" s="231">
        <v>2942.1463835385357</v>
      </c>
      <c r="I69" s="232">
        <v>588.42927670770712</v>
      </c>
      <c r="J69" s="248">
        <f>I69-I43</f>
        <v>0.86115579651595908</v>
      </c>
      <c r="K69" s="610" t="s">
        <v>655</v>
      </c>
      <c r="L69" s="611"/>
      <c r="M69" s="215"/>
    </row>
    <row r="70" spans="1:13" s="225" customFormat="1" ht="15.75" customHeight="1">
      <c r="A70" s="612" t="s">
        <v>191</v>
      </c>
      <c r="B70" s="612"/>
      <c r="C70" s="233" t="s">
        <v>47</v>
      </c>
      <c r="D70" s="612" t="s">
        <v>12</v>
      </c>
      <c r="E70" s="613"/>
      <c r="F70" s="613"/>
      <c r="G70" s="233" t="s">
        <v>46</v>
      </c>
      <c r="H70" s="233" t="s">
        <v>516</v>
      </c>
      <c r="I70" s="233" t="s">
        <v>517</v>
      </c>
      <c r="J70" s="175" t="s">
        <v>353</v>
      </c>
      <c r="K70" s="612" t="s">
        <v>50</v>
      </c>
      <c r="L70" s="613"/>
      <c r="M70" s="234"/>
    </row>
    <row r="71" spans="1:13" ht="15.75" customHeight="1">
      <c r="A71" s="614">
        <v>2</v>
      </c>
      <c r="B71" s="615" t="s">
        <v>158</v>
      </c>
      <c r="C71" s="226">
        <v>1</v>
      </c>
      <c r="D71" s="610" t="s">
        <v>643</v>
      </c>
      <c r="E71" s="611"/>
      <c r="F71" s="611"/>
      <c r="G71" s="226">
        <v>6</v>
      </c>
      <c r="H71" s="228">
        <v>2304.3291847300416</v>
      </c>
      <c r="I71" s="229">
        <v>384.05486412167363</v>
      </c>
      <c r="J71" s="248">
        <f>I71-I46</f>
        <v>0.47428263224952616</v>
      </c>
      <c r="K71" s="610" t="s">
        <v>655</v>
      </c>
      <c r="L71" s="611"/>
      <c r="M71" s="215"/>
    </row>
    <row r="72" spans="1:13" ht="15.75" customHeight="1">
      <c r="A72" s="614"/>
      <c r="B72" s="615"/>
      <c r="C72" s="226">
        <v>2</v>
      </c>
      <c r="D72" s="610" t="s">
        <v>669</v>
      </c>
      <c r="E72" s="611"/>
      <c r="F72" s="611"/>
      <c r="G72" s="226">
        <v>6</v>
      </c>
      <c r="H72" s="228">
        <v>2303.8610735698153</v>
      </c>
      <c r="I72" s="229">
        <v>383.97684559496923</v>
      </c>
      <c r="J72" s="248">
        <f>I72-I46</f>
        <v>0.39626410554512859</v>
      </c>
      <c r="K72" s="610" t="s">
        <v>655</v>
      </c>
      <c r="L72" s="611"/>
      <c r="M72" s="215"/>
    </row>
    <row r="73" spans="1:13" ht="15.75" customHeight="1">
      <c r="A73" s="614"/>
      <c r="B73" s="615"/>
      <c r="C73" s="226">
        <v>3</v>
      </c>
      <c r="D73" s="610" t="s">
        <v>707</v>
      </c>
      <c r="E73" s="611"/>
      <c r="F73" s="611"/>
      <c r="G73" s="226">
        <v>6</v>
      </c>
      <c r="H73" s="228">
        <v>2303.191492745937</v>
      </c>
      <c r="I73" s="229">
        <v>383.86524879098948</v>
      </c>
      <c r="J73" s="248">
        <f>I73-I45</f>
        <v>0.27212608069345379</v>
      </c>
      <c r="K73" s="610" t="s">
        <v>655</v>
      </c>
      <c r="L73" s="611"/>
      <c r="M73" s="215"/>
    </row>
    <row r="74" spans="1:13" ht="15.75" customHeight="1">
      <c r="A74" s="614"/>
      <c r="B74" s="615"/>
      <c r="C74" s="226">
        <v>4</v>
      </c>
      <c r="D74" s="610" t="s">
        <v>714</v>
      </c>
      <c r="E74" s="611"/>
      <c r="F74" s="611"/>
      <c r="G74" s="226">
        <v>6</v>
      </c>
      <c r="H74" s="228">
        <v>2221.1909425363824</v>
      </c>
      <c r="I74" s="229">
        <v>370.19849042273046</v>
      </c>
      <c r="J74" s="248">
        <f>I74-I48</f>
        <v>0.19262542934183102</v>
      </c>
      <c r="K74" s="610" t="s">
        <v>655</v>
      </c>
      <c r="L74" s="611"/>
      <c r="M74" s="215"/>
    </row>
    <row r="75" spans="1:13" ht="15.75" customHeight="1">
      <c r="A75" s="614"/>
      <c r="B75" s="615"/>
      <c r="C75" s="226">
        <v>5</v>
      </c>
      <c r="D75" s="610" t="s">
        <v>708</v>
      </c>
      <c r="E75" s="611"/>
      <c r="F75" s="611"/>
      <c r="G75" s="226">
        <v>6</v>
      </c>
      <c r="H75" s="228">
        <v>2220.7171081637134</v>
      </c>
      <c r="I75" s="229">
        <v>370.11951802728555</v>
      </c>
      <c r="J75" s="248">
        <f>I75-I49</f>
        <v>0.20024659646480814</v>
      </c>
      <c r="K75" s="610" t="s">
        <v>655</v>
      </c>
      <c r="L75" s="611"/>
      <c r="M75" s="215"/>
    </row>
    <row r="76" spans="1:13" ht="15.75" customHeight="1">
      <c r="A76" s="614"/>
      <c r="B76" s="615"/>
      <c r="C76" s="230" t="s">
        <v>208</v>
      </c>
      <c r="D76" s="610" t="s">
        <v>395</v>
      </c>
      <c r="E76" s="611"/>
      <c r="F76" s="611"/>
      <c r="G76" s="226">
        <v>17</v>
      </c>
      <c r="H76" s="228">
        <v>3113.2589620051435</v>
      </c>
      <c r="I76" s="229">
        <v>183.13288011794961</v>
      </c>
      <c r="J76" s="248">
        <f>I76-I50</f>
        <v>5.1146220184648428E-2</v>
      </c>
      <c r="K76" s="610" t="s">
        <v>655</v>
      </c>
      <c r="L76" s="611"/>
      <c r="M76" s="215"/>
    </row>
    <row r="77" spans="1:13" ht="15.75" customHeight="1">
      <c r="A77" s="614"/>
      <c r="B77" s="615"/>
      <c r="C77" s="230" t="s">
        <v>213</v>
      </c>
      <c r="D77" s="610" t="s">
        <v>393</v>
      </c>
      <c r="E77" s="611"/>
      <c r="F77" s="611"/>
      <c r="G77" s="226">
        <v>17</v>
      </c>
      <c r="H77" s="228">
        <v>3114.1581756707228</v>
      </c>
      <c r="I77" s="229">
        <v>183.18577503945428</v>
      </c>
      <c r="J77" s="248">
        <f>I77-I52</f>
        <v>4.1076677369346726E-2</v>
      </c>
      <c r="K77" s="610" t="s">
        <v>655</v>
      </c>
      <c r="L77" s="611"/>
      <c r="M77" s="215"/>
    </row>
    <row r="78" spans="1:13" ht="15.75" customHeight="1">
      <c r="A78" s="614"/>
      <c r="B78" s="615"/>
      <c r="C78" s="230" t="s">
        <v>209</v>
      </c>
      <c r="D78" s="610" t="s">
        <v>398</v>
      </c>
      <c r="E78" s="611"/>
      <c r="F78" s="611"/>
      <c r="G78" s="226">
        <v>17</v>
      </c>
      <c r="H78" s="228">
        <v>3115.0637050074297</v>
      </c>
      <c r="I78" s="229">
        <v>183.23904147102499</v>
      </c>
      <c r="J78" s="248">
        <f>I78-I53</f>
        <v>9.1287593455177785E-2</v>
      </c>
      <c r="K78" s="610" t="s">
        <v>655</v>
      </c>
      <c r="L78" s="611"/>
      <c r="M78" s="215"/>
    </row>
    <row r="79" spans="1:13" ht="15.75" customHeight="1">
      <c r="A79" s="614"/>
      <c r="B79" s="615"/>
      <c r="C79" s="230" t="s">
        <v>214</v>
      </c>
      <c r="D79" s="610" t="s">
        <v>397</v>
      </c>
      <c r="E79" s="611"/>
      <c r="F79" s="611"/>
      <c r="G79" s="226">
        <v>17</v>
      </c>
      <c r="H79" s="228">
        <v>3115.0878815770752</v>
      </c>
      <c r="I79" s="229">
        <v>183.2404636221809</v>
      </c>
      <c r="J79" s="248">
        <f>I79-I52</f>
        <v>9.5765260095959093E-2</v>
      </c>
      <c r="K79" s="610" t="s">
        <v>655</v>
      </c>
      <c r="L79" s="611"/>
      <c r="M79" s="215"/>
    </row>
    <row r="80" spans="1:13" ht="15.75" customHeight="1">
      <c r="A80" s="614"/>
      <c r="B80" s="615"/>
      <c r="C80" s="230" t="s">
        <v>215</v>
      </c>
      <c r="D80" s="610" t="s">
        <v>392</v>
      </c>
      <c r="E80" s="611"/>
      <c r="F80" s="611"/>
      <c r="G80" s="226">
        <v>11</v>
      </c>
      <c r="H80" s="228">
        <v>3140.2350528905372</v>
      </c>
      <c r="I80" s="229">
        <v>285.4759138991397</v>
      </c>
      <c r="J80" s="248">
        <f>I80-I54</f>
        <v>0.23504110547753498</v>
      </c>
      <c r="K80" s="610" t="s">
        <v>655</v>
      </c>
      <c r="L80" s="611"/>
      <c r="M80" s="215"/>
    </row>
    <row r="81" spans="1:13" ht="15.75" customHeight="1">
      <c r="A81" s="616" t="s">
        <v>842</v>
      </c>
      <c r="B81" s="616"/>
      <c r="C81" s="616"/>
      <c r="D81" s="616"/>
      <c r="E81" s="616"/>
      <c r="F81" s="616"/>
      <c r="G81" s="616"/>
      <c r="H81" s="616"/>
      <c r="I81" s="616"/>
      <c r="J81" s="616"/>
      <c r="K81" s="616"/>
      <c r="L81" s="616"/>
      <c r="M81" s="215"/>
    </row>
    <row r="82" spans="1:13" s="216" customFormat="1" ht="15.75" customHeight="1">
      <c r="A82" s="616"/>
      <c r="B82" s="616"/>
      <c r="C82" s="616"/>
      <c r="D82" s="616"/>
      <c r="E82" s="616"/>
      <c r="F82" s="616"/>
      <c r="G82" s="616"/>
      <c r="H82" s="616"/>
      <c r="I82" s="616"/>
      <c r="J82" s="616"/>
      <c r="K82" s="616"/>
      <c r="L82" s="616"/>
    </row>
    <row r="83" spans="1:13" s="201" customFormat="1" ht="15.75" customHeight="1">
      <c r="A83" s="614" t="s">
        <v>165</v>
      </c>
      <c r="B83" s="217">
        <v>1</v>
      </c>
      <c r="C83" s="217">
        <v>2</v>
      </c>
      <c r="D83" s="191">
        <v>3</v>
      </c>
      <c r="E83" s="191">
        <v>4</v>
      </c>
      <c r="F83" s="191">
        <v>5</v>
      </c>
      <c r="G83" s="191">
        <v>6</v>
      </c>
      <c r="H83" s="191">
        <v>7</v>
      </c>
      <c r="I83" s="191">
        <v>8</v>
      </c>
      <c r="J83" s="191">
        <v>9</v>
      </c>
      <c r="K83" s="218"/>
      <c r="L83" s="218"/>
      <c r="M83" s="219"/>
    </row>
    <row r="84" spans="1:13" ht="16.350000000000001" customHeight="1">
      <c r="A84" s="614"/>
      <c r="B84" s="220" t="s">
        <v>210</v>
      </c>
      <c r="C84" s="220" t="s">
        <v>158</v>
      </c>
      <c r="D84" s="221" t="s">
        <v>211</v>
      </c>
      <c r="E84" s="221" t="s">
        <v>159</v>
      </c>
      <c r="F84" s="221" t="s">
        <v>408</v>
      </c>
      <c r="G84" s="222" t="s">
        <v>138</v>
      </c>
      <c r="H84" s="223" t="s">
        <v>212</v>
      </c>
      <c r="I84" s="222" t="s">
        <v>515</v>
      </c>
      <c r="J84" s="222" t="s">
        <v>144</v>
      </c>
      <c r="K84" s="224"/>
      <c r="L84" s="224"/>
    </row>
    <row r="85" spans="1:13" s="201" customFormat="1" ht="15.75" customHeight="1">
      <c r="A85" s="615" t="s">
        <v>191</v>
      </c>
      <c r="B85" s="615"/>
      <c r="C85" s="175" t="s">
        <v>47</v>
      </c>
      <c r="D85" s="615" t="s">
        <v>12</v>
      </c>
      <c r="E85" s="617"/>
      <c r="F85" s="617"/>
      <c r="G85" s="175" t="s">
        <v>46</v>
      </c>
      <c r="H85" s="175" t="s">
        <v>516</v>
      </c>
      <c r="I85" s="175" t="s">
        <v>517</v>
      </c>
      <c r="J85" s="175" t="s">
        <v>353</v>
      </c>
      <c r="K85" s="615" t="s">
        <v>51</v>
      </c>
      <c r="L85" s="617"/>
      <c r="M85" s="219"/>
    </row>
    <row r="86" spans="1:13" ht="15.75" customHeight="1">
      <c r="A86" s="614">
        <v>1</v>
      </c>
      <c r="B86" s="615" t="s">
        <v>518</v>
      </c>
      <c r="C86" s="226">
        <v>1</v>
      </c>
      <c r="D86" s="610" t="s">
        <v>542</v>
      </c>
      <c r="E86" s="611"/>
      <c r="F86" s="611"/>
      <c r="G86" s="226">
        <v>3</v>
      </c>
      <c r="H86" s="228">
        <v>3111.7585022658445</v>
      </c>
      <c r="I86" s="229">
        <v>1037.2528340886147</v>
      </c>
      <c r="J86" s="248">
        <f>I86-I61</f>
        <v>4.4070465101185619E-2</v>
      </c>
      <c r="K86" s="610" t="s">
        <v>655</v>
      </c>
      <c r="L86" s="611"/>
    </row>
    <row r="87" spans="1:13" ht="15.75" customHeight="1">
      <c r="A87" s="614"/>
      <c r="B87" s="615"/>
      <c r="C87" s="226">
        <v>2</v>
      </c>
      <c r="D87" s="610" t="s">
        <v>543</v>
      </c>
      <c r="E87" s="611"/>
      <c r="F87" s="611"/>
      <c r="G87" s="226">
        <v>3</v>
      </c>
      <c r="H87" s="228">
        <v>3111.421208685299</v>
      </c>
      <c r="I87" s="229">
        <v>1037.1404028950994</v>
      </c>
      <c r="J87" s="248">
        <f>I87-I62</f>
        <v>0.52285960953008725</v>
      </c>
      <c r="K87" s="610" t="s">
        <v>655</v>
      </c>
      <c r="L87" s="611"/>
    </row>
    <row r="88" spans="1:13" ht="15.75" customHeight="1">
      <c r="A88" s="614"/>
      <c r="B88" s="615"/>
      <c r="C88" s="226">
        <v>3</v>
      </c>
      <c r="D88" s="610" t="s">
        <v>553</v>
      </c>
      <c r="E88" s="611"/>
      <c r="F88" s="611"/>
      <c r="G88" s="226">
        <v>3</v>
      </c>
      <c r="H88" s="228">
        <v>3110.4644125844593</v>
      </c>
      <c r="I88" s="229">
        <v>1036.8214708614864</v>
      </c>
      <c r="J88" s="248">
        <f>I88-I63</f>
        <v>0.43362573443027941</v>
      </c>
      <c r="K88" s="610" t="s">
        <v>655</v>
      </c>
      <c r="L88" s="611"/>
    </row>
    <row r="89" spans="1:13" ht="15.75" customHeight="1">
      <c r="A89" s="614"/>
      <c r="B89" s="615"/>
      <c r="C89" s="226">
        <v>4</v>
      </c>
      <c r="D89" s="610" t="s">
        <v>548</v>
      </c>
      <c r="E89" s="611"/>
      <c r="F89" s="611"/>
      <c r="G89" s="226">
        <v>3</v>
      </c>
      <c r="H89" s="228">
        <v>3110.2578641808545</v>
      </c>
      <c r="I89" s="229">
        <v>1036.7526213936183</v>
      </c>
      <c r="J89" s="248">
        <f>I89-I60</f>
        <v>-0.50290877646148147</v>
      </c>
      <c r="K89" s="610" t="s">
        <v>655</v>
      </c>
      <c r="L89" s="611"/>
    </row>
    <row r="90" spans="1:13" ht="15.75" customHeight="1">
      <c r="A90" s="614"/>
      <c r="B90" s="615"/>
      <c r="C90" s="226">
        <v>5</v>
      </c>
      <c r="D90" s="610" t="s">
        <v>539</v>
      </c>
      <c r="E90" s="611"/>
      <c r="F90" s="611"/>
      <c r="G90" s="226">
        <v>3</v>
      </c>
      <c r="H90" s="228">
        <v>3109.6341006143534</v>
      </c>
      <c r="I90" s="229">
        <v>1036.5447002047842</v>
      </c>
      <c r="J90" s="248"/>
      <c r="K90" s="610" t="s">
        <v>655</v>
      </c>
      <c r="L90" s="611"/>
    </row>
    <row r="91" spans="1:13" ht="15.75" customHeight="1">
      <c r="A91" s="614"/>
      <c r="B91" s="615"/>
      <c r="C91" s="230" t="s">
        <v>208</v>
      </c>
      <c r="D91" s="611" t="s">
        <v>713</v>
      </c>
      <c r="E91" s="611"/>
      <c r="F91" s="611"/>
      <c r="G91" s="227">
        <v>12</v>
      </c>
      <c r="H91" s="231">
        <v>3103.3235341391155</v>
      </c>
      <c r="I91" s="232">
        <v>258.610294511593</v>
      </c>
      <c r="J91" s="248">
        <f>I91-I65</f>
        <v>-2.6430938902365142E-2</v>
      </c>
      <c r="K91" s="610" t="s">
        <v>655</v>
      </c>
      <c r="L91" s="611"/>
    </row>
    <row r="92" spans="1:13" ht="15.75" customHeight="1">
      <c r="A92" s="614"/>
      <c r="B92" s="615"/>
      <c r="C92" s="230" t="s">
        <v>213</v>
      </c>
      <c r="D92" s="611" t="s">
        <v>735</v>
      </c>
      <c r="E92" s="611"/>
      <c r="F92" s="611"/>
      <c r="G92" s="227">
        <v>12</v>
      </c>
      <c r="H92" s="231">
        <v>3104.9186681465194</v>
      </c>
      <c r="I92" s="232">
        <v>258.7432223455433</v>
      </c>
      <c r="J92" s="248">
        <f>I92-I66</f>
        <v>3.3152951633553585E-2</v>
      </c>
      <c r="K92" s="610" t="s">
        <v>655</v>
      </c>
      <c r="L92" s="611"/>
    </row>
    <row r="93" spans="1:13" ht="15.75" customHeight="1">
      <c r="A93" s="614"/>
      <c r="B93" s="615"/>
      <c r="C93" s="230" t="s">
        <v>209</v>
      </c>
      <c r="D93" s="611" t="s">
        <v>640</v>
      </c>
      <c r="E93" s="611"/>
      <c r="F93" s="611"/>
      <c r="G93" s="227">
        <v>6</v>
      </c>
      <c r="H93" s="231">
        <v>3202.5007874961238</v>
      </c>
      <c r="I93" s="232">
        <v>533.75013124935401</v>
      </c>
      <c r="J93" s="248">
        <f>I93-I67</f>
        <v>1.4051645557451593</v>
      </c>
      <c r="K93" s="610" t="s">
        <v>655</v>
      </c>
      <c r="L93" s="611"/>
    </row>
    <row r="94" spans="1:13" ht="15.75" customHeight="1">
      <c r="A94" s="614"/>
      <c r="B94" s="615"/>
      <c r="C94" s="230" t="s">
        <v>214</v>
      </c>
      <c r="D94" s="611" t="s">
        <v>387</v>
      </c>
      <c r="E94" s="611"/>
      <c r="F94" s="611"/>
      <c r="G94" s="227">
        <v>5</v>
      </c>
      <c r="H94" s="231">
        <v>2941.8943685659788</v>
      </c>
      <c r="I94" s="232">
        <v>588.37887371319573</v>
      </c>
      <c r="J94" s="248">
        <f>I94-I69</f>
        <v>-5.0402994511387078E-2</v>
      </c>
      <c r="K94" s="610" t="s">
        <v>655</v>
      </c>
      <c r="L94" s="611"/>
      <c r="M94" s="215"/>
    </row>
    <row r="95" spans="1:13" ht="15.75" customHeight="1">
      <c r="A95" s="614"/>
      <c r="B95" s="615"/>
      <c r="C95" s="230" t="s">
        <v>215</v>
      </c>
      <c r="D95" s="611" t="s">
        <v>233</v>
      </c>
      <c r="E95" s="611"/>
      <c r="F95" s="611"/>
      <c r="G95" s="227">
        <v>5</v>
      </c>
      <c r="H95" s="231">
        <v>2942.1893271185245</v>
      </c>
      <c r="I95" s="232">
        <v>588.43786542370469</v>
      </c>
      <c r="J95" s="248">
        <f>I95-I68</f>
        <v>0.29669209093390236</v>
      </c>
      <c r="K95" s="610" t="s">
        <v>655</v>
      </c>
      <c r="L95" s="611"/>
      <c r="M95" s="215"/>
    </row>
    <row r="96" spans="1:13" s="225" customFormat="1" ht="15.75" customHeight="1">
      <c r="A96" s="612" t="s">
        <v>191</v>
      </c>
      <c r="B96" s="612"/>
      <c r="C96" s="233" t="s">
        <v>47</v>
      </c>
      <c r="D96" s="612" t="s">
        <v>12</v>
      </c>
      <c r="E96" s="613"/>
      <c r="F96" s="613"/>
      <c r="G96" s="233" t="s">
        <v>46</v>
      </c>
      <c r="H96" s="233" t="s">
        <v>516</v>
      </c>
      <c r="I96" s="233" t="s">
        <v>517</v>
      </c>
      <c r="J96" s="175" t="s">
        <v>353</v>
      </c>
      <c r="K96" s="612" t="s">
        <v>51</v>
      </c>
      <c r="L96" s="613"/>
      <c r="M96" s="234"/>
    </row>
    <row r="97" spans="1:13" ht="15.75" customHeight="1">
      <c r="A97" s="614">
        <v>2</v>
      </c>
      <c r="B97" s="615" t="s">
        <v>158</v>
      </c>
      <c r="C97" s="226">
        <v>1</v>
      </c>
      <c r="D97" s="610" t="s">
        <v>643</v>
      </c>
      <c r="E97" s="611"/>
      <c r="F97" s="611"/>
      <c r="G97" s="226">
        <v>6</v>
      </c>
      <c r="H97" s="228">
        <v>2305.7149076211435</v>
      </c>
      <c r="I97" s="229">
        <v>384.2858179368572</v>
      </c>
      <c r="J97" s="248">
        <f>I97-I71</f>
        <v>0.23095381518356817</v>
      </c>
      <c r="K97" s="610" t="s">
        <v>655</v>
      </c>
      <c r="L97" s="611"/>
      <c r="M97" s="215"/>
    </row>
    <row r="98" spans="1:13" ht="15.75" customHeight="1">
      <c r="A98" s="614"/>
      <c r="B98" s="615"/>
      <c r="C98" s="226">
        <v>2</v>
      </c>
      <c r="D98" s="610" t="s">
        <v>669</v>
      </c>
      <c r="E98" s="611"/>
      <c r="F98" s="611"/>
      <c r="G98" s="226">
        <v>6</v>
      </c>
      <c r="H98" s="228">
        <v>2305.3648046565263</v>
      </c>
      <c r="I98" s="229">
        <v>384.22746744275446</v>
      </c>
      <c r="J98" s="248">
        <f>I98-I72</f>
        <v>0.25062184778522578</v>
      </c>
      <c r="K98" s="610" t="s">
        <v>655</v>
      </c>
      <c r="L98" s="611"/>
      <c r="M98" s="215"/>
    </row>
    <row r="99" spans="1:13" ht="15.75" customHeight="1">
      <c r="A99" s="614"/>
      <c r="B99" s="615"/>
      <c r="C99" s="226">
        <v>3</v>
      </c>
      <c r="D99" s="610" t="s">
        <v>707</v>
      </c>
      <c r="E99" s="611"/>
      <c r="F99" s="611"/>
      <c r="G99" s="226">
        <v>6</v>
      </c>
      <c r="H99" s="228">
        <v>2305.2453537128813</v>
      </c>
      <c r="I99" s="229">
        <v>384.20755895214694</v>
      </c>
      <c r="J99" s="248">
        <f>I99-I73</f>
        <v>0.3423101611574566</v>
      </c>
      <c r="K99" s="610" t="s">
        <v>655</v>
      </c>
      <c r="L99" s="611"/>
      <c r="M99" s="215"/>
    </row>
    <row r="100" spans="1:13" ht="15.75" customHeight="1">
      <c r="A100" s="614"/>
      <c r="B100" s="615"/>
      <c r="C100" s="226">
        <v>4</v>
      </c>
      <c r="D100" s="610" t="s">
        <v>714</v>
      </c>
      <c r="E100" s="611"/>
      <c r="F100" s="611"/>
      <c r="G100" s="226">
        <v>6</v>
      </c>
      <c r="H100" s="228">
        <v>2226.2031233402936</v>
      </c>
      <c r="I100" s="229">
        <v>371.03385389004887</v>
      </c>
      <c r="J100" s="248">
        <f>I100-I74</f>
        <v>0.83536346731841604</v>
      </c>
      <c r="K100" s="610" t="s">
        <v>655</v>
      </c>
      <c r="L100" s="611"/>
      <c r="M100" s="215"/>
    </row>
    <row r="101" spans="1:13" ht="15.75" customHeight="1">
      <c r="A101" s="614"/>
      <c r="B101" s="615"/>
      <c r="C101" s="226">
        <v>5</v>
      </c>
      <c r="D101" s="610" t="s">
        <v>708</v>
      </c>
      <c r="E101" s="611"/>
      <c r="F101" s="611"/>
      <c r="G101" s="226">
        <v>6</v>
      </c>
      <c r="H101" s="228">
        <v>2225.568828654104</v>
      </c>
      <c r="I101" s="229">
        <v>370.92813810901737</v>
      </c>
      <c r="J101" s="248">
        <f>I101-I75</f>
        <v>0.80862008173181721</v>
      </c>
      <c r="K101" s="610" t="s">
        <v>655</v>
      </c>
      <c r="L101" s="611"/>
      <c r="M101" s="215"/>
    </row>
    <row r="102" spans="1:13" ht="15.75" customHeight="1">
      <c r="A102" s="614"/>
      <c r="B102" s="615"/>
      <c r="C102" s="230" t="s">
        <v>208</v>
      </c>
      <c r="D102" s="610" t="s">
        <v>397</v>
      </c>
      <c r="E102" s="611"/>
      <c r="F102" s="611"/>
      <c r="G102" s="226">
        <v>17</v>
      </c>
      <c r="H102" s="228">
        <v>3115.2447289303159</v>
      </c>
      <c r="I102" s="229">
        <v>183.24968993707739</v>
      </c>
      <c r="J102" s="248">
        <f>I102-I79</f>
        <v>9.226314896494614E-3</v>
      </c>
      <c r="K102" s="610" t="s">
        <v>655</v>
      </c>
      <c r="L102" s="611"/>
      <c r="M102" s="215"/>
    </row>
    <row r="103" spans="1:13" ht="15.75" customHeight="1">
      <c r="A103" s="614"/>
      <c r="B103" s="615"/>
      <c r="C103" s="230" t="s">
        <v>213</v>
      </c>
      <c r="D103" s="610" t="s">
        <v>393</v>
      </c>
      <c r="E103" s="611"/>
      <c r="F103" s="611"/>
      <c r="G103" s="226">
        <v>17</v>
      </c>
      <c r="H103" s="228">
        <v>3115.2874627557144</v>
      </c>
      <c r="I103" s="229">
        <v>183.25220369151265</v>
      </c>
      <c r="J103" s="248">
        <f>I103-I77</f>
        <v>6.6428652058363014E-2</v>
      </c>
      <c r="K103" s="610" t="s">
        <v>655</v>
      </c>
      <c r="L103" s="611"/>
      <c r="M103" s="215"/>
    </row>
    <row r="104" spans="1:13" ht="15.75" customHeight="1">
      <c r="A104" s="614"/>
      <c r="B104" s="615"/>
      <c r="C104" s="230" t="s">
        <v>209</v>
      </c>
      <c r="D104" s="610" t="s">
        <v>395</v>
      </c>
      <c r="E104" s="611"/>
      <c r="F104" s="611"/>
      <c r="G104" s="226">
        <v>17</v>
      </c>
      <c r="H104" s="228">
        <v>3115.3049781801201</v>
      </c>
      <c r="I104" s="229">
        <v>183.25323401059526</v>
      </c>
      <c r="J104" s="248">
        <f>I104-I76</f>
        <v>0.1203538926456531</v>
      </c>
      <c r="K104" s="610" t="s">
        <v>655</v>
      </c>
      <c r="L104" s="611"/>
      <c r="M104" s="215"/>
    </row>
    <row r="105" spans="1:13" ht="15.75" customHeight="1">
      <c r="A105" s="614"/>
      <c r="B105" s="615"/>
      <c r="C105" s="230" t="s">
        <v>214</v>
      </c>
      <c r="D105" s="610" t="s">
        <v>398</v>
      </c>
      <c r="E105" s="611"/>
      <c r="F105" s="611"/>
      <c r="G105" s="226">
        <v>17</v>
      </c>
      <c r="H105" s="228">
        <v>3115.5676136846973</v>
      </c>
      <c r="I105" s="229">
        <v>183.26868315792336</v>
      </c>
      <c r="J105" s="248">
        <f>I105-I78</f>
        <v>2.9641686898372654E-2</v>
      </c>
      <c r="K105" s="610" t="s">
        <v>655</v>
      </c>
      <c r="L105" s="611"/>
      <c r="M105" s="215"/>
    </row>
    <row r="106" spans="1:13" ht="15.75" customHeight="1">
      <c r="A106" s="614"/>
      <c r="B106" s="615"/>
      <c r="C106" s="230" t="s">
        <v>215</v>
      </c>
      <c r="D106" s="610" t="s">
        <v>396</v>
      </c>
      <c r="E106" s="611"/>
      <c r="F106" s="611"/>
      <c r="G106" s="226">
        <v>11</v>
      </c>
      <c r="H106" s="228">
        <v>3142.4253745769797</v>
      </c>
      <c r="I106" s="229">
        <v>285.6750340524527</v>
      </c>
      <c r="J106" s="248">
        <f>I106-I80</f>
        <v>0.19912015331300381</v>
      </c>
      <c r="K106" s="610" t="s">
        <v>655</v>
      </c>
      <c r="L106" s="611"/>
      <c r="M106" s="215"/>
    </row>
    <row r="107" spans="1:13" ht="15.75" customHeight="1">
      <c r="A107" s="616" t="s">
        <v>902</v>
      </c>
      <c r="B107" s="616"/>
      <c r="C107" s="616"/>
      <c r="D107" s="616"/>
      <c r="E107" s="616"/>
      <c r="F107" s="616"/>
      <c r="G107" s="616"/>
      <c r="H107" s="616"/>
      <c r="I107" s="616"/>
      <c r="J107" s="616"/>
      <c r="K107" s="616"/>
      <c r="L107" s="616"/>
      <c r="M107" s="215"/>
    </row>
    <row r="108" spans="1:13" s="216" customFormat="1" ht="15.75" customHeight="1">
      <c r="A108" s="616"/>
      <c r="B108" s="616"/>
      <c r="C108" s="616"/>
      <c r="D108" s="616"/>
      <c r="E108" s="616"/>
      <c r="F108" s="616"/>
      <c r="G108" s="616"/>
      <c r="H108" s="616"/>
      <c r="I108" s="616"/>
      <c r="J108" s="616"/>
      <c r="K108" s="616"/>
      <c r="L108" s="616"/>
    </row>
    <row r="109" spans="1:13" s="201" customFormat="1" ht="15.75" customHeight="1">
      <c r="A109" s="614" t="s">
        <v>165</v>
      </c>
      <c r="B109" s="217">
        <v>1</v>
      </c>
      <c r="C109" s="217">
        <v>2</v>
      </c>
      <c r="D109" s="191">
        <v>3</v>
      </c>
      <c r="E109" s="191">
        <v>4</v>
      </c>
      <c r="F109" s="191">
        <v>5</v>
      </c>
      <c r="G109" s="191">
        <v>6</v>
      </c>
      <c r="H109" s="191">
        <v>7</v>
      </c>
      <c r="I109" s="191">
        <v>8</v>
      </c>
      <c r="J109" s="191">
        <v>9</v>
      </c>
      <c r="K109" s="218"/>
      <c r="L109" s="218"/>
      <c r="M109" s="219"/>
    </row>
    <row r="110" spans="1:13" ht="16.350000000000001" customHeight="1">
      <c r="A110" s="614"/>
      <c r="B110" s="220" t="s">
        <v>210</v>
      </c>
      <c r="C110" s="220" t="s">
        <v>158</v>
      </c>
      <c r="D110" s="221" t="s">
        <v>211</v>
      </c>
      <c r="E110" s="221" t="s">
        <v>159</v>
      </c>
      <c r="F110" s="221" t="s">
        <v>408</v>
      </c>
      <c r="G110" s="222" t="s">
        <v>138</v>
      </c>
      <c r="H110" s="223" t="s">
        <v>212</v>
      </c>
      <c r="I110" s="222" t="s">
        <v>515</v>
      </c>
      <c r="J110" s="222" t="s">
        <v>144</v>
      </c>
      <c r="K110" s="224"/>
      <c r="L110" s="224"/>
    </row>
    <row r="111" spans="1:13" s="201" customFormat="1" ht="15.75" customHeight="1">
      <c r="A111" s="615" t="s">
        <v>191</v>
      </c>
      <c r="B111" s="615"/>
      <c r="C111" s="175" t="s">
        <v>47</v>
      </c>
      <c r="D111" s="615" t="s">
        <v>12</v>
      </c>
      <c r="E111" s="617"/>
      <c r="F111" s="617"/>
      <c r="G111" s="175" t="s">
        <v>46</v>
      </c>
      <c r="H111" s="175" t="s">
        <v>516</v>
      </c>
      <c r="I111" s="175" t="s">
        <v>517</v>
      </c>
      <c r="J111" s="175" t="s">
        <v>353</v>
      </c>
      <c r="K111" s="615" t="s">
        <v>51</v>
      </c>
      <c r="L111" s="617"/>
      <c r="M111" s="219"/>
    </row>
    <row r="112" spans="1:13" ht="15.75" customHeight="1">
      <c r="A112" s="614">
        <v>1</v>
      </c>
      <c r="B112" s="615" t="s">
        <v>518</v>
      </c>
      <c r="C112" s="226">
        <v>1</v>
      </c>
      <c r="D112" s="610" t="s">
        <v>553</v>
      </c>
      <c r="E112" s="611"/>
      <c r="F112" s="611"/>
      <c r="G112" s="226">
        <v>3</v>
      </c>
      <c r="H112" s="228">
        <v>3112.0277919369378</v>
      </c>
      <c r="I112" s="229">
        <v>1037.3425973123126</v>
      </c>
      <c r="J112" s="248">
        <f>I112-I88</f>
        <v>0.52112645082615927</v>
      </c>
      <c r="K112" s="610"/>
      <c r="L112" s="611"/>
    </row>
    <row r="113" spans="1:13" ht="15.75" customHeight="1">
      <c r="A113" s="614"/>
      <c r="B113" s="615"/>
      <c r="C113" s="226">
        <v>2</v>
      </c>
      <c r="D113" s="610" t="s">
        <v>542</v>
      </c>
      <c r="E113" s="611"/>
      <c r="F113" s="611"/>
      <c r="G113" s="226">
        <v>3</v>
      </c>
      <c r="H113" s="228">
        <v>3111.0884437386062</v>
      </c>
      <c r="I113" s="229">
        <v>1037.0294812462021</v>
      </c>
      <c r="J113" s="248">
        <f>I113-I86</f>
        <v>-0.22335284241262343</v>
      </c>
      <c r="K113" s="610"/>
      <c r="L113" s="611"/>
    </row>
    <row r="114" spans="1:13" ht="15.75" customHeight="1">
      <c r="A114" s="614"/>
      <c r="B114" s="615"/>
      <c r="C114" s="226">
        <v>3</v>
      </c>
      <c r="D114" s="610" t="s">
        <v>543</v>
      </c>
      <c r="E114" s="611"/>
      <c r="F114" s="611"/>
      <c r="G114" s="226">
        <v>3</v>
      </c>
      <c r="H114" s="228">
        <v>3110.9275226521854</v>
      </c>
      <c r="I114" s="229">
        <v>1036.9758408840619</v>
      </c>
      <c r="J114" s="248">
        <f>I114-I87</f>
        <v>-0.1645620110375603</v>
      </c>
      <c r="K114" s="610"/>
      <c r="L114" s="611"/>
    </row>
    <row r="115" spans="1:13" ht="15.75" customHeight="1">
      <c r="A115" s="614"/>
      <c r="B115" s="615"/>
      <c r="C115" s="226">
        <v>4</v>
      </c>
      <c r="D115" s="610" t="s">
        <v>548</v>
      </c>
      <c r="E115" s="611"/>
      <c r="F115" s="611"/>
      <c r="G115" s="226">
        <v>3</v>
      </c>
      <c r="H115" s="228">
        <v>3110.8716912717987</v>
      </c>
      <c r="I115" s="229">
        <v>1036.957230423933</v>
      </c>
      <c r="J115" s="248">
        <f>I115-I89</f>
        <v>0.20460903031471389</v>
      </c>
      <c r="K115" s="610"/>
      <c r="L115" s="611"/>
    </row>
    <row r="116" spans="1:13" ht="15.75" customHeight="1">
      <c r="A116" s="614"/>
      <c r="B116" s="615"/>
      <c r="C116" s="226">
        <v>5</v>
      </c>
      <c r="D116" s="610" t="s">
        <v>539</v>
      </c>
      <c r="E116" s="611"/>
      <c r="F116" s="611"/>
      <c r="G116" s="226">
        <v>3</v>
      </c>
      <c r="H116" s="228">
        <v>3110.1614315610127</v>
      </c>
      <c r="I116" s="229">
        <v>1036.7204771870042</v>
      </c>
      <c r="J116" s="248">
        <f>I116-I90</f>
        <v>0.17577698221998617</v>
      </c>
      <c r="K116" s="610"/>
      <c r="L116" s="611"/>
    </row>
    <row r="117" spans="1:13" ht="15.75" customHeight="1">
      <c r="A117" s="614"/>
      <c r="B117" s="615"/>
      <c r="C117" s="230" t="s">
        <v>208</v>
      </c>
      <c r="D117" s="611" t="s">
        <v>713</v>
      </c>
      <c r="E117" s="611"/>
      <c r="F117" s="611"/>
      <c r="G117" s="227">
        <v>12</v>
      </c>
      <c r="H117" s="231">
        <v>3105.285389525166</v>
      </c>
      <c r="I117" s="232">
        <v>258.77378246043048</v>
      </c>
      <c r="J117" s="248">
        <f>I117-I91</f>
        <v>0.16348794883748496</v>
      </c>
      <c r="K117" s="610"/>
      <c r="L117" s="611"/>
    </row>
    <row r="118" spans="1:13" ht="15.75" customHeight="1">
      <c r="A118" s="614"/>
      <c r="B118" s="615"/>
      <c r="C118" s="230" t="s">
        <v>213</v>
      </c>
      <c r="D118" s="611" t="s">
        <v>735</v>
      </c>
      <c r="E118" s="611"/>
      <c r="F118" s="611"/>
      <c r="G118" s="227">
        <v>12</v>
      </c>
      <c r="H118" s="231">
        <v>3106.1426267101492</v>
      </c>
      <c r="I118" s="232">
        <v>258.84521889251243</v>
      </c>
      <c r="J118" s="248">
        <f>I118-I92</f>
        <v>0.10199654696913285</v>
      </c>
      <c r="K118" s="610"/>
      <c r="L118" s="611"/>
    </row>
    <row r="119" spans="1:13" ht="15.75" customHeight="1">
      <c r="A119" s="614"/>
      <c r="B119" s="615"/>
      <c r="C119" s="230" t="s">
        <v>209</v>
      </c>
      <c r="D119" s="611" t="s">
        <v>640</v>
      </c>
      <c r="E119" s="611"/>
      <c r="F119" s="611"/>
      <c r="G119" s="227">
        <v>6</v>
      </c>
      <c r="H119" s="231">
        <v>3213.899566914502</v>
      </c>
      <c r="I119" s="232">
        <v>535.6499278190837</v>
      </c>
      <c r="J119" s="248">
        <f>I119-I93</f>
        <v>1.8997965697296877</v>
      </c>
      <c r="K119" s="610"/>
      <c r="L119" s="611"/>
    </row>
    <row r="120" spans="1:13" ht="15.75" customHeight="1">
      <c r="A120" s="614"/>
      <c r="B120" s="615"/>
      <c r="C120" s="230" t="s">
        <v>214</v>
      </c>
      <c r="D120" s="611" t="s">
        <v>387</v>
      </c>
      <c r="E120" s="611"/>
      <c r="F120" s="611"/>
      <c r="G120" s="227">
        <v>5</v>
      </c>
      <c r="H120" s="231">
        <v>2941.4789696659641</v>
      </c>
      <c r="I120" s="232">
        <v>588.29579393319284</v>
      </c>
      <c r="J120" s="248">
        <f>I120-I94</f>
        <v>-8.3079780002890402E-2</v>
      </c>
      <c r="K120" s="610"/>
      <c r="L120" s="611"/>
      <c r="M120" s="215"/>
    </row>
    <row r="121" spans="1:13" ht="15.75" customHeight="1">
      <c r="A121" s="614"/>
      <c r="B121" s="615"/>
      <c r="C121" s="230" t="s">
        <v>215</v>
      </c>
      <c r="D121" s="611" t="s">
        <v>233</v>
      </c>
      <c r="E121" s="611"/>
      <c r="F121" s="611"/>
      <c r="G121" s="227">
        <v>5</v>
      </c>
      <c r="H121" s="231">
        <v>2947.5669058140411</v>
      </c>
      <c r="I121" s="232">
        <v>589.51338116280829</v>
      </c>
      <c r="J121" s="248">
        <f>I121-I95</f>
        <v>1.0755157391035937</v>
      </c>
      <c r="K121" s="610"/>
      <c r="L121" s="611"/>
      <c r="M121" s="215"/>
    </row>
    <row r="122" spans="1:13" s="225" customFormat="1" ht="15.75" customHeight="1">
      <c r="A122" s="612" t="s">
        <v>191</v>
      </c>
      <c r="B122" s="612"/>
      <c r="C122" s="233" t="s">
        <v>47</v>
      </c>
      <c r="D122" s="612" t="s">
        <v>12</v>
      </c>
      <c r="E122" s="613"/>
      <c r="F122" s="613"/>
      <c r="G122" s="233" t="s">
        <v>46</v>
      </c>
      <c r="H122" s="233" t="s">
        <v>516</v>
      </c>
      <c r="I122" s="233" t="s">
        <v>517</v>
      </c>
      <c r="J122" s="175" t="s">
        <v>353</v>
      </c>
      <c r="K122" s="612" t="s">
        <v>51</v>
      </c>
      <c r="L122" s="613"/>
      <c r="M122" s="234"/>
    </row>
    <row r="123" spans="1:13" ht="15.75" customHeight="1">
      <c r="A123" s="614">
        <v>2</v>
      </c>
      <c r="B123" s="615" t="s">
        <v>158</v>
      </c>
      <c r="C123" s="226">
        <v>1</v>
      </c>
      <c r="D123" s="610" t="s">
        <v>707</v>
      </c>
      <c r="E123" s="611"/>
      <c r="F123" s="611"/>
      <c r="G123" s="226">
        <v>6</v>
      </c>
      <c r="H123" s="228">
        <v>2307.5143631326473</v>
      </c>
      <c r="I123" s="229">
        <v>384.58572718877451</v>
      </c>
      <c r="J123" s="248">
        <f>I123-I99</f>
        <v>0.37816823662757315</v>
      </c>
      <c r="K123" s="610"/>
      <c r="L123" s="611"/>
      <c r="M123" s="215"/>
    </row>
    <row r="124" spans="1:13" ht="15.75" customHeight="1">
      <c r="A124" s="614"/>
      <c r="B124" s="615"/>
      <c r="C124" s="226">
        <v>2</v>
      </c>
      <c r="D124" s="610" t="s">
        <v>669</v>
      </c>
      <c r="E124" s="611"/>
      <c r="F124" s="611"/>
      <c r="G124" s="226">
        <v>6</v>
      </c>
      <c r="H124" s="228">
        <v>2307.2683589994294</v>
      </c>
      <c r="I124" s="229">
        <v>384.54472649990487</v>
      </c>
      <c r="J124" s="248">
        <f>I124-I98</f>
        <v>0.31725905715040881</v>
      </c>
      <c r="K124" s="610"/>
      <c r="L124" s="611"/>
      <c r="M124" s="215"/>
    </row>
    <row r="125" spans="1:13" ht="15.75" customHeight="1">
      <c r="A125" s="614"/>
      <c r="B125" s="615"/>
      <c r="C125" s="226">
        <v>3</v>
      </c>
      <c r="D125" s="610" t="s">
        <v>643</v>
      </c>
      <c r="E125" s="611"/>
      <c r="F125" s="611"/>
      <c r="G125" s="226">
        <v>6</v>
      </c>
      <c r="H125" s="228">
        <v>2307.1310672074483</v>
      </c>
      <c r="I125" s="229">
        <v>384.52184453457477</v>
      </c>
      <c r="J125" s="248">
        <f>I125-I97</f>
        <v>0.23602659771756862</v>
      </c>
      <c r="K125" s="610"/>
      <c r="L125" s="611"/>
      <c r="M125" s="215"/>
    </row>
    <row r="126" spans="1:13" ht="15.75" customHeight="1">
      <c r="A126" s="614"/>
      <c r="B126" s="615"/>
      <c r="C126" s="226">
        <v>4</v>
      </c>
      <c r="D126" s="610" t="s">
        <v>714</v>
      </c>
      <c r="E126" s="611"/>
      <c r="F126" s="611"/>
      <c r="G126" s="226">
        <v>6</v>
      </c>
      <c r="H126" s="228">
        <v>2230.542643284366</v>
      </c>
      <c r="I126" s="229">
        <v>371.75710721406102</v>
      </c>
      <c r="J126" s="248">
        <f>I126-I100</f>
        <v>0.72325332401214837</v>
      </c>
      <c r="K126" s="610"/>
      <c r="L126" s="611"/>
      <c r="M126" s="215"/>
    </row>
    <row r="127" spans="1:13" ht="15.75" customHeight="1">
      <c r="A127" s="614"/>
      <c r="B127" s="615"/>
      <c r="C127" s="226">
        <v>5</v>
      </c>
      <c r="D127" s="610" t="s">
        <v>708</v>
      </c>
      <c r="E127" s="611"/>
      <c r="F127" s="611"/>
      <c r="G127" s="226">
        <v>6</v>
      </c>
      <c r="H127" s="228">
        <v>2229.4838333297716</v>
      </c>
      <c r="I127" s="229">
        <v>371.58063888829531</v>
      </c>
      <c r="J127" s="248">
        <f>I127-I101</f>
        <v>0.65250077927794337</v>
      </c>
      <c r="K127" s="610"/>
      <c r="L127" s="611"/>
      <c r="M127" s="215"/>
    </row>
    <row r="128" spans="1:13" ht="15.75" customHeight="1">
      <c r="A128" s="614"/>
      <c r="B128" s="615"/>
      <c r="C128" s="230" t="s">
        <v>208</v>
      </c>
      <c r="D128" s="610" t="s">
        <v>398</v>
      </c>
      <c r="E128" s="611"/>
      <c r="F128" s="611"/>
      <c r="G128" s="226">
        <v>17</v>
      </c>
      <c r="H128" s="228">
        <v>3114.0074822488373</v>
      </c>
      <c r="I128" s="229">
        <v>183.17691072051983</v>
      </c>
      <c r="J128" s="248">
        <f>I128-I105</f>
        <v>-9.1772437403534468E-2</v>
      </c>
      <c r="K128" s="610"/>
      <c r="L128" s="611"/>
      <c r="M128" s="215"/>
    </row>
    <row r="129" spans="1:13" ht="15.75" customHeight="1">
      <c r="A129" s="614"/>
      <c r="B129" s="615"/>
      <c r="C129" s="230" t="s">
        <v>213</v>
      </c>
      <c r="D129" s="610" t="s">
        <v>397</v>
      </c>
      <c r="E129" s="611"/>
      <c r="F129" s="611"/>
      <c r="G129" s="226">
        <v>17</v>
      </c>
      <c r="H129" s="228">
        <v>3115.0080187268582</v>
      </c>
      <c r="I129" s="229">
        <v>183.23576580746223</v>
      </c>
      <c r="J129" s="248">
        <f>I129-I102</f>
        <v>-1.3924129615162428E-2</v>
      </c>
      <c r="K129" s="610"/>
      <c r="L129" s="611"/>
      <c r="M129" s="215"/>
    </row>
    <row r="130" spans="1:13" ht="15.75" customHeight="1">
      <c r="A130" s="614"/>
      <c r="B130" s="615"/>
      <c r="C130" s="230" t="s">
        <v>209</v>
      </c>
      <c r="D130" s="610" t="s">
        <v>395</v>
      </c>
      <c r="E130" s="611"/>
      <c r="F130" s="611"/>
      <c r="G130" s="226">
        <v>17</v>
      </c>
      <c r="H130" s="228">
        <v>3115.3132933308602</v>
      </c>
      <c r="I130" s="229">
        <v>183.25372313710946</v>
      </c>
      <c r="J130" s="248">
        <f>I130-I104</f>
        <v>4.8912651419641406E-4</v>
      </c>
      <c r="K130" s="610"/>
      <c r="L130" s="611"/>
      <c r="M130" s="215"/>
    </row>
    <row r="131" spans="1:13" ht="15.75" customHeight="1">
      <c r="A131" s="614"/>
      <c r="B131" s="615"/>
      <c r="C131" s="230" t="s">
        <v>214</v>
      </c>
      <c r="D131" s="610" t="s">
        <v>393</v>
      </c>
      <c r="E131" s="611"/>
      <c r="F131" s="611"/>
      <c r="G131" s="226">
        <v>17</v>
      </c>
      <c r="H131" s="228">
        <v>3117.4015250877201</v>
      </c>
      <c r="I131" s="229">
        <v>183.37656029927766</v>
      </c>
      <c r="J131" s="248">
        <f>I131-I103</f>
        <v>0.12435660776500868</v>
      </c>
      <c r="K131" s="610"/>
      <c r="L131" s="611"/>
      <c r="M131" s="215"/>
    </row>
    <row r="132" spans="1:13" ht="15.75" customHeight="1">
      <c r="A132" s="614"/>
      <c r="B132" s="615"/>
      <c r="C132" s="230" t="s">
        <v>215</v>
      </c>
      <c r="D132" s="610" t="s">
        <v>396</v>
      </c>
      <c r="E132" s="611"/>
      <c r="F132" s="611"/>
      <c r="G132" s="226">
        <v>11</v>
      </c>
      <c r="H132" s="228">
        <v>3143.3730436529759</v>
      </c>
      <c r="I132" s="229">
        <v>285.76118578663409</v>
      </c>
      <c r="J132" s="248">
        <f>I132-I106</f>
        <v>8.6151734181385109E-2</v>
      </c>
      <c r="K132" s="610"/>
      <c r="L132" s="611"/>
      <c r="M132" s="215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A1:L2"/>
    <mergeCell ref="A44:B44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A3:L4"/>
    <mergeCell ref="A5:A6"/>
    <mergeCell ref="A7:B7"/>
    <mergeCell ref="D7:F7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53:F53"/>
    <mergeCell ref="K53:L53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K66:L66"/>
    <mergeCell ref="D67:F67"/>
    <mergeCell ref="K67:L67"/>
    <mergeCell ref="D68:F68"/>
    <mergeCell ref="D27:F27"/>
    <mergeCell ref="K27:L27"/>
    <mergeCell ref="D28:F28"/>
    <mergeCell ref="K28:L28"/>
    <mergeCell ref="D44:F44"/>
    <mergeCell ref="K44:L44"/>
    <mergeCell ref="D40:F40"/>
    <mergeCell ref="D42:F42"/>
    <mergeCell ref="K42:L42"/>
    <mergeCell ref="D43:F43"/>
    <mergeCell ref="K43:L43"/>
    <mergeCell ref="D54:F54"/>
    <mergeCell ref="K54:L54"/>
    <mergeCell ref="K39:L39"/>
    <mergeCell ref="K40:L40"/>
    <mergeCell ref="D41:F41"/>
    <mergeCell ref="K41:L41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R132"/>
  <sheetViews>
    <sheetView view="pageBreakPreview" topLeftCell="A111" zoomScale="115" zoomScaleNormal="60" zoomScaleSheetLayoutView="115" workbookViewId="0">
      <selection activeCell="K115" sqref="K115:L115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53" t="s">
        <v>514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100"/>
    </row>
    <row r="2" spans="1:18" s="101" customFormat="1" ht="15.75" customHeight="1">
      <c r="A2" s="453"/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  <c r="N2" s="216"/>
      <c r="O2" s="216"/>
      <c r="P2" s="216"/>
      <c r="Q2" s="216"/>
      <c r="R2" s="216"/>
    </row>
    <row r="3" spans="1:18" s="215" customFormat="1" ht="15.75" customHeight="1">
      <c r="A3" s="616" t="s">
        <v>736</v>
      </c>
      <c r="B3" s="616"/>
      <c r="C3" s="616"/>
      <c r="D3" s="616"/>
      <c r="E3" s="616"/>
      <c r="F3" s="616"/>
      <c r="G3" s="616"/>
      <c r="H3" s="616"/>
      <c r="I3" s="616"/>
      <c r="J3" s="616"/>
      <c r="K3" s="616"/>
      <c r="L3" s="616"/>
    </row>
    <row r="4" spans="1:18" s="216" customFormat="1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</row>
    <row r="5" spans="1:18" s="201" customFormat="1" ht="16.350000000000001" customHeight="1">
      <c r="A5" s="614" t="s">
        <v>165</v>
      </c>
      <c r="B5" s="191">
        <v>1</v>
      </c>
      <c r="C5" s="191">
        <v>2</v>
      </c>
      <c r="D5" s="217">
        <v>3</v>
      </c>
      <c r="E5" s="217">
        <v>4</v>
      </c>
      <c r="F5" s="191">
        <v>5</v>
      </c>
      <c r="G5" s="191">
        <v>6</v>
      </c>
      <c r="H5" s="191">
        <v>7</v>
      </c>
      <c r="I5" s="191">
        <v>8</v>
      </c>
      <c r="J5" s="191">
        <v>9</v>
      </c>
      <c r="K5" s="218"/>
      <c r="L5" s="218"/>
      <c r="M5" s="219"/>
    </row>
    <row r="6" spans="1:18" s="215" customFormat="1" ht="16.350000000000001" customHeight="1">
      <c r="A6" s="614"/>
      <c r="B6" s="221" t="s">
        <v>210</v>
      </c>
      <c r="C6" s="221" t="s">
        <v>158</v>
      </c>
      <c r="D6" s="220" t="s">
        <v>211</v>
      </c>
      <c r="E6" s="220" t="s">
        <v>159</v>
      </c>
      <c r="F6" s="221" t="s">
        <v>408</v>
      </c>
      <c r="G6" s="222" t="s">
        <v>138</v>
      </c>
      <c r="H6" s="223" t="s">
        <v>212</v>
      </c>
      <c r="I6" s="222" t="s">
        <v>515</v>
      </c>
      <c r="J6" s="222" t="s">
        <v>144</v>
      </c>
      <c r="K6" s="224"/>
      <c r="L6" s="224"/>
      <c r="M6" s="216"/>
    </row>
    <row r="7" spans="1:18" s="201" customFormat="1" ht="15.75" customHeight="1">
      <c r="A7" s="615" t="s">
        <v>191</v>
      </c>
      <c r="B7" s="615"/>
      <c r="C7" s="175" t="s">
        <v>47</v>
      </c>
      <c r="D7" s="615" t="s">
        <v>12</v>
      </c>
      <c r="E7" s="617"/>
      <c r="F7" s="617"/>
      <c r="G7" s="175" t="s">
        <v>46</v>
      </c>
      <c r="H7" s="175" t="s">
        <v>516</v>
      </c>
      <c r="I7" s="175" t="s">
        <v>517</v>
      </c>
      <c r="J7" s="175" t="s">
        <v>353</v>
      </c>
      <c r="K7" s="615" t="s">
        <v>51</v>
      </c>
      <c r="L7" s="617"/>
      <c r="M7" s="219"/>
    </row>
    <row r="8" spans="1:18" s="215" customFormat="1" ht="15.75" customHeight="1">
      <c r="A8" s="614">
        <v>3</v>
      </c>
      <c r="B8" s="615" t="s">
        <v>519</v>
      </c>
      <c r="C8" s="226">
        <v>1</v>
      </c>
      <c r="D8" s="610" t="s">
        <v>644</v>
      </c>
      <c r="E8" s="611"/>
      <c r="F8" s="611"/>
      <c r="G8" s="226">
        <v>6</v>
      </c>
      <c r="H8" s="228">
        <v>3264.9692835514697</v>
      </c>
      <c r="I8" s="229">
        <v>544.16154725857825</v>
      </c>
      <c r="J8" s="248">
        <v>0.76619338184843855</v>
      </c>
      <c r="K8" s="610" t="s">
        <v>655</v>
      </c>
      <c r="L8" s="611"/>
      <c r="M8" s="216"/>
    </row>
    <row r="9" spans="1:18" s="215" customFormat="1" ht="15.75" customHeight="1">
      <c r="A9" s="614"/>
      <c r="B9" s="615"/>
      <c r="C9" s="226">
        <v>2</v>
      </c>
      <c r="D9" s="610" t="s">
        <v>403</v>
      </c>
      <c r="E9" s="611"/>
      <c r="F9" s="611"/>
      <c r="G9" s="226">
        <v>6</v>
      </c>
      <c r="H9" s="228">
        <v>3264.646177109139</v>
      </c>
      <c r="I9" s="229">
        <v>544.10769618485654</v>
      </c>
      <c r="J9" s="248">
        <v>0.48214810728973134</v>
      </c>
      <c r="K9" s="610" t="s">
        <v>655</v>
      </c>
      <c r="L9" s="611"/>
      <c r="M9" s="216"/>
    </row>
    <row r="10" spans="1:18" s="215" customFormat="1" ht="15.75" customHeight="1">
      <c r="A10" s="614"/>
      <c r="B10" s="615"/>
      <c r="C10" s="226">
        <v>3</v>
      </c>
      <c r="D10" s="610" t="s">
        <v>556</v>
      </c>
      <c r="E10" s="611"/>
      <c r="F10" s="611"/>
      <c r="G10" s="226">
        <v>6</v>
      </c>
      <c r="H10" s="228">
        <v>3263.6423887470933</v>
      </c>
      <c r="I10" s="229">
        <v>543.9403981245157</v>
      </c>
      <c r="J10" s="248">
        <v>0.22638964324414701</v>
      </c>
      <c r="K10" s="610" t="s">
        <v>655</v>
      </c>
      <c r="L10" s="611"/>
      <c r="M10" s="216"/>
    </row>
    <row r="11" spans="1:18" s="215" customFormat="1" ht="15.75" customHeight="1">
      <c r="A11" s="614"/>
      <c r="B11" s="615"/>
      <c r="C11" s="226">
        <v>4</v>
      </c>
      <c r="D11" s="610" t="s">
        <v>401</v>
      </c>
      <c r="E11" s="611"/>
      <c r="F11" s="611"/>
      <c r="G11" s="226">
        <v>11</v>
      </c>
      <c r="H11" s="228">
        <v>2905.4798157486512</v>
      </c>
      <c r="I11" s="229">
        <v>264.13452870442285</v>
      </c>
      <c r="J11" s="248">
        <v>0.16559139276796486</v>
      </c>
      <c r="K11" s="610" t="s">
        <v>655</v>
      </c>
      <c r="L11" s="611"/>
      <c r="M11" s="216"/>
    </row>
    <row r="12" spans="1:18" s="215" customFormat="1" ht="15.75" customHeight="1">
      <c r="A12" s="614"/>
      <c r="B12" s="615"/>
      <c r="C12" s="226">
        <v>5</v>
      </c>
      <c r="D12" s="610" t="s">
        <v>399</v>
      </c>
      <c r="E12" s="611"/>
      <c r="F12" s="611"/>
      <c r="G12" s="226">
        <v>12</v>
      </c>
      <c r="H12" s="228">
        <v>2905.8129403120379</v>
      </c>
      <c r="I12" s="229">
        <v>242.15107835933651</v>
      </c>
      <c r="J12" s="248">
        <v>0.10509944755824563</v>
      </c>
      <c r="K12" s="610" t="s">
        <v>655</v>
      </c>
      <c r="L12" s="611"/>
      <c r="M12" s="216"/>
    </row>
    <row r="13" spans="1:18" s="215" customFormat="1" ht="15.75" customHeight="1">
      <c r="A13" s="614"/>
      <c r="B13" s="615"/>
      <c r="C13" s="230" t="s">
        <v>208</v>
      </c>
      <c r="D13" s="610" t="s">
        <v>404</v>
      </c>
      <c r="E13" s="611"/>
      <c r="F13" s="611"/>
      <c r="G13" s="226">
        <v>20</v>
      </c>
      <c r="H13" s="228">
        <v>2304.3865458995506</v>
      </c>
      <c r="I13" s="229">
        <v>115.21932729497756</v>
      </c>
      <c r="J13" s="248">
        <v>5.9012027437930215E-2</v>
      </c>
      <c r="K13" s="610" t="s">
        <v>655</v>
      </c>
      <c r="L13" s="611"/>
      <c r="M13" s="216"/>
    </row>
    <row r="14" spans="1:18" s="215" customFormat="1" ht="15.75" customHeight="1">
      <c r="A14" s="614"/>
      <c r="B14" s="615"/>
      <c r="C14" s="230" t="s">
        <v>213</v>
      </c>
      <c r="D14" s="610" t="s">
        <v>402</v>
      </c>
      <c r="E14" s="611"/>
      <c r="F14" s="611"/>
      <c r="G14" s="226">
        <v>16</v>
      </c>
      <c r="H14" s="228">
        <v>2608.3199680809398</v>
      </c>
      <c r="I14" s="229">
        <v>163.01999800505874</v>
      </c>
      <c r="J14" s="248">
        <v>5.4893948858165231E-2</v>
      </c>
      <c r="K14" s="610" t="s">
        <v>655</v>
      </c>
      <c r="L14" s="611"/>
      <c r="M14" s="216"/>
    </row>
    <row r="15" spans="1:18" s="215" customFormat="1" ht="15.75" customHeight="1">
      <c r="A15" s="614"/>
      <c r="B15" s="615"/>
      <c r="C15" s="230" t="s">
        <v>209</v>
      </c>
      <c r="D15" s="610" t="s">
        <v>400</v>
      </c>
      <c r="E15" s="611"/>
      <c r="F15" s="611"/>
      <c r="G15" s="228">
        <v>11</v>
      </c>
      <c r="H15" s="228">
        <v>2608.4263977839137</v>
      </c>
      <c r="I15" s="229">
        <v>237.12967252581035</v>
      </c>
      <c r="J15" s="248">
        <v>0.12857797835300744</v>
      </c>
      <c r="K15" s="610" t="s">
        <v>655</v>
      </c>
      <c r="L15" s="611"/>
      <c r="M15" s="216"/>
    </row>
    <row r="16" spans="1:18" s="215" customFormat="1" ht="15.75" customHeight="1">
      <c r="A16" s="614"/>
      <c r="B16" s="615"/>
      <c r="C16" s="230" t="s">
        <v>214</v>
      </c>
      <c r="D16" s="610"/>
      <c r="E16" s="611"/>
      <c r="F16" s="611"/>
      <c r="G16" s="226"/>
      <c r="H16" s="228"/>
      <c r="I16" s="229"/>
      <c r="J16" s="226"/>
      <c r="K16" s="610"/>
      <c r="L16" s="611"/>
    </row>
    <row r="17" spans="1:13" s="215" customFormat="1" ht="15.75" customHeight="1">
      <c r="A17" s="614"/>
      <c r="B17" s="615"/>
      <c r="C17" s="230" t="s">
        <v>215</v>
      </c>
      <c r="D17" s="610"/>
      <c r="E17" s="611"/>
      <c r="F17" s="611"/>
      <c r="G17" s="226"/>
      <c r="H17" s="228"/>
      <c r="I17" s="229"/>
      <c r="J17" s="226"/>
      <c r="K17" s="610"/>
      <c r="L17" s="611"/>
    </row>
    <row r="18" spans="1:13" s="225" customFormat="1" ht="15.75" customHeight="1">
      <c r="A18" s="612" t="s">
        <v>191</v>
      </c>
      <c r="B18" s="612"/>
      <c r="C18" s="233" t="s">
        <v>47</v>
      </c>
      <c r="D18" s="612" t="s">
        <v>12</v>
      </c>
      <c r="E18" s="613"/>
      <c r="F18" s="613"/>
      <c r="G18" s="233" t="s">
        <v>46</v>
      </c>
      <c r="H18" s="233" t="s">
        <v>516</v>
      </c>
      <c r="I18" s="233" t="s">
        <v>517</v>
      </c>
      <c r="J18" s="175" t="s">
        <v>353</v>
      </c>
      <c r="K18" s="612" t="s">
        <v>51</v>
      </c>
      <c r="L18" s="613"/>
      <c r="M18" s="234"/>
    </row>
    <row r="19" spans="1:13" s="215" customFormat="1" ht="15.75" customHeight="1">
      <c r="A19" s="614">
        <v>4</v>
      </c>
      <c r="B19" s="615" t="s">
        <v>159</v>
      </c>
      <c r="C19" s="226">
        <v>1</v>
      </c>
      <c r="D19" s="610"/>
      <c r="E19" s="611"/>
      <c r="F19" s="611"/>
      <c r="G19" s="226"/>
      <c r="H19" s="228"/>
      <c r="I19" s="229"/>
      <c r="J19" s="226"/>
      <c r="K19" s="610"/>
      <c r="L19" s="611"/>
    </row>
    <row r="20" spans="1:13" s="215" customFormat="1" ht="15.75" customHeight="1">
      <c r="A20" s="614"/>
      <c r="B20" s="615"/>
      <c r="C20" s="226">
        <v>2</v>
      </c>
      <c r="D20" s="610"/>
      <c r="E20" s="611"/>
      <c r="F20" s="611"/>
      <c r="G20" s="226"/>
      <c r="H20" s="228"/>
      <c r="I20" s="229"/>
      <c r="J20" s="226"/>
      <c r="K20" s="610"/>
      <c r="L20" s="611"/>
    </row>
    <row r="21" spans="1:13" s="215" customFormat="1" ht="15.75" customHeight="1">
      <c r="A21" s="614"/>
      <c r="B21" s="615"/>
      <c r="C21" s="226">
        <v>3</v>
      </c>
      <c r="D21" s="610"/>
      <c r="E21" s="611"/>
      <c r="F21" s="611"/>
      <c r="G21" s="226"/>
      <c r="H21" s="228"/>
      <c r="I21" s="229"/>
      <c r="J21" s="226"/>
      <c r="K21" s="610"/>
      <c r="L21" s="611"/>
    </row>
    <row r="22" spans="1:13" s="215" customFormat="1" ht="15.75" customHeight="1">
      <c r="A22" s="614"/>
      <c r="B22" s="615"/>
      <c r="C22" s="226">
        <v>4</v>
      </c>
      <c r="D22" s="610"/>
      <c r="E22" s="611"/>
      <c r="F22" s="611"/>
      <c r="G22" s="226"/>
      <c r="H22" s="228"/>
      <c r="I22" s="229"/>
      <c r="J22" s="226"/>
      <c r="K22" s="610"/>
      <c r="L22" s="611"/>
    </row>
    <row r="23" spans="1:13" s="215" customFormat="1" ht="15.75" customHeight="1">
      <c r="A23" s="614"/>
      <c r="B23" s="615"/>
      <c r="C23" s="226">
        <v>5</v>
      </c>
      <c r="D23" s="610"/>
      <c r="E23" s="611"/>
      <c r="F23" s="611"/>
      <c r="G23" s="226"/>
      <c r="H23" s="228"/>
      <c r="I23" s="229"/>
      <c r="J23" s="226"/>
      <c r="K23" s="610"/>
      <c r="L23" s="611"/>
    </row>
    <row r="24" spans="1:13" s="215" customFormat="1" ht="15.75" customHeight="1">
      <c r="A24" s="614"/>
      <c r="B24" s="615"/>
      <c r="C24" s="230" t="s">
        <v>208</v>
      </c>
      <c r="D24" s="610"/>
      <c r="E24" s="611"/>
      <c r="F24" s="611"/>
      <c r="G24" s="226"/>
      <c r="H24" s="228"/>
      <c r="I24" s="229"/>
      <c r="J24" s="226"/>
      <c r="K24" s="610"/>
      <c r="L24" s="611"/>
    </row>
    <row r="25" spans="1:13" s="215" customFormat="1" ht="15.75" customHeight="1">
      <c r="A25" s="614"/>
      <c r="B25" s="615"/>
      <c r="C25" s="230" t="s">
        <v>213</v>
      </c>
      <c r="D25" s="610"/>
      <c r="E25" s="611"/>
      <c r="F25" s="611"/>
      <c r="G25" s="226"/>
      <c r="H25" s="228"/>
      <c r="I25" s="229"/>
      <c r="J25" s="226"/>
      <c r="K25" s="610"/>
      <c r="L25" s="611"/>
    </row>
    <row r="26" spans="1:13" s="215" customFormat="1" ht="15.75" customHeight="1">
      <c r="A26" s="614"/>
      <c r="B26" s="615"/>
      <c r="C26" s="230" t="s">
        <v>209</v>
      </c>
      <c r="D26" s="610"/>
      <c r="E26" s="611"/>
      <c r="F26" s="611"/>
      <c r="G26" s="226"/>
      <c r="H26" s="228"/>
      <c r="I26" s="229"/>
      <c r="J26" s="226"/>
      <c r="K26" s="610"/>
      <c r="L26" s="611"/>
    </row>
    <row r="27" spans="1:13" s="215" customFormat="1" ht="15.75" customHeight="1">
      <c r="A27" s="614"/>
      <c r="B27" s="615"/>
      <c r="C27" s="230" t="s">
        <v>214</v>
      </c>
      <c r="D27" s="610"/>
      <c r="E27" s="611"/>
      <c r="F27" s="611"/>
      <c r="G27" s="226"/>
      <c r="H27" s="228"/>
      <c r="I27" s="229"/>
      <c r="J27" s="226"/>
      <c r="K27" s="610"/>
      <c r="L27" s="611"/>
    </row>
    <row r="28" spans="1:13" s="215" customFormat="1" ht="15.75" customHeight="1">
      <c r="A28" s="614"/>
      <c r="B28" s="615"/>
      <c r="C28" s="230" t="s">
        <v>215</v>
      </c>
      <c r="D28" s="610"/>
      <c r="E28" s="611"/>
      <c r="F28" s="611"/>
      <c r="G28" s="226"/>
      <c r="H28" s="228"/>
      <c r="I28" s="229"/>
      <c r="J28" s="226"/>
      <c r="K28" s="610"/>
      <c r="L28" s="611"/>
    </row>
    <row r="29" spans="1:13" s="215" customFormat="1" ht="15.75" customHeight="1">
      <c r="A29" s="616" t="s">
        <v>769</v>
      </c>
      <c r="B29" s="616"/>
      <c r="C29" s="616"/>
      <c r="D29" s="616"/>
      <c r="E29" s="616"/>
      <c r="F29" s="616"/>
      <c r="G29" s="616"/>
      <c r="H29" s="616"/>
      <c r="I29" s="616"/>
      <c r="J29" s="616"/>
      <c r="K29" s="616"/>
      <c r="L29" s="616"/>
    </row>
    <row r="30" spans="1:13" s="216" customFormat="1" ht="15.75" customHeight="1">
      <c r="A30" s="616"/>
      <c r="B30" s="616"/>
      <c r="C30" s="616"/>
      <c r="D30" s="616"/>
      <c r="E30" s="616"/>
      <c r="F30" s="616"/>
      <c r="G30" s="616"/>
      <c r="H30" s="616"/>
      <c r="I30" s="616"/>
      <c r="J30" s="616"/>
      <c r="K30" s="616"/>
      <c r="L30" s="616"/>
    </row>
    <row r="31" spans="1:13" s="201" customFormat="1" ht="16.350000000000001" customHeight="1">
      <c r="A31" s="614" t="s">
        <v>165</v>
      </c>
      <c r="B31" s="191">
        <v>1</v>
      </c>
      <c r="C31" s="191">
        <v>2</v>
      </c>
      <c r="D31" s="217">
        <v>3</v>
      </c>
      <c r="E31" s="217">
        <v>4</v>
      </c>
      <c r="F31" s="191">
        <v>5</v>
      </c>
      <c r="G31" s="191">
        <v>6</v>
      </c>
      <c r="H31" s="191">
        <v>7</v>
      </c>
      <c r="I31" s="191">
        <v>8</v>
      </c>
      <c r="J31" s="191">
        <v>9</v>
      </c>
      <c r="K31" s="218"/>
      <c r="L31" s="218"/>
      <c r="M31" s="219"/>
    </row>
    <row r="32" spans="1:13" s="215" customFormat="1" ht="16.350000000000001" customHeight="1">
      <c r="A32" s="614"/>
      <c r="B32" s="221" t="s">
        <v>210</v>
      </c>
      <c r="C32" s="221" t="s">
        <v>158</v>
      </c>
      <c r="D32" s="220" t="s">
        <v>211</v>
      </c>
      <c r="E32" s="220" t="s">
        <v>159</v>
      </c>
      <c r="F32" s="221" t="s">
        <v>408</v>
      </c>
      <c r="G32" s="222" t="s">
        <v>138</v>
      </c>
      <c r="H32" s="223" t="s">
        <v>212</v>
      </c>
      <c r="I32" s="222" t="s">
        <v>515</v>
      </c>
      <c r="J32" s="222" t="s">
        <v>144</v>
      </c>
      <c r="K32" s="224"/>
      <c r="L32" s="224"/>
      <c r="M32" s="216"/>
    </row>
    <row r="33" spans="1:13" s="201" customFormat="1" ht="15.75" customHeight="1">
      <c r="A33" s="615" t="s">
        <v>191</v>
      </c>
      <c r="B33" s="615"/>
      <c r="C33" s="175" t="s">
        <v>47</v>
      </c>
      <c r="D33" s="615" t="s">
        <v>12</v>
      </c>
      <c r="E33" s="617"/>
      <c r="F33" s="617"/>
      <c r="G33" s="175" t="s">
        <v>46</v>
      </c>
      <c r="H33" s="175" t="s">
        <v>516</v>
      </c>
      <c r="I33" s="175" t="s">
        <v>517</v>
      </c>
      <c r="J33" s="175" t="s">
        <v>353</v>
      </c>
      <c r="K33" s="615" t="s">
        <v>51</v>
      </c>
      <c r="L33" s="617"/>
      <c r="M33" s="219"/>
    </row>
    <row r="34" spans="1:13" s="215" customFormat="1" ht="15.75" customHeight="1">
      <c r="A34" s="614">
        <v>3</v>
      </c>
      <c r="B34" s="615" t="s">
        <v>519</v>
      </c>
      <c r="C34" s="226">
        <v>1</v>
      </c>
      <c r="D34" s="610" t="s">
        <v>403</v>
      </c>
      <c r="E34" s="611"/>
      <c r="F34" s="611"/>
      <c r="G34" s="226">
        <v>6</v>
      </c>
      <c r="H34" s="228">
        <v>3263.2886492098178</v>
      </c>
      <c r="I34" s="229">
        <v>543.88144153496967</v>
      </c>
      <c r="J34" s="248">
        <f>I34-I9</f>
        <v>-0.22625464988686872</v>
      </c>
      <c r="K34" s="610" t="s">
        <v>655</v>
      </c>
      <c r="L34" s="611"/>
      <c r="M34" s="216"/>
    </row>
    <row r="35" spans="1:13" s="215" customFormat="1" ht="15.75" customHeight="1">
      <c r="A35" s="614"/>
      <c r="B35" s="615"/>
      <c r="C35" s="226">
        <v>2</v>
      </c>
      <c r="D35" s="610" t="s">
        <v>556</v>
      </c>
      <c r="E35" s="611"/>
      <c r="F35" s="611"/>
      <c r="G35" s="226">
        <v>6</v>
      </c>
      <c r="H35" s="228">
        <v>3262.773616178245</v>
      </c>
      <c r="I35" s="229">
        <v>543.79560269637409</v>
      </c>
      <c r="J35" s="248">
        <f>I35-I10</f>
        <v>-0.14479542814160595</v>
      </c>
      <c r="K35" s="610" t="s">
        <v>655</v>
      </c>
      <c r="L35" s="611"/>
      <c r="M35" s="216"/>
    </row>
    <row r="36" spans="1:13" s="215" customFormat="1" ht="15.75" customHeight="1">
      <c r="A36" s="614"/>
      <c r="B36" s="615"/>
      <c r="C36" s="226">
        <v>3</v>
      </c>
      <c r="D36" s="610" t="s">
        <v>644</v>
      </c>
      <c r="E36" s="611"/>
      <c r="F36" s="611"/>
      <c r="G36" s="226">
        <v>6</v>
      </c>
      <c r="H36" s="228">
        <v>3262.4918139539886</v>
      </c>
      <c r="I36" s="229">
        <v>543.74863565899818</v>
      </c>
      <c r="J36" s="248">
        <f>I36-I8</f>
        <v>-0.41291159958007029</v>
      </c>
      <c r="K36" s="610" t="s">
        <v>655</v>
      </c>
      <c r="L36" s="611"/>
      <c r="M36" s="216"/>
    </row>
    <row r="37" spans="1:13" s="215" customFormat="1" ht="15.75" customHeight="1">
      <c r="A37" s="614"/>
      <c r="B37" s="615"/>
      <c r="C37" s="226">
        <v>4</v>
      </c>
      <c r="D37" s="610" t="s">
        <v>401</v>
      </c>
      <c r="E37" s="611"/>
      <c r="F37" s="611"/>
      <c r="G37" s="226">
        <v>11</v>
      </c>
      <c r="H37" s="228">
        <v>2906.2331863149061</v>
      </c>
      <c r="I37" s="229">
        <v>264.20301693771881</v>
      </c>
      <c r="J37" s="248">
        <f>I37-I11</f>
        <v>6.8488233295965983E-2</v>
      </c>
      <c r="K37" s="610" t="s">
        <v>655</v>
      </c>
      <c r="L37" s="611"/>
      <c r="M37" s="216"/>
    </row>
    <row r="38" spans="1:13" s="215" customFormat="1" ht="15.75" customHeight="1">
      <c r="A38" s="614"/>
      <c r="B38" s="615"/>
      <c r="C38" s="226">
        <v>5</v>
      </c>
      <c r="D38" s="610" t="s">
        <v>399</v>
      </c>
      <c r="E38" s="611"/>
      <c r="F38" s="611"/>
      <c r="G38" s="226">
        <v>12</v>
      </c>
      <c r="H38" s="228">
        <v>2907.6917231441371</v>
      </c>
      <c r="I38" s="229">
        <v>242.30764359534473</v>
      </c>
      <c r="J38" s="248">
        <f>I38-I12</f>
        <v>0.1565652360082197</v>
      </c>
      <c r="K38" s="610" t="s">
        <v>655</v>
      </c>
      <c r="L38" s="611"/>
      <c r="M38" s="216"/>
    </row>
    <row r="39" spans="1:13" s="215" customFormat="1" ht="15.75" customHeight="1">
      <c r="A39" s="614"/>
      <c r="B39" s="615"/>
      <c r="C39" s="230" t="s">
        <v>208</v>
      </c>
      <c r="D39" s="610" t="s">
        <v>404</v>
      </c>
      <c r="E39" s="611"/>
      <c r="F39" s="611"/>
      <c r="G39" s="226">
        <v>20</v>
      </c>
      <c r="H39" s="228">
        <v>2304.5724780335227</v>
      </c>
      <c r="I39" s="229">
        <v>115.22862390167616</v>
      </c>
      <c r="J39" s="248">
        <f>I39-I13</f>
        <v>9.2966066985979978E-3</v>
      </c>
      <c r="K39" s="610" t="s">
        <v>655</v>
      </c>
      <c r="L39" s="611"/>
      <c r="M39" s="216"/>
    </row>
    <row r="40" spans="1:13" s="215" customFormat="1" ht="15.75" customHeight="1">
      <c r="A40" s="614"/>
      <c r="B40" s="615"/>
      <c r="C40" s="230" t="s">
        <v>213</v>
      </c>
      <c r="D40" s="610" t="s">
        <v>402</v>
      </c>
      <c r="E40" s="611"/>
      <c r="F40" s="611"/>
      <c r="G40" s="226">
        <v>16</v>
      </c>
      <c r="H40" s="228">
        <v>2605.6076451382805</v>
      </c>
      <c r="I40" s="229">
        <v>162.85047782114253</v>
      </c>
      <c r="J40" s="248">
        <f>I40-I14</f>
        <v>-0.16952018391620527</v>
      </c>
      <c r="K40" s="610" t="s">
        <v>655</v>
      </c>
      <c r="L40" s="611"/>
      <c r="M40" s="216"/>
    </row>
    <row r="41" spans="1:13" s="215" customFormat="1" ht="15.75" customHeight="1">
      <c r="A41" s="614"/>
      <c r="B41" s="615"/>
      <c r="C41" s="230" t="s">
        <v>209</v>
      </c>
      <c r="D41" s="610" t="s">
        <v>400</v>
      </c>
      <c r="E41" s="611"/>
      <c r="F41" s="611"/>
      <c r="G41" s="228">
        <v>11</v>
      </c>
      <c r="H41" s="228">
        <v>2606.0481989700888</v>
      </c>
      <c r="I41" s="229">
        <v>236.91347263364446</v>
      </c>
      <c r="J41" s="248">
        <f>I41-I15</f>
        <v>-0.2161998921658892</v>
      </c>
      <c r="K41" s="610" t="s">
        <v>655</v>
      </c>
      <c r="L41" s="611"/>
      <c r="M41" s="216"/>
    </row>
    <row r="42" spans="1:13" s="215" customFormat="1" ht="15.75" customHeight="1">
      <c r="A42" s="614"/>
      <c r="B42" s="615"/>
      <c r="C42" s="230" t="s">
        <v>214</v>
      </c>
      <c r="D42" s="610"/>
      <c r="E42" s="611"/>
      <c r="F42" s="611"/>
      <c r="G42" s="226"/>
      <c r="H42" s="228"/>
      <c r="I42" s="229"/>
      <c r="J42" s="226"/>
      <c r="K42" s="619"/>
      <c r="L42" s="620"/>
    </row>
    <row r="43" spans="1:13" s="215" customFormat="1" ht="15.75" customHeight="1">
      <c r="A43" s="614"/>
      <c r="B43" s="615"/>
      <c r="C43" s="230" t="s">
        <v>215</v>
      </c>
      <c r="D43" s="610"/>
      <c r="E43" s="611"/>
      <c r="F43" s="611"/>
      <c r="G43" s="226"/>
      <c r="H43" s="228"/>
      <c r="I43" s="229"/>
      <c r="J43" s="226"/>
      <c r="K43" s="610"/>
      <c r="L43" s="611"/>
    </row>
    <row r="44" spans="1:13" s="225" customFormat="1" ht="15.75" customHeight="1">
      <c r="A44" s="612" t="s">
        <v>191</v>
      </c>
      <c r="B44" s="612"/>
      <c r="C44" s="233" t="s">
        <v>47</v>
      </c>
      <c r="D44" s="612" t="s">
        <v>12</v>
      </c>
      <c r="E44" s="613"/>
      <c r="F44" s="613"/>
      <c r="G44" s="233" t="s">
        <v>46</v>
      </c>
      <c r="H44" s="233" t="s">
        <v>516</v>
      </c>
      <c r="I44" s="233" t="s">
        <v>517</v>
      </c>
      <c r="J44" s="175" t="s">
        <v>353</v>
      </c>
      <c r="K44" s="612" t="s">
        <v>51</v>
      </c>
      <c r="L44" s="613"/>
      <c r="M44" s="234"/>
    </row>
    <row r="45" spans="1:13" s="215" customFormat="1" ht="15.75" customHeight="1">
      <c r="A45" s="614">
        <v>4</v>
      </c>
      <c r="B45" s="615" t="s">
        <v>159</v>
      </c>
      <c r="C45" s="226">
        <v>1</v>
      </c>
      <c r="D45" s="610"/>
      <c r="E45" s="611"/>
      <c r="F45" s="611"/>
      <c r="G45" s="226"/>
      <c r="H45" s="228"/>
      <c r="I45" s="229"/>
      <c r="J45" s="226"/>
      <c r="K45" s="610"/>
      <c r="L45" s="611"/>
    </row>
    <row r="46" spans="1:13" s="215" customFormat="1" ht="15.75" customHeight="1">
      <c r="A46" s="614"/>
      <c r="B46" s="615"/>
      <c r="C46" s="226">
        <v>2</v>
      </c>
      <c r="D46" s="610"/>
      <c r="E46" s="611"/>
      <c r="F46" s="611"/>
      <c r="G46" s="226"/>
      <c r="H46" s="228"/>
      <c r="I46" s="229"/>
      <c r="J46" s="226"/>
      <c r="K46" s="610"/>
      <c r="L46" s="611"/>
    </row>
    <row r="47" spans="1:13" s="215" customFormat="1" ht="15.75" customHeight="1">
      <c r="A47" s="614"/>
      <c r="B47" s="615"/>
      <c r="C47" s="226">
        <v>3</v>
      </c>
      <c r="D47" s="610"/>
      <c r="E47" s="611"/>
      <c r="F47" s="611"/>
      <c r="G47" s="226"/>
      <c r="H47" s="228"/>
      <c r="I47" s="229"/>
      <c r="J47" s="226"/>
      <c r="K47" s="610"/>
      <c r="L47" s="611"/>
    </row>
    <row r="48" spans="1:13" s="215" customFormat="1" ht="15.75" customHeight="1">
      <c r="A48" s="614"/>
      <c r="B48" s="615"/>
      <c r="C48" s="226">
        <v>4</v>
      </c>
      <c r="D48" s="610"/>
      <c r="E48" s="611"/>
      <c r="F48" s="611"/>
      <c r="G48" s="226"/>
      <c r="H48" s="228"/>
      <c r="I48" s="229"/>
      <c r="J48" s="226"/>
      <c r="K48" s="610"/>
      <c r="L48" s="611"/>
    </row>
    <row r="49" spans="1:13" s="215" customFormat="1" ht="15.75" customHeight="1">
      <c r="A49" s="614"/>
      <c r="B49" s="615"/>
      <c r="C49" s="226">
        <v>5</v>
      </c>
      <c r="D49" s="610"/>
      <c r="E49" s="611"/>
      <c r="F49" s="611"/>
      <c r="G49" s="226"/>
      <c r="H49" s="228"/>
      <c r="I49" s="229"/>
      <c r="J49" s="226"/>
      <c r="K49" s="610"/>
      <c r="L49" s="611"/>
    </row>
    <row r="50" spans="1:13" s="215" customFormat="1" ht="15.75" customHeight="1">
      <c r="A50" s="614"/>
      <c r="B50" s="615"/>
      <c r="C50" s="230" t="s">
        <v>208</v>
      </c>
      <c r="D50" s="610"/>
      <c r="E50" s="611"/>
      <c r="F50" s="611"/>
      <c r="G50" s="226"/>
      <c r="H50" s="228"/>
      <c r="I50" s="229"/>
      <c r="J50" s="226"/>
      <c r="K50" s="610"/>
      <c r="L50" s="611"/>
    </row>
    <row r="51" spans="1:13" s="215" customFormat="1" ht="15.75" customHeight="1">
      <c r="A51" s="614"/>
      <c r="B51" s="615"/>
      <c r="C51" s="230" t="s">
        <v>213</v>
      </c>
      <c r="D51" s="610"/>
      <c r="E51" s="611"/>
      <c r="F51" s="611"/>
      <c r="G51" s="226"/>
      <c r="H51" s="228"/>
      <c r="I51" s="229"/>
      <c r="J51" s="226"/>
      <c r="K51" s="610"/>
      <c r="L51" s="611"/>
    </row>
    <row r="52" spans="1:13" s="215" customFormat="1" ht="15.75" customHeight="1">
      <c r="A52" s="614"/>
      <c r="B52" s="615"/>
      <c r="C52" s="230" t="s">
        <v>209</v>
      </c>
      <c r="D52" s="610"/>
      <c r="E52" s="611"/>
      <c r="F52" s="611"/>
      <c r="G52" s="226"/>
      <c r="H52" s="228"/>
      <c r="I52" s="229"/>
      <c r="J52" s="226"/>
      <c r="K52" s="610"/>
      <c r="L52" s="611"/>
    </row>
    <row r="53" spans="1:13" s="215" customFormat="1" ht="15.75" customHeight="1">
      <c r="A53" s="614"/>
      <c r="B53" s="615"/>
      <c r="C53" s="230" t="s">
        <v>214</v>
      </c>
      <c r="D53" s="610"/>
      <c r="E53" s="611"/>
      <c r="F53" s="611"/>
      <c r="G53" s="226"/>
      <c r="H53" s="228"/>
      <c r="I53" s="229"/>
      <c r="J53" s="226"/>
      <c r="K53" s="610"/>
      <c r="L53" s="611"/>
    </row>
    <row r="54" spans="1:13" s="215" customFormat="1" ht="15.75" customHeight="1">
      <c r="A54" s="614"/>
      <c r="B54" s="615"/>
      <c r="C54" s="230" t="s">
        <v>215</v>
      </c>
      <c r="D54" s="610"/>
      <c r="E54" s="611"/>
      <c r="F54" s="611"/>
      <c r="G54" s="226"/>
      <c r="H54" s="228"/>
      <c r="I54" s="229"/>
      <c r="J54" s="226"/>
      <c r="K54" s="610"/>
      <c r="L54" s="611"/>
    </row>
    <row r="55" spans="1:13" s="215" customFormat="1" ht="15.75" customHeight="1">
      <c r="A55" s="616" t="s">
        <v>810</v>
      </c>
      <c r="B55" s="616"/>
      <c r="C55" s="616"/>
      <c r="D55" s="616"/>
      <c r="E55" s="616"/>
      <c r="F55" s="616"/>
      <c r="G55" s="616"/>
      <c r="H55" s="616"/>
      <c r="I55" s="616"/>
      <c r="J55" s="616"/>
      <c r="K55" s="616"/>
      <c r="L55" s="616"/>
    </row>
    <row r="56" spans="1:13" s="216" customFormat="1" ht="15.75" customHeight="1">
      <c r="A56" s="616"/>
      <c r="B56" s="616"/>
      <c r="C56" s="616"/>
      <c r="D56" s="616"/>
      <c r="E56" s="616"/>
      <c r="F56" s="616"/>
      <c r="G56" s="616"/>
      <c r="H56" s="616"/>
      <c r="I56" s="616"/>
      <c r="J56" s="616"/>
      <c r="K56" s="616"/>
      <c r="L56" s="616"/>
    </row>
    <row r="57" spans="1:13" s="201" customFormat="1" ht="16.350000000000001" customHeight="1">
      <c r="A57" s="614" t="s">
        <v>165</v>
      </c>
      <c r="B57" s="191">
        <v>1</v>
      </c>
      <c r="C57" s="191">
        <v>2</v>
      </c>
      <c r="D57" s="217">
        <v>3</v>
      </c>
      <c r="E57" s="217">
        <v>4</v>
      </c>
      <c r="F57" s="191">
        <v>5</v>
      </c>
      <c r="G57" s="191">
        <v>6</v>
      </c>
      <c r="H57" s="191">
        <v>7</v>
      </c>
      <c r="I57" s="191">
        <v>8</v>
      </c>
      <c r="J57" s="191">
        <v>9</v>
      </c>
      <c r="K57" s="218"/>
      <c r="L57" s="218"/>
      <c r="M57" s="219"/>
    </row>
    <row r="58" spans="1:13" s="215" customFormat="1" ht="16.350000000000001" customHeight="1">
      <c r="A58" s="614"/>
      <c r="B58" s="221" t="s">
        <v>210</v>
      </c>
      <c r="C58" s="221" t="s">
        <v>158</v>
      </c>
      <c r="D58" s="220" t="s">
        <v>211</v>
      </c>
      <c r="E58" s="220" t="s">
        <v>159</v>
      </c>
      <c r="F58" s="221" t="s">
        <v>408</v>
      </c>
      <c r="G58" s="222" t="s">
        <v>138</v>
      </c>
      <c r="H58" s="223" t="s">
        <v>212</v>
      </c>
      <c r="I58" s="222" t="s">
        <v>515</v>
      </c>
      <c r="J58" s="222" t="s">
        <v>144</v>
      </c>
      <c r="K58" s="224"/>
      <c r="L58" s="224"/>
      <c r="M58" s="216"/>
    </row>
    <row r="59" spans="1:13" s="201" customFormat="1" ht="15.75" customHeight="1">
      <c r="A59" s="615" t="s">
        <v>191</v>
      </c>
      <c r="B59" s="615"/>
      <c r="C59" s="175" t="s">
        <v>47</v>
      </c>
      <c r="D59" s="615" t="s">
        <v>12</v>
      </c>
      <c r="E59" s="617"/>
      <c r="F59" s="617"/>
      <c r="G59" s="175" t="s">
        <v>46</v>
      </c>
      <c r="H59" s="175" t="s">
        <v>516</v>
      </c>
      <c r="I59" s="175" t="s">
        <v>517</v>
      </c>
      <c r="J59" s="175" t="s">
        <v>353</v>
      </c>
      <c r="K59" s="615" t="s">
        <v>51</v>
      </c>
      <c r="L59" s="617"/>
      <c r="M59" s="219"/>
    </row>
    <row r="60" spans="1:13" s="215" customFormat="1" ht="15.75" customHeight="1">
      <c r="A60" s="614">
        <v>3</v>
      </c>
      <c r="B60" s="615" t="s">
        <v>519</v>
      </c>
      <c r="C60" s="226">
        <v>1</v>
      </c>
      <c r="D60" s="610" t="s">
        <v>644</v>
      </c>
      <c r="E60" s="611"/>
      <c r="F60" s="611"/>
      <c r="G60" s="226">
        <v>6</v>
      </c>
      <c r="H60" s="228">
        <v>3256.483500781555</v>
      </c>
      <c r="I60" s="229">
        <v>542.7472501302592</v>
      </c>
      <c r="J60" s="248">
        <f>I60-I36</f>
        <v>-1.0013855287389788</v>
      </c>
      <c r="K60" s="610" t="s">
        <v>655</v>
      </c>
      <c r="L60" s="611"/>
      <c r="M60" s="216"/>
    </row>
    <row r="61" spans="1:13" s="215" customFormat="1" ht="15.75" customHeight="1">
      <c r="A61" s="614"/>
      <c r="B61" s="615"/>
      <c r="C61" s="226">
        <v>2</v>
      </c>
      <c r="D61" s="610" t="s">
        <v>403</v>
      </c>
      <c r="E61" s="611"/>
      <c r="F61" s="611"/>
      <c r="G61" s="226">
        <v>6</v>
      </c>
      <c r="H61" s="228">
        <v>3256.2994190829045</v>
      </c>
      <c r="I61" s="229">
        <v>542.71656984715071</v>
      </c>
      <c r="J61" s="248">
        <f>I61-I34</f>
        <v>-1.1648716878189589</v>
      </c>
      <c r="K61" s="610" t="s">
        <v>655</v>
      </c>
      <c r="L61" s="611"/>
      <c r="M61" s="216"/>
    </row>
    <row r="62" spans="1:13" s="215" customFormat="1" ht="15.75" customHeight="1">
      <c r="A62" s="614"/>
      <c r="B62" s="615"/>
      <c r="C62" s="226">
        <v>3</v>
      </c>
      <c r="D62" s="610" t="s">
        <v>556</v>
      </c>
      <c r="E62" s="611"/>
      <c r="F62" s="611"/>
      <c r="G62" s="226">
        <v>6</v>
      </c>
      <c r="H62" s="228">
        <v>3256.047699372004</v>
      </c>
      <c r="I62" s="229">
        <v>542.67461656200055</v>
      </c>
      <c r="J62" s="248">
        <f>I62-I35</f>
        <v>-1.1209861343735383</v>
      </c>
      <c r="K62" s="610" t="s">
        <v>655</v>
      </c>
      <c r="L62" s="611"/>
      <c r="M62" s="216"/>
    </row>
    <row r="63" spans="1:13" s="215" customFormat="1" ht="15.75" customHeight="1">
      <c r="A63" s="614"/>
      <c r="B63" s="615"/>
      <c r="C63" s="226">
        <v>4</v>
      </c>
      <c r="D63" s="610" t="s">
        <v>793</v>
      </c>
      <c r="E63" s="611"/>
      <c r="F63" s="611"/>
      <c r="G63" s="226">
        <v>10</v>
      </c>
      <c r="H63" s="228">
        <v>3060.2855570802053</v>
      </c>
      <c r="I63" s="229">
        <v>306.02855570802052</v>
      </c>
      <c r="J63" s="248"/>
      <c r="K63" s="610" t="s">
        <v>814</v>
      </c>
      <c r="L63" s="611"/>
      <c r="M63" s="216"/>
    </row>
    <row r="64" spans="1:13" s="215" customFormat="1" ht="15.75" customHeight="1">
      <c r="A64" s="614"/>
      <c r="B64" s="615"/>
      <c r="C64" s="226">
        <v>5</v>
      </c>
      <c r="D64" s="610" t="s">
        <v>401</v>
      </c>
      <c r="E64" s="611"/>
      <c r="F64" s="611"/>
      <c r="G64" s="226">
        <v>11</v>
      </c>
      <c r="H64" s="228">
        <v>2907.2835010172926</v>
      </c>
      <c r="I64" s="229">
        <v>264.29850009248105</v>
      </c>
      <c r="J64" s="248">
        <f>I64-I37</f>
        <v>9.548315476223479E-2</v>
      </c>
      <c r="K64" s="610" t="s">
        <v>655</v>
      </c>
      <c r="L64" s="611"/>
      <c r="M64" s="216"/>
    </row>
    <row r="65" spans="1:13" s="215" customFormat="1" ht="15.75" customHeight="1">
      <c r="A65" s="614"/>
      <c r="B65" s="615"/>
      <c r="C65" s="230" t="s">
        <v>208</v>
      </c>
      <c r="D65" s="610" t="s">
        <v>794</v>
      </c>
      <c r="E65" s="611"/>
      <c r="F65" s="611"/>
      <c r="G65" s="226">
        <v>20</v>
      </c>
      <c r="H65" s="228">
        <v>2267.3484796212942</v>
      </c>
      <c r="I65" s="229">
        <v>113.3674239810647</v>
      </c>
      <c r="J65" s="248"/>
      <c r="K65" s="610" t="s">
        <v>815</v>
      </c>
      <c r="L65" s="611"/>
      <c r="M65" s="216"/>
    </row>
    <row r="66" spans="1:13" s="215" customFormat="1" ht="15.75" customHeight="1">
      <c r="A66" s="614"/>
      <c r="B66" s="615"/>
      <c r="C66" s="230" t="s">
        <v>213</v>
      </c>
      <c r="D66" s="610" t="s">
        <v>404</v>
      </c>
      <c r="E66" s="611"/>
      <c r="F66" s="611"/>
      <c r="G66" s="226">
        <v>20</v>
      </c>
      <c r="H66" s="228">
        <v>2303.5152387018284</v>
      </c>
      <c r="I66" s="229">
        <v>115.1757619350914</v>
      </c>
      <c r="J66" s="248">
        <f>I66-I39</f>
        <v>-5.286196658475717E-2</v>
      </c>
      <c r="K66" s="610" t="s">
        <v>655</v>
      </c>
      <c r="L66" s="611"/>
      <c r="M66" s="216"/>
    </row>
    <row r="67" spans="1:13" s="215" customFormat="1" ht="15.75" customHeight="1">
      <c r="A67" s="614"/>
      <c r="B67" s="615"/>
      <c r="C67" s="230" t="s">
        <v>209</v>
      </c>
      <c r="D67" s="610" t="s">
        <v>402</v>
      </c>
      <c r="E67" s="611"/>
      <c r="F67" s="611"/>
      <c r="G67" s="228">
        <v>16</v>
      </c>
      <c r="H67" s="228">
        <v>2604.9314257486926</v>
      </c>
      <c r="I67" s="229">
        <v>162.80821410929329</v>
      </c>
      <c r="J67" s="248">
        <f>I67-I40</f>
        <v>-4.2263711849244601E-2</v>
      </c>
      <c r="K67" s="610" t="s">
        <v>655</v>
      </c>
      <c r="L67" s="611"/>
      <c r="M67" s="216"/>
    </row>
    <row r="68" spans="1:13" s="215" customFormat="1" ht="15.75" customHeight="1">
      <c r="A68" s="614"/>
      <c r="B68" s="615"/>
      <c r="C68" s="230" t="s">
        <v>214</v>
      </c>
      <c r="D68" s="610" t="s">
        <v>399</v>
      </c>
      <c r="E68" s="611"/>
      <c r="F68" s="611"/>
      <c r="G68" s="226">
        <v>12</v>
      </c>
      <c r="H68" s="228">
        <v>2907.6225921398959</v>
      </c>
      <c r="I68" s="229">
        <v>242.3018826783246</v>
      </c>
      <c r="J68" s="226"/>
      <c r="K68" s="610" t="s">
        <v>655</v>
      </c>
      <c r="L68" s="611"/>
    </row>
    <row r="69" spans="1:13" s="215" customFormat="1" ht="15.75" customHeight="1">
      <c r="A69" s="614"/>
      <c r="B69" s="615"/>
      <c r="C69" s="230" t="s">
        <v>215</v>
      </c>
      <c r="D69" s="610"/>
      <c r="E69" s="611"/>
      <c r="F69" s="611"/>
      <c r="G69" s="226"/>
      <c r="H69" s="228"/>
      <c r="I69" s="229"/>
      <c r="J69" s="226"/>
      <c r="K69" s="610"/>
      <c r="L69" s="611"/>
    </row>
    <row r="70" spans="1:13" s="225" customFormat="1" ht="15.75" customHeight="1">
      <c r="A70" s="612" t="s">
        <v>191</v>
      </c>
      <c r="B70" s="612"/>
      <c r="C70" s="233" t="s">
        <v>47</v>
      </c>
      <c r="D70" s="612" t="s">
        <v>12</v>
      </c>
      <c r="E70" s="613"/>
      <c r="F70" s="613"/>
      <c r="G70" s="233" t="s">
        <v>46</v>
      </c>
      <c r="H70" s="233" t="s">
        <v>516</v>
      </c>
      <c r="I70" s="233" t="s">
        <v>517</v>
      </c>
      <c r="J70" s="175" t="s">
        <v>353</v>
      </c>
      <c r="K70" s="612" t="s">
        <v>50</v>
      </c>
      <c r="L70" s="613"/>
      <c r="M70" s="234"/>
    </row>
    <row r="71" spans="1:13" s="215" customFormat="1" ht="15.75" customHeight="1">
      <c r="A71" s="614">
        <v>4</v>
      </c>
      <c r="B71" s="615" t="s">
        <v>159</v>
      </c>
      <c r="C71" s="226">
        <v>1</v>
      </c>
      <c r="D71" s="610" t="s">
        <v>809</v>
      </c>
      <c r="E71" s="611"/>
      <c r="F71" s="611"/>
      <c r="G71" s="226">
        <v>6</v>
      </c>
      <c r="H71" s="228">
        <v>2858.0768172635617</v>
      </c>
      <c r="I71" s="229">
        <v>476.34613621059361</v>
      </c>
      <c r="J71" s="226"/>
      <c r="K71" s="610" t="s">
        <v>816</v>
      </c>
      <c r="L71" s="611"/>
    </row>
    <row r="72" spans="1:13" s="215" customFormat="1" ht="15.75" customHeight="1">
      <c r="A72" s="614"/>
      <c r="B72" s="615"/>
      <c r="C72" s="226">
        <v>2</v>
      </c>
      <c r="D72" s="610" t="s">
        <v>802</v>
      </c>
      <c r="E72" s="611"/>
      <c r="F72" s="611"/>
      <c r="G72" s="226">
        <v>15</v>
      </c>
      <c r="H72" s="228">
        <v>2571.3933215395896</v>
      </c>
      <c r="I72" s="229">
        <v>171.42622143597265</v>
      </c>
      <c r="J72" s="226"/>
      <c r="K72" s="610" t="s">
        <v>817</v>
      </c>
      <c r="L72" s="611"/>
    </row>
    <row r="73" spans="1:13" s="215" customFormat="1" ht="15.75" customHeight="1">
      <c r="A73" s="614"/>
      <c r="B73" s="615"/>
      <c r="C73" s="226">
        <v>3</v>
      </c>
      <c r="D73" s="610"/>
      <c r="E73" s="611"/>
      <c r="F73" s="611"/>
      <c r="G73" s="226"/>
      <c r="H73" s="228"/>
      <c r="I73" s="229"/>
      <c r="J73" s="226"/>
      <c r="K73" s="610"/>
      <c r="L73" s="611"/>
    </row>
    <row r="74" spans="1:13" s="215" customFormat="1" ht="15.75" customHeight="1">
      <c r="A74" s="614"/>
      <c r="B74" s="615"/>
      <c r="C74" s="226">
        <v>4</v>
      </c>
      <c r="D74" s="610"/>
      <c r="E74" s="611"/>
      <c r="F74" s="611"/>
      <c r="G74" s="226"/>
      <c r="H74" s="228"/>
      <c r="I74" s="229"/>
      <c r="J74" s="226"/>
      <c r="K74" s="610"/>
      <c r="L74" s="611"/>
    </row>
    <row r="75" spans="1:13" s="215" customFormat="1" ht="15.75" customHeight="1">
      <c r="A75" s="614"/>
      <c r="B75" s="615"/>
      <c r="C75" s="226">
        <v>5</v>
      </c>
      <c r="D75" s="610"/>
      <c r="E75" s="611"/>
      <c r="F75" s="611"/>
      <c r="G75" s="226"/>
      <c r="H75" s="228"/>
      <c r="I75" s="229"/>
      <c r="J75" s="226"/>
      <c r="K75" s="610"/>
      <c r="L75" s="611"/>
    </row>
    <row r="76" spans="1:13" s="215" customFormat="1" ht="15.75" customHeight="1">
      <c r="A76" s="614"/>
      <c r="B76" s="615"/>
      <c r="C76" s="230" t="s">
        <v>208</v>
      </c>
      <c r="D76" s="610"/>
      <c r="E76" s="611"/>
      <c r="F76" s="611"/>
      <c r="G76" s="226"/>
      <c r="H76" s="228"/>
      <c r="I76" s="229"/>
      <c r="J76" s="226"/>
      <c r="K76" s="610"/>
      <c r="L76" s="611"/>
    </row>
    <row r="77" spans="1:13" s="215" customFormat="1" ht="15.75" customHeight="1">
      <c r="A77" s="614"/>
      <c r="B77" s="615"/>
      <c r="C77" s="230" t="s">
        <v>213</v>
      </c>
      <c r="D77" s="610"/>
      <c r="E77" s="611"/>
      <c r="F77" s="611"/>
      <c r="G77" s="226"/>
      <c r="H77" s="228"/>
      <c r="I77" s="229"/>
      <c r="J77" s="226"/>
      <c r="K77" s="610"/>
      <c r="L77" s="611"/>
    </row>
    <row r="78" spans="1:13" s="215" customFormat="1" ht="15.75" customHeight="1">
      <c r="A78" s="614"/>
      <c r="B78" s="615"/>
      <c r="C78" s="230" t="s">
        <v>209</v>
      </c>
      <c r="D78" s="610"/>
      <c r="E78" s="611"/>
      <c r="F78" s="611"/>
      <c r="G78" s="226"/>
      <c r="H78" s="228"/>
      <c r="I78" s="229"/>
      <c r="J78" s="226"/>
      <c r="K78" s="610"/>
      <c r="L78" s="611"/>
    </row>
    <row r="79" spans="1:13" s="215" customFormat="1" ht="15.75" customHeight="1">
      <c r="A79" s="614"/>
      <c r="B79" s="615"/>
      <c r="C79" s="230" t="s">
        <v>214</v>
      </c>
      <c r="D79" s="610"/>
      <c r="E79" s="611"/>
      <c r="F79" s="611"/>
      <c r="G79" s="226"/>
      <c r="H79" s="228"/>
      <c r="I79" s="229"/>
      <c r="J79" s="226"/>
      <c r="K79" s="610"/>
      <c r="L79" s="611"/>
    </row>
    <row r="80" spans="1:13" s="215" customFormat="1" ht="15.75" customHeight="1">
      <c r="A80" s="614"/>
      <c r="B80" s="615"/>
      <c r="C80" s="230" t="s">
        <v>215</v>
      </c>
      <c r="D80" s="610"/>
      <c r="E80" s="611"/>
      <c r="F80" s="611"/>
      <c r="G80" s="226"/>
      <c r="H80" s="228"/>
      <c r="I80" s="229"/>
      <c r="J80" s="226"/>
      <c r="K80" s="610"/>
      <c r="L80" s="611"/>
    </row>
    <row r="81" spans="1:13" s="215" customFormat="1" ht="15.75" customHeight="1">
      <c r="A81" s="616" t="s">
        <v>843</v>
      </c>
      <c r="B81" s="616"/>
      <c r="C81" s="616"/>
      <c r="D81" s="616"/>
      <c r="E81" s="616"/>
      <c r="F81" s="616"/>
      <c r="G81" s="616"/>
      <c r="H81" s="616"/>
      <c r="I81" s="616"/>
      <c r="J81" s="616"/>
      <c r="K81" s="616"/>
      <c r="L81" s="616"/>
    </row>
    <row r="82" spans="1:13" s="216" customFormat="1" ht="15.75" customHeight="1">
      <c r="A82" s="616"/>
      <c r="B82" s="616"/>
      <c r="C82" s="616"/>
      <c r="D82" s="616"/>
      <c r="E82" s="616"/>
      <c r="F82" s="616"/>
      <c r="G82" s="616"/>
      <c r="H82" s="616"/>
      <c r="I82" s="616"/>
      <c r="J82" s="616"/>
      <c r="K82" s="616"/>
      <c r="L82" s="616"/>
    </row>
    <row r="83" spans="1:13" s="201" customFormat="1" ht="16.350000000000001" customHeight="1">
      <c r="A83" s="614" t="s">
        <v>165</v>
      </c>
      <c r="B83" s="191">
        <v>1</v>
      </c>
      <c r="C83" s="191">
        <v>2</v>
      </c>
      <c r="D83" s="217">
        <v>3</v>
      </c>
      <c r="E83" s="217">
        <v>4</v>
      </c>
      <c r="F83" s="191">
        <v>5</v>
      </c>
      <c r="G83" s="191">
        <v>6</v>
      </c>
      <c r="H83" s="191">
        <v>7</v>
      </c>
      <c r="I83" s="191">
        <v>8</v>
      </c>
      <c r="J83" s="191">
        <v>9</v>
      </c>
      <c r="K83" s="218"/>
      <c r="L83" s="218"/>
      <c r="M83" s="219"/>
    </row>
    <row r="84" spans="1:13" s="215" customFormat="1" ht="16.350000000000001" customHeight="1">
      <c r="A84" s="614"/>
      <c r="B84" s="221" t="s">
        <v>210</v>
      </c>
      <c r="C84" s="221" t="s">
        <v>158</v>
      </c>
      <c r="D84" s="220" t="s">
        <v>211</v>
      </c>
      <c r="E84" s="220" t="s">
        <v>159</v>
      </c>
      <c r="F84" s="221" t="s">
        <v>408</v>
      </c>
      <c r="G84" s="222" t="s">
        <v>138</v>
      </c>
      <c r="H84" s="223" t="s">
        <v>212</v>
      </c>
      <c r="I84" s="222" t="s">
        <v>515</v>
      </c>
      <c r="J84" s="222" t="s">
        <v>144</v>
      </c>
      <c r="K84" s="224"/>
      <c r="L84" s="224"/>
      <c r="M84" s="216"/>
    </row>
    <row r="85" spans="1:13" s="201" customFormat="1" ht="15.75" customHeight="1">
      <c r="A85" s="615" t="s">
        <v>191</v>
      </c>
      <c r="B85" s="615"/>
      <c r="C85" s="175" t="s">
        <v>47</v>
      </c>
      <c r="D85" s="615" t="s">
        <v>12</v>
      </c>
      <c r="E85" s="617"/>
      <c r="F85" s="617"/>
      <c r="G85" s="175" t="s">
        <v>46</v>
      </c>
      <c r="H85" s="175" t="s">
        <v>516</v>
      </c>
      <c r="I85" s="175" t="s">
        <v>517</v>
      </c>
      <c r="J85" s="175" t="s">
        <v>353</v>
      </c>
      <c r="K85" s="615" t="s">
        <v>51</v>
      </c>
      <c r="L85" s="617"/>
      <c r="M85" s="219"/>
    </row>
    <row r="86" spans="1:13" s="215" customFormat="1" ht="15.75" customHeight="1">
      <c r="A86" s="614">
        <v>3</v>
      </c>
      <c r="B86" s="615" t="s">
        <v>519</v>
      </c>
      <c r="C86" s="226">
        <v>1</v>
      </c>
      <c r="D86" s="610" t="s">
        <v>403</v>
      </c>
      <c r="E86" s="611"/>
      <c r="F86" s="611"/>
      <c r="G86" s="226">
        <v>6</v>
      </c>
      <c r="H86" s="228">
        <v>3256.6542939111682</v>
      </c>
      <c r="I86" s="229">
        <v>542.77571565186133</v>
      </c>
      <c r="J86" s="248">
        <f>I86-I61</f>
        <v>5.9145804710624361E-2</v>
      </c>
      <c r="K86" s="610" t="s">
        <v>655</v>
      </c>
      <c r="L86" s="611"/>
      <c r="M86" s="216"/>
    </row>
    <row r="87" spans="1:13" s="215" customFormat="1" ht="15.75" customHeight="1">
      <c r="A87" s="614"/>
      <c r="B87" s="615"/>
      <c r="C87" s="226">
        <v>2</v>
      </c>
      <c r="D87" s="610" t="s">
        <v>556</v>
      </c>
      <c r="E87" s="611"/>
      <c r="F87" s="611"/>
      <c r="G87" s="226">
        <v>6</v>
      </c>
      <c r="H87" s="228">
        <v>3256.2423605722042</v>
      </c>
      <c r="I87" s="229">
        <v>542.70706009536741</v>
      </c>
      <c r="J87" s="248">
        <f>I87-I62</f>
        <v>3.2443533366858901E-2</v>
      </c>
      <c r="K87" s="610" t="s">
        <v>655</v>
      </c>
      <c r="L87" s="611"/>
      <c r="M87" s="216"/>
    </row>
    <row r="88" spans="1:13" s="215" customFormat="1" ht="15.75" customHeight="1">
      <c r="A88" s="614"/>
      <c r="B88" s="615"/>
      <c r="C88" s="226">
        <v>3</v>
      </c>
      <c r="D88" s="610" t="s">
        <v>793</v>
      </c>
      <c r="E88" s="611"/>
      <c r="F88" s="611"/>
      <c r="G88" s="226">
        <v>10</v>
      </c>
      <c r="H88" s="228">
        <v>3097.0729816360408</v>
      </c>
      <c r="I88" s="229">
        <v>309.70729816360409</v>
      </c>
      <c r="J88" s="248">
        <f>I88-I63</f>
        <v>3.6787424555835742</v>
      </c>
      <c r="K88" s="618" t="s">
        <v>872</v>
      </c>
      <c r="L88" s="611"/>
      <c r="M88" s="216"/>
    </row>
    <row r="89" spans="1:13" s="215" customFormat="1" ht="15.75" customHeight="1">
      <c r="A89" s="614"/>
      <c r="B89" s="615"/>
      <c r="C89" s="226">
        <v>4</v>
      </c>
      <c r="D89" s="610" t="s">
        <v>401</v>
      </c>
      <c r="E89" s="611"/>
      <c r="F89" s="611"/>
      <c r="G89" s="226">
        <v>11</v>
      </c>
      <c r="H89" s="228">
        <v>2907.795523992133</v>
      </c>
      <c r="I89" s="229">
        <v>264.34504763564848</v>
      </c>
      <c r="J89" s="248">
        <f>I89-I64</f>
        <v>4.6547543167434924E-2</v>
      </c>
      <c r="K89" s="610" t="s">
        <v>655</v>
      </c>
      <c r="L89" s="611"/>
      <c r="M89" s="216"/>
    </row>
    <row r="90" spans="1:13" s="215" customFormat="1" ht="15.75" customHeight="1">
      <c r="A90" s="614"/>
      <c r="B90" s="615"/>
      <c r="C90" s="226">
        <v>5</v>
      </c>
      <c r="D90" s="610" t="s">
        <v>399</v>
      </c>
      <c r="E90" s="611"/>
      <c r="F90" s="611"/>
      <c r="G90" s="226">
        <v>12</v>
      </c>
      <c r="H90" s="228">
        <v>2907.7961498335249</v>
      </c>
      <c r="I90" s="229">
        <v>242.31634581946039</v>
      </c>
      <c r="J90" s="248">
        <f>I90-I68</f>
        <v>1.4463141135792057E-2</v>
      </c>
      <c r="K90" s="610" t="s">
        <v>655</v>
      </c>
      <c r="L90" s="611"/>
      <c r="M90" s="216"/>
    </row>
    <row r="91" spans="1:13" s="215" customFormat="1" ht="15.75" customHeight="1">
      <c r="A91" s="614"/>
      <c r="B91" s="615"/>
      <c r="C91" s="230" t="s">
        <v>208</v>
      </c>
      <c r="D91" s="610" t="s">
        <v>404</v>
      </c>
      <c r="E91" s="611"/>
      <c r="F91" s="611"/>
      <c r="G91" s="226">
        <v>20</v>
      </c>
      <c r="H91" s="228">
        <v>2301.862746687058</v>
      </c>
      <c r="I91" s="229">
        <v>115.09313733435287</v>
      </c>
      <c r="J91" s="248">
        <f>I91-I66</f>
        <v>-8.262460073852651E-2</v>
      </c>
      <c r="K91" s="610" t="s">
        <v>655</v>
      </c>
      <c r="L91" s="611"/>
      <c r="M91" s="216"/>
    </row>
    <row r="92" spans="1:13" s="215" customFormat="1" ht="15.75" customHeight="1">
      <c r="A92" s="614"/>
      <c r="B92" s="615"/>
      <c r="C92" s="230" t="s">
        <v>213</v>
      </c>
      <c r="D92" s="610" t="s">
        <v>794</v>
      </c>
      <c r="E92" s="611"/>
      <c r="F92" s="611"/>
      <c r="G92" s="226">
        <v>20</v>
      </c>
      <c r="H92" s="228">
        <v>2304.0398302030112</v>
      </c>
      <c r="I92" s="229">
        <v>115.20199151015058</v>
      </c>
      <c r="J92" s="248">
        <f>I92-I65</f>
        <v>1.8345675290858736</v>
      </c>
      <c r="K92" s="610" t="s">
        <v>655</v>
      </c>
      <c r="L92" s="611"/>
      <c r="M92" s="216"/>
    </row>
    <row r="93" spans="1:13" s="215" customFormat="1" ht="15.75" customHeight="1">
      <c r="A93" s="614"/>
      <c r="B93" s="615"/>
      <c r="C93" s="230" t="s">
        <v>209</v>
      </c>
      <c r="D93" s="610" t="s">
        <v>402</v>
      </c>
      <c r="E93" s="611"/>
      <c r="F93" s="611"/>
      <c r="G93" s="228">
        <v>16</v>
      </c>
      <c r="H93" s="228">
        <v>2604.7644965830614</v>
      </c>
      <c r="I93" s="229">
        <v>162.79778103644134</v>
      </c>
      <c r="J93" s="248">
        <f>I93-I67</f>
        <v>-1.0433072851952829E-2</v>
      </c>
      <c r="K93" s="610" t="s">
        <v>655</v>
      </c>
      <c r="L93" s="611"/>
      <c r="M93" s="216"/>
    </row>
    <row r="94" spans="1:13" s="215" customFormat="1" ht="15.75" customHeight="1">
      <c r="A94" s="614"/>
      <c r="B94" s="615"/>
      <c r="C94" s="230" t="s">
        <v>214</v>
      </c>
      <c r="D94" s="610"/>
      <c r="E94" s="611"/>
      <c r="F94" s="611"/>
      <c r="G94" s="226"/>
      <c r="H94" s="228"/>
      <c r="I94" s="229"/>
      <c r="J94" s="226"/>
      <c r="K94" s="610"/>
      <c r="L94" s="611"/>
    </row>
    <row r="95" spans="1:13" s="215" customFormat="1" ht="15.75" customHeight="1">
      <c r="A95" s="614"/>
      <c r="B95" s="615"/>
      <c r="C95" s="230" t="s">
        <v>215</v>
      </c>
      <c r="D95" s="610"/>
      <c r="E95" s="611"/>
      <c r="F95" s="611"/>
      <c r="G95" s="226"/>
      <c r="H95" s="228"/>
      <c r="I95" s="229"/>
      <c r="J95" s="226"/>
      <c r="K95" s="610"/>
      <c r="L95" s="611"/>
    </row>
    <row r="96" spans="1:13" s="225" customFormat="1" ht="15.75" customHeight="1">
      <c r="A96" s="612" t="s">
        <v>191</v>
      </c>
      <c r="B96" s="612"/>
      <c r="C96" s="233" t="s">
        <v>47</v>
      </c>
      <c r="D96" s="612" t="s">
        <v>12</v>
      </c>
      <c r="E96" s="613"/>
      <c r="F96" s="613"/>
      <c r="G96" s="233" t="s">
        <v>46</v>
      </c>
      <c r="H96" s="233" t="s">
        <v>516</v>
      </c>
      <c r="I96" s="233" t="s">
        <v>517</v>
      </c>
      <c r="J96" s="175" t="s">
        <v>353</v>
      </c>
      <c r="K96" s="612" t="s">
        <v>51</v>
      </c>
      <c r="L96" s="613"/>
      <c r="M96" s="234"/>
    </row>
    <row r="97" spans="1:13" s="215" customFormat="1" ht="15.75" customHeight="1">
      <c r="A97" s="614">
        <v>4</v>
      </c>
      <c r="B97" s="615" t="s">
        <v>159</v>
      </c>
      <c r="C97" s="226">
        <v>1</v>
      </c>
      <c r="D97" s="610" t="s">
        <v>809</v>
      </c>
      <c r="E97" s="611"/>
      <c r="F97" s="611"/>
      <c r="G97" s="226">
        <v>6</v>
      </c>
      <c r="H97" s="228">
        <v>2895.771318991458</v>
      </c>
      <c r="I97" s="229">
        <v>482.62855316524298</v>
      </c>
      <c r="J97" s="248">
        <f>I97-I71</f>
        <v>6.2824169546493636</v>
      </c>
      <c r="K97" s="618" t="s">
        <v>872</v>
      </c>
      <c r="L97" s="611"/>
    </row>
    <row r="98" spans="1:13" s="215" customFormat="1" ht="15.75" customHeight="1">
      <c r="A98" s="614"/>
      <c r="B98" s="615"/>
      <c r="C98" s="226">
        <v>2</v>
      </c>
      <c r="D98" s="610" t="s">
        <v>802</v>
      </c>
      <c r="E98" s="611"/>
      <c r="F98" s="611"/>
      <c r="G98" s="226">
        <v>15</v>
      </c>
      <c r="H98" s="228">
        <v>2618.7749328334471</v>
      </c>
      <c r="I98" s="229">
        <v>174.5849955222298</v>
      </c>
      <c r="J98" s="248">
        <f>I98-I72</f>
        <v>3.1587740862571536</v>
      </c>
      <c r="K98" s="618" t="s">
        <v>872</v>
      </c>
      <c r="L98" s="611"/>
    </row>
    <row r="99" spans="1:13" s="215" customFormat="1" ht="15.75" customHeight="1">
      <c r="A99" s="614"/>
      <c r="B99" s="615"/>
      <c r="C99" s="226">
        <v>3</v>
      </c>
      <c r="D99" s="610"/>
      <c r="E99" s="611"/>
      <c r="F99" s="611"/>
      <c r="G99" s="226"/>
      <c r="H99" s="228"/>
      <c r="I99" s="229"/>
      <c r="J99" s="226"/>
      <c r="K99" s="610"/>
      <c r="L99" s="611"/>
    </row>
    <row r="100" spans="1:13" s="215" customFormat="1" ht="15.75" customHeight="1">
      <c r="A100" s="614"/>
      <c r="B100" s="615"/>
      <c r="C100" s="226">
        <v>4</v>
      </c>
      <c r="D100" s="610"/>
      <c r="E100" s="611"/>
      <c r="F100" s="611"/>
      <c r="G100" s="226"/>
      <c r="H100" s="228"/>
      <c r="I100" s="229"/>
      <c r="J100" s="226"/>
      <c r="K100" s="610"/>
      <c r="L100" s="611"/>
    </row>
    <row r="101" spans="1:13" s="215" customFormat="1" ht="15.75" customHeight="1">
      <c r="A101" s="614"/>
      <c r="B101" s="615"/>
      <c r="C101" s="226">
        <v>5</v>
      </c>
      <c r="D101" s="610"/>
      <c r="E101" s="611"/>
      <c r="F101" s="611"/>
      <c r="G101" s="226"/>
      <c r="H101" s="228"/>
      <c r="I101" s="229"/>
      <c r="J101" s="226"/>
      <c r="K101" s="610"/>
      <c r="L101" s="611"/>
    </row>
    <row r="102" spans="1:13" s="215" customFormat="1" ht="15.75" customHeight="1">
      <c r="A102" s="614"/>
      <c r="B102" s="615"/>
      <c r="C102" s="230" t="s">
        <v>208</v>
      </c>
      <c r="D102" s="610"/>
      <c r="E102" s="611"/>
      <c r="F102" s="611"/>
      <c r="G102" s="226"/>
      <c r="H102" s="228"/>
      <c r="I102" s="229"/>
      <c r="J102" s="226"/>
      <c r="K102" s="610"/>
      <c r="L102" s="611"/>
    </row>
    <row r="103" spans="1:13" s="215" customFormat="1" ht="15.75" customHeight="1">
      <c r="A103" s="614"/>
      <c r="B103" s="615"/>
      <c r="C103" s="230" t="s">
        <v>213</v>
      </c>
      <c r="D103" s="610"/>
      <c r="E103" s="611"/>
      <c r="F103" s="611"/>
      <c r="G103" s="226"/>
      <c r="H103" s="228"/>
      <c r="I103" s="229"/>
      <c r="J103" s="226"/>
      <c r="K103" s="610"/>
      <c r="L103" s="611"/>
    </row>
    <row r="104" spans="1:13" s="215" customFormat="1" ht="15.75" customHeight="1">
      <c r="A104" s="614"/>
      <c r="B104" s="615"/>
      <c r="C104" s="230" t="s">
        <v>209</v>
      </c>
      <c r="D104" s="610"/>
      <c r="E104" s="611"/>
      <c r="F104" s="611"/>
      <c r="G104" s="226"/>
      <c r="H104" s="228"/>
      <c r="I104" s="229"/>
      <c r="J104" s="226"/>
      <c r="K104" s="610"/>
      <c r="L104" s="611"/>
    </row>
    <row r="105" spans="1:13" s="215" customFormat="1" ht="15.75" customHeight="1">
      <c r="A105" s="614"/>
      <c r="B105" s="615"/>
      <c r="C105" s="230" t="s">
        <v>214</v>
      </c>
      <c r="D105" s="610"/>
      <c r="E105" s="611"/>
      <c r="F105" s="611"/>
      <c r="G105" s="226"/>
      <c r="H105" s="228"/>
      <c r="I105" s="229"/>
      <c r="J105" s="226"/>
      <c r="K105" s="610"/>
      <c r="L105" s="611"/>
    </row>
    <row r="106" spans="1:13" s="215" customFormat="1" ht="15.75" customHeight="1">
      <c r="A106" s="614"/>
      <c r="B106" s="615"/>
      <c r="C106" s="230" t="s">
        <v>215</v>
      </c>
      <c r="D106" s="610"/>
      <c r="E106" s="611"/>
      <c r="F106" s="611"/>
      <c r="G106" s="226"/>
      <c r="H106" s="228"/>
      <c r="I106" s="229"/>
      <c r="J106" s="226"/>
      <c r="K106" s="610"/>
      <c r="L106" s="611"/>
    </row>
    <row r="107" spans="1:13" s="215" customFormat="1" ht="15.75" customHeight="1">
      <c r="A107" s="616" t="s">
        <v>902</v>
      </c>
      <c r="B107" s="616"/>
      <c r="C107" s="616"/>
      <c r="D107" s="616"/>
      <c r="E107" s="616"/>
      <c r="F107" s="616"/>
      <c r="G107" s="616"/>
      <c r="H107" s="616"/>
      <c r="I107" s="616"/>
      <c r="J107" s="616"/>
      <c r="K107" s="616"/>
      <c r="L107" s="616"/>
    </row>
    <row r="108" spans="1:13" s="216" customFormat="1" ht="15.75" customHeight="1">
      <c r="A108" s="616"/>
      <c r="B108" s="616"/>
      <c r="C108" s="616"/>
      <c r="D108" s="616"/>
      <c r="E108" s="616"/>
      <c r="F108" s="616"/>
      <c r="G108" s="616"/>
      <c r="H108" s="616"/>
      <c r="I108" s="616"/>
      <c r="J108" s="616"/>
      <c r="K108" s="616"/>
      <c r="L108" s="616"/>
    </row>
    <row r="109" spans="1:13" s="201" customFormat="1" ht="16.350000000000001" customHeight="1">
      <c r="A109" s="614" t="s">
        <v>165</v>
      </c>
      <c r="B109" s="191">
        <v>1</v>
      </c>
      <c r="C109" s="191">
        <v>2</v>
      </c>
      <c r="D109" s="217">
        <v>3</v>
      </c>
      <c r="E109" s="217">
        <v>4</v>
      </c>
      <c r="F109" s="191">
        <v>5</v>
      </c>
      <c r="G109" s="191">
        <v>6</v>
      </c>
      <c r="H109" s="191">
        <v>7</v>
      </c>
      <c r="I109" s="191">
        <v>8</v>
      </c>
      <c r="J109" s="191">
        <v>9</v>
      </c>
      <c r="K109" s="218"/>
      <c r="L109" s="218"/>
      <c r="M109" s="219"/>
    </row>
    <row r="110" spans="1:13" s="215" customFormat="1" ht="16.350000000000001" customHeight="1">
      <c r="A110" s="614"/>
      <c r="B110" s="221" t="s">
        <v>210</v>
      </c>
      <c r="C110" s="221" t="s">
        <v>158</v>
      </c>
      <c r="D110" s="220" t="s">
        <v>211</v>
      </c>
      <c r="E110" s="220" t="s">
        <v>159</v>
      </c>
      <c r="F110" s="221" t="s">
        <v>408</v>
      </c>
      <c r="G110" s="222" t="s">
        <v>138</v>
      </c>
      <c r="H110" s="223" t="s">
        <v>212</v>
      </c>
      <c r="I110" s="222" t="s">
        <v>515</v>
      </c>
      <c r="J110" s="222" t="s">
        <v>144</v>
      </c>
      <c r="K110" s="224"/>
      <c r="L110" s="224"/>
      <c r="M110" s="216"/>
    </row>
    <row r="111" spans="1:13" s="201" customFormat="1" ht="15.75" customHeight="1">
      <c r="A111" s="615" t="s">
        <v>191</v>
      </c>
      <c r="B111" s="615"/>
      <c r="C111" s="175" t="s">
        <v>47</v>
      </c>
      <c r="D111" s="615" t="s">
        <v>12</v>
      </c>
      <c r="E111" s="617"/>
      <c r="F111" s="617"/>
      <c r="G111" s="175" t="s">
        <v>46</v>
      </c>
      <c r="H111" s="175" t="s">
        <v>516</v>
      </c>
      <c r="I111" s="175" t="s">
        <v>517</v>
      </c>
      <c r="J111" s="175" t="s">
        <v>353</v>
      </c>
      <c r="K111" s="615" t="s">
        <v>51</v>
      </c>
      <c r="L111" s="617"/>
      <c r="M111" s="219"/>
    </row>
    <row r="112" spans="1:13" s="215" customFormat="1" ht="15.75" customHeight="1">
      <c r="A112" s="614">
        <v>3</v>
      </c>
      <c r="B112" s="615" t="s">
        <v>519</v>
      </c>
      <c r="C112" s="226">
        <v>1</v>
      </c>
      <c r="D112" s="610" t="s">
        <v>556</v>
      </c>
      <c r="E112" s="611"/>
      <c r="F112" s="611"/>
      <c r="G112" s="226">
        <v>6</v>
      </c>
      <c r="H112" s="228">
        <v>3257.9027555334824</v>
      </c>
      <c r="I112" s="229">
        <v>542.98379258891362</v>
      </c>
      <c r="J112" s="248">
        <f>I112-I87</f>
        <v>0.27673249354620566</v>
      </c>
      <c r="K112" s="610"/>
      <c r="L112" s="611"/>
      <c r="M112" s="216"/>
    </row>
    <row r="113" spans="1:13" s="215" customFormat="1" ht="15.75" customHeight="1">
      <c r="A113" s="614"/>
      <c r="B113" s="615"/>
      <c r="C113" s="226">
        <v>2</v>
      </c>
      <c r="D113" s="610" t="s">
        <v>403</v>
      </c>
      <c r="E113" s="611"/>
      <c r="F113" s="611"/>
      <c r="G113" s="226">
        <v>6</v>
      </c>
      <c r="H113" s="228">
        <v>3257.011262262688</v>
      </c>
      <c r="I113" s="229">
        <v>542.83521037711466</v>
      </c>
      <c r="J113" s="248">
        <f>I113-I86</f>
        <v>5.9494725253330216E-2</v>
      </c>
      <c r="K113" s="610"/>
      <c r="L113" s="611"/>
      <c r="M113" s="216"/>
    </row>
    <row r="114" spans="1:13" s="215" customFormat="1" ht="15.75" customHeight="1">
      <c r="A114" s="614"/>
      <c r="B114" s="615"/>
      <c r="C114" s="226">
        <v>3</v>
      </c>
      <c r="D114" s="610" t="s">
        <v>881</v>
      </c>
      <c r="E114" s="611"/>
      <c r="F114" s="611"/>
      <c r="G114" s="226">
        <v>6</v>
      </c>
      <c r="H114" s="228">
        <v>3145.5093814924485</v>
      </c>
      <c r="I114" s="229">
        <v>524.25156358207471</v>
      </c>
      <c r="J114" s="248"/>
      <c r="K114" s="610"/>
      <c r="L114" s="611"/>
      <c r="M114" s="216"/>
    </row>
    <row r="115" spans="1:13" s="215" customFormat="1" ht="15.75" customHeight="1">
      <c r="A115" s="614"/>
      <c r="B115" s="615"/>
      <c r="C115" s="226">
        <v>4</v>
      </c>
      <c r="D115" s="610" t="s">
        <v>793</v>
      </c>
      <c r="E115" s="611"/>
      <c r="F115" s="611"/>
      <c r="G115" s="226">
        <v>10</v>
      </c>
      <c r="H115" s="228">
        <v>3097.0811721952996</v>
      </c>
      <c r="I115" s="229">
        <v>309.70811721952998</v>
      </c>
      <c r="J115" s="248">
        <f>I115-I88</f>
        <v>8.1905592588782383E-4</v>
      </c>
      <c r="K115" s="610"/>
      <c r="L115" s="611"/>
      <c r="M115" s="216"/>
    </row>
    <row r="116" spans="1:13" s="215" customFormat="1" ht="15.75" customHeight="1">
      <c r="A116" s="614"/>
      <c r="B116" s="615"/>
      <c r="C116" s="226">
        <v>5</v>
      </c>
      <c r="D116" s="610" t="s">
        <v>401</v>
      </c>
      <c r="E116" s="611"/>
      <c r="F116" s="611"/>
      <c r="G116" s="226">
        <v>11</v>
      </c>
      <c r="H116" s="228">
        <v>2908.0095967285406</v>
      </c>
      <c r="I116" s="229">
        <v>264.36450879350372</v>
      </c>
      <c r="J116" s="248">
        <f>I116-I89</f>
        <v>1.9461157855232614E-2</v>
      </c>
      <c r="K116" s="610"/>
      <c r="L116" s="611"/>
      <c r="M116" s="216"/>
    </row>
    <row r="117" spans="1:13" s="215" customFormat="1" ht="15.75" customHeight="1">
      <c r="A117" s="614"/>
      <c r="B117" s="615"/>
      <c r="C117" s="230" t="s">
        <v>208</v>
      </c>
      <c r="D117" s="610" t="s">
        <v>404</v>
      </c>
      <c r="E117" s="611"/>
      <c r="F117" s="611"/>
      <c r="G117" s="226">
        <v>20</v>
      </c>
      <c r="H117" s="228">
        <v>2302.998062468283</v>
      </c>
      <c r="I117" s="229">
        <v>115.14990312341418</v>
      </c>
      <c r="J117" s="248">
        <f>I117-I92</f>
        <v>-5.2088386736400594E-2</v>
      </c>
      <c r="K117" s="610"/>
      <c r="L117" s="611"/>
      <c r="M117" s="216"/>
    </row>
    <row r="118" spans="1:13" s="215" customFormat="1" ht="15.75" customHeight="1">
      <c r="A118" s="614"/>
      <c r="B118" s="615"/>
      <c r="C118" s="230" t="s">
        <v>213</v>
      </c>
      <c r="D118" s="610" t="s">
        <v>794</v>
      </c>
      <c r="E118" s="611"/>
      <c r="F118" s="611"/>
      <c r="G118" s="226">
        <v>20</v>
      </c>
      <c r="H118" s="228">
        <v>2304.2815663505739</v>
      </c>
      <c r="I118" s="229">
        <v>115.21407831752869</v>
      </c>
      <c r="J118" s="248">
        <f>I118-I92</f>
        <v>1.2086807378111075E-2</v>
      </c>
      <c r="K118" s="610"/>
      <c r="L118" s="611"/>
      <c r="M118" s="216"/>
    </row>
    <row r="119" spans="1:13" s="215" customFormat="1" ht="15.75" customHeight="1">
      <c r="A119" s="614"/>
      <c r="B119" s="615"/>
      <c r="C119" s="230" t="s">
        <v>209</v>
      </c>
      <c r="D119" s="610" t="s">
        <v>402</v>
      </c>
      <c r="E119" s="611"/>
      <c r="F119" s="611"/>
      <c r="G119" s="228">
        <v>16</v>
      </c>
      <c r="H119" s="228">
        <v>2603.362101801843</v>
      </c>
      <c r="I119" s="229">
        <v>162.71013136261519</v>
      </c>
      <c r="J119" s="248">
        <f>I119-I93</f>
        <v>-8.764967382614941E-2</v>
      </c>
      <c r="K119" s="610"/>
      <c r="L119" s="611"/>
      <c r="M119" s="216"/>
    </row>
    <row r="120" spans="1:13" s="215" customFormat="1" ht="15.75" customHeight="1">
      <c r="A120" s="614"/>
      <c r="B120" s="615"/>
      <c r="C120" s="230" t="s">
        <v>214</v>
      </c>
      <c r="D120" s="610" t="s">
        <v>399</v>
      </c>
      <c r="E120" s="611"/>
      <c r="F120" s="611"/>
      <c r="G120" s="226">
        <v>12</v>
      </c>
      <c r="H120" s="228">
        <v>2907.6587674919933</v>
      </c>
      <c r="I120" s="229">
        <v>242.30489729099949</v>
      </c>
      <c r="J120" s="248">
        <f>I120-I90</f>
        <v>-1.1448528460903162E-2</v>
      </c>
      <c r="K120" s="610"/>
      <c r="L120" s="611"/>
    </row>
    <row r="121" spans="1:13" s="215" customFormat="1" ht="15.75" customHeight="1">
      <c r="A121" s="614"/>
      <c r="B121" s="615"/>
      <c r="C121" s="230" t="s">
        <v>215</v>
      </c>
      <c r="D121" s="610"/>
      <c r="E121" s="611"/>
      <c r="F121" s="611"/>
      <c r="G121" s="226"/>
      <c r="H121" s="228"/>
      <c r="I121" s="229"/>
      <c r="J121" s="226"/>
      <c r="K121" s="610"/>
      <c r="L121" s="611"/>
    </row>
    <row r="122" spans="1:13" s="225" customFormat="1" ht="15.75" customHeight="1">
      <c r="A122" s="612" t="s">
        <v>191</v>
      </c>
      <c r="B122" s="612"/>
      <c r="C122" s="233" t="s">
        <v>47</v>
      </c>
      <c r="D122" s="612" t="s">
        <v>12</v>
      </c>
      <c r="E122" s="613"/>
      <c r="F122" s="613"/>
      <c r="G122" s="233" t="s">
        <v>46</v>
      </c>
      <c r="H122" s="233" t="s">
        <v>516</v>
      </c>
      <c r="I122" s="233" t="s">
        <v>517</v>
      </c>
      <c r="J122" s="175" t="s">
        <v>353</v>
      </c>
      <c r="K122" s="612" t="s">
        <v>51</v>
      </c>
      <c r="L122" s="613"/>
      <c r="M122" s="234"/>
    </row>
    <row r="123" spans="1:13" s="215" customFormat="1" ht="15.75" customHeight="1">
      <c r="A123" s="614">
        <v>4</v>
      </c>
      <c r="B123" s="615" t="s">
        <v>159</v>
      </c>
      <c r="C123" s="226">
        <v>1</v>
      </c>
      <c r="D123" s="610" t="s">
        <v>809</v>
      </c>
      <c r="E123" s="611"/>
      <c r="F123" s="611"/>
      <c r="G123" s="226">
        <v>6</v>
      </c>
      <c r="H123" s="228">
        <v>2898.6482924839588</v>
      </c>
      <c r="I123" s="229">
        <v>483.10804874732639</v>
      </c>
      <c r="J123" s="248">
        <f>I123-I97</f>
        <v>0.47949558208341614</v>
      </c>
      <c r="K123" s="610"/>
      <c r="L123" s="611"/>
    </row>
    <row r="124" spans="1:13" s="215" customFormat="1" ht="15.75" customHeight="1">
      <c r="A124" s="614"/>
      <c r="B124" s="615"/>
      <c r="C124" s="226">
        <v>2</v>
      </c>
      <c r="D124" s="610" t="s">
        <v>802</v>
      </c>
      <c r="E124" s="611"/>
      <c r="F124" s="611"/>
      <c r="G124" s="226">
        <v>15</v>
      </c>
      <c r="H124" s="228">
        <v>2619.063742200477</v>
      </c>
      <c r="I124" s="229">
        <v>174.6042494800318</v>
      </c>
      <c r="J124" s="248">
        <f>I124-I98</f>
        <v>1.9253957801993238E-2</v>
      </c>
      <c r="K124" s="610"/>
      <c r="L124" s="611"/>
    </row>
    <row r="125" spans="1:13" s="215" customFormat="1" ht="15.75" customHeight="1">
      <c r="A125" s="614"/>
      <c r="B125" s="615"/>
      <c r="C125" s="226">
        <v>3</v>
      </c>
      <c r="D125" s="610"/>
      <c r="E125" s="611"/>
      <c r="F125" s="611"/>
      <c r="G125" s="226"/>
      <c r="H125" s="228"/>
      <c r="I125" s="229"/>
      <c r="J125" s="226"/>
      <c r="K125" s="610"/>
      <c r="L125" s="611"/>
    </row>
    <row r="126" spans="1:13" s="215" customFormat="1" ht="15.75" customHeight="1">
      <c r="A126" s="614"/>
      <c r="B126" s="615"/>
      <c r="C126" s="226">
        <v>4</v>
      </c>
      <c r="D126" s="610"/>
      <c r="E126" s="611"/>
      <c r="F126" s="611"/>
      <c r="G126" s="226"/>
      <c r="H126" s="228"/>
      <c r="I126" s="229"/>
      <c r="J126" s="226"/>
      <c r="K126" s="610"/>
      <c r="L126" s="611"/>
    </row>
    <row r="127" spans="1:13" s="215" customFormat="1" ht="15.75" customHeight="1">
      <c r="A127" s="614"/>
      <c r="B127" s="615"/>
      <c r="C127" s="226">
        <v>5</v>
      </c>
      <c r="D127" s="610"/>
      <c r="E127" s="611"/>
      <c r="F127" s="611"/>
      <c r="G127" s="226"/>
      <c r="H127" s="228"/>
      <c r="I127" s="229"/>
      <c r="J127" s="226"/>
      <c r="K127" s="610"/>
      <c r="L127" s="611"/>
    </row>
    <row r="128" spans="1:13" s="215" customFormat="1" ht="15.75" customHeight="1">
      <c r="A128" s="614"/>
      <c r="B128" s="615"/>
      <c r="C128" s="230" t="s">
        <v>208</v>
      </c>
      <c r="D128" s="610"/>
      <c r="E128" s="611"/>
      <c r="F128" s="611"/>
      <c r="G128" s="226"/>
      <c r="H128" s="228"/>
      <c r="I128" s="229"/>
      <c r="J128" s="226"/>
      <c r="K128" s="610"/>
      <c r="L128" s="611"/>
    </row>
    <row r="129" spans="1:12" s="215" customFormat="1" ht="15.75" customHeight="1">
      <c r="A129" s="614"/>
      <c r="B129" s="615"/>
      <c r="C129" s="230" t="s">
        <v>213</v>
      </c>
      <c r="D129" s="610"/>
      <c r="E129" s="611"/>
      <c r="F129" s="611"/>
      <c r="G129" s="226"/>
      <c r="H129" s="228"/>
      <c r="I129" s="229"/>
      <c r="J129" s="226"/>
      <c r="K129" s="610"/>
      <c r="L129" s="611"/>
    </row>
    <row r="130" spans="1:12" s="215" customFormat="1" ht="15.75" customHeight="1">
      <c r="A130" s="614"/>
      <c r="B130" s="615"/>
      <c r="C130" s="230" t="s">
        <v>209</v>
      </c>
      <c r="D130" s="610"/>
      <c r="E130" s="611"/>
      <c r="F130" s="611"/>
      <c r="G130" s="226"/>
      <c r="H130" s="228"/>
      <c r="I130" s="229"/>
      <c r="J130" s="226"/>
      <c r="K130" s="610"/>
      <c r="L130" s="611"/>
    </row>
    <row r="131" spans="1:12" s="215" customFormat="1" ht="15.75" customHeight="1">
      <c r="A131" s="614"/>
      <c r="B131" s="615"/>
      <c r="C131" s="230" t="s">
        <v>214</v>
      </c>
      <c r="D131" s="610"/>
      <c r="E131" s="611"/>
      <c r="F131" s="611"/>
      <c r="G131" s="226"/>
      <c r="H131" s="228"/>
      <c r="I131" s="229"/>
      <c r="J131" s="226"/>
      <c r="K131" s="610"/>
      <c r="L131" s="611"/>
    </row>
    <row r="132" spans="1:12" s="215" customFormat="1" ht="15.75" customHeight="1">
      <c r="A132" s="614"/>
      <c r="B132" s="615"/>
      <c r="C132" s="230" t="s">
        <v>215</v>
      </c>
      <c r="D132" s="610"/>
      <c r="E132" s="611"/>
      <c r="F132" s="611"/>
      <c r="G132" s="226"/>
      <c r="H132" s="228"/>
      <c r="I132" s="229"/>
      <c r="J132" s="226"/>
      <c r="K132" s="610"/>
      <c r="L132" s="611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D105:F105"/>
    <mergeCell ref="K105:L105"/>
    <mergeCell ref="D106:F106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K94:L94"/>
    <mergeCell ref="D95:F95"/>
    <mergeCell ref="K95:L95"/>
    <mergeCell ref="K106:L106"/>
    <mergeCell ref="K26:L26"/>
    <mergeCell ref="A81:L82"/>
    <mergeCell ref="A83:A84"/>
    <mergeCell ref="A85:B85"/>
    <mergeCell ref="D85:F85"/>
    <mergeCell ref="K85:L85"/>
    <mergeCell ref="D27:F27"/>
    <mergeCell ref="K27:L27"/>
    <mergeCell ref="D28:F28"/>
    <mergeCell ref="K28:L28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K16:L16"/>
    <mergeCell ref="D17:F17"/>
    <mergeCell ref="K17:L17"/>
    <mergeCell ref="D16:F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42:L42"/>
    <mergeCell ref="D43:F43"/>
    <mergeCell ref="K67:L67"/>
    <mergeCell ref="D68:F68"/>
    <mergeCell ref="D53:F53"/>
    <mergeCell ref="K53:L53"/>
    <mergeCell ref="D54:F54"/>
    <mergeCell ref="K54:L54"/>
    <mergeCell ref="D65:F65"/>
    <mergeCell ref="K65:L65"/>
    <mergeCell ref="D66:F66"/>
    <mergeCell ref="K43:L4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K66:L66"/>
    <mergeCell ref="D67:F67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132"/>
  <sheetViews>
    <sheetView view="pageBreakPreview" topLeftCell="A107" zoomScale="115" zoomScaleNormal="60" zoomScaleSheetLayoutView="115" workbookViewId="0">
      <selection activeCell="A107" sqref="A107:L108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53" t="s">
        <v>514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100"/>
    </row>
    <row r="2" spans="1:18" s="101" customFormat="1" ht="15.75" customHeight="1">
      <c r="A2" s="453"/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  <c r="N2" s="216"/>
      <c r="O2" s="216"/>
      <c r="P2" s="216"/>
      <c r="Q2" s="216"/>
      <c r="R2" s="216"/>
    </row>
    <row r="3" spans="1:18" ht="15.75" customHeight="1">
      <c r="A3" s="616" t="s">
        <v>737</v>
      </c>
      <c r="B3" s="621"/>
      <c r="C3" s="621"/>
      <c r="D3" s="621"/>
      <c r="E3" s="621"/>
      <c r="F3" s="621"/>
      <c r="G3" s="621"/>
      <c r="H3" s="621"/>
      <c r="I3" s="621"/>
      <c r="J3" s="621"/>
      <c r="K3" s="621"/>
      <c r="L3" s="621"/>
      <c r="M3" s="100"/>
      <c r="N3" s="100"/>
      <c r="O3" s="100"/>
      <c r="P3" s="100"/>
      <c r="Q3" s="100"/>
      <c r="R3" s="100"/>
    </row>
    <row r="4" spans="1:18" s="101" customFormat="1" ht="15.75" customHeight="1">
      <c r="A4" s="621"/>
      <c r="B4" s="621"/>
      <c r="C4" s="621"/>
      <c r="D4" s="621"/>
      <c r="E4" s="621"/>
      <c r="F4" s="621"/>
      <c r="G4" s="621"/>
      <c r="H4" s="621"/>
      <c r="I4" s="621"/>
      <c r="J4" s="621"/>
      <c r="K4" s="621"/>
      <c r="L4" s="621"/>
    </row>
    <row r="5" spans="1:18" s="107" customFormat="1" ht="16.350000000000001" customHeight="1">
      <c r="A5" s="614" t="s">
        <v>165</v>
      </c>
      <c r="B5" s="191">
        <v>1</v>
      </c>
      <c r="C5" s="191">
        <v>2</v>
      </c>
      <c r="D5" s="191">
        <v>3</v>
      </c>
      <c r="E5" s="191">
        <v>4</v>
      </c>
      <c r="F5" s="217">
        <v>5</v>
      </c>
      <c r="G5" s="217">
        <v>6</v>
      </c>
      <c r="H5" s="191">
        <v>7</v>
      </c>
      <c r="I5" s="191">
        <v>8</v>
      </c>
      <c r="J5" s="191">
        <v>9</v>
      </c>
      <c r="K5" s="218"/>
      <c r="L5" s="218"/>
      <c r="M5" s="130"/>
    </row>
    <row r="6" spans="1:18" ht="16.350000000000001" customHeight="1">
      <c r="A6" s="614"/>
      <c r="B6" s="221" t="s">
        <v>210</v>
      </c>
      <c r="C6" s="221" t="s">
        <v>158</v>
      </c>
      <c r="D6" s="221" t="s">
        <v>211</v>
      </c>
      <c r="E6" s="221" t="s">
        <v>159</v>
      </c>
      <c r="F6" s="220" t="s">
        <v>408</v>
      </c>
      <c r="G6" s="235" t="s">
        <v>138</v>
      </c>
      <c r="H6" s="223" t="s">
        <v>212</v>
      </c>
      <c r="I6" s="222" t="s">
        <v>515</v>
      </c>
      <c r="J6" s="222" t="s">
        <v>144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15" t="s">
        <v>191</v>
      </c>
      <c r="B7" s="615"/>
      <c r="C7" s="175" t="s">
        <v>47</v>
      </c>
      <c r="D7" s="615" t="s">
        <v>12</v>
      </c>
      <c r="E7" s="617"/>
      <c r="F7" s="617"/>
      <c r="G7" s="175" t="s">
        <v>46</v>
      </c>
      <c r="H7" s="175" t="s">
        <v>516</v>
      </c>
      <c r="I7" s="175" t="s">
        <v>517</v>
      </c>
      <c r="J7" s="175" t="s">
        <v>353</v>
      </c>
      <c r="K7" s="615" t="s">
        <v>51</v>
      </c>
      <c r="L7" s="617"/>
      <c r="M7" s="130"/>
    </row>
    <row r="8" spans="1:18" ht="15.75" customHeight="1">
      <c r="A8" s="614">
        <v>5</v>
      </c>
      <c r="B8" s="615" t="s">
        <v>408</v>
      </c>
      <c r="C8" s="226">
        <v>1</v>
      </c>
      <c r="D8" s="610" t="s">
        <v>380</v>
      </c>
      <c r="E8" s="611"/>
      <c r="F8" s="611"/>
      <c r="G8" s="228">
        <v>17</v>
      </c>
      <c r="H8" s="228">
        <v>1764.3110152803504</v>
      </c>
      <c r="I8" s="229">
        <v>103.78300089884411</v>
      </c>
      <c r="J8" s="430">
        <v>8.9691051611751504E-2</v>
      </c>
      <c r="K8" s="610" t="s">
        <v>655</v>
      </c>
      <c r="L8" s="611"/>
      <c r="N8" s="100"/>
      <c r="O8" s="100"/>
      <c r="P8" s="100"/>
      <c r="Q8" s="100"/>
      <c r="R8" s="100"/>
    </row>
    <row r="9" spans="1:18" ht="15.75" customHeight="1">
      <c r="A9" s="614"/>
      <c r="B9" s="615"/>
      <c r="C9" s="226">
        <v>2</v>
      </c>
      <c r="D9" s="610" t="s">
        <v>618</v>
      </c>
      <c r="E9" s="611"/>
      <c r="F9" s="611"/>
      <c r="G9" s="228">
        <v>20</v>
      </c>
      <c r="H9" s="228">
        <v>1765.2883819164438</v>
      </c>
      <c r="I9" s="229">
        <v>88.264419095822205</v>
      </c>
      <c r="J9" s="430">
        <v>3.7174861930139969E-2</v>
      </c>
      <c r="K9" s="610" t="s">
        <v>655</v>
      </c>
      <c r="L9" s="611"/>
      <c r="N9" s="100"/>
      <c r="O9" s="100"/>
      <c r="P9" s="100"/>
      <c r="Q9" s="100"/>
      <c r="R9" s="100"/>
    </row>
    <row r="10" spans="1:18" ht="15.75" customHeight="1">
      <c r="A10" s="614"/>
      <c r="B10" s="615"/>
      <c r="C10" s="226">
        <v>3</v>
      </c>
      <c r="D10" s="610" t="s">
        <v>645</v>
      </c>
      <c r="E10" s="611"/>
      <c r="F10" s="611"/>
      <c r="G10" s="228">
        <v>20</v>
      </c>
      <c r="H10" s="228">
        <v>1763.5159914521823</v>
      </c>
      <c r="I10" s="229">
        <v>88.175799572609122</v>
      </c>
      <c r="J10" s="430">
        <v>4.0891722149297038E-2</v>
      </c>
      <c r="K10" s="610" t="s">
        <v>655</v>
      </c>
      <c r="L10" s="611"/>
      <c r="N10" s="100"/>
      <c r="O10" s="100"/>
      <c r="P10" s="100"/>
      <c r="Q10" s="100"/>
      <c r="R10" s="100"/>
    </row>
    <row r="11" spans="1:18" ht="15.75" customHeight="1">
      <c r="A11" s="614"/>
      <c r="B11" s="615"/>
      <c r="C11" s="226">
        <v>4</v>
      </c>
      <c r="D11" s="610" t="s">
        <v>671</v>
      </c>
      <c r="E11" s="611"/>
      <c r="F11" s="611"/>
      <c r="G11" s="228">
        <v>21</v>
      </c>
      <c r="H11" s="228">
        <v>1766.0320594321454</v>
      </c>
      <c r="I11" s="229">
        <v>84.096764734864038</v>
      </c>
      <c r="J11" s="430">
        <v>2.7800922569724662E-2</v>
      </c>
      <c r="K11" s="610" t="s">
        <v>655</v>
      </c>
      <c r="L11" s="611"/>
      <c r="N11" s="100"/>
      <c r="O11" s="100"/>
      <c r="P11" s="100"/>
      <c r="Q11" s="100"/>
      <c r="R11" s="100"/>
    </row>
    <row r="12" spans="1:18" ht="15.75" customHeight="1">
      <c r="A12" s="614"/>
      <c r="B12" s="615"/>
      <c r="C12" s="226">
        <v>5</v>
      </c>
      <c r="D12" s="610" t="s">
        <v>583</v>
      </c>
      <c r="E12" s="611"/>
      <c r="F12" s="611"/>
      <c r="G12" s="228">
        <v>22</v>
      </c>
      <c r="H12" s="228">
        <v>1766.2564081852563</v>
      </c>
      <c r="I12" s="229">
        <v>80.284382190238929</v>
      </c>
      <c r="J12" s="430">
        <v>1.7029409365846959E-2</v>
      </c>
      <c r="K12" s="610" t="s">
        <v>655</v>
      </c>
      <c r="L12" s="611"/>
      <c r="N12" s="100"/>
      <c r="O12" s="100"/>
      <c r="P12" s="100"/>
      <c r="Q12" s="100"/>
      <c r="R12" s="100"/>
    </row>
    <row r="13" spans="1:18" ht="15.75" customHeight="1">
      <c r="A13" s="614"/>
      <c r="B13" s="615"/>
      <c r="C13" s="230" t="s">
        <v>208</v>
      </c>
      <c r="D13" s="610" t="s">
        <v>529</v>
      </c>
      <c r="E13" s="611"/>
      <c r="F13" s="611"/>
      <c r="G13" s="228">
        <v>26</v>
      </c>
      <c r="H13" s="228">
        <v>1760.7000970322747</v>
      </c>
      <c r="I13" s="229">
        <v>67.719234501241331</v>
      </c>
      <c r="J13" s="430">
        <v>2.8290336808410643E-2</v>
      </c>
      <c r="K13" s="610" t="s">
        <v>655</v>
      </c>
      <c r="L13" s="611"/>
      <c r="N13" s="100"/>
      <c r="O13" s="100"/>
      <c r="P13" s="100"/>
      <c r="Q13" s="100"/>
      <c r="R13" s="100"/>
    </row>
    <row r="14" spans="1:18" ht="15.75" customHeight="1">
      <c r="A14" s="614"/>
      <c r="B14" s="615"/>
      <c r="C14" s="230" t="s">
        <v>213</v>
      </c>
      <c r="D14" s="610" t="s">
        <v>409</v>
      </c>
      <c r="E14" s="611"/>
      <c r="F14" s="611"/>
      <c r="G14" s="228">
        <v>25</v>
      </c>
      <c r="H14" s="228">
        <v>1760.2037401990567</v>
      </c>
      <c r="I14" s="229">
        <v>70.408149607962272</v>
      </c>
      <c r="J14" s="430">
        <v>-1.1781900809012313E-2</v>
      </c>
      <c r="K14" s="610" t="s">
        <v>655</v>
      </c>
      <c r="L14" s="611"/>
      <c r="N14" s="100"/>
      <c r="O14" s="100"/>
      <c r="P14" s="100"/>
      <c r="Q14" s="100"/>
      <c r="R14" s="100"/>
    </row>
    <row r="15" spans="1:18" ht="15.75" customHeight="1">
      <c r="A15" s="614"/>
      <c r="B15" s="615"/>
      <c r="C15" s="230" t="s">
        <v>209</v>
      </c>
      <c r="D15" s="610" t="s">
        <v>375</v>
      </c>
      <c r="E15" s="611"/>
      <c r="F15" s="611"/>
      <c r="G15" s="228">
        <v>25</v>
      </c>
      <c r="H15" s="228">
        <v>1773.2082756022241</v>
      </c>
      <c r="I15" s="229">
        <v>70.928331024088962</v>
      </c>
      <c r="J15" s="430">
        <v>1.6849160266417584E-2</v>
      </c>
      <c r="K15" s="610" t="s">
        <v>655</v>
      </c>
      <c r="L15" s="611"/>
      <c r="N15" s="100"/>
      <c r="O15" s="100"/>
      <c r="P15" s="100"/>
      <c r="Q15" s="100"/>
      <c r="R15" s="100"/>
    </row>
    <row r="16" spans="1:18" ht="15.75" customHeight="1">
      <c r="A16" s="614"/>
      <c r="B16" s="615"/>
      <c r="C16" s="230" t="s">
        <v>214</v>
      </c>
      <c r="D16" s="610" t="s">
        <v>373</v>
      </c>
      <c r="E16" s="611"/>
      <c r="F16" s="611"/>
      <c r="G16" s="228">
        <v>23</v>
      </c>
      <c r="H16" s="228">
        <v>1765.2096105886544</v>
      </c>
      <c r="I16" s="229">
        <v>76.74824393863716</v>
      </c>
      <c r="J16" s="430">
        <v>3.262757255077986E-2</v>
      </c>
      <c r="K16" s="610" t="s">
        <v>655</v>
      </c>
      <c r="L16" s="611"/>
      <c r="M16" s="100"/>
      <c r="N16" s="100"/>
      <c r="O16" s="100"/>
      <c r="P16" s="100"/>
      <c r="Q16" s="100"/>
      <c r="R16" s="100"/>
    </row>
    <row r="17" spans="1:18" ht="15.75" customHeight="1">
      <c r="A17" s="614"/>
      <c r="B17" s="615"/>
      <c r="C17" s="230" t="s">
        <v>215</v>
      </c>
      <c r="D17" s="610" t="s">
        <v>411</v>
      </c>
      <c r="E17" s="611"/>
      <c r="F17" s="611"/>
      <c r="G17" s="228">
        <v>23</v>
      </c>
      <c r="H17" s="228">
        <v>1765.6231762892462</v>
      </c>
      <c r="I17" s="229">
        <v>76.766225056054182</v>
      </c>
      <c r="J17" s="430">
        <v>4.33030839662365E-2</v>
      </c>
      <c r="K17" s="610" t="s">
        <v>655</v>
      </c>
      <c r="L17" s="611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12" t="s">
        <v>191</v>
      </c>
      <c r="B18" s="612"/>
      <c r="C18" s="233" t="s">
        <v>47</v>
      </c>
      <c r="D18" s="612" t="s">
        <v>12</v>
      </c>
      <c r="E18" s="613"/>
      <c r="F18" s="613"/>
      <c r="G18" s="233" t="s">
        <v>46</v>
      </c>
      <c r="H18" s="233" t="s">
        <v>516</v>
      </c>
      <c r="I18" s="233" t="s">
        <v>517</v>
      </c>
      <c r="J18" s="175" t="s">
        <v>353</v>
      </c>
      <c r="K18" s="612" t="s">
        <v>51</v>
      </c>
      <c r="L18" s="613"/>
      <c r="M18" s="131"/>
    </row>
    <row r="19" spans="1:18" ht="15.75" customHeight="1">
      <c r="A19" s="614">
        <v>6</v>
      </c>
      <c r="B19" s="615" t="s">
        <v>138</v>
      </c>
      <c r="C19" s="226">
        <v>1</v>
      </c>
      <c r="D19" s="610" t="s">
        <v>689</v>
      </c>
      <c r="E19" s="611"/>
      <c r="F19" s="611"/>
      <c r="G19" s="226">
        <v>20</v>
      </c>
      <c r="H19" s="228">
        <v>1764.0281677800492</v>
      </c>
      <c r="I19" s="229">
        <v>88.201408389002466</v>
      </c>
      <c r="J19" s="430">
        <v>9.7615973833057978E-2</v>
      </c>
      <c r="K19" s="610" t="s">
        <v>655</v>
      </c>
      <c r="L19" s="611"/>
      <c r="M19" s="100"/>
      <c r="N19" s="100"/>
      <c r="O19" s="100"/>
      <c r="P19" s="100"/>
      <c r="Q19" s="100"/>
      <c r="R19" s="100"/>
    </row>
    <row r="20" spans="1:18" ht="15.75" customHeight="1">
      <c r="A20" s="614"/>
      <c r="B20" s="615"/>
      <c r="C20" s="226">
        <v>2</v>
      </c>
      <c r="D20" s="610" t="s">
        <v>415</v>
      </c>
      <c r="E20" s="611"/>
      <c r="F20" s="611"/>
      <c r="G20" s="226">
        <v>21</v>
      </c>
      <c r="H20" s="228">
        <v>1763.1500304685107</v>
      </c>
      <c r="I20" s="229">
        <v>83.959525260405272</v>
      </c>
      <c r="J20" s="430">
        <v>7.7809308718485681E-2</v>
      </c>
      <c r="K20" s="610" t="s">
        <v>655</v>
      </c>
      <c r="L20" s="611"/>
      <c r="M20" s="100"/>
      <c r="N20" s="100"/>
      <c r="O20" s="100"/>
      <c r="P20" s="100"/>
      <c r="Q20" s="100"/>
      <c r="R20" s="100"/>
    </row>
    <row r="21" spans="1:18" ht="15.75" customHeight="1">
      <c r="A21" s="614"/>
      <c r="B21" s="615"/>
      <c r="C21" s="226">
        <v>3</v>
      </c>
      <c r="D21" s="610" t="s">
        <v>716</v>
      </c>
      <c r="E21" s="611"/>
      <c r="F21" s="611"/>
      <c r="G21" s="228">
        <v>22.428571428571427</v>
      </c>
      <c r="H21" s="228">
        <v>1720.4197930132448</v>
      </c>
      <c r="I21" s="229">
        <v>76.791713053309692</v>
      </c>
      <c r="J21" s="226"/>
      <c r="K21" s="618" t="s">
        <v>741</v>
      </c>
      <c r="L21" s="611"/>
      <c r="M21" s="100"/>
      <c r="N21" s="100"/>
      <c r="O21" s="100"/>
      <c r="P21" s="100"/>
      <c r="Q21" s="100"/>
      <c r="R21" s="100"/>
    </row>
    <row r="22" spans="1:18" ht="15.75" customHeight="1">
      <c r="A22" s="614"/>
      <c r="B22" s="615"/>
      <c r="C22" s="226">
        <v>4</v>
      </c>
      <c r="D22" s="610" t="s">
        <v>667</v>
      </c>
      <c r="E22" s="611"/>
      <c r="F22" s="611"/>
      <c r="G22" s="226">
        <v>23</v>
      </c>
      <c r="H22" s="228">
        <v>1764.5454766427054</v>
      </c>
      <c r="I22" s="229">
        <v>76.719368549682841</v>
      </c>
      <c r="J22" s="430">
        <v>6.7793857447213668E-3</v>
      </c>
      <c r="K22" s="610" t="s">
        <v>655</v>
      </c>
      <c r="L22" s="611"/>
      <c r="M22" s="100"/>
      <c r="N22" s="100"/>
      <c r="O22" s="100"/>
      <c r="P22" s="100"/>
      <c r="Q22" s="100"/>
      <c r="R22" s="100"/>
    </row>
    <row r="23" spans="1:18" ht="15.75" customHeight="1">
      <c r="A23" s="614"/>
      <c r="B23" s="615"/>
      <c r="C23" s="226">
        <v>5</v>
      </c>
      <c r="D23" s="610" t="s">
        <v>417</v>
      </c>
      <c r="E23" s="611"/>
      <c r="F23" s="611"/>
      <c r="G23" s="228">
        <v>24</v>
      </c>
      <c r="H23" s="228">
        <v>1772.4142229371773</v>
      </c>
      <c r="I23" s="229">
        <v>73.850592622382393</v>
      </c>
      <c r="J23" s="430">
        <v>3.6674886925425199E-3</v>
      </c>
      <c r="K23" s="610" t="s">
        <v>655</v>
      </c>
      <c r="L23" s="611"/>
      <c r="M23" s="100"/>
      <c r="N23" s="100"/>
      <c r="O23" s="100"/>
      <c r="P23" s="100"/>
      <c r="Q23" s="100"/>
      <c r="R23" s="100"/>
    </row>
    <row r="24" spans="1:18" ht="15.75" customHeight="1">
      <c r="A24" s="614"/>
      <c r="B24" s="615"/>
      <c r="C24" s="230" t="s">
        <v>208</v>
      </c>
      <c r="D24" s="610" t="s">
        <v>414</v>
      </c>
      <c r="E24" s="611"/>
      <c r="F24" s="611"/>
      <c r="G24" s="226">
        <v>25</v>
      </c>
      <c r="H24" s="228">
        <v>1772.5737627611745</v>
      </c>
      <c r="I24" s="229">
        <v>70.902950510446971</v>
      </c>
      <c r="J24" s="430">
        <v>2.9944013104980627E-2</v>
      </c>
      <c r="K24" s="610" t="s">
        <v>655</v>
      </c>
      <c r="L24" s="611"/>
      <c r="M24" s="100"/>
      <c r="N24" s="100"/>
      <c r="O24" s="100"/>
      <c r="P24" s="100"/>
      <c r="Q24" s="100"/>
      <c r="R24" s="100"/>
    </row>
    <row r="25" spans="1:18" ht="15.75" customHeight="1">
      <c r="A25" s="614"/>
      <c r="B25" s="615"/>
      <c r="C25" s="230" t="s">
        <v>213</v>
      </c>
      <c r="D25" s="610" t="s">
        <v>416</v>
      </c>
      <c r="E25" s="611"/>
      <c r="F25" s="611"/>
      <c r="G25" s="226">
        <v>25</v>
      </c>
      <c r="H25" s="228">
        <v>1781.3218867181345</v>
      </c>
      <c r="I25" s="229">
        <v>71.252875468725364</v>
      </c>
      <c r="J25" s="430">
        <v>1.242000991764769E-2</v>
      </c>
      <c r="K25" s="610" t="s">
        <v>655</v>
      </c>
      <c r="L25" s="611"/>
      <c r="M25" s="100"/>
      <c r="N25" s="100"/>
      <c r="O25" s="100"/>
      <c r="P25" s="100"/>
      <c r="Q25" s="100"/>
      <c r="R25" s="100"/>
    </row>
    <row r="26" spans="1:18" ht="15.75" customHeight="1">
      <c r="A26" s="614"/>
      <c r="B26" s="615"/>
      <c r="C26" s="230" t="s">
        <v>209</v>
      </c>
      <c r="D26" s="610" t="s">
        <v>419</v>
      </c>
      <c r="E26" s="611"/>
      <c r="F26" s="611"/>
      <c r="G26" s="226">
        <v>24</v>
      </c>
      <c r="H26" s="228">
        <v>1763.5863203882968</v>
      </c>
      <c r="I26" s="229">
        <v>73.482763349512382</v>
      </c>
      <c r="J26" s="430">
        <v>3.0031542665881261E-2</v>
      </c>
      <c r="K26" s="610" t="s">
        <v>655</v>
      </c>
      <c r="L26" s="611"/>
      <c r="M26" s="100"/>
      <c r="N26" s="100"/>
      <c r="O26" s="100"/>
      <c r="P26" s="100"/>
      <c r="Q26" s="100"/>
      <c r="R26" s="100"/>
    </row>
    <row r="27" spans="1:18" ht="15.75" customHeight="1">
      <c r="A27" s="614"/>
      <c r="B27" s="615"/>
      <c r="C27" s="230" t="s">
        <v>214</v>
      </c>
      <c r="D27" s="610" t="s">
        <v>672</v>
      </c>
      <c r="E27" s="611"/>
      <c r="F27" s="611"/>
      <c r="G27" s="226">
        <v>24</v>
      </c>
      <c r="H27" s="228">
        <v>1764.1331163967563</v>
      </c>
      <c r="I27" s="229">
        <v>73.50554651653151</v>
      </c>
      <c r="J27" s="430">
        <v>7.025239888449164E-2</v>
      </c>
      <c r="K27" s="610" t="s">
        <v>655</v>
      </c>
      <c r="L27" s="611"/>
      <c r="M27" s="100"/>
      <c r="N27" s="100"/>
      <c r="O27" s="100"/>
      <c r="P27" s="100"/>
      <c r="Q27" s="100"/>
      <c r="R27" s="100"/>
    </row>
    <row r="28" spans="1:18" ht="15.75" customHeight="1">
      <c r="A28" s="614"/>
      <c r="B28" s="615"/>
      <c r="C28" s="230" t="s">
        <v>215</v>
      </c>
      <c r="D28" s="610"/>
      <c r="E28" s="611"/>
      <c r="F28" s="611"/>
      <c r="G28" s="226"/>
      <c r="H28" s="228"/>
      <c r="I28" s="229"/>
      <c r="J28" s="226"/>
      <c r="K28" s="610"/>
      <c r="L28" s="611"/>
      <c r="M28" s="100"/>
      <c r="N28" s="100"/>
      <c r="O28" s="100"/>
      <c r="P28" s="100"/>
      <c r="Q28" s="100"/>
      <c r="R28" s="100"/>
    </row>
    <row r="29" spans="1:18" ht="15.75" customHeight="1">
      <c r="A29" s="616" t="s">
        <v>771</v>
      </c>
      <c r="B29" s="621"/>
      <c r="C29" s="621"/>
      <c r="D29" s="621"/>
      <c r="E29" s="621"/>
      <c r="F29" s="621"/>
      <c r="G29" s="621"/>
      <c r="H29" s="621"/>
      <c r="I29" s="621"/>
      <c r="J29" s="621"/>
      <c r="K29" s="621"/>
      <c r="L29" s="621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21"/>
      <c r="B30" s="621"/>
      <c r="C30" s="621"/>
      <c r="D30" s="621"/>
      <c r="E30" s="621"/>
      <c r="F30" s="621"/>
      <c r="G30" s="621"/>
      <c r="H30" s="621"/>
      <c r="I30" s="621"/>
      <c r="J30" s="621"/>
      <c r="K30" s="621"/>
      <c r="L30" s="621"/>
    </row>
    <row r="31" spans="1:18" s="107" customFormat="1" ht="16.350000000000001" customHeight="1">
      <c r="A31" s="614" t="s">
        <v>165</v>
      </c>
      <c r="B31" s="191">
        <v>1</v>
      </c>
      <c r="C31" s="191">
        <v>2</v>
      </c>
      <c r="D31" s="191">
        <v>3</v>
      </c>
      <c r="E31" s="191">
        <v>4</v>
      </c>
      <c r="F31" s="217">
        <v>5</v>
      </c>
      <c r="G31" s="217">
        <v>6</v>
      </c>
      <c r="H31" s="191">
        <v>7</v>
      </c>
      <c r="I31" s="191">
        <v>8</v>
      </c>
      <c r="J31" s="191">
        <v>9</v>
      </c>
      <c r="K31" s="218"/>
      <c r="L31" s="218"/>
      <c r="M31" s="130"/>
    </row>
    <row r="32" spans="1:18" ht="16.350000000000001" customHeight="1">
      <c r="A32" s="614"/>
      <c r="B32" s="221" t="s">
        <v>210</v>
      </c>
      <c r="C32" s="221" t="s">
        <v>158</v>
      </c>
      <c r="D32" s="221" t="s">
        <v>211</v>
      </c>
      <c r="E32" s="221" t="s">
        <v>159</v>
      </c>
      <c r="F32" s="220" t="s">
        <v>408</v>
      </c>
      <c r="G32" s="235" t="s">
        <v>138</v>
      </c>
      <c r="H32" s="223" t="s">
        <v>212</v>
      </c>
      <c r="I32" s="222" t="s">
        <v>515</v>
      </c>
      <c r="J32" s="222" t="s">
        <v>144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15" t="s">
        <v>191</v>
      </c>
      <c r="B33" s="615"/>
      <c r="C33" s="175" t="s">
        <v>47</v>
      </c>
      <c r="D33" s="615" t="s">
        <v>12</v>
      </c>
      <c r="E33" s="617"/>
      <c r="F33" s="617"/>
      <c r="G33" s="175" t="s">
        <v>46</v>
      </c>
      <c r="H33" s="175" t="s">
        <v>516</v>
      </c>
      <c r="I33" s="175" t="s">
        <v>517</v>
      </c>
      <c r="J33" s="175" t="s">
        <v>353</v>
      </c>
      <c r="K33" s="615" t="s">
        <v>51</v>
      </c>
      <c r="L33" s="617"/>
      <c r="M33" s="130"/>
    </row>
    <row r="34" spans="1:18" ht="15.75" customHeight="1">
      <c r="A34" s="614">
        <v>5</v>
      </c>
      <c r="B34" s="615" t="s">
        <v>408</v>
      </c>
      <c r="C34" s="226">
        <v>1</v>
      </c>
      <c r="D34" s="610" t="s">
        <v>380</v>
      </c>
      <c r="E34" s="611"/>
      <c r="F34" s="611"/>
      <c r="G34" s="228">
        <v>17</v>
      </c>
      <c r="H34" s="228">
        <v>1764.4513685237121</v>
      </c>
      <c r="I34" s="229">
        <v>103.79125697198303</v>
      </c>
      <c r="J34" s="430">
        <f t="shared" ref="J34:J38" si="0">I34-I8</f>
        <v>8.2560731389236253E-3</v>
      </c>
      <c r="K34" s="610" t="s">
        <v>655</v>
      </c>
      <c r="L34" s="611"/>
      <c r="N34" s="100"/>
      <c r="O34" s="100"/>
      <c r="P34" s="100"/>
      <c r="Q34" s="100"/>
      <c r="R34" s="100"/>
    </row>
    <row r="35" spans="1:18" ht="15.75" customHeight="1">
      <c r="A35" s="614"/>
      <c r="B35" s="615"/>
      <c r="C35" s="226">
        <v>2</v>
      </c>
      <c r="D35" s="610" t="s">
        <v>618</v>
      </c>
      <c r="E35" s="611"/>
      <c r="F35" s="611"/>
      <c r="G35" s="228">
        <v>20</v>
      </c>
      <c r="H35" s="228">
        <v>1766.227949198797</v>
      </c>
      <c r="I35" s="229">
        <v>88.311397459939855</v>
      </c>
      <c r="J35" s="430">
        <f t="shared" si="0"/>
        <v>4.6978364117649107E-2</v>
      </c>
      <c r="K35" s="610" t="s">
        <v>655</v>
      </c>
      <c r="L35" s="611"/>
      <c r="N35" s="100"/>
      <c r="O35" s="100"/>
      <c r="P35" s="100"/>
      <c r="Q35" s="100"/>
      <c r="R35" s="100"/>
    </row>
    <row r="36" spans="1:18" ht="15.75" customHeight="1">
      <c r="A36" s="614"/>
      <c r="B36" s="615"/>
      <c r="C36" s="226">
        <v>3</v>
      </c>
      <c r="D36" s="610" t="s">
        <v>645</v>
      </c>
      <c r="E36" s="611"/>
      <c r="F36" s="611"/>
      <c r="G36" s="228">
        <v>20</v>
      </c>
      <c r="H36" s="228">
        <v>1763.4082682272121</v>
      </c>
      <c r="I36" s="229">
        <v>88.170413411360599</v>
      </c>
      <c r="J36" s="430">
        <f t="shared" si="0"/>
        <v>-5.3861612485235355E-3</v>
      </c>
      <c r="K36" s="610" t="s">
        <v>655</v>
      </c>
      <c r="L36" s="611"/>
      <c r="N36" s="100"/>
      <c r="O36" s="100"/>
      <c r="P36" s="100"/>
      <c r="Q36" s="100"/>
      <c r="R36" s="100"/>
    </row>
    <row r="37" spans="1:18" ht="15.75" customHeight="1">
      <c r="A37" s="614"/>
      <c r="B37" s="615"/>
      <c r="C37" s="226">
        <v>4</v>
      </c>
      <c r="D37" s="610" t="s">
        <v>671</v>
      </c>
      <c r="E37" s="611"/>
      <c r="F37" s="611"/>
      <c r="G37" s="228">
        <v>21</v>
      </c>
      <c r="H37" s="228">
        <v>1766.8545512936614</v>
      </c>
      <c r="I37" s="229">
        <v>84.135931013983878</v>
      </c>
      <c r="J37" s="430">
        <f t="shared" si="0"/>
        <v>3.9166279119839942E-2</v>
      </c>
      <c r="K37" s="610" t="s">
        <v>655</v>
      </c>
      <c r="L37" s="611"/>
      <c r="N37" s="100"/>
      <c r="O37" s="100"/>
      <c r="P37" s="100"/>
      <c r="Q37" s="100"/>
      <c r="R37" s="100"/>
    </row>
    <row r="38" spans="1:18" ht="15.75" customHeight="1">
      <c r="A38" s="614"/>
      <c r="B38" s="615"/>
      <c r="C38" s="226">
        <v>5</v>
      </c>
      <c r="D38" s="610" t="s">
        <v>583</v>
      </c>
      <c r="E38" s="611"/>
      <c r="F38" s="611"/>
      <c r="G38" s="228">
        <v>22</v>
      </c>
      <c r="H38" s="228">
        <v>1766.5236822860168</v>
      </c>
      <c r="I38" s="229">
        <v>80.296531013000759</v>
      </c>
      <c r="J38" s="430">
        <f t="shared" si="0"/>
        <v>1.2148822761830047E-2</v>
      </c>
      <c r="K38" s="610" t="s">
        <v>655</v>
      </c>
      <c r="L38" s="611"/>
      <c r="N38" s="100"/>
      <c r="O38" s="100"/>
      <c r="P38" s="100"/>
      <c r="Q38" s="100"/>
      <c r="R38" s="100"/>
    </row>
    <row r="39" spans="1:18" ht="15.75" customHeight="1">
      <c r="A39" s="614"/>
      <c r="B39" s="615"/>
      <c r="C39" s="230" t="s">
        <v>208</v>
      </c>
      <c r="D39" s="610" t="s">
        <v>409</v>
      </c>
      <c r="E39" s="611"/>
      <c r="F39" s="611"/>
      <c r="G39" s="228">
        <v>25</v>
      </c>
      <c r="H39" s="228">
        <v>1762.2682597513606</v>
      </c>
      <c r="I39" s="229">
        <v>70.490730390054409</v>
      </c>
      <c r="J39" s="430">
        <f>I39-I14</f>
        <v>8.2580782092136928E-2</v>
      </c>
      <c r="K39" s="610" t="s">
        <v>655</v>
      </c>
      <c r="L39" s="611"/>
      <c r="N39" s="100"/>
      <c r="O39" s="100"/>
      <c r="P39" s="100"/>
      <c r="Q39" s="100"/>
      <c r="R39" s="100"/>
    </row>
    <row r="40" spans="1:18" ht="15.75" customHeight="1">
      <c r="A40" s="614"/>
      <c r="B40" s="615"/>
      <c r="C40" s="230" t="s">
        <v>213</v>
      </c>
      <c r="D40" s="610" t="s">
        <v>375</v>
      </c>
      <c r="E40" s="611"/>
      <c r="F40" s="611"/>
      <c r="G40" s="228">
        <v>25</v>
      </c>
      <c r="H40" s="228">
        <v>1773.7729787644093</v>
      </c>
      <c r="I40" s="229">
        <v>70.950919150576368</v>
      </c>
      <c r="J40" s="430">
        <f>I40-I15</f>
        <v>2.2588126487406157E-2</v>
      </c>
      <c r="K40" s="610" t="s">
        <v>655</v>
      </c>
      <c r="L40" s="611"/>
      <c r="N40" s="100"/>
      <c r="O40" s="100"/>
      <c r="P40" s="100"/>
      <c r="Q40" s="100"/>
      <c r="R40" s="100"/>
    </row>
    <row r="41" spans="1:18" ht="15.75" customHeight="1">
      <c r="A41" s="614"/>
      <c r="B41" s="615"/>
      <c r="C41" s="230" t="s">
        <v>209</v>
      </c>
      <c r="D41" s="610" t="s">
        <v>411</v>
      </c>
      <c r="E41" s="611"/>
      <c r="F41" s="611"/>
      <c r="G41" s="228">
        <v>23</v>
      </c>
      <c r="H41" s="228">
        <v>1765.7648112126792</v>
      </c>
      <c r="I41" s="229">
        <v>76.772383096203455</v>
      </c>
      <c r="J41" s="430">
        <f>I41-I17</f>
        <v>6.1580401492733472E-3</v>
      </c>
      <c r="K41" s="610" t="s">
        <v>655</v>
      </c>
      <c r="L41" s="611"/>
      <c r="N41" s="100"/>
      <c r="O41" s="100"/>
      <c r="P41" s="100"/>
      <c r="Q41" s="100"/>
      <c r="R41" s="100"/>
    </row>
    <row r="42" spans="1:18" ht="15.75" customHeight="1">
      <c r="A42" s="614"/>
      <c r="B42" s="615"/>
      <c r="C42" s="230" t="s">
        <v>214</v>
      </c>
      <c r="D42" s="610" t="s">
        <v>373</v>
      </c>
      <c r="E42" s="611"/>
      <c r="F42" s="611"/>
      <c r="G42" s="228">
        <v>23</v>
      </c>
      <c r="H42" s="228">
        <v>1765.7872549571159</v>
      </c>
      <c r="I42" s="229">
        <v>76.773358911178931</v>
      </c>
      <c r="J42" s="430">
        <f>I42-I16</f>
        <v>2.5114972541771863E-2</v>
      </c>
      <c r="K42" s="610" t="s">
        <v>655</v>
      </c>
      <c r="L42" s="611"/>
      <c r="M42" s="100"/>
      <c r="N42" s="100"/>
      <c r="O42" s="100"/>
      <c r="P42" s="100"/>
      <c r="Q42" s="100"/>
      <c r="R42" s="100"/>
    </row>
    <row r="43" spans="1:18" ht="15.75" customHeight="1">
      <c r="A43" s="614"/>
      <c r="B43" s="615"/>
      <c r="C43" s="230" t="s">
        <v>215</v>
      </c>
      <c r="D43" s="610" t="s">
        <v>379</v>
      </c>
      <c r="E43" s="611"/>
      <c r="F43" s="611"/>
      <c r="G43" s="228">
        <v>23</v>
      </c>
      <c r="H43" s="228">
        <v>1768.3939554674278</v>
      </c>
      <c r="I43" s="229">
        <v>76.886693715975142</v>
      </c>
      <c r="J43" s="226"/>
      <c r="K43" s="610" t="s">
        <v>655</v>
      </c>
      <c r="L43" s="611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12" t="s">
        <v>191</v>
      </c>
      <c r="B44" s="612"/>
      <c r="C44" s="233" t="s">
        <v>47</v>
      </c>
      <c r="D44" s="612" t="s">
        <v>12</v>
      </c>
      <c r="E44" s="613"/>
      <c r="F44" s="613"/>
      <c r="G44" s="233" t="s">
        <v>46</v>
      </c>
      <c r="H44" s="233" t="s">
        <v>516</v>
      </c>
      <c r="I44" s="233" t="s">
        <v>517</v>
      </c>
      <c r="J44" s="175" t="s">
        <v>353</v>
      </c>
      <c r="K44" s="612" t="s">
        <v>51</v>
      </c>
      <c r="L44" s="613"/>
      <c r="M44" s="131"/>
    </row>
    <row r="45" spans="1:18" ht="15.75" customHeight="1">
      <c r="A45" s="614">
        <v>6</v>
      </c>
      <c r="B45" s="615" t="s">
        <v>138</v>
      </c>
      <c r="C45" s="226">
        <v>1</v>
      </c>
      <c r="D45" s="610" t="s">
        <v>689</v>
      </c>
      <c r="E45" s="611"/>
      <c r="F45" s="611"/>
      <c r="G45" s="226">
        <v>20</v>
      </c>
      <c r="H45" s="228">
        <v>1765.2931872356489</v>
      </c>
      <c r="I45" s="229">
        <v>88.264659361782449</v>
      </c>
      <c r="J45" s="430">
        <f t="shared" ref="J45:J51" si="1">I45-I19</f>
        <v>6.3250972779982817E-2</v>
      </c>
      <c r="K45" s="610" t="s">
        <v>655</v>
      </c>
      <c r="L45" s="611"/>
      <c r="M45" s="100"/>
      <c r="N45" s="100"/>
      <c r="O45" s="100"/>
      <c r="P45" s="100"/>
      <c r="Q45" s="100"/>
      <c r="R45" s="100"/>
    </row>
    <row r="46" spans="1:18" ht="15.75" customHeight="1">
      <c r="A46" s="614"/>
      <c r="B46" s="615"/>
      <c r="C46" s="226">
        <v>2</v>
      </c>
      <c r="D46" s="610" t="s">
        <v>415</v>
      </c>
      <c r="E46" s="611"/>
      <c r="F46" s="611"/>
      <c r="G46" s="226">
        <v>21</v>
      </c>
      <c r="H46" s="228">
        <v>1763.2273713961845</v>
      </c>
      <c r="I46" s="229">
        <v>83.963208161723074</v>
      </c>
      <c r="J46" s="430">
        <f t="shared" si="1"/>
        <v>3.6829013178021341E-3</v>
      </c>
      <c r="K46" s="610" t="s">
        <v>655</v>
      </c>
      <c r="L46" s="611"/>
      <c r="M46" s="100"/>
      <c r="N46" s="100"/>
      <c r="O46" s="100"/>
      <c r="P46" s="100"/>
      <c r="Q46" s="100"/>
      <c r="R46" s="100"/>
    </row>
    <row r="47" spans="1:18" ht="15.75" customHeight="1">
      <c r="A47" s="614"/>
      <c r="B47" s="615"/>
      <c r="C47" s="226">
        <v>3</v>
      </c>
      <c r="D47" s="610" t="s">
        <v>716</v>
      </c>
      <c r="E47" s="611"/>
      <c r="F47" s="611"/>
      <c r="G47" s="228">
        <v>22</v>
      </c>
      <c r="H47" s="228">
        <v>1766.3293614879274</v>
      </c>
      <c r="I47" s="229">
        <v>80.287698249451225</v>
      </c>
      <c r="J47" s="430">
        <f t="shared" si="1"/>
        <v>3.4959851961415325</v>
      </c>
      <c r="K47" s="610" t="s">
        <v>655</v>
      </c>
      <c r="L47" s="611"/>
      <c r="M47" s="100"/>
      <c r="N47" s="100"/>
      <c r="O47" s="100"/>
      <c r="P47" s="100"/>
      <c r="Q47" s="100"/>
      <c r="R47" s="100"/>
    </row>
    <row r="48" spans="1:18" ht="15.75" customHeight="1">
      <c r="A48" s="614"/>
      <c r="B48" s="615"/>
      <c r="C48" s="226">
        <v>4</v>
      </c>
      <c r="D48" s="610" t="s">
        <v>667</v>
      </c>
      <c r="E48" s="611"/>
      <c r="F48" s="611"/>
      <c r="G48" s="226">
        <v>23</v>
      </c>
      <c r="H48" s="228">
        <v>1764.7785648886891</v>
      </c>
      <c r="I48" s="229">
        <v>76.729502821247351</v>
      </c>
      <c r="J48" s="430">
        <f t="shared" si="1"/>
        <v>1.01342715645103E-2</v>
      </c>
      <c r="K48" s="610" t="s">
        <v>655</v>
      </c>
      <c r="L48" s="611"/>
      <c r="M48" s="100"/>
      <c r="N48" s="100"/>
      <c r="O48" s="100"/>
      <c r="P48" s="100"/>
      <c r="Q48" s="100"/>
      <c r="R48" s="100"/>
    </row>
    <row r="49" spans="1:18" ht="15.75" customHeight="1">
      <c r="A49" s="614"/>
      <c r="B49" s="615"/>
      <c r="C49" s="226">
        <v>5</v>
      </c>
      <c r="D49" s="610" t="s">
        <v>417</v>
      </c>
      <c r="E49" s="611"/>
      <c r="F49" s="611"/>
      <c r="G49" s="228">
        <v>24</v>
      </c>
      <c r="H49" s="228">
        <v>1772.2299224685776</v>
      </c>
      <c r="I49" s="229">
        <v>73.842913436190742</v>
      </c>
      <c r="J49" s="430">
        <f t="shared" si="1"/>
        <v>-7.6791861916518656E-3</v>
      </c>
      <c r="K49" s="610" t="s">
        <v>655</v>
      </c>
      <c r="L49" s="611"/>
      <c r="M49" s="100"/>
      <c r="N49" s="100"/>
      <c r="O49" s="100"/>
      <c r="P49" s="100"/>
      <c r="Q49" s="100"/>
      <c r="R49" s="100"/>
    </row>
    <row r="50" spans="1:18" ht="15.75" customHeight="1">
      <c r="A50" s="614"/>
      <c r="B50" s="615"/>
      <c r="C50" s="230" t="s">
        <v>208</v>
      </c>
      <c r="D50" s="610" t="s">
        <v>414</v>
      </c>
      <c r="E50" s="611"/>
      <c r="F50" s="611"/>
      <c r="G50" s="226">
        <v>25</v>
      </c>
      <c r="H50" s="228">
        <v>1773.0461885689379</v>
      </c>
      <c r="I50" s="229">
        <v>70.921847542757519</v>
      </c>
      <c r="J50" s="430">
        <f t="shared" si="1"/>
        <v>1.8897032310547957E-2</v>
      </c>
      <c r="K50" s="610" t="s">
        <v>655</v>
      </c>
      <c r="L50" s="611"/>
      <c r="M50" s="100"/>
      <c r="N50" s="100"/>
      <c r="O50" s="100"/>
      <c r="P50" s="100"/>
      <c r="Q50" s="100"/>
      <c r="R50" s="100"/>
    </row>
    <row r="51" spans="1:18" ht="15.75" customHeight="1">
      <c r="A51" s="614"/>
      <c r="B51" s="615"/>
      <c r="C51" s="230" t="s">
        <v>213</v>
      </c>
      <c r="D51" s="610" t="s">
        <v>416</v>
      </c>
      <c r="E51" s="611"/>
      <c r="F51" s="611"/>
      <c r="G51" s="226">
        <v>25</v>
      </c>
      <c r="H51" s="228">
        <v>1781.0129380905857</v>
      </c>
      <c r="I51" s="229">
        <v>71.240517523623424</v>
      </c>
      <c r="J51" s="430">
        <f t="shared" si="1"/>
        <v>-1.2357945101939549E-2</v>
      </c>
      <c r="K51" s="610" t="s">
        <v>655</v>
      </c>
      <c r="L51" s="611"/>
      <c r="M51" s="100"/>
      <c r="N51" s="100"/>
      <c r="O51" s="100"/>
      <c r="P51" s="100"/>
      <c r="Q51" s="100"/>
      <c r="R51" s="100"/>
    </row>
    <row r="52" spans="1:18" ht="15.75" customHeight="1">
      <c r="A52" s="614"/>
      <c r="B52" s="615"/>
      <c r="C52" s="230" t="s">
        <v>209</v>
      </c>
      <c r="D52" s="610" t="s">
        <v>672</v>
      </c>
      <c r="E52" s="611"/>
      <c r="F52" s="611"/>
      <c r="G52" s="226">
        <v>24</v>
      </c>
      <c r="H52" s="228">
        <v>1764.2200806905507</v>
      </c>
      <c r="I52" s="229">
        <v>73.509170028772942</v>
      </c>
      <c r="J52" s="430">
        <f>I52-I27</f>
        <v>3.623512241432536E-3</v>
      </c>
      <c r="K52" s="610" t="s">
        <v>655</v>
      </c>
      <c r="L52" s="611"/>
      <c r="M52" s="100"/>
      <c r="N52" s="100"/>
      <c r="O52" s="100"/>
      <c r="P52" s="100"/>
      <c r="Q52" s="100"/>
      <c r="R52" s="100"/>
    </row>
    <row r="53" spans="1:18" ht="15.75" customHeight="1">
      <c r="A53" s="614"/>
      <c r="B53" s="615"/>
      <c r="C53" s="230" t="s">
        <v>214</v>
      </c>
      <c r="D53" s="610" t="s">
        <v>419</v>
      </c>
      <c r="E53" s="611"/>
      <c r="F53" s="611"/>
      <c r="G53" s="226">
        <v>24</v>
      </c>
      <c r="H53" s="228">
        <v>1764.4037954874032</v>
      </c>
      <c r="I53" s="229">
        <v>73.516824811975127</v>
      </c>
      <c r="J53" s="430">
        <f>I53-I26</f>
        <v>3.4061462462744885E-2</v>
      </c>
      <c r="K53" s="610" t="s">
        <v>655</v>
      </c>
      <c r="L53" s="611"/>
      <c r="M53" s="100"/>
      <c r="N53" s="100"/>
      <c r="O53" s="100"/>
      <c r="P53" s="100"/>
      <c r="Q53" s="100"/>
      <c r="R53" s="100"/>
    </row>
    <row r="54" spans="1:18" ht="15.75" customHeight="1">
      <c r="A54" s="614"/>
      <c r="B54" s="615"/>
      <c r="C54" s="230" t="s">
        <v>215</v>
      </c>
      <c r="D54" s="610"/>
      <c r="E54" s="611"/>
      <c r="F54" s="611"/>
      <c r="G54" s="226"/>
      <c r="H54" s="228"/>
      <c r="I54" s="229"/>
      <c r="J54" s="226"/>
      <c r="K54" s="610"/>
      <c r="L54" s="611"/>
      <c r="M54" s="100"/>
      <c r="N54" s="100"/>
      <c r="O54" s="100"/>
      <c r="P54" s="100"/>
      <c r="Q54" s="100"/>
      <c r="R54" s="100"/>
    </row>
    <row r="55" spans="1:18" ht="15.75" customHeight="1">
      <c r="A55" s="616" t="s">
        <v>811</v>
      </c>
      <c r="B55" s="621"/>
      <c r="C55" s="621"/>
      <c r="D55" s="621"/>
      <c r="E55" s="621"/>
      <c r="F55" s="621"/>
      <c r="G55" s="621"/>
      <c r="H55" s="621"/>
      <c r="I55" s="621"/>
      <c r="J55" s="621"/>
      <c r="K55" s="621"/>
      <c r="L55" s="621"/>
      <c r="M55" s="100"/>
      <c r="N55" s="100"/>
      <c r="O55" s="100"/>
      <c r="P55" s="100"/>
      <c r="Q55" s="100"/>
      <c r="R55" s="100"/>
    </row>
    <row r="56" spans="1:18" s="101" customFormat="1" ht="15.75" customHeight="1">
      <c r="A56" s="621"/>
      <c r="B56" s="621"/>
      <c r="C56" s="621"/>
      <c r="D56" s="621"/>
      <c r="E56" s="621"/>
      <c r="F56" s="621"/>
      <c r="G56" s="621"/>
      <c r="H56" s="621"/>
      <c r="I56" s="621"/>
      <c r="J56" s="621"/>
      <c r="K56" s="621"/>
      <c r="L56" s="621"/>
    </row>
    <row r="57" spans="1:18" s="107" customFormat="1" ht="16.350000000000001" customHeight="1">
      <c r="A57" s="614" t="s">
        <v>165</v>
      </c>
      <c r="B57" s="191">
        <v>1</v>
      </c>
      <c r="C57" s="191">
        <v>2</v>
      </c>
      <c r="D57" s="191">
        <v>3</v>
      </c>
      <c r="E57" s="191">
        <v>4</v>
      </c>
      <c r="F57" s="217">
        <v>5</v>
      </c>
      <c r="G57" s="217">
        <v>6</v>
      </c>
      <c r="H57" s="191">
        <v>7</v>
      </c>
      <c r="I57" s="191">
        <v>8</v>
      </c>
      <c r="J57" s="191">
        <v>9</v>
      </c>
      <c r="K57" s="218"/>
      <c r="L57" s="218"/>
      <c r="M57" s="130"/>
    </row>
    <row r="58" spans="1:18" ht="16.350000000000001" customHeight="1">
      <c r="A58" s="614"/>
      <c r="B58" s="221" t="s">
        <v>210</v>
      </c>
      <c r="C58" s="221" t="s">
        <v>158</v>
      </c>
      <c r="D58" s="221" t="s">
        <v>211</v>
      </c>
      <c r="E58" s="221" t="s">
        <v>159</v>
      </c>
      <c r="F58" s="220" t="s">
        <v>408</v>
      </c>
      <c r="G58" s="235" t="s">
        <v>138</v>
      </c>
      <c r="H58" s="223" t="s">
        <v>212</v>
      </c>
      <c r="I58" s="222" t="s">
        <v>515</v>
      </c>
      <c r="J58" s="222" t="s">
        <v>144</v>
      </c>
      <c r="K58" s="224"/>
      <c r="L58" s="224"/>
      <c r="N58" s="100"/>
      <c r="O58" s="100"/>
      <c r="P58" s="100"/>
      <c r="Q58" s="100"/>
      <c r="R58" s="100"/>
    </row>
    <row r="59" spans="1:18" s="107" customFormat="1" ht="15.75" customHeight="1">
      <c r="A59" s="615" t="s">
        <v>191</v>
      </c>
      <c r="B59" s="615"/>
      <c r="C59" s="175" t="s">
        <v>47</v>
      </c>
      <c r="D59" s="615" t="s">
        <v>12</v>
      </c>
      <c r="E59" s="617"/>
      <c r="F59" s="617"/>
      <c r="G59" s="175" t="s">
        <v>46</v>
      </c>
      <c r="H59" s="175" t="s">
        <v>516</v>
      </c>
      <c r="I59" s="175" t="s">
        <v>517</v>
      </c>
      <c r="J59" s="175" t="s">
        <v>353</v>
      </c>
      <c r="K59" s="615" t="s">
        <v>51</v>
      </c>
      <c r="L59" s="617"/>
      <c r="M59" s="130"/>
    </row>
    <row r="60" spans="1:18" ht="15.75" customHeight="1">
      <c r="A60" s="614">
        <v>5</v>
      </c>
      <c r="B60" s="615" t="s">
        <v>408</v>
      </c>
      <c r="C60" s="226">
        <v>1</v>
      </c>
      <c r="D60" s="610" t="s">
        <v>380</v>
      </c>
      <c r="E60" s="611"/>
      <c r="F60" s="611"/>
      <c r="G60" s="228">
        <v>17</v>
      </c>
      <c r="H60" s="228">
        <v>1766.9017680288227</v>
      </c>
      <c r="I60" s="229">
        <v>103.935398119342</v>
      </c>
      <c r="J60" s="430">
        <f>I60-I34</f>
        <v>0.14414114735896533</v>
      </c>
      <c r="K60" s="610" t="s">
        <v>655</v>
      </c>
      <c r="L60" s="611"/>
      <c r="N60" s="100"/>
      <c r="O60" s="100"/>
      <c r="P60" s="100"/>
      <c r="Q60" s="100"/>
      <c r="R60" s="100"/>
    </row>
    <row r="61" spans="1:18" ht="15.75" customHeight="1">
      <c r="A61" s="614"/>
      <c r="B61" s="615"/>
      <c r="C61" s="226">
        <v>2</v>
      </c>
      <c r="D61" s="610" t="s">
        <v>618</v>
      </c>
      <c r="E61" s="611"/>
      <c r="F61" s="611"/>
      <c r="G61" s="228">
        <v>20</v>
      </c>
      <c r="H61" s="228">
        <v>1767.3315728579098</v>
      </c>
      <c r="I61" s="229">
        <v>88.366578642895476</v>
      </c>
      <c r="J61" s="430">
        <f>I61-I35</f>
        <v>5.5181182955621466E-2</v>
      </c>
      <c r="K61" s="610" t="s">
        <v>655</v>
      </c>
      <c r="L61" s="611"/>
      <c r="N61" s="100"/>
      <c r="O61" s="100"/>
      <c r="P61" s="100"/>
      <c r="Q61" s="100"/>
      <c r="R61" s="100"/>
    </row>
    <row r="62" spans="1:18" ht="15.75" customHeight="1">
      <c r="A62" s="614"/>
      <c r="B62" s="615"/>
      <c r="C62" s="226">
        <v>3</v>
      </c>
      <c r="D62" s="610" t="s">
        <v>645</v>
      </c>
      <c r="E62" s="611"/>
      <c r="F62" s="611"/>
      <c r="G62" s="228">
        <v>20</v>
      </c>
      <c r="H62" s="228">
        <v>1764.9029142779673</v>
      </c>
      <c r="I62" s="229">
        <v>88.245145713898381</v>
      </c>
      <c r="J62" s="430">
        <f>I62-I36</f>
        <v>7.4732302537782402E-2</v>
      </c>
      <c r="K62" s="610" t="s">
        <v>655</v>
      </c>
      <c r="L62" s="611"/>
      <c r="N62" s="100"/>
      <c r="O62" s="100"/>
      <c r="P62" s="100"/>
      <c r="Q62" s="100"/>
      <c r="R62" s="100"/>
    </row>
    <row r="63" spans="1:18" ht="15.75" customHeight="1">
      <c r="A63" s="614"/>
      <c r="B63" s="615"/>
      <c r="C63" s="226">
        <v>4</v>
      </c>
      <c r="D63" s="610" t="s">
        <v>671</v>
      </c>
      <c r="E63" s="611"/>
      <c r="F63" s="611"/>
      <c r="G63" s="228">
        <v>21</v>
      </c>
      <c r="H63" s="228">
        <v>1767.2527660481512</v>
      </c>
      <c r="I63" s="229">
        <v>84.154893621340534</v>
      </c>
      <c r="J63" s="430">
        <f t="shared" ref="J63" si="2">I63-I37</f>
        <v>1.8962607356655781E-2</v>
      </c>
      <c r="K63" s="610" t="s">
        <v>655</v>
      </c>
      <c r="L63" s="611"/>
      <c r="N63" s="100"/>
      <c r="O63" s="100"/>
      <c r="P63" s="100"/>
      <c r="Q63" s="100"/>
      <c r="R63" s="100"/>
    </row>
    <row r="64" spans="1:18" ht="15.75" customHeight="1">
      <c r="A64" s="614"/>
      <c r="B64" s="615"/>
      <c r="C64" s="226">
        <v>5</v>
      </c>
      <c r="D64" s="610" t="s">
        <v>583</v>
      </c>
      <c r="E64" s="611"/>
      <c r="F64" s="611"/>
      <c r="G64" s="228">
        <v>22</v>
      </c>
      <c r="H64" s="228">
        <v>1767.6686284172015</v>
      </c>
      <c r="I64" s="229">
        <v>80.348574018963703</v>
      </c>
      <c r="J64" s="430">
        <f t="shared" ref="J64:J69" si="3">I64-I38</f>
        <v>5.2043005962943312E-2</v>
      </c>
      <c r="K64" s="610" t="s">
        <v>655</v>
      </c>
      <c r="L64" s="611"/>
      <c r="N64" s="100"/>
      <c r="O64" s="100"/>
      <c r="P64" s="100"/>
      <c r="Q64" s="100"/>
      <c r="R64" s="100"/>
    </row>
    <row r="65" spans="1:18" ht="15.75" customHeight="1">
      <c r="A65" s="614"/>
      <c r="B65" s="615"/>
      <c r="C65" s="230" t="s">
        <v>208</v>
      </c>
      <c r="D65" s="610" t="s">
        <v>409</v>
      </c>
      <c r="E65" s="611"/>
      <c r="F65" s="611"/>
      <c r="G65" s="228">
        <v>25</v>
      </c>
      <c r="H65" s="228">
        <v>1766.0257298958313</v>
      </c>
      <c r="I65" s="229">
        <v>70.641029195833269</v>
      </c>
      <c r="J65" s="430">
        <f t="shared" si="3"/>
        <v>0.1502988057788599</v>
      </c>
      <c r="K65" s="610" t="s">
        <v>655</v>
      </c>
      <c r="L65" s="611"/>
      <c r="N65" s="100"/>
      <c r="O65" s="100"/>
      <c r="P65" s="100"/>
      <c r="Q65" s="100"/>
      <c r="R65" s="100"/>
    </row>
    <row r="66" spans="1:18" ht="15.75" customHeight="1">
      <c r="A66" s="614"/>
      <c r="B66" s="615"/>
      <c r="C66" s="230" t="s">
        <v>213</v>
      </c>
      <c r="D66" s="610" t="s">
        <v>375</v>
      </c>
      <c r="E66" s="611"/>
      <c r="F66" s="611"/>
      <c r="G66" s="228">
        <v>25</v>
      </c>
      <c r="H66" s="228">
        <v>1773.9469281363479</v>
      </c>
      <c r="I66" s="229">
        <v>70.957877125453919</v>
      </c>
      <c r="J66" s="430">
        <f t="shared" si="3"/>
        <v>6.9579748775510097E-3</v>
      </c>
      <c r="K66" s="610" t="s">
        <v>655</v>
      </c>
      <c r="L66" s="611"/>
      <c r="N66" s="100"/>
      <c r="O66" s="100"/>
      <c r="P66" s="100"/>
      <c r="Q66" s="100"/>
      <c r="R66" s="100"/>
    </row>
    <row r="67" spans="1:18" ht="15.75" customHeight="1">
      <c r="A67" s="614"/>
      <c r="B67" s="615"/>
      <c r="C67" s="230" t="s">
        <v>209</v>
      </c>
      <c r="D67" s="610" t="s">
        <v>411</v>
      </c>
      <c r="E67" s="611"/>
      <c r="F67" s="611"/>
      <c r="G67" s="228">
        <v>23</v>
      </c>
      <c r="H67" s="228">
        <v>1766.9101215541414</v>
      </c>
      <c r="I67" s="229">
        <v>76.82217919800614</v>
      </c>
      <c r="J67" s="430">
        <f t="shared" si="3"/>
        <v>4.9796101802684234E-2</v>
      </c>
      <c r="K67" s="610" t="s">
        <v>655</v>
      </c>
      <c r="L67" s="611"/>
      <c r="N67" s="100"/>
      <c r="O67" s="100"/>
      <c r="P67" s="100"/>
      <c r="Q67" s="100"/>
      <c r="R67" s="100"/>
    </row>
    <row r="68" spans="1:18" ht="15.75" customHeight="1">
      <c r="A68" s="614"/>
      <c r="B68" s="615"/>
      <c r="C68" s="230" t="s">
        <v>214</v>
      </c>
      <c r="D68" s="610" t="s">
        <v>373</v>
      </c>
      <c r="E68" s="611"/>
      <c r="F68" s="611"/>
      <c r="G68" s="228">
        <v>23</v>
      </c>
      <c r="H68" s="228">
        <v>1767.0865811072267</v>
      </c>
      <c r="I68" s="229">
        <v>76.82985135248812</v>
      </c>
      <c r="J68" s="430">
        <f t="shared" si="3"/>
        <v>5.6492441309188735E-2</v>
      </c>
      <c r="K68" s="610" t="s">
        <v>655</v>
      </c>
      <c r="L68" s="611"/>
      <c r="M68" s="100"/>
      <c r="N68" s="100"/>
      <c r="O68" s="100"/>
      <c r="P68" s="100"/>
      <c r="Q68" s="100"/>
      <c r="R68" s="100"/>
    </row>
    <row r="69" spans="1:18" ht="15.75" customHeight="1">
      <c r="A69" s="614"/>
      <c r="B69" s="615"/>
      <c r="C69" s="230" t="s">
        <v>215</v>
      </c>
      <c r="D69" s="610" t="s">
        <v>379</v>
      </c>
      <c r="E69" s="611"/>
      <c r="F69" s="611"/>
      <c r="G69" s="228">
        <v>23</v>
      </c>
      <c r="H69" s="228">
        <v>1768.6057611826898</v>
      </c>
      <c r="I69" s="229">
        <v>76.895902660116946</v>
      </c>
      <c r="J69" s="430">
        <f t="shared" si="3"/>
        <v>9.2089441418039542E-3</v>
      </c>
      <c r="K69" s="610" t="s">
        <v>655</v>
      </c>
      <c r="L69" s="611"/>
      <c r="M69" s="100"/>
      <c r="N69" s="100"/>
      <c r="O69" s="100"/>
      <c r="P69" s="100"/>
      <c r="Q69" s="100"/>
      <c r="R69" s="100"/>
    </row>
    <row r="70" spans="1:18" s="105" customFormat="1" ht="15.75" customHeight="1">
      <c r="A70" s="612" t="s">
        <v>191</v>
      </c>
      <c r="B70" s="612"/>
      <c r="C70" s="233" t="s">
        <v>47</v>
      </c>
      <c r="D70" s="612" t="s">
        <v>12</v>
      </c>
      <c r="E70" s="613"/>
      <c r="F70" s="613"/>
      <c r="G70" s="233" t="s">
        <v>46</v>
      </c>
      <c r="H70" s="233" t="s">
        <v>516</v>
      </c>
      <c r="I70" s="233" t="s">
        <v>517</v>
      </c>
      <c r="J70" s="175" t="s">
        <v>353</v>
      </c>
      <c r="K70" s="612" t="s">
        <v>50</v>
      </c>
      <c r="L70" s="613"/>
      <c r="M70" s="131"/>
    </row>
    <row r="71" spans="1:18" ht="15.75" customHeight="1">
      <c r="A71" s="614">
        <v>6</v>
      </c>
      <c r="B71" s="615" t="s">
        <v>138</v>
      </c>
      <c r="C71" s="226">
        <v>1</v>
      </c>
      <c r="D71" s="610" t="s">
        <v>689</v>
      </c>
      <c r="E71" s="611"/>
      <c r="F71" s="611"/>
      <c r="G71" s="226">
        <v>20</v>
      </c>
      <c r="H71" s="228">
        <v>1766.6784859875895</v>
      </c>
      <c r="I71" s="229">
        <v>88.33392429937949</v>
      </c>
      <c r="J71" s="430">
        <f>I71-I45</f>
        <v>6.9264937597040444E-2</v>
      </c>
      <c r="K71" s="610" t="s">
        <v>655</v>
      </c>
      <c r="L71" s="611"/>
      <c r="M71" s="100"/>
      <c r="N71" s="100"/>
      <c r="O71" s="100"/>
      <c r="P71" s="100"/>
      <c r="Q71" s="100"/>
      <c r="R71" s="100"/>
    </row>
    <row r="72" spans="1:18" ht="15.75" customHeight="1">
      <c r="A72" s="614"/>
      <c r="B72" s="615"/>
      <c r="C72" s="226">
        <v>2</v>
      </c>
      <c r="D72" s="610" t="s">
        <v>415</v>
      </c>
      <c r="E72" s="611"/>
      <c r="F72" s="611"/>
      <c r="G72" s="226">
        <v>21</v>
      </c>
      <c r="H72" s="228">
        <v>1766.456308395256</v>
      </c>
      <c r="I72" s="229">
        <v>84.116967066440751</v>
      </c>
      <c r="J72" s="430">
        <f>I72-I46</f>
        <v>0.15375890471767661</v>
      </c>
      <c r="K72" s="610" t="s">
        <v>655</v>
      </c>
      <c r="L72" s="611"/>
      <c r="M72" s="100"/>
      <c r="N72" s="100"/>
      <c r="O72" s="100"/>
      <c r="P72" s="100"/>
      <c r="Q72" s="100"/>
      <c r="R72" s="100"/>
    </row>
    <row r="73" spans="1:18" ht="15.75" customHeight="1">
      <c r="A73" s="614"/>
      <c r="B73" s="615"/>
      <c r="C73" s="226">
        <v>3</v>
      </c>
      <c r="D73" s="610" t="s">
        <v>716</v>
      </c>
      <c r="E73" s="611"/>
      <c r="F73" s="611"/>
      <c r="G73" s="228">
        <v>22</v>
      </c>
      <c r="H73" s="228">
        <v>1767.8914446897322</v>
      </c>
      <c r="I73" s="229">
        <v>80.358702031351484</v>
      </c>
      <c r="J73" s="430">
        <f>I73-I47</f>
        <v>7.1003781900259355E-2</v>
      </c>
      <c r="K73" s="610" t="s">
        <v>655</v>
      </c>
      <c r="L73" s="611"/>
      <c r="M73" s="100"/>
      <c r="N73" s="100"/>
      <c r="O73" s="100"/>
      <c r="P73" s="100"/>
      <c r="Q73" s="100"/>
      <c r="R73" s="100"/>
    </row>
    <row r="74" spans="1:18" ht="15.75" customHeight="1">
      <c r="A74" s="614"/>
      <c r="B74" s="615"/>
      <c r="C74" s="226">
        <v>4</v>
      </c>
      <c r="D74" s="610" t="s">
        <v>417</v>
      </c>
      <c r="E74" s="611"/>
      <c r="F74" s="611"/>
      <c r="G74" s="226">
        <v>23</v>
      </c>
      <c r="H74" s="228">
        <v>1772.449024232043</v>
      </c>
      <c r="I74" s="229">
        <v>77.063001053567092</v>
      </c>
      <c r="J74" s="430">
        <f>I74-I49</f>
        <v>3.2200876173763504</v>
      </c>
      <c r="K74" s="610" t="s">
        <v>871</v>
      </c>
      <c r="L74" s="611"/>
      <c r="M74" s="100"/>
      <c r="N74" s="100"/>
      <c r="O74" s="100"/>
      <c r="P74" s="100"/>
      <c r="Q74" s="100"/>
      <c r="R74" s="100"/>
    </row>
    <row r="75" spans="1:18" ht="15.75" customHeight="1">
      <c r="A75" s="614"/>
      <c r="B75" s="615"/>
      <c r="C75" s="226">
        <v>5</v>
      </c>
      <c r="D75" s="610" t="s">
        <v>672</v>
      </c>
      <c r="E75" s="611"/>
      <c r="F75" s="611"/>
      <c r="G75" s="228">
        <v>23</v>
      </c>
      <c r="H75" s="228">
        <v>1766.9317916782115</v>
      </c>
      <c r="I75" s="229">
        <v>76.823121377313541</v>
      </c>
      <c r="J75" s="430">
        <f>I75-I52</f>
        <v>3.3139513485405985</v>
      </c>
      <c r="K75" s="610" t="s">
        <v>818</v>
      </c>
      <c r="L75" s="611"/>
      <c r="M75" s="100"/>
      <c r="N75" s="100"/>
      <c r="O75" s="100"/>
      <c r="P75" s="100"/>
      <c r="Q75" s="100"/>
      <c r="R75" s="100"/>
    </row>
    <row r="76" spans="1:18" ht="15.75" customHeight="1">
      <c r="A76" s="614"/>
      <c r="B76" s="615"/>
      <c r="C76" s="230" t="s">
        <v>208</v>
      </c>
      <c r="D76" s="610" t="s">
        <v>414</v>
      </c>
      <c r="E76" s="611"/>
      <c r="F76" s="611"/>
      <c r="G76" s="226">
        <v>25</v>
      </c>
      <c r="H76" s="228">
        <v>1773.7242683257045</v>
      </c>
      <c r="I76" s="229">
        <v>70.948970733028176</v>
      </c>
      <c r="J76" s="430">
        <f>I76-I50</f>
        <v>2.712319027065746E-2</v>
      </c>
      <c r="K76" s="610" t="s">
        <v>655</v>
      </c>
      <c r="L76" s="611"/>
      <c r="M76" s="100"/>
      <c r="N76" s="100"/>
      <c r="O76" s="100"/>
      <c r="P76" s="100"/>
      <c r="Q76" s="100"/>
      <c r="R76" s="100"/>
    </row>
    <row r="77" spans="1:18" ht="15.75" customHeight="1">
      <c r="A77" s="614"/>
      <c r="B77" s="615"/>
      <c r="C77" s="230" t="s">
        <v>213</v>
      </c>
      <c r="D77" s="610" t="s">
        <v>416</v>
      </c>
      <c r="E77" s="611"/>
      <c r="F77" s="611"/>
      <c r="G77" s="226">
        <v>25</v>
      </c>
      <c r="H77" s="228">
        <v>1781.578380432258</v>
      </c>
      <c r="I77" s="229">
        <v>71.263135217290326</v>
      </c>
      <c r="J77" s="430">
        <f>I77-I51</f>
        <v>2.2617693666902028E-2</v>
      </c>
      <c r="K77" s="610" t="s">
        <v>655</v>
      </c>
      <c r="L77" s="611"/>
      <c r="M77" s="100"/>
      <c r="N77" s="100"/>
      <c r="O77" s="100"/>
      <c r="P77" s="100"/>
      <c r="Q77" s="100"/>
      <c r="R77" s="100"/>
    </row>
    <row r="78" spans="1:18" ht="15.75" customHeight="1">
      <c r="A78" s="614"/>
      <c r="B78" s="615"/>
      <c r="C78" s="230" t="s">
        <v>209</v>
      </c>
      <c r="D78" s="610" t="s">
        <v>419</v>
      </c>
      <c r="E78" s="611"/>
      <c r="F78" s="611"/>
      <c r="G78" s="226">
        <v>24</v>
      </c>
      <c r="H78" s="228">
        <v>1766.842014629425</v>
      </c>
      <c r="I78" s="229">
        <v>73.61841727622604</v>
      </c>
      <c r="J78" s="430">
        <f>I78-I53</f>
        <v>0.10159246425091339</v>
      </c>
      <c r="K78" s="610" t="s">
        <v>655</v>
      </c>
      <c r="L78" s="611"/>
      <c r="M78" s="100"/>
      <c r="N78" s="100"/>
      <c r="O78" s="100"/>
      <c r="P78" s="100"/>
      <c r="Q78" s="100"/>
      <c r="R78" s="100"/>
    </row>
    <row r="79" spans="1:18" ht="15.75" customHeight="1">
      <c r="A79" s="614"/>
      <c r="B79" s="615"/>
      <c r="C79" s="230" t="s">
        <v>214</v>
      </c>
      <c r="D79" s="610" t="s">
        <v>667</v>
      </c>
      <c r="E79" s="611"/>
      <c r="F79" s="611"/>
      <c r="G79" s="226">
        <v>23</v>
      </c>
      <c r="H79" s="228">
        <v>1766.8988509601065</v>
      </c>
      <c r="I79" s="229">
        <v>76.821689172178566</v>
      </c>
      <c r="J79" s="430">
        <f>I79-I48</f>
        <v>9.2186350931214633E-2</v>
      </c>
      <c r="K79" s="610" t="s">
        <v>655</v>
      </c>
      <c r="L79" s="611"/>
      <c r="M79" s="100"/>
      <c r="N79" s="100"/>
      <c r="O79" s="100"/>
      <c r="P79" s="100"/>
      <c r="Q79" s="100"/>
      <c r="R79" s="100"/>
    </row>
    <row r="80" spans="1:18" ht="15.75" customHeight="1">
      <c r="A80" s="614"/>
      <c r="B80" s="615"/>
      <c r="C80" s="230" t="s">
        <v>215</v>
      </c>
      <c r="D80" s="610"/>
      <c r="E80" s="611"/>
      <c r="F80" s="611"/>
      <c r="G80" s="226"/>
      <c r="H80" s="228"/>
      <c r="I80" s="229"/>
      <c r="J80" s="226"/>
      <c r="K80" s="610"/>
      <c r="L80" s="611"/>
      <c r="M80" s="100"/>
      <c r="N80" s="100"/>
      <c r="O80" s="100"/>
      <c r="P80" s="100"/>
      <c r="Q80" s="100"/>
      <c r="R80" s="100"/>
    </row>
    <row r="81" spans="1:18" ht="15.75" customHeight="1">
      <c r="A81" s="616" t="s">
        <v>841</v>
      </c>
      <c r="B81" s="621"/>
      <c r="C81" s="621"/>
      <c r="D81" s="621"/>
      <c r="E81" s="621"/>
      <c r="F81" s="621"/>
      <c r="G81" s="621"/>
      <c r="H81" s="621"/>
      <c r="I81" s="621"/>
      <c r="J81" s="621"/>
      <c r="K81" s="621"/>
      <c r="L81" s="621"/>
      <c r="M81" s="100"/>
      <c r="N81" s="100"/>
      <c r="O81" s="100"/>
      <c r="P81" s="100"/>
      <c r="Q81" s="100"/>
      <c r="R81" s="100"/>
    </row>
    <row r="82" spans="1:18" s="101" customFormat="1" ht="15.75" customHeight="1">
      <c r="A82" s="621"/>
      <c r="B82" s="621"/>
      <c r="C82" s="621"/>
      <c r="D82" s="621"/>
      <c r="E82" s="621"/>
      <c r="F82" s="621"/>
      <c r="G82" s="621"/>
      <c r="H82" s="621"/>
      <c r="I82" s="621"/>
      <c r="J82" s="621"/>
      <c r="K82" s="621"/>
      <c r="L82" s="621"/>
    </row>
    <row r="83" spans="1:18" s="107" customFormat="1" ht="16.350000000000001" customHeight="1">
      <c r="A83" s="614" t="s">
        <v>165</v>
      </c>
      <c r="B83" s="191">
        <v>1</v>
      </c>
      <c r="C83" s="191">
        <v>2</v>
      </c>
      <c r="D83" s="191">
        <v>3</v>
      </c>
      <c r="E83" s="191">
        <v>4</v>
      </c>
      <c r="F83" s="217">
        <v>5</v>
      </c>
      <c r="G83" s="217">
        <v>6</v>
      </c>
      <c r="H83" s="191">
        <v>7</v>
      </c>
      <c r="I83" s="191">
        <v>8</v>
      </c>
      <c r="J83" s="191">
        <v>9</v>
      </c>
      <c r="K83" s="218"/>
      <c r="L83" s="218"/>
      <c r="M83" s="130"/>
    </row>
    <row r="84" spans="1:18" ht="16.350000000000001" customHeight="1">
      <c r="A84" s="614"/>
      <c r="B84" s="221" t="s">
        <v>210</v>
      </c>
      <c r="C84" s="221" t="s">
        <v>158</v>
      </c>
      <c r="D84" s="221" t="s">
        <v>211</v>
      </c>
      <c r="E84" s="221" t="s">
        <v>159</v>
      </c>
      <c r="F84" s="220" t="s">
        <v>408</v>
      </c>
      <c r="G84" s="235" t="s">
        <v>138</v>
      </c>
      <c r="H84" s="223" t="s">
        <v>212</v>
      </c>
      <c r="I84" s="222" t="s">
        <v>515</v>
      </c>
      <c r="J84" s="222" t="s">
        <v>144</v>
      </c>
      <c r="K84" s="224"/>
      <c r="L84" s="224"/>
      <c r="N84" s="100"/>
      <c r="O84" s="100"/>
      <c r="P84" s="100"/>
      <c r="Q84" s="100"/>
      <c r="R84" s="100"/>
    </row>
    <row r="85" spans="1:18" s="107" customFormat="1" ht="15.75" customHeight="1">
      <c r="A85" s="615" t="s">
        <v>191</v>
      </c>
      <c r="B85" s="615"/>
      <c r="C85" s="175" t="s">
        <v>47</v>
      </c>
      <c r="D85" s="615" t="s">
        <v>12</v>
      </c>
      <c r="E85" s="617"/>
      <c r="F85" s="617"/>
      <c r="G85" s="175" t="s">
        <v>46</v>
      </c>
      <c r="H85" s="175" t="s">
        <v>516</v>
      </c>
      <c r="I85" s="175" t="s">
        <v>517</v>
      </c>
      <c r="J85" s="175" t="s">
        <v>353</v>
      </c>
      <c r="K85" s="615" t="s">
        <v>51</v>
      </c>
      <c r="L85" s="617"/>
      <c r="M85" s="130"/>
    </row>
    <row r="86" spans="1:18" ht="15.75" customHeight="1">
      <c r="A86" s="614">
        <v>5</v>
      </c>
      <c r="B86" s="615" t="s">
        <v>408</v>
      </c>
      <c r="C86" s="226">
        <v>1</v>
      </c>
      <c r="D86" s="610" t="s">
        <v>380</v>
      </c>
      <c r="E86" s="611"/>
      <c r="F86" s="611"/>
      <c r="G86" s="228">
        <v>17</v>
      </c>
      <c r="H86" s="228">
        <v>1768.9216638900527</v>
      </c>
      <c r="I86" s="229">
        <v>104.05421552294429</v>
      </c>
      <c r="J86" s="430">
        <f t="shared" ref="J86:J92" si="4">I86-I60</f>
        <v>0.11881740360229287</v>
      </c>
      <c r="K86" s="610" t="s">
        <v>655</v>
      </c>
      <c r="L86" s="611"/>
      <c r="N86" s="100"/>
      <c r="O86" s="100"/>
      <c r="P86" s="100"/>
      <c r="Q86" s="100"/>
      <c r="R86" s="100"/>
    </row>
    <row r="87" spans="1:18" ht="15.75" customHeight="1">
      <c r="A87" s="614"/>
      <c r="B87" s="615"/>
      <c r="C87" s="226">
        <v>2</v>
      </c>
      <c r="D87" s="610" t="s">
        <v>618</v>
      </c>
      <c r="E87" s="611"/>
      <c r="F87" s="611"/>
      <c r="G87" s="228">
        <v>20</v>
      </c>
      <c r="H87" s="228">
        <v>1768.0877816519424</v>
      </c>
      <c r="I87" s="229">
        <v>88.40438908259712</v>
      </c>
      <c r="J87" s="430">
        <f t="shared" si="4"/>
        <v>3.7810439701644327E-2</v>
      </c>
      <c r="K87" s="610" t="s">
        <v>655</v>
      </c>
      <c r="L87" s="611"/>
      <c r="N87" s="100"/>
      <c r="O87" s="100"/>
      <c r="P87" s="100"/>
      <c r="Q87" s="100"/>
      <c r="R87" s="100"/>
    </row>
    <row r="88" spans="1:18" ht="15.75" customHeight="1">
      <c r="A88" s="614"/>
      <c r="B88" s="615"/>
      <c r="C88" s="226">
        <v>3</v>
      </c>
      <c r="D88" s="610" t="s">
        <v>645</v>
      </c>
      <c r="E88" s="611"/>
      <c r="F88" s="611"/>
      <c r="G88" s="228">
        <v>20</v>
      </c>
      <c r="H88" s="228">
        <v>1764.911680472087</v>
      </c>
      <c r="I88" s="229">
        <v>88.245584023604366</v>
      </c>
      <c r="J88" s="430">
        <f t="shared" si="4"/>
        <v>4.3830970598435215E-4</v>
      </c>
      <c r="K88" s="610" t="s">
        <v>655</v>
      </c>
      <c r="L88" s="611"/>
      <c r="N88" s="100"/>
      <c r="O88" s="100"/>
      <c r="P88" s="100"/>
      <c r="Q88" s="100"/>
      <c r="R88" s="100"/>
    </row>
    <row r="89" spans="1:18" ht="15.75" customHeight="1">
      <c r="A89" s="614"/>
      <c r="B89" s="615"/>
      <c r="C89" s="226">
        <v>4</v>
      </c>
      <c r="D89" s="610" t="s">
        <v>671</v>
      </c>
      <c r="E89" s="611"/>
      <c r="F89" s="611"/>
      <c r="G89" s="228">
        <v>21</v>
      </c>
      <c r="H89" s="228">
        <v>1767.1739141793419</v>
      </c>
      <c r="I89" s="229">
        <v>84.151138770444845</v>
      </c>
      <c r="J89" s="430">
        <f t="shared" si="4"/>
        <v>-3.7548508956888327E-3</v>
      </c>
      <c r="K89" s="610" t="s">
        <v>655</v>
      </c>
      <c r="L89" s="611"/>
      <c r="N89" s="100"/>
      <c r="O89" s="100"/>
      <c r="P89" s="100"/>
      <c r="Q89" s="100"/>
      <c r="R89" s="100"/>
    </row>
    <row r="90" spans="1:18" ht="15.75" customHeight="1">
      <c r="A90" s="614"/>
      <c r="B90" s="615"/>
      <c r="C90" s="226">
        <v>5</v>
      </c>
      <c r="D90" s="610" t="s">
        <v>583</v>
      </c>
      <c r="E90" s="611"/>
      <c r="F90" s="611"/>
      <c r="G90" s="228">
        <v>22</v>
      </c>
      <c r="H90" s="228">
        <v>1768.4747027768512</v>
      </c>
      <c r="I90" s="229">
        <v>80.385213762584144</v>
      </c>
      <c r="J90" s="430">
        <f t="shared" si="4"/>
        <v>3.6639743620440868E-2</v>
      </c>
      <c r="K90" s="610" t="s">
        <v>655</v>
      </c>
      <c r="L90" s="611"/>
      <c r="N90" s="100"/>
      <c r="O90" s="100"/>
      <c r="P90" s="100"/>
      <c r="Q90" s="100"/>
      <c r="R90" s="100"/>
    </row>
    <row r="91" spans="1:18" ht="15.75" customHeight="1">
      <c r="A91" s="614"/>
      <c r="B91" s="615"/>
      <c r="C91" s="230" t="s">
        <v>208</v>
      </c>
      <c r="D91" s="610" t="s">
        <v>409</v>
      </c>
      <c r="E91" s="611"/>
      <c r="F91" s="611"/>
      <c r="G91" s="228">
        <v>25</v>
      </c>
      <c r="H91" s="228">
        <v>1766.9649267770603</v>
      </c>
      <c r="I91" s="229">
        <v>70.678597071082422</v>
      </c>
      <c r="J91" s="430">
        <f t="shared" si="4"/>
        <v>3.7567875249152394E-2</v>
      </c>
      <c r="K91" s="610" t="s">
        <v>655</v>
      </c>
      <c r="L91" s="611"/>
      <c r="N91" s="100"/>
      <c r="O91" s="100"/>
      <c r="P91" s="100"/>
      <c r="Q91" s="100"/>
      <c r="R91" s="100"/>
    </row>
    <row r="92" spans="1:18" ht="15.75" customHeight="1">
      <c r="A92" s="614"/>
      <c r="B92" s="615"/>
      <c r="C92" s="230" t="s">
        <v>213</v>
      </c>
      <c r="D92" s="610" t="s">
        <v>375</v>
      </c>
      <c r="E92" s="611"/>
      <c r="F92" s="611"/>
      <c r="G92" s="228">
        <v>25</v>
      </c>
      <c r="H92" s="228">
        <v>1773.8387044973247</v>
      </c>
      <c r="I92" s="229">
        <v>70.953548179892991</v>
      </c>
      <c r="J92" s="430">
        <f t="shared" si="4"/>
        <v>-4.3289455609283323E-3</v>
      </c>
      <c r="K92" s="610" t="s">
        <v>655</v>
      </c>
      <c r="L92" s="611"/>
      <c r="N92" s="100"/>
      <c r="O92" s="100"/>
      <c r="P92" s="100"/>
      <c r="Q92" s="100"/>
      <c r="R92" s="100"/>
    </row>
    <row r="93" spans="1:18" ht="15.75" customHeight="1">
      <c r="A93" s="614"/>
      <c r="B93" s="615"/>
      <c r="C93" s="230" t="s">
        <v>209</v>
      </c>
      <c r="D93" s="610" t="s">
        <v>373</v>
      </c>
      <c r="E93" s="611"/>
      <c r="F93" s="611"/>
      <c r="G93" s="228">
        <v>23</v>
      </c>
      <c r="H93" s="228">
        <v>1767.9134686273223</v>
      </c>
      <c r="I93" s="229">
        <v>76.865802983796627</v>
      </c>
      <c r="J93" s="430">
        <f>I93-I68</f>
        <v>3.5951631308506649E-2</v>
      </c>
      <c r="K93" s="610" t="s">
        <v>655</v>
      </c>
      <c r="L93" s="611"/>
      <c r="N93" s="100"/>
      <c r="O93" s="100"/>
      <c r="P93" s="100"/>
      <c r="Q93" s="100"/>
      <c r="R93" s="100"/>
    </row>
    <row r="94" spans="1:18" ht="15.75" customHeight="1">
      <c r="A94" s="614"/>
      <c r="B94" s="615"/>
      <c r="C94" s="230" t="s">
        <v>214</v>
      </c>
      <c r="D94" s="610" t="s">
        <v>411</v>
      </c>
      <c r="E94" s="611"/>
      <c r="F94" s="611"/>
      <c r="G94" s="228">
        <v>23</v>
      </c>
      <c r="H94" s="228">
        <v>1768.2643434783929</v>
      </c>
      <c r="I94" s="229">
        <v>76.881058412104025</v>
      </c>
      <c r="J94" s="430">
        <f>I94-I67</f>
        <v>5.8879214097885324E-2</v>
      </c>
      <c r="K94" s="610" t="s">
        <v>655</v>
      </c>
      <c r="L94" s="611"/>
      <c r="M94" s="100"/>
      <c r="N94" s="100"/>
      <c r="O94" s="100"/>
      <c r="P94" s="100"/>
      <c r="Q94" s="100"/>
      <c r="R94" s="100"/>
    </row>
    <row r="95" spans="1:18" ht="15.75" customHeight="1">
      <c r="A95" s="614"/>
      <c r="B95" s="615"/>
      <c r="C95" s="230" t="s">
        <v>215</v>
      </c>
      <c r="D95" s="610" t="s">
        <v>379</v>
      </c>
      <c r="E95" s="611"/>
      <c r="F95" s="611"/>
      <c r="G95" s="228">
        <v>23</v>
      </c>
      <c r="H95" s="228">
        <v>1769.0597196651779</v>
      </c>
      <c r="I95" s="229">
        <v>76.915639985442539</v>
      </c>
      <c r="J95" s="430">
        <f>I95-I69</f>
        <v>1.9737325325593247E-2</v>
      </c>
      <c r="K95" s="610" t="s">
        <v>655</v>
      </c>
      <c r="L95" s="611"/>
      <c r="M95" s="100"/>
      <c r="N95" s="100"/>
      <c r="O95" s="100"/>
      <c r="P95" s="100"/>
      <c r="Q95" s="100"/>
      <c r="R95" s="100"/>
    </row>
    <row r="96" spans="1:18" s="105" customFormat="1" ht="15.75" customHeight="1">
      <c r="A96" s="612" t="s">
        <v>191</v>
      </c>
      <c r="B96" s="612"/>
      <c r="C96" s="233" t="s">
        <v>47</v>
      </c>
      <c r="D96" s="612" t="s">
        <v>12</v>
      </c>
      <c r="E96" s="613"/>
      <c r="F96" s="613"/>
      <c r="G96" s="233" t="s">
        <v>46</v>
      </c>
      <c r="H96" s="233" t="s">
        <v>516</v>
      </c>
      <c r="I96" s="233" t="s">
        <v>517</v>
      </c>
      <c r="J96" s="175" t="s">
        <v>353</v>
      </c>
      <c r="K96" s="612" t="s">
        <v>51</v>
      </c>
      <c r="L96" s="613"/>
      <c r="M96" s="131"/>
    </row>
    <row r="97" spans="1:18" ht="15.75" customHeight="1">
      <c r="A97" s="614">
        <v>6</v>
      </c>
      <c r="B97" s="615" t="s">
        <v>138</v>
      </c>
      <c r="C97" s="226">
        <v>1</v>
      </c>
      <c r="D97" s="610" t="s">
        <v>689</v>
      </c>
      <c r="E97" s="611"/>
      <c r="F97" s="611"/>
      <c r="G97" s="226">
        <v>20</v>
      </c>
      <c r="H97" s="228">
        <v>1767.4351824821845</v>
      </c>
      <c r="I97" s="229">
        <v>88.371759124109218</v>
      </c>
      <c r="J97" s="430">
        <f>I97-I71</f>
        <v>3.7834824729728211E-2</v>
      </c>
      <c r="K97" s="610" t="s">
        <v>655</v>
      </c>
      <c r="L97" s="611"/>
      <c r="M97" s="100"/>
      <c r="N97" s="100"/>
      <c r="O97" s="100"/>
      <c r="P97" s="100"/>
      <c r="Q97" s="100"/>
      <c r="R97" s="100"/>
    </row>
    <row r="98" spans="1:18" ht="15.75" customHeight="1">
      <c r="A98" s="614"/>
      <c r="B98" s="615"/>
      <c r="C98" s="226">
        <v>2</v>
      </c>
      <c r="D98" s="610" t="s">
        <v>415</v>
      </c>
      <c r="E98" s="611"/>
      <c r="F98" s="611"/>
      <c r="G98" s="226">
        <v>21</v>
      </c>
      <c r="H98" s="228">
        <v>1769.2107861384989</v>
      </c>
      <c r="I98" s="229">
        <v>84.24813267326185</v>
      </c>
      <c r="J98" s="430">
        <f>I98-I72</f>
        <v>0.13116560682109935</v>
      </c>
      <c r="K98" s="610" t="s">
        <v>655</v>
      </c>
      <c r="L98" s="611"/>
      <c r="M98" s="100"/>
      <c r="N98" s="100"/>
      <c r="O98" s="100"/>
      <c r="P98" s="100"/>
      <c r="Q98" s="100"/>
      <c r="R98" s="100"/>
    </row>
    <row r="99" spans="1:18" ht="15.75" customHeight="1">
      <c r="A99" s="614"/>
      <c r="B99" s="615"/>
      <c r="C99" s="226">
        <v>3</v>
      </c>
      <c r="D99" s="610" t="s">
        <v>716</v>
      </c>
      <c r="E99" s="611"/>
      <c r="F99" s="611"/>
      <c r="G99" s="228">
        <v>21.285714285714285</v>
      </c>
      <c r="H99" s="228">
        <v>1769.0717735560279</v>
      </c>
      <c r="I99" s="229">
        <v>83.147539314615685</v>
      </c>
      <c r="J99" s="430">
        <f>I99-I73</f>
        <v>2.7888372832642006</v>
      </c>
      <c r="K99" s="610" t="s">
        <v>873</v>
      </c>
      <c r="L99" s="611"/>
      <c r="M99" s="100"/>
      <c r="N99" s="100"/>
      <c r="O99" s="100"/>
      <c r="P99" s="100"/>
      <c r="Q99" s="100"/>
      <c r="R99" s="100"/>
    </row>
    <row r="100" spans="1:18" ht="15.75" customHeight="1">
      <c r="A100" s="614"/>
      <c r="B100" s="615"/>
      <c r="C100" s="226">
        <v>4</v>
      </c>
      <c r="D100" s="610" t="s">
        <v>838</v>
      </c>
      <c r="E100" s="611"/>
      <c r="F100" s="611"/>
      <c r="G100" s="226">
        <v>21</v>
      </c>
      <c r="H100" s="228">
        <v>1702.529834374757</v>
      </c>
      <c r="I100" s="229">
        <v>81.072849255940824</v>
      </c>
      <c r="J100" s="430"/>
      <c r="K100" s="622" t="s">
        <v>874</v>
      </c>
      <c r="L100" s="611"/>
      <c r="M100" s="100"/>
      <c r="N100" s="100"/>
      <c r="O100" s="100"/>
      <c r="P100" s="100"/>
      <c r="Q100" s="100"/>
      <c r="R100" s="100"/>
    </row>
    <row r="101" spans="1:18" ht="15.75" customHeight="1">
      <c r="A101" s="614"/>
      <c r="B101" s="615"/>
      <c r="C101" s="226">
        <v>5</v>
      </c>
      <c r="D101" s="610" t="s">
        <v>417</v>
      </c>
      <c r="E101" s="611"/>
      <c r="F101" s="611"/>
      <c r="G101" s="228">
        <v>23</v>
      </c>
      <c r="H101" s="228">
        <v>1772.9387867041514</v>
      </c>
      <c r="I101" s="229">
        <v>77.084295074093546</v>
      </c>
      <c r="J101" s="430">
        <f>I101-I74</f>
        <v>2.129402052645446E-2</v>
      </c>
      <c r="K101" s="610" t="s">
        <v>655</v>
      </c>
      <c r="L101" s="611"/>
      <c r="M101" s="100"/>
      <c r="N101" s="100"/>
      <c r="O101" s="100"/>
      <c r="P101" s="100"/>
      <c r="Q101" s="100"/>
      <c r="R101" s="100"/>
    </row>
    <row r="102" spans="1:18" ht="15.75" customHeight="1">
      <c r="A102" s="614"/>
      <c r="B102" s="615"/>
      <c r="C102" s="230" t="s">
        <v>208</v>
      </c>
      <c r="D102" s="610" t="s">
        <v>414</v>
      </c>
      <c r="E102" s="611"/>
      <c r="F102" s="611"/>
      <c r="G102" s="226">
        <v>25</v>
      </c>
      <c r="H102" s="228">
        <v>1774.1489006270701</v>
      </c>
      <c r="I102" s="229">
        <v>70.965956025082804</v>
      </c>
      <c r="J102" s="430">
        <f>I102-I76</f>
        <v>1.6985292054627621E-2</v>
      </c>
      <c r="K102" s="610" t="s">
        <v>655</v>
      </c>
      <c r="L102" s="611"/>
      <c r="M102" s="100"/>
      <c r="N102" s="100"/>
      <c r="O102" s="100"/>
      <c r="P102" s="100"/>
      <c r="Q102" s="100"/>
      <c r="R102" s="100"/>
    </row>
    <row r="103" spans="1:18" ht="15.75" customHeight="1">
      <c r="A103" s="614"/>
      <c r="B103" s="615"/>
      <c r="C103" s="230" t="s">
        <v>213</v>
      </c>
      <c r="D103" s="610" t="s">
        <v>416</v>
      </c>
      <c r="E103" s="611"/>
      <c r="F103" s="611"/>
      <c r="G103" s="226">
        <v>25</v>
      </c>
      <c r="H103" s="228">
        <v>1781.8951772616606</v>
      </c>
      <c r="I103" s="229">
        <v>71.275807090466429</v>
      </c>
      <c r="J103" s="430">
        <f>I103-I77</f>
        <v>1.2671873176103077E-2</v>
      </c>
      <c r="K103" s="610" t="s">
        <v>655</v>
      </c>
      <c r="L103" s="611"/>
      <c r="M103" s="100"/>
      <c r="N103" s="100"/>
      <c r="O103" s="100"/>
      <c r="P103" s="100"/>
      <c r="Q103" s="100"/>
      <c r="R103" s="100"/>
    </row>
    <row r="104" spans="1:18" ht="15.75" customHeight="1">
      <c r="A104" s="614"/>
      <c r="B104" s="615"/>
      <c r="C104" s="230" t="s">
        <v>209</v>
      </c>
      <c r="D104" s="610" t="s">
        <v>419</v>
      </c>
      <c r="E104" s="611"/>
      <c r="F104" s="611"/>
      <c r="G104" s="226">
        <v>24</v>
      </c>
      <c r="H104" s="228">
        <v>1768.6978828360482</v>
      </c>
      <c r="I104" s="229">
        <v>73.695745118168688</v>
      </c>
      <c r="J104" s="430">
        <f>I104-I78</f>
        <v>7.7327841942647524E-2</v>
      </c>
      <c r="K104" s="610" t="s">
        <v>655</v>
      </c>
      <c r="L104" s="611"/>
      <c r="M104" s="100"/>
      <c r="N104" s="100"/>
      <c r="O104" s="100"/>
      <c r="P104" s="100"/>
      <c r="Q104" s="100"/>
      <c r="R104" s="100"/>
    </row>
    <row r="105" spans="1:18" ht="15.75" customHeight="1">
      <c r="A105" s="614"/>
      <c r="B105" s="615"/>
      <c r="C105" s="230" t="s">
        <v>214</v>
      </c>
      <c r="D105" s="610" t="s">
        <v>667</v>
      </c>
      <c r="E105" s="611"/>
      <c r="F105" s="611"/>
      <c r="G105" s="226">
        <v>23</v>
      </c>
      <c r="H105" s="228">
        <v>1768.0242235711196</v>
      </c>
      <c r="I105" s="229">
        <v>76.870618416135628</v>
      </c>
      <c r="J105" s="430">
        <f>I105-I79</f>
        <v>4.8929243957061885E-2</v>
      </c>
      <c r="K105" s="610" t="s">
        <v>655</v>
      </c>
      <c r="L105" s="611"/>
      <c r="M105" s="100"/>
      <c r="N105" s="100"/>
      <c r="O105" s="100"/>
      <c r="P105" s="100"/>
      <c r="Q105" s="100"/>
      <c r="R105" s="100"/>
    </row>
    <row r="106" spans="1:18" ht="15.75" customHeight="1">
      <c r="A106" s="614"/>
      <c r="B106" s="615"/>
      <c r="C106" s="230" t="s">
        <v>215</v>
      </c>
      <c r="D106" s="610" t="s">
        <v>672</v>
      </c>
      <c r="E106" s="611"/>
      <c r="F106" s="611"/>
      <c r="G106" s="226">
        <v>23</v>
      </c>
      <c r="H106" s="228">
        <v>1769.8854501980697</v>
      </c>
      <c r="I106" s="229">
        <v>76.951541312959563</v>
      </c>
      <c r="J106" s="430">
        <f>I106-I75</f>
        <v>0.12841993564602205</v>
      </c>
      <c r="K106" s="610" t="s">
        <v>655</v>
      </c>
      <c r="L106" s="611"/>
      <c r="M106" s="100"/>
      <c r="N106" s="100"/>
      <c r="O106" s="100"/>
      <c r="P106" s="100"/>
      <c r="Q106" s="100"/>
      <c r="R106" s="100"/>
    </row>
    <row r="107" spans="1:18" ht="15.75" customHeight="1">
      <c r="A107" s="616" t="s">
        <v>904</v>
      </c>
      <c r="B107" s="621"/>
      <c r="C107" s="621"/>
      <c r="D107" s="621"/>
      <c r="E107" s="621"/>
      <c r="F107" s="621"/>
      <c r="G107" s="621"/>
      <c r="H107" s="621"/>
      <c r="I107" s="621"/>
      <c r="J107" s="621"/>
      <c r="K107" s="621"/>
      <c r="L107" s="621"/>
      <c r="M107" s="100"/>
      <c r="N107" s="100"/>
      <c r="O107" s="100"/>
      <c r="P107" s="100"/>
      <c r="Q107" s="100"/>
      <c r="R107" s="100"/>
    </row>
    <row r="108" spans="1:18" s="101" customFormat="1" ht="15.75" customHeight="1">
      <c r="A108" s="621"/>
      <c r="B108" s="621"/>
      <c r="C108" s="621"/>
      <c r="D108" s="621"/>
      <c r="E108" s="621"/>
      <c r="F108" s="621"/>
      <c r="G108" s="621"/>
      <c r="H108" s="621"/>
      <c r="I108" s="621"/>
      <c r="J108" s="621"/>
      <c r="K108" s="621"/>
      <c r="L108" s="621"/>
    </row>
    <row r="109" spans="1:18" s="107" customFormat="1" ht="16.350000000000001" customHeight="1">
      <c r="A109" s="614" t="s">
        <v>165</v>
      </c>
      <c r="B109" s="191">
        <v>1</v>
      </c>
      <c r="C109" s="191">
        <v>2</v>
      </c>
      <c r="D109" s="191">
        <v>3</v>
      </c>
      <c r="E109" s="191">
        <v>4</v>
      </c>
      <c r="F109" s="217">
        <v>5</v>
      </c>
      <c r="G109" s="217">
        <v>6</v>
      </c>
      <c r="H109" s="191">
        <v>7</v>
      </c>
      <c r="I109" s="191">
        <v>8</v>
      </c>
      <c r="J109" s="191">
        <v>9</v>
      </c>
      <c r="K109" s="218"/>
      <c r="L109" s="218"/>
      <c r="M109" s="130"/>
    </row>
    <row r="110" spans="1:18" ht="16.350000000000001" customHeight="1">
      <c r="A110" s="614"/>
      <c r="B110" s="221" t="s">
        <v>210</v>
      </c>
      <c r="C110" s="221" t="s">
        <v>158</v>
      </c>
      <c r="D110" s="221" t="s">
        <v>211</v>
      </c>
      <c r="E110" s="221" t="s">
        <v>159</v>
      </c>
      <c r="F110" s="220" t="s">
        <v>408</v>
      </c>
      <c r="G110" s="235" t="s">
        <v>138</v>
      </c>
      <c r="H110" s="223" t="s">
        <v>212</v>
      </c>
      <c r="I110" s="222" t="s">
        <v>515</v>
      </c>
      <c r="J110" s="222" t="s">
        <v>144</v>
      </c>
      <c r="K110" s="224"/>
      <c r="L110" s="224"/>
      <c r="N110" s="100"/>
      <c r="O110" s="100"/>
      <c r="P110" s="100"/>
      <c r="Q110" s="100"/>
      <c r="R110" s="100"/>
    </row>
    <row r="111" spans="1:18" s="107" customFormat="1" ht="15.75" customHeight="1">
      <c r="A111" s="615" t="s">
        <v>191</v>
      </c>
      <c r="B111" s="615"/>
      <c r="C111" s="175" t="s">
        <v>47</v>
      </c>
      <c r="D111" s="615" t="s">
        <v>12</v>
      </c>
      <c r="E111" s="617"/>
      <c r="F111" s="617"/>
      <c r="G111" s="175" t="s">
        <v>46</v>
      </c>
      <c r="H111" s="175" t="s">
        <v>516</v>
      </c>
      <c r="I111" s="175" t="s">
        <v>517</v>
      </c>
      <c r="J111" s="175" t="s">
        <v>353</v>
      </c>
      <c r="K111" s="615" t="s">
        <v>51</v>
      </c>
      <c r="L111" s="617"/>
      <c r="M111" s="130"/>
    </row>
    <row r="112" spans="1:18" ht="15.75" customHeight="1">
      <c r="A112" s="614">
        <v>5</v>
      </c>
      <c r="B112" s="615" t="s">
        <v>408</v>
      </c>
      <c r="C112" s="226">
        <v>1</v>
      </c>
      <c r="D112" s="610" t="s">
        <v>380</v>
      </c>
      <c r="E112" s="611"/>
      <c r="F112" s="611"/>
      <c r="G112" s="228">
        <v>17</v>
      </c>
      <c r="H112" s="228">
        <v>1769.5934112820837</v>
      </c>
      <c r="I112" s="229">
        <v>104.09373007541669</v>
      </c>
      <c r="J112" s="430">
        <f>I112-I86</f>
        <v>3.9514552472397213E-2</v>
      </c>
      <c r="K112" s="610"/>
      <c r="L112" s="611"/>
      <c r="N112" s="100"/>
      <c r="O112" s="100"/>
      <c r="P112" s="100"/>
      <c r="Q112" s="100"/>
      <c r="R112" s="100"/>
    </row>
    <row r="113" spans="1:18" ht="15.75" customHeight="1">
      <c r="A113" s="614"/>
      <c r="B113" s="615"/>
      <c r="C113" s="226">
        <v>2</v>
      </c>
      <c r="D113" s="610" t="s">
        <v>618</v>
      </c>
      <c r="E113" s="611"/>
      <c r="F113" s="611"/>
      <c r="G113" s="228">
        <v>20</v>
      </c>
      <c r="H113" s="228">
        <v>1767.5439041712602</v>
      </c>
      <c r="I113" s="229">
        <v>88.377195208562995</v>
      </c>
      <c r="J113" s="430">
        <f>I113-I87</f>
        <v>-2.7193874034125542E-2</v>
      </c>
      <c r="K113" s="610"/>
      <c r="L113" s="611"/>
      <c r="N113" s="100"/>
      <c r="O113" s="100"/>
      <c r="P113" s="100"/>
      <c r="Q113" s="100"/>
      <c r="R113" s="100"/>
    </row>
    <row r="114" spans="1:18" ht="15.75" customHeight="1">
      <c r="A114" s="614"/>
      <c r="B114" s="615"/>
      <c r="C114" s="226">
        <v>3</v>
      </c>
      <c r="D114" s="610" t="s">
        <v>645</v>
      </c>
      <c r="E114" s="611"/>
      <c r="F114" s="611"/>
      <c r="G114" s="228">
        <v>20</v>
      </c>
      <c r="H114" s="228">
        <v>1763.1054890636735</v>
      </c>
      <c r="I114" s="229">
        <v>88.155274453183694</v>
      </c>
      <c r="J114" s="430">
        <f>I114-I88</f>
        <v>-9.0309570420672003E-2</v>
      </c>
      <c r="K114" s="610"/>
      <c r="L114" s="611"/>
      <c r="N114" s="100"/>
      <c r="O114" s="100"/>
      <c r="P114" s="100"/>
      <c r="Q114" s="100"/>
      <c r="R114" s="100"/>
    </row>
    <row r="115" spans="1:18" ht="15.75" customHeight="1">
      <c r="A115" s="614"/>
      <c r="B115" s="615"/>
      <c r="C115" s="226">
        <v>4</v>
      </c>
      <c r="D115" s="610" t="s">
        <v>671</v>
      </c>
      <c r="E115" s="611"/>
      <c r="F115" s="611"/>
      <c r="G115" s="228">
        <v>21</v>
      </c>
      <c r="H115" s="228">
        <v>1767.0280483610136</v>
      </c>
      <c r="I115" s="229">
        <v>84.144192779095889</v>
      </c>
      <c r="J115" s="430">
        <f>I115-I89</f>
        <v>-6.9459913489566816E-3</v>
      </c>
      <c r="K115" s="610"/>
      <c r="L115" s="611"/>
      <c r="N115" s="100"/>
      <c r="O115" s="100"/>
      <c r="P115" s="100"/>
      <c r="Q115" s="100"/>
      <c r="R115" s="100"/>
    </row>
    <row r="116" spans="1:18" ht="15.75" customHeight="1">
      <c r="A116" s="614"/>
      <c r="B116" s="615"/>
      <c r="C116" s="226">
        <v>5</v>
      </c>
      <c r="D116" s="610" t="s">
        <v>583</v>
      </c>
      <c r="E116" s="611"/>
      <c r="F116" s="611"/>
      <c r="G116" s="228">
        <v>22</v>
      </c>
      <c r="H116" s="228">
        <v>1768.8149981583094</v>
      </c>
      <c r="I116" s="229">
        <v>80.400681734468591</v>
      </c>
      <c r="J116" s="430">
        <f>I116-I90</f>
        <v>1.5467971884447707E-2</v>
      </c>
      <c r="K116" s="610"/>
      <c r="L116" s="611"/>
      <c r="N116" s="100"/>
      <c r="O116" s="100"/>
      <c r="P116" s="100"/>
      <c r="Q116" s="100"/>
      <c r="R116" s="100"/>
    </row>
    <row r="117" spans="1:18" ht="15.75" customHeight="1">
      <c r="A117" s="614"/>
      <c r="B117" s="615"/>
      <c r="C117" s="230" t="s">
        <v>208</v>
      </c>
      <c r="D117" s="610" t="s">
        <v>409</v>
      </c>
      <c r="E117" s="611"/>
      <c r="F117" s="611"/>
      <c r="G117" s="228">
        <v>25</v>
      </c>
      <c r="H117" s="228">
        <v>1768.078919513038</v>
      </c>
      <c r="I117" s="229">
        <v>70.723156780521521</v>
      </c>
      <c r="J117" s="430">
        <f>I117-I91</f>
        <v>4.4559709439099038E-2</v>
      </c>
      <c r="K117" s="610"/>
      <c r="L117" s="611"/>
      <c r="N117" s="100"/>
      <c r="O117" s="100"/>
      <c r="P117" s="100"/>
      <c r="Q117" s="100"/>
      <c r="R117" s="100"/>
    </row>
    <row r="118" spans="1:18" ht="15.75" customHeight="1">
      <c r="A118" s="614"/>
      <c r="B118" s="615"/>
      <c r="C118" s="230" t="s">
        <v>213</v>
      </c>
      <c r="D118" s="610" t="s">
        <v>375</v>
      </c>
      <c r="E118" s="611"/>
      <c r="F118" s="611"/>
      <c r="G118" s="228">
        <v>25</v>
      </c>
      <c r="H118" s="228">
        <v>1774.1580670939584</v>
      </c>
      <c r="I118" s="229">
        <v>70.966322683758349</v>
      </c>
      <c r="J118" s="430">
        <f>I118-I92</f>
        <v>1.2774503865358611E-2</v>
      </c>
      <c r="K118" s="610"/>
      <c r="L118" s="611"/>
      <c r="N118" s="100"/>
      <c r="O118" s="100"/>
      <c r="P118" s="100"/>
      <c r="Q118" s="100"/>
      <c r="R118" s="100"/>
    </row>
    <row r="119" spans="1:18" ht="15.75" customHeight="1">
      <c r="A119" s="614"/>
      <c r="B119" s="615"/>
      <c r="C119" s="230" t="s">
        <v>209</v>
      </c>
      <c r="D119" s="610" t="s">
        <v>373</v>
      </c>
      <c r="E119" s="611"/>
      <c r="F119" s="611"/>
      <c r="G119" s="228">
        <v>23</v>
      </c>
      <c r="H119" s="228">
        <v>1768.160409268427</v>
      </c>
      <c r="I119" s="229">
        <v>76.876539533409868</v>
      </c>
      <c r="J119" s="430">
        <f>I119-I93</f>
        <v>1.0736549613241664E-2</v>
      </c>
      <c r="K119" s="610"/>
      <c r="L119" s="611"/>
      <c r="N119" s="100"/>
      <c r="O119" s="100"/>
      <c r="P119" s="100"/>
      <c r="Q119" s="100"/>
      <c r="R119" s="100"/>
    </row>
    <row r="120" spans="1:18" ht="15.75" customHeight="1">
      <c r="A120" s="614"/>
      <c r="B120" s="615"/>
      <c r="C120" s="230" t="s">
        <v>214</v>
      </c>
      <c r="D120" s="610" t="s">
        <v>411</v>
      </c>
      <c r="E120" s="611"/>
      <c r="F120" s="611"/>
      <c r="G120" s="228">
        <v>23</v>
      </c>
      <c r="H120" s="228">
        <v>1768.3310885666199</v>
      </c>
      <c r="I120" s="229">
        <v>76.883960372461729</v>
      </c>
      <c r="J120" s="430">
        <f>I120-I94</f>
        <v>2.9019603577040698E-3</v>
      </c>
      <c r="K120" s="610"/>
      <c r="L120" s="611"/>
      <c r="M120" s="100"/>
      <c r="N120" s="100"/>
      <c r="O120" s="100"/>
      <c r="P120" s="100"/>
      <c r="Q120" s="100"/>
      <c r="R120" s="100"/>
    </row>
    <row r="121" spans="1:18" ht="15.75" customHeight="1">
      <c r="A121" s="614"/>
      <c r="B121" s="615"/>
      <c r="C121" s="230" t="s">
        <v>215</v>
      </c>
      <c r="D121" s="610" t="s">
        <v>379</v>
      </c>
      <c r="E121" s="611"/>
      <c r="F121" s="611"/>
      <c r="G121" s="228">
        <v>23</v>
      </c>
      <c r="H121" s="228">
        <v>1770.2247815015312</v>
      </c>
      <c r="I121" s="229">
        <v>76.966294847892655</v>
      </c>
      <c r="J121" s="430">
        <f>I121-I95</f>
        <v>5.0654862450116411E-2</v>
      </c>
      <c r="K121" s="610"/>
      <c r="L121" s="611"/>
      <c r="M121" s="100"/>
      <c r="N121" s="100"/>
      <c r="O121" s="100"/>
      <c r="P121" s="100"/>
      <c r="Q121" s="100"/>
      <c r="R121" s="100"/>
    </row>
    <row r="122" spans="1:18" s="105" customFormat="1" ht="15.75" customHeight="1">
      <c r="A122" s="612" t="s">
        <v>191</v>
      </c>
      <c r="B122" s="612"/>
      <c r="C122" s="233" t="s">
        <v>47</v>
      </c>
      <c r="D122" s="612" t="s">
        <v>12</v>
      </c>
      <c r="E122" s="613"/>
      <c r="F122" s="613"/>
      <c r="G122" s="233" t="s">
        <v>46</v>
      </c>
      <c r="H122" s="233" t="s">
        <v>516</v>
      </c>
      <c r="I122" s="233" t="s">
        <v>517</v>
      </c>
      <c r="J122" s="175" t="s">
        <v>353</v>
      </c>
      <c r="K122" s="612" t="s">
        <v>51</v>
      </c>
      <c r="L122" s="613"/>
      <c r="M122" s="131"/>
    </row>
    <row r="123" spans="1:18" ht="15.75" customHeight="1">
      <c r="A123" s="614">
        <v>6</v>
      </c>
      <c r="B123" s="615" t="s">
        <v>138</v>
      </c>
      <c r="C123" s="226">
        <v>1</v>
      </c>
      <c r="D123" s="610" t="s">
        <v>689</v>
      </c>
      <c r="E123" s="611"/>
      <c r="F123" s="611"/>
      <c r="G123" s="226">
        <v>20</v>
      </c>
      <c r="H123" s="228">
        <v>1768.9645678753379</v>
      </c>
      <c r="I123" s="229">
        <v>88.448228393766883</v>
      </c>
      <c r="J123" s="430">
        <f>I123-I97</f>
        <v>7.646926965766454E-2</v>
      </c>
      <c r="K123" s="610"/>
      <c r="L123" s="611"/>
      <c r="M123" s="100"/>
      <c r="N123" s="100"/>
      <c r="O123" s="100"/>
      <c r="P123" s="100"/>
      <c r="Q123" s="100"/>
      <c r="R123" s="100"/>
    </row>
    <row r="124" spans="1:18" ht="15.75" customHeight="1">
      <c r="A124" s="614"/>
      <c r="B124" s="615"/>
      <c r="C124" s="226">
        <v>2</v>
      </c>
      <c r="D124" s="610" t="s">
        <v>838</v>
      </c>
      <c r="E124" s="611"/>
      <c r="F124" s="611"/>
      <c r="G124" s="226">
        <v>21</v>
      </c>
      <c r="H124" s="228">
        <v>1770.9093619649987</v>
      </c>
      <c r="I124" s="229">
        <v>84.329017236428498</v>
      </c>
      <c r="J124" s="430">
        <f>I124-I100</f>
        <v>3.2561679804876746</v>
      </c>
      <c r="K124" s="610"/>
      <c r="L124" s="611"/>
      <c r="M124" s="100"/>
      <c r="N124" s="100"/>
      <c r="O124" s="100"/>
      <c r="P124" s="100"/>
      <c r="Q124" s="100"/>
      <c r="R124" s="100"/>
    </row>
    <row r="125" spans="1:18" ht="15.75" customHeight="1">
      <c r="A125" s="614"/>
      <c r="B125" s="615"/>
      <c r="C125" s="226">
        <v>3</v>
      </c>
      <c r="D125" s="610" t="s">
        <v>415</v>
      </c>
      <c r="E125" s="611"/>
      <c r="F125" s="611"/>
      <c r="G125" s="228">
        <v>21</v>
      </c>
      <c r="H125" s="228">
        <v>1769.9724419298941</v>
      </c>
      <c r="I125" s="229">
        <v>84.284401996661614</v>
      </c>
      <c r="J125" s="430">
        <f>I125-I98</f>
        <v>3.626932339976463E-2</v>
      </c>
      <c r="K125" s="610"/>
      <c r="L125" s="611"/>
      <c r="M125" s="100"/>
      <c r="N125" s="100"/>
      <c r="O125" s="100"/>
      <c r="P125" s="100"/>
      <c r="Q125" s="100"/>
      <c r="R125" s="100"/>
    </row>
    <row r="126" spans="1:18" ht="15.75" customHeight="1">
      <c r="A126" s="614"/>
      <c r="B126" s="615"/>
      <c r="C126" s="226">
        <v>4</v>
      </c>
      <c r="D126" s="610" t="s">
        <v>716</v>
      </c>
      <c r="E126" s="611"/>
      <c r="F126" s="611"/>
      <c r="G126" s="226">
        <v>21</v>
      </c>
      <c r="H126" s="228">
        <v>1769.2876158094109</v>
      </c>
      <c r="I126" s="229">
        <v>84.25179122901956</v>
      </c>
      <c r="J126" s="430">
        <f>I126-I99</f>
        <v>1.1042519144038749</v>
      </c>
      <c r="K126" s="610"/>
      <c r="L126" s="611"/>
      <c r="M126" s="100"/>
      <c r="N126" s="100"/>
      <c r="O126" s="100"/>
      <c r="P126" s="100"/>
      <c r="Q126" s="100"/>
      <c r="R126" s="100"/>
    </row>
    <row r="127" spans="1:18" ht="15.75" customHeight="1">
      <c r="A127" s="614"/>
      <c r="B127" s="615"/>
      <c r="C127" s="226">
        <v>5</v>
      </c>
      <c r="D127" s="610" t="s">
        <v>417</v>
      </c>
      <c r="E127" s="611"/>
      <c r="F127" s="611"/>
      <c r="G127" s="228">
        <v>23</v>
      </c>
      <c r="H127" s="228">
        <v>1773.5370441932537</v>
      </c>
      <c r="I127" s="229">
        <v>77.110306269271888</v>
      </c>
      <c r="J127" s="430">
        <f>I127-I102</f>
        <v>6.1443502441890843</v>
      </c>
      <c r="K127" s="610"/>
      <c r="L127" s="611"/>
      <c r="M127" s="100"/>
      <c r="N127" s="100"/>
      <c r="O127" s="100"/>
      <c r="P127" s="100"/>
      <c r="Q127" s="100"/>
      <c r="R127" s="100"/>
    </row>
    <row r="128" spans="1:18" ht="15.75" customHeight="1">
      <c r="A128" s="614"/>
      <c r="B128" s="615"/>
      <c r="C128" s="230" t="s">
        <v>208</v>
      </c>
      <c r="D128" s="610" t="s">
        <v>414</v>
      </c>
      <c r="E128" s="611"/>
      <c r="F128" s="611"/>
      <c r="G128" s="226">
        <v>25</v>
      </c>
      <c r="H128" s="228">
        <v>1774.8378619342891</v>
      </c>
      <c r="I128" s="229">
        <v>70.993514477371562</v>
      </c>
      <c r="J128" s="430">
        <f>I128-I102</f>
        <v>2.7558452288758417E-2</v>
      </c>
      <c r="K128" s="610"/>
      <c r="L128" s="611"/>
      <c r="M128" s="100"/>
      <c r="N128" s="100"/>
      <c r="O128" s="100"/>
      <c r="P128" s="100"/>
      <c r="Q128" s="100"/>
      <c r="R128" s="100"/>
    </row>
    <row r="129" spans="1:18" ht="15.75" customHeight="1">
      <c r="A129" s="614"/>
      <c r="B129" s="615"/>
      <c r="C129" s="230" t="s">
        <v>213</v>
      </c>
      <c r="D129" s="610" t="s">
        <v>416</v>
      </c>
      <c r="E129" s="611"/>
      <c r="F129" s="611"/>
      <c r="G129" s="226">
        <v>25</v>
      </c>
      <c r="H129" s="228">
        <v>1782.031926651413</v>
      </c>
      <c r="I129" s="229">
        <v>71.281277066056518</v>
      </c>
      <c r="J129" s="430">
        <f>I129-I103</f>
        <v>5.4699755900884384E-3</v>
      </c>
      <c r="K129" s="610"/>
      <c r="L129" s="611"/>
      <c r="M129" s="100"/>
      <c r="N129" s="100"/>
      <c r="O129" s="100"/>
      <c r="P129" s="100"/>
      <c r="Q129" s="100"/>
      <c r="R129" s="100"/>
    </row>
    <row r="130" spans="1:18" ht="15.75" customHeight="1">
      <c r="A130" s="614"/>
      <c r="B130" s="615"/>
      <c r="C130" s="230" t="s">
        <v>209</v>
      </c>
      <c r="D130" s="610" t="s">
        <v>419</v>
      </c>
      <c r="E130" s="611"/>
      <c r="F130" s="611"/>
      <c r="G130" s="226">
        <v>24</v>
      </c>
      <c r="H130" s="228">
        <v>1769.0895448176839</v>
      </c>
      <c r="I130" s="229">
        <v>73.712064367403499</v>
      </c>
      <c r="J130" s="430">
        <f>I130-I104</f>
        <v>1.631924923481165E-2</v>
      </c>
      <c r="K130" s="610"/>
      <c r="L130" s="611"/>
      <c r="M130" s="100"/>
      <c r="N130" s="100"/>
      <c r="O130" s="100"/>
      <c r="P130" s="100"/>
      <c r="Q130" s="100"/>
      <c r="R130" s="100"/>
    </row>
    <row r="131" spans="1:18" ht="15.75" customHeight="1">
      <c r="A131" s="614"/>
      <c r="B131" s="615"/>
      <c r="C131" s="230" t="s">
        <v>214</v>
      </c>
      <c r="D131" s="610" t="s">
        <v>882</v>
      </c>
      <c r="E131" s="611"/>
      <c r="F131" s="611"/>
      <c r="G131" s="226">
        <v>23</v>
      </c>
      <c r="H131" s="228">
        <v>1709.9988533533176</v>
      </c>
      <c r="I131" s="229">
        <v>74.347776232752935</v>
      </c>
      <c r="J131" s="430"/>
      <c r="K131" s="610"/>
      <c r="L131" s="611"/>
      <c r="M131" s="100"/>
      <c r="N131" s="100"/>
      <c r="O131" s="100"/>
      <c r="P131" s="100"/>
      <c r="Q131" s="100"/>
      <c r="R131" s="100"/>
    </row>
    <row r="132" spans="1:18" ht="15.75" customHeight="1">
      <c r="A132" s="614"/>
      <c r="B132" s="615"/>
      <c r="C132" s="230" t="s">
        <v>215</v>
      </c>
      <c r="D132" s="610" t="s">
        <v>667</v>
      </c>
      <c r="E132" s="611"/>
      <c r="F132" s="611"/>
      <c r="G132" s="226">
        <v>23</v>
      </c>
      <c r="H132" s="228">
        <v>1768.0874733547389</v>
      </c>
      <c r="I132" s="229">
        <v>76.873368406727778</v>
      </c>
      <c r="J132" s="430">
        <f>I132-I105</f>
        <v>2.7499905921501977E-3</v>
      </c>
      <c r="K132" s="610"/>
      <c r="L132" s="611"/>
      <c r="M132" s="100"/>
      <c r="N132" s="100"/>
      <c r="O132" s="100"/>
      <c r="P132" s="100"/>
      <c r="Q132" s="100"/>
      <c r="R132" s="100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D105:F105"/>
    <mergeCell ref="K105:L105"/>
    <mergeCell ref="D106:F106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K94:L94"/>
    <mergeCell ref="D95:F95"/>
    <mergeCell ref="K95:L95"/>
    <mergeCell ref="K106:L106"/>
    <mergeCell ref="K26:L26"/>
    <mergeCell ref="A81:L82"/>
    <mergeCell ref="A83:A84"/>
    <mergeCell ref="A85:B85"/>
    <mergeCell ref="D85:F85"/>
    <mergeCell ref="K85:L85"/>
    <mergeCell ref="D27:F27"/>
    <mergeCell ref="K27:L27"/>
    <mergeCell ref="D28:F28"/>
    <mergeCell ref="K28:L28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K16:L16"/>
    <mergeCell ref="D17:F17"/>
    <mergeCell ref="K17:L17"/>
    <mergeCell ref="D16:F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42:L42"/>
    <mergeCell ref="D43:F43"/>
    <mergeCell ref="K67:L67"/>
    <mergeCell ref="D68:F68"/>
    <mergeCell ref="D53:F53"/>
    <mergeCell ref="K53:L53"/>
    <mergeCell ref="D54:F54"/>
    <mergeCell ref="K54:L54"/>
    <mergeCell ref="D65:F65"/>
    <mergeCell ref="K65:L65"/>
    <mergeCell ref="D66:F66"/>
    <mergeCell ref="K43:L4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K66:L66"/>
    <mergeCell ref="D67:F67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R133"/>
  <sheetViews>
    <sheetView view="pageBreakPreview" topLeftCell="A100" zoomScale="115" zoomScaleNormal="60" zoomScaleSheetLayoutView="115" workbookViewId="0">
      <selection activeCell="A107" sqref="A107:L108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53" t="s">
        <v>514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100"/>
    </row>
    <row r="2" spans="1:18" s="101" customFormat="1" ht="15.75" customHeight="1">
      <c r="A2" s="453"/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  <c r="N2" s="216"/>
      <c r="O2" s="216"/>
      <c r="P2" s="216"/>
      <c r="Q2" s="216"/>
      <c r="R2" s="216"/>
    </row>
    <row r="3" spans="1:18" ht="15.75" customHeight="1">
      <c r="A3" s="616" t="s">
        <v>737</v>
      </c>
      <c r="B3" s="616"/>
      <c r="C3" s="616"/>
      <c r="D3" s="616"/>
      <c r="E3" s="616"/>
      <c r="F3" s="616"/>
      <c r="G3" s="616"/>
      <c r="H3" s="616"/>
      <c r="I3" s="616"/>
      <c r="J3" s="616"/>
      <c r="K3" s="616"/>
      <c r="L3" s="616"/>
      <c r="M3" s="100"/>
      <c r="N3" s="100"/>
      <c r="O3" s="100"/>
      <c r="P3" s="100"/>
      <c r="Q3" s="100"/>
      <c r="R3" s="100"/>
    </row>
    <row r="4" spans="1:18" s="101" customFormat="1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</row>
    <row r="5" spans="1:18" s="107" customFormat="1" ht="16.350000000000001" customHeight="1">
      <c r="A5" s="627" t="s">
        <v>165</v>
      </c>
      <c r="B5" s="191">
        <v>1</v>
      </c>
      <c r="C5" s="191">
        <v>2</v>
      </c>
      <c r="D5" s="191">
        <v>3</v>
      </c>
      <c r="E5" s="191">
        <v>4</v>
      </c>
      <c r="F5" s="191">
        <v>5</v>
      </c>
      <c r="G5" s="191">
        <v>6</v>
      </c>
      <c r="H5" s="217">
        <v>7</v>
      </c>
      <c r="I5" s="217">
        <v>8</v>
      </c>
      <c r="J5" s="191">
        <v>9</v>
      </c>
      <c r="K5" s="218"/>
      <c r="L5" s="218"/>
      <c r="M5" s="130"/>
    </row>
    <row r="6" spans="1:18" ht="16.350000000000001" customHeight="1">
      <c r="A6" s="629"/>
      <c r="B6" s="221" t="s">
        <v>210</v>
      </c>
      <c r="C6" s="221" t="s">
        <v>158</v>
      </c>
      <c r="D6" s="221" t="s">
        <v>211</v>
      </c>
      <c r="E6" s="221" t="s">
        <v>159</v>
      </c>
      <c r="F6" s="221" t="s">
        <v>140</v>
      </c>
      <c r="G6" s="222" t="s">
        <v>138</v>
      </c>
      <c r="H6" s="220" t="s">
        <v>212</v>
      </c>
      <c r="I6" s="235" t="s">
        <v>515</v>
      </c>
      <c r="J6" s="222" t="s">
        <v>144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33" t="s">
        <v>191</v>
      </c>
      <c r="B7" s="634"/>
      <c r="C7" s="175" t="s">
        <v>47</v>
      </c>
      <c r="D7" s="633" t="s">
        <v>12</v>
      </c>
      <c r="E7" s="635"/>
      <c r="F7" s="634"/>
      <c r="G7" s="175" t="s">
        <v>46</v>
      </c>
      <c r="H7" s="175" t="s">
        <v>516</v>
      </c>
      <c r="I7" s="175" t="s">
        <v>517</v>
      </c>
      <c r="J7" s="175" t="s">
        <v>353</v>
      </c>
      <c r="K7" s="633" t="s">
        <v>51</v>
      </c>
      <c r="L7" s="634"/>
      <c r="M7" s="130"/>
    </row>
    <row r="8" spans="1:18" ht="15.75" customHeight="1">
      <c r="A8" s="627">
        <v>7</v>
      </c>
      <c r="B8" s="630" t="s">
        <v>520</v>
      </c>
      <c r="C8" s="226">
        <v>1</v>
      </c>
      <c r="D8" s="636" t="s">
        <v>709</v>
      </c>
      <c r="E8" s="611"/>
      <c r="F8" s="611"/>
      <c r="G8" s="226">
        <v>25</v>
      </c>
      <c r="H8" s="228">
        <v>1590.6876950339704</v>
      </c>
      <c r="I8" s="229">
        <v>63.627507801358824</v>
      </c>
      <c r="J8" s="430">
        <v>3.7358186561782247E-2</v>
      </c>
      <c r="K8" s="618" t="s">
        <v>609</v>
      </c>
      <c r="L8" s="611"/>
      <c r="N8" s="100"/>
      <c r="O8" s="100"/>
      <c r="P8" s="100"/>
      <c r="Q8" s="100"/>
      <c r="R8" s="100"/>
    </row>
    <row r="9" spans="1:18" ht="15.75" customHeight="1">
      <c r="A9" s="628"/>
      <c r="B9" s="631"/>
      <c r="C9" s="226">
        <v>2</v>
      </c>
      <c r="D9" s="619"/>
      <c r="E9" s="623"/>
      <c r="F9" s="620"/>
      <c r="G9" s="226"/>
      <c r="H9" s="228"/>
      <c r="I9" s="229"/>
      <c r="J9" s="226"/>
      <c r="K9" s="619"/>
      <c r="L9" s="620"/>
      <c r="N9" s="100"/>
      <c r="O9" s="100"/>
      <c r="P9" s="100"/>
      <c r="Q9" s="100"/>
      <c r="R9" s="100"/>
    </row>
    <row r="10" spans="1:18" ht="15.75" customHeight="1">
      <c r="A10" s="628"/>
      <c r="B10" s="631"/>
      <c r="C10" s="226">
        <v>3</v>
      </c>
      <c r="D10" s="619"/>
      <c r="E10" s="623"/>
      <c r="F10" s="620"/>
      <c r="G10" s="226"/>
      <c r="H10" s="228"/>
      <c r="I10" s="229"/>
      <c r="J10" s="226"/>
      <c r="K10" s="619"/>
      <c r="L10" s="620"/>
      <c r="N10" s="100"/>
      <c r="O10" s="100"/>
      <c r="P10" s="100"/>
      <c r="Q10" s="100"/>
      <c r="R10" s="100"/>
    </row>
    <row r="11" spans="1:18" ht="15.75" customHeight="1">
      <c r="A11" s="628"/>
      <c r="B11" s="631"/>
      <c r="C11" s="226">
        <v>4</v>
      </c>
      <c r="D11" s="619"/>
      <c r="E11" s="623"/>
      <c r="F11" s="620"/>
      <c r="G11" s="226"/>
      <c r="H11" s="228"/>
      <c r="I11" s="229"/>
      <c r="J11" s="226"/>
      <c r="K11" s="619"/>
      <c r="L11" s="620"/>
      <c r="N11" s="100"/>
      <c r="O11" s="100"/>
      <c r="P11" s="100"/>
      <c r="Q11" s="100"/>
      <c r="R11" s="100"/>
    </row>
    <row r="12" spans="1:18" ht="15.75" customHeight="1">
      <c r="A12" s="628"/>
      <c r="B12" s="631"/>
      <c r="C12" s="226">
        <v>5</v>
      </c>
      <c r="D12" s="619"/>
      <c r="E12" s="623"/>
      <c r="F12" s="620"/>
      <c r="G12" s="226"/>
      <c r="H12" s="228"/>
      <c r="I12" s="229"/>
      <c r="J12" s="226"/>
      <c r="K12" s="619"/>
      <c r="L12" s="620"/>
      <c r="N12" s="100"/>
      <c r="O12" s="100"/>
      <c r="P12" s="100"/>
      <c r="Q12" s="100"/>
      <c r="R12" s="100"/>
    </row>
    <row r="13" spans="1:18" ht="15.75" customHeight="1">
      <c r="A13" s="628"/>
      <c r="B13" s="631"/>
      <c r="C13" s="230" t="s">
        <v>208</v>
      </c>
      <c r="D13" s="619"/>
      <c r="E13" s="623"/>
      <c r="F13" s="620"/>
      <c r="G13" s="226"/>
      <c r="H13" s="228"/>
      <c r="I13" s="229"/>
      <c r="J13" s="226"/>
      <c r="K13" s="619"/>
      <c r="L13" s="620"/>
      <c r="N13" s="100"/>
      <c r="O13" s="100"/>
      <c r="P13" s="100"/>
      <c r="Q13" s="100"/>
      <c r="R13" s="100"/>
    </row>
    <row r="14" spans="1:18" ht="15.75" customHeight="1">
      <c r="A14" s="628"/>
      <c r="B14" s="631"/>
      <c r="C14" s="230" t="s">
        <v>213</v>
      </c>
      <c r="D14" s="619"/>
      <c r="E14" s="623"/>
      <c r="F14" s="620"/>
      <c r="G14" s="226"/>
      <c r="H14" s="228"/>
      <c r="I14" s="229"/>
      <c r="J14" s="226"/>
      <c r="K14" s="619"/>
      <c r="L14" s="620"/>
      <c r="N14" s="100"/>
      <c r="O14" s="100"/>
      <c r="P14" s="100"/>
      <c r="Q14" s="100"/>
      <c r="R14" s="100"/>
    </row>
    <row r="15" spans="1:18" ht="15.75" customHeight="1">
      <c r="A15" s="628"/>
      <c r="B15" s="631"/>
      <c r="C15" s="230" t="s">
        <v>209</v>
      </c>
      <c r="D15" s="619"/>
      <c r="E15" s="623"/>
      <c r="F15" s="620"/>
      <c r="G15" s="226"/>
      <c r="H15" s="228"/>
      <c r="I15" s="229"/>
      <c r="J15" s="226"/>
      <c r="K15" s="619"/>
      <c r="L15" s="620"/>
      <c r="N15" s="100"/>
      <c r="O15" s="100"/>
      <c r="P15" s="100"/>
      <c r="Q15" s="100"/>
      <c r="R15" s="100"/>
    </row>
    <row r="16" spans="1:18" ht="15.75" customHeight="1">
      <c r="A16" s="628"/>
      <c r="B16" s="631"/>
      <c r="C16" s="230" t="s">
        <v>214</v>
      </c>
      <c r="D16" s="619"/>
      <c r="E16" s="623"/>
      <c r="F16" s="620"/>
      <c r="G16" s="226"/>
      <c r="H16" s="228"/>
      <c r="I16" s="229"/>
      <c r="J16" s="226"/>
      <c r="K16" s="619"/>
      <c r="L16" s="620"/>
      <c r="M16" s="100"/>
      <c r="N16" s="100"/>
      <c r="O16" s="100"/>
      <c r="P16" s="100"/>
      <c r="Q16" s="100"/>
      <c r="R16" s="100"/>
    </row>
    <row r="17" spans="1:18" ht="15.75" customHeight="1">
      <c r="A17" s="629"/>
      <c r="B17" s="632"/>
      <c r="C17" s="230" t="s">
        <v>215</v>
      </c>
      <c r="D17" s="619"/>
      <c r="E17" s="623"/>
      <c r="F17" s="620"/>
      <c r="G17" s="226"/>
      <c r="H17" s="228"/>
      <c r="I17" s="229"/>
      <c r="J17" s="226"/>
      <c r="K17" s="619"/>
      <c r="L17" s="620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24" t="s">
        <v>191</v>
      </c>
      <c r="B18" s="625"/>
      <c r="C18" s="233" t="s">
        <v>47</v>
      </c>
      <c r="D18" s="624" t="s">
        <v>12</v>
      </c>
      <c r="E18" s="626"/>
      <c r="F18" s="625"/>
      <c r="G18" s="233" t="s">
        <v>46</v>
      </c>
      <c r="H18" s="233" t="s">
        <v>516</v>
      </c>
      <c r="I18" s="233" t="s">
        <v>517</v>
      </c>
      <c r="J18" s="175" t="s">
        <v>353</v>
      </c>
      <c r="K18" s="624" t="s">
        <v>51</v>
      </c>
      <c r="L18" s="625"/>
      <c r="M18" s="131"/>
    </row>
    <row r="19" spans="1:18" ht="15.75" customHeight="1">
      <c r="A19" s="627">
        <v>8</v>
      </c>
      <c r="B19" s="630" t="s">
        <v>521</v>
      </c>
      <c r="C19" s="226">
        <v>1</v>
      </c>
      <c r="D19" s="619" t="s">
        <v>424</v>
      </c>
      <c r="E19" s="623"/>
      <c r="F19" s="620"/>
      <c r="G19" s="226">
        <v>19</v>
      </c>
      <c r="H19" s="228">
        <v>3107.4894749531527</v>
      </c>
      <c r="I19" s="229">
        <v>163.55207762911328</v>
      </c>
      <c r="J19" s="430">
        <v>9.322697921118106E-2</v>
      </c>
      <c r="K19" s="618" t="s">
        <v>609</v>
      </c>
      <c r="L19" s="611"/>
      <c r="M19" s="100"/>
      <c r="N19" s="100"/>
      <c r="O19" s="100"/>
      <c r="P19" s="100"/>
      <c r="Q19" s="100"/>
      <c r="R19" s="100"/>
    </row>
    <row r="20" spans="1:18" ht="15.75" customHeight="1">
      <c r="A20" s="628"/>
      <c r="B20" s="631"/>
      <c r="C20" s="226">
        <v>2</v>
      </c>
      <c r="D20" s="619" t="s">
        <v>427</v>
      </c>
      <c r="E20" s="623"/>
      <c r="F20" s="620"/>
      <c r="G20" s="226">
        <v>20</v>
      </c>
      <c r="H20" s="228">
        <v>3249.003744707818</v>
      </c>
      <c r="I20" s="229">
        <v>162.45018723539087</v>
      </c>
      <c r="J20" s="430">
        <v>3.1555875083682849E-2</v>
      </c>
      <c r="K20" s="618" t="s">
        <v>609</v>
      </c>
      <c r="L20" s="611"/>
      <c r="M20" s="100"/>
      <c r="N20" s="100"/>
      <c r="O20" s="100"/>
      <c r="P20" s="100"/>
      <c r="Q20" s="100"/>
      <c r="R20" s="100"/>
    </row>
    <row r="21" spans="1:18" ht="15.75" customHeight="1">
      <c r="A21" s="628"/>
      <c r="B21" s="631"/>
      <c r="C21" s="226">
        <v>3</v>
      </c>
      <c r="D21" s="619" t="s">
        <v>426</v>
      </c>
      <c r="E21" s="623"/>
      <c r="F21" s="620"/>
      <c r="G21" s="226">
        <v>21</v>
      </c>
      <c r="H21" s="228">
        <v>3249.3641344352832</v>
      </c>
      <c r="I21" s="229">
        <v>154.7316254492992</v>
      </c>
      <c r="J21" s="430">
        <v>0.11105274109505103</v>
      </c>
      <c r="K21" s="618" t="s">
        <v>609</v>
      </c>
      <c r="L21" s="611"/>
      <c r="M21" s="100"/>
      <c r="N21" s="100"/>
      <c r="O21" s="100"/>
      <c r="P21" s="100"/>
      <c r="Q21" s="100"/>
      <c r="R21" s="100"/>
    </row>
    <row r="22" spans="1:18" ht="15.75" customHeight="1">
      <c r="A22" s="628"/>
      <c r="B22" s="631"/>
      <c r="C22" s="226">
        <v>4</v>
      </c>
      <c r="D22" s="619" t="s">
        <v>425</v>
      </c>
      <c r="E22" s="623"/>
      <c r="F22" s="620"/>
      <c r="G22" s="226">
        <v>21</v>
      </c>
      <c r="H22" s="228">
        <v>3217.5245027597407</v>
      </c>
      <c r="I22" s="229">
        <v>153.21545251236859</v>
      </c>
      <c r="J22" s="430"/>
      <c r="K22" s="618" t="s">
        <v>742</v>
      </c>
      <c r="L22" s="611"/>
      <c r="M22" s="100"/>
      <c r="N22" s="100"/>
      <c r="O22" s="100"/>
      <c r="P22" s="100"/>
      <c r="Q22" s="100"/>
      <c r="R22" s="100"/>
    </row>
    <row r="23" spans="1:18" ht="15.75" customHeight="1">
      <c r="A23" s="628"/>
      <c r="B23" s="631"/>
      <c r="C23" s="226">
        <v>5</v>
      </c>
      <c r="D23" s="619" t="s">
        <v>421</v>
      </c>
      <c r="E23" s="623"/>
      <c r="F23" s="620"/>
      <c r="G23" s="226">
        <v>21</v>
      </c>
      <c r="H23" s="228">
        <v>3107.6680438468256</v>
      </c>
      <c r="I23" s="229">
        <v>147.98419256413453</v>
      </c>
      <c r="J23" s="430">
        <v>8.7750571612446038E-3</v>
      </c>
      <c r="K23" s="618" t="s">
        <v>609</v>
      </c>
      <c r="L23" s="611"/>
      <c r="M23" s="100"/>
      <c r="N23" s="100"/>
      <c r="O23" s="100"/>
      <c r="P23" s="100"/>
      <c r="Q23" s="100"/>
      <c r="R23" s="100"/>
    </row>
    <row r="24" spans="1:18" ht="15.75" customHeight="1">
      <c r="A24" s="628"/>
      <c r="B24" s="631"/>
      <c r="C24" s="230" t="s">
        <v>208</v>
      </c>
      <c r="D24" s="619"/>
      <c r="E24" s="623"/>
      <c r="F24" s="620"/>
      <c r="G24" s="226"/>
      <c r="H24" s="228"/>
      <c r="I24" s="229"/>
      <c r="J24" s="226"/>
      <c r="K24" s="619"/>
      <c r="L24" s="620"/>
      <c r="M24" s="100"/>
      <c r="N24" s="100"/>
      <c r="O24" s="100"/>
      <c r="P24" s="100"/>
      <c r="Q24" s="100"/>
      <c r="R24" s="100"/>
    </row>
    <row r="25" spans="1:18" ht="15.75" customHeight="1">
      <c r="A25" s="628"/>
      <c r="B25" s="631"/>
      <c r="C25" s="230" t="s">
        <v>213</v>
      </c>
      <c r="D25" s="619"/>
      <c r="E25" s="623"/>
      <c r="F25" s="620"/>
      <c r="G25" s="226"/>
      <c r="H25" s="228"/>
      <c r="I25" s="229"/>
      <c r="J25" s="226"/>
      <c r="K25" s="619"/>
      <c r="L25" s="620"/>
      <c r="M25" s="100"/>
      <c r="N25" s="100"/>
      <c r="O25" s="100"/>
      <c r="P25" s="100"/>
      <c r="Q25" s="100"/>
      <c r="R25" s="100"/>
    </row>
    <row r="26" spans="1:18" ht="15.75" customHeight="1">
      <c r="A26" s="628"/>
      <c r="B26" s="631"/>
      <c r="C26" s="230" t="s">
        <v>209</v>
      </c>
      <c r="D26" s="619"/>
      <c r="E26" s="623"/>
      <c r="F26" s="620"/>
      <c r="G26" s="226"/>
      <c r="H26" s="228"/>
      <c r="I26" s="229"/>
      <c r="J26" s="226"/>
      <c r="K26" s="619"/>
      <c r="L26" s="620"/>
      <c r="M26" s="100"/>
      <c r="N26" s="100"/>
      <c r="O26" s="100"/>
      <c r="P26" s="100"/>
      <c r="Q26" s="100"/>
      <c r="R26" s="100"/>
    </row>
    <row r="27" spans="1:18" ht="15.75" customHeight="1">
      <c r="A27" s="628"/>
      <c r="B27" s="631"/>
      <c r="C27" s="230" t="s">
        <v>214</v>
      </c>
      <c r="D27" s="619"/>
      <c r="E27" s="623"/>
      <c r="F27" s="620"/>
      <c r="G27" s="226"/>
      <c r="H27" s="228"/>
      <c r="I27" s="229"/>
      <c r="J27" s="226"/>
      <c r="K27" s="619"/>
      <c r="L27" s="620"/>
      <c r="M27" s="100"/>
      <c r="N27" s="100"/>
      <c r="O27" s="100"/>
      <c r="P27" s="100"/>
      <c r="Q27" s="100"/>
      <c r="R27" s="100"/>
    </row>
    <row r="28" spans="1:18" ht="15.75" customHeight="1">
      <c r="A28" s="629"/>
      <c r="B28" s="632"/>
      <c r="C28" s="230" t="s">
        <v>215</v>
      </c>
      <c r="D28" s="619"/>
      <c r="E28" s="623"/>
      <c r="F28" s="620"/>
      <c r="G28" s="226"/>
      <c r="H28" s="228"/>
      <c r="I28" s="229"/>
      <c r="J28" s="226"/>
      <c r="K28" s="619"/>
      <c r="L28" s="620"/>
      <c r="M28" s="100"/>
      <c r="N28" s="100"/>
      <c r="O28" s="100"/>
      <c r="P28" s="100"/>
      <c r="Q28" s="100"/>
      <c r="R28" s="100"/>
    </row>
    <row r="29" spans="1:18" ht="15.75" customHeight="1">
      <c r="A29" s="616" t="s">
        <v>772</v>
      </c>
      <c r="B29" s="616"/>
      <c r="C29" s="616"/>
      <c r="D29" s="616"/>
      <c r="E29" s="616"/>
      <c r="F29" s="616"/>
      <c r="G29" s="616"/>
      <c r="H29" s="616"/>
      <c r="I29" s="616"/>
      <c r="J29" s="616"/>
      <c r="K29" s="616"/>
      <c r="L29" s="616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16"/>
      <c r="B30" s="616"/>
      <c r="C30" s="616"/>
      <c r="D30" s="616"/>
      <c r="E30" s="616"/>
      <c r="F30" s="616"/>
      <c r="G30" s="616"/>
      <c r="H30" s="616"/>
      <c r="I30" s="616"/>
      <c r="J30" s="616"/>
      <c r="K30" s="616"/>
      <c r="L30" s="616"/>
    </row>
    <row r="31" spans="1:18" s="107" customFormat="1" ht="16.350000000000001" customHeight="1">
      <c r="A31" s="627" t="s">
        <v>165</v>
      </c>
      <c r="B31" s="191">
        <v>1</v>
      </c>
      <c r="C31" s="191">
        <v>2</v>
      </c>
      <c r="D31" s="191">
        <v>3</v>
      </c>
      <c r="E31" s="191">
        <v>4</v>
      </c>
      <c r="F31" s="191">
        <v>5</v>
      </c>
      <c r="G31" s="191">
        <v>6</v>
      </c>
      <c r="H31" s="217">
        <v>7</v>
      </c>
      <c r="I31" s="217">
        <v>8</v>
      </c>
      <c r="J31" s="191">
        <v>9</v>
      </c>
      <c r="K31" s="218"/>
      <c r="L31" s="218"/>
      <c r="M31" s="130"/>
    </row>
    <row r="32" spans="1:18" ht="16.350000000000001" customHeight="1">
      <c r="A32" s="629"/>
      <c r="B32" s="221" t="s">
        <v>210</v>
      </c>
      <c r="C32" s="221" t="s">
        <v>158</v>
      </c>
      <c r="D32" s="221" t="s">
        <v>211</v>
      </c>
      <c r="E32" s="221" t="s">
        <v>159</v>
      </c>
      <c r="F32" s="221" t="s">
        <v>140</v>
      </c>
      <c r="G32" s="222" t="s">
        <v>138</v>
      </c>
      <c r="H32" s="220" t="s">
        <v>212</v>
      </c>
      <c r="I32" s="235" t="s">
        <v>515</v>
      </c>
      <c r="J32" s="222" t="s">
        <v>144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33" t="s">
        <v>191</v>
      </c>
      <c r="B33" s="634"/>
      <c r="C33" s="175" t="s">
        <v>47</v>
      </c>
      <c r="D33" s="633" t="s">
        <v>12</v>
      </c>
      <c r="E33" s="635"/>
      <c r="F33" s="634"/>
      <c r="G33" s="175" t="s">
        <v>46</v>
      </c>
      <c r="H33" s="175" t="s">
        <v>516</v>
      </c>
      <c r="I33" s="175" t="s">
        <v>517</v>
      </c>
      <c r="J33" s="175" t="s">
        <v>353</v>
      </c>
      <c r="K33" s="633" t="s">
        <v>51</v>
      </c>
      <c r="L33" s="634"/>
      <c r="M33" s="130"/>
    </row>
    <row r="34" spans="1:18" ht="15.75" customHeight="1">
      <c r="A34" s="627">
        <v>7</v>
      </c>
      <c r="B34" s="630" t="s">
        <v>520</v>
      </c>
      <c r="C34" s="226">
        <v>1</v>
      </c>
      <c r="D34" s="636" t="s">
        <v>709</v>
      </c>
      <c r="E34" s="611"/>
      <c r="F34" s="611"/>
      <c r="G34" s="226">
        <v>25</v>
      </c>
      <c r="H34" s="228">
        <v>1590.9858300662713</v>
      </c>
      <c r="I34" s="229">
        <v>63.639433202650864</v>
      </c>
      <c r="J34" s="430">
        <f>I34-I8</f>
        <v>1.1925401292039339E-2</v>
      </c>
      <c r="K34" s="610" t="s">
        <v>655</v>
      </c>
      <c r="L34" s="611"/>
      <c r="N34" s="100"/>
      <c r="O34" s="100"/>
      <c r="P34" s="100"/>
      <c r="Q34" s="100"/>
      <c r="R34" s="100"/>
    </row>
    <row r="35" spans="1:18" ht="15.75" customHeight="1">
      <c r="A35" s="628"/>
      <c r="B35" s="631"/>
      <c r="C35" s="226">
        <v>2</v>
      </c>
      <c r="D35" s="619"/>
      <c r="E35" s="623"/>
      <c r="F35" s="620"/>
      <c r="G35" s="226"/>
      <c r="H35" s="228"/>
      <c r="I35" s="229"/>
      <c r="J35" s="226"/>
      <c r="K35" s="619"/>
      <c r="L35" s="620"/>
      <c r="N35" s="100"/>
      <c r="O35" s="100"/>
      <c r="P35" s="100"/>
      <c r="Q35" s="100"/>
      <c r="R35" s="100"/>
    </row>
    <row r="36" spans="1:18" ht="15.75" customHeight="1">
      <c r="A36" s="628"/>
      <c r="B36" s="631"/>
      <c r="C36" s="226">
        <v>3</v>
      </c>
      <c r="D36" s="619"/>
      <c r="E36" s="623"/>
      <c r="F36" s="620"/>
      <c r="G36" s="226"/>
      <c r="H36" s="228"/>
      <c r="I36" s="229"/>
      <c r="J36" s="226"/>
      <c r="K36" s="619"/>
      <c r="L36" s="620"/>
      <c r="N36" s="100"/>
      <c r="O36" s="100"/>
      <c r="P36" s="100"/>
      <c r="Q36" s="100"/>
      <c r="R36" s="100"/>
    </row>
    <row r="37" spans="1:18" ht="15.75" customHeight="1">
      <c r="A37" s="628"/>
      <c r="B37" s="631"/>
      <c r="C37" s="226">
        <v>4</v>
      </c>
      <c r="D37" s="619"/>
      <c r="E37" s="623"/>
      <c r="F37" s="620"/>
      <c r="G37" s="226"/>
      <c r="H37" s="228"/>
      <c r="I37" s="229"/>
      <c r="J37" s="226"/>
      <c r="K37" s="619"/>
      <c r="L37" s="620"/>
      <c r="N37" s="100"/>
      <c r="O37" s="100"/>
      <c r="P37" s="100"/>
      <c r="Q37" s="100"/>
      <c r="R37" s="100"/>
    </row>
    <row r="38" spans="1:18" ht="15.75" customHeight="1">
      <c r="A38" s="628"/>
      <c r="B38" s="631"/>
      <c r="C38" s="226">
        <v>5</v>
      </c>
      <c r="D38" s="619"/>
      <c r="E38" s="623"/>
      <c r="F38" s="620"/>
      <c r="G38" s="226"/>
      <c r="H38" s="228"/>
      <c r="I38" s="229"/>
      <c r="J38" s="226"/>
      <c r="K38" s="619"/>
      <c r="L38" s="620"/>
      <c r="N38" s="100"/>
      <c r="O38" s="100"/>
      <c r="P38" s="100"/>
      <c r="Q38" s="100"/>
      <c r="R38" s="100"/>
    </row>
    <row r="39" spans="1:18" ht="15.75" customHeight="1">
      <c r="A39" s="628"/>
      <c r="B39" s="631"/>
      <c r="C39" s="230" t="s">
        <v>208</v>
      </c>
      <c r="D39" s="619"/>
      <c r="E39" s="623"/>
      <c r="F39" s="620"/>
      <c r="G39" s="226"/>
      <c r="H39" s="228"/>
      <c r="I39" s="229"/>
      <c r="J39" s="226"/>
      <c r="K39" s="619"/>
      <c r="L39" s="620"/>
      <c r="N39" s="100"/>
      <c r="O39" s="100"/>
      <c r="P39" s="100"/>
      <c r="Q39" s="100"/>
      <c r="R39" s="100"/>
    </row>
    <row r="40" spans="1:18" ht="15.75" customHeight="1">
      <c r="A40" s="628"/>
      <c r="B40" s="631"/>
      <c r="C40" s="230" t="s">
        <v>213</v>
      </c>
      <c r="D40" s="619"/>
      <c r="E40" s="623"/>
      <c r="F40" s="620"/>
      <c r="G40" s="226"/>
      <c r="H40" s="228"/>
      <c r="I40" s="229"/>
      <c r="J40" s="226"/>
      <c r="K40" s="619"/>
      <c r="L40" s="620"/>
      <c r="N40" s="100"/>
      <c r="O40" s="100"/>
      <c r="P40" s="100"/>
      <c r="Q40" s="100"/>
      <c r="R40" s="100"/>
    </row>
    <row r="41" spans="1:18" ht="15.75" customHeight="1">
      <c r="A41" s="628"/>
      <c r="B41" s="631"/>
      <c r="C41" s="230" t="s">
        <v>209</v>
      </c>
      <c r="D41" s="619"/>
      <c r="E41" s="623"/>
      <c r="F41" s="620"/>
      <c r="G41" s="226"/>
      <c r="H41" s="228"/>
      <c r="I41" s="229"/>
      <c r="J41" s="226"/>
      <c r="K41" s="619"/>
      <c r="L41" s="620"/>
      <c r="N41" s="100"/>
      <c r="O41" s="100"/>
      <c r="P41" s="100"/>
      <c r="Q41" s="100"/>
      <c r="R41" s="100"/>
    </row>
    <row r="42" spans="1:18" ht="15.75" customHeight="1">
      <c r="A42" s="628"/>
      <c r="B42" s="631"/>
      <c r="C42" s="230" t="s">
        <v>214</v>
      </c>
      <c r="D42" s="619"/>
      <c r="E42" s="623"/>
      <c r="F42" s="620"/>
      <c r="G42" s="226"/>
      <c r="H42" s="228"/>
      <c r="I42" s="229"/>
      <c r="J42" s="226"/>
      <c r="K42" s="619"/>
      <c r="L42" s="620"/>
      <c r="M42" s="100"/>
      <c r="N42" s="100"/>
      <c r="O42" s="100"/>
      <c r="P42" s="100"/>
      <c r="Q42" s="100"/>
      <c r="R42" s="100"/>
    </row>
    <row r="43" spans="1:18" ht="15.75" customHeight="1">
      <c r="A43" s="629"/>
      <c r="B43" s="632"/>
      <c r="C43" s="230" t="s">
        <v>215</v>
      </c>
      <c r="D43" s="619"/>
      <c r="E43" s="623"/>
      <c r="F43" s="620"/>
      <c r="G43" s="226"/>
      <c r="H43" s="228"/>
      <c r="I43" s="229"/>
      <c r="J43" s="226"/>
      <c r="K43" s="619"/>
      <c r="L43" s="620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24" t="s">
        <v>191</v>
      </c>
      <c r="B44" s="625"/>
      <c r="C44" s="233" t="s">
        <v>47</v>
      </c>
      <c r="D44" s="624" t="s">
        <v>12</v>
      </c>
      <c r="E44" s="626"/>
      <c r="F44" s="625"/>
      <c r="G44" s="233" t="s">
        <v>46</v>
      </c>
      <c r="H44" s="233" t="s">
        <v>516</v>
      </c>
      <c r="I44" s="233" t="s">
        <v>517</v>
      </c>
      <c r="J44" s="175" t="s">
        <v>353</v>
      </c>
      <c r="K44" s="624" t="s">
        <v>51</v>
      </c>
      <c r="L44" s="625"/>
      <c r="M44" s="131"/>
    </row>
    <row r="45" spans="1:18" ht="15.75" customHeight="1">
      <c r="A45" s="627">
        <v>8</v>
      </c>
      <c r="B45" s="630" t="s">
        <v>521</v>
      </c>
      <c r="C45" s="226">
        <v>1</v>
      </c>
      <c r="D45" s="619" t="s">
        <v>424</v>
      </c>
      <c r="E45" s="623"/>
      <c r="F45" s="620"/>
      <c r="G45" s="226">
        <v>19</v>
      </c>
      <c r="H45" s="228">
        <v>3109.4393195537859</v>
      </c>
      <c r="I45" s="229">
        <v>163.65470102914665</v>
      </c>
      <c r="J45" s="430">
        <f>I45-I19</f>
        <v>0.1026234000333659</v>
      </c>
      <c r="K45" s="610" t="s">
        <v>655</v>
      </c>
      <c r="L45" s="611"/>
      <c r="M45" s="100"/>
      <c r="N45" s="100"/>
      <c r="O45" s="100"/>
      <c r="P45" s="100"/>
      <c r="Q45" s="100"/>
      <c r="R45" s="100"/>
    </row>
    <row r="46" spans="1:18" ht="15.75" customHeight="1">
      <c r="A46" s="628"/>
      <c r="B46" s="631"/>
      <c r="C46" s="226">
        <v>2</v>
      </c>
      <c r="D46" s="619" t="s">
        <v>427</v>
      </c>
      <c r="E46" s="623"/>
      <c r="F46" s="620"/>
      <c r="G46" s="226">
        <v>20</v>
      </c>
      <c r="H46" s="228">
        <v>3250.8503241289695</v>
      </c>
      <c r="I46" s="229">
        <v>162.54251620644848</v>
      </c>
      <c r="J46" s="430">
        <f>I46-I20</f>
        <v>9.2328971057611398E-2</v>
      </c>
      <c r="K46" s="610" t="s">
        <v>655</v>
      </c>
      <c r="L46" s="611"/>
      <c r="M46" s="100"/>
      <c r="N46" s="100"/>
      <c r="O46" s="100"/>
      <c r="P46" s="100"/>
      <c r="Q46" s="100"/>
      <c r="R46" s="100"/>
    </row>
    <row r="47" spans="1:18" ht="15.75" customHeight="1">
      <c r="A47" s="628"/>
      <c r="B47" s="631"/>
      <c r="C47" s="226">
        <v>3</v>
      </c>
      <c r="D47" s="619" t="s">
        <v>426</v>
      </c>
      <c r="E47" s="623"/>
      <c r="F47" s="620"/>
      <c r="G47" s="226">
        <v>21</v>
      </c>
      <c r="H47" s="228">
        <v>3251.4228397596153</v>
      </c>
      <c r="I47" s="229">
        <v>154.82965903617216</v>
      </c>
      <c r="J47" s="430">
        <f>I47-I21</f>
        <v>9.8033586872958267E-2</v>
      </c>
      <c r="K47" s="610" t="s">
        <v>655</v>
      </c>
      <c r="L47" s="611"/>
      <c r="M47" s="100"/>
      <c r="N47" s="100"/>
      <c r="O47" s="100"/>
      <c r="P47" s="100"/>
      <c r="Q47" s="100"/>
      <c r="R47" s="100"/>
    </row>
    <row r="48" spans="1:18" ht="15.75" customHeight="1">
      <c r="A48" s="628"/>
      <c r="B48" s="631"/>
      <c r="C48" s="226">
        <v>4</v>
      </c>
      <c r="D48" s="619" t="s">
        <v>425</v>
      </c>
      <c r="E48" s="623"/>
      <c r="F48" s="620"/>
      <c r="G48" s="226">
        <v>21</v>
      </c>
      <c r="H48" s="228">
        <v>3249.7268150833174</v>
      </c>
      <c r="I48" s="229">
        <v>154.74889595634843</v>
      </c>
      <c r="J48" s="430">
        <f>I48-I22</f>
        <v>1.5334434439798486</v>
      </c>
      <c r="K48" s="610" t="s">
        <v>655</v>
      </c>
      <c r="L48" s="611"/>
      <c r="M48" s="100"/>
      <c r="N48" s="100"/>
      <c r="O48" s="100"/>
      <c r="P48" s="100"/>
      <c r="Q48" s="100"/>
      <c r="R48" s="100"/>
    </row>
    <row r="49" spans="1:18" ht="15.75" customHeight="1">
      <c r="A49" s="628"/>
      <c r="B49" s="631"/>
      <c r="C49" s="226">
        <v>5</v>
      </c>
      <c r="D49" s="619" t="s">
        <v>421</v>
      </c>
      <c r="E49" s="623"/>
      <c r="F49" s="620"/>
      <c r="G49" s="226">
        <v>21</v>
      </c>
      <c r="H49" s="228">
        <v>3109.6517739336882</v>
      </c>
      <c r="I49" s="229">
        <v>148.07865590160418</v>
      </c>
      <c r="J49" s="430">
        <f>I49-I23</f>
        <v>9.4463337469647968E-2</v>
      </c>
      <c r="K49" s="610" t="s">
        <v>655</v>
      </c>
      <c r="L49" s="611"/>
      <c r="M49" s="100"/>
      <c r="N49" s="100"/>
      <c r="O49" s="100"/>
      <c r="P49" s="100"/>
      <c r="Q49" s="100"/>
      <c r="R49" s="100"/>
    </row>
    <row r="50" spans="1:18" ht="15.75" customHeight="1">
      <c r="A50" s="628"/>
      <c r="B50" s="631"/>
      <c r="C50" s="230" t="s">
        <v>208</v>
      </c>
      <c r="D50" s="619"/>
      <c r="E50" s="623"/>
      <c r="F50" s="620"/>
      <c r="G50" s="226"/>
      <c r="H50" s="228"/>
      <c r="I50" s="229"/>
      <c r="J50" s="226"/>
      <c r="K50" s="619"/>
      <c r="L50" s="620"/>
      <c r="M50" s="100"/>
      <c r="N50" s="100"/>
      <c r="O50" s="100"/>
      <c r="P50" s="100"/>
      <c r="Q50" s="100"/>
      <c r="R50" s="100"/>
    </row>
    <row r="51" spans="1:18" ht="15.75" customHeight="1">
      <c r="A51" s="628"/>
      <c r="B51" s="631"/>
      <c r="C51" s="230" t="s">
        <v>213</v>
      </c>
      <c r="D51" s="619"/>
      <c r="E51" s="623"/>
      <c r="F51" s="620"/>
      <c r="G51" s="226"/>
      <c r="H51" s="228"/>
      <c r="I51" s="229"/>
      <c r="J51" s="226"/>
      <c r="K51" s="619"/>
      <c r="L51" s="620"/>
      <c r="M51" s="100"/>
      <c r="N51" s="100"/>
      <c r="O51" s="100"/>
      <c r="P51" s="100"/>
      <c r="Q51" s="100"/>
      <c r="R51" s="100"/>
    </row>
    <row r="52" spans="1:18" ht="15.75" customHeight="1">
      <c r="A52" s="628"/>
      <c r="B52" s="631"/>
      <c r="C52" s="230" t="s">
        <v>209</v>
      </c>
      <c r="D52" s="619"/>
      <c r="E52" s="623"/>
      <c r="F52" s="620"/>
      <c r="G52" s="226"/>
      <c r="H52" s="228"/>
      <c r="I52" s="229"/>
      <c r="J52" s="226"/>
      <c r="K52" s="619"/>
      <c r="L52" s="620"/>
      <c r="M52" s="100"/>
      <c r="N52" s="100"/>
      <c r="O52" s="100"/>
      <c r="P52" s="100"/>
      <c r="Q52" s="100"/>
      <c r="R52" s="100"/>
    </row>
    <row r="53" spans="1:18" ht="15.75" customHeight="1">
      <c r="A53" s="628"/>
      <c r="B53" s="631"/>
      <c r="C53" s="230" t="s">
        <v>214</v>
      </c>
      <c r="D53" s="619"/>
      <c r="E53" s="623"/>
      <c r="F53" s="620"/>
      <c r="G53" s="226"/>
      <c r="H53" s="228"/>
      <c r="I53" s="229"/>
      <c r="J53" s="226"/>
      <c r="K53" s="619"/>
      <c r="L53" s="620"/>
      <c r="M53" s="100"/>
      <c r="N53" s="100"/>
      <c r="O53" s="100"/>
      <c r="P53" s="100"/>
      <c r="Q53" s="100"/>
      <c r="R53" s="100"/>
    </row>
    <row r="54" spans="1:18" ht="15.75" customHeight="1">
      <c r="A54" s="629"/>
      <c r="B54" s="632"/>
      <c r="C54" s="230" t="s">
        <v>215</v>
      </c>
      <c r="D54" s="619"/>
      <c r="E54" s="623"/>
      <c r="F54" s="620"/>
      <c r="G54" s="226"/>
      <c r="H54" s="228"/>
      <c r="I54" s="229"/>
      <c r="J54" s="226"/>
      <c r="K54" s="619"/>
      <c r="L54" s="620"/>
      <c r="M54" s="100"/>
      <c r="N54" s="100"/>
      <c r="O54" s="100"/>
      <c r="P54" s="100"/>
      <c r="Q54" s="100"/>
      <c r="R54" s="100"/>
    </row>
    <row r="55" spans="1:18" ht="15.75" customHeight="1">
      <c r="A55" s="616" t="s">
        <v>811</v>
      </c>
      <c r="B55" s="616"/>
      <c r="C55" s="616"/>
      <c r="D55" s="616"/>
      <c r="E55" s="616"/>
      <c r="F55" s="616"/>
      <c r="G55" s="616"/>
      <c r="H55" s="616"/>
      <c r="I55" s="616"/>
      <c r="J55" s="616"/>
      <c r="K55" s="616"/>
      <c r="L55" s="616"/>
      <c r="M55" s="100"/>
      <c r="N55" s="100"/>
      <c r="O55" s="100"/>
      <c r="P55" s="100"/>
      <c r="Q55" s="100"/>
      <c r="R55" s="100"/>
    </row>
    <row r="56" spans="1:18" s="101" customFormat="1" ht="15.75" customHeight="1">
      <c r="A56" s="616"/>
      <c r="B56" s="616"/>
      <c r="C56" s="616"/>
      <c r="D56" s="616"/>
      <c r="E56" s="616"/>
      <c r="F56" s="616"/>
      <c r="G56" s="616"/>
      <c r="H56" s="616"/>
      <c r="I56" s="616"/>
      <c r="J56" s="616"/>
      <c r="K56" s="616"/>
      <c r="L56" s="616"/>
    </row>
    <row r="57" spans="1:18" s="107" customFormat="1" ht="16.350000000000001" customHeight="1">
      <c r="A57" s="627" t="s">
        <v>165</v>
      </c>
      <c r="B57" s="191">
        <v>1</v>
      </c>
      <c r="C57" s="191">
        <v>2</v>
      </c>
      <c r="D57" s="191">
        <v>3</v>
      </c>
      <c r="E57" s="191">
        <v>4</v>
      </c>
      <c r="F57" s="191">
        <v>5</v>
      </c>
      <c r="G57" s="191">
        <v>6</v>
      </c>
      <c r="H57" s="217">
        <v>7</v>
      </c>
      <c r="I57" s="217">
        <v>8</v>
      </c>
      <c r="J57" s="191">
        <v>9</v>
      </c>
      <c r="K57" s="218"/>
      <c r="L57" s="218"/>
      <c r="M57" s="130"/>
    </row>
    <row r="58" spans="1:18" ht="16.350000000000001" customHeight="1">
      <c r="A58" s="629"/>
      <c r="B58" s="221" t="s">
        <v>210</v>
      </c>
      <c r="C58" s="221" t="s">
        <v>158</v>
      </c>
      <c r="D58" s="221" t="s">
        <v>211</v>
      </c>
      <c r="E58" s="221" t="s">
        <v>159</v>
      </c>
      <c r="F58" s="221" t="s">
        <v>140</v>
      </c>
      <c r="G58" s="222" t="s">
        <v>138</v>
      </c>
      <c r="H58" s="220" t="s">
        <v>212</v>
      </c>
      <c r="I58" s="235" t="s">
        <v>515</v>
      </c>
      <c r="J58" s="222" t="s">
        <v>144</v>
      </c>
      <c r="K58" s="224"/>
      <c r="L58" s="224"/>
      <c r="N58" s="100"/>
      <c r="O58" s="100"/>
      <c r="P58" s="100"/>
      <c r="Q58" s="100"/>
      <c r="R58" s="100"/>
    </row>
    <row r="59" spans="1:18" s="107" customFormat="1" ht="15.75" customHeight="1">
      <c r="A59" s="633" t="s">
        <v>191</v>
      </c>
      <c r="B59" s="634"/>
      <c r="C59" s="175" t="s">
        <v>47</v>
      </c>
      <c r="D59" s="633" t="s">
        <v>12</v>
      </c>
      <c r="E59" s="635"/>
      <c r="F59" s="634"/>
      <c r="G59" s="175" t="s">
        <v>46</v>
      </c>
      <c r="H59" s="175" t="s">
        <v>516</v>
      </c>
      <c r="I59" s="175" t="s">
        <v>517</v>
      </c>
      <c r="J59" s="175" t="s">
        <v>353</v>
      </c>
      <c r="K59" s="633" t="s">
        <v>51</v>
      </c>
      <c r="L59" s="634"/>
      <c r="M59" s="130"/>
    </row>
    <row r="60" spans="1:18" ht="15.75" customHeight="1">
      <c r="A60" s="627">
        <v>7</v>
      </c>
      <c r="B60" s="630" t="s">
        <v>520</v>
      </c>
      <c r="C60" s="226">
        <v>1</v>
      </c>
      <c r="D60" s="636" t="s">
        <v>709</v>
      </c>
      <c r="E60" s="611"/>
      <c r="F60" s="611"/>
      <c r="G60" s="226">
        <v>22</v>
      </c>
      <c r="H60" s="228">
        <v>1591.7647901743753</v>
      </c>
      <c r="I60" s="229">
        <v>72.352945007926181</v>
      </c>
      <c r="J60" s="430">
        <f>I60-I34</f>
        <v>8.7135118052753171</v>
      </c>
      <c r="K60" s="619" t="s">
        <v>819</v>
      </c>
      <c r="L60" s="620"/>
      <c r="N60" s="100"/>
      <c r="O60" s="100"/>
      <c r="P60" s="100"/>
      <c r="Q60" s="100"/>
      <c r="R60" s="100"/>
    </row>
    <row r="61" spans="1:18" ht="15.75" customHeight="1">
      <c r="A61" s="628"/>
      <c r="B61" s="631"/>
      <c r="C61" s="226">
        <v>2</v>
      </c>
      <c r="D61" s="619"/>
      <c r="E61" s="623"/>
      <c r="F61" s="620"/>
      <c r="G61" s="226"/>
      <c r="H61" s="228"/>
      <c r="I61" s="229"/>
      <c r="J61" s="226"/>
      <c r="K61" s="619"/>
      <c r="L61" s="620"/>
      <c r="N61" s="100"/>
      <c r="O61" s="100"/>
      <c r="P61" s="100"/>
      <c r="Q61" s="100"/>
      <c r="R61" s="100"/>
    </row>
    <row r="62" spans="1:18" ht="15.75" customHeight="1">
      <c r="A62" s="628"/>
      <c r="B62" s="631"/>
      <c r="C62" s="226">
        <v>3</v>
      </c>
      <c r="D62" s="619"/>
      <c r="E62" s="623"/>
      <c r="F62" s="620"/>
      <c r="G62" s="226"/>
      <c r="H62" s="228"/>
      <c r="I62" s="229"/>
      <c r="J62" s="226"/>
      <c r="K62" s="619"/>
      <c r="L62" s="620"/>
      <c r="N62" s="100"/>
      <c r="O62" s="100"/>
      <c r="P62" s="100"/>
      <c r="Q62" s="100"/>
      <c r="R62" s="100"/>
    </row>
    <row r="63" spans="1:18" ht="15.75" customHeight="1">
      <c r="A63" s="628"/>
      <c r="B63" s="631"/>
      <c r="C63" s="226">
        <v>4</v>
      </c>
      <c r="D63" s="619"/>
      <c r="E63" s="623"/>
      <c r="F63" s="620"/>
      <c r="G63" s="226"/>
      <c r="H63" s="228"/>
      <c r="I63" s="229"/>
      <c r="J63" s="226"/>
      <c r="K63" s="619"/>
      <c r="L63" s="620"/>
      <c r="N63" s="100"/>
      <c r="O63" s="100"/>
      <c r="P63" s="100"/>
      <c r="Q63" s="100"/>
      <c r="R63" s="100"/>
    </row>
    <row r="64" spans="1:18" ht="15.75" customHeight="1">
      <c r="A64" s="628"/>
      <c r="B64" s="631"/>
      <c r="C64" s="226">
        <v>5</v>
      </c>
      <c r="D64" s="619"/>
      <c r="E64" s="623"/>
      <c r="F64" s="620"/>
      <c r="G64" s="226"/>
      <c r="H64" s="228"/>
      <c r="I64" s="229"/>
      <c r="J64" s="226"/>
      <c r="K64" s="619"/>
      <c r="L64" s="620"/>
      <c r="N64" s="100"/>
      <c r="O64" s="100"/>
      <c r="P64" s="100"/>
      <c r="Q64" s="100"/>
      <c r="R64" s="100"/>
    </row>
    <row r="65" spans="1:18" ht="15.75" customHeight="1">
      <c r="A65" s="628"/>
      <c r="B65" s="631"/>
      <c r="C65" s="230" t="s">
        <v>208</v>
      </c>
      <c r="D65" s="619"/>
      <c r="E65" s="623"/>
      <c r="F65" s="620"/>
      <c r="G65" s="226"/>
      <c r="H65" s="228"/>
      <c r="I65" s="229"/>
      <c r="J65" s="226"/>
      <c r="K65" s="619"/>
      <c r="L65" s="620"/>
      <c r="N65" s="100"/>
      <c r="O65" s="100"/>
      <c r="P65" s="100"/>
      <c r="Q65" s="100"/>
      <c r="R65" s="100"/>
    </row>
    <row r="66" spans="1:18" ht="15.75" customHeight="1">
      <c r="A66" s="628"/>
      <c r="B66" s="631"/>
      <c r="C66" s="230" t="s">
        <v>213</v>
      </c>
      <c r="D66" s="619"/>
      <c r="E66" s="623"/>
      <c r="F66" s="620"/>
      <c r="G66" s="226"/>
      <c r="H66" s="228"/>
      <c r="I66" s="229"/>
      <c r="J66" s="226"/>
      <c r="K66" s="619"/>
      <c r="L66" s="620"/>
      <c r="N66" s="100"/>
      <c r="O66" s="100"/>
      <c r="P66" s="100"/>
      <c r="Q66" s="100"/>
      <c r="R66" s="100"/>
    </row>
    <row r="67" spans="1:18" ht="15.75" customHeight="1">
      <c r="A67" s="628"/>
      <c r="B67" s="631"/>
      <c r="C67" s="230" t="s">
        <v>209</v>
      </c>
      <c r="D67" s="619"/>
      <c r="E67" s="623"/>
      <c r="F67" s="620"/>
      <c r="G67" s="226"/>
      <c r="H67" s="228"/>
      <c r="I67" s="229"/>
      <c r="J67" s="226"/>
      <c r="K67" s="619"/>
      <c r="L67" s="620"/>
      <c r="N67" s="100"/>
      <c r="O67" s="100"/>
      <c r="P67" s="100"/>
      <c r="Q67" s="100"/>
      <c r="R67" s="100"/>
    </row>
    <row r="68" spans="1:18" ht="15.75" customHeight="1">
      <c r="A68" s="628"/>
      <c r="B68" s="631"/>
      <c r="C68" s="230" t="s">
        <v>214</v>
      </c>
      <c r="D68" s="619"/>
      <c r="E68" s="623"/>
      <c r="F68" s="620"/>
      <c r="G68" s="226"/>
      <c r="H68" s="228"/>
      <c r="I68" s="229"/>
      <c r="J68" s="226"/>
      <c r="K68" s="619"/>
      <c r="L68" s="620"/>
      <c r="M68" s="100"/>
      <c r="N68" s="100"/>
      <c r="O68" s="100"/>
      <c r="P68" s="100"/>
      <c r="Q68" s="100"/>
      <c r="R68" s="100"/>
    </row>
    <row r="69" spans="1:18" ht="15.75" customHeight="1">
      <c r="A69" s="629"/>
      <c r="B69" s="632"/>
      <c r="C69" s="230" t="s">
        <v>215</v>
      </c>
      <c r="D69" s="619"/>
      <c r="E69" s="623"/>
      <c r="F69" s="620"/>
      <c r="G69" s="226"/>
      <c r="H69" s="228"/>
      <c r="I69" s="229"/>
      <c r="J69" s="226"/>
      <c r="K69" s="619"/>
      <c r="L69" s="620"/>
      <c r="M69" s="100"/>
      <c r="N69" s="100"/>
      <c r="O69" s="100"/>
      <c r="P69" s="100"/>
      <c r="Q69" s="100"/>
      <c r="R69" s="100"/>
    </row>
    <row r="70" spans="1:18" s="105" customFormat="1" ht="15.75" customHeight="1">
      <c r="A70" s="624" t="s">
        <v>191</v>
      </c>
      <c r="B70" s="625"/>
      <c r="C70" s="233" t="s">
        <v>47</v>
      </c>
      <c r="D70" s="624" t="s">
        <v>12</v>
      </c>
      <c r="E70" s="626"/>
      <c r="F70" s="625"/>
      <c r="G70" s="233" t="s">
        <v>46</v>
      </c>
      <c r="H70" s="233" t="s">
        <v>516</v>
      </c>
      <c r="I70" s="233" t="s">
        <v>517</v>
      </c>
      <c r="J70" s="175" t="s">
        <v>353</v>
      </c>
      <c r="K70" s="624" t="s">
        <v>51</v>
      </c>
      <c r="L70" s="625"/>
      <c r="M70" s="131"/>
    </row>
    <row r="71" spans="1:18" ht="15.75" customHeight="1">
      <c r="A71" s="627">
        <v>8</v>
      </c>
      <c r="B71" s="630" t="s">
        <v>521</v>
      </c>
      <c r="C71" s="226">
        <v>1</v>
      </c>
      <c r="D71" s="619" t="s">
        <v>424</v>
      </c>
      <c r="E71" s="623"/>
      <c r="F71" s="620"/>
      <c r="G71" s="226">
        <v>19</v>
      </c>
      <c r="H71" s="228">
        <v>3113.6766134364184</v>
      </c>
      <c r="I71" s="229">
        <v>163.87771649665362</v>
      </c>
      <c r="J71" s="430">
        <f>I71-I45</f>
        <v>0.22301546750696843</v>
      </c>
      <c r="K71" s="610" t="s">
        <v>655</v>
      </c>
      <c r="L71" s="611"/>
      <c r="M71" s="100"/>
      <c r="N71" s="100"/>
      <c r="O71" s="100"/>
      <c r="P71" s="100"/>
      <c r="Q71" s="100"/>
      <c r="R71" s="100"/>
    </row>
    <row r="72" spans="1:18" ht="15.75" customHeight="1">
      <c r="A72" s="628"/>
      <c r="B72" s="631"/>
      <c r="C72" s="226">
        <v>2</v>
      </c>
      <c r="D72" s="619" t="s">
        <v>427</v>
      </c>
      <c r="E72" s="623"/>
      <c r="F72" s="620"/>
      <c r="G72" s="226">
        <v>20</v>
      </c>
      <c r="H72" s="228">
        <v>3251.8211292383653</v>
      </c>
      <c r="I72" s="229">
        <v>162.59105646191827</v>
      </c>
      <c r="J72" s="430">
        <f>I72-I46</f>
        <v>4.8540255469788463E-2</v>
      </c>
      <c r="K72" s="610" t="s">
        <v>655</v>
      </c>
      <c r="L72" s="611"/>
      <c r="M72" s="100"/>
      <c r="N72" s="100"/>
      <c r="O72" s="100"/>
      <c r="P72" s="100"/>
      <c r="Q72" s="100"/>
      <c r="R72" s="100"/>
    </row>
    <row r="73" spans="1:18" ht="15.75" customHeight="1">
      <c r="A73" s="628"/>
      <c r="B73" s="631"/>
      <c r="C73" s="226">
        <v>3</v>
      </c>
      <c r="D73" s="619" t="s">
        <v>426</v>
      </c>
      <c r="E73" s="623"/>
      <c r="F73" s="620"/>
      <c r="G73" s="226">
        <v>21</v>
      </c>
      <c r="H73" s="228">
        <v>3251.9287562824247</v>
      </c>
      <c r="I73" s="229">
        <v>154.8537502991631</v>
      </c>
      <c r="J73" s="430">
        <f>I73-I47</f>
        <v>2.4091262990936002E-2</v>
      </c>
      <c r="K73" s="610" t="s">
        <v>655</v>
      </c>
      <c r="L73" s="611"/>
      <c r="M73" s="100"/>
      <c r="N73" s="100"/>
      <c r="O73" s="100"/>
      <c r="P73" s="100"/>
      <c r="Q73" s="100"/>
      <c r="R73" s="100"/>
    </row>
    <row r="74" spans="1:18" ht="15.75" customHeight="1">
      <c r="A74" s="628"/>
      <c r="B74" s="631"/>
      <c r="C74" s="226">
        <v>4</v>
      </c>
      <c r="D74" s="619" t="s">
        <v>425</v>
      </c>
      <c r="E74" s="623"/>
      <c r="F74" s="620"/>
      <c r="G74" s="226">
        <v>21</v>
      </c>
      <c r="H74" s="228">
        <v>3251.1634363533144</v>
      </c>
      <c r="I74" s="229">
        <v>154.81730649301494</v>
      </c>
      <c r="J74" s="430">
        <f>I74-I48</f>
        <v>6.8410536666505095E-2</v>
      </c>
      <c r="K74" s="610" t="s">
        <v>655</v>
      </c>
      <c r="L74" s="611"/>
      <c r="M74" s="100"/>
      <c r="N74" s="100"/>
      <c r="O74" s="100"/>
      <c r="P74" s="100"/>
      <c r="Q74" s="100"/>
      <c r="R74" s="100"/>
    </row>
    <row r="75" spans="1:18" ht="15.75" customHeight="1">
      <c r="A75" s="628"/>
      <c r="B75" s="631"/>
      <c r="C75" s="226">
        <v>5</v>
      </c>
      <c r="D75" s="619" t="s">
        <v>421</v>
      </c>
      <c r="E75" s="623"/>
      <c r="F75" s="620"/>
      <c r="G75" s="226">
        <v>21</v>
      </c>
      <c r="H75" s="228">
        <v>3114.1919189156265</v>
      </c>
      <c r="I75" s="229">
        <v>148.29485328169653</v>
      </c>
      <c r="J75" s="430">
        <f>I75-I49</f>
        <v>0.21619738009235334</v>
      </c>
      <c r="K75" s="610" t="s">
        <v>655</v>
      </c>
      <c r="L75" s="611"/>
      <c r="M75" s="100"/>
      <c r="N75" s="100"/>
      <c r="O75" s="100"/>
      <c r="P75" s="100"/>
      <c r="Q75" s="100"/>
      <c r="R75" s="100"/>
    </row>
    <row r="76" spans="1:18" ht="15.75" customHeight="1">
      <c r="A76" s="628"/>
      <c r="B76" s="631"/>
      <c r="C76" s="230" t="s">
        <v>208</v>
      </c>
      <c r="D76" s="619"/>
      <c r="E76" s="623"/>
      <c r="F76" s="620"/>
      <c r="G76" s="226"/>
      <c r="H76" s="228"/>
      <c r="I76" s="229"/>
      <c r="J76" s="226"/>
      <c r="K76" s="619"/>
      <c r="L76" s="620"/>
      <c r="M76" s="100"/>
      <c r="N76" s="100"/>
      <c r="O76" s="100"/>
      <c r="P76" s="100"/>
      <c r="Q76" s="100"/>
      <c r="R76" s="100"/>
    </row>
    <row r="77" spans="1:18" ht="15.75" customHeight="1">
      <c r="A77" s="628"/>
      <c r="B77" s="631"/>
      <c r="C77" s="230" t="s">
        <v>213</v>
      </c>
      <c r="D77" s="619"/>
      <c r="E77" s="623"/>
      <c r="F77" s="620"/>
      <c r="G77" s="226"/>
      <c r="H77" s="228"/>
      <c r="I77" s="229"/>
      <c r="J77" s="226"/>
      <c r="K77" s="619"/>
      <c r="L77" s="620"/>
      <c r="M77" s="100"/>
      <c r="N77" s="100"/>
      <c r="O77" s="100"/>
      <c r="P77" s="100"/>
      <c r="Q77" s="100"/>
      <c r="R77" s="100"/>
    </row>
    <row r="78" spans="1:18" ht="15.75" customHeight="1">
      <c r="A78" s="628"/>
      <c r="B78" s="631"/>
      <c r="C78" s="230" t="s">
        <v>209</v>
      </c>
      <c r="D78" s="619"/>
      <c r="E78" s="623"/>
      <c r="F78" s="620"/>
      <c r="G78" s="226"/>
      <c r="H78" s="228"/>
      <c r="I78" s="229"/>
      <c r="J78" s="226"/>
      <c r="K78" s="619"/>
      <c r="L78" s="620"/>
      <c r="M78" s="100"/>
      <c r="N78" s="100"/>
      <c r="O78" s="100"/>
      <c r="P78" s="100"/>
      <c r="Q78" s="100"/>
      <c r="R78" s="100"/>
    </row>
    <row r="79" spans="1:18" ht="15.75" customHeight="1">
      <c r="A79" s="628"/>
      <c r="B79" s="631"/>
      <c r="C79" s="230" t="s">
        <v>214</v>
      </c>
      <c r="D79" s="619"/>
      <c r="E79" s="623"/>
      <c r="F79" s="620"/>
      <c r="G79" s="226"/>
      <c r="H79" s="228"/>
      <c r="I79" s="229"/>
      <c r="J79" s="226"/>
      <c r="K79" s="619"/>
      <c r="L79" s="620"/>
      <c r="M79" s="100"/>
      <c r="N79" s="100"/>
      <c r="O79" s="100"/>
      <c r="P79" s="100"/>
      <c r="Q79" s="100"/>
      <c r="R79" s="100"/>
    </row>
    <row r="80" spans="1:18" ht="15.75" customHeight="1">
      <c r="A80" s="629"/>
      <c r="B80" s="632"/>
      <c r="C80" s="230" t="s">
        <v>215</v>
      </c>
      <c r="D80" s="619"/>
      <c r="E80" s="623"/>
      <c r="F80" s="620"/>
      <c r="G80" s="226"/>
      <c r="H80" s="228"/>
      <c r="I80" s="229"/>
      <c r="J80" s="226"/>
      <c r="K80" s="619"/>
      <c r="L80" s="620"/>
      <c r="M80" s="100"/>
      <c r="N80" s="100"/>
      <c r="O80" s="100"/>
      <c r="P80" s="100"/>
      <c r="Q80" s="100"/>
      <c r="R80" s="100"/>
    </row>
    <row r="81" spans="1:18" ht="15.75" customHeight="1">
      <c r="A81" s="616" t="s">
        <v>840</v>
      </c>
      <c r="B81" s="616"/>
      <c r="C81" s="616"/>
      <c r="D81" s="616"/>
      <c r="E81" s="616"/>
      <c r="F81" s="616"/>
      <c r="G81" s="616"/>
      <c r="H81" s="616"/>
      <c r="I81" s="616"/>
      <c r="J81" s="616"/>
      <c r="K81" s="616"/>
      <c r="L81" s="616"/>
      <c r="M81" s="100"/>
      <c r="N81" s="100"/>
      <c r="O81" s="100"/>
      <c r="P81" s="100"/>
      <c r="Q81" s="100"/>
      <c r="R81" s="100"/>
    </row>
    <row r="82" spans="1:18" s="101" customFormat="1" ht="15.75" customHeight="1">
      <c r="A82" s="616"/>
      <c r="B82" s="616"/>
      <c r="C82" s="616"/>
      <c r="D82" s="616"/>
      <c r="E82" s="616"/>
      <c r="F82" s="616"/>
      <c r="G82" s="616"/>
      <c r="H82" s="616"/>
      <c r="I82" s="616"/>
      <c r="J82" s="616"/>
      <c r="K82" s="616"/>
      <c r="L82" s="616"/>
    </row>
    <row r="83" spans="1:18" s="107" customFormat="1" ht="16.350000000000001" customHeight="1">
      <c r="A83" s="627" t="s">
        <v>165</v>
      </c>
      <c r="B83" s="191">
        <v>1</v>
      </c>
      <c r="C83" s="191">
        <v>2</v>
      </c>
      <c r="D83" s="191">
        <v>3</v>
      </c>
      <c r="E83" s="191">
        <v>4</v>
      </c>
      <c r="F83" s="191">
        <v>5</v>
      </c>
      <c r="G83" s="191">
        <v>6</v>
      </c>
      <c r="H83" s="217">
        <v>7</v>
      </c>
      <c r="I83" s="217">
        <v>8</v>
      </c>
      <c r="J83" s="191">
        <v>9</v>
      </c>
      <c r="K83" s="218"/>
      <c r="L83" s="218"/>
      <c r="M83" s="130"/>
    </row>
    <row r="84" spans="1:18" ht="16.350000000000001" customHeight="1">
      <c r="A84" s="629"/>
      <c r="B84" s="221" t="s">
        <v>210</v>
      </c>
      <c r="C84" s="221" t="s">
        <v>158</v>
      </c>
      <c r="D84" s="221" t="s">
        <v>211</v>
      </c>
      <c r="E84" s="221" t="s">
        <v>159</v>
      </c>
      <c r="F84" s="221" t="s">
        <v>140</v>
      </c>
      <c r="G84" s="222" t="s">
        <v>138</v>
      </c>
      <c r="H84" s="220" t="s">
        <v>212</v>
      </c>
      <c r="I84" s="235" t="s">
        <v>515</v>
      </c>
      <c r="J84" s="222" t="s">
        <v>144</v>
      </c>
      <c r="K84" s="224"/>
      <c r="L84" s="224"/>
      <c r="N84" s="100"/>
      <c r="O84" s="100"/>
      <c r="P84" s="100"/>
      <c r="Q84" s="100"/>
      <c r="R84" s="100"/>
    </row>
    <row r="85" spans="1:18" s="107" customFormat="1" ht="15.75" customHeight="1">
      <c r="A85" s="633" t="s">
        <v>191</v>
      </c>
      <c r="B85" s="634"/>
      <c r="C85" s="175" t="s">
        <v>47</v>
      </c>
      <c r="D85" s="633" t="s">
        <v>12</v>
      </c>
      <c r="E85" s="635"/>
      <c r="F85" s="634"/>
      <c r="G85" s="175" t="s">
        <v>46</v>
      </c>
      <c r="H85" s="175" t="s">
        <v>516</v>
      </c>
      <c r="I85" s="175" t="s">
        <v>517</v>
      </c>
      <c r="J85" s="175" t="s">
        <v>353</v>
      </c>
      <c r="K85" s="633" t="s">
        <v>51</v>
      </c>
      <c r="L85" s="634"/>
      <c r="M85" s="130"/>
    </row>
    <row r="86" spans="1:18" ht="15.75" customHeight="1">
      <c r="A86" s="627">
        <v>7</v>
      </c>
      <c r="B86" s="630" t="s">
        <v>520</v>
      </c>
      <c r="C86" s="226">
        <v>1</v>
      </c>
      <c r="D86" s="636" t="s">
        <v>703</v>
      </c>
      <c r="E86" s="611"/>
      <c r="F86" s="611"/>
      <c r="G86" s="226">
        <v>22</v>
      </c>
      <c r="H86" s="228">
        <v>1592.4338236551523</v>
      </c>
      <c r="I86" s="229">
        <v>72.383355620688732</v>
      </c>
      <c r="J86" s="430">
        <f>I86-I60</f>
        <v>3.0410612762551636E-2</v>
      </c>
      <c r="K86" s="610" t="s">
        <v>655</v>
      </c>
      <c r="L86" s="611"/>
      <c r="N86" s="100"/>
      <c r="O86" s="100"/>
      <c r="P86" s="100"/>
      <c r="Q86" s="100"/>
      <c r="R86" s="100"/>
    </row>
    <row r="87" spans="1:18" ht="15.75" customHeight="1">
      <c r="A87" s="628"/>
      <c r="B87" s="631"/>
      <c r="C87" s="226">
        <v>2</v>
      </c>
      <c r="D87" s="619"/>
      <c r="E87" s="623"/>
      <c r="F87" s="620"/>
      <c r="G87" s="226"/>
      <c r="H87" s="228"/>
      <c r="I87" s="229"/>
      <c r="J87" s="226"/>
      <c r="K87" s="619"/>
      <c r="L87" s="620"/>
      <c r="N87" s="100"/>
      <c r="O87" s="100"/>
      <c r="P87" s="100"/>
      <c r="Q87" s="100"/>
      <c r="R87" s="100"/>
    </row>
    <row r="88" spans="1:18" ht="15.75" customHeight="1">
      <c r="A88" s="628"/>
      <c r="B88" s="631"/>
      <c r="C88" s="226">
        <v>3</v>
      </c>
      <c r="D88" s="619"/>
      <c r="E88" s="623"/>
      <c r="F88" s="620"/>
      <c r="G88" s="226"/>
      <c r="H88" s="228"/>
      <c r="I88" s="229"/>
      <c r="J88" s="226"/>
      <c r="K88" s="619"/>
      <c r="L88" s="620"/>
      <c r="N88" s="100"/>
      <c r="O88" s="100"/>
      <c r="P88" s="100"/>
      <c r="Q88" s="100"/>
      <c r="R88" s="100"/>
    </row>
    <row r="89" spans="1:18" ht="15.75" customHeight="1">
      <c r="A89" s="628"/>
      <c r="B89" s="631"/>
      <c r="C89" s="226">
        <v>4</v>
      </c>
      <c r="D89" s="619"/>
      <c r="E89" s="623"/>
      <c r="F89" s="620"/>
      <c r="G89" s="226"/>
      <c r="H89" s="228"/>
      <c r="I89" s="229"/>
      <c r="J89" s="226"/>
      <c r="K89" s="619"/>
      <c r="L89" s="620"/>
      <c r="N89" s="100"/>
      <c r="O89" s="100"/>
      <c r="P89" s="100"/>
      <c r="Q89" s="100"/>
      <c r="R89" s="100"/>
    </row>
    <row r="90" spans="1:18" ht="15.75" customHeight="1">
      <c r="A90" s="628"/>
      <c r="B90" s="631"/>
      <c r="C90" s="226">
        <v>5</v>
      </c>
      <c r="D90" s="619"/>
      <c r="E90" s="623"/>
      <c r="F90" s="620"/>
      <c r="G90" s="226"/>
      <c r="H90" s="228"/>
      <c r="I90" s="229"/>
      <c r="J90" s="226"/>
      <c r="K90" s="619"/>
      <c r="L90" s="620"/>
      <c r="N90" s="100"/>
      <c r="O90" s="100"/>
      <c r="P90" s="100"/>
      <c r="Q90" s="100"/>
      <c r="R90" s="100"/>
    </row>
    <row r="91" spans="1:18" ht="15.75" customHeight="1">
      <c r="A91" s="628"/>
      <c r="B91" s="631"/>
      <c r="C91" s="230" t="s">
        <v>208</v>
      </c>
      <c r="D91" s="619"/>
      <c r="E91" s="623"/>
      <c r="F91" s="620"/>
      <c r="G91" s="226"/>
      <c r="H91" s="228"/>
      <c r="I91" s="229"/>
      <c r="J91" s="226"/>
      <c r="K91" s="619"/>
      <c r="L91" s="620"/>
      <c r="N91" s="100"/>
      <c r="O91" s="100"/>
      <c r="P91" s="100"/>
      <c r="Q91" s="100"/>
      <c r="R91" s="100"/>
    </row>
    <row r="92" spans="1:18" ht="15.75" customHeight="1">
      <c r="A92" s="628"/>
      <c r="B92" s="631"/>
      <c r="C92" s="230" t="s">
        <v>213</v>
      </c>
      <c r="D92" s="619"/>
      <c r="E92" s="623"/>
      <c r="F92" s="620"/>
      <c r="G92" s="226"/>
      <c r="H92" s="228"/>
      <c r="I92" s="229"/>
      <c r="J92" s="226"/>
      <c r="K92" s="619"/>
      <c r="L92" s="620"/>
      <c r="N92" s="100"/>
      <c r="O92" s="100"/>
      <c r="P92" s="100"/>
      <c r="Q92" s="100"/>
      <c r="R92" s="100"/>
    </row>
    <row r="93" spans="1:18" ht="15.75" customHeight="1">
      <c r="A93" s="628"/>
      <c r="B93" s="631"/>
      <c r="C93" s="230" t="s">
        <v>209</v>
      </c>
      <c r="D93" s="619"/>
      <c r="E93" s="623"/>
      <c r="F93" s="620"/>
      <c r="G93" s="226"/>
      <c r="H93" s="228"/>
      <c r="I93" s="229"/>
      <c r="J93" s="226"/>
      <c r="K93" s="619"/>
      <c r="L93" s="620"/>
      <c r="N93" s="100"/>
      <c r="O93" s="100"/>
      <c r="P93" s="100"/>
      <c r="Q93" s="100"/>
      <c r="R93" s="100"/>
    </row>
    <row r="94" spans="1:18" ht="15.75" customHeight="1">
      <c r="A94" s="628"/>
      <c r="B94" s="631"/>
      <c r="C94" s="230" t="s">
        <v>214</v>
      </c>
      <c r="D94" s="619"/>
      <c r="E94" s="623"/>
      <c r="F94" s="620"/>
      <c r="G94" s="226"/>
      <c r="H94" s="228"/>
      <c r="I94" s="229"/>
      <c r="J94" s="226"/>
      <c r="K94" s="619"/>
      <c r="L94" s="620"/>
      <c r="M94" s="100"/>
      <c r="N94" s="100"/>
      <c r="O94" s="100"/>
      <c r="P94" s="100"/>
      <c r="Q94" s="100"/>
      <c r="R94" s="100"/>
    </row>
    <row r="95" spans="1:18" ht="15.75" customHeight="1">
      <c r="A95" s="629"/>
      <c r="B95" s="632"/>
      <c r="C95" s="230" t="s">
        <v>215</v>
      </c>
      <c r="D95" s="619"/>
      <c r="E95" s="623"/>
      <c r="F95" s="620"/>
      <c r="G95" s="226"/>
      <c r="H95" s="228"/>
      <c r="I95" s="229"/>
      <c r="J95" s="226"/>
      <c r="K95" s="619"/>
      <c r="L95" s="620"/>
      <c r="M95" s="100"/>
      <c r="N95" s="100"/>
      <c r="O95" s="100"/>
      <c r="P95" s="100"/>
      <c r="Q95" s="100"/>
      <c r="R95" s="100"/>
    </row>
    <row r="96" spans="1:18" s="105" customFormat="1" ht="15.75" customHeight="1">
      <c r="A96" s="624" t="s">
        <v>191</v>
      </c>
      <c r="B96" s="625"/>
      <c r="C96" s="233" t="s">
        <v>47</v>
      </c>
      <c r="D96" s="624" t="s">
        <v>12</v>
      </c>
      <c r="E96" s="626"/>
      <c r="F96" s="625"/>
      <c r="G96" s="233" t="s">
        <v>46</v>
      </c>
      <c r="H96" s="233" t="s">
        <v>516</v>
      </c>
      <c r="I96" s="233" t="s">
        <v>517</v>
      </c>
      <c r="J96" s="175" t="s">
        <v>353</v>
      </c>
      <c r="K96" s="624" t="s">
        <v>51</v>
      </c>
      <c r="L96" s="625"/>
      <c r="M96" s="131"/>
    </row>
    <row r="97" spans="1:18" ht="15.75" customHeight="1">
      <c r="A97" s="627">
        <v>8</v>
      </c>
      <c r="B97" s="630" t="s">
        <v>521</v>
      </c>
      <c r="C97" s="226">
        <v>1</v>
      </c>
      <c r="D97" s="619" t="s">
        <v>424</v>
      </c>
      <c r="E97" s="623"/>
      <c r="F97" s="620"/>
      <c r="G97" s="226">
        <v>19</v>
      </c>
      <c r="H97" s="228">
        <v>3168.7118264714868</v>
      </c>
      <c r="I97" s="229">
        <v>166.77430665639403</v>
      </c>
      <c r="J97" s="430">
        <f>I97-I71</f>
        <v>2.8965901597404127</v>
      </c>
      <c r="K97" s="610" t="s">
        <v>655</v>
      </c>
      <c r="L97" s="611"/>
      <c r="M97" s="100"/>
      <c r="N97" s="100"/>
      <c r="O97" s="100"/>
      <c r="P97" s="100"/>
      <c r="Q97" s="100"/>
      <c r="R97" s="100"/>
    </row>
    <row r="98" spans="1:18" ht="15.75" customHeight="1">
      <c r="A98" s="628"/>
      <c r="B98" s="631"/>
      <c r="C98" s="226">
        <v>2</v>
      </c>
      <c r="D98" s="619" t="s">
        <v>427</v>
      </c>
      <c r="E98" s="623"/>
      <c r="F98" s="620"/>
      <c r="G98" s="226">
        <v>20</v>
      </c>
      <c r="H98" s="228">
        <v>3253.5926341967706</v>
      </c>
      <c r="I98" s="229">
        <v>162.67963170983853</v>
      </c>
      <c r="J98" s="430">
        <f>I98-I72</f>
        <v>8.8575247920260836E-2</v>
      </c>
      <c r="K98" s="610" t="s">
        <v>655</v>
      </c>
      <c r="L98" s="611"/>
      <c r="M98" s="100"/>
      <c r="N98" s="100"/>
      <c r="O98" s="100"/>
      <c r="P98" s="100"/>
      <c r="Q98" s="100"/>
      <c r="R98" s="100"/>
    </row>
    <row r="99" spans="1:18" ht="15.75" customHeight="1">
      <c r="A99" s="628"/>
      <c r="B99" s="631"/>
      <c r="C99" s="226">
        <v>3</v>
      </c>
      <c r="D99" s="619" t="s">
        <v>425</v>
      </c>
      <c r="E99" s="623"/>
      <c r="F99" s="620"/>
      <c r="G99" s="226">
        <v>21</v>
      </c>
      <c r="H99" s="228">
        <v>3254.2373760106461</v>
      </c>
      <c r="I99" s="229">
        <v>154.96368457193554</v>
      </c>
      <c r="J99" s="430">
        <f>I99-I74</f>
        <v>0.1463780789206055</v>
      </c>
      <c r="K99" s="610" t="s">
        <v>655</v>
      </c>
      <c r="L99" s="611"/>
      <c r="M99" s="100"/>
      <c r="N99" s="100"/>
      <c r="O99" s="100"/>
      <c r="P99" s="100"/>
      <c r="Q99" s="100"/>
      <c r="R99" s="100"/>
    </row>
    <row r="100" spans="1:18" ht="15.75" customHeight="1">
      <c r="A100" s="628"/>
      <c r="B100" s="631"/>
      <c r="C100" s="226">
        <v>4</v>
      </c>
      <c r="D100" s="619" t="s">
        <v>426</v>
      </c>
      <c r="E100" s="623"/>
      <c r="F100" s="620"/>
      <c r="G100" s="226">
        <v>21</v>
      </c>
      <c r="H100" s="228">
        <v>3253.5253899122486</v>
      </c>
      <c r="I100" s="229">
        <v>154.92978047201183</v>
      </c>
      <c r="J100" s="430">
        <f>I100-I74</f>
        <v>0.11247397899688849</v>
      </c>
      <c r="K100" s="610" t="s">
        <v>655</v>
      </c>
      <c r="L100" s="611"/>
      <c r="M100" s="100"/>
      <c r="N100" s="100"/>
      <c r="O100" s="100"/>
      <c r="P100" s="100"/>
      <c r="Q100" s="100"/>
      <c r="R100" s="100"/>
    </row>
    <row r="101" spans="1:18" ht="15.75" customHeight="1">
      <c r="A101" s="628"/>
      <c r="B101" s="631"/>
      <c r="C101" s="226">
        <v>5</v>
      </c>
      <c r="D101" s="619" t="s">
        <v>421</v>
      </c>
      <c r="E101" s="623"/>
      <c r="F101" s="620"/>
      <c r="G101" s="226">
        <v>21</v>
      </c>
      <c r="H101" s="228">
        <v>3169.2958708808715</v>
      </c>
      <c r="I101" s="229">
        <v>150.91885099432719</v>
      </c>
      <c r="J101" s="430">
        <f>I101-I75</f>
        <v>2.6239977126306542</v>
      </c>
      <c r="K101" s="610" t="s">
        <v>655</v>
      </c>
      <c r="L101" s="611"/>
      <c r="M101" s="100"/>
      <c r="N101" s="100"/>
      <c r="O101" s="100"/>
      <c r="P101" s="100"/>
      <c r="Q101" s="100"/>
      <c r="R101" s="100"/>
    </row>
    <row r="102" spans="1:18" ht="15.75" customHeight="1">
      <c r="A102" s="628"/>
      <c r="B102" s="631"/>
      <c r="C102" s="230" t="s">
        <v>208</v>
      </c>
      <c r="D102" s="619" t="s">
        <v>839</v>
      </c>
      <c r="E102" s="623"/>
      <c r="F102" s="620"/>
      <c r="G102" s="226">
        <v>20</v>
      </c>
      <c r="H102" s="228">
        <v>1549.4131267585706</v>
      </c>
      <c r="I102" s="229">
        <v>77.470656337928531</v>
      </c>
      <c r="J102" s="226"/>
      <c r="K102" s="637" t="s">
        <v>875</v>
      </c>
      <c r="L102" s="620"/>
      <c r="M102" s="100"/>
      <c r="N102" s="100"/>
      <c r="O102" s="100"/>
      <c r="P102" s="100"/>
      <c r="Q102" s="100"/>
      <c r="R102" s="100"/>
    </row>
    <row r="103" spans="1:18" ht="15.75" customHeight="1">
      <c r="A103" s="628"/>
      <c r="B103" s="631"/>
      <c r="C103" s="230" t="s">
        <v>213</v>
      </c>
      <c r="D103" s="619"/>
      <c r="E103" s="623"/>
      <c r="F103" s="620"/>
      <c r="G103" s="226"/>
      <c r="H103" s="228"/>
      <c r="I103" s="229"/>
      <c r="J103" s="226"/>
      <c r="K103" s="619"/>
      <c r="L103" s="620"/>
      <c r="M103" s="100"/>
      <c r="N103" s="100"/>
      <c r="O103" s="100"/>
      <c r="P103" s="100"/>
      <c r="Q103" s="100"/>
      <c r="R103" s="100"/>
    </row>
    <row r="104" spans="1:18" ht="15.75" customHeight="1">
      <c r="A104" s="628"/>
      <c r="B104" s="631"/>
      <c r="C104" s="230" t="s">
        <v>209</v>
      </c>
      <c r="D104" s="619"/>
      <c r="E104" s="623"/>
      <c r="F104" s="620"/>
      <c r="G104" s="226"/>
      <c r="H104" s="228"/>
      <c r="I104" s="229"/>
      <c r="J104" s="226"/>
      <c r="K104" s="619"/>
      <c r="L104" s="620"/>
      <c r="M104" s="100"/>
      <c r="N104" s="100"/>
      <c r="O104" s="100"/>
      <c r="P104" s="100"/>
      <c r="Q104" s="100"/>
      <c r="R104" s="100"/>
    </row>
    <row r="105" spans="1:18" ht="15.75" customHeight="1">
      <c r="A105" s="628"/>
      <c r="B105" s="631"/>
      <c r="C105" s="230" t="s">
        <v>214</v>
      </c>
      <c r="D105" s="619"/>
      <c r="E105" s="623"/>
      <c r="F105" s="620"/>
      <c r="G105" s="226"/>
      <c r="H105" s="228"/>
      <c r="I105" s="229"/>
      <c r="J105" s="226"/>
      <c r="K105" s="619"/>
      <c r="L105" s="620"/>
      <c r="M105" s="100"/>
      <c r="N105" s="100"/>
      <c r="O105" s="100"/>
      <c r="P105" s="100"/>
      <c r="Q105" s="100"/>
      <c r="R105" s="100"/>
    </row>
    <row r="106" spans="1:18" ht="15.75" customHeight="1">
      <c r="A106" s="629"/>
      <c r="B106" s="632"/>
      <c r="C106" s="230" t="s">
        <v>215</v>
      </c>
      <c r="D106" s="619"/>
      <c r="E106" s="623"/>
      <c r="F106" s="620"/>
      <c r="G106" s="226"/>
      <c r="H106" s="228"/>
      <c r="I106" s="229"/>
      <c r="J106" s="226"/>
      <c r="K106" s="619"/>
      <c r="L106" s="620"/>
      <c r="M106" s="100"/>
      <c r="N106" s="100"/>
      <c r="O106" s="100"/>
      <c r="P106" s="100"/>
      <c r="Q106" s="100"/>
      <c r="R106" s="100"/>
    </row>
    <row r="107" spans="1:18" ht="15.75" customHeight="1">
      <c r="A107" s="616" t="s">
        <v>904</v>
      </c>
      <c r="B107" s="616"/>
      <c r="C107" s="616"/>
      <c r="D107" s="616"/>
      <c r="E107" s="616"/>
      <c r="F107" s="616"/>
      <c r="G107" s="616"/>
      <c r="H107" s="616"/>
      <c r="I107" s="616"/>
      <c r="J107" s="616"/>
      <c r="K107" s="616"/>
      <c r="L107" s="616"/>
      <c r="M107" s="100"/>
      <c r="N107" s="100"/>
      <c r="O107" s="100"/>
      <c r="P107" s="100"/>
      <c r="Q107" s="100"/>
      <c r="R107" s="100"/>
    </row>
    <row r="108" spans="1:18" s="101" customFormat="1" ht="15.75" customHeight="1">
      <c r="A108" s="616"/>
      <c r="B108" s="616"/>
      <c r="C108" s="616"/>
      <c r="D108" s="616"/>
      <c r="E108" s="616"/>
      <c r="F108" s="616"/>
      <c r="G108" s="616"/>
      <c r="H108" s="616"/>
      <c r="I108" s="616"/>
      <c r="J108" s="616"/>
      <c r="K108" s="616"/>
      <c r="L108" s="616"/>
    </row>
    <row r="109" spans="1:18" s="107" customFormat="1" ht="16.350000000000001" customHeight="1">
      <c r="A109" s="627" t="s">
        <v>165</v>
      </c>
      <c r="B109" s="191">
        <v>1</v>
      </c>
      <c r="C109" s="191">
        <v>2</v>
      </c>
      <c r="D109" s="191">
        <v>3</v>
      </c>
      <c r="E109" s="191">
        <v>4</v>
      </c>
      <c r="F109" s="191">
        <v>5</v>
      </c>
      <c r="G109" s="191">
        <v>6</v>
      </c>
      <c r="H109" s="217">
        <v>7</v>
      </c>
      <c r="I109" s="217">
        <v>8</v>
      </c>
      <c r="J109" s="191">
        <v>9</v>
      </c>
      <c r="K109" s="218"/>
      <c r="L109" s="218"/>
      <c r="M109" s="130"/>
    </row>
    <row r="110" spans="1:18" ht="16.350000000000001" customHeight="1">
      <c r="A110" s="629"/>
      <c r="B110" s="221" t="s">
        <v>210</v>
      </c>
      <c r="C110" s="221" t="s">
        <v>158</v>
      </c>
      <c r="D110" s="221" t="s">
        <v>211</v>
      </c>
      <c r="E110" s="221" t="s">
        <v>159</v>
      </c>
      <c r="F110" s="221" t="s">
        <v>140</v>
      </c>
      <c r="G110" s="222" t="s">
        <v>138</v>
      </c>
      <c r="H110" s="220" t="s">
        <v>212</v>
      </c>
      <c r="I110" s="235" t="s">
        <v>515</v>
      </c>
      <c r="J110" s="222" t="s">
        <v>144</v>
      </c>
      <c r="K110" s="224"/>
      <c r="L110" s="224"/>
      <c r="N110" s="100"/>
      <c r="O110" s="100"/>
      <c r="P110" s="100"/>
      <c r="Q110" s="100"/>
      <c r="R110" s="100"/>
    </row>
    <row r="111" spans="1:18" s="107" customFormat="1" ht="15.75" customHeight="1">
      <c r="A111" s="633" t="s">
        <v>191</v>
      </c>
      <c r="B111" s="634"/>
      <c r="C111" s="175" t="s">
        <v>47</v>
      </c>
      <c r="D111" s="633" t="s">
        <v>12</v>
      </c>
      <c r="E111" s="635"/>
      <c r="F111" s="634"/>
      <c r="G111" s="175" t="s">
        <v>46</v>
      </c>
      <c r="H111" s="175" t="s">
        <v>516</v>
      </c>
      <c r="I111" s="175" t="s">
        <v>517</v>
      </c>
      <c r="J111" s="175" t="s">
        <v>353</v>
      </c>
      <c r="K111" s="633" t="s">
        <v>51</v>
      </c>
      <c r="L111" s="634"/>
      <c r="M111" s="130"/>
    </row>
    <row r="112" spans="1:18" ht="15.75" customHeight="1">
      <c r="A112" s="627">
        <v>7</v>
      </c>
      <c r="B112" s="630" t="s">
        <v>520</v>
      </c>
      <c r="C112" s="226">
        <v>1</v>
      </c>
      <c r="D112" s="636" t="s">
        <v>883</v>
      </c>
      <c r="E112" s="611"/>
      <c r="F112" s="611"/>
      <c r="G112" s="226">
        <v>21</v>
      </c>
      <c r="H112" s="228">
        <v>1710.2279398022752</v>
      </c>
      <c r="I112" s="229">
        <v>81.439425704870246</v>
      </c>
      <c r="J112" s="430"/>
      <c r="K112" s="619"/>
      <c r="L112" s="620"/>
      <c r="N112" s="100"/>
      <c r="O112" s="100"/>
      <c r="P112" s="100"/>
      <c r="Q112" s="100"/>
      <c r="R112" s="100"/>
    </row>
    <row r="113" spans="1:18" ht="15.75" customHeight="1">
      <c r="A113" s="628"/>
      <c r="B113" s="631"/>
      <c r="C113" s="226">
        <v>2</v>
      </c>
      <c r="D113" s="636" t="s">
        <v>703</v>
      </c>
      <c r="E113" s="611"/>
      <c r="F113" s="611"/>
      <c r="G113" s="226">
        <v>22</v>
      </c>
      <c r="H113" s="228">
        <v>1592.5142615865682</v>
      </c>
      <c r="I113" s="229">
        <v>72.387011890298552</v>
      </c>
      <c r="J113" s="430">
        <f>I113-I86</f>
        <v>3.6562696098201286E-3</v>
      </c>
      <c r="K113" s="619"/>
      <c r="L113" s="620"/>
      <c r="N113" s="100"/>
      <c r="O113" s="100"/>
      <c r="P113" s="100"/>
      <c r="Q113" s="100"/>
      <c r="R113" s="100"/>
    </row>
    <row r="114" spans="1:18" ht="15.75" customHeight="1">
      <c r="A114" s="628"/>
      <c r="B114" s="631"/>
      <c r="C114" s="226">
        <v>3</v>
      </c>
      <c r="D114" s="619"/>
      <c r="E114" s="623"/>
      <c r="F114" s="620"/>
      <c r="G114" s="226"/>
      <c r="H114" s="228"/>
      <c r="I114" s="229"/>
      <c r="J114" s="226"/>
      <c r="K114" s="619"/>
      <c r="L114" s="620"/>
      <c r="N114" s="100"/>
      <c r="O114" s="100"/>
      <c r="P114" s="100"/>
      <c r="Q114" s="100"/>
      <c r="R114" s="100"/>
    </row>
    <row r="115" spans="1:18" ht="15.75" customHeight="1">
      <c r="A115" s="628"/>
      <c r="B115" s="631"/>
      <c r="C115" s="226">
        <v>4</v>
      </c>
      <c r="D115" s="619"/>
      <c r="E115" s="623"/>
      <c r="F115" s="620"/>
      <c r="G115" s="226"/>
      <c r="H115" s="228"/>
      <c r="I115" s="229"/>
      <c r="J115" s="226"/>
      <c r="K115" s="619"/>
      <c r="L115" s="620"/>
      <c r="N115" s="100"/>
      <c r="O115" s="100"/>
      <c r="P115" s="100"/>
      <c r="Q115" s="100"/>
      <c r="R115" s="100"/>
    </row>
    <row r="116" spans="1:18" ht="15.75" customHeight="1">
      <c r="A116" s="628"/>
      <c r="B116" s="631"/>
      <c r="C116" s="226">
        <v>5</v>
      </c>
      <c r="D116" s="619"/>
      <c r="E116" s="623"/>
      <c r="F116" s="620"/>
      <c r="G116" s="226"/>
      <c r="H116" s="228"/>
      <c r="I116" s="229"/>
      <c r="J116" s="226"/>
      <c r="K116" s="619"/>
      <c r="L116" s="620"/>
      <c r="N116" s="100"/>
      <c r="O116" s="100"/>
      <c r="P116" s="100"/>
      <c r="Q116" s="100"/>
      <c r="R116" s="100"/>
    </row>
    <row r="117" spans="1:18" ht="15.75" customHeight="1">
      <c r="A117" s="628"/>
      <c r="B117" s="631"/>
      <c r="C117" s="230" t="s">
        <v>208</v>
      </c>
      <c r="D117" s="619"/>
      <c r="E117" s="623"/>
      <c r="F117" s="620"/>
      <c r="G117" s="226"/>
      <c r="H117" s="228"/>
      <c r="I117" s="229"/>
      <c r="J117" s="226"/>
      <c r="K117" s="619"/>
      <c r="L117" s="620"/>
      <c r="N117" s="100"/>
      <c r="O117" s="100"/>
      <c r="P117" s="100"/>
      <c r="Q117" s="100"/>
      <c r="R117" s="100"/>
    </row>
    <row r="118" spans="1:18" ht="15.75" customHeight="1">
      <c r="A118" s="628"/>
      <c r="B118" s="631"/>
      <c r="C118" s="230" t="s">
        <v>213</v>
      </c>
      <c r="D118" s="619"/>
      <c r="E118" s="623"/>
      <c r="F118" s="620"/>
      <c r="G118" s="226"/>
      <c r="H118" s="228"/>
      <c r="I118" s="229"/>
      <c r="J118" s="226"/>
      <c r="K118" s="619"/>
      <c r="L118" s="620"/>
      <c r="N118" s="100"/>
      <c r="O118" s="100"/>
      <c r="P118" s="100"/>
      <c r="Q118" s="100"/>
      <c r="R118" s="100"/>
    </row>
    <row r="119" spans="1:18" ht="15.75" customHeight="1">
      <c r="A119" s="628"/>
      <c r="B119" s="631"/>
      <c r="C119" s="230" t="s">
        <v>209</v>
      </c>
      <c r="D119" s="619"/>
      <c r="E119" s="623"/>
      <c r="F119" s="620"/>
      <c r="G119" s="226"/>
      <c r="H119" s="228"/>
      <c r="I119" s="229"/>
      <c r="J119" s="226"/>
      <c r="K119" s="619"/>
      <c r="L119" s="620"/>
      <c r="N119" s="100"/>
      <c r="O119" s="100"/>
      <c r="P119" s="100"/>
      <c r="Q119" s="100"/>
      <c r="R119" s="100"/>
    </row>
    <row r="120" spans="1:18" ht="15.75" customHeight="1">
      <c r="A120" s="628"/>
      <c r="B120" s="631"/>
      <c r="C120" s="230" t="s">
        <v>214</v>
      </c>
      <c r="D120" s="619"/>
      <c r="E120" s="623"/>
      <c r="F120" s="620"/>
      <c r="G120" s="226"/>
      <c r="H120" s="228"/>
      <c r="I120" s="229"/>
      <c r="J120" s="226"/>
      <c r="K120" s="619"/>
      <c r="L120" s="620"/>
      <c r="M120" s="100"/>
      <c r="N120" s="100"/>
      <c r="O120" s="100"/>
      <c r="P120" s="100"/>
      <c r="Q120" s="100"/>
      <c r="R120" s="100"/>
    </row>
    <row r="121" spans="1:18" ht="15.75" customHeight="1">
      <c r="A121" s="629"/>
      <c r="B121" s="632"/>
      <c r="C121" s="230" t="s">
        <v>215</v>
      </c>
      <c r="D121" s="619"/>
      <c r="E121" s="623"/>
      <c r="F121" s="620"/>
      <c r="G121" s="226"/>
      <c r="H121" s="228"/>
      <c r="I121" s="229"/>
      <c r="J121" s="226"/>
      <c r="K121" s="619"/>
      <c r="L121" s="620"/>
      <c r="M121" s="100"/>
      <c r="N121" s="100"/>
      <c r="O121" s="100"/>
      <c r="P121" s="100"/>
      <c r="Q121" s="100"/>
      <c r="R121" s="100"/>
    </row>
    <row r="122" spans="1:18" s="105" customFormat="1" ht="15.75" customHeight="1">
      <c r="A122" s="624" t="s">
        <v>191</v>
      </c>
      <c r="B122" s="625"/>
      <c r="C122" s="233" t="s">
        <v>47</v>
      </c>
      <c r="D122" s="624" t="s">
        <v>12</v>
      </c>
      <c r="E122" s="626"/>
      <c r="F122" s="625"/>
      <c r="G122" s="233" t="s">
        <v>46</v>
      </c>
      <c r="H122" s="233" t="s">
        <v>516</v>
      </c>
      <c r="I122" s="233" t="s">
        <v>517</v>
      </c>
      <c r="J122" s="175" t="s">
        <v>353</v>
      </c>
      <c r="K122" s="624" t="s">
        <v>51</v>
      </c>
      <c r="L122" s="625"/>
      <c r="M122" s="131"/>
    </row>
    <row r="123" spans="1:18" ht="15.75" customHeight="1">
      <c r="A123" s="627">
        <v>8</v>
      </c>
      <c r="B123" s="630" t="s">
        <v>521</v>
      </c>
      <c r="C123" s="226">
        <v>1</v>
      </c>
      <c r="D123" s="619" t="s">
        <v>424</v>
      </c>
      <c r="E123" s="623"/>
      <c r="F123" s="620"/>
      <c r="G123" s="226">
        <v>19</v>
      </c>
      <c r="H123" s="228">
        <v>3168.4912451404275</v>
      </c>
      <c r="I123" s="229">
        <v>166.76269711265402</v>
      </c>
      <c r="J123" s="430">
        <f>I123-I97</f>
        <v>-1.1609543740007666E-2</v>
      </c>
      <c r="K123" s="619"/>
      <c r="L123" s="620"/>
      <c r="M123" s="100"/>
      <c r="N123" s="100"/>
      <c r="O123" s="100"/>
      <c r="P123" s="100"/>
      <c r="Q123" s="100"/>
      <c r="R123" s="100"/>
    </row>
    <row r="124" spans="1:18" ht="15.75" customHeight="1">
      <c r="A124" s="628"/>
      <c r="B124" s="631"/>
      <c r="C124" s="226">
        <v>2</v>
      </c>
      <c r="D124" s="619" t="s">
        <v>886</v>
      </c>
      <c r="E124" s="623"/>
      <c r="F124" s="620"/>
      <c r="G124" s="226">
        <v>19</v>
      </c>
      <c r="H124" s="228">
        <v>3104.4028389844775</v>
      </c>
      <c r="I124" s="229">
        <v>163.38962310444617</v>
      </c>
      <c r="J124" s="430"/>
      <c r="K124" s="619"/>
      <c r="L124" s="620"/>
      <c r="M124" s="100"/>
      <c r="N124" s="100"/>
      <c r="O124" s="100"/>
      <c r="P124" s="100"/>
      <c r="Q124" s="100"/>
      <c r="R124" s="100"/>
    </row>
    <row r="125" spans="1:18" ht="15.75" customHeight="1">
      <c r="A125" s="628"/>
      <c r="B125" s="631"/>
      <c r="C125" s="226">
        <v>3</v>
      </c>
      <c r="D125" s="619" t="s">
        <v>427</v>
      </c>
      <c r="E125" s="623"/>
      <c r="F125" s="620"/>
      <c r="G125" s="226">
        <v>20</v>
      </c>
      <c r="H125" s="228">
        <v>3254.4088944661198</v>
      </c>
      <c r="I125" s="229">
        <v>162.72044472330597</v>
      </c>
      <c r="J125" s="430">
        <f>I125-I98</f>
        <v>4.0813013467442261E-2</v>
      </c>
      <c r="K125" s="619"/>
      <c r="L125" s="620"/>
      <c r="M125" s="100"/>
      <c r="N125" s="100"/>
      <c r="O125" s="100"/>
      <c r="P125" s="100"/>
      <c r="Q125" s="100"/>
      <c r="R125" s="100"/>
    </row>
    <row r="126" spans="1:18" ht="15.75" customHeight="1">
      <c r="A126" s="628"/>
      <c r="B126" s="631"/>
      <c r="C126" s="226">
        <v>4</v>
      </c>
      <c r="D126" s="619" t="s">
        <v>426</v>
      </c>
      <c r="E126" s="623"/>
      <c r="F126" s="620"/>
      <c r="G126" s="226">
        <v>21</v>
      </c>
      <c r="H126" s="228">
        <v>3255.1487938353775</v>
      </c>
      <c r="I126" s="229">
        <v>155.00708542073224</v>
      </c>
      <c r="J126" s="430">
        <f>I126-I100</f>
        <v>7.7304948720410493E-2</v>
      </c>
      <c r="K126" s="619"/>
      <c r="L126" s="620"/>
      <c r="M126" s="100"/>
      <c r="N126" s="100"/>
      <c r="O126" s="100"/>
      <c r="P126" s="100"/>
      <c r="Q126" s="100"/>
      <c r="R126" s="100"/>
    </row>
    <row r="127" spans="1:18" ht="15.75" customHeight="1">
      <c r="A127" s="628"/>
      <c r="B127" s="631"/>
      <c r="C127" s="226">
        <v>5</v>
      </c>
      <c r="D127" s="619" t="s">
        <v>425</v>
      </c>
      <c r="E127" s="623"/>
      <c r="F127" s="620"/>
      <c r="G127" s="226">
        <v>21</v>
      </c>
      <c r="H127" s="228">
        <v>3255.1487650285758</v>
      </c>
      <c r="I127" s="229">
        <v>155.00708404897981</v>
      </c>
      <c r="J127" s="430">
        <f>I127-I99</f>
        <v>4.3399477044260948E-2</v>
      </c>
      <c r="K127" s="619"/>
      <c r="L127" s="620"/>
      <c r="M127" s="100"/>
      <c r="N127" s="100"/>
      <c r="O127" s="100"/>
      <c r="P127" s="100"/>
      <c r="Q127" s="100"/>
      <c r="R127" s="100"/>
    </row>
    <row r="128" spans="1:18" ht="15.75" customHeight="1">
      <c r="A128" s="628"/>
      <c r="B128" s="631"/>
      <c r="C128" s="230" t="s">
        <v>208</v>
      </c>
      <c r="D128" s="619" t="s">
        <v>839</v>
      </c>
      <c r="E128" s="623"/>
      <c r="F128" s="620"/>
      <c r="G128" s="226">
        <v>19</v>
      </c>
      <c r="H128" s="228">
        <v>1594.0066464882493</v>
      </c>
      <c r="I128" s="229">
        <v>83.895086657276266</v>
      </c>
      <c r="J128" s="430">
        <f>I128-I102</f>
        <v>6.424430319347735</v>
      </c>
      <c r="K128" s="619"/>
      <c r="L128" s="620"/>
      <c r="M128" s="100"/>
      <c r="N128" s="100"/>
      <c r="O128" s="100"/>
      <c r="P128" s="100"/>
      <c r="Q128" s="100"/>
      <c r="R128" s="100"/>
    </row>
    <row r="129" spans="1:18" ht="15.75" customHeight="1">
      <c r="A129" s="628"/>
      <c r="B129" s="631"/>
      <c r="C129" s="230" t="s">
        <v>213</v>
      </c>
      <c r="D129" s="619" t="s">
        <v>884</v>
      </c>
      <c r="E129" s="623"/>
      <c r="F129" s="620"/>
      <c r="G129" s="226">
        <v>18</v>
      </c>
      <c r="H129" s="228">
        <v>1544.8249524840696</v>
      </c>
      <c r="I129" s="229">
        <v>85.823608471337181</v>
      </c>
      <c r="J129" s="430"/>
      <c r="K129" s="619"/>
      <c r="L129" s="620"/>
      <c r="M129" s="100"/>
      <c r="N129" s="100"/>
      <c r="O129" s="100"/>
      <c r="P129" s="100"/>
      <c r="Q129" s="100"/>
      <c r="R129" s="100"/>
    </row>
    <row r="130" spans="1:18" ht="15.75" customHeight="1">
      <c r="A130" s="628"/>
      <c r="B130" s="631"/>
      <c r="C130" s="230" t="s">
        <v>209</v>
      </c>
      <c r="D130" s="619" t="s">
        <v>885</v>
      </c>
      <c r="E130" s="623"/>
      <c r="F130" s="620"/>
      <c r="G130" s="226">
        <v>17</v>
      </c>
      <c r="H130" s="228">
        <v>1544.6231304217217</v>
      </c>
      <c r="I130" s="229">
        <v>90.86018414245423</v>
      </c>
      <c r="J130" s="430"/>
      <c r="K130" s="619"/>
      <c r="L130" s="620"/>
      <c r="M130" s="100"/>
      <c r="N130" s="100"/>
      <c r="O130" s="100"/>
      <c r="P130" s="100"/>
      <c r="Q130" s="100"/>
      <c r="R130" s="100"/>
    </row>
    <row r="131" spans="1:18" ht="15.75" customHeight="1">
      <c r="A131" s="628"/>
      <c r="B131" s="631"/>
      <c r="C131" s="230" t="s">
        <v>214</v>
      </c>
      <c r="D131" s="619" t="s">
        <v>421</v>
      </c>
      <c r="E131" s="623"/>
      <c r="F131" s="620"/>
      <c r="G131" s="226">
        <v>21</v>
      </c>
      <c r="H131" s="228">
        <v>3169.1557482075018</v>
      </c>
      <c r="I131" s="229">
        <v>150.9121784860715</v>
      </c>
      <c r="J131" s="430">
        <f>I131-I101</f>
        <v>-6.6725082556899906E-3</v>
      </c>
      <c r="K131" s="619"/>
      <c r="L131" s="620"/>
      <c r="M131" s="100"/>
      <c r="N131" s="100"/>
      <c r="O131" s="100"/>
      <c r="P131" s="100"/>
      <c r="Q131" s="100"/>
      <c r="R131" s="100"/>
    </row>
    <row r="132" spans="1:18" ht="15.75" customHeight="1">
      <c r="A132" s="629"/>
      <c r="B132" s="632"/>
      <c r="C132" s="230" t="s">
        <v>215</v>
      </c>
      <c r="D132" s="619"/>
      <c r="E132" s="623"/>
      <c r="F132" s="620"/>
      <c r="G132" s="226"/>
      <c r="H132" s="228"/>
      <c r="I132" s="229"/>
      <c r="J132" s="226"/>
      <c r="K132" s="619"/>
      <c r="L132" s="620"/>
      <c r="M132" s="100"/>
      <c r="N132" s="100"/>
      <c r="O132" s="100"/>
      <c r="P132" s="100"/>
      <c r="Q132" s="100"/>
      <c r="R132" s="100"/>
    </row>
    <row r="133" spans="1:18" ht="15.75" customHeight="1">
      <c r="N133" s="100"/>
      <c r="O133" s="100"/>
      <c r="P133" s="100"/>
      <c r="Q133" s="100"/>
      <c r="R133" s="100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D105:F105"/>
    <mergeCell ref="K105:L105"/>
    <mergeCell ref="D106:F106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K94:L94"/>
    <mergeCell ref="D95:F95"/>
    <mergeCell ref="K95:L95"/>
    <mergeCell ref="K106:L106"/>
    <mergeCell ref="K26:L26"/>
    <mergeCell ref="A81:L82"/>
    <mergeCell ref="A83:A84"/>
    <mergeCell ref="A85:B85"/>
    <mergeCell ref="D85:F85"/>
    <mergeCell ref="K85:L85"/>
    <mergeCell ref="D27:F27"/>
    <mergeCell ref="K27:L27"/>
    <mergeCell ref="D28:F28"/>
    <mergeCell ref="K28:L28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K16:L16"/>
    <mergeCell ref="D17:F17"/>
    <mergeCell ref="K17:L17"/>
    <mergeCell ref="D16:F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42:L42"/>
    <mergeCell ref="D43:F43"/>
    <mergeCell ref="K67:L67"/>
    <mergeCell ref="D68:F68"/>
    <mergeCell ref="D53:F53"/>
    <mergeCell ref="K53:L53"/>
    <mergeCell ref="D54:F54"/>
    <mergeCell ref="K54:L54"/>
    <mergeCell ref="D65:F65"/>
    <mergeCell ref="K65:L65"/>
    <mergeCell ref="D66:F66"/>
    <mergeCell ref="K43:L4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K66:L66"/>
    <mergeCell ref="D67:F67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R132"/>
  <sheetViews>
    <sheetView view="pageBreakPreview" topLeftCell="A89" zoomScale="115" zoomScaleNormal="60" zoomScaleSheetLayoutView="115" workbookViewId="0">
      <selection activeCell="J115" sqref="J115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53" t="s">
        <v>514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100"/>
    </row>
    <row r="2" spans="1:18" s="101" customFormat="1" ht="15.75" customHeight="1">
      <c r="A2" s="453"/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  <c r="N2" s="216"/>
      <c r="O2" s="216"/>
      <c r="P2" s="216"/>
      <c r="Q2" s="216"/>
      <c r="R2" s="216"/>
    </row>
    <row r="3" spans="1:18" ht="15.75" customHeight="1">
      <c r="A3" s="616" t="s">
        <v>737</v>
      </c>
      <c r="B3" s="616"/>
      <c r="C3" s="616"/>
      <c r="D3" s="616"/>
      <c r="E3" s="616"/>
      <c r="F3" s="616"/>
      <c r="G3" s="616"/>
      <c r="H3" s="616"/>
      <c r="I3" s="616"/>
      <c r="J3" s="616"/>
      <c r="K3" s="616"/>
      <c r="L3" s="616"/>
      <c r="M3" s="100"/>
      <c r="N3" s="100"/>
      <c r="O3" s="100"/>
      <c r="P3" s="100"/>
      <c r="Q3" s="100"/>
      <c r="R3" s="100"/>
    </row>
    <row r="4" spans="1:18" s="101" customFormat="1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</row>
    <row r="5" spans="1:18" s="107" customFormat="1" ht="16.350000000000001" customHeight="1">
      <c r="A5" s="627" t="s">
        <v>165</v>
      </c>
      <c r="B5" s="191">
        <v>1</v>
      </c>
      <c r="C5" s="191">
        <v>2</v>
      </c>
      <c r="D5" s="191">
        <v>3</v>
      </c>
      <c r="E5" s="191">
        <v>4</v>
      </c>
      <c r="F5" s="191">
        <v>5</v>
      </c>
      <c r="G5" s="191">
        <v>6</v>
      </c>
      <c r="H5" s="191">
        <v>7</v>
      </c>
      <c r="I5" s="191">
        <v>8</v>
      </c>
      <c r="J5" s="217">
        <v>9</v>
      </c>
      <c r="K5" s="218"/>
      <c r="L5" s="218"/>
      <c r="M5" s="130"/>
    </row>
    <row r="6" spans="1:18" ht="16.350000000000001" customHeight="1">
      <c r="A6" s="629"/>
      <c r="B6" s="221" t="s">
        <v>210</v>
      </c>
      <c r="C6" s="221" t="s">
        <v>158</v>
      </c>
      <c r="D6" s="221" t="s">
        <v>211</v>
      </c>
      <c r="E6" s="221" t="s">
        <v>159</v>
      </c>
      <c r="F6" s="221" t="s">
        <v>140</v>
      </c>
      <c r="G6" s="222" t="s">
        <v>138</v>
      </c>
      <c r="H6" s="223" t="s">
        <v>212</v>
      </c>
      <c r="I6" s="222" t="s">
        <v>515</v>
      </c>
      <c r="J6" s="235" t="s">
        <v>144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33" t="s">
        <v>191</v>
      </c>
      <c r="B7" s="634"/>
      <c r="C7" s="175" t="s">
        <v>47</v>
      </c>
      <c r="D7" s="633" t="s">
        <v>12</v>
      </c>
      <c r="E7" s="635"/>
      <c r="F7" s="634"/>
      <c r="G7" s="175" t="s">
        <v>46</v>
      </c>
      <c r="H7" s="175" t="s">
        <v>516</v>
      </c>
      <c r="I7" s="175" t="s">
        <v>517</v>
      </c>
      <c r="J7" s="175" t="s">
        <v>353</v>
      </c>
      <c r="K7" s="633" t="s">
        <v>51</v>
      </c>
      <c r="L7" s="634"/>
      <c r="M7" s="130"/>
    </row>
    <row r="8" spans="1:18" ht="15.75" customHeight="1">
      <c r="A8" s="627">
        <f>J5</f>
        <v>9</v>
      </c>
      <c r="B8" s="630" t="str">
        <f>J6</f>
        <v>微波小吃</v>
      </c>
      <c r="C8" s="226">
        <v>1</v>
      </c>
      <c r="D8" s="619" t="s">
        <v>428</v>
      </c>
      <c r="E8" s="623"/>
      <c r="F8" s="620"/>
      <c r="G8" s="226">
        <v>13</v>
      </c>
      <c r="H8" s="228">
        <v>1076.8627908719939</v>
      </c>
      <c r="I8" s="229">
        <v>82.835599297845675</v>
      </c>
      <c r="J8" s="430">
        <v>0.14476294231569398</v>
      </c>
      <c r="K8" s="618" t="s">
        <v>609</v>
      </c>
      <c r="L8" s="611"/>
      <c r="N8" s="100"/>
      <c r="O8" s="100"/>
      <c r="P8" s="100"/>
      <c r="Q8" s="100"/>
      <c r="R8" s="100"/>
    </row>
    <row r="9" spans="1:18" ht="15.75" customHeight="1">
      <c r="A9" s="628"/>
      <c r="B9" s="631"/>
      <c r="C9" s="226">
        <v>2</v>
      </c>
      <c r="D9" s="619" t="s">
        <v>647</v>
      </c>
      <c r="E9" s="623"/>
      <c r="F9" s="620"/>
      <c r="G9" s="226">
        <v>20</v>
      </c>
      <c r="H9" s="228">
        <v>1590.9933081941688</v>
      </c>
      <c r="I9" s="229">
        <v>79.549665409708453</v>
      </c>
      <c r="J9" s="430">
        <v>5.2297190869296628E-2</v>
      </c>
      <c r="K9" s="618" t="s">
        <v>609</v>
      </c>
      <c r="L9" s="611"/>
      <c r="N9" s="100"/>
      <c r="O9" s="100"/>
      <c r="P9" s="100"/>
      <c r="Q9" s="100"/>
      <c r="R9" s="100"/>
    </row>
    <row r="10" spans="1:18" ht="15.75" customHeight="1">
      <c r="A10" s="628"/>
      <c r="B10" s="631"/>
      <c r="C10" s="226">
        <v>3</v>
      </c>
      <c r="D10" s="619" t="s">
        <v>663</v>
      </c>
      <c r="E10" s="623"/>
      <c r="F10" s="620"/>
      <c r="G10" s="226">
        <v>22</v>
      </c>
      <c r="H10" s="228">
        <v>1590.5825214161764</v>
      </c>
      <c r="I10" s="229">
        <v>72.299205518917134</v>
      </c>
      <c r="J10" s="430">
        <v>1.9617990450029765E-2</v>
      </c>
      <c r="K10" s="618" t="s">
        <v>609</v>
      </c>
      <c r="L10" s="611"/>
      <c r="N10" s="100"/>
      <c r="O10" s="100"/>
      <c r="P10" s="100"/>
      <c r="Q10" s="100"/>
      <c r="R10" s="100"/>
    </row>
    <row r="11" spans="1:18" ht="15.75" customHeight="1">
      <c r="A11" s="628"/>
      <c r="B11" s="631"/>
      <c r="C11" s="226">
        <v>4</v>
      </c>
      <c r="D11" s="619" t="s">
        <v>719</v>
      </c>
      <c r="E11" s="623"/>
      <c r="F11" s="620"/>
      <c r="G11" s="228">
        <v>22.428571428571427</v>
      </c>
      <c r="H11" s="228">
        <v>1546.5569263587729</v>
      </c>
      <c r="I11" s="229">
        <v>69.033102235871155</v>
      </c>
      <c r="J11" s="226"/>
      <c r="K11" s="619" t="s">
        <v>686</v>
      </c>
      <c r="L11" s="620"/>
      <c r="N11" s="100"/>
      <c r="O11" s="100"/>
      <c r="P11" s="100"/>
      <c r="Q11" s="100"/>
      <c r="R11" s="100"/>
    </row>
    <row r="12" spans="1:18" ht="15.75" customHeight="1">
      <c r="A12" s="628"/>
      <c r="B12" s="631"/>
      <c r="C12" s="226">
        <v>5</v>
      </c>
      <c r="D12" s="619"/>
      <c r="E12" s="623"/>
      <c r="F12" s="620"/>
      <c r="G12" s="226"/>
      <c r="H12" s="228"/>
      <c r="I12" s="229"/>
      <c r="J12" s="226"/>
      <c r="K12" s="619"/>
      <c r="L12" s="620"/>
      <c r="N12" s="100"/>
      <c r="O12" s="100"/>
      <c r="P12" s="100"/>
      <c r="Q12" s="100"/>
      <c r="R12" s="100"/>
    </row>
    <row r="13" spans="1:18" ht="15.75" customHeight="1">
      <c r="A13" s="628"/>
      <c r="B13" s="631"/>
      <c r="C13" s="230" t="s">
        <v>208</v>
      </c>
      <c r="D13" s="619"/>
      <c r="E13" s="623"/>
      <c r="F13" s="620"/>
      <c r="G13" s="226"/>
      <c r="H13" s="228"/>
      <c r="I13" s="229"/>
      <c r="J13" s="226"/>
      <c r="K13" s="619"/>
      <c r="L13" s="620"/>
      <c r="N13" s="100"/>
      <c r="O13" s="100"/>
      <c r="P13" s="100"/>
      <c r="Q13" s="100"/>
      <c r="R13" s="100"/>
    </row>
    <row r="14" spans="1:18" ht="15.75" customHeight="1">
      <c r="A14" s="628"/>
      <c r="B14" s="631"/>
      <c r="C14" s="230" t="s">
        <v>213</v>
      </c>
      <c r="D14" s="619"/>
      <c r="E14" s="623"/>
      <c r="F14" s="620"/>
      <c r="G14" s="226"/>
      <c r="H14" s="228"/>
      <c r="I14" s="229"/>
      <c r="J14" s="226"/>
      <c r="K14" s="619"/>
      <c r="L14" s="620"/>
      <c r="N14" s="100"/>
      <c r="O14" s="100"/>
      <c r="P14" s="100"/>
      <c r="Q14" s="100"/>
      <c r="R14" s="100"/>
    </row>
    <row r="15" spans="1:18" ht="15.75" customHeight="1">
      <c r="A15" s="628"/>
      <c r="B15" s="631"/>
      <c r="C15" s="230" t="s">
        <v>209</v>
      </c>
      <c r="D15" s="619"/>
      <c r="E15" s="623"/>
      <c r="F15" s="620"/>
      <c r="G15" s="226"/>
      <c r="H15" s="228"/>
      <c r="I15" s="229"/>
      <c r="J15" s="226"/>
      <c r="K15" s="619"/>
      <c r="L15" s="620"/>
      <c r="N15" s="100"/>
      <c r="O15" s="100"/>
      <c r="P15" s="100"/>
      <c r="Q15" s="100"/>
      <c r="R15" s="100"/>
    </row>
    <row r="16" spans="1:18" ht="15.75" customHeight="1">
      <c r="A16" s="628"/>
      <c r="B16" s="631"/>
      <c r="C16" s="230" t="s">
        <v>214</v>
      </c>
      <c r="D16" s="619"/>
      <c r="E16" s="623"/>
      <c r="F16" s="620"/>
      <c r="G16" s="226"/>
      <c r="H16" s="228"/>
      <c r="I16" s="229"/>
      <c r="J16" s="226"/>
      <c r="K16" s="619"/>
      <c r="L16" s="620"/>
      <c r="M16" s="100"/>
      <c r="N16" s="100"/>
      <c r="O16" s="100"/>
      <c r="P16" s="100"/>
      <c r="Q16" s="100"/>
      <c r="R16" s="100"/>
    </row>
    <row r="17" spans="1:18" ht="15.75" customHeight="1">
      <c r="A17" s="629"/>
      <c r="B17" s="632"/>
      <c r="C17" s="230" t="s">
        <v>215</v>
      </c>
      <c r="D17" s="619"/>
      <c r="E17" s="623"/>
      <c r="F17" s="620"/>
      <c r="G17" s="226"/>
      <c r="H17" s="228"/>
      <c r="I17" s="229"/>
      <c r="J17" s="226"/>
      <c r="K17" s="619"/>
      <c r="L17" s="620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24" t="s">
        <v>191</v>
      </c>
      <c r="B18" s="625"/>
      <c r="C18" s="233" t="s">
        <v>47</v>
      </c>
      <c r="D18" s="624" t="s">
        <v>12</v>
      </c>
      <c r="E18" s="626"/>
      <c r="F18" s="625"/>
      <c r="G18" s="233" t="s">
        <v>46</v>
      </c>
      <c r="H18" s="233" t="s">
        <v>516</v>
      </c>
      <c r="I18" s="233" t="s">
        <v>517</v>
      </c>
      <c r="J18" s="175" t="s">
        <v>353</v>
      </c>
      <c r="K18" s="624" t="s">
        <v>51</v>
      </c>
      <c r="L18" s="625"/>
      <c r="M18" s="131"/>
    </row>
    <row r="19" spans="1:18" ht="15.75" customHeight="1">
      <c r="A19" s="627"/>
      <c r="B19" s="630"/>
      <c r="C19" s="226">
        <v>1</v>
      </c>
      <c r="D19" s="619"/>
      <c r="E19" s="623"/>
      <c r="F19" s="620"/>
      <c r="G19" s="226"/>
      <c r="H19" s="228"/>
      <c r="I19" s="229"/>
      <c r="J19" s="226"/>
      <c r="K19" s="619"/>
      <c r="L19" s="620"/>
      <c r="M19" s="100"/>
      <c r="N19" s="100"/>
      <c r="O19" s="100"/>
      <c r="P19" s="100"/>
      <c r="Q19" s="100"/>
      <c r="R19" s="100"/>
    </row>
    <row r="20" spans="1:18" ht="15.75" customHeight="1">
      <c r="A20" s="628"/>
      <c r="B20" s="631"/>
      <c r="C20" s="226">
        <v>2</v>
      </c>
      <c r="D20" s="619"/>
      <c r="E20" s="623"/>
      <c r="F20" s="620"/>
      <c r="G20" s="226"/>
      <c r="H20" s="228"/>
      <c r="I20" s="229"/>
      <c r="J20" s="226"/>
      <c r="K20" s="619"/>
      <c r="L20" s="620"/>
      <c r="M20" s="100"/>
      <c r="N20" s="100"/>
      <c r="O20" s="100"/>
      <c r="P20" s="100"/>
      <c r="Q20" s="100"/>
      <c r="R20" s="100"/>
    </row>
    <row r="21" spans="1:18" ht="15.75" customHeight="1">
      <c r="A21" s="628"/>
      <c r="B21" s="631"/>
      <c r="C21" s="226">
        <v>3</v>
      </c>
      <c r="D21" s="619"/>
      <c r="E21" s="623"/>
      <c r="F21" s="620"/>
      <c r="G21" s="226"/>
      <c r="H21" s="228"/>
      <c r="I21" s="229"/>
      <c r="J21" s="226"/>
      <c r="K21" s="619"/>
      <c r="L21" s="620"/>
      <c r="M21" s="100"/>
      <c r="N21" s="100"/>
      <c r="O21" s="100"/>
      <c r="P21" s="100"/>
      <c r="Q21" s="100"/>
      <c r="R21" s="100"/>
    </row>
    <row r="22" spans="1:18" ht="15.75" customHeight="1">
      <c r="A22" s="628"/>
      <c r="B22" s="631"/>
      <c r="C22" s="226">
        <v>4</v>
      </c>
      <c r="D22" s="619"/>
      <c r="E22" s="623"/>
      <c r="F22" s="620"/>
      <c r="G22" s="226"/>
      <c r="H22" s="228"/>
      <c r="I22" s="229"/>
      <c r="J22" s="226"/>
      <c r="K22" s="619"/>
      <c r="L22" s="620"/>
      <c r="M22" s="100"/>
      <c r="N22" s="100"/>
      <c r="O22" s="100"/>
      <c r="P22" s="100"/>
      <c r="Q22" s="100"/>
      <c r="R22" s="100"/>
    </row>
    <row r="23" spans="1:18" ht="15.75" customHeight="1">
      <c r="A23" s="628"/>
      <c r="B23" s="631"/>
      <c r="C23" s="226">
        <v>5</v>
      </c>
      <c r="D23" s="619"/>
      <c r="E23" s="623"/>
      <c r="F23" s="620"/>
      <c r="G23" s="226"/>
      <c r="H23" s="228"/>
      <c r="I23" s="229"/>
      <c r="J23" s="226"/>
      <c r="K23" s="619"/>
      <c r="L23" s="620"/>
      <c r="M23" s="100"/>
      <c r="N23" s="100"/>
      <c r="O23" s="100"/>
      <c r="P23" s="100"/>
      <c r="Q23" s="100"/>
      <c r="R23" s="100"/>
    </row>
    <row r="24" spans="1:18" ht="15.75" customHeight="1">
      <c r="A24" s="628"/>
      <c r="B24" s="631"/>
      <c r="C24" s="230" t="s">
        <v>208</v>
      </c>
      <c r="D24" s="619"/>
      <c r="E24" s="623"/>
      <c r="F24" s="620"/>
      <c r="G24" s="226"/>
      <c r="H24" s="228"/>
      <c r="I24" s="229"/>
      <c r="J24" s="226"/>
      <c r="K24" s="619"/>
      <c r="L24" s="620"/>
      <c r="M24" s="100"/>
      <c r="N24" s="100"/>
      <c r="O24" s="100"/>
      <c r="P24" s="100"/>
      <c r="Q24" s="100"/>
      <c r="R24" s="100"/>
    </row>
    <row r="25" spans="1:18" ht="15.75" customHeight="1">
      <c r="A25" s="628"/>
      <c r="B25" s="631"/>
      <c r="C25" s="230" t="s">
        <v>213</v>
      </c>
      <c r="D25" s="619"/>
      <c r="E25" s="623"/>
      <c r="F25" s="620"/>
      <c r="G25" s="226"/>
      <c r="H25" s="228"/>
      <c r="I25" s="229"/>
      <c r="J25" s="226"/>
      <c r="K25" s="619"/>
      <c r="L25" s="620"/>
      <c r="M25" s="100"/>
      <c r="N25" s="100"/>
      <c r="O25" s="100"/>
      <c r="P25" s="100"/>
      <c r="Q25" s="100"/>
      <c r="R25" s="100"/>
    </row>
    <row r="26" spans="1:18" ht="15.75" customHeight="1">
      <c r="A26" s="628"/>
      <c r="B26" s="631"/>
      <c r="C26" s="230" t="s">
        <v>209</v>
      </c>
      <c r="D26" s="619"/>
      <c r="E26" s="623"/>
      <c r="F26" s="620"/>
      <c r="G26" s="226"/>
      <c r="H26" s="228"/>
      <c r="I26" s="229"/>
      <c r="J26" s="226"/>
      <c r="K26" s="619"/>
      <c r="L26" s="620"/>
      <c r="M26" s="100"/>
      <c r="N26" s="100"/>
      <c r="O26" s="100"/>
      <c r="P26" s="100"/>
      <c r="Q26" s="100"/>
      <c r="R26" s="100"/>
    </row>
    <row r="27" spans="1:18" ht="15.75" customHeight="1">
      <c r="A27" s="628"/>
      <c r="B27" s="631"/>
      <c r="C27" s="230" t="s">
        <v>214</v>
      </c>
      <c r="D27" s="619"/>
      <c r="E27" s="623"/>
      <c r="F27" s="620"/>
      <c r="G27" s="226"/>
      <c r="H27" s="228"/>
      <c r="I27" s="229"/>
      <c r="J27" s="226"/>
      <c r="K27" s="619"/>
      <c r="L27" s="620"/>
      <c r="M27" s="100"/>
      <c r="N27" s="100"/>
      <c r="O27" s="100"/>
      <c r="P27" s="100"/>
      <c r="Q27" s="100"/>
      <c r="R27" s="100"/>
    </row>
    <row r="28" spans="1:18" ht="15.75" customHeight="1">
      <c r="A28" s="629"/>
      <c r="B28" s="632"/>
      <c r="C28" s="230" t="s">
        <v>215</v>
      </c>
      <c r="D28" s="619"/>
      <c r="E28" s="623"/>
      <c r="F28" s="620"/>
      <c r="G28" s="226"/>
      <c r="H28" s="228"/>
      <c r="I28" s="229"/>
      <c r="J28" s="226"/>
      <c r="K28" s="619"/>
      <c r="L28" s="620"/>
      <c r="M28" s="100"/>
      <c r="N28" s="100"/>
      <c r="O28" s="100"/>
      <c r="P28" s="100"/>
      <c r="Q28" s="100"/>
      <c r="R28" s="100"/>
    </row>
    <row r="29" spans="1:18" ht="15.75" customHeight="1">
      <c r="A29" s="616" t="s">
        <v>772</v>
      </c>
      <c r="B29" s="616"/>
      <c r="C29" s="616"/>
      <c r="D29" s="616"/>
      <c r="E29" s="616"/>
      <c r="F29" s="616"/>
      <c r="G29" s="616"/>
      <c r="H29" s="616"/>
      <c r="I29" s="616"/>
      <c r="J29" s="616"/>
      <c r="K29" s="616"/>
      <c r="L29" s="616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16"/>
      <c r="B30" s="616"/>
      <c r="C30" s="616"/>
      <c r="D30" s="616"/>
      <c r="E30" s="616"/>
      <c r="F30" s="616"/>
      <c r="G30" s="616"/>
      <c r="H30" s="616"/>
      <c r="I30" s="616"/>
      <c r="J30" s="616"/>
      <c r="K30" s="616"/>
      <c r="L30" s="616"/>
    </row>
    <row r="31" spans="1:18" s="107" customFormat="1" ht="16.350000000000001" customHeight="1">
      <c r="A31" s="627" t="s">
        <v>165</v>
      </c>
      <c r="B31" s="191">
        <v>1</v>
      </c>
      <c r="C31" s="191">
        <v>2</v>
      </c>
      <c r="D31" s="191">
        <v>3</v>
      </c>
      <c r="E31" s="191">
        <v>4</v>
      </c>
      <c r="F31" s="191">
        <v>5</v>
      </c>
      <c r="G31" s="191">
        <v>6</v>
      </c>
      <c r="H31" s="191">
        <v>7</v>
      </c>
      <c r="I31" s="191">
        <v>8</v>
      </c>
      <c r="J31" s="217">
        <v>9</v>
      </c>
      <c r="K31" s="218"/>
      <c r="L31" s="218"/>
      <c r="M31" s="130"/>
    </row>
    <row r="32" spans="1:18" ht="16.350000000000001" customHeight="1">
      <c r="A32" s="629"/>
      <c r="B32" s="221" t="s">
        <v>210</v>
      </c>
      <c r="C32" s="221" t="s">
        <v>158</v>
      </c>
      <c r="D32" s="221" t="s">
        <v>211</v>
      </c>
      <c r="E32" s="221" t="s">
        <v>159</v>
      </c>
      <c r="F32" s="221" t="s">
        <v>140</v>
      </c>
      <c r="G32" s="222" t="s">
        <v>138</v>
      </c>
      <c r="H32" s="223" t="s">
        <v>212</v>
      </c>
      <c r="I32" s="222" t="s">
        <v>515</v>
      </c>
      <c r="J32" s="235" t="s">
        <v>144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33" t="s">
        <v>191</v>
      </c>
      <c r="B33" s="634"/>
      <c r="C33" s="175" t="s">
        <v>47</v>
      </c>
      <c r="D33" s="633" t="s">
        <v>12</v>
      </c>
      <c r="E33" s="635"/>
      <c r="F33" s="634"/>
      <c r="G33" s="175" t="s">
        <v>46</v>
      </c>
      <c r="H33" s="175" t="s">
        <v>516</v>
      </c>
      <c r="I33" s="175" t="s">
        <v>517</v>
      </c>
      <c r="J33" s="175" t="s">
        <v>353</v>
      </c>
      <c r="K33" s="633" t="s">
        <v>51</v>
      </c>
      <c r="L33" s="634"/>
      <c r="M33" s="130"/>
    </row>
    <row r="34" spans="1:18" ht="15.75" customHeight="1">
      <c r="A34" s="627">
        <f>J31</f>
        <v>9</v>
      </c>
      <c r="B34" s="630" t="str">
        <f>J32</f>
        <v>微波小吃</v>
      </c>
      <c r="C34" s="226">
        <v>1</v>
      </c>
      <c r="D34" s="619" t="s">
        <v>428</v>
      </c>
      <c r="E34" s="623"/>
      <c r="F34" s="620"/>
      <c r="G34" s="226">
        <v>13</v>
      </c>
      <c r="H34" s="228">
        <v>1077.4864884535027</v>
      </c>
      <c r="I34" s="229">
        <v>82.883576034884825</v>
      </c>
      <c r="J34" s="430">
        <f>I34-I8</f>
        <v>4.7976737039149953E-2</v>
      </c>
      <c r="K34" s="610" t="s">
        <v>655</v>
      </c>
      <c r="L34" s="611"/>
      <c r="N34" s="100"/>
      <c r="O34" s="100"/>
      <c r="P34" s="100"/>
      <c r="Q34" s="100"/>
      <c r="R34" s="100"/>
    </row>
    <row r="35" spans="1:18" ht="15.75" customHeight="1">
      <c r="A35" s="628"/>
      <c r="B35" s="631"/>
      <c r="C35" s="226">
        <v>2</v>
      </c>
      <c r="D35" s="619" t="s">
        <v>719</v>
      </c>
      <c r="E35" s="623"/>
      <c r="F35" s="620"/>
      <c r="G35" s="226">
        <v>22</v>
      </c>
      <c r="H35" s="228">
        <v>1591.2608748233017</v>
      </c>
      <c r="I35" s="229">
        <v>72.330039764695528</v>
      </c>
      <c r="J35" s="430">
        <f>I35-I11</f>
        <v>3.2969375288243725</v>
      </c>
      <c r="K35" s="610" t="s">
        <v>655</v>
      </c>
      <c r="L35" s="611"/>
      <c r="N35" s="100"/>
      <c r="O35" s="100"/>
      <c r="P35" s="100"/>
      <c r="Q35" s="100"/>
      <c r="R35" s="100"/>
    </row>
    <row r="36" spans="1:18" ht="15.75" customHeight="1">
      <c r="A36" s="628"/>
      <c r="B36" s="631"/>
      <c r="C36" s="226">
        <v>3</v>
      </c>
      <c r="D36" s="619" t="s">
        <v>663</v>
      </c>
      <c r="E36" s="623"/>
      <c r="F36" s="620"/>
      <c r="G36" s="226">
        <v>22</v>
      </c>
      <c r="H36" s="228">
        <v>1590.6341485725</v>
      </c>
      <c r="I36" s="229">
        <v>72.301552207840913</v>
      </c>
      <c r="J36" s="430">
        <f>I36-I10</f>
        <v>2.3466889237795385E-3</v>
      </c>
      <c r="K36" s="610" t="s">
        <v>655</v>
      </c>
      <c r="L36" s="611"/>
      <c r="N36" s="100"/>
      <c r="O36" s="100"/>
      <c r="P36" s="100"/>
      <c r="Q36" s="100"/>
      <c r="R36" s="100"/>
    </row>
    <row r="37" spans="1:18" ht="15.75" customHeight="1">
      <c r="A37" s="628"/>
      <c r="B37" s="631"/>
      <c r="C37" s="226">
        <v>4</v>
      </c>
      <c r="D37" s="619"/>
      <c r="E37" s="623"/>
      <c r="F37" s="620"/>
      <c r="G37" s="228"/>
      <c r="H37" s="228"/>
      <c r="I37" s="229"/>
      <c r="J37" s="226"/>
      <c r="K37" s="619"/>
      <c r="L37" s="620"/>
      <c r="N37" s="100"/>
      <c r="O37" s="100"/>
      <c r="P37" s="100"/>
      <c r="Q37" s="100"/>
      <c r="R37" s="100"/>
    </row>
    <row r="38" spans="1:18" ht="15.75" customHeight="1">
      <c r="A38" s="628"/>
      <c r="B38" s="631"/>
      <c r="C38" s="226">
        <v>5</v>
      </c>
      <c r="D38" s="619"/>
      <c r="E38" s="623"/>
      <c r="F38" s="620"/>
      <c r="G38" s="226"/>
      <c r="H38" s="228"/>
      <c r="I38" s="229"/>
      <c r="J38" s="226"/>
      <c r="K38" s="619"/>
      <c r="L38" s="620"/>
      <c r="N38" s="100"/>
      <c r="O38" s="100"/>
      <c r="P38" s="100"/>
      <c r="Q38" s="100"/>
      <c r="R38" s="100"/>
    </row>
    <row r="39" spans="1:18" ht="15.75" customHeight="1">
      <c r="A39" s="628"/>
      <c r="B39" s="631"/>
      <c r="C39" s="230" t="s">
        <v>208</v>
      </c>
      <c r="D39" s="619"/>
      <c r="E39" s="623"/>
      <c r="F39" s="620"/>
      <c r="G39" s="226"/>
      <c r="H39" s="228"/>
      <c r="I39" s="229"/>
      <c r="J39" s="226"/>
      <c r="K39" s="619"/>
      <c r="L39" s="620"/>
      <c r="N39" s="100"/>
      <c r="O39" s="100"/>
      <c r="P39" s="100"/>
      <c r="Q39" s="100"/>
      <c r="R39" s="100"/>
    </row>
    <row r="40" spans="1:18" ht="15.75" customHeight="1">
      <c r="A40" s="628"/>
      <c r="B40" s="631"/>
      <c r="C40" s="230" t="s">
        <v>213</v>
      </c>
      <c r="D40" s="619"/>
      <c r="E40" s="623"/>
      <c r="F40" s="620"/>
      <c r="G40" s="226"/>
      <c r="H40" s="228"/>
      <c r="I40" s="229"/>
      <c r="J40" s="226"/>
      <c r="K40" s="619"/>
      <c r="L40" s="620"/>
      <c r="N40" s="100"/>
      <c r="O40" s="100"/>
      <c r="P40" s="100"/>
      <c r="Q40" s="100"/>
      <c r="R40" s="100"/>
    </row>
    <row r="41" spans="1:18" ht="15.75" customHeight="1">
      <c r="A41" s="628"/>
      <c r="B41" s="631"/>
      <c r="C41" s="230" t="s">
        <v>209</v>
      </c>
      <c r="D41" s="619"/>
      <c r="E41" s="623"/>
      <c r="F41" s="620"/>
      <c r="G41" s="226"/>
      <c r="H41" s="228"/>
      <c r="I41" s="229"/>
      <c r="J41" s="226"/>
      <c r="K41" s="619"/>
      <c r="L41" s="620"/>
      <c r="N41" s="100"/>
      <c r="O41" s="100"/>
      <c r="P41" s="100"/>
      <c r="Q41" s="100"/>
      <c r="R41" s="100"/>
    </row>
    <row r="42" spans="1:18" ht="15.75" customHeight="1">
      <c r="A42" s="628"/>
      <c r="B42" s="631"/>
      <c r="C42" s="230" t="s">
        <v>214</v>
      </c>
      <c r="D42" s="619"/>
      <c r="E42" s="623"/>
      <c r="F42" s="620"/>
      <c r="G42" s="226"/>
      <c r="H42" s="228"/>
      <c r="I42" s="229"/>
      <c r="J42" s="226"/>
      <c r="K42" s="619"/>
      <c r="L42" s="620"/>
      <c r="M42" s="100"/>
      <c r="N42" s="100"/>
      <c r="O42" s="100"/>
      <c r="P42" s="100"/>
      <c r="Q42" s="100"/>
      <c r="R42" s="100"/>
    </row>
    <row r="43" spans="1:18" ht="15.75" customHeight="1">
      <c r="A43" s="629"/>
      <c r="B43" s="632"/>
      <c r="C43" s="230" t="s">
        <v>215</v>
      </c>
      <c r="D43" s="619"/>
      <c r="E43" s="623"/>
      <c r="F43" s="620"/>
      <c r="G43" s="226"/>
      <c r="H43" s="228"/>
      <c r="I43" s="229"/>
      <c r="J43" s="226"/>
      <c r="K43" s="619"/>
      <c r="L43" s="620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24" t="s">
        <v>191</v>
      </c>
      <c r="B44" s="625"/>
      <c r="C44" s="233" t="s">
        <v>47</v>
      </c>
      <c r="D44" s="624" t="s">
        <v>12</v>
      </c>
      <c r="E44" s="626"/>
      <c r="F44" s="625"/>
      <c r="G44" s="233" t="s">
        <v>46</v>
      </c>
      <c r="H44" s="233" t="s">
        <v>516</v>
      </c>
      <c r="I44" s="233" t="s">
        <v>517</v>
      </c>
      <c r="J44" s="175" t="s">
        <v>353</v>
      </c>
      <c r="K44" s="624" t="s">
        <v>51</v>
      </c>
      <c r="L44" s="625"/>
      <c r="M44" s="131"/>
    </row>
    <row r="45" spans="1:18" ht="15.75" customHeight="1">
      <c r="A45" s="627"/>
      <c r="B45" s="630"/>
      <c r="C45" s="226">
        <v>1</v>
      </c>
      <c r="D45" s="619"/>
      <c r="E45" s="623"/>
      <c r="F45" s="620"/>
      <c r="G45" s="226"/>
      <c r="H45" s="228"/>
      <c r="I45" s="229"/>
      <c r="J45" s="226"/>
      <c r="K45" s="619"/>
      <c r="L45" s="620"/>
      <c r="M45" s="100"/>
      <c r="N45" s="100"/>
      <c r="O45" s="100"/>
      <c r="P45" s="100"/>
      <c r="Q45" s="100"/>
      <c r="R45" s="100"/>
    </row>
    <row r="46" spans="1:18" ht="15.75" customHeight="1">
      <c r="A46" s="628"/>
      <c r="B46" s="631"/>
      <c r="C46" s="226">
        <v>2</v>
      </c>
      <c r="D46" s="619"/>
      <c r="E46" s="623"/>
      <c r="F46" s="620"/>
      <c r="G46" s="226"/>
      <c r="H46" s="228"/>
      <c r="I46" s="229"/>
      <c r="J46" s="226"/>
      <c r="K46" s="619"/>
      <c r="L46" s="620"/>
      <c r="M46" s="100"/>
      <c r="N46" s="100"/>
      <c r="O46" s="100"/>
      <c r="P46" s="100"/>
      <c r="Q46" s="100"/>
      <c r="R46" s="100"/>
    </row>
    <row r="47" spans="1:18" ht="15.75" customHeight="1">
      <c r="A47" s="628"/>
      <c r="B47" s="631"/>
      <c r="C47" s="226">
        <v>3</v>
      </c>
      <c r="D47" s="619"/>
      <c r="E47" s="623"/>
      <c r="F47" s="620"/>
      <c r="G47" s="226"/>
      <c r="H47" s="228"/>
      <c r="I47" s="229"/>
      <c r="J47" s="226"/>
      <c r="K47" s="619"/>
      <c r="L47" s="620"/>
      <c r="M47" s="100"/>
      <c r="N47" s="100"/>
      <c r="O47" s="100"/>
      <c r="P47" s="100"/>
      <c r="Q47" s="100"/>
      <c r="R47" s="100"/>
    </row>
    <row r="48" spans="1:18" ht="15.75" customHeight="1">
      <c r="A48" s="628"/>
      <c r="B48" s="631"/>
      <c r="C48" s="226">
        <v>4</v>
      </c>
      <c r="D48" s="619"/>
      <c r="E48" s="623"/>
      <c r="F48" s="620"/>
      <c r="G48" s="226"/>
      <c r="H48" s="228"/>
      <c r="I48" s="229"/>
      <c r="J48" s="226"/>
      <c r="K48" s="619"/>
      <c r="L48" s="620"/>
      <c r="M48" s="100"/>
      <c r="N48" s="100"/>
      <c r="O48" s="100"/>
      <c r="P48" s="100"/>
      <c r="Q48" s="100"/>
      <c r="R48" s="100"/>
    </row>
    <row r="49" spans="1:18" ht="15.75" customHeight="1">
      <c r="A49" s="628"/>
      <c r="B49" s="631"/>
      <c r="C49" s="226">
        <v>5</v>
      </c>
      <c r="D49" s="619"/>
      <c r="E49" s="623"/>
      <c r="F49" s="620"/>
      <c r="G49" s="226"/>
      <c r="H49" s="228"/>
      <c r="I49" s="229"/>
      <c r="J49" s="226"/>
      <c r="K49" s="619"/>
      <c r="L49" s="620"/>
      <c r="M49" s="100"/>
      <c r="N49" s="100"/>
      <c r="O49" s="100"/>
      <c r="P49" s="100"/>
      <c r="Q49" s="100"/>
      <c r="R49" s="100"/>
    </row>
    <row r="50" spans="1:18" ht="15.75" customHeight="1">
      <c r="A50" s="628"/>
      <c r="B50" s="631"/>
      <c r="C50" s="230" t="s">
        <v>208</v>
      </c>
      <c r="D50" s="619"/>
      <c r="E50" s="623"/>
      <c r="F50" s="620"/>
      <c r="G50" s="226"/>
      <c r="H50" s="228"/>
      <c r="I50" s="229"/>
      <c r="J50" s="226"/>
      <c r="K50" s="619"/>
      <c r="L50" s="620"/>
      <c r="M50" s="100"/>
      <c r="N50" s="100"/>
      <c r="O50" s="100"/>
      <c r="P50" s="100"/>
      <c r="Q50" s="100"/>
      <c r="R50" s="100"/>
    </row>
    <row r="51" spans="1:18" ht="15.75" customHeight="1">
      <c r="A51" s="628"/>
      <c r="B51" s="631"/>
      <c r="C51" s="230" t="s">
        <v>213</v>
      </c>
      <c r="D51" s="619"/>
      <c r="E51" s="623"/>
      <c r="F51" s="620"/>
      <c r="G51" s="226"/>
      <c r="H51" s="228"/>
      <c r="I51" s="229"/>
      <c r="J51" s="226"/>
      <c r="K51" s="619"/>
      <c r="L51" s="620"/>
      <c r="M51" s="100"/>
      <c r="N51" s="100"/>
      <c r="O51" s="100"/>
      <c r="P51" s="100"/>
      <c r="Q51" s="100"/>
      <c r="R51" s="100"/>
    </row>
    <row r="52" spans="1:18" ht="15.75" customHeight="1">
      <c r="A52" s="628"/>
      <c r="B52" s="631"/>
      <c r="C52" s="230" t="s">
        <v>209</v>
      </c>
      <c r="D52" s="619"/>
      <c r="E52" s="623"/>
      <c r="F52" s="620"/>
      <c r="G52" s="226"/>
      <c r="H52" s="228"/>
      <c r="I52" s="229"/>
      <c r="J52" s="226"/>
      <c r="K52" s="619"/>
      <c r="L52" s="620"/>
      <c r="M52" s="100"/>
      <c r="N52" s="100"/>
      <c r="O52" s="100"/>
      <c r="P52" s="100"/>
      <c r="Q52" s="100"/>
      <c r="R52" s="100"/>
    </row>
    <row r="53" spans="1:18" ht="15.75" customHeight="1">
      <c r="A53" s="628"/>
      <c r="B53" s="631"/>
      <c r="C53" s="230" t="s">
        <v>214</v>
      </c>
      <c r="D53" s="619"/>
      <c r="E53" s="623"/>
      <c r="F53" s="620"/>
      <c r="G53" s="226"/>
      <c r="H53" s="228"/>
      <c r="I53" s="229"/>
      <c r="J53" s="226"/>
      <c r="K53" s="619"/>
      <c r="L53" s="620"/>
      <c r="M53" s="100"/>
      <c r="N53" s="100"/>
      <c r="O53" s="100"/>
      <c r="P53" s="100"/>
      <c r="Q53" s="100"/>
      <c r="R53" s="100"/>
    </row>
    <row r="54" spans="1:18" ht="15.75" customHeight="1">
      <c r="A54" s="629"/>
      <c r="B54" s="632"/>
      <c r="C54" s="230" t="s">
        <v>215</v>
      </c>
      <c r="D54" s="619"/>
      <c r="E54" s="623"/>
      <c r="F54" s="620"/>
      <c r="G54" s="226"/>
      <c r="H54" s="228"/>
      <c r="I54" s="229"/>
      <c r="J54" s="226"/>
      <c r="K54" s="619"/>
      <c r="L54" s="620"/>
      <c r="M54" s="100"/>
      <c r="N54" s="100"/>
      <c r="O54" s="100"/>
      <c r="P54" s="100"/>
      <c r="Q54" s="100"/>
      <c r="R54" s="100"/>
    </row>
    <row r="55" spans="1:18" ht="15.75" customHeight="1">
      <c r="A55" s="616" t="s">
        <v>811</v>
      </c>
      <c r="B55" s="616"/>
      <c r="C55" s="616"/>
      <c r="D55" s="616"/>
      <c r="E55" s="616"/>
      <c r="F55" s="616"/>
      <c r="G55" s="616"/>
      <c r="H55" s="616"/>
      <c r="I55" s="616"/>
      <c r="J55" s="616"/>
      <c r="K55" s="616"/>
      <c r="L55" s="616"/>
      <c r="M55" s="100"/>
      <c r="N55" s="100"/>
      <c r="O55" s="100"/>
      <c r="P55" s="100"/>
      <c r="Q55" s="100"/>
      <c r="R55" s="100"/>
    </row>
    <row r="56" spans="1:18" s="101" customFormat="1" ht="15.75" customHeight="1">
      <c r="A56" s="616"/>
      <c r="B56" s="616"/>
      <c r="C56" s="616"/>
      <c r="D56" s="616"/>
      <c r="E56" s="616"/>
      <c r="F56" s="616"/>
      <c r="G56" s="616"/>
      <c r="H56" s="616"/>
      <c r="I56" s="616"/>
      <c r="J56" s="616"/>
      <c r="K56" s="616"/>
      <c r="L56" s="616"/>
    </row>
    <row r="57" spans="1:18" s="107" customFormat="1" ht="16.350000000000001" customHeight="1">
      <c r="A57" s="627" t="s">
        <v>165</v>
      </c>
      <c r="B57" s="191">
        <v>1</v>
      </c>
      <c r="C57" s="191">
        <v>2</v>
      </c>
      <c r="D57" s="191">
        <v>3</v>
      </c>
      <c r="E57" s="191">
        <v>4</v>
      </c>
      <c r="F57" s="191">
        <v>5</v>
      </c>
      <c r="G57" s="191">
        <v>6</v>
      </c>
      <c r="H57" s="191">
        <v>7</v>
      </c>
      <c r="I57" s="191">
        <v>8</v>
      </c>
      <c r="J57" s="217">
        <v>9</v>
      </c>
      <c r="K57" s="218"/>
      <c r="L57" s="218"/>
      <c r="M57" s="130"/>
    </row>
    <row r="58" spans="1:18" ht="16.350000000000001" customHeight="1">
      <c r="A58" s="629"/>
      <c r="B58" s="221" t="s">
        <v>210</v>
      </c>
      <c r="C58" s="221" t="s">
        <v>158</v>
      </c>
      <c r="D58" s="221" t="s">
        <v>211</v>
      </c>
      <c r="E58" s="221" t="s">
        <v>159</v>
      </c>
      <c r="F58" s="221" t="s">
        <v>140</v>
      </c>
      <c r="G58" s="222" t="s">
        <v>138</v>
      </c>
      <c r="H58" s="223" t="s">
        <v>212</v>
      </c>
      <c r="I58" s="222" t="s">
        <v>515</v>
      </c>
      <c r="J58" s="235" t="s">
        <v>144</v>
      </c>
      <c r="K58" s="224"/>
      <c r="L58" s="224"/>
      <c r="N58" s="100"/>
      <c r="O58" s="100"/>
      <c r="P58" s="100"/>
      <c r="Q58" s="100"/>
      <c r="R58" s="100"/>
    </row>
    <row r="59" spans="1:18" s="107" customFormat="1" ht="15.75" customHeight="1">
      <c r="A59" s="633" t="s">
        <v>191</v>
      </c>
      <c r="B59" s="634"/>
      <c r="C59" s="175" t="s">
        <v>47</v>
      </c>
      <c r="D59" s="633" t="s">
        <v>12</v>
      </c>
      <c r="E59" s="635"/>
      <c r="F59" s="634"/>
      <c r="G59" s="175" t="s">
        <v>46</v>
      </c>
      <c r="H59" s="175" t="s">
        <v>516</v>
      </c>
      <c r="I59" s="175" t="s">
        <v>517</v>
      </c>
      <c r="J59" s="175" t="s">
        <v>353</v>
      </c>
      <c r="K59" s="633" t="s">
        <v>51</v>
      </c>
      <c r="L59" s="634"/>
      <c r="M59" s="130"/>
    </row>
    <row r="60" spans="1:18" ht="15.75" customHeight="1">
      <c r="A60" s="627">
        <f>J57</f>
        <v>9</v>
      </c>
      <c r="B60" s="630" t="str">
        <f>J58</f>
        <v>微波小吃</v>
      </c>
      <c r="C60" s="226">
        <v>1</v>
      </c>
      <c r="D60" s="619" t="s">
        <v>428</v>
      </c>
      <c r="E60" s="623"/>
      <c r="F60" s="620"/>
      <c r="G60" s="226">
        <v>13</v>
      </c>
      <c r="H60" s="228">
        <v>1077.6428108626055</v>
      </c>
      <c r="I60" s="229">
        <v>82.895600835585029</v>
      </c>
      <c r="J60" s="430">
        <f>I60-I34</f>
        <v>1.2024800700203286E-2</v>
      </c>
      <c r="K60" s="610" t="s">
        <v>655</v>
      </c>
      <c r="L60" s="611"/>
      <c r="N60" s="100"/>
      <c r="O60" s="100"/>
      <c r="P60" s="100"/>
      <c r="Q60" s="100"/>
      <c r="R60" s="100"/>
    </row>
    <row r="61" spans="1:18" ht="15.75" customHeight="1">
      <c r="A61" s="628"/>
      <c r="B61" s="631"/>
      <c r="C61" s="226">
        <v>2</v>
      </c>
      <c r="D61" s="619" t="s">
        <v>663</v>
      </c>
      <c r="E61" s="623"/>
      <c r="F61" s="620"/>
      <c r="G61" s="226">
        <v>22</v>
      </c>
      <c r="H61" s="228">
        <v>1592.1053694177797</v>
      </c>
      <c r="I61" s="229">
        <v>72.368425882626369</v>
      </c>
      <c r="J61" s="430">
        <f>I61-I36</f>
        <v>6.687367478545525E-2</v>
      </c>
      <c r="K61" s="610" t="s">
        <v>655</v>
      </c>
      <c r="L61" s="611"/>
      <c r="N61" s="100"/>
      <c r="O61" s="100"/>
      <c r="P61" s="100"/>
      <c r="Q61" s="100"/>
      <c r="R61" s="100"/>
    </row>
    <row r="62" spans="1:18" ht="15.75" customHeight="1">
      <c r="A62" s="628"/>
      <c r="B62" s="631"/>
      <c r="C62" s="226">
        <v>3</v>
      </c>
      <c r="D62" s="619" t="s">
        <v>719</v>
      </c>
      <c r="E62" s="623"/>
      <c r="F62" s="620"/>
      <c r="G62" s="226">
        <v>22</v>
      </c>
      <c r="H62" s="228">
        <v>1592.0178231898572</v>
      </c>
      <c r="I62" s="229">
        <v>72.364446508629882</v>
      </c>
      <c r="J62" s="430">
        <f>I62-I35</f>
        <v>3.4406743934354722E-2</v>
      </c>
      <c r="K62" s="610" t="s">
        <v>655</v>
      </c>
      <c r="L62" s="611"/>
      <c r="N62" s="100"/>
      <c r="O62" s="100"/>
      <c r="P62" s="100"/>
      <c r="Q62" s="100"/>
      <c r="R62" s="100"/>
    </row>
    <row r="63" spans="1:18" ht="15.75" customHeight="1">
      <c r="A63" s="628"/>
      <c r="B63" s="631"/>
      <c r="C63" s="226">
        <v>4</v>
      </c>
      <c r="D63" s="619"/>
      <c r="E63" s="623"/>
      <c r="F63" s="620"/>
      <c r="G63" s="228"/>
      <c r="H63" s="228"/>
      <c r="I63" s="229"/>
      <c r="J63" s="226"/>
      <c r="K63" s="619"/>
      <c r="L63" s="620"/>
      <c r="N63" s="100"/>
      <c r="O63" s="100"/>
      <c r="P63" s="100"/>
      <c r="Q63" s="100"/>
      <c r="R63" s="100"/>
    </row>
    <row r="64" spans="1:18" ht="15.75" customHeight="1">
      <c r="A64" s="628"/>
      <c r="B64" s="631"/>
      <c r="C64" s="226">
        <v>5</v>
      </c>
      <c r="D64" s="619"/>
      <c r="E64" s="623"/>
      <c r="F64" s="620"/>
      <c r="G64" s="226"/>
      <c r="H64" s="228"/>
      <c r="I64" s="229"/>
      <c r="J64" s="226"/>
      <c r="K64" s="619"/>
      <c r="L64" s="620"/>
      <c r="N64" s="100"/>
      <c r="O64" s="100"/>
      <c r="P64" s="100"/>
      <c r="Q64" s="100"/>
      <c r="R64" s="100"/>
    </row>
    <row r="65" spans="1:18" ht="15.75" customHeight="1">
      <c r="A65" s="628"/>
      <c r="B65" s="631"/>
      <c r="C65" s="230" t="s">
        <v>208</v>
      </c>
      <c r="D65" s="619"/>
      <c r="E65" s="623"/>
      <c r="F65" s="620"/>
      <c r="G65" s="226"/>
      <c r="H65" s="228"/>
      <c r="I65" s="229"/>
      <c r="J65" s="226"/>
      <c r="K65" s="619"/>
      <c r="L65" s="620"/>
      <c r="N65" s="100"/>
      <c r="O65" s="100"/>
      <c r="P65" s="100"/>
      <c r="Q65" s="100"/>
      <c r="R65" s="100"/>
    </row>
    <row r="66" spans="1:18" ht="15.75" customHeight="1">
      <c r="A66" s="628"/>
      <c r="B66" s="631"/>
      <c r="C66" s="230" t="s">
        <v>213</v>
      </c>
      <c r="D66" s="619"/>
      <c r="E66" s="623"/>
      <c r="F66" s="620"/>
      <c r="G66" s="226"/>
      <c r="H66" s="228"/>
      <c r="I66" s="229"/>
      <c r="J66" s="226"/>
      <c r="K66" s="619"/>
      <c r="L66" s="620"/>
      <c r="N66" s="100"/>
      <c r="O66" s="100"/>
      <c r="P66" s="100"/>
      <c r="Q66" s="100"/>
      <c r="R66" s="100"/>
    </row>
    <row r="67" spans="1:18" ht="15.75" customHeight="1">
      <c r="A67" s="628"/>
      <c r="B67" s="631"/>
      <c r="C67" s="230" t="s">
        <v>209</v>
      </c>
      <c r="D67" s="619"/>
      <c r="E67" s="623"/>
      <c r="F67" s="620"/>
      <c r="G67" s="226"/>
      <c r="H67" s="228"/>
      <c r="I67" s="229"/>
      <c r="J67" s="226"/>
      <c r="K67" s="619"/>
      <c r="L67" s="620"/>
      <c r="N67" s="100"/>
      <c r="O67" s="100"/>
      <c r="P67" s="100"/>
      <c r="Q67" s="100"/>
      <c r="R67" s="100"/>
    </row>
    <row r="68" spans="1:18" ht="15.75" customHeight="1">
      <c r="A68" s="628"/>
      <c r="B68" s="631"/>
      <c r="C68" s="230" t="s">
        <v>214</v>
      </c>
      <c r="D68" s="619"/>
      <c r="E68" s="623"/>
      <c r="F68" s="620"/>
      <c r="G68" s="226"/>
      <c r="H68" s="228"/>
      <c r="I68" s="229"/>
      <c r="J68" s="226"/>
      <c r="K68" s="619"/>
      <c r="L68" s="620"/>
      <c r="M68" s="100"/>
      <c r="N68" s="100"/>
      <c r="O68" s="100"/>
      <c r="P68" s="100"/>
      <c r="Q68" s="100"/>
      <c r="R68" s="100"/>
    </row>
    <row r="69" spans="1:18" ht="15.75" customHeight="1">
      <c r="A69" s="629"/>
      <c r="B69" s="632"/>
      <c r="C69" s="230" t="s">
        <v>215</v>
      </c>
      <c r="D69" s="619"/>
      <c r="E69" s="623"/>
      <c r="F69" s="620"/>
      <c r="G69" s="226"/>
      <c r="H69" s="228"/>
      <c r="I69" s="229"/>
      <c r="J69" s="226"/>
      <c r="K69" s="619"/>
      <c r="L69" s="620"/>
      <c r="M69" s="100"/>
      <c r="N69" s="100"/>
      <c r="O69" s="100"/>
      <c r="P69" s="100"/>
      <c r="Q69" s="100"/>
      <c r="R69" s="100"/>
    </row>
    <row r="70" spans="1:18" s="105" customFormat="1" ht="15.75" customHeight="1">
      <c r="A70" s="624" t="s">
        <v>191</v>
      </c>
      <c r="B70" s="625"/>
      <c r="C70" s="233" t="s">
        <v>47</v>
      </c>
      <c r="D70" s="624" t="s">
        <v>12</v>
      </c>
      <c r="E70" s="626"/>
      <c r="F70" s="625"/>
      <c r="G70" s="233" t="s">
        <v>46</v>
      </c>
      <c r="H70" s="233" t="s">
        <v>516</v>
      </c>
      <c r="I70" s="233" t="s">
        <v>517</v>
      </c>
      <c r="J70" s="175" t="s">
        <v>353</v>
      </c>
      <c r="K70" s="624" t="s">
        <v>51</v>
      </c>
      <c r="L70" s="625"/>
      <c r="M70" s="131"/>
    </row>
    <row r="71" spans="1:18" ht="15.75" customHeight="1">
      <c r="A71" s="627"/>
      <c r="B71" s="630"/>
      <c r="C71" s="226">
        <v>1</v>
      </c>
      <c r="D71" s="619"/>
      <c r="E71" s="623"/>
      <c r="F71" s="620"/>
      <c r="G71" s="226"/>
      <c r="H71" s="228"/>
      <c r="I71" s="229"/>
      <c r="J71" s="226"/>
      <c r="K71" s="619"/>
      <c r="L71" s="620"/>
      <c r="M71" s="100"/>
      <c r="N71" s="100"/>
      <c r="O71" s="100"/>
      <c r="P71" s="100"/>
      <c r="Q71" s="100"/>
      <c r="R71" s="100"/>
    </row>
    <row r="72" spans="1:18" ht="15.75" customHeight="1">
      <c r="A72" s="628"/>
      <c r="B72" s="631"/>
      <c r="C72" s="226">
        <v>2</v>
      </c>
      <c r="D72" s="619"/>
      <c r="E72" s="623"/>
      <c r="F72" s="620"/>
      <c r="G72" s="226"/>
      <c r="H72" s="228"/>
      <c r="I72" s="229"/>
      <c r="J72" s="226"/>
      <c r="K72" s="619"/>
      <c r="L72" s="620"/>
      <c r="M72" s="100"/>
      <c r="N72" s="100"/>
      <c r="O72" s="100"/>
      <c r="P72" s="100"/>
      <c r="Q72" s="100"/>
      <c r="R72" s="100"/>
    </row>
    <row r="73" spans="1:18" ht="15.75" customHeight="1">
      <c r="A73" s="628"/>
      <c r="B73" s="631"/>
      <c r="C73" s="226">
        <v>3</v>
      </c>
      <c r="D73" s="619"/>
      <c r="E73" s="623"/>
      <c r="F73" s="620"/>
      <c r="G73" s="226"/>
      <c r="H73" s="228"/>
      <c r="I73" s="229"/>
      <c r="J73" s="226"/>
      <c r="K73" s="619"/>
      <c r="L73" s="620"/>
      <c r="M73" s="100"/>
      <c r="N73" s="100"/>
      <c r="O73" s="100"/>
      <c r="P73" s="100"/>
      <c r="Q73" s="100"/>
      <c r="R73" s="100"/>
    </row>
    <row r="74" spans="1:18" ht="15.75" customHeight="1">
      <c r="A74" s="628"/>
      <c r="B74" s="631"/>
      <c r="C74" s="226">
        <v>4</v>
      </c>
      <c r="D74" s="619"/>
      <c r="E74" s="623"/>
      <c r="F74" s="620"/>
      <c r="G74" s="226"/>
      <c r="H74" s="228"/>
      <c r="I74" s="229"/>
      <c r="J74" s="226"/>
      <c r="K74" s="619"/>
      <c r="L74" s="620"/>
      <c r="M74" s="100"/>
      <c r="N74" s="100"/>
      <c r="O74" s="100"/>
      <c r="P74" s="100"/>
      <c r="Q74" s="100"/>
      <c r="R74" s="100"/>
    </row>
    <row r="75" spans="1:18" ht="15.75" customHeight="1">
      <c r="A75" s="628"/>
      <c r="B75" s="631"/>
      <c r="C75" s="226">
        <v>5</v>
      </c>
      <c r="D75" s="619"/>
      <c r="E75" s="623"/>
      <c r="F75" s="620"/>
      <c r="G75" s="226"/>
      <c r="H75" s="228"/>
      <c r="I75" s="229"/>
      <c r="J75" s="226"/>
      <c r="K75" s="619"/>
      <c r="L75" s="620"/>
      <c r="M75" s="100"/>
      <c r="N75" s="100"/>
      <c r="O75" s="100"/>
      <c r="P75" s="100"/>
      <c r="Q75" s="100"/>
      <c r="R75" s="100"/>
    </row>
    <row r="76" spans="1:18" ht="15.75" customHeight="1">
      <c r="A76" s="628"/>
      <c r="B76" s="631"/>
      <c r="C76" s="230" t="s">
        <v>208</v>
      </c>
      <c r="D76" s="619"/>
      <c r="E76" s="623"/>
      <c r="F76" s="620"/>
      <c r="G76" s="226"/>
      <c r="H76" s="228"/>
      <c r="I76" s="229"/>
      <c r="J76" s="226"/>
      <c r="K76" s="619"/>
      <c r="L76" s="620"/>
      <c r="M76" s="100"/>
      <c r="N76" s="100"/>
      <c r="O76" s="100"/>
      <c r="P76" s="100"/>
      <c r="Q76" s="100"/>
      <c r="R76" s="100"/>
    </row>
    <row r="77" spans="1:18" ht="15.75" customHeight="1">
      <c r="A77" s="628"/>
      <c r="B77" s="631"/>
      <c r="C77" s="230" t="s">
        <v>213</v>
      </c>
      <c r="D77" s="619"/>
      <c r="E77" s="623"/>
      <c r="F77" s="620"/>
      <c r="G77" s="226"/>
      <c r="H77" s="228"/>
      <c r="I77" s="229"/>
      <c r="J77" s="226"/>
      <c r="K77" s="619"/>
      <c r="L77" s="620"/>
      <c r="M77" s="100"/>
      <c r="N77" s="100"/>
      <c r="O77" s="100"/>
      <c r="P77" s="100"/>
      <c r="Q77" s="100"/>
      <c r="R77" s="100"/>
    </row>
    <row r="78" spans="1:18" ht="15.75" customHeight="1">
      <c r="A78" s="628"/>
      <c r="B78" s="631"/>
      <c r="C78" s="230" t="s">
        <v>209</v>
      </c>
      <c r="D78" s="619"/>
      <c r="E78" s="623"/>
      <c r="F78" s="620"/>
      <c r="G78" s="226"/>
      <c r="H78" s="228"/>
      <c r="I78" s="229"/>
      <c r="J78" s="226"/>
      <c r="K78" s="619"/>
      <c r="L78" s="620"/>
      <c r="M78" s="100"/>
      <c r="N78" s="100"/>
      <c r="O78" s="100"/>
      <c r="P78" s="100"/>
      <c r="Q78" s="100"/>
      <c r="R78" s="100"/>
    </row>
    <row r="79" spans="1:18" ht="15.75" customHeight="1">
      <c r="A79" s="628"/>
      <c r="B79" s="631"/>
      <c r="C79" s="230" t="s">
        <v>214</v>
      </c>
      <c r="D79" s="619"/>
      <c r="E79" s="623"/>
      <c r="F79" s="620"/>
      <c r="G79" s="226"/>
      <c r="H79" s="228"/>
      <c r="I79" s="229"/>
      <c r="J79" s="226"/>
      <c r="K79" s="619"/>
      <c r="L79" s="620"/>
      <c r="M79" s="100"/>
      <c r="N79" s="100"/>
      <c r="O79" s="100"/>
      <c r="P79" s="100"/>
      <c r="Q79" s="100"/>
      <c r="R79" s="100"/>
    </row>
    <row r="80" spans="1:18" ht="15.75" customHeight="1">
      <c r="A80" s="629"/>
      <c r="B80" s="632"/>
      <c r="C80" s="230" t="s">
        <v>215</v>
      </c>
      <c r="D80" s="619"/>
      <c r="E80" s="623"/>
      <c r="F80" s="620"/>
      <c r="G80" s="226"/>
      <c r="H80" s="228"/>
      <c r="I80" s="229"/>
      <c r="J80" s="226"/>
      <c r="K80" s="619"/>
      <c r="L80" s="620"/>
      <c r="M80" s="100"/>
      <c r="N80" s="100"/>
      <c r="O80" s="100"/>
      <c r="P80" s="100"/>
      <c r="Q80" s="100"/>
      <c r="R80" s="100"/>
    </row>
    <row r="81" spans="1:18" ht="15.75" customHeight="1">
      <c r="A81" s="616" t="s">
        <v>841</v>
      </c>
      <c r="B81" s="616"/>
      <c r="C81" s="616"/>
      <c r="D81" s="616"/>
      <c r="E81" s="616"/>
      <c r="F81" s="616"/>
      <c r="G81" s="616"/>
      <c r="H81" s="616"/>
      <c r="I81" s="616"/>
      <c r="J81" s="616"/>
      <c r="K81" s="616"/>
      <c r="L81" s="616"/>
      <c r="M81" s="100"/>
      <c r="N81" s="100"/>
      <c r="O81" s="100"/>
      <c r="P81" s="100"/>
      <c r="Q81" s="100"/>
      <c r="R81" s="100"/>
    </row>
    <row r="82" spans="1:18" s="101" customFormat="1" ht="15.75" customHeight="1">
      <c r="A82" s="616"/>
      <c r="B82" s="616"/>
      <c r="C82" s="616"/>
      <c r="D82" s="616"/>
      <c r="E82" s="616"/>
      <c r="F82" s="616"/>
      <c r="G82" s="616"/>
      <c r="H82" s="616"/>
      <c r="I82" s="616"/>
      <c r="J82" s="616"/>
      <c r="K82" s="616"/>
      <c r="L82" s="616"/>
    </row>
    <row r="83" spans="1:18" s="107" customFormat="1" ht="16.350000000000001" customHeight="1">
      <c r="A83" s="627" t="s">
        <v>165</v>
      </c>
      <c r="B83" s="191">
        <v>1</v>
      </c>
      <c r="C83" s="191">
        <v>2</v>
      </c>
      <c r="D83" s="191">
        <v>3</v>
      </c>
      <c r="E83" s="191">
        <v>4</v>
      </c>
      <c r="F83" s="191">
        <v>5</v>
      </c>
      <c r="G83" s="191">
        <v>6</v>
      </c>
      <c r="H83" s="191">
        <v>7</v>
      </c>
      <c r="I83" s="191">
        <v>8</v>
      </c>
      <c r="J83" s="217">
        <v>9</v>
      </c>
      <c r="K83" s="218"/>
      <c r="L83" s="218"/>
      <c r="M83" s="130"/>
    </row>
    <row r="84" spans="1:18" ht="16.350000000000001" customHeight="1">
      <c r="A84" s="629"/>
      <c r="B84" s="221" t="s">
        <v>210</v>
      </c>
      <c r="C84" s="221" t="s">
        <v>158</v>
      </c>
      <c r="D84" s="221" t="s">
        <v>211</v>
      </c>
      <c r="E84" s="221" t="s">
        <v>159</v>
      </c>
      <c r="F84" s="221" t="s">
        <v>140</v>
      </c>
      <c r="G84" s="222" t="s">
        <v>138</v>
      </c>
      <c r="H84" s="223" t="s">
        <v>212</v>
      </c>
      <c r="I84" s="222" t="s">
        <v>515</v>
      </c>
      <c r="J84" s="235" t="s">
        <v>144</v>
      </c>
      <c r="K84" s="224"/>
      <c r="L84" s="224"/>
      <c r="N84" s="100"/>
      <c r="O84" s="100"/>
      <c r="P84" s="100"/>
      <c r="Q84" s="100"/>
      <c r="R84" s="100"/>
    </row>
    <row r="85" spans="1:18" s="107" customFormat="1" ht="15.75" customHeight="1">
      <c r="A85" s="633" t="s">
        <v>191</v>
      </c>
      <c r="B85" s="634"/>
      <c r="C85" s="175" t="s">
        <v>47</v>
      </c>
      <c r="D85" s="633" t="s">
        <v>12</v>
      </c>
      <c r="E85" s="635"/>
      <c r="F85" s="634"/>
      <c r="G85" s="175" t="s">
        <v>46</v>
      </c>
      <c r="H85" s="175" t="s">
        <v>516</v>
      </c>
      <c r="I85" s="175" t="s">
        <v>517</v>
      </c>
      <c r="J85" s="175" t="s">
        <v>353</v>
      </c>
      <c r="K85" s="633" t="s">
        <v>51</v>
      </c>
      <c r="L85" s="634"/>
      <c r="M85" s="130"/>
    </row>
    <row r="86" spans="1:18" ht="15.75" customHeight="1">
      <c r="A86" s="627">
        <f>J83</f>
        <v>9</v>
      </c>
      <c r="B86" s="630" t="str">
        <f>J84</f>
        <v>微波小吃</v>
      </c>
      <c r="C86" s="226">
        <v>1</v>
      </c>
      <c r="D86" s="619" t="s">
        <v>428</v>
      </c>
      <c r="E86" s="623"/>
      <c r="F86" s="620"/>
      <c r="G86" s="226">
        <v>13</v>
      </c>
      <c r="H86" s="228">
        <v>1077.7516320719278</v>
      </c>
      <c r="I86" s="229">
        <v>82.903971697840603</v>
      </c>
      <c r="J86" s="430">
        <f>I86-I60</f>
        <v>8.370862255574707E-3</v>
      </c>
      <c r="K86" s="610" t="s">
        <v>655</v>
      </c>
      <c r="L86" s="611"/>
      <c r="N86" s="100"/>
      <c r="O86" s="100"/>
      <c r="P86" s="100"/>
      <c r="Q86" s="100"/>
      <c r="R86" s="100"/>
    </row>
    <row r="87" spans="1:18" ht="15.75" customHeight="1">
      <c r="A87" s="628"/>
      <c r="B87" s="631"/>
      <c r="C87" s="226">
        <v>2</v>
      </c>
      <c r="D87" s="619" t="s">
        <v>663</v>
      </c>
      <c r="E87" s="623"/>
      <c r="F87" s="620"/>
      <c r="G87" s="226">
        <v>22</v>
      </c>
      <c r="H87" s="228">
        <v>1593.3895045811041</v>
      </c>
      <c r="I87" s="229">
        <v>72.426795662777479</v>
      </c>
      <c r="J87" s="430">
        <f>I87-I61</f>
        <v>5.8369780151110717E-2</v>
      </c>
      <c r="K87" s="610" t="s">
        <v>655</v>
      </c>
      <c r="L87" s="611"/>
      <c r="N87" s="100"/>
      <c r="O87" s="100"/>
      <c r="P87" s="100"/>
      <c r="Q87" s="100"/>
      <c r="R87" s="100"/>
    </row>
    <row r="88" spans="1:18" ht="15.75" customHeight="1">
      <c r="A88" s="628"/>
      <c r="B88" s="631"/>
      <c r="C88" s="226">
        <v>3</v>
      </c>
      <c r="D88" s="619" t="s">
        <v>719</v>
      </c>
      <c r="E88" s="623"/>
      <c r="F88" s="620"/>
      <c r="G88" s="226">
        <v>22</v>
      </c>
      <c r="H88" s="228">
        <v>1593.1168632652705</v>
      </c>
      <c r="I88" s="229">
        <v>72.414402875694108</v>
      </c>
      <c r="J88" s="430">
        <f>I88-I62</f>
        <v>4.9956367064226015E-2</v>
      </c>
      <c r="K88" s="610" t="s">
        <v>655</v>
      </c>
      <c r="L88" s="611"/>
      <c r="N88" s="100"/>
      <c r="O88" s="100"/>
      <c r="P88" s="100"/>
      <c r="Q88" s="100"/>
      <c r="R88" s="100"/>
    </row>
    <row r="89" spans="1:18" ht="15.75" customHeight="1">
      <c r="A89" s="628"/>
      <c r="B89" s="631"/>
      <c r="C89" s="226">
        <v>4</v>
      </c>
      <c r="D89" s="619"/>
      <c r="E89" s="623"/>
      <c r="F89" s="620"/>
      <c r="G89" s="228"/>
      <c r="H89" s="228"/>
      <c r="I89" s="229"/>
      <c r="J89" s="226"/>
      <c r="K89" s="619"/>
      <c r="L89" s="620"/>
      <c r="N89" s="100"/>
      <c r="O89" s="100"/>
      <c r="P89" s="100"/>
      <c r="Q89" s="100"/>
      <c r="R89" s="100"/>
    </row>
    <row r="90" spans="1:18" ht="15.75" customHeight="1">
      <c r="A90" s="628"/>
      <c r="B90" s="631"/>
      <c r="C90" s="226">
        <v>5</v>
      </c>
      <c r="D90" s="619"/>
      <c r="E90" s="623"/>
      <c r="F90" s="620"/>
      <c r="G90" s="226"/>
      <c r="H90" s="228"/>
      <c r="I90" s="229"/>
      <c r="J90" s="226"/>
      <c r="K90" s="619"/>
      <c r="L90" s="620"/>
      <c r="N90" s="100"/>
      <c r="O90" s="100"/>
      <c r="P90" s="100"/>
      <c r="Q90" s="100"/>
      <c r="R90" s="100"/>
    </row>
    <row r="91" spans="1:18" ht="15.75" customHeight="1">
      <c r="A91" s="628"/>
      <c r="B91" s="631"/>
      <c r="C91" s="230" t="s">
        <v>208</v>
      </c>
      <c r="D91" s="619"/>
      <c r="E91" s="623"/>
      <c r="F91" s="620"/>
      <c r="G91" s="226"/>
      <c r="H91" s="228"/>
      <c r="I91" s="229"/>
      <c r="J91" s="226"/>
      <c r="K91" s="619"/>
      <c r="L91" s="620"/>
      <c r="N91" s="100"/>
      <c r="O91" s="100"/>
      <c r="P91" s="100"/>
      <c r="Q91" s="100"/>
      <c r="R91" s="100"/>
    </row>
    <row r="92" spans="1:18" ht="15.75" customHeight="1">
      <c r="A92" s="628"/>
      <c r="B92" s="631"/>
      <c r="C92" s="230" t="s">
        <v>213</v>
      </c>
      <c r="D92" s="619"/>
      <c r="E92" s="623"/>
      <c r="F92" s="620"/>
      <c r="G92" s="226"/>
      <c r="H92" s="228"/>
      <c r="I92" s="229"/>
      <c r="J92" s="226"/>
      <c r="K92" s="619"/>
      <c r="L92" s="620"/>
      <c r="N92" s="100"/>
      <c r="O92" s="100"/>
      <c r="P92" s="100"/>
      <c r="Q92" s="100"/>
      <c r="R92" s="100"/>
    </row>
    <row r="93" spans="1:18" ht="15.75" customHeight="1">
      <c r="A93" s="628"/>
      <c r="B93" s="631"/>
      <c r="C93" s="230" t="s">
        <v>209</v>
      </c>
      <c r="D93" s="619"/>
      <c r="E93" s="623"/>
      <c r="F93" s="620"/>
      <c r="G93" s="226"/>
      <c r="H93" s="228"/>
      <c r="I93" s="229"/>
      <c r="J93" s="226"/>
      <c r="K93" s="619"/>
      <c r="L93" s="620"/>
      <c r="N93" s="100"/>
      <c r="O93" s="100"/>
      <c r="P93" s="100"/>
      <c r="Q93" s="100"/>
      <c r="R93" s="100"/>
    </row>
    <row r="94" spans="1:18" ht="15.75" customHeight="1">
      <c r="A94" s="628"/>
      <c r="B94" s="631"/>
      <c r="C94" s="230" t="s">
        <v>214</v>
      </c>
      <c r="D94" s="619"/>
      <c r="E94" s="623"/>
      <c r="F94" s="620"/>
      <c r="G94" s="226"/>
      <c r="H94" s="228"/>
      <c r="I94" s="229"/>
      <c r="J94" s="226"/>
      <c r="K94" s="619"/>
      <c r="L94" s="620"/>
      <c r="M94" s="100"/>
      <c r="N94" s="100"/>
      <c r="O94" s="100"/>
      <c r="P94" s="100"/>
      <c r="Q94" s="100"/>
      <c r="R94" s="100"/>
    </row>
    <row r="95" spans="1:18" ht="15.75" customHeight="1">
      <c r="A95" s="629"/>
      <c r="B95" s="632"/>
      <c r="C95" s="230" t="s">
        <v>215</v>
      </c>
      <c r="D95" s="619"/>
      <c r="E95" s="623"/>
      <c r="F95" s="620"/>
      <c r="G95" s="226"/>
      <c r="H95" s="228"/>
      <c r="I95" s="229"/>
      <c r="J95" s="226"/>
      <c r="K95" s="619"/>
      <c r="L95" s="620"/>
      <c r="M95" s="100"/>
      <c r="N95" s="100"/>
      <c r="O95" s="100"/>
      <c r="P95" s="100"/>
      <c r="Q95" s="100"/>
      <c r="R95" s="100"/>
    </row>
    <row r="96" spans="1:18" s="105" customFormat="1" ht="15.75" customHeight="1">
      <c r="A96" s="624" t="s">
        <v>191</v>
      </c>
      <c r="B96" s="625"/>
      <c r="C96" s="233" t="s">
        <v>47</v>
      </c>
      <c r="D96" s="624" t="s">
        <v>12</v>
      </c>
      <c r="E96" s="626"/>
      <c r="F96" s="625"/>
      <c r="G96" s="233" t="s">
        <v>46</v>
      </c>
      <c r="H96" s="233" t="s">
        <v>516</v>
      </c>
      <c r="I96" s="233" t="s">
        <v>517</v>
      </c>
      <c r="J96" s="175" t="s">
        <v>353</v>
      </c>
      <c r="K96" s="624" t="s">
        <v>51</v>
      </c>
      <c r="L96" s="625"/>
      <c r="M96" s="131"/>
    </row>
    <row r="97" spans="1:18" ht="15.75" customHeight="1">
      <c r="A97" s="627"/>
      <c r="B97" s="630"/>
      <c r="C97" s="226">
        <v>1</v>
      </c>
      <c r="D97" s="619"/>
      <c r="E97" s="623"/>
      <c r="F97" s="620"/>
      <c r="G97" s="226"/>
      <c r="H97" s="228"/>
      <c r="I97" s="229"/>
      <c r="J97" s="226"/>
      <c r="K97" s="619"/>
      <c r="L97" s="620"/>
      <c r="M97" s="100"/>
      <c r="N97" s="100"/>
      <c r="O97" s="100"/>
      <c r="P97" s="100"/>
      <c r="Q97" s="100"/>
      <c r="R97" s="100"/>
    </row>
    <row r="98" spans="1:18" ht="15.75" customHeight="1">
      <c r="A98" s="628"/>
      <c r="B98" s="631"/>
      <c r="C98" s="226">
        <v>2</v>
      </c>
      <c r="D98" s="619"/>
      <c r="E98" s="623"/>
      <c r="F98" s="620"/>
      <c r="G98" s="226"/>
      <c r="H98" s="228"/>
      <c r="I98" s="229"/>
      <c r="J98" s="226"/>
      <c r="K98" s="619"/>
      <c r="L98" s="620"/>
      <c r="M98" s="100"/>
      <c r="N98" s="100"/>
      <c r="O98" s="100"/>
      <c r="P98" s="100"/>
      <c r="Q98" s="100"/>
      <c r="R98" s="100"/>
    </row>
    <row r="99" spans="1:18" ht="15.75" customHeight="1">
      <c r="A99" s="628"/>
      <c r="B99" s="631"/>
      <c r="C99" s="226">
        <v>3</v>
      </c>
      <c r="D99" s="619"/>
      <c r="E99" s="623"/>
      <c r="F99" s="620"/>
      <c r="G99" s="226"/>
      <c r="H99" s="228"/>
      <c r="I99" s="229"/>
      <c r="J99" s="226"/>
      <c r="K99" s="619"/>
      <c r="L99" s="620"/>
      <c r="M99" s="100"/>
      <c r="N99" s="100"/>
      <c r="O99" s="100"/>
      <c r="P99" s="100"/>
      <c r="Q99" s="100"/>
      <c r="R99" s="100"/>
    </row>
    <row r="100" spans="1:18" ht="15.75" customHeight="1">
      <c r="A100" s="628"/>
      <c r="B100" s="631"/>
      <c r="C100" s="226">
        <v>4</v>
      </c>
      <c r="D100" s="619"/>
      <c r="E100" s="623"/>
      <c r="F100" s="620"/>
      <c r="G100" s="226"/>
      <c r="H100" s="228"/>
      <c r="I100" s="229"/>
      <c r="J100" s="226"/>
      <c r="K100" s="619"/>
      <c r="L100" s="620"/>
      <c r="M100" s="100"/>
      <c r="N100" s="100"/>
      <c r="O100" s="100"/>
      <c r="P100" s="100"/>
      <c r="Q100" s="100"/>
      <c r="R100" s="100"/>
    </row>
    <row r="101" spans="1:18" ht="15.75" customHeight="1">
      <c r="A101" s="628"/>
      <c r="B101" s="631"/>
      <c r="C101" s="226">
        <v>5</v>
      </c>
      <c r="D101" s="619"/>
      <c r="E101" s="623"/>
      <c r="F101" s="620"/>
      <c r="G101" s="226"/>
      <c r="H101" s="228"/>
      <c r="I101" s="229"/>
      <c r="J101" s="226"/>
      <c r="K101" s="619"/>
      <c r="L101" s="620"/>
      <c r="M101" s="100"/>
      <c r="N101" s="100"/>
      <c r="O101" s="100"/>
      <c r="P101" s="100"/>
      <c r="Q101" s="100"/>
      <c r="R101" s="100"/>
    </row>
    <row r="102" spans="1:18" ht="15.75" customHeight="1">
      <c r="A102" s="628"/>
      <c r="B102" s="631"/>
      <c r="C102" s="230" t="s">
        <v>208</v>
      </c>
      <c r="D102" s="619"/>
      <c r="E102" s="623"/>
      <c r="F102" s="620"/>
      <c r="G102" s="226"/>
      <c r="H102" s="228"/>
      <c r="I102" s="229"/>
      <c r="J102" s="226"/>
      <c r="K102" s="619"/>
      <c r="L102" s="620"/>
      <c r="M102" s="100"/>
      <c r="N102" s="100"/>
      <c r="O102" s="100"/>
      <c r="P102" s="100"/>
      <c r="Q102" s="100"/>
      <c r="R102" s="100"/>
    </row>
    <row r="103" spans="1:18" ht="15.75" customHeight="1">
      <c r="A103" s="628"/>
      <c r="B103" s="631"/>
      <c r="C103" s="230" t="s">
        <v>213</v>
      </c>
      <c r="D103" s="619"/>
      <c r="E103" s="623"/>
      <c r="F103" s="620"/>
      <c r="G103" s="226"/>
      <c r="H103" s="228"/>
      <c r="I103" s="229"/>
      <c r="J103" s="226"/>
      <c r="K103" s="619"/>
      <c r="L103" s="620"/>
      <c r="M103" s="100"/>
      <c r="N103" s="100"/>
      <c r="O103" s="100"/>
      <c r="P103" s="100"/>
      <c r="Q103" s="100"/>
      <c r="R103" s="100"/>
    </row>
    <row r="104" spans="1:18" ht="15.75" customHeight="1">
      <c r="A104" s="628"/>
      <c r="B104" s="631"/>
      <c r="C104" s="230" t="s">
        <v>209</v>
      </c>
      <c r="D104" s="619"/>
      <c r="E104" s="623"/>
      <c r="F104" s="620"/>
      <c r="G104" s="226"/>
      <c r="H104" s="228"/>
      <c r="I104" s="229"/>
      <c r="J104" s="226"/>
      <c r="K104" s="619"/>
      <c r="L104" s="620"/>
      <c r="M104" s="100"/>
      <c r="N104" s="100"/>
      <c r="O104" s="100"/>
      <c r="P104" s="100"/>
      <c r="Q104" s="100"/>
      <c r="R104" s="100"/>
    </row>
    <row r="105" spans="1:18" ht="15.75" customHeight="1">
      <c r="A105" s="628"/>
      <c r="B105" s="631"/>
      <c r="C105" s="230" t="s">
        <v>214</v>
      </c>
      <c r="D105" s="619"/>
      <c r="E105" s="623"/>
      <c r="F105" s="620"/>
      <c r="G105" s="226"/>
      <c r="H105" s="228"/>
      <c r="I105" s="229"/>
      <c r="J105" s="226"/>
      <c r="K105" s="619"/>
      <c r="L105" s="620"/>
      <c r="M105" s="100"/>
      <c r="N105" s="100"/>
      <c r="O105" s="100"/>
      <c r="P105" s="100"/>
      <c r="Q105" s="100"/>
      <c r="R105" s="100"/>
    </row>
    <row r="106" spans="1:18" ht="15.75" customHeight="1">
      <c r="A106" s="629"/>
      <c r="B106" s="632"/>
      <c r="C106" s="230" t="s">
        <v>215</v>
      </c>
      <c r="D106" s="619"/>
      <c r="E106" s="623"/>
      <c r="F106" s="620"/>
      <c r="G106" s="226"/>
      <c r="H106" s="228"/>
      <c r="I106" s="229"/>
      <c r="J106" s="226"/>
      <c r="K106" s="619"/>
      <c r="L106" s="620"/>
      <c r="M106" s="100"/>
      <c r="N106" s="100"/>
      <c r="O106" s="100"/>
      <c r="P106" s="100"/>
      <c r="Q106" s="100"/>
      <c r="R106" s="100"/>
    </row>
    <row r="107" spans="1:18" ht="15.75" customHeight="1">
      <c r="A107" s="616" t="s">
        <v>903</v>
      </c>
      <c r="B107" s="616"/>
      <c r="C107" s="616"/>
      <c r="D107" s="616"/>
      <c r="E107" s="616"/>
      <c r="F107" s="616"/>
      <c r="G107" s="616"/>
      <c r="H107" s="616"/>
      <c r="I107" s="616"/>
      <c r="J107" s="616"/>
      <c r="K107" s="616"/>
      <c r="L107" s="616"/>
      <c r="M107" s="100"/>
      <c r="N107" s="100"/>
      <c r="O107" s="100"/>
      <c r="P107" s="100"/>
      <c r="Q107" s="100"/>
      <c r="R107" s="100"/>
    </row>
    <row r="108" spans="1:18" s="101" customFormat="1" ht="15.75" customHeight="1">
      <c r="A108" s="616"/>
      <c r="B108" s="616"/>
      <c r="C108" s="616"/>
      <c r="D108" s="616"/>
      <c r="E108" s="616"/>
      <c r="F108" s="616"/>
      <c r="G108" s="616"/>
      <c r="H108" s="616"/>
      <c r="I108" s="616"/>
      <c r="J108" s="616"/>
      <c r="K108" s="616"/>
      <c r="L108" s="616"/>
    </row>
    <row r="109" spans="1:18" s="107" customFormat="1" ht="16.350000000000001" customHeight="1">
      <c r="A109" s="627" t="s">
        <v>165</v>
      </c>
      <c r="B109" s="191">
        <v>1</v>
      </c>
      <c r="C109" s="191">
        <v>2</v>
      </c>
      <c r="D109" s="191">
        <v>3</v>
      </c>
      <c r="E109" s="191">
        <v>4</v>
      </c>
      <c r="F109" s="191">
        <v>5</v>
      </c>
      <c r="G109" s="191">
        <v>6</v>
      </c>
      <c r="H109" s="191">
        <v>7</v>
      </c>
      <c r="I109" s="191">
        <v>8</v>
      </c>
      <c r="J109" s="217">
        <v>9</v>
      </c>
      <c r="K109" s="218"/>
      <c r="L109" s="218"/>
      <c r="M109" s="130"/>
    </row>
    <row r="110" spans="1:18" ht="16.350000000000001" customHeight="1">
      <c r="A110" s="629"/>
      <c r="B110" s="221" t="s">
        <v>210</v>
      </c>
      <c r="C110" s="221" t="s">
        <v>158</v>
      </c>
      <c r="D110" s="221" t="s">
        <v>211</v>
      </c>
      <c r="E110" s="221" t="s">
        <v>159</v>
      </c>
      <c r="F110" s="221" t="s">
        <v>140</v>
      </c>
      <c r="G110" s="222" t="s">
        <v>138</v>
      </c>
      <c r="H110" s="223" t="s">
        <v>212</v>
      </c>
      <c r="I110" s="222" t="s">
        <v>515</v>
      </c>
      <c r="J110" s="235" t="s">
        <v>144</v>
      </c>
      <c r="K110" s="224"/>
      <c r="L110" s="224"/>
      <c r="N110" s="100"/>
      <c r="O110" s="100"/>
      <c r="P110" s="100"/>
      <c r="Q110" s="100"/>
      <c r="R110" s="100"/>
    </row>
    <row r="111" spans="1:18" s="107" customFormat="1" ht="15.75" customHeight="1">
      <c r="A111" s="633" t="s">
        <v>191</v>
      </c>
      <c r="B111" s="634"/>
      <c r="C111" s="175" t="s">
        <v>47</v>
      </c>
      <c r="D111" s="633" t="s">
        <v>12</v>
      </c>
      <c r="E111" s="635"/>
      <c r="F111" s="634"/>
      <c r="G111" s="175" t="s">
        <v>46</v>
      </c>
      <c r="H111" s="175" t="s">
        <v>516</v>
      </c>
      <c r="I111" s="175" t="s">
        <v>517</v>
      </c>
      <c r="J111" s="175" t="s">
        <v>353</v>
      </c>
      <c r="K111" s="633" t="s">
        <v>51</v>
      </c>
      <c r="L111" s="634"/>
      <c r="M111" s="130"/>
    </row>
    <row r="112" spans="1:18" ht="15.75" customHeight="1">
      <c r="A112" s="627">
        <f>J109</f>
        <v>9</v>
      </c>
      <c r="B112" s="630" t="str">
        <f>J110</f>
        <v>微波小吃</v>
      </c>
      <c r="C112" s="226">
        <v>1</v>
      </c>
      <c r="D112" s="619" t="s">
        <v>428</v>
      </c>
      <c r="E112" s="623"/>
      <c r="F112" s="620"/>
      <c r="G112" s="226">
        <v>13</v>
      </c>
      <c r="H112" s="228">
        <v>1077.780637091915</v>
      </c>
      <c r="I112" s="229">
        <v>82.906202853224258</v>
      </c>
      <c r="J112" s="430">
        <f>I112-I86</f>
        <v>2.2311553836544817E-3</v>
      </c>
      <c r="K112" s="619"/>
      <c r="L112" s="620"/>
      <c r="N112" s="100"/>
      <c r="O112" s="100"/>
      <c r="P112" s="100"/>
      <c r="Q112" s="100"/>
      <c r="R112" s="100"/>
    </row>
    <row r="113" spans="1:18" ht="15.75" customHeight="1">
      <c r="A113" s="628"/>
      <c r="B113" s="631"/>
      <c r="C113" s="226">
        <v>2</v>
      </c>
      <c r="D113" s="619" t="s">
        <v>663</v>
      </c>
      <c r="E113" s="623"/>
      <c r="F113" s="620"/>
      <c r="G113" s="226">
        <v>22</v>
      </c>
      <c r="H113" s="228">
        <v>1593.5881446692222</v>
      </c>
      <c r="I113" s="229">
        <v>72.435824757691918</v>
      </c>
      <c r="J113" s="430">
        <f>I113-I87</f>
        <v>9.0290949144389288E-3</v>
      </c>
      <c r="K113" s="619"/>
      <c r="L113" s="620"/>
      <c r="N113" s="100"/>
      <c r="O113" s="100"/>
      <c r="P113" s="100"/>
      <c r="Q113" s="100"/>
      <c r="R113" s="100"/>
    </row>
    <row r="114" spans="1:18" ht="15.75" customHeight="1">
      <c r="A114" s="628"/>
      <c r="B114" s="631"/>
      <c r="C114" s="226">
        <v>3</v>
      </c>
      <c r="D114" s="619" t="s">
        <v>719</v>
      </c>
      <c r="E114" s="623"/>
      <c r="F114" s="620"/>
      <c r="G114" s="226">
        <v>22</v>
      </c>
      <c r="H114" s="228">
        <v>1593.4452392906719</v>
      </c>
      <c r="I114" s="229">
        <v>72.429329058666909</v>
      </c>
      <c r="J114" s="430">
        <f>I114-I88</f>
        <v>1.4926182972800461E-2</v>
      </c>
      <c r="K114" s="619"/>
      <c r="L114" s="620"/>
      <c r="N114" s="100"/>
      <c r="O114" s="100"/>
      <c r="P114" s="100"/>
      <c r="Q114" s="100"/>
      <c r="R114" s="100"/>
    </row>
    <row r="115" spans="1:18" ht="15.75" customHeight="1">
      <c r="A115" s="628"/>
      <c r="B115" s="631"/>
      <c r="C115" s="226">
        <v>4</v>
      </c>
      <c r="D115" s="619"/>
      <c r="E115" s="623"/>
      <c r="F115" s="620"/>
      <c r="G115" s="228"/>
      <c r="H115" s="228"/>
      <c r="I115" s="229"/>
      <c r="J115" s="226"/>
      <c r="K115" s="619"/>
      <c r="L115" s="620"/>
      <c r="N115" s="100"/>
      <c r="O115" s="100"/>
      <c r="P115" s="100"/>
      <c r="Q115" s="100"/>
      <c r="R115" s="100"/>
    </row>
    <row r="116" spans="1:18" ht="15.75" customHeight="1">
      <c r="A116" s="628"/>
      <c r="B116" s="631"/>
      <c r="C116" s="226">
        <v>5</v>
      </c>
      <c r="D116" s="619"/>
      <c r="E116" s="623"/>
      <c r="F116" s="620"/>
      <c r="G116" s="226"/>
      <c r="H116" s="228"/>
      <c r="I116" s="229"/>
      <c r="J116" s="226"/>
      <c r="K116" s="619"/>
      <c r="L116" s="620"/>
      <c r="N116" s="100"/>
      <c r="O116" s="100"/>
      <c r="P116" s="100"/>
      <c r="Q116" s="100"/>
      <c r="R116" s="100"/>
    </row>
    <row r="117" spans="1:18" ht="15.75" customHeight="1">
      <c r="A117" s="628"/>
      <c r="B117" s="631"/>
      <c r="C117" s="230" t="s">
        <v>208</v>
      </c>
      <c r="D117" s="619"/>
      <c r="E117" s="623"/>
      <c r="F117" s="620"/>
      <c r="G117" s="226"/>
      <c r="H117" s="228"/>
      <c r="I117" s="229"/>
      <c r="J117" s="226"/>
      <c r="K117" s="619"/>
      <c r="L117" s="620"/>
      <c r="N117" s="100"/>
      <c r="O117" s="100"/>
      <c r="P117" s="100"/>
      <c r="Q117" s="100"/>
      <c r="R117" s="100"/>
    </row>
    <row r="118" spans="1:18" ht="15.75" customHeight="1">
      <c r="A118" s="628"/>
      <c r="B118" s="631"/>
      <c r="C118" s="230" t="s">
        <v>213</v>
      </c>
      <c r="D118" s="619"/>
      <c r="E118" s="623"/>
      <c r="F118" s="620"/>
      <c r="G118" s="226"/>
      <c r="H118" s="228"/>
      <c r="I118" s="229"/>
      <c r="J118" s="226"/>
      <c r="K118" s="619"/>
      <c r="L118" s="620"/>
      <c r="N118" s="100"/>
      <c r="O118" s="100"/>
      <c r="P118" s="100"/>
      <c r="Q118" s="100"/>
      <c r="R118" s="100"/>
    </row>
    <row r="119" spans="1:18" ht="15.75" customHeight="1">
      <c r="A119" s="628"/>
      <c r="B119" s="631"/>
      <c r="C119" s="230" t="s">
        <v>209</v>
      </c>
      <c r="D119" s="619"/>
      <c r="E119" s="623"/>
      <c r="F119" s="620"/>
      <c r="G119" s="226"/>
      <c r="H119" s="228"/>
      <c r="I119" s="229"/>
      <c r="J119" s="226"/>
      <c r="K119" s="619"/>
      <c r="L119" s="620"/>
      <c r="N119" s="100"/>
      <c r="O119" s="100"/>
      <c r="P119" s="100"/>
      <c r="Q119" s="100"/>
      <c r="R119" s="100"/>
    </row>
    <row r="120" spans="1:18" ht="15.75" customHeight="1">
      <c r="A120" s="628"/>
      <c r="B120" s="631"/>
      <c r="C120" s="230" t="s">
        <v>214</v>
      </c>
      <c r="D120" s="619"/>
      <c r="E120" s="623"/>
      <c r="F120" s="620"/>
      <c r="G120" s="226"/>
      <c r="H120" s="228"/>
      <c r="I120" s="229"/>
      <c r="J120" s="226"/>
      <c r="K120" s="619"/>
      <c r="L120" s="620"/>
      <c r="M120" s="100"/>
      <c r="N120" s="100"/>
      <c r="O120" s="100"/>
      <c r="P120" s="100"/>
      <c r="Q120" s="100"/>
      <c r="R120" s="100"/>
    </row>
    <row r="121" spans="1:18" ht="15.75" customHeight="1">
      <c r="A121" s="629"/>
      <c r="B121" s="632"/>
      <c r="C121" s="230" t="s">
        <v>215</v>
      </c>
      <c r="D121" s="619"/>
      <c r="E121" s="623"/>
      <c r="F121" s="620"/>
      <c r="G121" s="226"/>
      <c r="H121" s="228"/>
      <c r="I121" s="229"/>
      <c r="J121" s="226"/>
      <c r="K121" s="619"/>
      <c r="L121" s="620"/>
      <c r="M121" s="100"/>
      <c r="N121" s="100"/>
      <c r="O121" s="100"/>
      <c r="P121" s="100"/>
      <c r="Q121" s="100"/>
      <c r="R121" s="100"/>
    </row>
    <row r="122" spans="1:18" s="105" customFormat="1" ht="15.75" customHeight="1">
      <c r="A122" s="624" t="s">
        <v>191</v>
      </c>
      <c r="B122" s="625"/>
      <c r="C122" s="233" t="s">
        <v>47</v>
      </c>
      <c r="D122" s="624" t="s">
        <v>12</v>
      </c>
      <c r="E122" s="626"/>
      <c r="F122" s="625"/>
      <c r="G122" s="233" t="s">
        <v>46</v>
      </c>
      <c r="H122" s="233" t="s">
        <v>516</v>
      </c>
      <c r="I122" s="233" t="s">
        <v>517</v>
      </c>
      <c r="J122" s="175" t="s">
        <v>353</v>
      </c>
      <c r="K122" s="624" t="s">
        <v>51</v>
      </c>
      <c r="L122" s="625"/>
      <c r="M122" s="131"/>
    </row>
    <row r="123" spans="1:18" ht="15.75" customHeight="1">
      <c r="A123" s="627"/>
      <c r="B123" s="630"/>
      <c r="C123" s="226">
        <v>1</v>
      </c>
      <c r="D123" s="619"/>
      <c r="E123" s="623"/>
      <c r="F123" s="620"/>
      <c r="G123" s="226"/>
      <c r="H123" s="228"/>
      <c r="I123" s="229"/>
      <c r="J123" s="226"/>
      <c r="K123" s="619"/>
      <c r="L123" s="620"/>
      <c r="M123" s="100"/>
      <c r="N123" s="100"/>
      <c r="O123" s="100"/>
      <c r="P123" s="100"/>
      <c r="Q123" s="100"/>
      <c r="R123" s="100"/>
    </row>
    <row r="124" spans="1:18" ht="15.75" customHeight="1">
      <c r="A124" s="628"/>
      <c r="B124" s="631"/>
      <c r="C124" s="226">
        <v>2</v>
      </c>
      <c r="D124" s="619"/>
      <c r="E124" s="623"/>
      <c r="F124" s="620"/>
      <c r="G124" s="226"/>
      <c r="H124" s="228"/>
      <c r="I124" s="229"/>
      <c r="J124" s="226"/>
      <c r="K124" s="619"/>
      <c r="L124" s="620"/>
      <c r="M124" s="100"/>
      <c r="N124" s="100"/>
      <c r="O124" s="100"/>
      <c r="P124" s="100"/>
      <c r="Q124" s="100"/>
      <c r="R124" s="100"/>
    </row>
    <row r="125" spans="1:18" ht="15.75" customHeight="1">
      <c r="A125" s="628"/>
      <c r="B125" s="631"/>
      <c r="C125" s="226">
        <v>3</v>
      </c>
      <c r="D125" s="619"/>
      <c r="E125" s="623"/>
      <c r="F125" s="620"/>
      <c r="G125" s="226"/>
      <c r="H125" s="228"/>
      <c r="I125" s="229"/>
      <c r="J125" s="226"/>
      <c r="K125" s="619"/>
      <c r="L125" s="620"/>
      <c r="M125" s="100"/>
      <c r="N125" s="100"/>
      <c r="O125" s="100"/>
      <c r="P125" s="100"/>
      <c r="Q125" s="100"/>
      <c r="R125" s="100"/>
    </row>
    <row r="126" spans="1:18" ht="15.75" customHeight="1">
      <c r="A126" s="628"/>
      <c r="B126" s="631"/>
      <c r="C126" s="226">
        <v>4</v>
      </c>
      <c r="D126" s="619"/>
      <c r="E126" s="623"/>
      <c r="F126" s="620"/>
      <c r="G126" s="226"/>
      <c r="H126" s="228"/>
      <c r="I126" s="229"/>
      <c r="J126" s="226"/>
      <c r="K126" s="619"/>
      <c r="L126" s="620"/>
      <c r="M126" s="100"/>
      <c r="N126" s="100"/>
      <c r="O126" s="100"/>
      <c r="P126" s="100"/>
      <c r="Q126" s="100"/>
      <c r="R126" s="100"/>
    </row>
    <row r="127" spans="1:18" ht="15.75" customHeight="1">
      <c r="A127" s="628"/>
      <c r="B127" s="631"/>
      <c r="C127" s="226">
        <v>5</v>
      </c>
      <c r="D127" s="619"/>
      <c r="E127" s="623"/>
      <c r="F127" s="620"/>
      <c r="G127" s="226"/>
      <c r="H127" s="228"/>
      <c r="I127" s="229"/>
      <c r="J127" s="226"/>
      <c r="K127" s="619"/>
      <c r="L127" s="620"/>
      <c r="M127" s="100"/>
      <c r="N127" s="100"/>
      <c r="O127" s="100"/>
      <c r="P127" s="100"/>
      <c r="Q127" s="100"/>
      <c r="R127" s="100"/>
    </row>
    <row r="128" spans="1:18" ht="15.75" customHeight="1">
      <c r="A128" s="628"/>
      <c r="B128" s="631"/>
      <c r="C128" s="230" t="s">
        <v>208</v>
      </c>
      <c r="D128" s="619"/>
      <c r="E128" s="623"/>
      <c r="F128" s="620"/>
      <c r="G128" s="226"/>
      <c r="H128" s="228"/>
      <c r="I128" s="229"/>
      <c r="J128" s="226"/>
      <c r="K128" s="619"/>
      <c r="L128" s="620"/>
      <c r="M128" s="100"/>
      <c r="N128" s="100"/>
      <c r="O128" s="100"/>
      <c r="P128" s="100"/>
      <c r="Q128" s="100"/>
      <c r="R128" s="100"/>
    </row>
    <row r="129" spans="1:18" ht="15.75" customHeight="1">
      <c r="A129" s="628"/>
      <c r="B129" s="631"/>
      <c r="C129" s="230" t="s">
        <v>213</v>
      </c>
      <c r="D129" s="619"/>
      <c r="E129" s="623"/>
      <c r="F129" s="620"/>
      <c r="G129" s="226"/>
      <c r="H129" s="228"/>
      <c r="I129" s="229"/>
      <c r="J129" s="226"/>
      <c r="K129" s="619"/>
      <c r="L129" s="620"/>
      <c r="M129" s="100"/>
      <c r="N129" s="100"/>
      <c r="O129" s="100"/>
      <c r="P129" s="100"/>
      <c r="Q129" s="100"/>
      <c r="R129" s="100"/>
    </row>
    <row r="130" spans="1:18" ht="15.75" customHeight="1">
      <c r="A130" s="628"/>
      <c r="B130" s="631"/>
      <c r="C130" s="230" t="s">
        <v>209</v>
      </c>
      <c r="D130" s="619"/>
      <c r="E130" s="623"/>
      <c r="F130" s="620"/>
      <c r="G130" s="226"/>
      <c r="H130" s="228"/>
      <c r="I130" s="229"/>
      <c r="J130" s="226"/>
      <c r="K130" s="619"/>
      <c r="L130" s="620"/>
      <c r="M130" s="100"/>
      <c r="N130" s="100"/>
      <c r="O130" s="100"/>
      <c r="P130" s="100"/>
      <c r="Q130" s="100"/>
      <c r="R130" s="100"/>
    </row>
    <row r="131" spans="1:18" ht="15.75" customHeight="1">
      <c r="A131" s="628"/>
      <c r="B131" s="631"/>
      <c r="C131" s="230" t="s">
        <v>214</v>
      </c>
      <c r="D131" s="619"/>
      <c r="E131" s="623"/>
      <c r="F131" s="620"/>
      <c r="G131" s="226"/>
      <c r="H131" s="228"/>
      <c r="I131" s="229"/>
      <c r="J131" s="226"/>
      <c r="K131" s="619"/>
      <c r="L131" s="620"/>
      <c r="M131" s="100"/>
      <c r="N131" s="100"/>
      <c r="O131" s="100"/>
      <c r="P131" s="100"/>
      <c r="Q131" s="100"/>
      <c r="R131" s="100"/>
    </row>
    <row r="132" spans="1:18" ht="15.75" customHeight="1">
      <c r="A132" s="629"/>
      <c r="B132" s="632"/>
      <c r="C132" s="230" t="s">
        <v>215</v>
      </c>
      <c r="D132" s="619"/>
      <c r="E132" s="623"/>
      <c r="F132" s="620"/>
      <c r="G132" s="226"/>
      <c r="H132" s="228"/>
      <c r="I132" s="229"/>
      <c r="J132" s="226"/>
      <c r="K132" s="619"/>
      <c r="L132" s="620"/>
      <c r="M132" s="100"/>
      <c r="N132" s="100"/>
      <c r="O132" s="100"/>
      <c r="P132" s="100"/>
      <c r="Q132" s="100"/>
      <c r="R132" s="100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D105:F105"/>
    <mergeCell ref="K105:L105"/>
    <mergeCell ref="D106:F106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K94:L94"/>
    <mergeCell ref="D95:F95"/>
    <mergeCell ref="K95:L95"/>
    <mergeCell ref="K106:L106"/>
    <mergeCell ref="K26:L26"/>
    <mergeCell ref="A81:L82"/>
    <mergeCell ref="A83:A84"/>
    <mergeCell ref="A85:B85"/>
    <mergeCell ref="D85:F85"/>
    <mergeCell ref="K85:L85"/>
    <mergeCell ref="D27:F27"/>
    <mergeCell ref="K27:L27"/>
    <mergeCell ref="D28:F28"/>
    <mergeCell ref="K28:L28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K16:L16"/>
    <mergeCell ref="D17:F17"/>
    <mergeCell ref="K17:L17"/>
    <mergeCell ref="D16:F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42:L42"/>
    <mergeCell ref="D43:F43"/>
    <mergeCell ref="K67:L67"/>
    <mergeCell ref="D68:F68"/>
    <mergeCell ref="D53:F53"/>
    <mergeCell ref="K53:L53"/>
    <mergeCell ref="D54:F54"/>
    <mergeCell ref="K54:L54"/>
    <mergeCell ref="D65:F65"/>
    <mergeCell ref="K65:L65"/>
    <mergeCell ref="D66:F66"/>
    <mergeCell ref="K43:L4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K66:L66"/>
    <mergeCell ref="D67:F67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5" manualBreakCount="5">
    <brk id="2" max="11" man="1"/>
    <brk id="28" max="11" man="1"/>
    <brk id="54" max="11" man="1"/>
    <brk id="80" max="11" man="1"/>
    <brk id="106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M10" sqref="M10 I15 G15"/>
    </sheetView>
  </sheetViews>
  <sheetFormatPr defaultColWidth="12.5703125" defaultRowHeight="15.75" customHeight="1"/>
  <cols>
    <col min="1" max="1" width="18" style="140" bestFit="1" customWidth="1"/>
    <col min="2" max="2" width="14.85546875" style="140" customWidth="1"/>
    <col min="3" max="3" width="12.85546875" style="140" customWidth="1"/>
    <col min="4" max="4" width="2.5703125" style="140" customWidth="1"/>
    <col min="5" max="5" width="7.5703125" style="140" customWidth="1"/>
    <col min="6" max="6" width="12.85546875" style="140" customWidth="1"/>
    <col min="7" max="7" width="9.42578125" style="140" customWidth="1"/>
    <col min="8" max="8" width="12.85546875" style="140" customWidth="1"/>
    <col min="9" max="9" width="9.42578125" style="140" customWidth="1"/>
    <col min="10" max="10" width="12.85546875" style="140" customWidth="1"/>
    <col min="11" max="11" width="9.42578125" style="140" customWidth="1"/>
    <col min="12" max="12" width="12.85546875" style="140" customWidth="1"/>
    <col min="13" max="13" width="9.42578125" style="140" customWidth="1"/>
    <col min="14" max="16384" width="12.5703125" style="140"/>
  </cols>
  <sheetData>
    <row r="1" spans="1:13" ht="15.75" customHeight="1">
      <c r="A1" s="640" t="s">
        <v>443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</row>
    <row r="2" spans="1:13" s="141" customFormat="1" ht="15.75" customHeight="1">
      <c r="A2" s="640"/>
      <c r="B2" s="640"/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</row>
    <row r="3" spans="1:13" ht="15.75" customHeight="1">
      <c r="A3" s="641" t="s">
        <v>242</v>
      </c>
      <c r="B3" s="641"/>
      <c r="C3" s="641"/>
      <c r="D3" s="641"/>
      <c r="E3" s="641"/>
      <c r="F3" s="641"/>
      <c r="G3" s="641"/>
      <c r="H3" s="641"/>
      <c r="I3" s="641"/>
      <c r="J3" s="641"/>
      <c r="K3" s="641"/>
      <c r="L3" s="641"/>
      <c r="M3" s="641"/>
    </row>
    <row r="4" spans="1:13" s="141" customFormat="1" ht="15.75" customHeight="1">
      <c r="A4" s="641"/>
      <c r="B4" s="641"/>
      <c r="C4" s="641"/>
      <c r="D4" s="641"/>
      <c r="E4" s="641"/>
      <c r="F4" s="641"/>
      <c r="G4" s="641"/>
      <c r="H4" s="641"/>
      <c r="I4" s="641"/>
      <c r="J4" s="641"/>
      <c r="K4" s="641"/>
      <c r="L4" s="641"/>
      <c r="M4" s="641"/>
    </row>
    <row r="5" spans="1:13" ht="15.75" customHeight="1">
      <c r="A5" s="257" t="s">
        <v>602</v>
      </c>
      <c r="B5" s="142">
        <f>'生產管理報表(月)'!B6</f>
        <v>207972.70803000007</v>
      </c>
    </row>
    <row r="6" spans="1:13" ht="15.75" customHeight="1">
      <c r="A6" s="642" t="s">
        <v>243</v>
      </c>
      <c r="B6" s="643" t="s">
        <v>10</v>
      </c>
      <c r="C6" s="643"/>
      <c r="D6" s="644"/>
      <c r="E6" s="642" t="s">
        <v>243</v>
      </c>
      <c r="F6" s="646">
        <v>1</v>
      </c>
      <c r="G6" s="646"/>
      <c r="H6" s="646">
        <v>2</v>
      </c>
      <c r="I6" s="646"/>
      <c r="J6" s="646">
        <v>3</v>
      </c>
      <c r="K6" s="646"/>
      <c r="L6" s="646">
        <v>4</v>
      </c>
      <c r="M6" s="646"/>
    </row>
    <row r="7" spans="1:13" ht="31.35" customHeight="1">
      <c r="A7" s="642"/>
      <c r="B7" s="643"/>
      <c r="C7" s="643"/>
      <c r="D7" s="645"/>
      <c r="E7" s="642"/>
      <c r="F7" s="638" t="s">
        <v>265</v>
      </c>
      <c r="G7" s="638"/>
      <c r="H7" s="638" t="s">
        <v>244</v>
      </c>
      <c r="I7" s="638"/>
      <c r="J7" s="638" t="s">
        <v>245</v>
      </c>
      <c r="K7" s="638"/>
      <c r="L7" s="638" t="s">
        <v>657</v>
      </c>
      <c r="M7" s="638"/>
    </row>
    <row r="8" spans="1:13" ht="15.75" customHeight="1">
      <c r="A8" s="642"/>
      <c r="B8" s="170" t="s">
        <v>11</v>
      </c>
      <c r="C8" s="170" t="s">
        <v>246</v>
      </c>
      <c r="D8" s="645"/>
      <c r="E8" s="642"/>
      <c r="F8" s="170" t="s">
        <v>11</v>
      </c>
      <c r="G8" s="170" t="s">
        <v>246</v>
      </c>
      <c r="H8" s="170" t="s">
        <v>11</v>
      </c>
      <c r="I8" s="170" t="s">
        <v>246</v>
      </c>
      <c r="J8" s="170" t="s">
        <v>11</v>
      </c>
      <c r="K8" s="170" t="s">
        <v>246</v>
      </c>
      <c r="L8" s="170" t="s">
        <v>11</v>
      </c>
      <c r="M8" s="170" t="s">
        <v>246</v>
      </c>
    </row>
    <row r="9" spans="1:13" ht="19.350000000000001" customHeight="1">
      <c r="A9" s="143" t="s">
        <v>247</v>
      </c>
      <c r="B9" s="144">
        <f>日別報廢率總表!AC3</f>
        <v>502323.87030000001</v>
      </c>
      <c r="C9" s="145">
        <f>B9/($B$5*1000)</f>
        <v>2.4153355267535381E-3</v>
      </c>
      <c r="D9" s="645"/>
      <c r="E9" s="143" t="s">
        <v>247</v>
      </c>
      <c r="F9" s="146">
        <f>'報廢－原因別分析'!AA24</f>
        <v>0</v>
      </c>
      <c r="G9" s="446">
        <f>'報廢－原因別分析'!AA25</f>
        <v>0</v>
      </c>
      <c r="H9" s="146">
        <f>'報廢－原因別分析'!AB24</f>
        <v>3812.3855999999996</v>
      </c>
      <c r="I9" s="446">
        <f>'報廢－原因別分析'!AB25</f>
        <v>2.2857142857142857E-2</v>
      </c>
      <c r="J9" s="146">
        <f>'報廢－原因別分析'!AC24</f>
        <v>9388.35</v>
      </c>
      <c r="K9" s="446">
        <f>'報廢－原因別分析'!AC25</f>
        <v>6.5714285714285711E-2</v>
      </c>
      <c r="L9" s="146">
        <f>'報廢－原因別分析'!AD24</f>
        <v>97479.668800000014</v>
      </c>
      <c r="M9" s="446">
        <f>'報廢－原因別分析'!AD25</f>
        <v>0.7371428571428571</v>
      </c>
    </row>
    <row r="10" spans="1:13" ht="19.350000000000001" customHeight="1">
      <c r="A10" s="148" t="s">
        <v>248</v>
      </c>
      <c r="B10" s="149">
        <f>日別報廢率總表!AF3</f>
        <v>1392572.47597</v>
      </c>
      <c r="C10" s="145">
        <f>B10/($B$5*1000)</f>
        <v>6.6959385640596716E-3</v>
      </c>
      <c r="D10" s="645"/>
      <c r="E10" s="148" t="s">
        <v>248</v>
      </c>
      <c r="F10" s="146">
        <f>'超用－原因別分析'!AA24</f>
        <v>0</v>
      </c>
      <c r="G10" s="446">
        <f>'超用－原因別分析'!AA25</f>
        <v>0</v>
      </c>
      <c r="H10" s="146">
        <f>'超用－原因別分析'!AB24</f>
        <v>0</v>
      </c>
      <c r="I10" s="446">
        <f>'超用－原因別分析'!AB25</f>
        <v>0</v>
      </c>
      <c r="J10" s="146">
        <f>'超用－原因別分析'!AC24</f>
        <v>0</v>
      </c>
      <c r="K10" s="446">
        <f>'超用－原因別分析'!AC25</f>
        <v>0</v>
      </c>
      <c r="L10" s="146">
        <f>'超用－原因別分析'!AD24</f>
        <v>426318.28499999992</v>
      </c>
      <c r="M10" s="446">
        <f>'超用－原因別分析'!AD25</f>
        <v>0.7857142857142857</v>
      </c>
    </row>
    <row r="11" spans="1:13" ht="15.75" customHeight="1">
      <c r="D11" s="645"/>
      <c r="E11" s="642" t="s">
        <v>243</v>
      </c>
      <c r="F11" s="646">
        <v>5</v>
      </c>
      <c r="G11" s="646"/>
      <c r="H11" s="646">
        <v>6</v>
      </c>
      <c r="I11" s="646"/>
      <c r="J11" s="646">
        <v>7</v>
      </c>
      <c r="K11" s="646"/>
      <c r="L11" s="647">
        <v>8</v>
      </c>
      <c r="M11" s="647"/>
    </row>
    <row r="12" spans="1:13" ht="31.35" customHeight="1">
      <c r="D12" s="645"/>
      <c r="E12" s="642"/>
      <c r="F12" s="638" t="s">
        <v>249</v>
      </c>
      <c r="G12" s="638"/>
      <c r="H12" s="638" t="s">
        <v>250</v>
      </c>
      <c r="I12" s="638"/>
      <c r="J12" s="638" t="s">
        <v>251</v>
      </c>
      <c r="K12" s="638"/>
      <c r="L12" s="639" t="s">
        <v>252</v>
      </c>
      <c r="M12" s="639"/>
    </row>
    <row r="13" spans="1:13" ht="15.75" customHeight="1">
      <c r="D13" s="645"/>
      <c r="E13" s="642"/>
      <c r="F13" s="170" t="s">
        <v>11</v>
      </c>
      <c r="G13" s="170" t="s">
        <v>246</v>
      </c>
      <c r="H13" s="170" t="s">
        <v>11</v>
      </c>
      <c r="I13" s="170" t="s">
        <v>246</v>
      </c>
      <c r="J13" s="170" t="s">
        <v>11</v>
      </c>
      <c r="K13" s="170" t="s">
        <v>246</v>
      </c>
      <c r="L13" s="170" t="s">
        <v>11</v>
      </c>
      <c r="M13" s="170" t="s">
        <v>246</v>
      </c>
    </row>
    <row r="14" spans="1:13" ht="19.350000000000001" customHeight="1">
      <c r="D14" s="645"/>
      <c r="E14" s="143" t="s">
        <v>247</v>
      </c>
      <c r="F14" s="146">
        <f>'報廢－原因別分析'!AE24</f>
        <v>11723.252100000002</v>
      </c>
      <c r="G14" s="446">
        <f>'報廢－原因別分析'!AE25</f>
        <v>8.8571428571428565E-2</v>
      </c>
      <c r="H14" s="146">
        <f>'報廢－原因別分析'!AF24</f>
        <v>14136.749999999996</v>
      </c>
      <c r="I14" s="446">
        <f>'報廢－原因別分析'!AF25</f>
        <v>8.5714285714285715E-2</v>
      </c>
      <c r="J14" s="146">
        <f>'報廢－原因別分析'!AG24</f>
        <v>0</v>
      </c>
      <c r="K14" s="147">
        <f t="shared" ref="K14" si="0">IFERROR(J14/$B$9,"")</f>
        <v>0</v>
      </c>
      <c r="L14" s="146">
        <f>'報廢－原因別分析'!AH24</f>
        <v>0</v>
      </c>
      <c r="M14" s="147">
        <f t="shared" ref="M14" si="1">IFERROR(L14/$B$9,"")</f>
        <v>0</v>
      </c>
    </row>
    <row r="15" spans="1:13" ht="19.350000000000001" customHeight="1">
      <c r="D15" s="645"/>
      <c r="E15" s="148" t="s">
        <v>248</v>
      </c>
      <c r="F15" s="146">
        <f>'超用－原因別分析'!AE24</f>
        <v>109565.55309999996</v>
      </c>
      <c r="G15" s="446">
        <f>'超用－原因別分析'!AE25</f>
        <v>0.1</v>
      </c>
      <c r="H15" s="146">
        <f>'超用－原因別分析'!AF24</f>
        <v>68159.037699999986</v>
      </c>
      <c r="I15" s="446">
        <f>'超用－原因別分析'!AF25</f>
        <v>0.11428571428571428</v>
      </c>
      <c r="J15" s="146">
        <f>'超用－原因別分析'!AG24</f>
        <v>0</v>
      </c>
      <c r="K15" s="147">
        <f>IFERROR(J15/$B$10,"")</f>
        <v>0</v>
      </c>
      <c r="L15" s="146">
        <f>'超用－原因別分析'!AH24</f>
        <v>0</v>
      </c>
      <c r="M15" s="147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C7C2-B943-4A0F-BEDD-87900F32CCF5}">
  <sheetPr>
    <tabColor rgb="FFFF0000"/>
    <outlinePr summaryBelow="0" summaryRight="0"/>
  </sheetPr>
  <dimension ref="A1:BV30"/>
  <sheetViews>
    <sheetView view="pageBreakPreview" zoomScaleNormal="60" zoomScaleSheetLayoutView="100" workbookViewId="0">
      <selection activeCell="D25" sqref="D25"/>
    </sheetView>
  </sheetViews>
  <sheetFormatPr defaultColWidth="12.5703125" defaultRowHeight="15.75" customHeight="1"/>
  <cols>
    <col min="1" max="1" width="5.42578125" style="140" customWidth="1"/>
    <col min="2" max="2" width="11.42578125" style="283" customWidth="1"/>
    <col min="3" max="3" width="4" style="284" customWidth="1"/>
    <col min="4" max="15" width="9.5703125" style="140" customWidth="1"/>
    <col min="16" max="16" width="55.42578125" style="140" customWidth="1"/>
    <col min="17" max="20" width="12.5703125" style="282"/>
    <col min="21" max="21" width="24.42578125" style="140" bestFit="1" customWidth="1"/>
    <col min="22" max="22" width="19.42578125" style="140" bestFit="1" customWidth="1"/>
    <col min="23" max="23" width="23" style="140" bestFit="1" customWidth="1"/>
    <col min="24" max="24" width="11.7109375" style="140" bestFit="1" customWidth="1"/>
    <col min="25" max="25" width="15.85546875" style="140" bestFit="1" customWidth="1"/>
    <col min="26" max="26" width="23.5703125" style="140" bestFit="1" customWidth="1"/>
    <col min="27" max="27" width="23" style="140" bestFit="1" customWidth="1"/>
    <col min="28" max="28" width="11.7109375" style="140" bestFit="1" customWidth="1"/>
    <col min="29" max="29" width="20.5703125" style="140" bestFit="1" customWidth="1"/>
    <col min="30" max="30" width="15" style="140" bestFit="1" customWidth="1"/>
    <col min="31" max="31" width="23" style="140" bestFit="1" customWidth="1"/>
    <col min="32" max="32" width="11.7109375" style="140" bestFit="1" customWidth="1"/>
    <col min="33" max="33" width="15.85546875" style="140" bestFit="1" customWidth="1"/>
    <col min="34" max="34" width="15" style="140" bestFit="1" customWidth="1"/>
    <col min="35" max="35" width="23" style="140" bestFit="1" customWidth="1"/>
    <col min="36" max="36" width="15" style="140" bestFit="1" customWidth="1"/>
    <col min="37" max="37" width="23" style="140" bestFit="1" customWidth="1"/>
    <col min="38" max="38" width="11.7109375" style="140" bestFit="1" customWidth="1"/>
    <col min="39" max="39" width="13.85546875" style="140" bestFit="1" customWidth="1"/>
    <col min="40" max="40" width="27.85546875" style="140" bestFit="1" customWidth="1"/>
    <col min="41" max="41" width="23" style="140" bestFit="1" customWidth="1"/>
    <col min="42" max="42" width="8" style="140" bestFit="1" customWidth="1"/>
    <col min="43" max="43" width="30.7109375" style="140" bestFit="1" customWidth="1"/>
    <col min="44" max="44" width="25.7109375" style="140" bestFit="1" customWidth="1"/>
    <col min="45" max="45" width="23" style="140" bestFit="1" customWidth="1"/>
    <col min="46" max="46" width="15" style="140" bestFit="1" customWidth="1"/>
    <col min="47" max="47" width="23" style="140" bestFit="1" customWidth="1"/>
    <col min="48" max="48" width="11.7109375" style="140" bestFit="1" customWidth="1"/>
    <col min="49" max="49" width="20.140625" style="140" bestFit="1" customWidth="1"/>
    <col min="50" max="50" width="23.5703125" style="140" bestFit="1" customWidth="1"/>
    <col min="51" max="51" width="23" style="140" bestFit="1" customWidth="1"/>
    <col min="52" max="52" width="11.7109375" style="140" bestFit="1" customWidth="1"/>
    <col min="53" max="53" width="21.42578125" style="140" bestFit="1" customWidth="1"/>
    <col min="54" max="54" width="15" style="140" bestFit="1" customWidth="1"/>
    <col min="55" max="55" width="23" style="140" bestFit="1" customWidth="1"/>
    <col min="56" max="56" width="11.7109375" style="140" bestFit="1" customWidth="1"/>
    <col min="57" max="57" width="13.85546875" style="140" bestFit="1" customWidth="1"/>
    <col min="58" max="58" width="22" style="140" bestFit="1" customWidth="1"/>
    <col min="59" max="59" width="23" style="140" bestFit="1" customWidth="1"/>
    <col min="60" max="60" width="15" style="140" bestFit="1" customWidth="1"/>
    <col min="61" max="61" width="23" style="140" bestFit="1" customWidth="1"/>
    <col min="62" max="62" width="11.7109375" style="140" bestFit="1" customWidth="1"/>
    <col min="63" max="63" width="24.7109375" style="140" bestFit="1" customWidth="1"/>
    <col min="64" max="64" width="18.7109375" style="140" bestFit="1" customWidth="1"/>
    <col min="65" max="65" width="23" style="140" bestFit="1" customWidth="1"/>
    <col min="66" max="66" width="15" style="140" bestFit="1" customWidth="1"/>
    <col min="67" max="67" width="23" style="140" bestFit="1" customWidth="1"/>
    <col min="68" max="68" width="15" style="140" bestFit="1" customWidth="1"/>
    <col min="69" max="69" width="23" style="140" bestFit="1" customWidth="1"/>
    <col min="70" max="70" width="15" style="140" bestFit="1" customWidth="1"/>
    <col min="71" max="71" width="21.85546875" style="140" bestFit="1" customWidth="1"/>
    <col min="72" max="72" width="10.5703125" style="140" bestFit="1" customWidth="1"/>
    <col min="73" max="73" width="21.42578125" style="140" bestFit="1" customWidth="1"/>
    <col min="74" max="74" width="5.42578125" style="140" bestFit="1" customWidth="1"/>
    <col min="75" max="16384" width="12.5703125" style="140"/>
  </cols>
  <sheetData>
    <row r="1" spans="1:74" ht="15.75" customHeight="1">
      <c r="A1" s="640" t="s">
        <v>443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  <c r="N1" s="640"/>
      <c r="O1" s="640"/>
      <c r="P1" s="640"/>
    </row>
    <row r="2" spans="1:74" s="141" customFormat="1" ht="15.75" customHeight="1">
      <c r="A2" s="640"/>
      <c r="B2" s="640"/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0"/>
      <c r="P2" s="640"/>
    </row>
    <row r="3" spans="1:74" ht="15.75" customHeight="1">
      <c r="A3" s="641" t="s">
        <v>658</v>
      </c>
      <c r="B3" s="662"/>
      <c r="C3" s="662"/>
      <c r="D3" s="662"/>
      <c r="E3" s="662"/>
      <c r="F3" s="662"/>
      <c r="G3" s="662"/>
      <c r="H3" s="662"/>
      <c r="I3" s="662"/>
      <c r="J3" s="662"/>
      <c r="K3" s="662"/>
      <c r="L3" s="662"/>
      <c r="M3" s="662"/>
    </row>
    <row r="4" spans="1:74" s="141" customFormat="1" ht="15.75" customHeight="1">
      <c r="A4" s="662"/>
      <c r="B4" s="662"/>
      <c r="C4" s="662"/>
      <c r="D4" s="662"/>
      <c r="E4" s="662"/>
      <c r="F4" s="662"/>
      <c r="G4" s="662"/>
      <c r="H4" s="662"/>
      <c r="I4" s="662"/>
      <c r="J4" s="662"/>
      <c r="K4" s="662"/>
      <c r="L4" s="662"/>
      <c r="M4" s="662"/>
    </row>
    <row r="5" spans="1:74" ht="15.75" customHeight="1">
      <c r="A5" s="643" t="s">
        <v>194</v>
      </c>
      <c r="B5" s="663">
        <v>1</v>
      </c>
      <c r="C5" s="663"/>
      <c r="D5" s="663">
        <v>2</v>
      </c>
      <c r="E5" s="663"/>
      <c r="F5" s="663">
        <v>3</v>
      </c>
      <c r="G5" s="663"/>
      <c r="H5" s="646">
        <v>4</v>
      </c>
      <c r="I5" s="646"/>
      <c r="J5" s="646">
        <v>5</v>
      </c>
      <c r="K5" s="646"/>
      <c r="L5" s="646">
        <v>6</v>
      </c>
      <c r="M5" s="646"/>
      <c r="N5" s="646">
        <v>7</v>
      </c>
      <c r="O5" s="646"/>
      <c r="P5" s="439">
        <v>8</v>
      </c>
    </row>
    <row r="6" spans="1:74" ht="15.75" customHeight="1">
      <c r="A6" s="643"/>
      <c r="B6" s="664" t="s">
        <v>265</v>
      </c>
      <c r="C6" s="664"/>
      <c r="D6" s="664" t="s">
        <v>216</v>
      </c>
      <c r="E6" s="664"/>
      <c r="F6" s="664" t="s">
        <v>169</v>
      </c>
      <c r="G6" s="664"/>
      <c r="H6" s="643" t="s">
        <v>656</v>
      </c>
      <c r="I6" s="643"/>
      <c r="J6" s="643" t="s">
        <v>192</v>
      </c>
      <c r="K6" s="643"/>
      <c r="L6" s="643" t="s">
        <v>170</v>
      </c>
      <c r="M6" s="643"/>
      <c r="N6" s="643" t="s">
        <v>193</v>
      </c>
      <c r="O6" s="643"/>
      <c r="P6" s="440" t="s">
        <v>221</v>
      </c>
    </row>
    <row r="8" spans="1:74" s="286" customFormat="1" ht="15.75" customHeight="1">
      <c r="A8" s="646" t="s">
        <v>194</v>
      </c>
      <c r="B8" s="646"/>
      <c r="C8" s="285" t="s">
        <v>47</v>
      </c>
      <c r="D8" s="665" t="s">
        <v>12</v>
      </c>
      <c r="E8" s="665"/>
      <c r="F8" s="665"/>
      <c r="G8" s="666" t="s">
        <v>53</v>
      </c>
      <c r="H8" s="667"/>
      <c r="I8" s="668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661" t="s">
        <v>51</v>
      </c>
      <c r="P8" s="661"/>
    </row>
    <row r="9" spans="1:74" ht="65.099999999999994" customHeight="1">
      <c r="A9" s="646">
        <v>1</v>
      </c>
      <c r="B9" s="670" t="s">
        <v>344</v>
      </c>
      <c r="C9" s="287">
        <v>1</v>
      </c>
      <c r="D9" s="288"/>
      <c r="E9" s="289"/>
      <c r="F9" s="290"/>
      <c r="G9" s="319"/>
      <c r="H9" s="289"/>
      <c r="I9" s="319"/>
      <c r="J9" s="287"/>
      <c r="K9" s="293"/>
      <c r="L9" s="287"/>
      <c r="M9" s="381">
        <f>L9*J9</f>
        <v>0</v>
      </c>
      <c r="N9" s="294"/>
      <c r="O9" s="669"/>
      <c r="P9" s="669"/>
    </row>
    <row r="10" spans="1:74" ht="65.099999999999994" customHeight="1">
      <c r="A10" s="646"/>
      <c r="B10" s="670"/>
      <c r="C10" s="287">
        <v>2</v>
      </c>
      <c r="D10" s="288"/>
      <c r="E10" s="289"/>
      <c r="F10" s="290"/>
      <c r="G10" s="319"/>
      <c r="H10" s="289"/>
      <c r="I10" s="319"/>
      <c r="J10" s="287"/>
      <c r="K10" s="293"/>
      <c r="L10" s="287"/>
      <c r="M10" s="381">
        <f t="shared" ref="M10:M13" si="0">L10*J10</f>
        <v>0</v>
      </c>
      <c r="N10" s="294"/>
      <c r="O10" s="669"/>
      <c r="P10" s="669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</row>
    <row r="11" spans="1:74" ht="20.100000000000001" customHeight="1">
      <c r="A11" s="646"/>
      <c r="B11" s="670"/>
      <c r="C11" s="287">
        <v>3</v>
      </c>
      <c r="D11" s="288"/>
      <c r="E11" s="289"/>
      <c r="F11" s="290"/>
      <c r="G11" s="366"/>
      <c r="H11" s="367"/>
      <c r="I11" s="368"/>
      <c r="J11" s="287"/>
      <c r="K11" s="293"/>
      <c r="L11" s="287"/>
      <c r="M11" s="381">
        <f t="shared" si="0"/>
        <v>0</v>
      </c>
      <c r="N11" s="294"/>
      <c r="O11" s="659"/>
      <c r="P11" s="659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</row>
    <row r="12" spans="1:74" ht="20.100000000000001" customHeight="1">
      <c r="A12" s="646"/>
      <c r="B12" s="670"/>
      <c r="C12" s="287">
        <v>4</v>
      </c>
      <c r="D12" s="288"/>
      <c r="E12" s="289"/>
      <c r="F12" s="290"/>
      <c r="G12" s="366"/>
      <c r="H12" s="367"/>
      <c r="I12" s="368"/>
      <c r="J12" s="287"/>
      <c r="K12" s="293"/>
      <c r="L12" s="287"/>
      <c r="M12" s="381">
        <f t="shared" si="0"/>
        <v>0</v>
      </c>
      <c r="N12" s="294"/>
      <c r="O12" s="659"/>
      <c r="P12" s="659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</row>
    <row r="13" spans="1:74" ht="20.100000000000001" customHeight="1" thickBot="1">
      <c r="A13" s="646"/>
      <c r="B13" s="670"/>
      <c r="C13" s="287">
        <v>5</v>
      </c>
      <c r="D13" s="295"/>
      <c r="E13" s="296"/>
      <c r="F13" s="297"/>
      <c r="G13" s="366"/>
      <c r="H13" s="367"/>
      <c r="I13" s="368"/>
      <c r="J13" s="298"/>
      <c r="K13" s="299"/>
      <c r="L13" s="298"/>
      <c r="M13" s="382">
        <f t="shared" si="0"/>
        <v>0</v>
      </c>
      <c r="N13" s="294"/>
      <c r="O13" s="659"/>
      <c r="P13" s="659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</row>
    <row r="14" spans="1:74" ht="15.75" customHeight="1" thickTop="1">
      <c r="A14" s="646"/>
      <c r="B14" s="670"/>
      <c r="C14" s="671"/>
      <c r="D14" s="672"/>
      <c r="E14" s="672"/>
      <c r="F14" s="672"/>
      <c r="G14" s="672"/>
      <c r="H14" s="672"/>
      <c r="I14" s="673"/>
      <c r="J14" s="300" t="s">
        <v>58</v>
      </c>
      <c r="K14" s="401">
        <f>M14/'生產管理報表 7-1(月)'!$B$9</f>
        <v>0</v>
      </c>
      <c r="L14" s="300" t="s">
        <v>59</v>
      </c>
      <c r="M14" s="441">
        <f>SUM(M9:M13)</f>
        <v>0</v>
      </c>
      <c r="N14" s="660"/>
      <c r="O14" s="660"/>
      <c r="P14" s="660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</row>
    <row r="15" spans="1:74" ht="15.75" customHeight="1"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</row>
    <row r="16" spans="1:74" ht="15.75" customHeight="1">
      <c r="A16" s="646" t="s">
        <v>194</v>
      </c>
      <c r="B16" s="646"/>
      <c r="C16" s="303" t="s">
        <v>47</v>
      </c>
      <c r="D16" s="674" t="s">
        <v>12</v>
      </c>
      <c r="E16" s="675"/>
      <c r="F16" s="676"/>
      <c r="G16" s="666" t="s">
        <v>53</v>
      </c>
      <c r="H16" s="667"/>
      <c r="I16" s="668"/>
      <c r="J16" s="305" t="s">
        <v>54</v>
      </c>
      <c r="K16" s="305" t="s">
        <v>55</v>
      </c>
      <c r="L16" s="305" t="s">
        <v>56</v>
      </c>
      <c r="M16" s="305" t="s">
        <v>11</v>
      </c>
      <c r="N16" s="285" t="s">
        <v>354</v>
      </c>
      <c r="O16" s="661" t="s">
        <v>51</v>
      </c>
      <c r="P16" s="661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</row>
    <row r="17" spans="1:35" ht="20.100000000000001" customHeight="1">
      <c r="A17" s="646">
        <v>2</v>
      </c>
      <c r="B17" s="670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294"/>
      <c r="O17" s="669"/>
      <c r="P17" s="669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</row>
    <row r="18" spans="1:35" ht="20.100000000000001" customHeight="1">
      <c r="A18" s="646"/>
      <c r="B18" s="670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294"/>
      <c r="O18" s="669"/>
      <c r="P18" s="669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</row>
    <row r="19" spans="1:35" ht="20.100000000000001" customHeight="1">
      <c r="A19" s="646"/>
      <c r="B19" s="670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294"/>
      <c r="O19" s="659"/>
      <c r="P19" s="659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</row>
    <row r="20" spans="1:35" ht="20.100000000000001" customHeight="1">
      <c r="A20" s="646"/>
      <c r="B20" s="670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294"/>
      <c r="O20" s="659"/>
      <c r="P20" s="659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</row>
    <row r="21" spans="1:35" ht="20.100000000000001" customHeight="1" thickBot="1">
      <c r="A21" s="646"/>
      <c r="B21" s="670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294"/>
      <c r="O21" s="659"/>
      <c r="P21" s="659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</row>
    <row r="22" spans="1:35" ht="15.75" customHeight="1" thickTop="1">
      <c r="A22" s="646"/>
      <c r="B22" s="670"/>
      <c r="C22" s="671"/>
      <c r="D22" s="672"/>
      <c r="E22" s="672"/>
      <c r="F22" s="672"/>
      <c r="G22" s="672"/>
      <c r="H22" s="672"/>
      <c r="I22" s="673"/>
      <c r="J22" s="300" t="s">
        <v>58</v>
      </c>
      <c r="K22" s="401">
        <f>M22/'生產管理報表 7-1(月)'!$B$9</f>
        <v>0</v>
      </c>
      <c r="L22" s="300" t="s">
        <v>59</v>
      </c>
      <c r="M22" s="301">
        <f>SUM(M17:M21)</f>
        <v>0</v>
      </c>
      <c r="N22" s="660"/>
      <c r="O22" s="660"/>
      <c r="P22" s="660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</row>
    <row r="23" spans="1:35" ht="15.75" customHeight="1"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</row>
    <row r="24" spans="1:35" ht="15.75" customHeight="1">
      <c r="A24" s="646" t="s">
        <v>194</v>
      </c>
      <c r="B24" s="646"/>
      <c r="C24" s="303" t="s">
        <v>47</v>
      </c>
      <c r="D24" s="674" t="s">
        <v>12</v>
      </c>
      <c r="E24" s="675"/>
      <c r="F24" s="676"/>
      <c r="G24" s="666" t="s">
        <v>53</v>
      </c>
      <c r="H24" s="667"/>
      <c r="I24" s="668"/>
      <c r="J24" s="304" t="s">
        <v>54</v>
      </c>
      <c r="K24" s="305" t="s">
        <v>55</v>
      </c>
      <c r="L24" s="305" t="s">
        <v>56</v>
      </c>
      <c r="M24" s="305" t="s">
        <v>11</v>
      </c>
      <c r="N24" s="285" t="s">
        <v>354</v>
      </c>
      <c r="O24" s="661" t="s">
        <v>51</v>
      </c>
      <c r="P24" s="661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</row>
    <row r="25" spans="1:35" ht="39.950000000000003" customHeight="1">
      <c r="A25" s="646">
        <v>3</v>
      </c>
      <c r="B25" s="670" t="s">
        <v>610</v>
      </c>
      <c r="C25" s="307">
        <v>1</v>
      </c>
      <c r="D25" s="288" t="s">
        <v>703</v>
      </c>
      <c r="E25" s="289"/>
      <c r="F25" s="290"/>
      <c r="G25" s="368" t="s">
        <v>701</v>
      </c>
      <c r="H25" s="367"/>
      <c r="I25" s="368"/>
      <c r="J25" s="320">
        <v>13.949999999999994</v>
      </c>
      <c r="K25" s="309">
        <v>8.3911729709879781E-3</v>
      </c>
      <c r="L25" s="308">
        <v>590</v>
      </c>
      <c r="M25" s="384">
        <f t="shared" ref="M25:M29" si="2">L25*J25</f>
        <v>8230.4999999999964</v>
      </c>
      <c r="N25" s="294"/>
      <c r="O25" s="669"/>
      <c r="P25" s="669"/>
      <c r="U25" s="282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</row>
    <row r="26" spans="1:35" ht="20.100000000000001" customHeight="1">
      <c r="A26" s="646"/>
      <c r="B26" s="670"/>
      <c r="C26" s="307">
        <v>2</v>
      </c>
      <c r="D26" s="288"/>
      <c r="E26" s="289"/>
      <c r="F26" s="290"/>
      <c r="G26" s="366"/>
      <c r="H26" s="367"/>
      <c r="I26" s="368"/>
      <c r="J26" s="320"/>
      <c r="K26" s="309"/>
      <c r="L26" s="308"/>
      <c r="M26" s="384">
        <f t="shared" si="2"/>
        <v>0</v>
      </c>
      <c r="N26" s="294"/>
      <c r="O26" s="669"/>
      <c r="P26" s="669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</row>
    <row r="27" spans="1:35" ht="20.100000000000001" customHeight="1">
      <c r="A27" s="646"/>
      <c r="B27" s="670"/>
      <c r="C27" s="307">
        <v>3</v>
      </c>
      <c r="D27" s="288"/>
      <c r="E27" s="289"/>
      <c r="F27" s="290"/>
      <c r="G27" s="366"/>
      <c r="H27" s="367"/>
      <c r="I27" s="368"/>
      <c r="J27" s="320"/>
      <c r="K27" s="309"/>
      <c r="L27" s="308"/>
      <c r="M27" s="384">
        <f t="shared" si="2"/>
        <v>0</v>
      </c>
      <c r="N27" s="294"/>
      <c r="O27" s="659"/>
      <c r="P27" s="659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</row>
    <row r="28" spans="1:35" ht="20.100000000000001" customHeight="1">
      <c r="A28" s="646"/>
      <c r="B28" s="670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4">
        <f t="shared" si="2"/>
        <v>0</v>
      </c>
      <c r="N28" s="294"/>
      <c r="O28" s="659"/>
      <c r="P28" s="659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</row>
    <row r="29" spans="1:35" ht="20.100000000000001" customHeight="1" thickBot="1">
      <c r="A29" s="646"/>
      <c r="B29" s="670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4">
        <f t="shared" si="2"/>
        <v>0</v>
      </c>
      <c r="N29" s="294"/>
      <c r="O29" s="659"/>
      <c r="P29" s="659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</row>
    <row r="30" spans="1:35" ht="15.75" customHeight="1" thickTop="1">
      <c r="A30" s="646"/>
      <c r="B30" s="670"/>
      <c r="C30" s="671"/>
      <c r="D30" s="672"/>
      <c r="E30" s="672"/>
      <c r="F30" s="672"/>
      <c r="G30" s="672"/>
      <c r="H30" s="672"/>
      <c r="I30" s="673"/>
      <c r="J30" s="325" t="s">
        <v>58</v>
      </c>
      <c r="K30" s="401">
        <f>M30/'生產管理報表 7-1(月)'!$B$9</f>
        <v>1.6384847479146356E-2</v>
      </c>
      <c r="L30" s="325" t="s">
        <v>59</v>
      </c>
      <c r="M30" s="385">
        <f>SUM(M25:M29)</f>
        <v>8230.4999999999964</v>
      </c>
      <c r="N30" s="660"/>
      <c r="O30" s="660"/>
      <c r="P30" s="660"/>
      <c r="U30" s="282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</row>
  </sheetData>
  <mergeCells count="56"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  <mergeCell ref="B17:B22"/>
    <mergeCell ref="C22:I22"/>
    <mergeCell ref="A9:A14"/>
    <mergeCell ref="B9:B14"/>
    <mergeCell ref="C14:I14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O28:P28"/>
    <mergeCell ref="O29:P29"/>
    <mergeCell ref="N30:P30"/>
    <mergeCell ref="O19:P19"/>
    <mergeCell ref="O20:P20"/>
    <mergeCell ref="O21:P21"/>
    <mergeCell ref="N22:P22"/>
    <mergeCell ref="O24:P24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5D8D-D756-4703-A343-62BCBF66216E}">
  <sheetPr>
    <tabColor rgb="FFFF0000"/>
    <outlinePr summaryBelow="0" summaryRight="0"/>
  </sheetPr>
  <dimension ref="A1:T156"/>
  <sheetViews>
    <sheetView tabSelected="1" view="pageBreakPreview" topLeftCell="A16" zoomScale="91" zoomScaleNormal="60" zoomScaleSheetLayoutView="91" workbookViewId="0">
      <selection activeCell="O12" sqref="O12:P12"/>
    </sheetView>
  </sheetViews>
  <sheetFormatPr defaultColWidth="12.5703125" defaultRowHeight="15.75" customHeight="1"/>
  <cols>
    <col min="1" max="1" width="5.42578125" style="340" customWidth="1"/>
    <col min="2" max="2" width="11.42578125" style="349" customWidth="1"/>
    <col min="3" max="3" width="4" style="350" customWidth="1"/>
    <col min="4" max="4" width="9.5703125" style="340" customWidth="1"/>
    <col min="5" max="5" width="10.28515625" style="340" customWidth="1"/>
    <col min="6" max="15" width="9.5703125" style="340" customWidth="1"/>
    <col min="16" max="16" width="38" style="340" customWidth="1"/>
    <col min="17" max="16384" width="12.5703125" style="340"/>
  </cols>
  <sheetData>
    <row r="1" spans="1:20" s="140" customFormat="1" ht="15.75" customHeight="1">
      <c r="A1" s="640" t="s">
        <v>443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  <c r="N1" s="640"/>
      <c r="O1" s="640"/>
      <c r="P1" s="640"/>
    </row>
    <row r="2" spans="1:20" s="141" customFormat="1" ht="15.75" customHeight="1">
      <c r="A2" s="640"/>
      <c r="B2" s="640"/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0"/>
      <c r="P2" s="640"/>
    </row>
    <row r="3" spans="1:20" s="140" customFormat="1" ht="15.75" customHeight="1">
      <c r="A3" s="641" t="s">
        <v>658</v>
      </c>
      <c r="B3" s="641"/>
      <c r="C3" s="641"/>
      <c r="D3" s="641"/>
      <c r="E3" s="641"/>
      <c r="F3" s="641"/>
      <c r="G3" s="641"/>
      <c r="H3" s="641"/>
      <c r="I3" s="641"/>
      <c r="J3" s="641"/>
      <c r="K3" s="641"/>
      <c r="L3" s="641"/>
      <c r="M3" s="641"/>
    </row>
    <row r="4" spans="1:20" s="141" customFormat="1" ht="15.75" customHeight="1">
      <c r="A4" s="683"/>
      <c r="B4" s="683"/>
      <c r="C4" s="683"/>
      <c r="D4" s="683"/>
      <c r="E4" s="683"/>
      <c r="F4" s="683"/>
      <c r="G4" s="683"/>
      <c r="H4" s="683"/>
      <c r="I4" s="683"/>
      <c r="J4" s="683"/>
      <c r="K4" s="683"/>
      <c r="L4" s="683"/>
      <c r="M4" s="683"/>
    </row>
    <row r="5" spans="1:20" s="140" customFormat="1" ht="15.75" customHeight="1">
      <c r="A5" s="684" t="s">
        <v>194</v>
      </c>
      <c r="B5" s="651">
        <v>1</v>
      </c>
      <c r="C5" s="652"/>
      <c r="D5" s="651">
        <v>2</v>
      </c>
      <c r="E5" s="652"/>
      <c r="F5" s="651">
        <v>3</v>
      </c>
      <c r="G5" s="652"/>
      <c r="H5" s="677">
        <v>4</v>
      </c>
      <c r="I5" s="678"/>
      <c r="J5" s="677">
        <v>5</v>
      </c>
      <c r="K5" s="678"/>
      <c r="L5" s="677">
        <v>6</v>
      </c>
      <c r="M5" s="678"/>
      <c r="N5" s="677">
        <v>7</v>
      </c>
      <c r="O5" s="678"/>
      <c r="P5" s="386">
        <v>8</v>
      </c>
    </row>
    <row r="6" spans="1:20" s="140" customFormat="1" ht="15.75" customHeight="1">
      <c r="A6" s="685"/>
      <c r="B6" s="681" t="s">
        <v>265</v>
      </c>
      <c r="C6" s="682"/>
      <c r="D6" s="681" t="s">
        <v>216</v>
      </c>
      <c r="E6" s="682"/>
      <c r="F6" s="681" t="s">
        <v>169</v>
      </c>
      <c r="G6" s="682"/>
      <c r="H6" s="679" t="s">
        <v>656</v>
      </c>
      <c r="I6" s="680"/>
      <c r="J6" s="679" t="s">
        <v>192</v>
      </c>
      <c r="K6" s="680"/>
      <c r="L6" s="679" t="s">
        <v>170</v>
      </c>
      <c r="M6" s="680"/>
      <c r="N6" s="679" t="s">
        <v>193</v>
      </c>
      <c r="O6" s="680"/>
      <c r="P6" s="387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686" t="s">
        <v>194</v>
      </c>
      <c r="B8" s="687"/>
      <c r="C8" s="326" t="s">
        <v>47</v>
      </c>
      <c r="D8" s="688" t="s">
        <v>12</v>
      </c>
      <c r="E8" s="689"/>
      <c r="F8" s="690"/>
      <c r="G8" s="691" t="s">
        <v>53</v>
      </c>
      <c r="H8" s="692"/>
      <c r="I8" s="693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694" t="s">
        <v>51</v>
      </c>
      <c r="P8" s="695"/>
      <c r="R8" s="402"/>
      <c r="S8" s="403"/>
    </row>
    <row r="9" spans="1:20" s="350" customFormat="1" ht="60" customHeight="1">
      <c r="A9" s="696">
        <v>4</v>
      </c>
      <c r="B9" s="699" t="s">
        <v>656</v>
      </c>
      <c r="C9" s="330">
        <v>1</v>
      </c>
      <c r="D9" s="288" t="s">
        <v>716</v>
      </c>
      <c r="E9" s="289"/>
      <c r="F9" s="290"/>
      <c r="G9" s="291" t="s">
        <v>720</v>
      </c>
      <c r="H9" s="292"/>
      <c r="I9" s="291"/>
      <c r="J9" s="369">
        <v>181.61000000000007</v>
      </c>
      <c r="K9" s="370">
        <v>3.7444345920418433E-2</v>
      </c>
      <c r="L9" s="371">
        <v>66.540000000000006</v>
      </c>
      <c r="M9" s="381">
        <v>12084.329399999999</v>
      </c>
      <c r="N9" s="371"/>
      <c r="O9" s="702"/>
      <c r="P9" s="703"/>
      <c r="R9" s="404"/>
      <c r="S9" s="404"/>
    </row>
    <row r="10" spans="1:20" s="350" customFormat="1" ht="60" customHeight="1">
      <c r="A10" s="697"/>
      <c r="B10" s="700"/>
      <c r="C10" s="330">
        <v>2</v>
      </c>
      <c r="D10" s="442" t="s">
        <v>584</v>
      </c>
      <c r="E10" s="289"/>
      <c r="F10" s="290"/>
      <c r="G10" s="291" t="s">
        <v>617</v>
      </c>
      <c r="H10" s="292"/>
      <c r="I10" s="291"/>
      <c r="J10" s="369">
        <v>122.81999999999995</v>
      </c>
      <c r="K10" s="370">
        <v>3.595203586306623E-2</v>
      </c>
      <c r="L10" s="371">
        <v>37.730000000000004</v>
      </c>
      <c r="M10" s="381">
        <v>4633.9986000000008</v>
      </c>
      <c r="N10" s="371"/>
      <c r="O10" s="704"/>
      <c r="P10" s="705"/>
      <c r="R10" s="404"/>
      <c r="S10" s="404"/>
    </row>
    <row r="11" spans="1:20" s="350" customFormat="1" ht="60" customHeight="1">
      <c r="A11" s="697"/>
      <c r="B11" s="700"/>
      <c r="C11" s="330">
        <v>3</v>
      </c>
      <c r="D11" s="288" t="s">
        <v>672</v>
      </c>
      <c r="E11" s="289"/>
      <c r="F11" s="290"/>
      <c r="G11" s="291" t="s">
        <v>693</v>
      </c>
      <c r="H11" s="292"/>
      <c r="I11" s="291"/>
      <c r="J11" s="369">
        <v>1.1500000000000001</v>
      </c>
      <c r="K11" s="370">
        <v>3.8674601414023332E-2</v>
      </c>
      <c r="L11" s="371">
        <v>3732</v>
      </c>
      <c r="M11" s="381">
        <v>4291.7999999999993</v>
      </c>
      <c r="N11" s="371"/>
      <c r="O11" s="704"/>
      <c r="P11" s="705"/>
      <c r="R11" s="404"/>
      <c r="S11" s="402"/>
    </row>
    <row r="12" spans="1:20" s="350" customFormat="1" ht="60" customHeight="1">
      <c r="A12" s="697"/>
      <c r="B12" s="700"/>
      <c r="C12" s="330">
        <v>4</v>
      </c>
      <c r="D12" s="295" t="s">
        <v>375</v>
      </c>
      <c r="E12" s="289"/>
      <c r="F12" s="290"/>
      <c r="G12" s="291" t="s">
        <v>363</v>
      </c>
      <c r="H12" s="292"/>
      <c r="I12" s="291"/>
      <c r="J12" s="369">
        <v>141.67000000000002</v>
      </c>
      <c r="K12" s="370">
        <v>2.1800676073215512E-2</v>
      </c>
      <c r="L12" s="371">
        <v>27.320000000000004</v>
      </c>
      <c r="M12" s="381">
        <v>3870.4243999999999</v>
      </c>
      <c r="N12" s="371"/>
      <c r="O12" s="704"/>
      <c r="P12" s="705"/>
      <c r="R12" s="404"/>
      <c r="S12" s="402"/>
    </row>
    <row r="13" spans="1:20" s="350" customFormat="1" ht="60" customHeight="1" thickBot="1">
      <c r="A13" s="697"/>
      <c r="B13" s="700"/>
      <c r="C13" s="330">
        <v>5</v>
      </c>
      <c r="D13" s="288" t="s">
        <v>689</v>
      </c>
      <c r="E13" s="296"/>
      <c r="F13" s="297"/>
      <c r="G13" s="291" t="s">
        <v>691</v>
      </c>
      <c r="H13" s="292"/>
      <c r="I13" s="291"/>
      <c r="J13" s="373">
        <v>187.46</v>
      </c>
      <c r="K13" s="315">
        <v>4.7054395973606722E-2</v>
      </c>
      <c r="L13" s="375">
        <v>19.470000000000002</v>
      </c>
      <c r="M13" s="381">
        <v>3649.8462</v>
      </c>
      <c r="N13" s="371"/>
      <c r="O13" s="706"/>
      <c r="P13" s="707"/>
      <c r="R13" s="405"/>
      <c r="S13" s="402"/>
      <c r="T13" s="340"/>
    </row>
    <row r="14" spans="1:20" ht="15.75" customHeight="1" thickTop="1" thickBot="1">
      <c r="A14" s="698"/>
      <c r="B14" s="701"/>
      <c r="C14" s="708"/>
      <c r="D14" s="709"/>
      <c r="E14" s="709"/>
      <c r="F14" s="709"/>
      <c r="G14" s="709"/>
      <c r="H14" s="709"/>
      <c r="I14" s="710"/>
      <c r="J14" s="347" t="s">
        <v>58</v>
      </c>
      <c r="K14" s="401">
        <f>M14/'生產管理報表 7-1(月)'!$B$9</f>
        <v>5.6796820312283697E-2</v>
      </c>
      <c r="L14" s="348" t="s">
        <v>59</v>
      </c>
      <c r="M14" s="393">
        <f>SUM(M9:M13)</f>
        <v>28530.3986</v>
      </c>
      <c r="N14" s="711"/>
      <c r="O14" s="712"/>
      <c r="P14" s="713"/>
      <c r="R14" s="402"/>
      <c r="S14" s="402"/>
    </row>
    <row r="15" spans="1:20" ht="15.75" customHeight="1" thickTop="1">
      <c r="M15" s="388"/>
      <c r="S15" s="402"/>
    </row>
    <row r="16" spans="1:20" ht="15.75" customHeight="1">
      <c r="A16" s="686" t="s">
        <v>194</v>
      </c>
      <c r="B16" s="687"/>
      <c r="C16" s="326" t="s">
        <v>47</v>
      </c>
      <c r="D16" s="688" t="s">
        <v>12</v>
      </c>
      <c r="E16" s="689"/>
      <c r="F16" s="690"/>
      <c r="G16" s="691" t="s">
        <v>53</v>
      </c>
      <c r="H16" s="692"/>
      <c r="I16" s="693"/>
      <c r="J16" s="327" t="s">
        <v>54</v>
      </c>
      <c r="K16" s="327" t="s">
        <v>55</v>
      </c>
      <c r="L16" s="327" t="s">
        <v>56</v>
      </c>
      <c r="M16" s="389" t="s">
        <v>11</v>
      </c>
      <c r="N16" s="328" t="s">
        <v>354</v>
      </c>
      <c r="O16" s="694" t="s">
        <v>51</v>
      </c>
      <c r="P16" s="695"/>
      <c r="S16" s="403"/>
      <c r="T16" s="350"/>
    </row>
    <row r="17" spans="1:20" s="350" customFormat="1" ht="39.950000000000003" customHeight="1">
      <c r="A17" s="696">
        <v>5</v>
      </c>
      <c r="B17" s="714" t="s">
        <v>219</v>
      </c>
      <c r="C17" s="330">
        <v>1</v>
      </c>
      <c r="D17" s="288" t="s">
        <v>838</v>
      </c>
      <c r="E17" s="289"/>
      <c r="F17" s="290"/>
      <c r="G17" s="358" t="s">
        <v>849</v>
      </c>
      <c r="H17" s="357"/>
      <c r="I17" s="358"/>
      <c r="J17" s="369">
        <v>17.710000000000004</v>
      </c>
      <c r="K17" s="370">
        <v>1.0721044188389218E-2</v>
      </c>
      <c r="L17" s="371">
        <v>214</v>
      </c>
      <c r="M17" s="381">
        <f t="shared" ref="M17:M21" si="0">L17*J17</f>
        <v>3789.940000000001</v>
      </c>
      <c r="N17" s="371"/>
      <c r="O17" s="717"/>
      <c r="P17" s="718"/>
      <c r="S17" s="402"/>
    </row>
    <row r="18" spans="1:20" s="350" customFormat="1" ht="39.950000000000003" customHeight="1">
      <c r="A18" s="697"/>
      <c r="B18" s="715"/>
      <c r="C18" s="330">
        <v>2</v>
      </c>
      <c r="D18" s="288" t="s">
        <v>414</v>
      </c>
      <c r="E18" s="289"/>
      <c r="F18" s="290"/>
      <c r="G18" s="358" t="s">
        <v>435</v>
      </c>
      <c r="H18" s="357"/>
      <c r="I18" s="358"/>
      <c r="J18" s="369">
        <v>96</v>
      </c>
      <c r="K18" s="370">
        <v>3.7373322986086449E-2</v>
      </c>
      <c r="L18" s="371">
        <v>18.32</v>
      </c>
      <c r="M18" s="381">
        <f t="shared" si="0"/>
        <v>1758.72</v>
      </c>
      <c r="N18" s="371"/>
      <c r="O18" s="719"/>
      <c r="P18" s="720"/>
      <c r="S18" s="340"/>
      <c r="T18" s="340"/>
    </row>
    <row r="19" spans="1:20" ht="39.950000000000003" customHeight="1">
      <c r="A19" s="697"/>
      <c r="B19" s="715"/>
      <c r="C19" s="330">
        <v>3</v>
      </c>
      <c r="D19" s="288" t="s">
        <v>802</v>
      </c>
      <c r="E19" s="332"/>
      <c r="F19" s="333"/>
      <c r="G19" s="358" t="s">
        <v>801</v>
      </c>
      <c r="H19" s="357"/>
      <c r="I19" s="358"/>
      <c r="J19" s="369">
        <v>4.75</v>
      </c>
      <c r="K19" s="370">
        <v>2.2314827249400093E-2</v>
      </c>
      <c r="L19" s="371">
        <v>365</v>
      </c>
      <c r="M19" s="381">
        <f t="shared" si="0"/>
        <v>1733.75</v>
      </c>
      <c r="N19" s="339"/>
      <c r="O19" s="721"/>
      <c r="P19" s="722"/>
    </row>
    <row r="20" spans="1:20" ht="39.950000000000003" customHeight="1">
      <c r="A20" s="697"/>
      <c r="B20" s="715"/>
      <c r="C20" s="330">
        <v>4</v>
      </c>
      <c r="D20" s="288" t="s">
        <v>716</v>
      </c>
      <c r="E20" s="332"/>
      <c r="F20" s="333"/>
      <c r="G20" s="358" t="s">
        <v>715</v>
      </c>
      <c r="H20" s="357"/>
      <c r="I20" s="358"/>
      <c r="J20" s="369">
        <v>2.69</v>
      </c>
      <c r="K20" s="370">
        <v>8.9258174692707255E-3</v>
      </c>
      <c r="L20" s="371">
        <v>457</v>
      </c>
      <c r="M20" s="381">
        <f t="shared" si="0"/>
        <v>1229.33</v>
      </c>
      <c r="N20" s="339"/>
      <c r="O20" s="704"/>
      <c r="P20" s="705"/>
    </row>
    <row r="21" spans="1:20" ht="39.950000000000003" customHeight="1" thickBot="1">
      <c r="A21" s="697"/>
      <c r="B21" s="715"/>
      <c r="C21" s="330">
        <v>5</v>
      </c>
      <c r="D21" s="295" t="s">
        <v>839</v>
      </c>
      <c r="E21" s="342"/>
      <c r="F21" s="343"/>
      <c r="G21" s="358" t="s">
        <v>852</v>
      </c>
      <c r="H21" s="357"/>
      <c r="I21" s="358"/>
      <c r="J21" s="373">
        <v>5.81</v>
      </c>
      <c r="K21" s="315">
        <v>1.9278890315165401E-2</v>
      </c>
      <c r="L21" s="375">
        <v>194</v>
      </c>
      <c r="M21" s="381">
        <f t="shared" si="0"/>
        <v>1127.1399999999999</v>
      </c>
      <c r="N21" s="339"/>
      <c r="O21" s="719"/>
      <c r="P21" s="720"/>
      <c r="R21" s="406"/>
    </row>
    <row r="22" spans="1:20" ht="15.75" customHeight="1" thickTop="1" thickBot="1">
      <c r="A22" s="698"/>
      <c r="B22" s="716"/>
      <c r="C22" s="723"/>
      <c r="D22" s="724"/>
      <c r="E22" s="724"/>
      <c r="F22" s="724"/>
      <c r="G22" s="724"/>
      <c r="H22" s="724"/>
      <c r="I22" s="725"/>
      <c r="J22" s="347" t="s">
        <v>58</v>
      </c>
      <c r="K22" s="401">
        <f>M22/'生產管理報表 7-1(月)'!$B$9</f>
        <v>1.9188576474065282E-2</v>
      </c>
      <c r="L22" s="348" t="s">
        <v>59</v>
      </c>
      <c r="M22" s="393">
        <f>SUM(M17:M21)</f>
        <v>9638.880000000001</v>
      </c>
      <c r="N22" s="711"/>
      <c r="O22" s="712"/>
      <c r="P22" s="713"/>
      <c r="R22" s="402"/>
    </row>
    <row r="23" spans="1:20" ht="15.75" customHeight="1" thickTop="1">
      <c r="M23" s="388"/>
      <c r="R23" s="402"/>
    </row>
    <row r="24" spans="1:20" ht="15.75" customHeight="1">
      <c r="A24" s="686" t="s">
        <v>194</v>
      </c>
      <c r="B24" s="687"/>
      <c r="C24" s="355" t="s">
        <v>47</v>
      </c>
      <c r="D24" s="726" t="s">
        <v>12</v>
      </c>
      <c r="E24" s="727"/>
      <c r="F24" s="728"/>
      <c r="G24" s="729" t="s">
        <v>53</v>
      </c>
      <c r="H24" s="730"/>
      <c r="I24" s="731"/>
      <c r="J24" s="356" t="s">
        <v>54</v>
      </c>
      <c r="K24" s="327" t="s">
        <v>55</v>
      </c>
      <c r="L24" s="327" t="s">
        <v>56</v>
      </c>
      <c r="M24" s="389" t="s">
        <v>11</v>
      </c>
      <c r="N24" s="328" t="s">
        <v>354</v>
      </c>
      <c r="O24" s="694" t="s">
        <v>51</v>
      </c>
      <c r="P24" s="695"/>
      <c r="R24" s="402"/>
    </row>
    <row r="25" spans="1:20" ht="15.75" customHeight="1">
      <c r="A25" s="696">
        <v>6</v>
      </c>
      <c r="B25" s="714" t="s">
        <v>220</v>
      </c>
      <c r="C25" s="330">
        <v>1</v>
      </c>
      <c r="D25" s="331" t="s">
        <v>370</v>
      </c>
      <c r="E25" s="332"/>
      <c r="F25" s="333"/>
      <c r="G25" s="336" t="s">
        <v>362</v>
      </c>
      <c r="H25" s="335"/>
      <c r="I25" s="336"/>
      <c r="J25" s="337">
        <v>15.449999999999994</v>
      </c>
      <c r="K25" s="338">
        <v>9.0700018974561401E-3</v>
      </c>
      <c r="L25" s="339">
        <v>727</v>
      </c>
      <c r="M25" s="390">
        <f t="shared" ref="M25" si="1">L25*J25</f>
        <v>11232.149999999996</v>
      </c>
      <c r="N25" s="339"/>
      <c r="O25" s="706"/>
      <c r="P25" s="707"/>
    </row>
    <row r="26" spans="1:20" ht="15.75" customHeight="1">
      <c r="A26" s="697"/>
      <c r="B26" s="715"/>
      <c r="C26" s="330">
        <v>2</v>
      </c>
      <c r="D26" s="331"/>
      <c r="E26" s="332"/>
      <c r="F26" s="333"/>
      <c r="G26" s="334"/>
      <c r="H26" s="335"/>
      <c r="I26" s="336"/>
      <c r="J26" s="337"/>
      <c r="K26" s="338"/>
      <c r="L26" s="339"/>
      <c r="M26" s="390">
        <v>0</v>
      </c>
      <c r="N26" s="339"/>
      <c r="O26" s="351"/>
      <c r="P26" s="352"/>
    </row>
    <row r="27" spans="1:20" ht="15.75" customHeight="1">
      <c r="A27" s="697"/>
      <c r="B27" s="715"/>
      <c r="C27" s="330">
        <v>3</v>
      </c>
      <c r="D27" s="331"/>
      <c r="E27" s="332"/>
      <c r="F27" s="333"/>
      <c r="G27" s="334"/>
      <c r="H27" s="335"/>
      <c r="I27" s="336"/>
      <c r="J27" s="337"/>
      <c r="K27" s="338"/>
      <c r="L27" s="339"/>
      <c r="M27" s="390">
        <v>0</v>
      </c>
      <c r="N27" s="339"/>
      <c r="O27" s="351"/>
      <c r="P27" s="352"/>
    </row>
    <row r="28" spans="1:20" ht="15.75" customHeight="1">
      <c r="A28" s="697"/>
      <c r="B28" s="715"/>
      <c r="C28" s="330">
        <v>4</v>
      </c>
      <c r="D28" s="331"/>
      <c r="E28" s="332"/>
      <c r="F28" s="333"/>
      <c r="G28" s="334"/>
      <c r="H28" s="335"/>
      <c r="I28" s="336"/>
      <c r="J28" s="337"/>
      <c r="K28" s="338"/>
      <c r="L28" s="339"/>
      <c r="M28" s="390">
        <v>0</v>
      </c>
      <c r="N28" s="339"/>
      <c r="O28" s="351"/>
      <c r="P28" s="352"/>
    </row>
    <row r="29" spans="1:20" ht="15.75" customHeight="1" thickBot="1">
      <c r="A29" s="697"/>
      <c r="B29" s="715"/>
      <c r="C29" s="330">
        <v>5</v>
      </c>
      <c r="D29" s="341"/>
      <c r="E29" s="342"/>
      <c r="F29" s="343"/>
      <c r="G29" s="334"/>
      <c r="H29" s="335"/>
      <c r="I29" s="336"/>
      <c r="J29" s="344"/>
      <c r="K29" s="438"/>
      <c r="L29" s="346"/>
      <c r="M29" s="390">
        <v>0</v>
      </c>
      <c r="N29" s="339"/>
      <c r="O29" s="353"/>
      <c r="P29" s="354"/>
    </row>
    <row r="30" spans="1:20" ht="15.75" customHeight="1" thickTop="1" thickBot="1">
      <c r="A30" s="698"/>
      <c r="B30" s="716"/>
      <c r="C30" s="723"/>
      <c r="D30" s="724"/>
      <c r="E30" s="724"/>
      <c r="F30" s="724"/>
      <c r="G30" s="724"/>
      <c r="H30" s="724"/>
      <c r="I30" s="725"/>
      <c r="J30" s="347" t="s">
        <v>58</v>
      </c>
      <c r="K30" s="401">
        <f>M30/'生產管理報表 7-1(月)'!$B$9</f>
        <v>2.2360374778311615E-2</v>
      </c>
      <c r="L30" s="348" t="s">
        <v>59</v>
      </c>
      <c r="M30" s="393">
        <f>SUM(M25:M29)</f>
        <v>11232.149999999996</v>
      </c>
      <c r="N30" s="711"/>
      <c r="O30" s="712"/>
      <c r="P30" s="713"/>
    </row>
    <row r="31" spans="1:20" ht="15.75" customHeight="1" thickTop="1">
      <c r="M31" s="388"/>
    </row>
    <row r="32" spans="1:20" ht="15.75" customHeight="1">
      <c r="A32" s="686" t="s">
        <v>194</v>
      </c>
      <c r="B32" s="687"/>
      <c r="C32" s="355" t="s">
        <v>47</v>
      </c>
      <c r="D32" s="726" t="s">
        <v>12</v>
      </c>
      <c r="E32" s="727"/>
      <c r="F32" s="728"/>
      <c r="G32" s="729" t="s">
        <v>53</v>
      </c>
      <c r="H32" s="730"/>
      <c r="I32" s="731"/>
      <c r="J32" s="356" t="s">
        <v>54</v>
      </c>
      <c r="K32" s="327" t="s">
        <v>55</v>
      </c>
      <c r="L32" s="327" t="s">
        <v>56</v>
      </c>
      <c r="M32" s="389" t="s">
        <v>11</v>
      </c>
      <c r="N32" s="328" t="s">
        <v>354</v>
      </c>
      <c r="O32" s="694" t="s">
        <v>51</v>
      </c>
      <c r="P32" s="695"/>
    </row>
    <row r="33" spans="1:16" ht="15.75" customHeight="1">
      <c r="A33" s="696">
        <v>7</v>
      </c>
      <c r="B33" s="732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90">
        <f t="shared" ref="M33:M35" si="2">L33*J33</f>
        <v>0</v>
      </c>
      <c r="N33" s="339"/>
      <c r="O33" s="735"/>
      <c r="P33" s="736"/>
    </row>
    <row r="34" spans="1:16" ht="15.75" customHeight="1">
      <c r="A34" s="697"/>
      <c r="B34" s="733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90">
        <f t="shared" si="2"/>
        <v>0</v>
      </c>
      <c r="N34" s="339"/>
      <c r="O34" s="737"/>
      <c r="P34" s="738"/>
    </row>
    <row r="35" spans="1:16" ht="15.75" customHeight="1">
      <c r="A35" s="697"/>
      <c r="B35" s="733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90">
        <f t="shared" si="2"/>
        <v>0</v>
      </c>
      <c r="N35" s="339"/>
      <c r="O35" s="737"/>
      <c r="P35" s="738"/>
    </row>
    <row r="36" spans="1:16" ht="15.75" customHeight="1">
      <c r="A36" s="697"/>
      <c r="B36" s="733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1">
        <v>0</v>
      </c>
      <c r="N36" s="339"/>
      <c r="O36" s="351"/>
      <c r="P36" s="352"/>
    </row>
    <row r="37" spans="1:16" ht="15.75" customHeight="1" thickBot="1">
      <c r="A37" s="697"/>
      <c r="B37" s="733"/>
      <c r="C37" s="330">
        <v>5</v>
      </c>
      <c r="D37" s="341"/>
      <c r="E37" s="342"/>
      <c r="F37" s="343"/>
      <c r="G37" s="334"/>
      <c r="H37" s="335"/>
      <c r="I37" s="336"/>
      <c r="J37" s="344"/>
      <c r="K37" s="315"/>
      <c r="L37" s="346"/>
      <c r="M37" s="392">
        <v>0</v>
      </c>
      <c r="N37" s="339"/>
      <c r="O37" s="353"/>
      <c r="P37" s="354"/>
    </row>
    <row r="38" spans="1:16" ht="15.75" customHeight="1" thickTop="1" thickBot="1">
      <c r="A38" s="698"/>
      <c r="B38" s="734"/>
      <c r="C38" s="723"/>
      <c r="D38" s="724"/>
      <c r="E38" s="724"/>
      <c r="F38" s="724"/>
      <c r="G38" s="724"/>
      <c r="H38" s="724"/>
      <c r="I38" s="725"/>
      <c r="J38" s="347" t="s">
        <v>58</v>
      </c>
      <c r="K38" s="401">
        <f>M38/'生產管理報表 7-1(月)'!$B$9</f>
        <v>0</v>
      </c>
      <c r="L38" s="348" t="s">
        <v>59</v>
      </c>
      <c r="M38" s="393">
        <f>SUM(M33:M37)</f>
        <v>0</v>
      </c>
      <c r="N38" s="711"/>
      <c r="O38" s="712"/>
      <c r="P38" s="713"/>
    </row>
    <row r="39" spans="1:16" ht="15.75" customHeight="1" thickTop="1"/>
    <row r="44" spans="1:16" ht="15.75" customHeight="1">
      <c r="O44" s="340" ph="1"/>
      <c r="P44" s="340" ph="1"/>
    </row>
    <row r="46" spans="1:16" ht="15.75" customHeight="1">
      <c r="O46" s="340" ph="1"/>
      <c r="P46" s="340" ph="1"/>
    </row>
    <row r="47" spans="1:16" ht="15.75" customHeight="1">
      <c r="O47" s="340" ph="1"/>
      <c r="P47" s="340" ph="1"/>
    </row>
    <row r="117" spans="15:16" ht="15.75" customHeight="1">
      <c r="O117" s="340" ph="1"/>
      <c r="P117" s="340" ph="1"/>
    </row>
    <row r="119" spans="15:16" ht="15.75" customHeight="1">
      <c r="O119" s="340" ph="1"/>
      <c r="P119" s="340" ph="1"/>
    </row>
    <row r="120" spans="15:16" ht="15.75" customHeight="1">
      <c r="O120" s="340" ph="1"/>
      <c r="P120" s="340" ph="1"/>
    </row>
    <row r="153" spans="15:16" ht="15.75" customHeight="1">
      <c r="O153" s="340" ph="1"/>
      <c r="P153" s="340" ph="1"/>
    </row>
    <row r="155" spans="15:16" ht="15.75" customHeight="1">
      <c r="O155" s="340" ph="1"/>
      <c r="P155" s="340" ph="1"/>
    </row>
    <row r="156" spans="15:16" ht="15.75" customHeight="1">
      <c r="O156" s="340" ph="1"/>
      <c r="P156" s="340" ph="1"/>
    </row>
  </sheetData>
  <mergeCells count="63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277F-76F4-43EA-97FF-37971B5DBA6B}">
  <sheetPr>
    <tabColor rgb="FFFF0000"/>
    <outlinePr summaryBelow="0" summaryRight="0"/>
  </sheetPr>
  <dimension ref="A1:BW30"/>
  <sheetViews>
    <sheetView view="pageBreakPreview" zoomScaleNormal="60" zoomScaleSheetLayoutView="100" workbookViewId="0">
      <selection activeCell="H17" sqref="H17"/>
    </sheetView>
  </sheetViews>
  <sheetFormatPr defaultColWidth="12.5703125" defaultRowHeight="15.75" customHeight="1"/>
  <cols>
    <col min="1" max="1" width="5.42578125" style="140" customWidth="1"/>
    <col min="2" max="2" width="11.42578125" style="283" customWidth="1"/>
    <col min="3" max="3" width="4" style="284" customWidth="1"/>
    <col min="4" max="15" width="9.5703125" style="140" customWidth="1"/>
    <col min="16" max="16" width="47.85546875" style="140" customWidth="1"/>
    <col min="17" max="17" width="9.5703125" style="140" customWidth="1"/>
    <col min="18" max="21" width="12.5703125" style="282"/>
    <col min="22" max="22" width="24.42578125" style="140" bestFit="1" customWidth="1"/>
    <col min="23" max="23" width="19.42578125" style="140" bestFit="1" customWidth="1"/>
    <col min="24" max="24" width="23" style="140" bestFit="1" customWidth="1"/>
    <col min="25" max="25" width="11.7109375" style="140" bestFit="1" customWidth="1"/>
    <col min="26" max="26" width="15.85546875" style="140" bestFit="1" customWidth="1"/>
    <col min="27" max="27" width="23.5703125" style="140" bestFit="1" customWidth="1"/>
    <col min="28" max="28" width="23" style="140" bestFit="1" customWidth="1"/>
    <col min="29" max="29" width="11.7109375" style="140" bestFit="1" customWidth="1"/>
    <col min="30" max="30" width="20.5703125" style="140" bestFit="1" customWidth="1"/>
    <col min="31" max="31" width="15" style="140" bestFit="1" customWidth="1"/>
    <col min="32" max="32" width="23" style="140" bestFit="1" customWidth="1"/>
    <col min="33" max="33" width="11.7109375" style="140" bestFit="1" customWidth="1"/>
    <col min="34" max="34" width="15.85546875" style="140" bestFit="1" customWidth="1"/>
    <col min="35" max="35" width="15" style="140" bestFit="1" customWidth="1"/>
    <col min="36" max="36" width="23" style="140" bestFit="1" customWidth="1"/>
    <col min="37" max="37" width="15" style="140" bestFit="1" customWidth="1"/>
    <col min="38" max="38" width="23" style="140" bestFit="1" customWidth="1"/>
    <col min="39" max="39" width="11.7109375" style="140" bestFit="1" customWidth="1"/>
    <col min="40" max="40" width="13.85546875" style="140" bestFit="1" customWidth="1"/>
    <col min="41" max="41" width="27.85546875" style="140" bestFit="1" customWidth="1"/>
    <col min="42" max="42" width="23" style="140" bestFit="1" customWidth="1"/>
    <col min="43" max="43" width="8" style="140" bestFit="1" customWidth="1"/>
    <col min="44" max="44" width="30.7109375" style="140" bestFit="1" customWidth="1"/>
    <col min="45" max="45" width="25.7109375" style="140" bestFit="1" customWidth="1"/>
    <col min="46" max="46" width="23" style="140" bestFit="1" customWidth="1"/>
    <col min="47" max="47" width="15" style="140" bestFit="1" customWidth="1"/>
    <col min="48" max="48" width="23" style="140" bestFit="1" customWidth="1"/>
    <col min="49" max="49" width="11.7109375" style="140" bestFit="1" customWidth="1"/>
    <col min="50" max="50" width="20.140625" style="140" bestFit="1" customWidth="1"/>
    <col min="51" max="51" width="23.5703125" style="140" bestFit="1" customWidth="1"/>
    <col min="52" max="52" width="23" style="140" bestFit="1" customWidth="1"/>
    <col min="53" max="53" width="11.7109375" style="140" bestFit="1" customWidth="1"/>
    <col min="54" max="54" width="21.42578125" style="140" bestFit="1" customWidth="1"/>
    <col min="55" max="55" width="15" style="140" bestFit="1" customWidth="1"/>
    <col min="56" max="56" width="23" style="140" bestFit="1" customWidth="1"/>
    <col min="57" max="57" width="11.7109375" style="140" bestFit="1" customWidth="1"/>
    <col min="58" max="58" width="13.85546875" style="140" bestFit="1" customWidth="1"/>
    <col min="59" max="59" width="22" style="140" bestFit="1" customWidth="1"/>
    <col min="60" max="60" width="23" style="140" bestFit="1" customWidth="1"/>
    <col min="61" max="61" width="15" style="140" bestFit="1" customWidth="1"/>
    <col min="62" max="62" width="23" style="140" bestFit="1" customWidth="1"/>
    <col min="63" max="63" width="11.7109375" style="140" bestFit="1" customWidth="1"/>
    <col min="64" max="64" width="24.7109375" style="140" bestFit="1" customWidth="1"/>
    <col min="65" max="65" width="18.7109375" style="140" bestFit="1" customWidth="1"/>
    <col min="66" max="66" width="23" style="140" bestFit="1" customWidth="1"/>
    <col min="67" max="67" width="15" style="140" bestFit="1" customWidth="1"/>
    <col min="68" max="68" width="23" style="140" bestFit="1" customWidth="1"/>
    <col min="69" max="69" width="15" style="140" bestFit="1" customWidth="1"/>
    <col min="70" max="70" width="23" style="140" bestFit="1" customWidth="1"/>
    <col min="71" max="71" width="15" style="140" bestFit="1" customWidth="1"/>
    <col min="72" max="72" width="21.85546875" style="140" bestFit="1" customWidth="1"/>
    <col min="73" max="73" width="10.5703125" style="140" bestFit="1" customWidth="1"/>
    <col min="74" max="74" width="21.42578125" style="140" bestFit="1" customWidth="1"/>
    <col min="75" max="75" width="5.42578125" style="140" bestFit="1" customWidth="1"/>
    <col min="76" max="16384" width="12.5703125" style="140"/>
  </cols>
  <sheetData>
    <row r="1" spans="1:75" ht="15.75" customHeight="1">
      <c r="A1" s="640" t="s">
        <v>443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  <c r="N1" s="640"/>
      <c r="O1" s="640"/>
      <c r="P1" s="640"/>
      <c r="Q1" s="640"/>
    </row>
    <row r="2" spans="1:75" s="141" customFormat="1" ht="15.75" customHeight="1">
      <c r="A2" s="640"/>
      <c r="B2" s="640"/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0"/>
      <c r="P2" s="640"/>
      <c r="Q2" s="640"/>
    </row>
    <row r="3" spans="1:75" ht="15.75" customHeight="1">
      <c r="A3" s="641" t="s">
        <v>659</v>
      </c>
      <c r="B3" s="662"/>
      <c r="C3" s="662"/>
      <c r="D3" s="662"/>
      <c r="E3" s="662"/>
      <c r="F3" s="662"/>
      <c r="G3" s="662"/>
      <c r="H3" s="662"/>
      <c r="I3" s="662"/>
      <c r="J3" s="662"/>
      <c r="K3" s="662"/>
      <c r="L3" s="662"/>
      <c r="M3" s="662"/>
    </row>
    <row r="4" spans="1:75" s="141" customFormat="1" ht="15.75" customHeight="1">
      <c r="A4" s="662"/>
      <c r="B4" s="662"/>
      <c r="C4" s="662"/>
      <c r="D4" s="662"/>
      <c r="E4" s="662"/>
      <c r="F4" s="662"/>
      <c r="G4" s="662"/>
      <c r="H4" s="662"/>
      <c r="I4" s="662"/>
      <c r="J4" s="662"/>
      <c r="K4" s="662"/>
      <c r="L4" s="662"/>
      <c r="M4" s="662"/>
    </row>
    <row r="5" spans="1:75" ht="15.75" customHeight="1">
      <c r="A5" s="643" t="s">
        <v>194</v>
      </c>
      <c r="B5" s="663">
        <v>1</v>
      </c>
      <c r="C5" s="663"/>
      <c r="D5" s="663">
        <v>2</v>
      </c>
      <c r="E5" s="663"/>
      <c r="F5" s="663">
        <v>3</v>
      </c>
      <c r="G5" s="663"/>
      <c r="H5" s="646">
        <v>4</v>
      </c>
      <c r="I5" s="646"/>
      <c r="J5" s="646">
        <v>5</v>
      </c>
      <c r="K5" s="646"/>
      <c r="L5" s="646">
        <v>6</v>
      </c>
      <c r="M5" s="646"/>
      <c r="N5" s="646">
        <v>7</v>
      </c>
      <c r="O5" s="646"/>
      <c r="P5" s="646">
        <v>8</v>
      </c>
      <c r="Q5" s="646"/>
    </row>
    <row r="6" spans="1:75" ht="15.75" customHeight="1">
      <c r="A6" s="643"/>
      <c r="B6" s="664" t="s">
        <v>265</v>
      </c>
      <c r="C6" s="664"/>
      <c r="D6" s="664" t="s">
        <v>216</v>
      </c>
      <c r="E6" s="664"/>
      <c r="F6" s="664" t="s">
        <v>169</v>
      </c>
      <c r="G6" s="664"/>
      <c r="H6" s="643" t="s">
        <v>656</v>
      </c>
      <c r="I6" s="643"/>
      <c r="J6" s="643" t="s">
        <v>192</v>
      </c>
      <c r="K6" s="643"/>
      <c r="L6" s="643" t="s">
        <v>170</v>
      </c>
      <c r="M6" s="643"/>
      <c r="N6" s="643" t="s">
        <v>193</v>
      </c>
      <c r="O6" s="643"/>
      <c r="P6" s="739" t="s">
        <v>221</v>
      </c>
      <c r="Q6" s="643"/>
    </row>
    <row r="8" spans="1:75" s="286" customFormat="1" ht="15.75" customHeight="1">
      <c r="A8" s="646" t="s">
        <v>194</v>
      </c>
      <c r="B8" s="646"/>
      <c r="C8" s="285" t="s">
        <v>47</v>
      </c>
      <c r="D8" s="665" t="s">
        <v>12</v>
      </c>
      <c r="E8" s="665"/>
      <c r="F8" s="665"/>
      <c r="G8" s="666" t="s">
        <v>53</v>
      </c>
      <c r="H8" s="667"/>
      <c r="I8" s="668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661" t="s">
        <v>51</v>
      </c>
      <c r="P8" s="661"/>
    </row>
    <row r="9" spans="1:75" ht="24.95" customHeight="1">
      <c r="A9" s="646">
        <v>1</v>
      </c>
      <c r="B9" s="670" t="s">
        <v>344</v>
      </c>
      <c r="C9" s="287">
        <v>1</v>
      </c>
      <c r="D9" s="288"/>
      <c r="E9" s="289"/>
      <c r="F9" s="290"/>
      <c r="G9" s="319"/>
      <c r="H9" s="289"/>
      <c r="I9" s="319"/>
      <c r="J9" s="287"/>
      <c r="K9" s="293"/>
      <c r="L9" s="287"/>
      <c r="M9" s="381">
        <f>L9*J9</f>
        <v>0</v>
      </c>
      <c r="N9" s="294"/>
      <c r="O9" s="702"/>
      <c r="P9" s="703"/>
    </row>
    <row r="10" spans="1:75" ht="24.95" customHeight="1">
      <c r="A10" s="646"/>
      <c r="B10" s="670"/>
      <c r="C10" s="287">
        <v>2</v>
      </c>
      <c r="D10" s="288"/>
      <c r="E10" s="289"/>
      <c r="F10" s="290"/>
      <c r="G10" s="288"/>
      <c r="H10" s="289"/>
      <c r="I10" s="319"/>
      <c r="J10" s="287"/>
      <c r="K10" s="293"/>
      <c r="L10" s="287"/>
      <c r="M10" s="381">
        <f t="shared" ref="M10:M13" si="0">L10*J10</f>
        <v>0</v>
      </c>
      <c r="N10" s="294"/>
      <c r="O10" s="740"/>
      <c r="P10" s="741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</row>
    <row r="11" spans="1:75" ht="24.95" customHeight="1">
      <c r="A11" s="646"/>
      <c r="B11" s="670"/>
      <c r="C11" s="287">
        <v>3</v>
      </c>
      <c r="D11" s="288"/>
      <c r="E11" s="289"/>
      <c r="F11" s="290"/>
      <c r="G11" s="366"/>
      <c r="H11" s="367"/>
      <c r="I11" s="368"/>
      <c r="J11" s="287"/>
      <c r="K11" s="293"/>
      <c r="L11" s="287"/>
      <c r="M11" s="381">
        <f t="shared" si="0"/>
        <v>0</v>
      </c>
      <c r="N11" s="294"/>
      <c r="O11" s="740"/>
      <c r="P11" s="741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ht="24.95" customHeight="1">
      <c r="A12" s="646"/>
      <c r="B12" s="670"/>
      <c r="C12" s="287">
        <v>4</v>
      </c>
      <c r="D12" s="288"/>
      <c r="E12" s="289"/>
      <c r="F12" s="290"/>
      <c r="G12" s="879"/>
      <c r="H12" s="880"/>
      <c r="I12" s="881"/>
      <c r="J12" s="287"/>
      <c r="K12" s="293"/>
      <c r="L12" s="287"/>
      <c r="M12" s="381">
        <f t="shared" si="0"/>
        <v>0</v>
      </c>
      <c r="N12" s="294"/>
      <c r="O12" s="740"/>
      <c r="P12" s="741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ht="24.95" customHeight="1" thickBot="1">
      <c r="A13" s="646"/>
      <c r="B13" s="670"/>
      <c r="C13" s="287">
        <v>5</v>
      </c>
      <c r="D13" s="295"/>
      <c r="E13" s="296"/>
      <c r="F13" s="297"/>
      <c r="G13" s="879"/>
      <c r="H13" s="880"/>
      <c r="I13" s="881"/>
      <c r="J13" s="298"/>
      <c r="K13" s="299"/>
      <c r="L13" s="298"/>
      <c r="M13" s="382">
        <f t="shared" si="0"/>
        <v>0</v>
      </c>
      <c r="N13" s="294"/>
      <c r="O13" s="740"/>
      <c r="P13" s="741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ht="15.75" customHeight="1" thickTop="1">
      <c r="A14" s="646"/>
      <c r="B14" s="670"/>
      <c r="C14" s="671"/>
      <c r="D14" s="672"/>
      <c r="E14" s="672"/>
      <c r="F14" s="672"/>
      <c r="G14" s="672"/>
      <c r="H14" s="672"/>
      <c r="I14" s="673"/>
      <c r="J14" s="300" t="s">
        <v>58</v>
      </c>
      <c r="K14" s="401">
        <f>M14/'生產管理報表 7-1(月)'!$B$10</f>
        <v>0</v>
      </c>
      <c r="L14" s="300" t="s">
        <v>59</v>
      </c>
      <c r="M14" s="383">
        <f>SUM(M9:M13)</f>
        <v>0</v>
      </c>
      <c r="N14" s="742"/>
      <c r="O14" s="743"/>
      <c r="P14" s="744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ht="15.75" customHeight="1"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ht="15.75" customHeight="1">
      <c r="A16" s="646" t="s">
        <v>194</v>
      </c>
      <c r="B16" s="646"/>
      <c r="C16" s="303" t="s">
        <v>47</v>
      </c>
      <c r="D16" s="674" t="s">
        <v>12</v>
      </c>
      <c r="E16" s="675"/>
      <c r="F16" s="676"/>
      <c r="G16" s="666" t="s">
        <v>53</v>
      </c>
      <c r="H16" s="667"/>
      <c r="I16" s="668"/>
      <c r="J16" s="305" t="s">
        <v>54</v>
      </c>
      <c r="K16" s="305" t="s">
        <v>55</v>
      </c>
      <c r="L16" s="305" t="s">
        <v>56</v>
      </c>
      <c r="M16" s="305" t="s">
        <v>11</v>
      </c>
      <c r="N16" s="306" t="s">
        <v>354</v>
      </c>
      <c r="O16" s="745" t="s">
        <v>51</v>
      </c>
      <c r="P16" s="746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</row>
    <row r="17" spans="1:36" ht="20.100000000000001" customHeight="1">
      <c r="A17" s="646">
        <v>2</v>
      </c>
      <c r="B17" s="670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311"/>
      <c r="O17" s="747"/>
      <c r="P17" s="748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</row>
    <row r="18" spans="1:36" ht="20.100000000000001" customHeight="1">
      <c r="A18" s="646"/>
      <c r="B18" s="670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311"/>
      <c r="O18" s="747"/>
      <c r="P18" s="748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</row>
    <row r="19" spans="1:36" ht="20.100000000000001" customHeight="1">
      <c r="A19" s="646"/>
      <c r="B19" s="670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311"/>
      <c r="O19" s="747"/>
      <c r="P19" s="748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</row>
    <row r="20" spans="1:36" ht="20.100000000000001" customHeight="1">
      <c r="A20" s="646"/>
      <c r="B20" s="670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311"/>
      <c r="O20" s="747"/>
      <c r="P20" s="748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</row>
    <row r="21" spans="1:36" ht="20.100000000000001" customHeight="1" thickBot="1">
      <c r="A21" s="646"/>
      <c r="B21" s="670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317"/>
      <c r="O21" s="747"/>
      <c r="P21" s="748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</row>
    <row r="22" spans="1:36" ht="15.75" customHeight="1" thickTop="1">
      <c r="A22" s="646"/>
      <c r="B22" s="670"/>
      <c r="C22" s="671"/>
      <c r="D22" s="672"/>
      <c r="E22" s="672"/>
      <c r="F22" s="672"/>
      <c r="G22" s="672"/>
      <c r="H22" s="672"/>
      <c r="I22" s="673"/>
      <c r="J22" s="300" t="s">
        <v>58</v>
      </c>
      <c r="K22" s="401">
        <f>M22/'生產管理報表 7-1(月)'!$B$10</f>
        <v>0</v>
      </c>
      <c r="L22" s="300" t="s">
        <v>59</v>
      </c>
      <c r="M22" s="301">
        <f>SUM(M17:M21)</f>
        <v>0</v>
      </c>
      <c r="N22" s="749"/>
      <c r="O22" s="750"/>
      <c r="P22" s="751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</row>
    <row r="23" spans="1:36" ht="15.75" customHeight="1"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</row>
    <row r="24" spans="1:36" ht="15.75" customHeight="1">
      <c r="A24" s="646" t="s">
        <v>194</v>
      </c>
      <c r="B24" s="646"/>
      <c r="C24" s="303" t="s">
        <v>47</v>
      </c>
      <c r="D24" s="674" t="s">
        <v>12</v>
      </c>
      <c r="E24" s="675"/>
      <c r="F24" s="676"/>
      <c r="G24" s="666" t="s">
        <v>53</v>
      </c>
      <c r="H24" s="667"/>
      <c r="I24" s="668"/>
      <c r="J24" s="304" t="s">
        <v>54</v>
      </c>
      <c r="K24" s="305" t="s">
        <v>55</v>
      </c>
      <c r="L24" s="305" t="s">
        <v>56</v>
      </c>
      <c r="M24" s="305" t="s">
        <v>11</v>
      </c>
      <c r="N24" s="306" t="s">
        <v>354</v>
      </c>
      <c r="O24" s="757" t="s">
        <v>51</v>
      </c>
      <c r="P24" s="758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</row>
    <row r="25" spans="1:36" ht="24.95" customHeight="1">
      <c r="A25" s="646">
        <v>3</v>
      </c>
      <c r="B25" s="670" t="s">
        <v>610</v>
      </c>
      <c r="C25" s="307">
        <v>1</v>
      </c>
      <c r="D25" s="288"/>
      <c r="E25" s="289"/>
      <c r="F25" s="290"/>
      <c r="G25" s="879"/>
      <c r="H25" s="880"/>
      <c r="I25" s="881"/>
      <c r="J25" s="320"/>
      <c r="K25" s="309"/>
      <c r="L25" s="308"/>
      <c r="M25" s="384">
        <f t="shared" ref="M25:M29" si="2">L25*J25</f>
        <v>0</v>
      </c>
      <c r="N25" s="321"/>
      <c r="O25" s="752"/>
      <c r="P25" s="753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</row>
    <row r="26" spans="1:36" ht="24.95" customHeight="1">
      <c r="A26" s="646"/>
      <c r="B26" s="670"/>
      <c r="C26" s="307">
        <v>2</v>
      </c>
      <c r="D26" s="288"/>
      <c r="E26" s="289"/>
      <c r="F26" s="290"/>
      <c r="G26" s="879"/>
      <c r="H26" s="880"/>
      <c r="I26" s="881"/>
      <c r="J26" s="320"/>
      <c r="K26" s="309"/>
      <c r="L26" s="308"/>
      <c r="M26" s="384">
        <f t="shared" si="2"/>
        <v>0</v>
      </c>
      <c r="N26" s="321"/>
      <c r="O26" s="752"/>
      <c r="P26" s="753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</row>
    <row r="27" spans="1:36" ht="24.95" customHeight="1">
      <c r="A27" s="646"/>
      <c r="B27" s="670"/>
      <c r="C27" s="307">
        <v>3</v>
      </c>
      <c r="D27" s="288"/>
      <c r="E27" s="289"/>
      <c r="F27" s="290"/>
      <c r="G27" s="879"/>
      <c r="H27" s="880"/>
      <c r="I27" s="881"/>
      <c r="J27" s="320"/>
      <c r="K27" s="309"/>
      <c r="L27" s="308"/>
      <c r="M27" s="384">
        <f t="shared" si="2"/>
        <v>0</v>
      </c>
      <c r="N27" s="321"/>
      <c r="O27" s="752"/>
      <c r="P27" s="753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</row>
    <row r="28" spans="1:36" ht="24.95" customHeight="1">
      <c r="A28" s="646"/>
      <c r="B28" s="670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4">
        <f t="shared" si="2"/>
        <v>0</v>
      </c>
      <c r="N28" s="321"/>
      <c r="O28" s="752"/>
      <c r="P28" s="753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6" ht="24.95" customHeight="1" thickBot="1">
      <c r="A29" s="646"/>
      <c r="B29" s="670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4">
        <f t="shared" si="2"/>
        <v>0</v>
      </c>
      <c r="N29" s="321"/>
      <c r="O29" s="752"/>
      <c r="P29" s="753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6" ht="15.75" customHeight="1" thickTop="1">
      <c r="A30" s="646"/>
      <c r="B30" s="670"/>
      <c r="C30" s="671"/>
      <c r="D30" s="672"/>
      <c r="E30" s="672"/>
      <c r="F30" s="672"/>
      <c r="G30" s="672"/>
      <c r="H30" s="672"/>
      <c r="I30" s="673"/>
      <c r="J30" s="325" t="s">
        <v>58</v>
      </c>
      <c r="K30" s="401">
        <f>M30/'生產管理報表 7-1(月)'!$B$10</f>
        <v>0</v>
      </c>
      <c r="L30" s="325" t="s">
        <v>59</v>
      </c>
      <c r="M30" s="385">
        <f>SUM(M25:M29)</f>
        <v>0</v>
      </c>
      <c r="N30" s="754"/>
      <c r="O30" s="755"/>
      <c r="P30" s="756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</row>
  </sheetData>
  <mergeCells count="58"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DA6D-D1EF-4E4A-B962-D8F7F1DCAC1D}">
  <sheetPr>
    <tabColor rgb="FFFF0000"/>
    <outlinePr summaryBelow="0" summaryRight="0"/>
  </sheetPr>
  <dimension ref="A1:T156"/>
  <sheetViews>
    <sheetView view="pageBreakPreview" topLeftCell="A4" zoomScale="91" zoomScaleNormal="60" zoomScaleSheetLayoutView="91" workbookViewId="0">
      <selection activeCell="O13" sqref="O13:P13"/>
    </sheetView>
  </sheetViews>
  <sheetFormatPr defaultColWidth="12.5703125" defaultRowHeight="15.75" customHeight="1"/>
  <cols>
    <col min="1" max="1" width="5.42578125" style="340" customWidth="1"/>
    <col min="2" max="2" width="11.42578125" style="349" customWidth="1"/>
    <col min="3" max="3" width="4" style="350" customWidth="1"/>
    <col min="4" max="4" width="9.5703125" style="340" customWidth="1"/>
    <col min="5" max="5" width="10.28515625" style="340" customWidth="1"/>
    <col min="6" max="15" width="9.5703125" style="340" customWidth="1"/>
    <col min="16" max="16" width="35.42578125" style="340" customWidth="1"/>
    <col min="17" max="16384" width="12.5703125" style="340"/>
  </cols>
  <sheetData>
    <row r="1" spans="1:20" s="140" customFormat="1" ht="15.75" customHeight="1">
      <c r="A1" s="640" t="s">
        <v>443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  <c r="N1" s="640"/>
      <c r="O1" s="640"/>
      <c r="P1" s="640"/>
    </row>
    <row r="2" spans="1:20" s="141" customFormat="1" ht="15.75" customHeight="1">
      <c r="A2" s="640"/>
      <c r="B2" s="640"/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0"/>
      <c r="P2" s="640"/>
    </row>
    <row r="3" spans="1:20" s="140" customFormat="1" ht="15.75" customHeight="1">
      <c r="A3" s="641" t="s">
        <v>659</v>
      </c>
      <c r="B3" s="641"/>
      <c r="C3" s="641"/>
      <c r="D3" s="641"/>
      <c r="E3" s="641"/>
      <c r="F3" s="641"/>
      <c r="G3" s="641"/>
      <c r="H3" s="641"/>
      <c r="I3" s="641"/>
      <c r="J3" s="641"/>
      <c r="K3" s="641"/>
      <c r="L3" s="641"/>
      <c r="M3" s="641"/>
    </row>
    <row r="4" spans="1:20" s="141" customFormat="1" ht="15.75" customHeight="1">
      <c r="A4" s="683"/>
      <c r="B4" s="683"/>
      <c r="C4" s="683"/>
      <c r="D4" s="683"/>
      <c r="E4" s="683"/>
      <c r="F4" s="683"/>
      <c r="G4" s="683"/>
      <c r="H4" s="683"/>
      <c r="I4" s="683"/>
      <c r="J4" s="683"/>
      <c r="K4" s="683"/>
      <c r="L4" s="683"/>
      <c r="M4" s="683"/>
    </row>
    <row r="5" spans="1:20" s="140" customFormat="1" ht="15.75" customHeight="1">
      <c r="A5" s="684" t="s">
        <v>194</v>
      </c>
      <c r="B5" s="651">
        <v>1</v>
      </c>
      <c r="C5" s="652"/>
      <c r="D5" s="651">
        <v>2</v>
      </c>
      <c r="E5" s="652"/>
      <c r="F5" s="651">
        <v>3</v>
      </c>
      <c r="G5" s="652"/>
      <c r="H5" s="677">
        <v>4</v>
      </c>
      <c r="I5" s="678"/>
      <c r="J5" s="677">
        <v>5</v>
      </c>
      <c r="K5" s="678"/>
      <c r="L5" s="677">
        <v>6</v>
      </c>
      <c r="M5" s="678"/>
      <c r="N5" s="677">
        <v>7</v>
      </c>
      <c r="O5" s="678"/>
      <c r="P5" s="386">
        <v>8</v>
      </c>
    </row>
    <row r="6" spans="1:20" s="140" customFormat="1" ht="15.75" customHeight="1">
      <c r="A6" s="685"/>
      <c r="B6" s="681" t="s">
        <v>265</v>
      </c>
      <c r="C6" s="682"/>
      <c r="D6" s="681" t="s">
        <v>216</v>
      </c>
      <c r="E6" s="682"/>
      <c r="F6" s="681" t="s">
        <v>169</v>
      </c>
      <c r="G6" s="682"/>
      <c r="H6" s="679" t="s">
        <v>656</v>
      </c>
      <c r="I6" s="680"/>
      <c r="J6" s="679" t="s">
        <v>192</v>
      </c>
      <c r="K6" s="680"/>
      <c r="L6" s="679" t="s">
        <v>170</v>
      </c>
      <c r="M6" s="680"/>
      <c r="N6" s="679" t="s">
        <v>193</v>
      </c>
      <c r="O6" s="680"/>
      <c r="P6" s="387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686" t="s">
        <v>194</v>
      </c>
      <c r="B8" s="687"/>
      <c r="C8" s="326" t="s">
        <v>47</v>
      </c>
      <c r="D8" s="688" t="s">
        <v>12</v>
      </c>
      <c r="E8" s="689"/>
      <c r="F8" s="690"/>
      <c r="G8" s="691" t="s">
        <v>53</v>
      </c>
      <c r="H8" s="692"/>
      <c r="I8" s="693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694" t="s">
        <v>51</v>
      </c>
      <c r="P8" s="695"/>
      <c r="R8" s="402"/>
      <c r="S8" s="403"/>
    </row>
    <row r="9" spans="1:20" s="350" customFormat="1" ht="60" customHeight="1">
      <c r="A9" s="696">
        <v>4</v>
      </c>
      <c r="B9" s="699" t="s">
        <v>656</v>
      </c>
      <c r="C9" s="330">
        <v>1</v>
      </c>
      <c r="D9" s="288" t="s">
        <v>703</v>
      </c>
      <c r="E9" s="289"/>
      <c r="F9" s="290"/>
      <c r="G9" s="291" t="s">
        <v>704</v>
      </c>
      <c r="H9" s="292"/>
      <c r="I9" s="291"/>
      <c r="J9" s="369">
        <v>94.569999999999979</v>
      </c>
      <c r="K9" s="370">
        <v>1.5551265551265551E-4</v>
      </c>
      <c r="L9" s="371">
        <v>424.57999999999993</v>
      </c>
      <c r="M9" s="381">
        <f t="shared" ref="M9:M13" si="0">L9*J9</f>
        <v>40152.530599999984</v>
      </c>
      <c r="N9" s="371"/>
      <c r="O9" s="704"/>
      <c r="P9" s="705"/>
      <c r="R9" s="404"/>
      <c r="S9" s="404"/>
    </row>
    <row r="10" spans="1:20" s="350" customFormat="1" ht="60" customHeight="1">
      <c r="A10" s="697"/>
      <c r="B10" s="700"/>
      <c r="C10" s="330">
        <v>2</v>
      </c>
      <c r="D10" s="288" t="s">
        <v>371</v>
      </c>
      <c r="E10" s="289"/>
      <c r="F10" s="290"/>
      <c r="G10" s="291" t="s">
        <v>534</v>
      </c>
      <c r="H10" s="292"/>
      <c r="I10" s="291"/>
      <c r="J10" s="369">
        <v>127.84</v>
      </c>
      <c r="K10" s="370">
        <v>2.9165707268401253E-4</v>
      </c>
      <c r="L10" s="371">
        <v>266.43999999999988</v>
      </c>
      <c r="M10" s="381">
        <f t="shared" si="0"/>
        <v>34061.689599999983</v>
      </c>
      <c r="N10" s="371"/>
      <c r="O10" s="704"/>
      <c r="P10" s="705"/>
      <c r="R10" s="404"/>
      <c r="S10" s="404"/>
    </row>
    <row r="11" spans="1:20" s="350" customFormat="1" ht="60" customHeight="1">
      <c r="A11" s="697"/>
      <c r="B11" s="700"/>
      <c r="C11" s="330">
        <v>3</v>
      </c>
      <c r="D11" s="288" t="s">
        <v>583</v>
      </c>
      <c r="E11" s="289"/>
      <c r="F11" s="290"/>
      <c r="G11" s="291" t="s">
        <v>585</v>
      </c>
      <c r="H11" s="292"/>
      <c r="I11" s="291"/>
      <c r="J11" s="369">
        <v>692.59</v>
      </c>
      <c r="K11" s="370">
        <v>0</v>
      </c>
      <c r="L11" s="371">
        <v>47.370000000000026</v>
      </c>
      <c r="M11" s="381">
        <f t="shared" si="0"/>
        <v>32807.988300000019</v>
      </c>
      <c r="N11" s="371"/>
      <c r="O11" s="704"/>
      <c r="P11" s="705"/>
      <c r="R11" s="404"/>
      <c r="S11" s="402"/>
    </row>
    <row r="12" spans="1:20" s="350" customFormat="1" ht="60" customHeight="1">
      <c r="A12" s="697"/>
      <c r="B12" s="700"/>
      <c r="C12" s="330">
        <v>4</v>
      </c>
      <c r="D12" s="295" t="s">
        <v>666</v>
      </c>
      <c r="E12" s="289"/>
      <c r="F12" s="290"/>
      <c r="G12" s="291" t="s">
        <v>664</v>
      </c>
      <c r="H12" s="292"/>
      <c r="I12" s="291"/>
      <c r="J12" s="369">
        <v>190.86999999999995</v>
      </c>
      <c r="K12" s="370">
        <v>0</v>
      </c>
      <c r="L12" s="371">
        <v>128.1</v>
      </c>
      <c r="M12" s="381">
        <f t="shared" si="0"/>
        <v>24450.446999999993</v>
      </c>
      <c r="N12" s="371"/>
      <c r="O12" s="704"/>
      <c r="P12" s="705"/>
      <c r="R12" s="404"/>
      <c r="S12" s="402"/>
    </row>
    <row r="13" spans="1:20" s="350" customFormat="1" ht="60" customHeight="1" thickBot="1">
      <c r="A13" s="697"/>
      <c r="B13" s="700"/>
      <c r="C13" s="330">
        <v>5</v>
      </c>
      <c r="D13" s="288" t="s">
        <v>409</v>
      </c>
      <c r="E13" s="296"/>
      <c r="F13" s="297"/>
      <c r="G13" s="291" t="s">
        <v>439</v>
      </c>
      <c r="H13" s="292"/>
      <c r="I13" s="291"/>
      <c r="J13" s="373">
        <v>628.96</v>
      </c>
      <c r="K13" s="315">
        <v>0</v>
      </c>
      <c r="L13" s="375">
        <v>29.770000000000017</v>
      </c>
      <c r="M13" s="381">
        <f t="shared" si="0"/>
        <v>18724.139200000012</v>
      </c>
      <c r="N13" s="371"/>
      <c r="O13" s="704"/>
      <c r="P13" s="705"/>
      <c r="R13" s="405"/>
      <c r="S13" s="402"/>
      <c r="T13" s="340"/>
    </row>
    <row r="14" spans="1:20" ht="15.75" customHeight="1" thickTop="1" thickBot="1">
      <c r="A14" s="698"/>
      <c r="B14" s="701"/>
      <c r="C14" s="708"/>
      <c r="D14" s="709"/>
      <c r="E14" s="709"/>
      <c r="F14" s="709"/>
      <c r="G14" s="709"/>
      <c r="H14" s="709"/>
      <c r="I14" s="710"/>
      <c r="J14" s="347" t="s">
        <v>58</v>
      </c>
      <c r="K14" s="401">
        <f>M14/'生產管理報表 7-1(月)'!$B$10</f>
        <v>0.10785563932346143</v>
      </c>
      <c r="L14" s="348" t="s">
        <v>59</v>
      </c>
      <c r="M14" s="393">
        <f>SUM(M9:M13)</f>
        <v>150196.79469999997</v>
      </c>
      <c r="N14" s="711"/>
      <c r="O14" s="712"/>
      <c r="P14" s="713"/>
      <c r="R14" s="402"/>
      <c r="S14" s="402"/>
    </row>
    <row r="15" spans="1:20" ht="15.75" customHeight="1" thickTop="1">
      <c r="M15" s="388"/>
      <c r="S15" s="402"/>
    </row>
    <row r="16" spans="1:20" ht="15.75" customHeight="1">
      <c r="A16" s="686" t="s">
        <v>194</v>
      </c>
      <c r="B16" s="687"/>
      <c r="C16" s="326" t="s">
        <v>47</v>
      </c>
      <c r="D16" s="688" t="s">
        <v>12</v>
      </c>
      <c r="E16" s="689"/>
      <c r="F16" s="690"/>
      <c r="G16" s="691" t="s">
        <v>53</v>
      </c>
      <c r="H16" s="692"/>
      <c r="I16" s="693"/>
      <c r="J16" s="327" t="s">
        <v>54</v>
      </c>
      <c r="K16" s="327" t="s">
        <v>55</v>
      </c>
      <c r="L16" s="327" t="s">
        <v>56</v>
      </c>
      <c r="M16" s="389" t="s">
        <v>11</v>
      </c>
      <c r="N16" s="328" t="s">
        <v>354</v>
      </c>
      <c r="O16" s="694" t="s">
        <v>51</v>
      </c>
      <c r="P16" s="695"/>
      <c r="S16" s="403"/>
      <c r="T16" s="350"/>
    </row>
    <row r="17" spans="1:20" s="350" customFormat="1" ht="24.95" customHeight="1">
      <c r="A17" s="696">
        <v>5</v>
      </c>
      <c r="B17" s="714" t="s">
        <v>219</v>
      </c>
      <c r="C17" s="330">
        <v>1</v>
      </c>
      <c r="D17" s="288" t="s">
        <v>371</v>
      </c>
      <c r="E17" s="289"/>
      <c r="F17" s="290"/>
      <c r="G17" s="358" t="s">
        <v>364</v>
      </c>
      <c r="H17" s="357"/>
      <c r="I17" s="358"/>
      <c r="J17" s="369">
        <v>147.42999999999995</v>
      </c>
      <c r="K17" s="370">
        <v>0</v>
      </c>
      <c r="L17" s="371">
        <v>630.42999999999938</v>
      </c>
      <c r="M17" s="381">
        <f t="shared" ref="M17:M19" si="1">L17*J17</f>
        <v>92944.294899999877</v>
      </c>
      <c r="N17" s="371"/>
      <c r="O17" s="717"/>
      <c r="P17" s="718"/>
      <c r="S17" s="402"/>
    </row>
    <row r="18" spans="1:20" s="350" customFormat="1" ht="24.95" customHeight="1">
      <c r="A18" s="697"/>
      <c r="B18" s="715"/>
      <c r="C18" s="330">
        <v>2</v>
      </c>
      <c r="D18" s="288"/>
      <c r="E18" s="289"/>
      <c r="F18" s="290"/>
      <c r="G18" s="334"/>
      <c r="H18" s="335"/>
      <c r="I18" s="336"/>
      <c r="J18" s="369"/>
      <c r="K18" s="370"/>
      <c r="L18" s="371"/>
      <c r="M18" s="381">
        <f t="shared" si="1"/>
        <v>0</v>
      </c>
      <c r="N18" s="371"/>
      <c r="O18" s="719"/>
      <c r="P18" s="720"/>
      <c r="S18" s="340"/>
      <c r="T18" s="340"/>
    </row>
    <row r="19" spans="1:20" ht="24.95" customHeight="1">
      <c r="A19" s="697"/>
      <c r="B19" s="715"/>
      <c r="C19" s="330">
        <v>3</v>
      </c>
      <c r="D19" s="331"/>
      <c r="E19" s="332"/>
      <c r="F19" s="333"/>
      <c r="G19" s="334"/>
      <c r="H19" s="335"/>
      <c r="I19" s="336"/>
      <c r="J19" s="337"/>
      <c r="K19" s="338"/>
      <c r="L19" s="339"/>
      <c r="M19" s="390">
        <f t="shared" si="1"/>
        <v>0</v>
      </c>
      <c r="N19" s="339"/>
      <c r="O19" s="737"/>
      <c r="P19" s="738"/>
    </row>
    <row r="20" spans="1:20" ht="24.95" customHeight="1">
      <c r="A20" s="697"/>
      <c r="B20" s="715"/>
      <c r="C20" s="330">
        <v>4</v>
      </c>
      <c r="D20" s="331"/>
      <c r="E20" s="332"/>
      <c r="F20" s="333"/>
      <c r="G20" s="334"/>
      <c r="H20" s="335"/>
      <c r="I20" s="336"/>
      <c r="J20" s="337"/>
      <c r="K20" s="338"/>
      <c r="L20" s="339"/>
      <c r="M20" s="391">
        <v>0</v>
      </c>
      <c r="N20" s="339"/>
      <c r="O20" s="351"/>
      <c r="P20" s="352"/>
    </row>
    <row r="21" spans="1:20" ht="24.95" customHeight="1" thickBot="1">
      <c r="A21" s="697"/>
      <c r="B21" s="715"/>
      <c r="C21" s="330">
        <v>5</v>
      </c>
      <c r="D21" s="341"/>
      <c r="E21" s="342"/>
      <c r="F21" s="343"/>
      <c r="G21" s="334"/>
      <c r="H21" s="335"/>
      <c r="I21" s="336"/>
      <c r="J21" s="344"/>
      <c r="K21" s="315"/>
      <c r="L21" s="346"/>
      <c r="M21" s="392">
        <v>0</v>
      </c>
      <c r="N21" s="339"/>
      <c r="O21" s="353"/>
      <c r="P21" s="354"/>
      <c r="R21" s="406"/>
    </row>
    <row r="22" spans="1:20" ht="15.75" customHeight="1" thickTop="1" thickBot="1">
      <c r="A22" s="698"/>
      <c r="B22" s="716"/>
      <c r="C22" s="723"/>
      <c r="D22" s="724"/>
      <c r="E22" s="724"/>
      <c r="F22" s="724"/>
      <c r="G22" s="724"/>
      <c r="H22" s="724"/>
      <c r="I22" s="725"/>
      <c r="J22" s="347" t="s">
        <v>58</v>
      </c>
      <c r="K22" s="401">
        <f>M22/'生產管理報表 7-1(月)'!$B$10</f>
        <v>6.6742878021669422E-2</v>
      </c>
      <c r="L22" s="348" t="s">
        <v>59</v>
      </c>
      <c r="M22" s="393">
        <f>SUM(M17:M21)</f>
        <v>92944.294899999877</v>
      </c>
      <c r="N22" s="711"/>
      <c r="O22" s="712"/>
      <c r="P22" s="713"/>
      <c r="R22" s="402"/>
    </row>
    <row r="23" spans="1:20" ht="15.75" customHeight="1" thickTop="1">
      <c r="M23" s="388"/>
      <c r="R23" s="402"/>
    </row>
    <row r="24" spans="1:20" ht="15.75" customHeight="1">
      <c r="A24" s="686" t="s">
        <v>194</v>
      </c>
      <c r="B24" s="687"/>
      <c r="C24" s="355" t="s">
        <v>47</v>
      </c>
      <c r="D24" s="726" t="s">
        <v>12</v>
      </c>
      <c r="E24" s="727"/>
      <c r="F24" s="728"/>
      <c r="G24" s="729" t="s">
        <v>53</v>
      </c>
      <c r="H24" s="730"/>
      <c r="I24" s="731"/>
      <c r="J24" s="356" t="s">
        <v>54</v>
      </c>
      <c r="K24" s="327" t="s">
        <v>55</v>
      </c>
      <c r="L24" s="327" t="s">
        <v>56</v>
      </c>
      <c r="M24" s="389" t="s">
        <v>11</v>
      </c>
      <c r="N24" s="328" t="s">
        <v>354</v>
      </c>
      <c r="O24" s="694" t="s">
        <v>51</v>
      </c>
      <c r="P24" s="695"/>
      <c r="R24" s="402"/>
    </row>
    <row r="25" spans="1:20" ht="39.950000000000003" customHeight="1">
      <c r="A25" s="696">
        <v>6</v>
      </c>
      <c r="B25" s="714" t="s">
        <v>220</v>
      </c>
      <c r="C25" s="330">
        <v>1</v>
      </c>
      <c r="D25" s="288" t="s">
        <v>375</v>
      </c>
      <c r="E25" s="332"/>
      <c r="F25" s="332"/>
      <c r="G25" s="877" t="s">
        <v>440</v>
      </c>
      <c r="H25" s="878"/>
      <c r="I25" s="877"/>
      <c r="J25" s="369">
        <v>605.77999999999986</v>
      </c>
      <c r="K25" s="370">
        <v>0</v>
      </c>
      <c r="L25" s="371">
        <v>30.36</v>
      </c>
      <c r="M25" s="381">
        <f t="shared" ref="M25:M29" si="2">L25*J25</f>
        <v>18391.480799999994</v>
      </c>
      <c r="N25" s="339"/>
      <c r="O25" s="759"/>
      <c r="P25" s="760"/>
    </row>
    <row r="26" spans="1:20" ht="39.950000000000003" customHeight="1">
      <c r="A26" s="697"/>
      <c r="B26" s="715"/>
      <c r="C26" s="330">
        <v>2</v>
      </c>
      <c r="D26" s="288" t="s">
        <v>885</v>
      </c>
      <c r="E26" s="332"/>
      <c r="F26" s="332"/>
      <c r="G26" s="877" t="s">
        <v>887</v>
      </c>
      <c r="H26" s="357"/>
      <c r="I26" s="358"/>
      <c r="J26" s="369">
        <v>87.8</v>
      </c>
      <c r="K26" s="370">
        <v>4.7015446551711927E-3</v>
      </c>
      <c r="L26" s="371">
        <v>115.21999999999996</v>
      </c>
      <c r="M26" s="381">
        <f t="shared" si="2"/>
        <v>10116.315999999995</v>
      </c>
      <c r="N26" s="339"/>
      <c r="O26" s="759"/>
      <c r="P26" s="760"/>
    </row>
    <row r="27" spans="1:20" ht="39.950000000000003" customHeight="1">
      <c r="A27" s="697"/>
      <c r="B27" s="715"/>
      <c r="C27" s="330">
        <v>3</v>
      </c>
      <c r="D27" s="288" t="s">
        <v>883</v>
      </c>
      <c r="E27" s="332"/>
      <c r="F27" s="332"/>
      <c r="G27" s="877" t="s">
        <v>890</v>
      </c>
      <c r="H27" s="357"/>
      <c r="I27" s="358"/>
      <c r="J27" s="369">
        <v>301.48</v>
      </c>
      <c r="K27" s="370">
        <v>0</v>
      </c>
      <c r="L27" s="371">
        <v>26.22999999999999</v>
      </c>
      <c r="M27" s="381">
        <f t="shared" si="2"/>
        <v>7907.8203999999978</v>
      </c>
      <c r="N27" s="339"/>
      <c r="O27" s="759"/>
      <c r="P27" s="760"/>
    </row>
    <row r="28" spans="1:20" ht="39.950000000000003" customHeight="1">
      <c r="A28" s="697"/>
      <c r="B28" s="715"/>
      <c r="C28" s="330">
        <v>4</v>
      </c>
      <c r="D28" s="288" t="s">
        <v>884</v>
      </c>
      <c r="E28" s="332"/>
      <c r="F28" s="332"/>
      <c r="G28" s="877" t="s">
        <v>891</v>
      </c>
      <c r="H28" s="357"/>
      <c r="I28" s="358"/>
      <c r="J28" s="369">
        <v>78.430000000000007</v>
      </c>
      <c r="K28" s="370">
        <v>0</v>
      </c>
      <c r="L28" s="371">
        <v>70.610000000000127</v>
      </c>
      <c r="M28" s="381">
        <f t="shared" si="2"/>
        <v>5537.9423000000106</v>
      </c>
      <c r="N28" s="339"/>
      <c r="O28" s="761"/>
      <c r="P28" s="762"/>
    </row>
    <row r="29" spans="1:20" ht="39.950000000000003" customHeight="1" thickBot="1">
      <c r="A29" s="697"/>
      <c r="B29" s="715"/>
      <c r="C29" s="330">
        <v>5</v>
      </c>
      <c r="D29" s="295" t="s">
        <v>380</v>
      </c>
      <c r="E29" s="342"/>
      <c r="F29" s="342"/>
      <c r="G29" s="449" t="s">
        <v>636</v>
      </c>
      <c r="H29" s="292"/>
      <c r="I29" s="291"/>
      <c r="J29" s="373">
        <v>108.26</v>
      </c>
      <c r="K29" s="315">
        <v>0</v>
      </c>
      <c r="L29" s="375">
        <v>37.259999999999962</v>
      </c>
      <c r="M29" s="381">
        <f>L29*J29</f>
        <v>4033.767599999996</v>
      </c>
      <c r="N29" s="339"/>
      <c r="O29" s="353"/>
      <c r="P29" s="354"/>
    </row>
    <row r="30" spans="1:20" ht="15.75" customHeight="1" thickTop="1" thickBot="1">
      <c r="A30" s="698"/>
      <c r="B30" s="716"/>
      <c r="C30" s="723"/>
      <c r="D30" s="724"/>
      <c r="E30" s="724"/>
      <c r="F30" s="724"/>
      <c r="G30" s="724"/>
      <c r="H30" s="724"/>
      <c r="I30" s="725"/>
      <c r="J30" s="347" t="s">
        <v>58</v>
      </c>
      <c r="K30" s="401">
        <f>M30/'生產管理報表 7-1(月)'!$B$10</f>
        <v>3.3023291709084947E-2</v>
      </c>
      <c r="L30" s="348" t="s">
        <v>59</v>
      </c>
      <c r="M30" s="393">
        <f>SUM(M25:M29)</f>
        <v>45987.327099999995</v>
      </c>
      <c r="N30" s="711"/>
      <c r="O30" s="712"/>
      <c r="P30" s="713"/>
    </row>
    <row r="31" spans="1:20" ht="15.75" customHeight="1" thickTop="1">
      <c r="M31" s="388"/>
    </row>
    <row r="32" spans="1:20" ht="15.75" customHeight="1">
      <c r="A32" s="686" t="s">
        <v>194</v>
      </c>
      <c r="B32" s="687"/>
      <c r="C32" s="355" t="s">
        <v>47</v>
      </c>
      <c r="D32" s="726" t="s">
        <v>12</v>
      </c>
      <c r="E32" s="727"/>
      <c r="F32" s="728"/>
      <c r="G32" s="729" t="s">
        <v>53</v>
      </c>
      <c r="H32" s="730"/>
      <c r="I32" s="731"/>
      <c r="J32" s="356" t="s">
        <v>54</v>
      </c>
      <c r="K32" s="327" t="s">
        <v>55</v>
      </c>
      <c r="L32" s="327" t="s">
        <v>56</v>
      </c>
      <c r="M32" s="389" t="s">
        <v>11</v>
      </c>
      <c r="N32" s="328" t="s">
        <v>354</v>
      </c>
      <c r="O32" s="694" t="s">
        <v>51</v>
      </c>
      <c r="P32" s="695"/>
    </row>
    <row r="33" spans="1:16" ht="15.75" customHeight="1">
      <c r="A33" s="696">
        <v>7</v>
      </c>
      <c r="B33" s="732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90">
        <f t="shared" ref="M33:M35" si="3">L33*J33</f>
        <v>0</v>
      </c>
      <c r="N33" s="339"/>
      <c r="O33" s="735"/>
      <c r="P33" s="736"/>
    </row>
    <row r="34" spans="1:16" ht="15.75" customHeight="1">
      <c r="A34" s="697"/>
      <c r="B34" s="733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90">
        <f t="shared" si="3"/>
        <v>0</v>
      </c>
      <c r="N34" s="339"/>
      <c r="O34" s="737"/>
      <c r="P34" s="738"/>
    </row>
    <row r="35" spans="1:16" ht="15.75" customHeight="1">
      <c r="A35" s="697"/>
      <c r="B35" s="733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90">
        <f t="shared" si="3"/>
        <v>0</v>
      </c>
      <c r="N35" s="339"/>
      <c r="O35" s="737"/>
      <c r="P35" s="738"/>
    </row>
    <row r="36" spans="1:16" ht="15.75" customHeight="1">
      <c r="A36" s="697"/>
      <c r="B36" s="733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1">
        <v>0</v>
      </c>
      <c r="N36" s="339"/>
      <c r="O36" s="351"/>
      <c r="P36" s="352"/>
    </row>
    <row r="37" spans="1:16" ht="15.75" customHeight="1" thickBot="1">
      <c r="A37" s="697"/>
      <c r="B37" s="733"/>
      <c r="C37" s="330">
        <v>5</v>
      </c>
      <c r="D37" s="341"/>
      <c r="E37" s="342"/>
      <c r="F37" s="343"/>
      <c r="G37" s="334"/>
      <c r="H37" s="335"/>
      <c r="I37" s="336"/>
      <c r="J37" s="344"/>
      <c r="K37" s="315"/>
      <c r="L37" s="346"/>
      <c r="M37" s="392">
        <v>0</v>
      </c>
      <c r="N37" s="339"/>
      <c r="O37" s="353"/>
      <c r="P37" s="354"/>
    </row>
    <row r="38" spans="1:16" ht="15.75" customHeight="1" thickTop="1" thickBot="1">
      <c r="A38" s="698"/>
      <c r="B38" s="734"/>
      <c r="C38" s="723"/>
      <c r="D38" s="724"/>
      <c r="E38" s="724"/>
      <c r="F38" s="724"/>
      <c r="G38" s="724"/>
      <c r="H38" s="724"/>
      <c r="I38" s="725"/>
      <c r="J38" s="347" t="s">
        <v>58</v>
      </c>
      <c r="K38" s="401">
        <f>M38/'生產管理報表 7-1(月)'!$B$10</f>
        <v>0</v>
      </c>
      <c r="L38" s="348" t="s">
        <v>59</v>
      </c>
      <c r="M38" s="393">
        <f>SUM(M33:M37)</f>
        <v>0</v>
      </c>
      <c r="N38" s="711"/>
      <c r="O38" s="712"/>
      <c r="P38" s="713"/>
    </row>
    <row r="39" spans="1:16" ht="15.75" customHeight="1" thickTop="1"/>
    <row r="44" spans="1:16" ht="15.75" customHeight="1">
      <c r="O44" s="340" ph="1"/>
      <c r="P44" s="340" ph="1"/>
    </row>
    <row r="46" spans="1:16" ht="15.75" customHeight="1">
      <c r="O46" s="340" ph="1"/>
      <c r="P46" s="340" ph="1"/>
    </row>
    <row r="47" spans="1:16" ht="15.75" customHeight="1">
      <c r="O47" s="340" ph="1"/>
      <c r="P47" s="340" ph="1"/>
    </row>
    <row r="117" spans="15:16" ht="15.75" customHeight="1">
      <c r="O117" s="340" ph="1"/>
      <c r="P117" s="340" ph="1"/>
    </row>
    <row r="119" spans="15:16" ht="15.75" customHeight="1">
      <c r="O119" s="340" ph="1"/>
      <c r="P119" s="340" ph="1"/>
    </row>
    <row r="120" spans="15:16" ht="15.75" customHeight="1">
      <c r="O120" s="340" ph="1"/>
      <c r="P120" s="340" ph="1"/>
    </row>
    <row r="153" spans="15:16" ht="15.75" customHeight="1">
      <c r="O153" s="340" ph="1"/>
      <c r="P153" s="340" ph="1"/>
    </row>
    <row r="155" spans="15:16" ht="15.75" customHeight="1">
      <c r="O155" s="340" ph="1"/>
      <c r="P155" s="340" ph="1"/>
    </row>
    <row r="156" spans="15:16" ht="15.75" customHeight="1">
      <c r="O156" s="340" ph="1"/>
      <c r="P156" s="340" ph="1"/>
    </row>
  </sheetData>
  <mergeCells count="64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M202"/>
  <sheetViews>
    <sheetView view="pageBreakPreview" topLeftCell="A184" zoomScale="115" zoomScaleNormal="60" zoomScaleSheetLayoutView="115" workbookViewId="0">
      <selection activeCell="M202" sqref="M202"/>
    </sheetView>
  </sheetViews>
  <sheetFormatPr defaultColWidth="12.5703125" defaultRowHeight="15.75" customHeight="1" outlineLevelRow="1"/>
  <cols>
    <col min="1" max="1" width="14.140625" style="140" customWidth="1"/>
    <col min="2" max="2" width="14.85546875" style="140" customWidth="1"/>
    <col min="3" max="3" width="12.85546875" style="140" customWidth="1"/>
    <col min="4" max="4" width="2.5703125" style="140" customWidth="1"/>
    <col min="5" max="5" width="7.5703125" style="140" customWidth="1"/>
    <col min="6" max="6" width="12.85546875" style="140" customWidth="1"/>
    <col min="7" max="7" width="9.42578125" style="140" customWidth="1"/>
    <col min="8" max="8" width="12.85546875" style="140" customWidth="1"/>
    <col min="9" max="9" width="9.42578125" style="140" customWidth="1"/>
    <col min="10" max="10" width="12.85546875" style="140" customWidth="1"/>
    <col min="11" max="11" width="9.42578125" style="140" customWidth="1"/>
    <col min="12" max="12" width="12.85546875" style="140" customWidth="1"/>
    <col min="13" max="13" width="9.42578125" style="140" customWidth="1"/>
    <col min="14" max="16384" width="12.5703125" style="140"/>
  </cols>
  <sheetData>
    <row r="1" spans="1:13" ht="15.75" customHeight="1">
      <c r="A1" s="640" t="s">
        <v>443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</row>
    <row r="2" spans="1:13" s="141" customFormat="1" ht="15.75" customHeight="1">
      <c r="A2" s="640"/>
      <c r="B2" s="640"/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</row>
    <row r="3" spans="1:13" ht="15.75" customHeight="1">
      <c r="A3" s="641" t="s">
        <v>778</v>
      </c>
      <c r="B3" s="641"/>
      <c r="C3" s="641"/>
      <c r="D3" s="641"/>
      <c r="E3" s="641"/>
      <c r="F3" s="641"/>
      <c r="G3" s="641"/>
      <c r="H3" s="641"/>
      <c r="I3" s="641"/>
      <c r="J3" s="641"/>
      <c r="K3" s="641"/>
      <c r="L3" s="641"/>
      <c r="M3" s="641"/>
    </row>
    <row r="4" spans="1:13" s="141" customFormat="1" ht="15.75" customHeight="1" collapsed="1">
      <c r="A4" s="641"/>
      <c r="B4" s="641"/>
      <c r="C4" s="641"/>
      <c r="D4" s="641"/>
      <c r="E4" s="641"/>
      <c r="F4" s="641"/>
      <c r="G4" s="641"/>
      <c r="H4" s="641"/>
      <c r="I4" s="641"/>
      <c r="J4" s="641"/>
      <c r="K4" s="641"/>
      <c r="L4" s="641"/>
      <c r="M4" s="641"/>
    </row>
    <row r="5" spans="1:13" ht="15.75" hidden="1" customHeight="1" outlineLevel="1">
      <c r="A5" s="257" t="s">
        <v>602</v>
      </c>
      <c r="B5" s="258">
        <v>27983</v>
      </c>
    </row>
    <row r="6" spans="1:13" ht="15.75" hidden="1" customHeight="1" outlineLevel="1">
      <c r="A6" s="650" t="s">
        <v>201</v>
      </c>
      <c r="B6" s="643" t="s">
        <v>10</v>
      </c>
      <c r="C6" s="643"/>
      <c r="D6" s="644"/>
      <c r="E6" s="642" t="s">
        <v>201</v>
      </c>
      <c r="F6" s="646">
        <v>1</v>
      </c>
      <c r="G6" s="646"/>
      <c r="H6" s="646">
        <v>2</v>
      </c>
      <c r="I6" s="646"/>
      <c r="J6" s="646">
        <v>3</v>
      </c>
      <c r="K6" s="646"/>
      <c r="L6" s="646">
        <v>4</v>
      </c>
      <c r="M6" s="646"/>
    </row>
    <row r="7" spans="1:13" ht="31.35" hidden="1" customHeight="1" outlineLevel="1">
      <c r="A7" s="650"/>
      <c r="B7" s="643"/>
      <c r="C7" s="643"/>
      <c r="D7" s="645"/>
      <c r="E7" s="642"/>
      <c r="F7" s="638" t="s">
        <v>265</v>
      </c>
      <c r="G7" s="638"/>
      <c r="H7" s="638" t="s">
        <v>244</v>
      </c>
      <c r="I7" s="638"/>
      <c r="J7" s="638" t="s">
        <v>169</v>
      </c>
      <c r="K7" s="638"/>
      <c r="L7" s="638" t="s">
        <v>656</v>
      </c>
      <c r="M7" s="638"/>
    </row>
    <row r="8" spans="1:13" ht="15.75" hidden="1" customHeight="1" outlineLevel="1">
      <c r="A8" s="650"/>
      <c r="B8" s="170" t="s">
        <v>11</v>
      </c>
      <c r="C8" s="170" t="s">
        <v>41</v>
      </c>
      <c r="D8" s="645"/>
      <c r="E8" s="642"/>
      <c r="F8" s="170" t="s">
        <v>11</v>
      </c>
      <c r="G8" s="170" t="s">
        <v>41</v>
      </c>
      <c r="H8" s="170" t="s">
        <v>11</v>
      </c>
      <c r="I8" s="170" t="s">
        <v>41</v>
      </c>
      <c r="J8" s="170" t="s">
        <v>11</v>
      </c>
      <c r="K8" s="170" t="s">
        <v>41</v>
      </c>
      <c r="L8" s="170" t="s">
        <v>11</v>
      </c>
      <c r="M8" s="170" t="s">
        <v>41</v>
      </c>
    </row>
    <row r="9" spans="1:13" ht="19.350000000000001" hidden="1" customHeight="1" outlineLevel="1">
      <c r="A9" s="259" t="s">
        <v>247</v>
      </c>
      <c r="B9" s="144">
        <f>日別報廢率總表!M4</f>
        <v>67749.35609999999</v>
      </c>
      <c r="C9" s="277">
        <f>B9/($B$5*1000)</f>
        <v>2.4210898080977731E-3</v>
      </c>
      <c r="D9" s="645"/>
      <c r="E9" s="143" t="s">
        <v>247</v>
      </c>
      <c r="F9" s="146">
        <v>7959.4408999999996</v>
      </c>
      <c r="G9" s="147">
        <v>0.11748363908066722</v>
      </c>
      <c r="H9" s="146">
        <v>2738.7694000000001</v>
      </c>
      <c r="I9" s="147">
        <v>4.0425024792228252E-2</v>
      </c>
      <c r="J9" s="146">
        <v>10189.350000000002</v>
      </c>
      <c r="K9" s="147">
        <v>0.15039773935209405</v>
      </c>
      <c r="L9" s="146">
        <v>0</v>
      </c>
      <c r="M9" s="147">
        <v>0</v>
      </c>
    </row>
    <row r="10" spans="1:13" ht="19.350000000000001" hidden="1" customHeight="1" outlineLevel="1">
      <c r="A10" s="260" t="s">
        <v>248</v>
      </c>
      <c r="B10" s="149">
        <f>日別報廢率總表!N4</f>
        <v>240394.19579999999</v>
      </c>
      <c r="C10" s="145">
        <f>B10/($B$5*1000)</f>
        <v>8.5907227888360783E-3</v>
      </c>
      <c r="D10" s="645"/>
      <c r="E10" s="148" t="s">
        <v>248</v>
      </c>
      <c r="F10" s="146">
        <v>0</v>
      </c>
      <c r="G10" s="147">
        <v>0</v>
      </c>
      <c r="H10" s="146">
        <v>0</v>
      </c>
      <c r="I10" s="147">
        <v>0</v>
      </c>
      <c r="J10" s="146">
        <v>0</v>
      </c>
      <c r="K10" s="147">
        <v>0</v>
      </c>
      <c r="L10" s="146">
        <v>41157.606000000036</v>
      </c>
      <c r="M10" s="147">
        <v>0.17120881751338873</v>
      </c>
    </row>
    <row r="11" spans="1:13" ht="15.75" hidden="1" customHeight="1" outlineLevel="1">
      <c r="A11" s="256" t="s">
        <v>578</v>
      </c>
      <c r="B11" s="140" t="s">
        <v>599</v>
      </c>
      <c r="C11" s="255"/>
      <c r="D11" s="645"/>
      <c r="E11" s="642" t="s">
        <v>201</v>
      </c>
      <c r="F11" s="646">
        <v>5</v>
      </c>
      <c r="G11" s="646"/>
      <c r="H11" s="646">
        <v>6</v>
      </c>
      <c r="I11" s="646"/>
      <c r="J11" s="646">
        <v>7</v>
      </c>
      <c r="K11" s="646"/>
      <c r="L11" s="647">
        <v>8</v>
      </c>
      <c r="M11" s="647"/>
    </row>
    <row r="12" spans="1:13" ht="31.35" hidden="1" customHeight="1" outlineLevel="1">
      <c r="A12" s="140" t="s">
        <v>579</v>
      </c>
      <c r="B12" s="140" t="s">
        <v>599</v>
      </c>
      <c r="C12" s="255"/>
      <c r="D12" s="645"/>
      <c r="E12" s="642"/>
      <c r="F12" s="638" t="s">
        <v>192</v>
      </c>
      <c r="G12" s="638"/>
      <c r="H12" s="638" t="s">
        <v>170</v>
      </c>
      <c r="I12" s="638"/>
      <c r="J12" s="638" t="s">
        <v>193</v>
      </c>
      <c r="K12" s="638"/>
      <c r="L12" s="639" t="s">
        <v>252</v>
      </c>
      <c r="M12" s="639"/>
    </row>
    <row r="13" spans="1:13" ht="15.75" hidden="1" customHeight="1" outlineLevel="1">
      <c r="D13" s="645"/>
      <c r="E13" s="642"/>
      <c r="F13" s="170" t="s">
        <v>11</v>
      </c>
      <c r="G13" s="170" t="s">
        <v>41</v>
      </c>
      <c r="H13" s="170" t="s">
        <v>11</v>
      </c>
      <c r="I13" s="170" t="s">
        <v>41</v>
      </c>
      <c r="J13" s="170" t="s">
        <v>11</v>
      </c>
      <c r="K13" s="170" t="s">
        <v>41</v>
      </c>
      <c r="L13" s="170" t="s">
        <v>11</v>
      </c>
      <c r="M13" s="170" t="s">
        <v>41</v>
      </c>
    </row>
    <row r="14" spans="1:13" ht="19.350000000000001" hidden="1" customHeight="1" outlineLevel="1">
      <c r="D14" s="645"/>
      <c r="E14" s="143" t="s">
        <v>247</v>
      </c>
      <c r="F14" s="146">
        <v>377.28000000000003</v>
      </c>
      <c r="G14" s="147">
        <v>5.5687614129221238E-3</v>
      </c>
      <c r="H14" s="146">
        <v>377.28000000000003</v>
      </c>
      <c r="I14" s="147">
        <v>5.5687614129221238E-3</v>
      </c>
      <c r="J14" s="146">
        <v>1785.5523000000001</v>
      </c>
      <c r="K14" s="147">
        <v>2.6355265980158891E-2</v>
      </c>
      <c r="L14" s="146">
        <v>0</v>
      </c>
      <c r="M14" s="147">
        <v>0</v>
      </c>
    </row>
    <row r="15" spans="1:13" ht="19.350000000000001" hidden="1" customHeight="1" outlineLevel="1">
      <c r="D15" s="645"/>
      <c r="E15" s="148" t="s">
        <v>248</v>
      </c>
      <c r="F15" s="146">
        <v>9563.5657000000065</v>
      </c>
      <c r="G15" s="147">
        <v>3.978284778537905E-2</v>
      </c>
      <c r="H15" s="146">
        <v>0</v>
      </c>
      <c r="I15" s="147">
        <v>0</v>
      </c>
      <c r="J15" s="146">
        <v>16307.938999999984</v>
      </c>
      <c r="K15" s="147">
        <v>6.7838322575673377E-2</v>
      </c>
      <c r="L15" s="146">
        <v>0</v>
      </c>
      <c r="M15" s="147">
        <v>0</v>
      </c>
    </row>
    <row r="16" spans="1:13" ht="15.75" hidden="1" customHeight="1" outlineLevel="1">
      <c r="A16" s="257" t="s">
        <v>602</v>
      </c>
      <c r="B16" s="258">
        <v>53787.02175</v>
      </c>
    </row>
    <row r="17" spans="1:13" ht="15.75" hidden="1" customHeight="1" outlineLevel="1">
      <c r="A17" s="650" t="s">
        <v>243</v>
      </c>
      <c r="B17" s="643" t="s">
        <v>10</v>
      </c>
      <c r="C17" s="643"/>
      <c r="D17" s="644"/>
      <c r="E17" s="642" t="s">
        <v>201</v>
      </c>
      <c r="F17" s="646">
        <v>1</v>
      </c>
      <c r="G17" s="646"/>
      <c r="H17" s="646">
        <v>2</v>
      </c>
      <c r="I17" s="646"/>
      <c r="J17" s="646">
        <v>3</v>
      </c>
      <c r="K17" s="646"/>
      <c r="L17" s="646">
        <v>4</v>
      </c>
      <c r="M17" s="646"/>
    </row>
    <row r="18" spans="1:13" ht="31.35" hidden="1" customHeight="1" outlineLevel="1">
      <c r="A18" s="650"/>
      <c r="B18" s="643"/>
      <c r="C18" s="643"/>
      <c r="D18" s="645"/>
      <c r="E18" s="642"/>
      <c r="F18" s="638" t="s">
        <v>265</v>
      </c>
      <c r="G18" s="638"/>
      <c r="H18" s="638" t="s">
        <v>244</v>
      </c>
      <c r="I18" s="638"/>
      <c r="J18" s="638" t="s">
        <v>169</v>
      </c>
      <c r="K18" s="638"/>
      <c r="L18" s="638" t="s">
        <v>656</v>
      </c>
      <c r="M18" s="638"/>
    </row>
    <row r="19" spans="1:13" ht="15.75" hidden="1" customHeight="1" outlineLevel="1">
      <c r="A19" s="650"/>
      <c r="B19" s="170" t="s">
        <v>11</v>
      </c>
      <c r="C19" s="170" t="s">
        <v>246</v>
      </c>
      <c r="D19" s="645"/>
      <c r="E19" s="642"/>
      <c r="F19" s="170" t="s">
        <v>11</v>
      </c>
      <c r="G19" s="170" t="s">
        <v>41</v>
      </c>
      <c r="H19" s="170" t="s">
        <v>11</v>
      </c>
      <c r="I19" s="170" t="s">
        <v>41</v>
      </c>
      <c r="J19" s="170" t="s">
        <v>11</v>
      </c>
      <c r="K19" s="170" t="s">
        <v>41</v>
      </c>
      <c r="L19" s="170" t="s">
        <v>11</v>
      </c>
      <c r="M19" s="170" t="s">
        <v>41</v>
      </c>
    </row>
    <row r="20" spans="1:13" ht="19.350000000000001" hidden="1" customHeight="1" outlineLevel="1">
      <c r="A20" s="259" t="s">
        <v>247</v>
      </c>
      <c r="B20" s="144">
        <f>日別報廢率總表!M8</f>
        <v>130255.58069999996</v>
      </c>
      <c r="C20" s="277">
        <f>B20/($B$16*1000)</f>
        <v>2.4216916360497308E-3</v>
      </c>
      <c r="D20" s="645"/>
      <c r="E20" s="143" t="s">
        <v>247</v>
      </c>
      <c r="F20" s="146">
        <v>10942.358999999999</v>
      </c>
      <c r="G20" s="147">
        <v>8.4006834418880308E-2</v>
      </c>
      <c r="H20" s="146">
        <v>0</v>
      </c>
      <c r="I20" s="147">
        <v>0</v>
      </c>
      <c r="J20" s="146">
        <v>4944.54</v>
      </c>
      <c r="K20" s="147">
        <v>3.7960292936608138E-2</v>
      </c>
      <c r="L20" s="146">
        <v>11326.9643</v>
      </c>
      <c r="M20" s="147">
        <v>8.6959531707803461E-2</v>
      </c>
    </row>
    <row r="21" spans="1:13" ht="19.350000000000001" hidden="1" customHeight="1" outlineLevel="1">
      <c r="A21" s="260" t="s">
        <v>248</v>
      </c>
      <c r="B21" s="149">
        <f>日別報廢率總表!N8</f>
        <v>457192.35629999987</v>
      </c>
      <c r="C21" s="145">
        <f>B21/($B$16*1000)</f>
        <v>8.5000496667209484E-3</v>
      </c>
      <c r="D21" s="645"/>
      <c r="E21" s="148" t="s">
        <v>248</v>
      </c>
      <c r="F21" s="146">
        <v>0</v>
      </c>
      <c r="G21" s="147">
        <v>0</v>
      </c>
      <c r="H21" s="146">
        <v>0</v>
      </c>
      <c r="I21" s="147">
        <v>0</v>
      </c>
      <c r="J21" s="146">
        <v>0</v>
      </c>
      <c r="K21" s="147">
        <v>0</v>
      </c>
      <c r="L21" s="146">
        <v>92806.349500000011</v>
      </c>
      <c r="M21" s="147">
        <v>0.20299190968779554</v>
      </c>
    </row>
    <row r="22" spans="1:13" ht="15.75" hidden="1" customHeight="1" outlineLevel="1">
      <c r="A22" s="256" t="s">
        <v>578</v>
      </c>
      <c r="B22" s="140" t="s">
        <v>580</v>
      </c>
      <c r="C22" s="255"/>
      <c r="D22" s="645"/>
      <c r="E22" s="642" t="s">
        <v>201</v>
      </c>
      <c r="F22" s="646">
        <v>5</v>
      </c>
      <c r="G22" s="646"/>
      <c r="H22" s="646">
        <v>6</v>
      </c>
      <c r="I22" s="646"/>
      <c r="J22" s="646">
        <v>7</v>
      </c>
      <c r="K22" s="646"/>
      <c r="L22" s="647">
        <v>8</v>
      </c>
      <c r="M22" s="647"/>
    </row>
    <row r="23" spans="1:13" ht="31.35" hidden="1" customHeight="1" outlineLevel="1">
      <c r="A23" s="140" t="s">
        <v>579</v>
      </c>
      <c r="B23" s="140" t="s">
        <v>580</v>
      </c>
      <c r="C23" s="255"/>
      <c r="D23" s="645"/>
      <c r="E23" s="642"/>
      <c r="F23" s="638" t="s">
        <v>192</v>
      </c>
      <c r="G23" s="638"/>
      <c r="H23" s="638" t="s">
        <v>170</v>
      </c>
      <c r="I23" s="638"/>
      <c r="J23" s="638" t="s">
        <v>193</v>
      </c>
      <c r="K23" s="638"/>
      <c r="L23" s="639" t="s">
        <v>252</v>
      </c>
      <c r="M23" s="639"/>
    </row>
    <row r="24" spans="1:13" ht="15.75" hidden="1" customHeight="1" outlineLevel="1">
      <c r="D24" s="645"/>
      <c r="E24" s="642"/>
      <c r="F24" s="170" t="s">
        <v>11</v>
      </c>
      <c r="G24" s="170" t="s">
        <v>41</v>
      </c>
      <c r="H24" s="170" t="s">
        <v>11</v>
      </c>
      <c r="I24" s="170" t="s">
        <v>41</v>
      </c>
      <c r="J24" s="170" t="s">
        <v>11</v>
      </c>
      <c r="K24" s="170" t="s">
        <v>41</v>
      </c>
      <c r="L24" s="170" t="s">
        <v>11</v>
      </c>
      <c r="M24" s="170" t="s">
        <v>41</v>
      </c>
    </row>
    <row r="25" spans="1:13" ht="19.350000000000001" hidden="1" customHeight="1" outlineLevel="1">
      <c r="D25" s="645"/>
      <c r="E25" s="143" t="s">
        <v>247</v>
      </c>
      <c r="F25" s="146">
        <v>1275.2695000000001</v>
      </c>
      <c r="G25" s="147">
        <v>9.7905171751309118E-3</v>
      </c>
      <c r="H25" s="146">
        <v>7261.4999999999991</v>
      </c>
      <c r="I25" s="147">
        <v>5.5748091260092947E-2</v>
      </c>
      <c r="J25" s="146">
        <v>3086.1045000000004</v>
      </c>
      <c r="K25" s="147">
        <v>2.369268543746933E-2</v>
      </c>
      <c r="L25" s="146">
        <v>0</v>
      </c>
      <c r="M25" s="147">
        <v>0</v>
      </c>
    </row>
    <row r="26" spans="1:13" ht="19.350000000000001" hidden="1" customHeight="1" outlineLevel="1">
      <c r="D26" s="645"/>
      <c r="E26" s="148" t="s">
        <v>248</v>
      </c>
      <c r="F26" s="146">
        <v>18419.90419999999</v>
      </c>
      <c r="G26" s="147">
        <v>4.0289177949233347E-2</v>
      </c>
      <c r="H26" s="146">
        <v>0</v>
      </c>
      <c r="I26" s="147">
        <v>0</v>
      </c>
      <c r="J26" s="146">
        <v>33414.308499999926</v>
      </c>
      <c r="K26" s="147">
        <v>7.3085886147392559E-2</v>
      </c>
      <c r="L26" s="146">
        <v>0</v>
      </c>
      <c r="M26" s="147">
        <v>0</v>
      </c>
    </row>
    <row r="27" spans="1:13" ht="15.75" hidden="1" customHeight="1" outlineLevel="1">
      <c r="A27" s="257" t="s">
        <v>602</v>
      </c>
      <c r="B27" s="258">
        <f>52217932/1000</f>
        <v>52217.932000000001</v>
      </c>
    </row>
    <row r="28" spans="1:13" ht="15.75" hidden="1" customHeight="1" outlineLevel="1">
      <c r="A28" s="650" t="s">
        <v>201</v>
      </c>
      <c r="B28" s="643" t="s">
        <v>10</v>
      </c>
      <c r="C28" s="643"/>
      <c r="D28" s="644"/>
      <c r="E28" s="642" t="s">
        <v>201</v>
      </c>
      <c r="F28" s="646">
        <v>1</v>
      </c>
      <c r="G28" s="646"/>
      <c r="H28" s="646">
        <v>2</v>
      </c>
      <c r="I28" s="646"/>
      <c r="J28" s="646">
        <v>3</v>
      </c>
      <c r="K28" s="646"/>
      <c r="L28" s="646">
        <v>4</v>
      </c>
      <c r="M28" s="646"/>
    </row>
    <row r="29" spans="1:13" ht="31.35" hidden="1" customHeight="1" outlineLevel="1">
      <c r="A29" s="650"/>
      <c r="B29" s="643"/>
      <c r="C29" s="643"/>
      <c r="D29" s="645"/>
      <c r="E29" s="642"/>
      <c r="F29" s="638" t="s">
        <v>265</v>
      </c>
      <c r="G29" s="638"/>
      <c r="H29" s="638" t="s">
        <v>244</v>
      </c>
      <c r="I29" s="638"/>
      <c r="J29" s="638" t="s">
        <v>169</v>
      </c>
      <c r="K29" s="638"/>
      <c r="L29" s="638" t="s">
        <v>656</v>
      </c>
      <c r="M29" s="638"/>
    </row>
    <row r="30" spans="1:13" ht="15.75" hidden="1" customHeight="1" outlineLevel="1">
      <c r="A30" s="650"/>
      <c r="B30" s="170" t="s">
        <v>11</v>
      </c>
      <c r="C30" s="170" t="s">
        <v>41</v>
      </c>
      <c r="D30" s="645"/>
      <c r="E30" s="642"/>
      <c r="F30" s="170" t="s">
        <v>11</v>
      </c>
      <c r="G30" s="170" t="s">
        <v>41</v>
      </c>
      <c r="H30" s="170" t="s">
        <v>11</v>
      </c>
      <c r="I30" s="170" t="s">
        <v>41</v>
      </c>
      <c r="J30" s="170" t="s">
        <v>11</v>
      </c>
      <c r="K30" s="170" t="s">
        <v>41</v>
      </c>
      <c r="L30" s="170" t="s">
        <v>11</v>
      </c>
      <c r="M30" s="170" t="s">
        <v>41</v>
      </c>
    </row>
    <row r="31" spans="1:13" ht="19.350000000000001" hidden="1" customHeight="1" outlineLevel="1">
      <c r="A31" s="259" t="s">
        <v>247</v>
      </c>
      <c r="B31" s="144">
        <f>日別報廢率總表!M15</f>
        <v>126316.30829999995</v>
      </c>
      <c r="C31" s="277">
        <f>B31/($B$27*1000)</f>
        <v>2.4190216552428759E-3</v>
      </c>
      <c r="D31" s="645"/>
      <c r="E31" s="143" t="s">
        <v>247</v>
      </c>
      <c r="F31" s="146">
        <v>12979.589699999999</v>
      </c>
      <c r="G31" s="147">
        <v>9.9647090974889815E-2</v>
      </c>
      <c r="H31" s="146">
        <v>0</v>
      </c>
      <c r="I31" s="147">
        <v>0</v>
      </c>
      <c r="J31" s="146">
        <v>4026.3199999999997</v>
      </c>
      <c r="K31" s="147">
        <v>3.0910921270032008E-2</v>
      </c>
      <c r="L31" s="146">
        <v>9605.138399999998</v>
      </c>
      <c r="M31" s="147">
        <v>7.374070537616513E-2</v>
      </c>
    </row>
    <row r="32" spans="1:13" ht="19.350000000000001" hidden="1" customHeight="1" outlineLevel="1">
      <c r="A32" s="260" t="s">
        <v>248</v>
      </c>
      <c r="B32" s="149">
        <f>日別報廢率總表!N15</f>
        <v>426061.61494600005</v>
      </c>
      <c r="C32" s="145">
        <f>B32/($B$27*1000)</f>
        <v>8.1592969814660611E-3</v>
      </c>
      <c r="D32" s="645"/>
      <c r="E32" s="148" t="s">
        <v>248</v>
      </c>
      <c r="F32" s="146">
        <v>0</v>
      </c>
      <c r="G32" s="147">
        <v>0</v>
      </c>
      <c r="H32" s="146">
        <v>0</v>
      </c>
      <c r="I32" s="147">
        <v>0</v>
      </c>
      <c r="J32" s="146">
        <v>0</v>
      </c>
      <c r="K32" s="147">
        <v>0</v>
      </c>
      <c r="L32" s="146">
        <v>70891.811499999982</v>
      </c>
      <c r="M32" s="147">
        <v>0.15505904795460379</v>
      </c>
    </row>
    <row r="33" spans="1:13" ht="15.75" hidden="1" customHeight="1" outlineLevel="1">
      <c r="A33" s="256" t="s">
        <v>578</v>
      </c>
      <c r="B33" s="140" t="s">
        <v>600</v>
      </c>
      <c r="C33" s="255"/>
      <c r="D33" s="645"/>
      <c r="E33" s="642" t="s">
        <v>201</v>
      </c>
      <c r="F33" s="646">
        <v>5</v>
      </c>
      <c r="G33" s="646"/>
      <c r="H33" s="646">
        <v>6</v>
      </c>
      <c r="I33" s="646"/>
      <c r="J33" s="646">
        <v>7</v>
      </c>
      <c r="K33" s="646"/>
      <c r="L33" s="647">
        <v>8</v>
      </c>
      <c r="M33" s="647"/>
    </row>
    <row r="34" spans="1:13" ht="31.35" hidden="1" customHeight="1" outlineLevel="1">
      <c r="A34" s="140" t="s">
        <v>579</v>
      </c>
      <c r="B34" s="140" t="s">
        <v>601</v>
      </c>
      <c r="C34" s="255"/>
      <c r="D34" s="645"/>
      <c r="E34" s="642"/>
      <c r="F34" s="638" t="s">
        <v>192</v>
      </c>
      <c r="G34" s="638"/>
      <c r="H34" s="638" t="s">
        <v>170</v>
      </c>
      <c r="I34" s="638"/>
      <c r="J34" s="638" t="s">
        <v>193</v>
      </c>
      <c r="K34" s="638"/>
      <c r="L34" s="639" t="s">
        <v>252</v>
      </c>
      <c r="M34" s="639"/>
    </row>
    <row r="35" spans="1:13" ht="15.75" hidden="1" customHeight="1" outlineLevel="1">
      <c r="D35" s="645"/>
      <c r="E35" s="642"/>
      <c r="F35" s="170" t="s">
        <v>11</v>
      </c>
      <c r="G35" s="170" t="s">
        <v>41</v>
      </c>
      <c r="H35" s="170" t="s">
        <v>11</v>
      </c>
      <c r="I35" s="170" t="s">
        <v>41</v>
      </c>
      <c r="J35" s="170" t="s">
        <v>11</v>
      </c>
      <c r="K35" s="170" t="s">
        <v>41</v>
      </c>
      <c r="L35" s="170" t="s">
        <v>11</v>
      </c>
      <c r="M35" s="170" t="s">
        <v>41</v>
      </c>
    </row>
    <row r="36" spans="1:13" ht="19.350000000000001" hidden="1" customHeight="1" outlineLevel="1">
      <c r="D36" s="645"/>
      <c r="E36" s="143" t="s">
        <v>247</v>
      </c>
      <c r="F36" s="146">
        <v>4548.6032999999998</v>
      </c>
      <c r="G36" s="147">
        <v>3.4920602062157947E-2</v>
      </c>
      <c r="H36" s="146">
        <v>6210.9</v>
      </c>
      <c r="I36" s="147">
        <v>4.7682409971398651E-2</v>
      </c>
      <c r="J36" s="146">
        <v>4234.5229999999992</v>
      </c>
      <c r="K36" s="147">
        <v>3.2509340308057917E-2</v>
      </c>
      <c r="L36" s="146">
        <v>0</v>
      </c>
      <c r="M36" s="147">
        <v>0</v>
      </c>
    </row>
    <row r="37" spans="1:13" ht="19.350000000000001" hidden="1" customHeight="1" outlineLevel="1">
      <c r="D37" s="645"/>
      <c r="E37" s="148" t="s">
        <v>248</v>
      </c>
      <c r="F37" s="146">
        <v>14641.273300000017</v>
      </c>
      <c r="G37" s="147">
        <v>3.2024317769636386E-2</v>
      </c>
      <c r="H37" s="146">
        <v>0</v>
      </c>
      <c r="I37" s="147">
        <v>0</v>
      </c>
      <c r="J37" s="146">
        <v>33212.001599999989</v>
      </c>
      <c r="K37" s="147">
        <v>7.264338771711E-2</v>
      </c>
      <c r="L37" s="146">
        <v>0</v>
      </c>
      <c r="M37" s="147">
        <v>0</v>
      </c>
    </row>
    <row r="38" spans="1:13" ht="15.75" hidden="1" customHeight="1" outlineLevel="1">
      <c r="A38" s="257" t="s">
        <v>602</v>
      </c>
      <c r="B38" s="258">
        <v>50567.324339999999</v>
      </c>
    </row>
    <row r="39" spans="1:13" ht="15.75" hidden="1" customHeight="1" outlineLevel="1">
      <c r="A39" s="650" t="s">
        <v>201</v>
      </c>
      <c r="B39" s="643" t="s">
        <v>10</v>
      </c>
      <c r="C39" s="643"/>
      <c r="D39" s="644"/>
      <c r="E39" s="642" t="s">
        <v>201</v>
      </c>
      <c r="F39" s="646">
        <v>1</v>
      </c>
      <c r="G39" s="646"/>
      <c r="H39" s="646">
        <v>2</v>
      </c>
      <c r="I39" s="646"/>
      <c r="J39" s="646">
        <v>3</v>
      </c>
      <c r="K39" s="646"/>
      <c r="L39" s="646">
        <v>4</v>
      </c>
      <c r="M39" s="646"/>
    </row>
    <row r="40" spans="1:13" ht="31.35" hidden="1" customHeight="1" outlineLevel="1">
      <c r="A40" s="650"/>
      <c r="B40" s="643"/>
      <c r="C40" s="643"/>
      <c r="D40" s="645"/>
      <c r="E40" s="642"/>
      <c r="F40" s="638" t="s">
        <v>265</v>
      </c>
      <c r="G40" s="638"/>
      <c r="H40" s="638" t="s">
        <v>244</v>
      </c>
      <c r="I40" s="638"/>
      <c r="J40" s="638" t="s">
        <v>169</v>
      </c>
      <c r="K40" s="638"/>
      <c r="L40" s="638" t="s">
        <v>656</v>
      </c>
      <c r="M40" s="638"/>
    </row>
    <row r="41" spans="1:13" ht="15.75" hidden="1" customHeight="1" outlineLevel="1">
      <c r="A41" s="650"/>
      <c r="B41" s="170" t="s">
        <v>11</v>
      </c>
      <c r="C41" s="170" t="s">
        <v>41</v>
      </c>
      <c r="D41" s="645"/>
      <c r="E41" s="642"/>
      <c r="F41" s="170" t="s">
        <v>11</v>
      </c>
      <c r="G41" s="170" t="s">
        <v>41</v>
      </c>
      <c r="H41" s="170" t="s">
        <v>11</v>
      </c>
      <c r="I41" s="170" t="s">
        <v>41</v>
      </c>
      <c r="J41" s="170" t="s">
        <v>11</v>
      </c>
      <c r="K41" s="170" t="s">
        <v>41</v>
      </c>
      <c r="L41" s="170" t="s">
        <v>11</v>
      </c>
      <c r="M41" s="170" t="s">
        <v>41</v>
      </c>
    </row>
    <row r="42" spans="1:13" ht="19.350000000000001" hidden="1" customHeight="1" outlineLevel="1">
      <c r="A42" s="259" t="s">
        <v>247</v>
      </c>
      <c r="B42" s="144">
        <f>日別報廢率總表!M22</f>
        <v>122110.53899999993</v>
      </c>
      <c r="C42" s="277">
        <f>B42/($B$27*1000)</f>
        <v>2.3384790305368648E-3</v>
      </c>
      <c r="D42" s="645"/>
      <c r="E42" s="143" t="s">
        <v>247</v>
      </c>
      <c r="F42" s="146">
        <v>10033.9656</v>
      </c>
      <c r="G42" s="147">
        <v>7.7032903665831209E-2</v>
      </c>
      <c r="H42" s="146">
        <v>0</v>
      </c>
      <c r="I42" s="147">
        <v>0</v>
      </c>
      <c r="J42" s="146">
        <v>4454.2</v>
      </c>
      <c r="K42" s="147">
        <v>3.41958477023626E-2</v>
      </c>
      <c r="L42" s="146">
        <v>7429.704099999999</v>
      </c>
      <c r="M42" s="147">
        <v>5.7039430173144216E-2</v>
      </c>
    </row>
    <row r="43" spans="1:13" ht="19.350000000000001" hidden="1" customHeight="1" outlineLevel="1">
      <c r="A43" s="260" t="s">
        <v>248</v>
      </c>
      <c r="B43" s="149">
        <f>日別報廢率總表!N22</f>
        <v>400474.58730000001</v>
      </c>
      <c r="C43" s="145">
        <f>B43/($B$27*1000)</f>
        <v>7.6692923668444015E-3</v>
      </c>
      <c r="D43" s="645"/>
      <c r="E43" s="148" t="s">
        <v>248</v>
      </c>
      <c r="F43" s="146">
        <v>0</v>
      </c>
      <c r="G43" s="147">
        <v>0</v>
      </c>
      <c r="H43" s="146">
        <v>0</v>
      </c>
      <c r="I43" s="147">
        <v>0</v>
      </c>
      <c r="J43" s="146">
        <v>0</v>
      </c>
      <c r="K43" s="147">
        <v>0</v>
      </c>
      <c r="L43" s="146">
        <v>69445.011000000057</v>
      </c>
      <c r="M43" s="147">
        <v>0.15189451451465588</v>
      </c>
    </row>
    <row r="44" spans="1:13" ht="15.75" hidden="1" customHeight="1" outlineLevel="1">
      <c r="A44" s="256" t="s">
        <v>578</v>
      </c>
      <c r="B44" s="140" t="s">
        <v>611</v>
      </c>
      <c r="C44" s="255"/>
      <c r="D44" s="645"/>
      <c r="E44" s="642" t="s">
        <v>201</v>
      </c>
      <c r="F44" s="646">
        <v>5</v>
      </c>
      <c r="G44" s="646"/>
      <c r="H44" s="646">
        <v>6</v>
      </c>
      <c r="I44" s="646"/>
      <c r="J44" s="646">
        <v>7</v>
      </c>
      <c r="K44" s="646"/>
      <c r="L44" s="647">
        <v>8</v>
      </c>
      <c r="M44" s="647"/>
    </row>
    <row r="45" spans="1:13" ht="31.35" hidden="1" customHeight="1" outlineLevel="1">
      <c r="A45" s="140" t="s">
        <v>579</v>
      </c>
      <c r="B45" s="140" t="s">
        <v>611</v>
      </c>
      <c r="C45" s="255"/>
      <c r="D45" s="645"/>
      <c r="E45" s="642"/>
      <c r="F45" s="638" t="s">
        <v>192</v>
      </c>
      <c r="G45" s="638"/>
      <c r="H45" s="638" t="s">
        <v>170</v>
      </c>
      <c r="I45" s="638"/>
      <c r="J45" s="638" t="s">
        <v>193</v>
      </c>
      <c r="K45" s="638"/>
      <c r="L45" s="639" t="s">
        <v>252</v>
      </c>
      <c r="M45" s="639"/>
    </row>
    <row r="46" spans="1:13" ht="15.75" hidden="1" customHeight="1" outlineLevel="1">
      <c r="D46" s="645"/>
      <c r="E46" s="642"/>
      <c r="F46" s="170" t="s">
        <v>11</v>
      </c>
      <c r="G46" s="170" t="s">
        <v>41</v>
      </c>
      <c r="H46" s="170" t="s">
        <v>11</v>
      </c>
      <c r="I46" s="170" t="s">
        <v>41</v>
      </c>
      <c r="J46" s="170" t="s">
        <v>11</v>
      </c>
      <c r="K46" s="170" t="s">
        <v>41</v>
      </c>
      <c r="L46" s="170" t="s">
        <v>11</v>
      </c>
      <c r="M46" s="170" t="s">
        <v>41</v>
      </c>
    </row>
    <row r="47" spans="1:13" ht="19.350000000000001" hidden="1" customHeight="1" outlineLevel="1">
      <c r="D47" s="645"/>
      <c r="E47" s="143" t="s">
        <v>247</v>
      </c>
      <c r="F47" s="146">
        <v>3152.1878000000006</v>
      </c>
      <c r="G47" s="147">
        <v>2.4200021089768185E-2</v>
      </c>
      <c r="H47" s="146">
        <v>7369.65</v>
      </c>
      <c r="I47" s="147">
        <v>5.6578381980987948E-2</v>
      </c>
      <c r="J47" s="146">
        <v>2468.9169000000002</v>
      </c>
      <c r="K47" s="147">
        <v>1.8954404001209915E-2</v>
      </c>
      <c r="L47" s="146">
        <v>0</v>
      </c>
      <c r="M47" s="147">
        <v>0</v>
      </c>
    </row>
    <row r="48" spans="1:13" ht="19.350000000000001" hidden="1" customHeight="1" outlineLevel="1">
      <c r="D48" s="645"/>
      <c r="E48" s="148" t="s">
        <v>248</v>
      </c>
      <c r="F48" s="146">
        <v>9227.6437000000369</v>
      </c>
      <c r="G48" s="147">
        <v>2.0183285159616829E-2</v>
      </c>
      <c r="H48" s="146">
        <v>0</v>
      </c>
      <c r="I48" s="147">
        <v>0</v>
      </c>
      <c r="J48" s="146">
        <v>30914.434000000008</v>
      </c>
      <c r="K48" s="147">
        <v>6.761800273781178E-2</v>
      </c>
      <c r="L48" s="146">
        <v>0</v>
      </c>
      <c r="M48" s="147">
        <v>0</v>
      </c>
    </row>
    <row r="49" spans="1:13" ht="15.75" hidden="1" customHeight="1" outlineLevel="1">
      <c r="A49" s="257" t="s">
        <v>602</v>
      </c>
      <c r="B49" s="258">
        <v>48911.413240000002</v>
      </c>
    </row>
    <row r="50" spans="1:13" ht="15.75" hidden="1" customHeight="1" outlineLevel="1">
      <c r="A50" s="650" t="s">
        <v>201</v>
      </c>
      <c r="B50" s="643" t="s">
        <v>10</v>
      </c>
      <c r="C50" s="643"/>
      <c r="D50" s="644"/>
      <c r="E50" s="642" t="s">
        <v>201</v>
      </c>
      <c r="F50" s="646">
        <v>1</v>
      </c>
      <c r="G50" s="646"/>
      <c r="H50" s="646">
        <v>2</v>
      </c>
      <c r="I50" s="646"/>
      <c r="J50" s="646">
        <v>3</v>
      </c>
      <c r="K50" s="646"/>
      <c r="L50" s="646">
        <v>4</v>
      </c>
      <c r="M50" s="646"/>
    </row>
    <row r="51" spans="1:13" ht="31.35" hidden="1" customHeight="1" outlineLevel="1">
      <c r="A51" s="650"/>
      <c r="B51" s="643"/>
      <c r="C51" s="643"/>
      <c r="D51" s="645"/>
      <c r="E51" s="642"/>
      <c r="F51" s="638" t="s">
        <v>265</v>
      </c>
      <c r="G51" s="638"/>
      <c r="H51" s="638" t="s">
        <v>244</v>
      </c>
      <c r="I51" s="638"/>
      <c r="J51" s="638" t="s">
        <v>169</v>
      </c>
      <c r="K51" s="638"/>
      <c r="L51" s="638" t="s">
        <v>656</v>
      </c>
      <c r="M51" s="638"/>
    </row>
    <row r="52" spans="1:13" ht="15.75" hidden="1" customHeight="1" outlineLevel="1">
      <c r="A52" s="650"/>
      <c r="B52" s="170" t="s">
        <v>11</v>
      </c>
      <c r="C52" s="170" t="s">
        <v>41</v>
      </c>
      <c r="D52" s="645"/>
      <c r="E52" s="642"/>
      <c r="F52" s="170" t="s">
        <v>11</v>
      </c>
      <c r="G52" s="170" t="s">
        <v>41</v>
      </c>
      <c r="H52" s="170" t="s">
        <v>11</v>
      </c>
      <c r="I52" s="170" t="s">
        <v>41</v>
      </c>
      <c r="J52" s="170" t="s">
        <v>11</v>
      </c>
      <c r="K52" s="170" t="s">
        <v>41</v>
      </c>
      <c r="L52" s="170" t="s">
        <v>11</v>
      </c>
      <c r="M52" s="170" t="s">
        <v>41</v>
      </c>
    </row>
    <row r="53" spans="1:13" ht="19.350000000000001" hidden="1" customHeight="1" outlineLevel="1">
      <c r="A53" s="259" t="s">
        <v>247</v>
      </c>
      <c r="B53" s="144">
        <f>日別報廢率總表!M29</f>
        <v>118095.22479999997</v>
      </c>
      <c r="C53" s="277">
        <f>B53/($B$27*1000)</f>
        <v>2.261583718022383E-3</v>
      </c>
      <c r="D53" s="645"/>
      <c r="E53" s="143" t="s">
        <v>247</v>
      </c>
      <c r="F53" s="146">
        <v>7564.8843000000006</v>
      </c>
      <c r="G53" s="147">
        <v>5.8077237530598971E-2</v>
      </c>
      <c r="H53" s="146">
        <v>0</v>
      </c>
      <c r="I53" s="147">
        <v>0</v>
      </c>
      <c r="J53" s="146">
        <v>6310.3837999999996</v>
      </c>
      <c r="K53" s="147">
        <v>4.8446168418179732E-2</v>
      </c>
      <c r="L53" s="146">
        <v>6116.8928000000014</v>
      </c>
      <c r="M53" s="147">
        <v>4.6960696556166852E-2</v>
      </c>
    </row>
    <row r="54" spans="1:13" ht="19.350000000000001" hidden="1" customHeight="1" outlineLevel="1">
      <c r="A54" s="260" t="s">
        <v>248</v>
      </c>
      <c r="B54" s="149">
        <f>日別報廢率總表!N29</f>
        <v>372754.40369999997</v>
      </c>
      <c r="C54" s="145">
        <f>B54/($B$27*1000)</f>
        <v>7.1384367289765507E-3</v>
      </c>
      <c r="D54" s="645"/>
      <c r="E54" s="148" t="s">
        <v>248</v>
      </c>
      <c r="F54" s="146">
        <v>0</v>
      </c>
      <c r="G54" s="147">
        <v>0</v>
      </c>
      <c r="H54" s="146">
        <v>0</v>
      </c>
      <c r="I54" s="147">
        <v>0</v>
      </c>
      <c r="J54" s="146">
        <v>0</v>
      </c>
      <c r="K54" s="147">
        <v>0</v>
      </c>
      <c r="L54" s="146">
        <v>59494.012100000007</v>
      </c>
      <c r="M54" s="147">
        <v>0.13012906117127057</v>
      </c>
    </row>
    <row r="55" spans="1:13" ht="15.75" hidden="1" customHeight="1" outlineLevel="1">
      <c r="A55" s="256" t="s">
        <v>578</v>
      </c>
      <c r="B55" s="140" t="s">
        <v>616</v>
      </c>
      <c r="C55" s="255"/>
      <c r="D55" s="645"/>
      <c r="E55" s="642" t="s">
        <v>201</v>
      </c>
      <c r="F55" s="646">
        <v>5</v>
      </c>
      <c r="G55" s="646"/>
      <c r="H55" s="646">
        <v>6</v>
      </c>
      <c r="I55" s="646"/>
      <c r="J55" s="646">
        <v>7</v>
      </c>
      <c r="K55" s="646"/>
      <c r="L55" s="647">
        <v>8</v>
      </c>
      <c r="M55" s="647"/>
    </row>
    <row r="56" spans="1:13" ht="31.35" hidden="1" customHeight="1" outlineLevel="1">
      <c r="A56" s="140" t="s">
        <v>579</v>
      </c>
      <c r="B56" s="140" t="s">
        <v>616</v>
      </c>
      <c r="C56" s="255"/>
      <c r="D56" s="645"/>
      <c r="E56" s="642"/>
      <c r="F56" s="638" t="s">
        <v>192</v>
      </c>
      <c r="G56" s="638"/>
      <c r="H56" s="638" t="s">
        <v>170</v>
      </c>
      <c r="I56" s="638"/>
      <c r="J56" s="638" t="s">
        <v>193</v>
      </c>
      <c r="K56" s="638"/>
      <c r="L56" s="639" t="s">
        <v>252</v>
      </c>
      <c r="M56" s="639"/>
    </row>
    <row r="57" spans="1:13" ht="15.75" hidden="1" customHeight="1" outlineLevel="1">
      <c r="D57" s="645"/>
      <c r="E57" s="642"/>
      <c r="F57" s="170" t="s">
        <v>11</v>
      </c>
      <c r="G57" s="170" t="s">
        <v>41</v>
      </c>
      <c r="H57" s="170" t="s">
        <v>11</v>
      </c>
      <c r="I57" s="170" t="s">
        <v>41</v>
      </c>
      <c r="J57" s="170" t="s">
        <v>11</v>
      </c>
      <c r="K57" s="170" t="s">
        <v>41</v>
      </c>
      <c r="L57" s="170" t="s">
        <v>11</v>
      </c>
      <c r="M57" s="170" t="s">
        <v>41</v>
      </c>
    </row>
    <row r="58" spans="1:13" ht="19.350000000000001" hidden="1" customHeight="1" outlineLevel="1">
      <c r="D58" s="645"/>
      <c r="E58" s="143" t="s">
        <v>247</v>
      </c>
      <c r="F58" s="146">
        <v>1299.0589</v>
      </c>
      <c r="G58" s="147">
        <v>9.9731534957565194E-3</v>
      </c>
      <c r="H58" s="146">
        <v>5562</v>
      </c>
      <c r="I58" s="147">
        <v>4.2700665646028646E-2</v>
      </c>
      <c r="J58" s="146">
        <v>282.60540000000003</v>
      </c>
      <c r="K58" s="147">
        <v>2.1696222033732804E-3</v>
      </c>
      <c r="L58" s="146">
        <v>0</v>
      </c>
      <c r="M58" s="147">
        <v>0</v>
      </c>
    </row>
    <row r="59" spans="1:13" ht="19.350000000000001" hidden="1" customHeight="1" outlineLevel="1">
      <c r="D59" s="645"/>
      <c r="E59" s="148" t="s">
        <v>248</v>
      </c>
      <c r="F59" s="146">
        <v>15009.848299999994</v>
      </c>
      <c r="G59" s="147">
        <v>3.2830488290471006E-2</v>
      </c>
      <c r="H59" s="146">
        <v>0</v>
      </c>
      <c r="I59" s="147">
        <v>0</v>
      </c>
      <c r="J59" s="146">
        <v>19816.657900000024</v>
      </c>
      <c r="K59" s="147">
        <v>4.3344245867043225E-2</v>
      </c>
      <c r="L59" s="146">
        <v>0</v>
      </c>
      <c r="M59" s="147">
        <v>0</v>
      </c>
    </row>
    <row r="60" spans="1:13" ht="15.75" hidden="1" customHeight="1" outlineLevel="1">
      <c r="A60" s="257" t="s">
        <v>602</v>
      </c>
      <c r="B60" s="258">
        <v>50724.262470000001</v>
      </c>
    </row>
    <row r="61" spans="1:13" ht="15.75" hidden="1" customHeight="1" outlineLevel="1">
      <c r="A61" s="650" t="s">
        <v>201</v>
      </c>
      <c r="B61" s="643" t="s">
        <v>10</v>
      </c>
      <c r="C61" s="643"/>
      <c r="D61" s="644"/>
      <c r="E61" s="642" t="s">
        <v>201</v>
      </c>
      <c r="F61" s="646">
        <v>1</v>
      </c>
      <c r="G61" s="646"/>
      <c r="H61" s="646">
        <v>2</v>
      </c>
      <c r="I61" s="646"/>
      <c r="J61" s="646">
        <v>3</v>
      </c>
      <c r="K61" s="646"/>
      <c r="L61" s="646">
        <v>4</v>
      </c>
      <c r="M61" s="646"/>
    </row>
    <row r="62" spans="1:13" ht="31.35" hidden="1" customHeight="1" outlineLevel="1">
      <c r="A62" s="650"/>
      <c r="B62" s="643"/>
      <c r="C62" s="643"/>
      <c r="D62" s="645"/>
      <c r="E62" s="642"/>
      <c r="F62" s="638" t="s">
        <v>265</v>
      </c>
      <c r="G62" s="638"/>
      <c r="H62" s="638" t="s">
        <v>244</v>
      </c>
      <c r="I62" s="638"/>
      <c r="J62" s="638" t="s">
        <v>169</v>
      </c>
      <c r="K62" s="638"/>
      <c r="L62" s="638" t="s">
        <v>656</v>
      </c>
      <c r="M62" s="638"/>
    </row>
    <row r="63" spans="1:13" ht="15.75" hidden="1" customHeight="1" outlineLevel="1">
      <c r="A63" s="650"/>
      <c r="B63" s="170" t="s">
        <v>11</v>
      </c>
      <c r="C63" s="170" t="s">
        <v>41</v>
      </c>
      <c r="D63" s="645"/>
      <c r="E63" s="642"/>
      <c r="F63" s="170" t="s">
        <v>11</v>
      </c>
      <c r="G63" s="170" t="s">
        <v>41</v>
      </c>
      <c r="H63" s="170" t="s">
        <v>11</v>
      </c>
      <c r="I63" s="170" t="s">
        <v>41</v>
      </c>
      <c r="J63" s="170" t="s">
        <v>11</v>
      </c>
      <c r="K63" s="170" t="s">
        <v>41</v>
      </c>
      <c r="L63" s="170" t="s">
        <v>11</v>
      </c>
      <c r="M63" s="170" t="s">
        <v>41</v>
      </c>
    </row>
    <row r="64" spans="1:13" ht="19.350000000000001" hidden="1" customHeight="1" outlineLevel="1">
      <c r="A64" s="259" t="s">
        <v>247</v>
      </c>
      <c r="B64" s="144">
        <f>日別報廢率總表!M36</f>
        <v>122591.37309999998</v>
      </c>
      <c r="C64" s="277">
        <f>B64/($B$27*1000)</f>
        <v>2.3476872485107222E-3</v>
      </c>
      <c r="D64" s="645"/>
      <c r="E64" s="143" t="s">
        <v>247</v>
      </c>
      <c r="F64" s="146">
        <v>5967.2545</v>
      </c>
      <c r="G64" s="147">
        <v>4.5811891267396591E-2</v>
      </c>
      <c r="H64" s="146">
        <v>0</v>
      </c>
      <c r="I64" s="147">
        <v>0</v>
      </c>
      <c r="J64" s="146">
        <v>6113.0399999999991</v>
      </c>
      <c r="K64" s="147">
        <v>4.6931117785113073E-2</v>
      </c>
      <c r="L64" s="146">
        <v>6774.1388999999999</v>
      </c>
      <c r="M64" s="147">
        <v>5.2006515679370056E-2</v>
      </c>
    </row>
    <row r="65" spans="1:13" ht="19.350000000000001" hidden="1" customHeight="1" outlineLevel="1">
      <c r="A65" s="260" t="s">
        <v>248</v>
      </c>
      <c r="B65" s="149">
        <f>日別報廢率總表!N36</f>
        <v>370305.19310000003</v>
      </c>
      <c r="C65" s="145">
        <f>B65/($B$27*1000)</f>
        <v>7.0915330982467871E-3</v>
      </c>
      <c r="D65" s="645"/>
      <c r="E65" s="148" t="s">
        <v>248</v>
      </c>
      <c r="F65" s="146">
        <v>0</v>
      </c>
      <c r="G65" s="147">
        <v>0</v>
      </c>
      <c r="H65" s="146">
        <v>0</v>
      </c>
      <c r="I65" s="147">
        <v>0</v>
      </c>
      <c r="J65" s="146">
        <v>0</v>
      </c>
      <c r="K65" s="147">
        <v>0</v>
      </c>
      <c r="L65" s="146">
        <v>79402.980500000005</v>
      </c>
      <c r="M65" s="147">
        <v>0.17367521439465505</v>
      </c>
    </row>
    <row r="66" spans="1:13" ht="15.75" hidden="1" customHeight="1" outlineLevel="1">
      <c r="A66" s="256" t="s">
        <v>578</v>
      </c>
      <c r="B66" s="140" t="s">
        <v>631</v>
      </c>
      <c r="C66" s="255"/>
      <c r="D66" s="645"/>
      <c r="E66" s="642" t="s">
        <v>201</v>
      </c>
      <c r="F66" s="646">
        <v>5</v>
      </c>
      <c r="G66" s="646"/>
      <c r="H66" s="646">
        <v>6</v>
      </c>
      <c r="I66" s="646"/>
      <c r="J66" s="646">
        <v>7</v>
      </c>
      <c r="K66" s="646"/>
      <c r="L66" s="647">
        <v>8</v>
      </c>
      <c r="M66" s="647"/>
    </row>
    <row r="67" spans="1:13" ht="31.35" hidden="1" customHeight="1" outlineLevel="1">
      <c r="A67" s="140" t="s">
        <v>579</v>
      </c>
      <c r="B67" s="140" t="s">
        <v>631</v>
      </c>
      <c r="C67" s="255"/>
      <c r="D67" s="645"/>
      <c r="E67" s="642"/>
      <c r="F67" s="638" t="s">
        <v>192</v>
      </c>
      <c r="G67" s="638"/>
      <c r="H67" s="638" t="s">
        <v>170</v>
      </c>
      <c r="I67" s="638"/>
      <c r="J67" s="638" t="s">
        <v>193</v>
      </c>
      <c r="K67" s="638"/>
      <c r="L67" s="639" t="s">
        <v>252</v>
      </c>
      <c r="M67" s="639"/>
    </row>
    <row r="68" spans="1:13" ht="15.75" hidden="1" customHeight="1" outlineLevel="1">
      <c r="D68" s="645"/>
      <c r="E68" s="642"/>
      <c r="F68" s="170" t="s">
        <v>11</v>
      </c>
      <c r="G68" s="170" t="s">
        <v>41</v>
      </c>
      <c r="H68" s="170" t="s">
        <v>11</v>
      </c>
      <c r="I68" s="170" t="s">
        <v>41</v>
      </c>
      <c r="J68" s="170" t="s">
        <v>11</v>
      </c>
      <c r="K68" s="170" t="s">
        <v>41</v>
      </c>
      <c r="L68" s="170" t="s">
        <v>11</v>
      </c>
      <c r="M68" s="170" t="s">
        <v>41</v>
      </c>
    </row>
    <row r="69" spans="1:13" ht="19.350000000000001" hidden="1" customHeight="1" outlineLevel="1">
      <c r="D69" s="645"/>
      <c r="E69" s="143" t="s">
        <v>247</v>
      </c>
      <c r="F69" s="146">
        <v>2436.0839999999998</v>
      </c>
      <c r="G69" s="147">
        <v>1.8702338793534706E-2</v>
      </c>
      <c r="H69" s="146">
        <v>5438.4</v>
      </c>
      <c r="I69" s="147">
        <v>4.1751761965005782E-2</v>
      </c>
      <c r="J69" s="146">
        <v>0</v>
      </c>
      <c r="K69" s="147">
        <v>0</v>
      </c>
      <c r="L69" s="146">
        <v>0</v>
      </c>
      <c r="M69" s="147">
        <v>0</v>
      </c>
    </row>
    <row r="70" spans="1:13" ht="19.350000000000001" hidden="1" customHeight="1" outlineLevel="1">
      <c r="D70" s="645"/>
      <c r="E70" s="148" t="s">
        <v>248</v>
      </c>
      <c r="F70" s="146">
        <v>24274.3495</v>
      </c>
      <c r="G70" s="147">
        <v>5.3094390502171233E-2</v>
      </c>
      <c r="H70" s="146">
        <v>15921.873699999962</v>
      </c>
      <c r="I70" s="147">
        <v>3.4825327852927551E-2</v>
      </c>
      <c r="J70" s="146">
        <v>0</v>
      </c>
      <c r="K70" s="147">
        <v>0</v>
      </c>
      <c r="L70" s="146">
        <v>0</v>
      </c>
      <c r="M70" s="147">
        <v>0</v>
      </c>
    </row>
    <row r="71" spans="1:13" ht="15.75" hidden="1" customHeight="1" outlineLevel="1">
      <c r="A71" s="257" t="s">
        <v>602</v>
      </c>
      <c r="B71" s="258">
        <v>50242.376230000002</v>
      </c>
    </row>
    <row r="72" spans="1:13" ht="15.75" hidden="1" customHeight="1" outlineLevel="1">
      <c r="A72" s="650" t="s">
        <v>201</v>
      </c>
      <c r="B72" s="643" t="s">
        <v>10</v>
      </c>
      <c r="C72" s="643"/>
      <c r="D72" s="644"/>
      <c r="E72" s="642" t="s">
        <v>201</v>
      </c>
      <c r="F72" s="646">
        <v>1</v>
      </c>
      <c r="G72" s="646"/>
      <c r="H72" s="646">
        <v>2</v>
      </c>
      <c r="I72" s="646"/>
      <c r="J72" s="646">
        <v>3</v>
      </c>
      <c r="K72" s="646"/>
      <c r="L72" s="646">
        <v>4</v>
      </c>
      <c r="M72" s="646"/>
    </row>
    <row r="73" spans="1:13" ht="31.35" hidden="1" customHeight="1" outlineLevel="1">
      <c r="A73" s="650"/>
      <c r="B73" s="643"/>
      <c r="C73" s="643"/>
      <c r="D73" s="645"/>
      <c r="E73" s="642"/>
      <c r="F73" s="638" t="s">
        <v>265</v>
      </c>
      <c r="G73" s="638"/>
      <c r="H73" s="638" t="s">
        <v>244</v>
      </c>
      <c r="I73" s="638"/>
      <c r="J73" s="638" t="s">
        <v>169</v>
      </c>
      <c r="K73" s="638"/>
      <c r="L73" s="638" t="s">
        <v>656</v>
      </c>
      <c r="M73" s="638"/>
    </row>
    <row r="74" spans="1:13" ht="15.75" hidden="1" customHeight="1" outlineLevel="1">
      <c r="A74" s="650"/>
      <c r="B74" s="170" t="s">
        <v>11</v>
      </c>
      <c r="C74" s="170" t="s">
        <v>41</v>
      </c>
      <c r="D74" s="645"/>
      <c r="E74" s="642"/>
      <c r="F74" s="170" t="s">
        <v>11</v>
      </c>
      <c r="G74" s="170" t="s">
        <v>41</v>
      </c>
      <c r="H74" s="170" t="s">
        <v>11</v>
      </c>
      <c r="I74" s="170" t="s">
        <v>41</v>
      </c>
      <c r="J74" s="170" t="s">
        <v>11</v>
      </c>
      <c r="K74" s="170" t="s">
        <v>41</v>
      </c>
      <c r="L74" s="170" t="s">
        <v>11</v>
      </c>
      <c r="M74" s="170" t="s">
        <v>41</v>
      </c>
    </row>
    <row r="75" spans="1:13" ht="19.350000000000001" hidden="1" customHeight="1" outlineLevel="1">
      <c r="A75" s="259" t="s">
        <v>247</v>
      </c>
      <c r="B75" s="144">
        <f>日別報廢率總表!M43</f>
        <v>121363.05830000003</v>
      </c>
      <c r="C75" s="277">
        <f>B75/($B$27*1000)</f>
        <v>2.3241643943310514E-3</v>
      </c>
      <c r="D75" s="645"/>
      <c r="E75" s="143" t="s">
        <v>247</v>
      </c>
      <c r="F75" s="146">
        <v>7394.098</v>
      </c>
      <c r="G75" s="147">
        <v>5.6766074514917136E-2</v>
      </c>
      <c r="H75" s="146">
        <v>0</v>
      </c>
      <c r="I75" s="147">
        <v>0</v>
      </c>
      <c r="J75" s="146">
        <v>5671.67</v>
      </c>
      <c r="K75" s="147">
        <v>4.3542625732580234E-2</v>
      </c>
      <c r="L75" s="146">
        <v>11426.742999999999</v>
      </c>
      <c r="M75" s="147">
        <v>8.7725554165066208E-2</v>
      </c>
    </row>
    <row r="76" spans="1:13" ht="19.350000000000001" hidden="1" customHeight="1" outlineLevel="1">
      <c r="A76" s="260" t="s">
        <v>248</v>
      </c>
      <c r="B76" s="149">
        <f>日別報廢率總表!N43</f>
        <v>359261.94510000001</v>
      </c>
      <c r="C76" s="145">
        <f>B76/($B$27*1000)</f>
        <v>6.8800492731117737E-3</v>
      </c>
      <c r="D76" s="645"/>
      <c r="E76" s="148" t="s">
        <v>248</v>
      </c>
      <c r="F76" s="146">
        <v>0</v>
      </c>
      <c r="G76" s="147">
        <v>0</v>
      </c>
      <c r="H76" s="146">
        <v>0</v>
      </c>
      <c r="I76" s="147">
        <v>0</v>
      </c>
      <c r="J76" s="146">
        <v>0</v>
      </c>
      <c r="K76" s="147">
        <v>0</v>
      </c>
      <c r="L76" s="146">
        <v>76830.418300000034</v>
      </c>
      <c r="M76" s="147">
        <v>0.16804834385635606</v>
      </c>
    </row>
    <row r="77" spans="1:13" ht="15.75" hidden="1" customHeight="1" outlineLevel="1">
      <c r="A77" s="256" t="s">
        <v>578</v>
      </c>
      <c r="B77" s="140" t="s">
        <v>632</v>
      </c>
      <c r="C77" s="255"/>
      <c r="D77" s="645"/>
      <c r="E77" s="642" t="s">
        <v>201</v>
      </c>
      <c r="F77" s="646">
        <v>5</v>
      </c>
      <c r="G77" s="646"/>
      <c r="H77" s="646">
        <v>6</v>
      </c>
      <c r="I77" s="646"/>
      <c r="J77" s="646">
        <v>7</v>
      </c>
      <c r="K77" s="646"/>
      <c r="L77" s="647">
        <v>8</v>
      </c>
      <c r="M77" s="647"/>
    </row>
    <row r="78" spans="1:13" ht="31.35" hidden="1" customHeight="1" outlineLevel="1">
      <c r="A78" s="140" t="s">
        <v>579</v>
      </c>
      <c r="B78" s="140" t="s">
        <v>632</v>
      </c>
      <c r="C78" s="255"/>
      <c r="D78" s="645"/>
      <c r="E78" s="642"/>
      <c r="F78" s="638" t="s">
        <v>192</v>
      </c>
      <c r="G78" s="638"/>
      <c r="H78" s="638" t="s">
        <v>170</v>
      </c>
      <c r="I78" s="638"/>
      <c r="J78" s="638" t="s">
        <v>193</v>
      </c>
      <c r="K78" s="638"/>
      <c r="L78" s="639" t="s">
        <v>252</v>
      </c>
      <c r="M78" s="639"/>
    </row>
    <row r="79" spans="1:13" ht="15.75" hidden="1" customHeight="1" outlineLevel="1">
      <c r="D79" s="645"/>
      <c r="E79" s="642"/>
      <c r="F79" s="170" t="s">
        <v>11</v>
      </c>
      <c r="G79" s="170" t="s">
        <v>41</v>
      </c>
      <c r="H79" s="170" t="s">
        <v>11</v>
      </c>
      <c r="I79" s="170" t="s">
        <v>41</v>
      </c>
      <c r="J79" s="170" t="s">
        <v>11</v>
      </c>
      <c r="K79" s="170" t="s">
        <v>41</v>
      </c>
      <c r="L79" s="170" t="s">
        <v>11</v>
      </c>
      <c r="M79" s="170" t="s">
        <v>41</v>
      </c>
    </row>
    <row r="80" spans="1:13" ht="19.350000000000001" hidden="1" customHeight="1" outlineLevel="1">
      <c r="D80" s="645"/>
      <c r="E80" s="143" t="s">
        <v>247</v>
      </c>
      <c r="F80" s="146">
        <v>3004.7779000000005</v>
      </c>
      <c r="G80" s="147">
        <v>2.3068323705227635E-2</v>
      </c>
      <c r="H80" s="146">
        <v>5376.5999999999995</v>
      </c>
      <c r="I80" s="147">
        <v>4.127731012449435E-2</v>
      </c>
      <c r="J80" s="146">
        <v>1965.12</v>
      </c>
      <c r="K80" s="147">
        <v>1.5086647262553722E-2</v>
      </c>
      <c r="L80" s="146">
        <v>0</v>
      </c>
      <c r="M80" s="147">
        <v>0</v>
      </c>
    </row>
    <row r="81" spans="1:13" ht="19.350000000000001" hidden="1" customHeight="1" outlineLevel="1">
      <c r="D81" s="645"/>
      <c r="E81" s="148" t="s">
        <v>248</v>
      </c>
      <c r="F81" s="146">
        <v>19090.710699999981</v>
      </c>
      <c r="G81" s="147">
        <v>4.1756408297152423E-2</v>
      </c>
      <c r="H81" s="146">
        <v>19044.758699999958</v>
      </c>
      <c r="I81" s="147">
        <v>4.1655899180219877E-2</v>
      </c>
      <c r="J81" s="146">
        <v>0</v>
      </c>
      <c r="K81" s="147">
        <v>0</v>
      </c>
      <c r="L81" s="146">
        <v>0</v>
      </c>
      <c r="M81" s="147">
        <v>0</v>
      </c>
    </row>
    <row r="82" spans="1:13" ht="15.75" hidden="1" customHeight="1" outlineLevel="1">
      <c r="A82" s="257" t="s">
        <v>602</v>
      </c>
      <c r="B82" s="258">
        <v>51456.412949999998</v>
      </c>
    </row>
    <row r="83" spans="1:13" ht="15.75" hidden="1" customHeight="1" outlineLevel="1">
      <c r="A83" s="650" t="s">
        <v>201</v>
      </c>
      <c r="B83" s="643" t="s">
        <v>10</v>
      </c>
      <c r="C83" s="643"/>
      <c r="D83" s="644"/>
      <c r="E83" s="642" t="s">
        <v>201</v>
      </c>
      <c r="F83" s="646">
        <v>1</v>
      </c>
      <c r="G83" s="646"/>
      <c r="H83" s="646">
        <v>2</v>
      </c>
      <c r="I83" s="646"/>
      <c r="J83" s="646">
        <v>3</v>
      </c>
      <c r="K83" s="646"/>
      <c r="L83" s="646">
        <v>4</v>
      </c>
      <c r="M83" s="646"/>
    </row>
    <row r="84" spans="1:13" ht="31.35" hidden="1" customHeight="1" outlineLevel="1">
      <c r="A84" s="650"/>
      <c r="B84" s="643"/>
      <c r="C84" s="643"/>
      <c r="D84" s="645"/>
      <c r="E84" s="642"/>
      <c r="F84" s="638" t="s">
        <v>265</v>
      </c>
      <c r="G84" s="638"/>
      <c r="H84" s="638" t="s">
        <v>244</v>
      </c>
      <c r="I84" s="638"/>
      <c r="J84" s="638" t="s">
        <v>169</v>
      </c>
      <c r="K84" s="638"/>
      <c r="L84" s="638" t="s">
        <v>656</v>
      </c>
      <c r="M84" s="638"/>
    </row>
    <row r="85" spans="1:13" ht="15.75" hidden="1" customHeight="1" outlineLevel="1">
      <c r="A85" s="650"/>
      <c r="B85" s="170" t="s">
        <v>11</v>
      </c>
      <c r="C85" s="170" t="s">
        <v>41</v>
      </c>
      <c r="D85" s="645"/>
      <c r="E85" s="642"/>
      <c r="F85" s="170" t="s">
        <v>11</v>
      </c>
      <c r="G85" s="170" t="s">
        <v>41</v>
      </c>
      <c r="H85" s="170" t="s">
        <v>11</v>
      </c>
      <c r="I85" s="170" t="s">
        <v>41</v>
      </c>
      <c r="J85" s="170" t="s">
        <v>11</v>
      </c>
      <c r="K85" s="170" t="s">
        <v>41</v>
      </c>
      <c r="L85" s="170" t="s">
        <v>11</v>
      </c>
      <c r="M85" s="170" t="s">
        <v>41</v>
      </c>
    </row>
    <row r="86" spans="1:13" ht="19.350000000000001" hidden="1" customHeight="1" outlineLevel="1">
      <c r="A86" s="259" t="s">
        <v>247</v>
      </c>
      <c r="B86" s="144">
        <f>日別報廢率總表!M50</f>
        <v>124801.51359999996</v>
      </c>
      <c r="C86" s="277">
        <f>B86/($B$27*1000)</f>
        <v>2.3900125650322566E-3</v>
      </c>
      <c r="D86" s="645"/>
      <c r="E86" s="143" t="s">
        <v>247</v>
      </c>
      <c r="F86" s="146">
        <v>15061.980599999999</v>
      </c>
      <c r="G86" s="147">
        <v>0.11563405206177092</v>
      </c>
      <c r="H86" s="146">
        <v>0</v>
      </c>
      <c r="I86" s="147">
        <v>0</v>
      </c>
      <c r="J86" s="146">
        <v>0</v>
      </c>
      <c r="K86" s="147">
        <v>0</v>
      </c>
      <c r="L86" s="146">
        <v>14167.458500000002</v>
      </c>
      <c r="M86" s="147">
        <v>0.10876661425071675</v>
      </c>
    </row>
    <row r="87" spans="1:13" ht="19.350000000000001" hidden="1" customHeight="1" outlineLevel="1">
      <c r="A87" s="260" t="s">
        <v>248</v>
      </c>
      <c r="B87" s="149">
        <f>日別報廢率總表!N50</f>
        <v>370065.26900000003</v>
      </c>
      <c r="C87" s="145">
        <f>B87/($B$27*1000)</f>
        <v>7.0869384295034902E-3</v>
      </c>
      <c r="D87" s="645"/>
      <c r="E87" s="148" t="s">
        <v>248</v>
      </c>
      <c r="F87" s="146">
        <v>0</v>
      </c>
      <c r="G87" s="147">
        <v>0</v>
      </c>
      <c r="H87" s="146">
        <v>0</v>
      </c>
      <c r="I87" s="147">
        <v>0</v>
      </c>
      <c r="J87" s="146">
        <v>0</v>
      </c>
      <c r="K87" s="147">
        <v>0</v>
      </c>
      <c r="L87" s="146">
        <v>98729.538200000025</v>
      </c>
      <c r="M87" s="147">
        <v>0.21594748214735202</v>
      </c>
    </row>
    <row r="88" spans="1:13" ht="15.75" hidden="1" customHeight="1" outlineLevel="1">
      <c r="A88" s="256" t="s">
        <v>578</v>
      </c>
      <c r="B88" s="140" t="s">
        <v>641</v>
      </c>
      <c r="C88" s="255"/>
      <c r="D88" s="645"/>
      <c r="E88" s="642" t="s">
        <v>201</v>
      </c>
      <c r="F88" s="646">
        <v>5</v>
      </c>
      <c r="G88" s="646"/>
      <c r="H88" s="646">
        <v>6</v>
      </c>
      <c r="I88" s="646"/>
      <c r="J88" s="646">
        <v>7</v>
      </c>
      <c r="K88" s="646"/>
      <c r="L88" s="647">
        <v>8</v>
      </c>
      <c r="M88" s="647"/>
    </row>
    <row r="89" spans="1:13" ht="31.35" hidden="1" customHeight="1" outlineLevel="1">
      <c r="A89" s="140" t="s">
        <v>579</v>
      </c>
      <c r="B89" s="140" t="s">
        <v>641</v>
      </c>
      <c r="C89" s="255"/>
      <c r="D89" s="645"/>
      <c r="E89" s="642"/>
      <c r="F89" s="638" t="s">
        <v>192</v>
      </c>
      <c r="G89" s="638"/>
      <c r="H89" s="638" t="s">
        <v>170</v>
      </c>
      <c r="I89" s="638"/>
      <c r="J89" s="638" t="s">
        <v>193</v>
      </c>
      <c r="K89" s="638"/>
      <c r="L89" s="639" t="s">
        <v>252</v>
      </c>
      <c r="M89" s="639"/>
    </row>
    <row r="90" spans="1:13" ht="15.75" hidden="1" customHeight="1" outlineLevel="1">
      <c r="D90" s="645"/>
      <c r="E90" s="642"/>
      <c r="F90" s="170" t="s">
        <v>11</v>
      </c>
      <c r="G90" s="170" t="s">
        <v>41</v>
      </c>
      <c r="H90" s="170" t="s">
        <v>11</v>
      </c>
      <c r="I90" s="170" t="s">
        <v>41</v>
      </c>
      <c r="J90" s="170" t="s">
        <v>11</v>
      </c>
      <c r="K90" s="170" t="s">
        <v>41</v>
      </c>
      <c r="L90" s="170" t="s">
        <v>11</v>
      </c>
      <c r="M90" s="170" t="s">
        <v>41</v>
      </c>
    </row>
    <row r="91" spans="1:13" ht="19.350000000000001" hidden="1" customHeight="1" outlineLevel="1">
      <c r="D91" s="645"/>
      <c r="E91" s="143" t="s">
        <v>247</v>
      </c>
      <c r="F91" s="146">
        <v>1046.749</v>
      </c>
      <c r="G91" s="147">
        <v>8.0361163366261847E-3</v>
      </c>
      <c r="H91" s="146">
        <v>6396.3</v>
      </c>
      <c r="I91" s="147">
        <v>4.910576549293294E-2</v>
      </c>
      <c r="J91" s="146">
        <v>0</v>
      </c>
      <c r="K91" s="147">
        <v>0</v>
      </c>
      <c r="L91" s="146">
        <v>0</v>
      </c>
      <c r="M91" s="147">
        <v>0</v>
      </c>
    </row>
    <row r="92" spans="1:13" ht="19.350000000000001" hidden="1" customHeight="1" outlineLevel="1">
      <c r="D92" s="645"/>
      <c r="E92" s="148" t="s">
        <v>248</v>
      </c>
      <c r="F92" s="146">
        <v>17644.422399999967</v>
      </c>
      <c r="G92" s="147">
        <v>3.8592995173397156E-2</v>
      </c>
      <c r="H92" s="146">
        <v>21551.49690000002</v>
      </c>
      <c r="I92" s="147">
        <v>4.7138795307982768E-2</v>
      </c>
      <c r="J92" s="146">
        <v>0</v>
      </c>
      <c r="K92" s="147">
        <v>0</v>
      </c>
      <c r="L92" s="146">
        <v>0</v>
      </c>
      <c r="M92" s="147">
        <v>0</v>
      </c>
    </row>
    <row r="93" spans="1:13" ht="15.75" hidden="1" customHeight="1" outlineLevel="1">
      <c r="A93" s="257" t="s">
        <v>602</v>
      </c>
      <c r="B93" s="258">
        <v>45017.389120000007</v>
      </c>
    </row>
    <row r="94" spans="1:13" ht="15.75" hidden="1" customHeight="1" outlineLevel="1">
      <c r="A94" s="650" t="s">
        <v>201</v>
      </c>
      <c r="B94" s="643" t="s">
        <v>10</v>
      </c>
      <c r="C94" s="643"/>
      <c r="D94" s="644"/>
      <c r="E94" s="642" t="s">
        <v>201</v>
      </c>
      <c r="F94" s="646">
        <v>1</v>
      </c>
      <c r="G94" s="646"/>
      <c r="H94" s="646">
        <v>2</v>
      </c>
      <c r="I94" s="646"/>
      <c r="J94" s="646">
        <v>3</v>
      </c>
      <c r="K94" s="646"/>
      <c r="L94" s="646">
        <v>4</v>
      </c>
      <c r="M94" s="646"/>
    </row>
    <row r="95" spans="1:13" ht="31.35" hidden="1" customHeight="1" outlineLevel="1">
      <c r="A95" s="650"/>
      <c r="B95" s="643"/>
      <c r="C95" s="643"/>
      <c r="D95" s="645"/>
      <c r="E95" s="642"/>
      <c r="F95" s="638" t="s">
        <v>265</v>
      </c>
      <c r="G95" s="638"/>
      <c r="H95" s="638" t="s">
        <v>244</v>
      </c>
      <c r="I95" s="638"/>
      <c r="J95" s="638" t="s">
        <v>169</v>
      </c>
      <c r="K95" s="638"/>
      <c r="L95" s="638" t="s">
        <v>656</v>
      </c>
      <c r="M95" s="638"/>
    </row>
    <row r="96" spans="1:13" ht="15.75" hidden="1" customHeight="1" outlineLevel="1">
      <c r="A96" s="650"/>
      <c r="B96" s="170" t="s">
        <v>11</v>
      </c>
      <c r="C96" s="170" t="s">
        <v>41</v>
      </c>
      <c r="D96" s="645"/>
      <c r="E96" s="642"/>
      <c r="F96" s="170" t="s">
        <v>11</v>
      </c>
      <c r="G96" s="170" t="s">
        <v>41</v>
      </c>
      <c r="H96" s="170" t="s">
        <v>11</v>
      </c>
      <c r="I96" s="170" t="s">
        <v>41</v>
      </c>
      <c r="J96" s="170" t="s">
        <v>11</v>
      </c>
      <c r="K96" s="170" t="s">
        <v>41</v>
      </c>
      <c r="L96" s="170" t="s">
        <v>11</v>
      </c>
      <c r="M96" s="170" t="s">
        <v>41</v>
      </c>
    </row>
    <row r="97" spans="1:13" ht="19.350000000000001" hidden="1" customHeight="1" outlineLevel="1">
      <c r="A97" s="259" t="s">
        <v>247</v>
      </c>
      <c r="B97" s="144">
        <f>日別報廢率總表!M57</f>
        <v>108697.59139999998</v>
      </c>
      <c r="C97" s="277">
        <f>B97/($B$27*1000)</f>
        <v>2.0816142508286229E-3</v>
      </c>
      <c r="D97" s="645"/>
      <c r="E97" s="143" t="s">
        <v>247</v>
      </c>
      <c r="F97" s="146">
        <v>7941.6533000000009</v>
      </c>
      <c r="G97" s="147">
        <v>6.0969773865512417E-2</v>
      </c>
      <c r="H97" s="146">
        <v>0</v>
      </c>
      <c r="I97" s="147">
        <v>0</v>
      </c>
      <c r="J97" s="146">
        <v>0</v>
      </c>
      <c r="K97" s="147">
        <v>0</v>
      </c>
      <c r="L97" s="146">
        <v>14263.229899999998</v>
      </c>
      <c r="M97" s="147">
        <v>0.10950187180732443</v>
      </c>
    </row>
    <row r="98" spans="1:13" ht="19.350000000000001" hidden="1" customHeight="1" outlineLevel="1">
      <c r="A98" s="260" t="s">
        <v>248</v>
      </c>
      <c r="B98" s="149">
        <f>日別報廢率總表!N57</f>
        <v>321111.92420000001</v>
      </c>
      <c r="C98" s="145">
        <f>B98/($B$27*1000)</f>
        <v>6.1494569375133432E-3</v>
      </c>
      <c r="D98" s="645"/>
      <c r="E98" s="148" t="s">
        <v>248</v>
      </c>
      <c r="F98" s="146">
        <v>0</v>
      </c>
      <c r="G98" s="147">
        <v>0</v>
      </c>
      <c r="H98" s="146">
        <v>0</v>
      </c>
      <c r="I98" s="147">
        <v>0</v>
      </c>
      <c r="J98" s="146">
        <v>0</v>
      </c>
      <c r="K98" s="147">
        <v>0</v>
      </c>
      <c r="L98" s="146">
        <v>100957.89730000001</v>
      </c>
      <c r="M98" s="147">
        <v>0.22082148992393388</v>
      </c>
    </row>
    <row r="99" spans="1:13" ht="15.75" hidden="1" customHeight="1" outlineLevel="1">
      <c r="A99" s="256" t="s">
        <v>578</v>
      </c>
      <c r="B99" s="140" t="s">
        <v>652</v>
      </c>
      <c r="C99" s="255"/>
      <c r="D99" s="645"/>
      <c r="E99" s="642" t="s">
        <v>201</v>
      </c>
      <c r="F99" s="646">
        <v>5</v>
      </c>
      <c r="G99" s="646"/>
      <c r="H99" s="646">
        <v>6</v>
      </c>
      <c r="I99" s="646"/>
      <c r="J99" s="646">
        <v>7</v>
      </c>
      <c r="K99" s="646"/>
      <c r="L99" s="647">
        <v>8</v>
      </c>
      <c r="M99" s="647"/>
    </row>
    <row r="100" spans="1:13" ht="31.35" hidden="1" customHeight="1" outlineLevel="1">
      <c r="A100" s="140" t="s">
        <v>579</v>
      </c>
      <c r="B100" s="140" t="s">
        <v>653</v>
      </c>
      <c r="C100" s="255"/>
      <c r="D100" s="645"/>
      <c r="E100" s="642"/>
      <c r="F100" s="638" t="s">
        <v>192</v>
      </c>
      <c r="G100" s="638"/>
      <c r="H100" s="638" t="s">
        <v>170</v>
      </c>
      <c r="I100" s="638"/>
      <c r="J100" s="638" t="s">
        <v>193</v>
      </c>
      <c r="K100" s="638"/>
      <c r="L100" s="639" t="s">
        <v>252</v>
      </c>
      <c r="M100" s="639"/>
    </row>
    <row r="101" spans="1:13" ht="15.75" hidden="1" customHeight="1" outlineLevel="1">
      <c r="D101" s="645"/>
      <c r="E101" s="642"/>
      <c r="F101" s="170" t="s">
        <v>11</v>
      </c>
      <c r="G101" s="170" t="s">
        <v>41</v>
      </c>
      <c r="H101" s="170" t="s">
        <v>11</v>
      </c>
      <c r="I101" s="170" t="s">
        <v>41</v>
      </c>
      <c r="J101" s="170" t="s">
        <v>11</v>
      </c>
      <c r="K101" s="170" t="s">
        <v>41</v>
      </c>
      <c r="L101" s="170" t="s">
        <v>11</v>
      </c>
      <c r="M101" s="170" t="s">
        <v>41</v>
      </c>
    </row>
    <row r="102" spans="1:13" ht="19.350000000000001" hidden="1" customHeight="1" outlineLevel="1">
      <c r="D102" s="645"/>
      <c r="E102" s="143" t="s">
        <v>247</v>
      </c>
      <c r="F102" s="146">
        <v>3371.8869999999997</v>
      </c>
      <c r="G102" s="147">
        <v>2.5886698918229156E-2</v>
      </c>
      <c r="H102" s="146">
        <v>4434.1499999999996</v>
      </c>
      <c r="I102" s="147">
        <v>3.4041919556695055E-2</v>
      </c>
      <c r="J102" s="146">
        <v>0</v>
      </c>
      <c r="K102" s="147">
        <v>0</v>
      </c>
      <c r="L102" s="146">
        <v>0</v>
      </c>
      <c r="M102" s="147">
        <v>0</v>
      </c>
    </row>
    <row r="103" spans="1:13" ht="19.350000000000001" hidden="1" customHeight="1" outlineLevel="1">
      <c r="D103" s="645"/>
      <c r="E103" s="148" t="s">
        <v>248</v>
      </c>
      <c r="F103" s="146">
        <v>6811.265999999996</v>
      </c>
      <c r="G103" s="147">
        <v>1.4898031225024656E-2</v>
      </c>
      <c r="H103" s="146">
        <v>26109.249499999954</v>
      </c>
      <c r="I103" s="147">
        <v>5.710779968260804E-2</v>
      </c>
      <c r="J103" s="146">
        <v>0</v>
      </c>
      <c r="K103" s="147">
        <v>0</v>
      </c>
      <c r="L103" s="146">
        <v>0</v>
      </c>
      <c r="M103" s="147">
        <v>0</v>
      </c>
    </row>
    <row r="104" spans="1:13" ht="15.75" hidden="1" customHeight="1" outlineLevel="1">
      <c r="A104" s="257" t="s">
        <v>602</v>
      </c>
      <c r="B104" s="258">
        <v>48020.961819999997</v>
      </c>
    </row>
    <row r="105" spans="1:13" ht="15.75" hidden="1" customHeight="1" outlineLevel="1">
      <c r="A105" s="650" t="s">
        <v>201</v>
      </c>
      <c r="B105" s="643" t="s">
        <v>10</v>
      </c>
      <c r="C105" s="643"/>
      <c r="D105" s="644"/>
      <c r="E105" s="642" t="s">
        <v>201</v>
      </c>
      <c r="F105" s="646">
        <v>1</v>
      </c>
      <c r="G105" s="646"/>
      <c r="H105" s="646">
        <v>2</v>
      </c>
      <c r="I105" s="646"/>
      <c r="J105" s="646">
        <v>3</v>
      </c>
      <c r="K105" s="646"/>
      <c r="L105" s="646">
        <v>4</v>
      </c>
      <c r="M105" s="646"/>
    </row>
    <row r="106" spans="1:13" ht="31.35" hidden="1" customHeight="1" outlineLevel="1">
      <c r="A106" s="650"/>
      <c r="B106" s="643"/>
      <c r="C106" s="643"/>
      <c r="D106" s="645"/>
      <c r="E106" s="642"/>
      <c r="F106" s="638" t="s">
        <v>265</v>
      </c>
      <c r="G106" s="638"/>
      <c r="H106" s="638" t="s">
        <v>244</v>
      </c>
      <c r="I106" s="638"/>
      <c r="J106" s="638" t="s">
        <v>169</v>
      </c>
      <c r="K106" s="638"/>
      <c r="L106" s="638" t="s">
        <v>656</v>
      </c>
      <c r="M106" s="638"/>
    </row>
    <row r="107" spans="1:13" ht="15.75" hidden="1" customHeight="1" outlineLevel="1">
      <c r="A107" s="650"/>
      <c r="B107" s="170" t="s">
        <v>11</v>
      </c>
      <c r="C107" s="170" t="s">
        <v>41</v>
      </c>
      <c r="D107" s="645"/>
      <c r="E107" s="642"/>
      <c r="F107" s="170" t="s">
        <v>11</v>
      </c>
      <c r="G107" s="170" t="s">
        <v>41</v>
      </c>
      <c r="H107" s="170" t="s">
        <v>11</v>
      </c>
      <c r="I107" s="170" t="s">
        <v>41</v>
      </c>
      <c r="J107" s="170" t="s">
        <v>11</v>
      </c>
      <c r="K107" s="170" t="s">
        <v>41</v>
      </c>
      <c r="L107" s="170" t="s">
        <v>11</v>
      </c>
      <c r="M107" s="170" t="s">
        <v>41</v>
      </c>
    </row>
    <row r="108" spans="1:13" ht="19.350000000000001" hidden="1" customHeight="1" outlineLevel="1">
      <c r="A108" s="259" t="s">
        <v>247</v>
      </c>
      <c r="B108" s="144">
        <f>日別報廢率總表!M64</f>
        <v>115975.0744</v>
      </c>
      <c r="C108" s="277">
        <f>B108/($B$104*1000)</f>
        <v>2.4150927012815088E-3</v>
      </c>
      <c r="D108" s="645"/>
      <c r="E108" s="143" t="s">
        <v>247</v>
      </c>
      <c r="F108" s="146">
        <v>1329.1644000000001</v>
      </c>
      <c r="G108" s="147">
        <v>1.0204279869292392E-2</v>
      </c>
      <c r="H108" s="146">
        <v>0</v>
      </c>
      <c r="I108" s="147">
        <v>0</v>
      </c>
      <c r="J108" s="146">
        <v>0</v>
      </c>
      <c r="K108" s="147">
        <v>0</v>
      </c>
      <c r="L108" s="146">
        <v>20348.852300000002</v>
      </c>
      <c r="M108" s="147">
        <v>0.15622249880307823</v>
      </c>
    </row>
    <row r="109" spans="1:13" ht="19.350000000000001" hidden="1" customHeight="1" outlineLevel="1">
      <c r="A109" s="260" t="s">
        <v>248</v>
      </c>
      <c r="B109" s="149">
        <f>日別報廢率總表!N64</f>
        <v>341159.76150000002</v>
      </c>
      <c r="C109" s="145">
        <f>B109/($B$104*1000)</f>
        <v>7.1043925104788755E-3</v>
      </c>
      <c r="D109" s="645"/>
      <c r="E109" s="148" t="s">
        <v>248</v>
      </c>
      <c r="F109" s="146">
        <v>0</v>
      </c>
      <c r="G109" s="147">
        <v>0</v>
      </c>
      <c r="H109" s="146">
        <v>0</v>
      </c>
      <c r="I109" s="147">
        <v>0</v>
      </c>
      <c r="J109" s="146">
        <v>0</v>
      </c>
      <c r="K109" s="147">
        <v>0</v>
      </c>
      <c r="L109" s="146">
        <v>104935.81909999998</v>
      </c>
      <c r="M109" s="147">
        <v>0.22952225174810958</v>
      </c>
    </row>
    <row r="110" spans="1:13" ht="15.75" hidden="1" customHeight="1" outlineLevel="1">
      <c r="A110" s="256" t="s">
        <v>578</v>
      </c>
      <c r="B110" s="140" t="s">
        <v>673</v>
      </c>
      <c r="C110" s="255"/>
      <c r="D110" s="645"/>
      <c r="E110" s="642" t="s">
        <v>201</v>
      </c>
      <c r="F110" s="651">
        <v>5</v>
      </c>
      <c r="G110" s="652"/>
      <c r="H110" s="651">
        <v>6</v>
      </c>
      <c r="I110" s="652"/>
      <c r="J110" s="651">
        <v>7</v>
      </c>
      <c r="K110" s="652"/>
      <c r="L110" s="653">
        <v>8</v>
      </c>
      <c r="M110" s="654"/>
    </row>
    <row r="111" spans="1:13" ht="31.35" hidden="1" customHeight="1" outlineLevel="1">
      <c r="A111" s="140" t="s">
        <v>579</v>
      </c>
      <c r="B111" s="140" t="s">
        <v>674</v>
      </c>
      <c r="C111" s="255"/>
      <c r="D111" s="645"/>
      <c r="E111" s="642"/>
      <c r="F111" s="655" t="s">
        <v>192</v>
      </c>
      <c r="G111" s="656"/>
      <c r="H111" s="655" t="s">
        <v>170</v>
      </c>
      <c r="I111" s="656"/>
      <c r="J111" s="655" t="s">
        <v>193</v>
      </c>
      <c r="K111" s="656"/>
      <c r="L111" s="657" t="s">
        <v>252</v>
      </c>
      <c r="M111" s="658"/>
    </row>
    <row r="112" spans="1:13" ht="15.75" hidden="1" customHeight="1" outlineLevel="1">
      <c r="D112" s="645"/>
      <c r="E112" s="642"/>
      <c r="F112" s="170" t="s">
        <v>11</v>
      </c>
      <c r="G112" s="170" t="s">
        <v>41</v>
      </c>
      <c r="H112" s="170" t="s">
        <v>11</v>
      </c>
      <c r="I112" s="170" t="s">
        <v>41</v>
      </c>
      <c r="J112" s="170" t="s">
        <v>11</v>
      </c>
      <c r="K112" s="170" t="s">
        <v>41</v>
      </c>
      <c r="L112" s="170" t="s">
        <v>11</v>
      </c>
      <c r="M112" s="170" t="s">
        <v>41</v>
      </c>
    </row>
    <row r="113" spans="1:13" ht="19.350000000000001" hidden="1" customHeight="1" outlineLevel="1">
      <c r="D113" s="645"/>
      <c r="E113" s="143" t="s">
        <v>247</v>
      </c>
      <c r="F113" s="146">
        <v>8976.8469000000005</v>
      </c>
      <c r="G113" s="147">
        <v>6.8917176920620049E-2</v>
      </c>
      <c r="H113" s="146">
        <v>5469.2999999999993</v>
      </c>
      <c r="I113" s="147">
        <v>4.1988987885261495E-2</v>
      </c>
      <c r="J113" s="146">
        <v>0</v>
      </c>
      <c r="K113" s="147">
        <v>0</v>
      </c>
      <c r="L113" s="146">
        <v>0</v>
      </c>
      <c r="M113" s="147">
        <v>0</v>
      </c>
    </row>
    <row r="114" spans="1:13" ht="19.350000000000001" hidden="1" customHeight="1" outlineLevel="1">
      <c r="D114" s="645"/>
      <c r="E114" s="148" t="s">
        <v>248</v>
      </c>
      <c r="F114" s="146">
        <v>13444.141699999991</v>
      </c>
      <c r="G114" s="147">
        <v>2.940587591796533E-2</v>
      </c>
      <c r="H114" s="146">
        <v>24686.172699999934</v>
      </c>
      <c r="I114" s="147">
        <v>5.399515621779423E-2</v>
      </c>
      <c r="J114" s="146">
        <v>0</v>
      </c>
      <c r="K114" s="147">
        <v>0</v>
      </c>
      <c r="L114" s="146">
        <v>0</v>
      </c>
      <c r="M114" s="147">
        <v>0</v>
      </c>
    </row>
    <row r="115" spans="1:13" ht="15.75" hidden="1" customHeight="1" outlineLevel="1">
      <c r="A115" s="257" t="s">
        <v>602</v>
      </c>
      <c r="B115" s="258">
        <v>46920.81235</v>
      </c>
    </row>
    <row r="116" spans="1:13" ht="15.75" hidden="1" customHeight="1" outlineLevel="1">
      <c r="A116" s="650" t="s">
        <v>201</v>
      </c>
      <c r="B116" s="643" t="s">
        <v>10</v>
      </c>
      <c r="C116" s="643"/>
      <c r="D116" s="644"/>
      <c r="E116" s="642" t="s">
        <v>201</v>
      </c>
      <c r="F116" s="646">
        <v>1</v>
      </c>
      <c r="G116" s="646"/>
      <c r="H116" s="646">
        <v>2</v>
      </c>
      <c r="I116" s="646"/>
      <c r="J116" s="646">
        <v>3</v>
      </c>
      <c r="K116" s="646"/>
      <c r="L116" s="646">
        <v>4</v>
      </c>
      <c r="M116" s="646"/>
    </row>
    <row r="117" spans="1:13" ht="31.35" hidden="1" customHeight="1" outlineLevel="1">
      <c r="A117" s="650"/>
      <c r="B117" s="643"/>
      <c r="C117" s="643"/>
      <c r="D117" s="645"/>
      <c r="E117" s="642"/>
      <c r="F117" s="638" t="s">
        <v>265</v>
      </c>
      <c r="G117" s="638"/>
      <c r="H117" s="638" t="s">
        <v>244</v>
      </c>
      <c r="I117" s="638"/>
      <c r="J117" s="638" t="s">
        <v>169</v>
      </c>
      <c r="K117" s="638"/>
      <c r="L117" s="638" t="s">
        <v>656</v>
      </c>
      <c r="M117" s="638"/>
    </row>
    <row r="118" spans="1:13" ht="15.75" hidden="1" customHeight="1" outlineLevel="1">
      <c r="A118" s="650"/>
      <c r="B118" s="170" t="s">
        <v>11</v>
      </c>
      <c r="C118" s="170" t="s">
        <v>41</v>
      </c>
      <c r="D118" s="645"/>
      <c r="E118" s="642"/>
      <c r="F118" s="170" t="s">
        <v>11</v>
      </c>
      <c r="G118" s="170" t="s">
        <v>41</v>
      </c>
      <c r="H118" s="170" t="s">
        <v>11</v>
      </c>
      <c r="I118" s="170" t="s">
        <v>41</v>
      </c>
      <c r="J118" s="170" t="s">
        <v>11</v>
      </c>
      <c r="K118" s="170" t="s">
        <v>41</v>
      </c>
      <c r="L118" s="170" t="s">
        <v>11</v>
      </c>
      <c r="M118" s="170" t="s">
        <v>41</v>
      </c>
    </row>
    <row r="119" spans="1:13" ht="19.350000000000001" hidden="1" customHeight="1" outlineLevel="1">
      <c r="A119" s="259" t="s">
        <v>247</v>
      </c>
      <c r="B119" s="144">
        <f>日別報廢率總表!M71</f>
        <v>113283.76270000002</v>
      </c>
      <c r="C119" s="277">
        <f>B119/($B$115*1000)</f>
        <v>2.4143606435236839E-3</v>
      </c>
      <c r="D119" s="645"/>
      <c r="E119" s="143" t="s">
        <v>247</v>
      </c>
      <c r="F119" s="146">
        <v>0</v>
      </c>
      <c r="G119" s="147">
        <v>0</v>
      </c>
      <c r="H119" s="146">
        <v>0</v>
      </c>
      <c r="I119" s="147">
        <v>0</v>
      </c>
      <c r="J119" s="146">
        <v>1227.5999999999999</v>
      </c>
      <c r="K119" s="147">
        <v>9.4245482105474211E-3</v>
      </c>
      <c r="L119" s="146">
        <v>24276.132299999994</v>
      </c>
      <c r="M119" s="147">
        <v>0.18637306877401225</v>
      </c>
    </row>
    <row r="120" spans="1:13" ht="19.350000000000001" hidden="1" customHeight="1" outlineLevel="1">
      <c r="A120" s="260" t="s">
        <v>248</v>
      </c>
      <c r="B120" s="149">
        <f>日別報廢率總表!N71</f>
        <v>331844.43439999997</v>
      </c>
      <c r="C120" s="145">
        <f>B120/($B$115*1000)</f>
        <v>7.0724358292147084E-3</v>
      </c>
      <c r="D120" s="645"/>
      <c r="E120" s="148" t="s">
        <v>248</v>
      </c>
      <c r="F120" s="146">
        <v>0</v>
      </c>
      <c r="G120" s="147">
        <v>0</v>
      </c>
      <c r="H120" s="146">
        <v>0</v>
      </c>
      <c r="I120" s="147">
        <v>0</v>
      </c>
      <c r="J120" s="146">
        <v>0</v>
      </c>
      <c r="K120" s="147">
        <v>0</v>
      </c>
      <c r="L120" s="146">
        <v>94020.937500000015</v>
      </c>
      <c r="M120" s="147">
        <v>0.20564853328017033</v>
      </c>
    </row>
    <row r="121" spans="1:13" ht="15.75" hidden="1" customHeight="1" outlineLevel="1">
      <c r="A121" s="256" t="s">
        <v>578</v>
      </c>
      <c r="B121" s="140" t="s">
        <v>685</v>
      </c>
      <c r="C121" s="255"/>
      <c r="D121" s="645"/>
      <c r="E121" s="642" t="s">
        <v>201</v>
      </c>
      <c r="F121" s="646">
        <v>5</v>
      </c>
      <c r="G121" s="646"/>
      <c r="H121" s="646">
        <v>6</v>
      </c>
      <c r="I121" s="646"/>
      <c r="J121" s="646">
        <v>7</v>
      </c>
      <c r="K121" s="646"/>
      <c r="L121" s="647">
        <v>8</v>
      </c>
      <c r="M121" s="647"/>
    </row>
    <row r="122" spans="1:13" ht="31.35" hidden="1" customHeight="1" outlineLevel="1">
      <c r="A122" s="140" t="s">
        <v>579</v>
      </c>
      <c r="B122" s="140" t="s">
        <v>685</v>
      </c>
      <c r="C122" s="255"/>
      <c r="D122" s="645"/>
      <c r="E122" s="642"/>
      <c r="F122" s="638" t="s">
        <v>192</v>
      </c>
      <c r="G122" s="638"/>
      <c r="H122" s="638" t="s">
        <v>170</v>
      </c>
      <c r="I122" s="638"/>
      <c r="J122" s="638" t="s">
        <v>193</v>
      </c>
      <c r="K122" s="638"/>
      <c r="L122" s="639" t="s">
        <v>252</v>
      </c>
      <c r="M122" s="639"/>
    </row>
    <row r="123" spans="1:13" ht="15.75" hidden="1" customHeight="1" outlineLevel="1">
      <c r="D123" s="645"/>
      <c r="E123" s="642"/>
      <c r="F123" s="170" t="s">
        <v>11</v>
      </c>
      <c r="G123" s="170" t="s">
        <v>41</v>
      </c>
      <c r="H123" s="170" t="s">
        <v>11</v>
      </c>
      <c r="I123" s="170" t="s">
        <v>41</v>
      </c>
      <c r="J123" s="170" t="s">
        <v>11</v>
      </c>
      <c r="K123" s="170" t="s">
        <v>41</v>
      </c>
      <c r="L123" s="170" t="s">
        <v>11</v>
      </c>
      <c r="M123" s="170" t="s">
        <v>41</v>
      </c>
    </row>
    <row r="124" spans="1:13" ht="19.350000000000001" hidden="1" customHeight="1" outlineLevel="1">
      <c r="D124" s="645"/>
      <c r="E124" s="143" t="s">
        <v>247</v>
      </c>
      <c r="F124" s="146">
        <v>6064.9012000000002</v>
      </c>
      <c r="G124" s="147">
        <v>4.6561545903883117E-2</v>
      </c>
      <c r="H124" s="146">
        <v>4913.1000000000004</v>
      </c>
      <c r="I124" s="147">
        <v>3.7718921320658641E-2</v>
      </c>
      <c r="J124" s="146">
        <v>0</v>
      </c>
      <c r="K124" s="147">
        <v>0</v>
      </c>
      <c r="L124" s="146">
        <v>0</v>
      </c>
      <c r="M124" s="147">
        <v>0</v>
      </c>
    </row>
    <row r="125" spans="1:13" ht="19.350000000000001" hidden="1" customHeight="1" outlineLevel="1">
      <c r="D125" s="645"/>
      <c r="E125" s="148" t="s">
        <v>248</v>
      </c>
      <c r="F125" s="146">
        <v>28430.401200000011</v>
      </c>
      <c r="G125" s="147">
        <v>6.2184769295102978E-2</v>
      </c>
      <c r="H125" s="146">
        <v>20346.26089999995</v>
      </c>
      <c r="I125" s="147">
        <v>4.4502627000721703E-2</v>
      </c>
      <c r="J125" s="146">
        <v>0</v>
      </c>
      <c r="K125" s="147">
        <v>0</v>
      </c>
      <c r="L125" s="146">
        <v>0</v>
      </c>
      <c r="M125" s="147">
        <v>0</v>
      </c>
    </row>
    <row r="126" spans="1:13" ht="15.75" hidden="1" customHeight="1" outlineLevel="1">
      <c r="A126" s="257" t="s">
        <v>602</v>
      </c>
      <c r="B126" s="258">
        <v>52309.638460000002</v>
      </c>
    </row>
    <row r="127" spans="1:13" ht="15.75" hidden="1" customHeight="1" outlineLevel="1">
      <c r="A127" s="650" t="s">
        <v>201</v>
      </c>
      <c r="B127" s="643" t="s">
        <v>10</v>
      </c>
      <c r="C127" s="643"/>
      <c r="D127" s="644"/>
      <c r="E127" s="642" t="s">
        <v>201</v>
      </c>
      <c r="F127" s="646">
        <v>1</v>
      </c>
      <c r="G127" s="646"/>
      <c r="H127" s="646">
        <v>2</v>
      </c>
      <c r="I127" s="646"/>
      <c r="J127" s="646">
        <v>3</v>
      </c>
      <c r="K127" s="646"/>
      <c r="L127" s="646">
        <v>4</v>
      </c>
      <c r="M127" s="646"/>
    </row>
    <row r="128" spans="1:13" ht="31.35" hidden="1" customHeight="1" outlineLevel="1">
      <c r="A128" s="650"/>
      <c r="B128" s="643"/>
      <c r="C128" s="643"/>
      <c r="D128" s="645"/>
      <c r="E128" s="642"/>
      <c r="F128" s="638" t="s">
        <v>265</v>
      </c>
      <c r="G128" s="638"/>
      <c r="H128" s="638" t="s">
        <v>244</v>
      </c>
      <c r="I128" s="638"/>
      <c r="J128" s="638" t="s">
        <v>169</v>
      </c>
      <c r="K128" s="638"/>
      <c r="L128" s="638" t="s">
        <v>656</v>
      </c>
      <c r="M128" s="638"/>
    </row>
    <row r="129" spans="1:13" ht="15.75" hidden="1" customHeight="1" outlineLevel="1">
      <c r="A129" s="650"/>
      <c r="B129" s="170" t="s">
        <v>11</v>
      </c>
      <c r="C129" s="170" t="s">
        <v>41</v>
      </c>
      <c r="D129" s="645"/>
      <c r="E129" s="642"/>
      <c r="F129" s="170" t="s">
        <v>11</v>
      </c>
      <c r="G129" s="170" t="s">
        <v>41</v>
      </c>
      <c r="H129" s="170" t="s">
        <v>11</v>
      </c>
      <c r="I129" s="170" t="s">
        <v>41</v>
      </c>
      <c r="J129" s="170" t="s">
        <v>11</v>
      </c>
      <c r="K129" s="170" t="s">
        <v>41</v>
      </c>
      <c r="L129" s="170" t="s">
        <v>11</v>
      </c>
      <c r="M129" s="170" t="s">
        <v>41</v>
      </c>
    </row>
    <row r="130" spans="1:13" ht="19.350000000000001" hidden="1" customHeight="1" outlineLevel="1">
      <c r="A130" s="259" t="s">
        <v>247</v>
      </c>
      <c r="B130" s="144">
        <f>日別報廢率總表!M78</f>
        <v>126436.3426</v>
      </c>
      <c r="C130" s="277">
        <f>B130/($B$126*1000)</f>
        <v>2.4170754438817815E-3</v>
      </c>
      <c r="D130" s="645"/>
      <c r="E130" s="143" t="s">
        <v>247</v>
      </c>
      <c r="F130" s="146">
        <v>0</v>
      </c>
      <c r="G130" s="147">
        <v>0</v>
      </c>
      <c r="H130" s="146">
        <v>0</v>
      </c>
      <c r="I130" s="147">
        <v>0</v>
      </c>
      <c r="J130" s="146">
        <v>3808.35</v>
      </c>
      <c r="K130" s="147">
        <v>2.9237518880448253E-2</v>
      </c>
      <c r="L130" s="146">
        <v>21493.052699999997</v>
      </c>
      <c r="M130" s="147">
        <v>0.16500677041624831</v>
      </c>
    </row>
    <row r="131" spans="1:13" ht="19.350000000000001" hidden="1" customHeight="1" outlineLevel="1">
      <c r="A131" s="260" t="s">
        <v>248</v>
      </c>
      <c r="B131" s="149">
        <f>日別報廢率總表!N78</f>
        <v>370166.53719999996</v>
      </c>
      <c r="C131" s="145">
        <f>B131/($B$126*1000)</f>
        <v>7.0764499258211839E-3</v>
      </c>
      <c r="D131" s="645"/>
      <c r="E131" s="148" t="s">
        <v>248</v>
      </c>
      <c r="F131" s="146">
        <v>0</v>
      </c>
      <c r="G131" s="147">
        <v>0</v>
      </c>
      <c r="H131" s="146">
        <v>0</v>
      </c>
      <c r="I131" s="147">
        <v>0</v>
      </c>
      <c r="J131" s="146">
        <v>0</v>
      </c>
      <c r="K131" s="147">
        <v>0</v>
      </c>
      <c r="L131" s="146">
        <v>107247.46040000003</v>
      </c>
      <c r="M131" s="147">
        <v>0.23457841961300535</v>
      </c>
    </row>
    <row r="132" spans="1:13" ht="15.75" hidden="1" customHeight="1" outlineLevel="1">
      <c r="A132" s="256" t="s">
        <v>578</v>
      </c>
      <c r="B132" s="140" t="s">
        <v>700</v>
      </c>
      <c r="C132" s="255"/>
      <c r="D132" s="645"/>
      <c r="E132" s="642" t="s">
        <v>201</v>
      </c>
      <c r="F132" s="646">
        <v>5</v>
      </c>
      <c r="G132" s="646"/>
      <c r="H132" s="646">
        <v>6</v>
      </c>
      <c r="I132" s="646"/>
      <c r="J132" s="646">
        <v>7</v>
      </c>
      <c r="K132" s="646"/>
      <c r="L132" s="647">
        <v>8</v>
      </c>
      <c r="M132" s="647"/>
    </row>
    <row r="133" spans="1:13" ht="31.35" hidden="1" customHeight="1" outlineLevel="1">
      <c r="A133" s="140" t="s">
        <v>579</v>
      </c>
      <c r="B133" s="140" t="s">
        <v>700</v>
      </c>
      <c r="C133" s="255"/>
      <c r="D133" s="645"/>
      <c r="E133" s="642"/>
      <c r="F133" s="638" t="s">
        <v>192</v>
      </c>
      <c r="G133" s="638"/>
      <c r="H133" s="638" t="s">
        <v>170</v>
      </c>
      <c r="I133" s="638"/>
      <c r="J133" s="638" t="s">
        <v>193</v>
      </c>
      <c r="K133" s="638"/>
      <c r="L133" s="639" t="s">
        <v>252</v>
      </c>
      <c r="M133" s="639"/>
    </row>
    <row r="134" spans="1:13" ht="15.75" hidden="1" customHeight="1" outlineLevel="1">
      <c r="D134" s="645"/>
      <c r="E134" s="642"/>
      <c r="F134" s="170" t="s">
        <v>11</v>
      </c>
      <c r="G134" s="170" t="s">
        <v>41</v>
      </c>
      <c r="H134" s="170" t="s">
        <v>11</v>
      </c>
      <c r="I134" s="170" t="s">
        <v>41</v>
      </c>
      <c r="J134" s="170" t="s">
        <v>11</v>
      </c>
      <c r="K134" s="170" t="s">
        <v>41</v>
      </c>
      <c r="L134" s="170" t="s">
        <v>11</v>
      </c>
      <c r="M134" s="170" t="s">
        <v>41</v>
      </c>
    </row>
    <row r="135" spans="1:13" ht="19.350000000000001" hidden="1" customHeight="1" outlineLevel="1">
      <c r="D135" s="645"/>
      <c r="E135" s="143" t="s">
        <v>247</v>
      </c>
      <c r="F135" s="146">
        <v>1797.8629000000001</v>
      </c>
      <c r="G135" s="147">
        <v>1.380257867139508E-2</v>
      </c>
      <c r="H135" s="146">
        <v>4928.55</v>
      </c>
      <c r="I135" s="147">
        <v>3.7837534280786497E-2</v>
      </c>
      <c r="J135" s="146">
        <v>0</v>
      </c>
      <c r="K135" s="147">
        <v>0</v>
      </c>
      <c r="L135" s="146">
        <v>0</v>
      </c>
      <c r="M135" s="147">
        <v>0</v>
      </c>
    </row>
    <row r="136" spans="1:13" ht="19.350000000000001" hidden="1" customHeight="1" outlineLevel="1">
      <c r="D136" s="645"/>
      <c r="E136" s="148" t="s">
        <v>248</v>
      </c>
      <c r="F136" s="146">
        <v>28535.076499999988</v>
      </c>
      <c r="G136" s="147">
        <v>6.2413721723019969E-2</v>
      </c>
      <c r="H136" s="146">
        <v>22548.606700000011</v>
      </c>
      <c r="I136" s="147">
        <v>4.9319736844428121E-2</v>
      </c>
      <c r="J136" s="146">
        <v>0</v>
      </c>
      <c r="K136" s="147">
        <v>0</v>
      </c>
      <c r="L136" s="146">
        <v>0</v>
      </c>
      <c r="M136" s="147">
        <v>0</v>
      </c>
    </row>
    <row r="137" spans="1:13" ht="15.75" hidden="1" customHeight="1" outlineLevel="1">
      <c r="A137" s="257" t="s">
        <v>602</v>
      </c>
      <c r="B137" s="258">
        <v>48473.977959999997</v>
      </c>
    </row>
    <row r="138" spans="1:13" ht="15.75" hidden="1" customHeight="1" outlineLevel="1">
      <c r="A138" s="650" t="s">
        <v>201</v>
      </c>
      <c r="B138" s="643" t="s">
        <v>10</v>
      </c>
      <c r="C138" s="643"/>
      <c r="D138" s="644"/>
      <c r="E138" s="642" t="s">
        <v>201</v>
      </c>
      <c r="F138" s="646">
        <v>1</v>
      </c>
      <c r="G138" s="646"/>
      <c r="H138" s="646">
        <v>2</v>
      </c>
      <c r="I138" s="646"/>
      <c r="J138" s="646">
        <v>3</v>
      </c>
      <c r="K138" s="646"/>
      <c r="L138" s="646">
        <v>4</v>
      </c>
      <c r="M138" s="646"/>
    </row>
    <row r="139" spans="1:13" ht="31.35" hidden="1" customHeight="1" outlineLevel="1">
      <c r="A139" s="650"/>
      <c r="B139" s="643"/>
      <c r="C139" s="643"/>
      <c r="D139" s="645"/>
      <c r="E139" s="642"/>
      <c r="F139" s="638" t="s">
        <v>265</v>
      </c>
      <c r="G139" s="638"/>
      <c r="H139" s="638" t="s">
        <v>244</v>
      </c>
      <c r="I139" s="638"/>
      <c r="J139" s="638" t="s">
        <v>169</v>
      </c>
      <c r="K139" s="638"/>
      <c r="L139" s="638" t="s">
        <v>656</v>
      </c>
      <c r="M139" s="638"/>
    </row>
    <row r="140" spans="1:13" ht="15.75" hidden="1" customHeight="1" outlineLevel="1">
      <c r="A140" s="650"/>
      <c r="B140" s="170" t="s">
        <v>11</v>
      </c>
      <c r="C140" s="170" t="s">
        <v>41</v>
      </c>
      <c r="D140" s="645"/>
      <c r="E140" s="642"/>
      <c r="F140" s="170" t="s">
        <v>11</v>
      </c>
      <c r="G140" s="170" t="s">
        <v>41</v>
      </c>
      <c r="H140" s="170" t="s">
        <v>11</v>
      </c>
      <c r="I140" s="170" t="s">
        <v>41</v>
      </c>
      <c r="J140" s="170" t="s">
        <v>11</v>
      </c>
      <c r="K140" s="170" t="s">
        <v>41</v>
      </c>
      <c r="L140" s="170" t="s">
        <v>11</v>
      </c>
      <c r="M140" s="170" t="s">
        <v>41</v>
      </c>
    </row>
    <row r="141" spans="1:13" ht="19.350000000000001" hidden="1" customHeight="1" outlineLevel="1">
      <c r="A141" s="259" t="s">
        <v>247</v>
      </c>
      <c r="B141" s="144">
        <f>日別報廢率總表!M85</f>
        <v>116959.87459999998</v>
      </c>
      <c r="C141" s="277">
        <f>B141/($B$137*1000)</f>
        <v>2.4128383830292108E-3</v>
      </c>
      <c r="D141" s="645"/>
      <c r="E141" s="143" t="s">
        <v>247</v>
      </c>
      <c r="F141" s="146">
        <v>0</v>
      </c>
      <c r="G141" s="147">
        <v>0</v>
      </c>
      <c r="H141" s="146">
        <v>0</v>
      </c>
      <c r="I141" s="147">
        <v>0</v>
      </c>
      <c r="J141" s="146">
        <v>1994.8500000000001</v>
      </c>
      <c r="K141" s="147">
        <v>1.5314890842139562E-2</v>
      </c>
      <c r="L141" s="146">
        <v>21010.873300000007</v>
      </c>
      <c r="M141" s="147">
        <v>0.16130497585659309</v>
      </c>
    </row>
    <row r="142" spans="1:13" ht="19.350000000000001" hidden="1" customHeight="1" outlineLevel="1">
      <c r="A142" s="260" t="s">
        <v>248</v>
      </c>
      <c r="B142" s="149">
        <f>日別報廢率總表!N85</f>
        <v>337397.90970000002</v>
      </c>
      <c r="C142" s="145">
        <f>B142/($B$137*1000)</f>
        <v>6.9603924393912085E-3</v>
      </c>
      <c r="D142" s="645"/>
      <c r="E142" s="148" t="s">
        <v>248</v>
      </c>
      <c r="F142" s="146">
        <v>0</v>
      </c>
      <c r="G142" s="147">
        <v>0</v>
      </c>
      <c r="H142" s="146">
        <v>0</v>
      </c>
      <c r="I142" s="147">
        <v>0</v>
      </c>
      <c r="J142" s="146">
        <v>0</v>
      </c>
      <c r="K142" s="147">
        <v>0</v>
      </c>
      <c r="L142" s="146">
        <v>95042.465499999991</v>
      </c>
      <c r="M142" s="147">
        <v>0.20788288384601766</v>
      </c>
    </row>
    <row r="143" spans="1:13" ht="15.75" hidden="1" customHeight="1" outlineLevel="1">
      <c r="A143" s="256" t="s">
        <v>578</v>
      </c>
      <c r="B143" s="140" t="s">
        <v>710</v>
      </c>
      <c r="C143" s="255"/>
      <c r="D143" s="645"/>
      <c r="E143" s="642" t="s">
        <v>201</v>
      </c>
      <c r="F143" s="646">
        <v>5</v>
      </c>
      <c r="G143" s="646"/>
      <c r="H143" s="646">
        <v>6</v>
      </c>
      <c r="I143" s="646"/>
      <c r="J143" s="646">
        <v>7</v>
      </c>
      <c r="K143" s="646"/>
      <c r="L143" s="647">
        <v>8</v>
      </c>
      <c r="M143" s="647"/>
    </row>
    <row r="144" spans="1:13" ht="31.35" hidden="1" customHeight="1" outlineLevel="1">
      <c r="A144" s="140" t="s">
        <v>579</v>
      </c>
      <c r="B144" s="140" t="s">
        <v>710</v>
      </c>
      <c r="C144" s="255"/>
      <c r="D144" s="645"/>
      <c r="E144" s="642"/>
      <c r="F144" s="638" t="s">
        <v>192</v>
      </c>
      <c r="G144" s="638"/>
      <c r="H144" s="638" t="s">
        <v>170</v>
      </c>
      <c r="I144" s="638"/>
      <c r="J144" s="638" t="s">
        <v>193</v>
      </c>
      <c r="K144" s="638"/>
      <c r="L144" s="639" t="s">
        <v>252</v>
      </c>
      <c r="M144" s="639"/>
    </row>
    <row r="145" spans="1:13" ht="15.75" hidden="1" customHeight="1" outlineLevel="1">
      <c r="D145" s="645"/>
      <c r="E145" s="642"/>
      <c r="F145" s="170" t="s">
        <v>11</v>
      </c>
      <c r="G145" s="170" t="s">
        <v>41</v>
      </c>
      <c r="H145" s="170" t="s">
        <v>11</v>
      </c>
      <c r="I145" s="170" t="s">
        <v>41</v>
      </c>
      <c r="J145" s="170" t="s">
        <v>11</v>
      </c>
      <c r="K145" s="170" t="s">
        <v>41</v>
      </c>
      <c r="L145" s="170" t="s">
        <v>11</v>
      </c>
      <c r="M145" s="170" t="s">
        <v>41</v>
      </c>
    </row>
    <row r="146" spans="1:13" ht="19.350000000000001" hidden="1" customHeight="1" outlineLevel="1">
      <c r="D146" s="645"/>
      <c r="E146" s="143" t="s">
        <v>247</v>
      </c>
      <c r="F146" s="146">
        <v>442.29</v>
      </c>
      <c r="G146" s="147">
        <v>3.3955550896407785E-3</v>
      </c>
      <c r="H146" s="146">
        <v>5809.2</v>
      </c>
      <c r="I146" s="147">
        <v>4.459847300807436E-2</v>
      </c>
      <c r="J146" s="146">
        <v>0</v>
      </c>
      <c r="K146" s="147">
        <v>0</v>
      </c>
      <c r="L146" s="146">
        <v>0</v>
      </c>
      <c r="M146" s="147">
        <v>0</v>
      </c>
    </row>
    <row r="147" spans="1:13" ht="19.350000000000001" hidden="1" customHeight="1" outlineLevel="1">
      <c r="D147" s="645"/>
      <c r="E147" s="148" t="s">
        <v>248</v>
      </c>
      <c r="F147" s="146">
        <v>23184.841799999984</v>
      </c>
      <c r="G147" s="147">
        <v>5.0711350442583923E-2</v>
      </c>
      <c r="H147" s="146">
        <v>20598.655899999976</v>
      </c>
      <c r="I147" s="147">
        <v>4.505468128711141E-2</v>
      </c>
      <c r="J147" s="146">
        <v>0</v>
      </c>
      <c r="K147" s="147">
        <v>0</v>
      </c>
      <c r="L147" s="146">
        <v>0</v>
      </c>
      <c r="M147" s="147">
        <v>0</v>
      </c>
    </row>
    <row r="148" spans="1:13" ht="15.75" customHeight="1">
      <c r="A148" s="257" t="s">
        <v>602</v>
      </c>
      <c r="B148" s="258">
        <v>50222.624539999997</v>
      </c>
      <c r="E148" s="648" t="s">
        <v>777</v>
      </c>
      <c r="F148" s="649"/>
      <c r="G148" s="649"/>
      <c r="H148" s="649"/>
      <c r="I148" s="649"/>
      <c r="J148" s="649"/>
      <c r="K148" s="649"/>
      <c r="L148" s="649"/>
      <c r="M148" s="649"/>
    </row>
    <row r="149" spans="1:13" ht="15.75" customHeight="1">
      <c r="A149" s="650" t="s">
        <v>201</v>
      </c>
      <c r="B149" s="643" t="s">
        <v>10</v>
      </c>
      <c r="C149" s="643"/>
      <c r="D149" s="644"/>
      <c r="E149" s="642" t="s">
        <v>201</v>
      </c>
      <c r="F149" s="646">
        <v>1</v>
      </c>
      <c r="G149" s="646"/>
      <c r="H149" s="646">
        <v>2</v>
      </c>
      <c r="I149" s="646"/>
      <c r="J149" s="646">
        <v>3</v>
      </c>
      <c r="K149" s="646"/>
      <c r="L149" s="646">
        <v>4</v>
      </c>
      <c r="M149" s="646"/>
    </row>
    <row r="150" spans="1:13" ht="31.35" customHeight="1">
      <c r="A150" s="650"/>
      <c r="B150" s="643"/>
      <c r="C150" s="643"/>
      <c r="D150" s="645"/>
      <c r="E150" s="642"/>
      <c r="F150" s="638" t="s">
        <v>265</v>
      </c>
      <c r="G150" s="638"/>
      <c r="H150" s="638" t="s">
        <v>244</v>
      </c>
      <c r="I150" s="638"/>
      <c r="J150" s="638" t="s">
        <v>169</v>
      </c>
      <c r="K150" s="638"/>
      <c r="L150" s="638" t="s">
        <v>656</v>
      </c>
      <c r="M150" s="638"/>
    </row>
    <row r="151" spans="1:13" ht="15.75" customHeight="1">
      <c r="A151" s="650"/>
      <c r="B151" s="170" t="s">
        <v>11</v>
      </c>
      <c r="C151" s="170" t="s">
        <v>41</v>
      </c>
      <c r="D151" s="645"/>
      <c r="E151" s="642"/>
      <c r="F151" s="170" t="s">
        <v>11</v>
      </c>
      <c r="G151" s="170" t="s">
        <v>41</v>
      </c>
      <c r="H151" s="170" t="s">
        <v>11</v>
      </c>
      <c r="I151" s="170" t="s">
        <v>41</v>
      </c>
      <c r="J151" s="170" t="s">
        <v>11</v>
      </c>
      <c r="K151" s="170" t="s">
        <v>41</v>
      </c>
      <c r="L151" s="170" t="s">
        <v>11</v>
      </c>
      <c r="M151" s="170" t="s">
        <v>41</v>
      </c>
    </row>
    <row r="152" spans="1:13" ht="19.350000000000001" customHeight="1">
      <c r="A152" s="259" t="s">
        <v>247</v>
      </c>
      <c r="B152" s="144">
        <f>日別報廢率總表!M92</f>
        <v>121315.06759999999</v>
      </c>
      <c r="C152" s="277">
        <f>B152/($B$148*1000)</f>
        <v>2.4155461549680295E-3</v>
      </c>
      <c r="D152" s="645"/>
      <c r="E152" s="143" t="s">
        <v>247</v>
      </c>
      <c r="F152" s="146">
        <v>0</v>
      </c>
      <c r="G152" s="147">
        <v>0</v>
      </c>
      <c r="H152" s="146">
        <v>0</v>
      </c>
      <c r="I152" s="147">
        <v>0</v>
      </c>
      <c r="J152" s="146">
        <v>1157.8499999999999</v>
      </c>
      <c r="K152" s="147">
        <v>8.8890625167663186E-3</v>
      </c>
      <c r="L152" s="146">
        <v>20344.651000000002</v>
      </c>
      <c r="M152" s="147">
        <v>0.1561902445228591</v>
      </c>
    </row>
    <row r="153" spans="1:13" ht="19.350000000000001" customHeight="1">
      <c r="A153" s="260" t="s">
        <v>248</v>
      </c>
      <c r="B153" s="149">
        <f>日別報廢率總表!N92</f>
        <v>347005.49950000003</v>
      </c>
      <c r="C153" s="145">
        <f>B153/($B$148*1000)</f>
        <v>6.9093461896565398E-3</v>
      </c>
      <c r="D153" s="645"/>
      <c r="E153" s="148" t="s">
        <v>248</v>
      </c>
      <c r="F153" s="146">
        <v>0</v>
      </c>
      <c r="G153" s="147">
        <v>0</v>
      </c>
      <c r="H153" s="146">
        <v>0</v>
      </c>
      <c r="I153" s="147">
        <v>0</v>
      </c>
      <c r="J153" s="146">
        <v>0</v>
      </c>
      <c r="K153" s="147">
        <v>0</v>
      </c>
      <c r="L153" s="146">
        <v>97607.798099999956</v>
      </c>
      <c r="M153" s="147">
        <v>0.21349394134654298</v>
      </c>
    </row>
    <row r="154" spans="1:13" ht="15.75" customHeight="1">
      <c r="A154" s="256" t="s">
        <v>578</v>
      </c>
      <c r="B154" s="140" t="s">
        <v>725</v>
      </c>
      <c r="C154" s="255"/>
      <c r="D154" s="645"/>
      <c r="E154" s="642" t="s">
        <v>201</v>
      </c>
      <c r="F154" s="646">
        <v>5</v>
      </c>
      <c r="G154" s="646"/>
      <c r="H154" s="646">
        <v>6</v>
      </c>
      <c r="I154" s="646"/>
      <c r="J154" s="646">
        <v>7</v>
      </c>
      <c r="K154" s="646"/>
      <c r="L154" s="647">
        <v>8</v>
      </c>
      <c r="M154" s="647"/>
    </row>
    <row r="155" spans="1:13" ht="31.35" customHeight="1">
      <c r="A155" s="140" t="s">
        <v>579</v>
      </c>
      <c r="B155" s="140" t="s">
        <v>725</v>
      </c>
      <c r="C155" s="255"/>
      <c r="D155" s="645"/>
      <c r="E155" s="642"/>
      <c r="F155" s="638" t="s">
        <v>192</v>
      </c>
      <c r="G155" s="638"/>
      <c r="H155" s="638" t="s">
        <v>170</v>
      </c>
      <c r="I155" s="638"/>
      <c r="J155" s="638" t="s">
        <v>193</v>
      </c>
      <c r="K155" s="638"/>
      <c r="L155" s="639" t="s">
        <v>252</v>
      </c>
      <c r="M155" s="639"/>
    </row>
    <row r="156" spans="1:13" ht="15.75" customHeight="1">
      <c r="D156" s="645"/>
      <c r="E156" s="642"/>
      <c r="F156" s="170" t="s">
        <v>11</v>
      </c>
      <c r="G156" s="170" t="s">
        <v>41</v>
      </c>
      <c r="H156" s="170" t="s">
        <v>11</v>
      </c>
      <c r="I156" s="170" t="s">
        <v>41</v>
      </c>
      <c r="J156" s="170" t="s">
        <v>11</v>
      </c>
      <c r="K156" s="170" t="s">
        <v>41</v>
      </c>
      <c r="L156" s="170" t="s">
        <v>11</v>
      </c>
      <c r="M156" s="170" t="s">
        <v>41</v>
      </c>
    </row>
    <row r="157" spans="1:13" ht="19.350000000000001" customHeight="1">
      <c r="D157" s="645"/>
      <c r="E157" s="143" t="s">
        <v>247</v>
      </c>
      <c r="F157" s="146">
        <v>2019.6321</v>
      </c>
      <c r="G157" s="147">
        <v>1.5505148333348919E-2</v>
      </c>
      <c r="H157" s="146">
        <v>4326</v>
      </c>
      <c r="I157" s="147">
        <v>3.3211628835800054E-2</v>
      </c>
      <c r="J157" s="146">
        <v>0</v>
      </c>
      <c r="K157" s="147">
        <v>0</v>
      </c>
      <c r="L157" s="146">
        <v>0</v>
      </c>
      <c r="M157" s="147">
        <v>0</v>
      </c>
    </row>
    <row r="158" spans="1:13" ht="19.350000000000001" customHeight="1">
      <c r="D158" s="645"/>
      <c r="E158" s="148" t="s">
        <v>248</v>
      </c>
      <c r="F158" s="146">
        <v>30234.944400000004</v>
      </c>
      <c r="G158" s="147">
        <v>6.6131780165109497E-2</v>
      </c>
      <c r="H158" s="146">
        <v>13506.246199999983</v>
      </c>
      <c r="I158" s="147">
        <v>2.9541714803161478E-2</v>
      </c>
      <c r="J158" s="146">
        <v>0</v>
      </c>
      <c r="K158" s="147">
        <v>0</v>
      </c>
      <c r="L158" s="146">
        <v>0</v>
      </c>
      <c r="M158" s="147">
        <v>0</v>
      </c>
    </row>
    <row r="159" spans="1:13" ht="15.75" customHeight="1">
      <c r="A159" s="257" t="s">
        <v>602</v>
      </c>
      <c r="B159" s="258">
        <v>47807.804470000003</v>
      </c>
      <c r="E159" s="648" t="s">
        <v>777</v>
      </c>
      <c r="F159" s="649"/>
      <c r="G159" s="649"/>
      <c r="H159" s="649"/>
      <c r="I159" s="649"/>
      <c r="J159" s="649"/>
      <c r="K159" s="649"/>
      <c r="L159" s="649"/>
      <c r="M159" s="649"/>
    </row>
    <row r="160" spans="1:13" ht="15.75" customHeight="1">
      <c r="A160" s="650" t="s">
        <v>201</v>
      </c>
      <c r="B160" s="643" t="s">
        <v>10</v>
      </c>
      <c r="C160" s="643"/>
      <c r="D160" s="644"/>
      <c r="E160" s="642" t="s">
        <v>201</v>
      </c>
      <c r="F160" s="646">
        <v>1</v>
      </c>
      <c r="G160" s="646"/>
      <c r="H160" s="646">
        <v>2</v>
      </c>
      <c r="I160" s="646"/>
      <c r="J160" s="646">
        <v>3</v>
      </c>
      <c r="K160" s="646"/>
      <c r="L160" s="646">
        <v>4</v>
      </c>
      <c r="M160" s="646"/>
    </row>
    <row r="161" spans="1:13" ht="31.35" customHeight="1">
      <c r="A161" s="650"/>
      <c r="B161" s="643"/>
      <c r="C161" s="643"/>
      <c r="D161" s="645"/>
      <c r="E161" s="642"/>
      <c r="F161" s="638" t="s">
        <v>265</v>
      </c>
      <c r="G161" s="638"/>
      <c r="H161" s="638" t="s">
        <v>244</v>
      </c>
      <c r="I161" s="638"/>
      <c r="J161" s="638" t="s">
        <v>169</v>
      </c>
      <c r="K161" s="638"/>
      <c r="L161" s="638" t="s">
        <v>656</v>
      </c>
      <c r="M161" s="638"/>
    </row>
    <row r="162" spans="1:13" ht="15.75" customHeight="1">
      <c r="A162" s="650"/>
      <c r="B162" s="170" t="s">
        <v>11</v>
      </c>
      <c r="C162" s="170" t="s">
        <v>41</v>
      </c>
      <c r="D162" s="645"/>
      <c r="E162" s="642"/>
      <c r="F162" s="170" t="s">
        <v>11</v>
      </c>
      <c r="G162" s="170" t="s">
        <v>41</v>
      </c>
      <c r="H162" s="170" t="s">
        <v>11</v>
      </c>
      <c r="I162" s="170" t="s">
        <v>41</v>
      </c>
      <c r="J162" s="170" t="s">
        <v>11</v>
      </c>
      <c r="K162" s="170" t="s">
        <v>41</v>
      </c>
      <c r="L162" s="170" t="s">
        <v>11</v>
      </c>
      <c r="M162" s="170" t="s">
        <v>41</v>
      </c>
    </row>
    <row r="163" spans="1:13" ht="19.350000000000001" customHeight="1">
      <c r="A163" s="259" t="s">
        <v>247</v>
      </c>
      <c r="B163" s="144">
        <f>日別報廢率總表!M99</f>
        <v>115253.80680000001</v>
      </c>
      <c r="C163" s="277">
        <f>B163/($B$159*1000)</f>
        <v>2.4107738909517002E-3</v>
      </c>
      <c r="D163" s="645"/>
      <c r="E163" s="143" t="s">
        <v>247</v>
      </c>
      <c r="F163" s="146">
        <f>'報廢－原因別分析'!AA11</f>
        <v>0</v>
      </c>
      <c r="G163" s="147">
        <f>IFERROR(F163/$B$20,"")</f>
        <v>0</v>
      </c>
      <c r="H163" s="146">
        <f>'報廢－原因別分析'!AB11</f>
        <v>0</v>
      </c>
      <c r="I163" s="147">
        <f t="shared" ref="I163" si="0">IFERROR(H163/$B$20,"")</f>
        <v>0</v>
      </c>
      <c r="J163" s="146">
        <f>'報廢－原因別分析'!AC11</f>
        <v>2050.6499999999996</v>
      </c>
      <c r="K163" s="446">
        <f>'報廢－原因別分析'!AC12</f>
        <v>8.5714285714285715E-2</v>
      </c>
      <c r="L163" s="146">
        <f>'報廢－原因別分析'!AD11</f>
        <v>23227.213000000007</v>
      </c>
      <c r="M163" s="446">
        <f>'報廢－原因別分析'!AD12</f>
        <v>0.9</v>
      </c>
    </row>
    <row r="164" spans="1:13" ht="19.350000000000001" customHeight="1">
      <c r="A164" s="260" t="s">
        <v>248</v>
      </c>
      <c r="B164" s="149">
        <f>日別報廢率總表!N99</f>
        <v>319861.44229999994</v>
      </c>
      <c r="C164" s="145">
        <f>B164/($B$159*1000)</f>
        <v>6.6905695805528362E-3</v>
      </c>
      <c r="D164" s="645"/>
      <c r="E164" s="148" t="s">
        <v>248</v>
      </c>
      <c r="F164" s="146">
        <f>'超用－原因別分析'!AA11</f>
        <v>0</v>
      </c>
      <c r="G164" s="147">
        <f>IFERROR(F164/$B$21,"")</f>
        <v>0</v>
      </c>
      <c r="H164" s="146">
        <f>'超用－原因別分析'!AB11</f>
        <v>0</v>
      </c>
      <c r="I164" s="147">
        <f>IFERROR(H164/$B$21,"")</f>
        <v>0</v>
      </c>
      <c r="J164" s="146">
        <f>'超用－原因別分析'!AC11</f>
        <v>0</v>
      </c>
      <c r="K164" s="446">
        <f>'超用－原因別分析'!AC12</f>
        <v>0</v>
      </c>
      <c r="L164" s="146">
        <f>'超用－原因別分析'!AD11</f>
        <v>83760.624600000025</v>
      </c>
      <c r="M164" s="446">
        <f>'超用－原因別分析'!AD12</f>
        <v>0.75714285714285712</v>
      </c>
    </row>
    <row r="165" spans="1:13" ht="15.75" customHeight="1">
      <c r="A165" s="256" t="s">
        <v>578</v>
      </c>
      <c r="B165" s="140" t="s">
        <v>755</v>
      </c>
      <c r="C165" s="255"/>
      <c r="D165" s="645"/>
      <c r="E165" s="642" t="s">
        <v>201</v>
      </c>
      <c r="F165" s="651">
        <v>5</v>
      </c>
      <c r="G165" s="652"/>
      <c r="H165" s="651">
        <v>6</v>
      </c>
      <c r="I165" s="652"/>
      <c r="J165" s="651">
        <v>7</v>
      </c>
      <c r="K165" s="652"/>
      <c r="L165" s="653">
        <v>8</v>
      </c>
      <c r="M165" s="654"/>
    </row>
    <row r="166" spans="1:13" ht="31.35" customHeight="1">
      <c r="A166" s="140" t="s">
        <v>579</v>
      </c>
      <c r="B166" s="140" t="s">
        <v>755</v>
      </c>
      <c r="C166" s="255"/>
      <c r="D166" s="645"/>
      <c r="E166" s="642"/>
      <c r="F166" s="655" t="s">
        <v>192</v>
      </c>
      <c r="G166" s="656"/>
      <c r="H166" s="655" t="s">
        <v>170</v>
      </c>
      <c r="I166" s="656"/>
      <c r="J166" s="655" t="s">
        <v>193</v>
      </c>
      <c r="K166" s="656"/>
      <c r="L166" s="657" t="s">
        <v>252</v>
      </c>
      <c r="M166" s="658"/>
    </row>
    <row r="167" spans="1:13" ht="15.75" customHeight="1">
      <c r="D167" s="645"/>
      <c r="E167" s="642"/>
      <c r="F167" s="170" t="s">
        <v>11</v>
      </c>
      <c r="G167" s="170" t="s">
        <v>41</v>
      </c>
      <c r="H167" s="170" t="s">
        <v>11</v>
      </c>
      <c r="I167" s="170" t="s">
        <v>41</v>
      </c>
      <c r="J167" s="170" t="s">
        <v>11</v>
      </c>
      <c r="K167" s="170" t="s">
        <v>41</v>
      </c>
      <c r="L167" s="170" t="s">
        <v>11</v>
      </c>
      <c r="M167" s="170" t="s">
        <v>41</v>
      </c>
    </row>
    <row r="168" spans="1:13" ht="19.350000000000001" customHeight="1">
      <c r="D168" s="645"/>
      <c r="E168" s="143" t="s">
        <v>247</v>
      </c>
      <c r="F168" s="146">
        <f>'報廢－原因別分析'!AE11</f>
        <v>1192.98</v>
      </c>
      <c r="G168" s="446">
        <f>'報廢－原因別分析'!AE12</f>
        <v>4.2857142857142858E-2</v>
      </c>
      <c r="H168" s="146">
        <f>'報廢－原因別分析'!AF11</f>
        <v>3754.35</v>
      </c>
      <c r="I168" s="446">
        <f>'報廢－原因別分析'!AF12</f>
        <v>0.11428571428571428</v>
      </c>
      <c r="J168" s="146">
        <f>'報廢－原因別分析'!AG11</f>
        <v>0</v>
      </c>
      <c r="K168" s="147">
        <f t="shared" ref="K168" si="1">IFERROR(J168/$B$20,"")</f>
        <v>0</v>
      </c>
      <c r="L168" s="146">
        <f>'報廢－原因別分析'!AH11</f>
        <v>0</v>
      </c>
      <c r="M168" s="147">
        <f t="shared" ref="M168" si="2">IFERROR(L168/$B$20,"")</f>
        <v>0</v>
      </c>
    </row>
    <row r="169" spans="1:13" ht="19.350000000000001" customHeight="1">
      <c r="D169" s="645"/>
      <c r="E169" s="148" t="s">
        <v>248</v>
      </c>
      <c r="F169" s="146">
        <f>'超用－原因別分析'!AE11</f>
        <v>18705.918399999966</v>
      </c>
      <c r="G169" s="446">
        <f>'超用－原因別分析'!AE12</f>
        <v>0.1</v>
      </c>
      <c r="H169" s="146">
        <f>'超用－原因別分析'!AF11</f>
        <v>13114.897399999974</v>
      </c>
      <c r="I169" s="446">
        <f>'超用－原因別分析'!AF12</f>
        <v>0.14285714285714285</v>
      </c>
      <c r="J169" s="146">
        <f>'超用－原因別分析'!AG11</f>
        <v>0</v>
      </c>
      <c r="K169" s="147">
        <f>IFERROR(J169/$B$21,"")</f>
        <v>0</v>
      </c>
      <c r="L169" s="146">
        <f>'超用－原因別分析'!AH11</f>
        <v>0</v>
      </c>
      <c r="M169" s="147">
        <f>IFERROR(L169/$B$21,"")</f>
        <v>0</v>
      </c>
    </row>
    <row r="170" spans="1:13" ht="15.75" customHeight="1">
      <c r="A170" s="257" t="s">
        <v>602</v>
      </c>
      <c r="B170" s="258">
        <v>48820.176679999997</v>
      </c>
      <c r="E170" s="648" t="s">
        <v>777</v>
      </c>
      <c r="F170" s="649"/>
      <c r="G170" s="649"/>
      <c r="H170" s="649"/>
      <c r="I170" s="649"/>
      <c r="J170" s="649"/>
      <c r="K170" s="649"/>
      <c r="L170" s="649"/>
      <c r="M170" s="649"/>
    </row>
    <row r="171" spans="1:13" ht="15.75" customHeight="1">
      <c r="A171" s="650" t="s">
        <v>201</v>
      </c>
      <c r="B171" s="643" t="s">
        <v>10</v>
      </c>
      <c r="C171" s="643"/>
      <c r="D171" s="644"/>
      <c r="E171" s="642" t="s">
        <v>201</v>
      </c>
      <c r="F171" s="646">
        <v>1</v>
      </c>
      <c r="G171" s="646"/>
      <c r="H171" s="646">
        <v>2</v>
      </c>
      <c r="I171" s="646"/>
      <c r="J171" s="646">
        <v>3</v>
      </c>
      <c r="K171" s="646"/>
      <c r="L171" s="646">
        <v>4</v>
      </c>
      <c r="M171" s="646"/>
    </row>
    <row r="172" spans="1:13" ht="31.35" customHeight="1">
      <c r="A172" s="650"/>
      <c r="B172" s="643"/>
      <c r="C172" s="643"/>
      <c r="D172" s="645"/>
      <c r="E172" s="642"/>
      <c r="F172" s="638" t="s">
        <v>265</v>
      </c>
      <c r="G172" s="638"/>
      <c r="H172" s="638" t="s">
        <v>244</v>
      </c>
      <c r="I172" s="638"/>
      <c r="J172" s="638" t="s">
        <v>169</v>
      </c>
      <c r="K172" s="638"/>
      <c r="L172" s="638" t="s">
        <v>656</v>
      </c>
      <c r="M172" s="638"/>
    </row>
    <row r="173" spans="1:13" ht="15.75" customHeight="1">
      <c r="A173" s="650"/>
      <c r="B173" s="170" t="s">
        <v>11</v>
      </c>
      <c r="C173" s="170" t="s">
        <v>41</v>
      </c>
      <c r="D173" s="645"/>
      <c r="E173" s="642"/>
      <c r="F173" s="170" t="s">
        <v>11</v>
      </c>
      <c r="G173" s="170" t="s">
        <v>41</v>
      </c>
      <c r="H173" s="170" t="s">
        <v>11</v>
      </c>
      <c r="I173" s="170" t="s">
        <v>41</v>
      </c>
      <c r="J173" s="170" t="s">
        <v>11</v>
      </c>
      <c r="K173" s="170" t="s">
        <v>41</v>
      </c>
      <c r="L173" s="170" t="s">
        <v>11</v>
      </c>
      <c r="M173" s="170" t="s">
        <v>41</v>
      </c>
    </row>
    <row r="174" spans="1:13" ht="19.350000000000001" customHeight="1">
      <c r="A174" s="259" t="s">
        <v>247</v>
      </c>
      <c r="B174" s="144">
        <f>日別報廢率總表!M106</f>
        <v>117693.2077</v>
      </c>
      <c r="C174" s="277">
        <f>B174/($B$170*1000)</f>
        <v>2.4107493193119677E-3</v>
      </c>
      <c r="D174" s="645"/>
      <c r="E174" s="143" t="s">
        <v>247</v>
      </c>
      <c r="F174" s="146">
        <f>'報廢－原因別分析'!AA14</f>
        <v>0</v>
      </c>
      <c r="G174" s="147">
        <f>IFERROR(F174/$B$20,"")</f>
        <v>0</v>
      </c>
      <c r="H174" s="146">
        <f>'報廢－原因別分析'!AB14</f>
        <v>0</v>
      </c>
      <c r="I174" s="147">
        <f t="shared" ref="I174" si="3">IFERROR(H174/$B$20,"")</f>
        <v>0</v>
      </c>
      <c r="J174" s="146">
        <f>'報廢－原因別分析'!AC14</f>
        <v>1953</v>
      </c>
      <c r="K174" s="446">
        <f>'報廢－原因別分析'!AC15</f>
        <v>5.7142857142857141E-2</v>
      </c>
      <c r="L174" s="146">
        <f>'報廢－原因別分析'!AD14</f>
        <v>20188.130400000002</v>
      </c>
      <c r="M174" s="446">
        <f>'報廢－原因別分析'!AD15</f>
        <v>0.7857142857142857</v>
      </c>
    </row>
    <row r="175" spans="1:13" ht="19.350000000000001" customHeight="1">
      <c r="A175" s="260" t="s">
        <v>248</v>
      </c>
      <c r="B175" s="149">
        <f>日別報廢率總表!N106</f>
        <v>322522.22186999995</v>
      </c>
      <c r="C175" s="145">
        <f>B175/($B$170*1000)</f>
        <v>6.6063304929030817E-3</v>
      </c>
      <c r="D175" s="645"/>
      <c r="E175" s="148" t="s">
        <v>248</v>
      </c>
      <c r="F175" s="146">
        <f>'超用－原因別分析'!AA14</f>
        <v>0</v>
      </c>
      <c r="G175" s="147">
        <f>IFERROR(F175/$B$21,"")</f>
        <v>0</v>
      </c>
      <c r="H175" s="146">
        <f>'超用－原因別分析'!AB14</f>
        <v>0</v>
      </c>
      <c r="I175" s="147">
        <f>IFERROR(H175/$B$21,"")</f>
        <v>0</v>
      </c>
      <c r="J175" s="146">
        <f>'超用－原因別分析'!AC14</f>
        <v>0</v>
      </c>
      <c r="K175" s="446">
        <f>'超用－原因別分析'!AC15</f>
        <v>0</v>
      </c>
      <c r="L175" s="146">
        <f>'超用－原因別分析'!AD14</f>
        <v>82083.472099999999</v>
      </c>
      <c r="M175" s="446">
        <f>'超用－原因別分析'!AD15</f>
        <v>0.82857142857142863</v>
      </c>
    </row>
    <row r="176" spans="1:13" ht="15.75" customHeight="1">
      <c r="A176" s="256" t="s">
        <v>578</v>
      </c>
      <c r="B176" s="140" t="s">
        <v>779</v>
      </c>
      <c r="C176" s="255"/>
      <c r="D176" s="645"/>
      <c r="E176" s="642" t="s">
        <v>201</v>
      </c>
      <c r="F176" s="651">
        <v>5</v>
      </c>
      <c r="G176" s="652"/>
      <c r="H176" s="651">
        <v>6</v>
      </c>
      <c r="I176" s="652"/>
      <c r="J176" s="651">
        <v>7</v>
      </c>
      <c r="K176" s="652"/>
      <c r="L176" s="653">
        <v>8</v>
      </c>
      <c r="M176" s="654"/>
    </row>
    <row r="177" spans="1:13" ht="31.35" customHeight="1">
      <c r="A177" s="140" t="s">
        <v>579</v>
      </c>
      <c r="B177" s="140" t="s">
        <v>779</v>
      </c>
      <c r="C177" s="255"/>
      <c r="D177" s="645"/>
      <c r="E177" s="642"/>
      <c r="F177" s="655" t="s">
        <v>192</v>
      </c>
      <c r="G177" s="656"/>
      <c r="H177" s="655" t="s">
        <v>170</v>
      </c>
      <c r="I177" s="656"/>
      <c r="J177" s="655" t="s">
        <v>193</v>
      </c>
      <c r="K177" s="656"/>
      <c r="L177" s="657" t="s">
        <v>252</v>
      </c>
      <c r="M177" s="658"/>
    </row>
    <row r="178" spans="1:13" ht="15.75" customHeight="1">
      <c r="D178" s="645"/>
      <c r="E178" s="642"/>
      <c r="F178" s="170" t="s">
        <v>11</v>
      </c>
      <c r="G178" s="170" t="s">
        <v>41</v>
      </c>
      <c r="H178" s="170" t="s">
        <v>11</v>
      </c>
      <c r="I178" s="170" t="s">
        <v>41</v>
      </c>
      <c r="J178" s="170" t="s">
        <v>11</v>
      </c>
      <c r="K178" s="170" t="s">
        <v>41</v>
      </c>
      <c r="L178" s="170" t="s">
        <v>11</v>
      </c>
      <c r="M178" s="170" t="s">
        <v>41</v>
      </c>
    </row>
    <row r="179" spans="1:13" ht="19.350000000000001" customHeight="1">
      <c r="D179" s="645"/>
      <c r="E179" s="143" t="s">
        <v>247</v>
      </c>
      <c r="F179" s="146">
        <f>'報廢－原因別分析'!AE14</f>
        <v>1819.77</v>
      </c>
      <c r="G179" s="446">
        <f>'報廢－原因別分析'!AE15</f>
        <v>5.7142857142857141E-2</v>
      </c>
      <c r="H179" s="146">
        <f>'報廢－原因別分析'!AF14</f>
        <v>2904.6000000000004</v>
      </c>
      <c r="I179" s="446">
        <f>'報廢－原因別分析'!AF15</f>
        <v>0.1</v>
      </c>
      <c r="J179" s="146">
        <f>'報廢－原因別分析'!AG14</f>
        <v>0</v>
      </c>
      <c r="K179" s="147">
        <f t="shared" ref="K179" si="4">IFERROR(J179/$B$20,"")</f>
        <v>0</v>
      </c>
      <c r="L179" s="146">
        <f>'報廢－原因別分析'!AH14</f>
        <v>0</v>
      </c>
      <c r="M179" s="147">
        <f t="shared" ref="M179" si="5">IFERROR(L179/$B$20,"")</f>
        <v>0</v>
      </c>
    </row>
    <row r="180" spans="1:13" ht="19.350000000000001" customHeight="1">
      <c r="D180" s="645"/>
      <c r="E180" s="148" t="s">
        <v>248</v>
      </c>
      <c r="F180" s="146">
        <f>'超用－原因別分析'!AE14</f>
        <v>14857.995399999978</v>
      </c>
      <c r="G180" s="446">
        <f>'超用－原因別分析'!AE15</f>
        <v>0.1</v>
      </c>
      <c r="H180" s="146">
        <f>'超用－原因別分析'!AF14</f>
        <v>5689.9256000000169</v>
      </c>
      <c r="I180" s="446">
        <f>'超用－原因別分析'!AF15</f>
        <v>7.1428571428571425E-2</v>
      </c>
      <c r="J180" s="146">
        <f>'超用－原因別分析'!AG14</f>
        <v>0</v>
      </c>
      <c r="K180" s="147">
        <f>IFERROR(J180/$B$21,"")</f>
        <v>0</v>
      </c>
      <c r="L180" s="146">
        <f>'超用－原因別分析'!AH14</f>
        <v>0</v>
      </c>
      <c r="M180" s="147">
        <f>IFERROR(L180/$B$21,"")</f>
        <v>0</v>
      </c>
    </row>
    <row r="181" spans="1:13" ht="15.75" customHeight="1">
      <c r="A181" s="257" t="s">
        <v>602</v>
      </c>
      <c r="B181" s="258">
        <v>47042.265679999997</v>
      </c>
      <c r="E181" s="648" t="s">
        <v>777</v>
      </c>
      <c r="F181" s="649"/>
      <c r="G181" s="649"/>
      <c r="H181" s="649"/>
      <c r="I181" s="649"/>
      <c r="J181" s="649"/>
      <c r="K181" s="649"/>
      <c r="L181" s="649"/>
      <c r="M181" s="649"/>
    </row>
    <row r="182" spans="1:13" ht="15.75" customHeight="1">
      <c r="A182" s="650" t="s">
        <v>201</v>
      </c>
      <c r="B182" s="643" t="s">
        <v>10</v>
      </c>
      <c r="C182" s="643"/>
      <c r="D182" s="644"/>
      <c r="E182" s="642" t="s">
        <v>201</v>
      </c>
      <c r="F182" s="646">
        <v>1</v>
      </c>
      <c r="G182" s="646"/>
      <c r="H182" s="646">
        <v>2</v>
      </c>
      <c r="I182" s="646"/>
      <c r="J182" s="646">
        <v>3</v>
      </c>
      <c r="K182" s="646"/>
      <c r="L182" s="646">
        <v>4</v>
      </c>
      <c r="M182" s="646"/>
    </row>
    <row r="183" spans="1:13" ht="31.35" customHeight="1">
      <c r="A183" s="650"/>
      <c r="B183" s="643"/>
      <c r="C183" s="643"/>
      <c r="D183" s="645"/>
      <c r="E183" s="642"/>
      <c r="F183" s="638" t="s">
        <v>265</v>
      </c>
      <c r="G183" s="638"/>
      <c r="H183" s="638" t="s">
        <v>244</v>
      </c>
      <c r="I183" s="638"/>
      <c r="J183" s="638" t="s">
        <v>169</v>
      </c>
      <c r="K183" s="638"/>
      <c r="L183" s="638" t="s">
        <v>656</v>
      </c>
      <c r="M183" s="638"/>
    </row>
    <row r="184" spans="1:13" ht="15.75" customHeight="1">
      <c r="A184" s="650"/>
      <c r="B184" s="170" t="s">
        <v>11</v>
      </c>
      <c r="C184" s="170" t="s">
        <v>41</v>
      </c>
      <c r="D184" s="645"/>
      <c r="E184" s="642"/>
      <c r="F184" s="170" t="s">
        <v>11</v>
      </c>
      <c r="G184" s="170" t="s">
        <v>41</v>
      </c>
      <c r="H184" s="170" t="s">
        <v>11</v>
      </c>
      <c r="I184" s="170" t="s">
        <v>41</v>
      </c>
      <c r="J184" s="170" t="s">
        <v>11</v>
      </c>
      <c r="K184" s="170" t="s">
        <v>41</v>
      </c>
      <c r="L184" s="170" t="s">
        <v>11</v>
      </c>
      <c r="M184" s="170" t="s">
        <v>41</v>
      </c>
    </row>
    <row r="185" spans="1:13" ht="19.350000000000001" customHeight="1">
      <c r="A185" s="259" t="s">
        <v>247</v>
      </c>
      <c r="B185" s="144">
        <f>日別報廢率總表!M113</f>
        <v>113679.3702</v>
      </c>
      <c r="C185" s="277">
        <f>B185/($B$181*1000)</f>
        <v>2.4165368856443226E-3</v>
      </c>
      <c r="D185" s="645"/>
      <c r="E185" s="143" t="s">
        <v>247</v>
      </c>
      <c r="F185" s="146">
        <f>'報廢－原因別分析'!AA17</f>
        <v>0</v>
      </c>
      <c r="G185" s="147">
        <f>IFERROR(F185/$B$20,"")</f>
        <v>0</v>
      </c>
      <c r="H185" s="146">
        <f>'報廢－原因別分析'!AB17</f>
        <v>0</v>
      </c>
      <c r="I185" s="147">
        <f t="shared" ref="I185" si="6">IFERROR(H185/$B$20,"")</f>
        <v>0</v>
      </c>
      <c r="J185" s="146">
        <f>'報廢－原因別分析'!AC17</f>
        <v>2357.5499999999997</v>
      </c>
      <c r="K185" s="446">
        <f>'報廢－原因別分析'!AC18</f>
        <v>7.1428571428571425E-2</v>
      </c>
      <c r="L185" s="146">
        <f>'報廢－原因別分析'!AD17</f>
        <v>15558.737499999997</v>
      </c>
      <c r="M185" s="446">
        <f>'報廢－原因別分析'!AD18</f>
        <v>0.6</v>
      </c>
    </row>
    <row r="186" spans="1:13" ht="19.350000000000001" customHeight="1">
      <c r="A186" s="260" t="s">
        <v>248</v>
      </c>
      <c r="B186" s="149">
        <f>日別報廢率總表!N113</f>
        <v>308089.50649999996</v>
      </c>
      <c r="C186" s="145">
        <f>B186/($B$181*1000)</f>
        <v>6.5492063795512317E-3</v>
      </c>
      <c r="D186" s="645"/>
      <c r="E186" s="148" t="s">
        <v>248</v>
      </c>
      <c r="F186" s="146">
        <f>'超用－原因別分析'!AA17</f>
        <v>0</v>
      </c>
      <c r="G186" s="147">
        <f>IFERROR(F186/$B$21,"")</f>
        <v>0</v>
      </c>
      <c r="H186" s="146">
        <f>'超用－原因別分析'!AB17</f>
        <v>0</v>
      </c>
      <c r="I186" s="147">
        <f>IFERROR(H186/$B$21,"")</f>
        <v>0</v>
      </c>
      <c r="J186" s="146">
        <f>'超用－原因別分析'!AC17</f>
        <v>0</v>
      </c>
      <c r="K186" s="446">
        <f>'超用－原因別分析'!AC18</f>
        <v>0</v>
      </c>
      <c r="L186" s="146">
        <f>'超用－原因別分析'!AD17</f>
        <v>84005.055099999998</v>
      </c>
      <c r="M186" s="446">
        <f>'超用－原因別分析'!AD18</f>
        <v>0.8571428571428571</v>
      </c>
    </row>
    <row r="187" spans="1:13" ht="15.75" customHeight="1">
      <c r="A187" s="256" t="s">
        <v>578</v>
      </c>
      <c r="B187" s="140" t="s">
        <v>844</v>
      </c>
      <c r="C187" s="255"/>
      <c r="D187" s="645"/>
      <c r="E187" s="642" t="s">
        <v>201</v>
      </c>
      <c r="F187" s="651">
        <v>5</v>
      </c>
      <c r="G187" s="652"/>
      <c r="H187" s="651">
        <v>6</v>
      </c>
      <c r="I187" s="652"/>
      <c r="J187" s="651">
        <v>7</v>
      </c>
      <c r="K187" s="652"/>
      <c r="L187" s="653">
        <v>8</v>
      </c>
      <c r="M187" s="654"/>
    </row>
    <row r="188" spans="1:13" ht="31.35" customHeight="1">
      <c r="A188" s="140" t="s">
        <v>579</v>
      </c>
      <c r="B188" s="140" t="s">
        <v>844</v>
      </c>
      <c r="C188" s="255"/>
      <c r="D188" s="645"/>
      <c r="E188" s="642"/>
      <c r="F188" s="655" t="s">
        <v>192</v>
      </c>
      <c r="G188" s="656"/>
      <c r="H188" s="655" t="s">
        <v>170</v>
      </c>
      <c r="I188" s="656"/>
      <c r="J188" s="655" t="s">
        <v>193</v>
      </c>
      <c r="K188" s="656"/>
      <c r="L188" s="657" t="s">
        <v>252</v>
      </c>
      <c r="M188" s="658"/>
    </row>
    <row r="189" spans="1:13" ht="15.75" customHeight="1">
      <c r="D189" s="645"/>
      <c r="E189" s="642"/>
      <c r="F189" s="170" t="s">
        <v>11</v>
      </c>
      <c r="G189" s="170" t="s">
        <v>41</v>
      </c>
      <c r="H189" s="170" t="s">
        <v>11</v>
      </c>
      <c r="I189" s="170" t="s">
        <v>41</v>
      </c>
      <c r="J189" s="170" t="s">
        <v>11</v>
      </c>
      <c r="K189" s="170" t="s">
        <v>41</v>
      </c>
      <c r="L189" s="170" t="s">
        <v>11</v>
      </c>
      <c r="M189" s="170" t="s">
        <v>41</v>
      </c>
    </row>
    <row r="190" spans="1:13" ht="19.350000000000001" customHeight="1">
      <c r="D190" s="645"/>
      <c r="E190" s="143" t="s">
        <v>247</v>
      </c>
      <c r="F190" s="146">
        <f>'報廢－原因別分析'!AE17</f>
        <v>6972.44</v>
      </c>
      <c r="G190" s="446">
        <f>'報廢－原因別分析'!AE18</f>
        <v>0.25714285714285712</v>
      </c>
      <c r="H190" s="146">
        <f>'報廢－原因別分析'!AF17</f>
        <v>2008.4999999999998</v>
      </c>
      <c r="I190" s="446">
        <f>'報廢－原因別分析'!AF18</f>
        <v>7.1428571428571425E-2</v>
      </c>
      <c r="J190" s="146">
        <f>'報廢－原因別分析'!AG17</f>
        <v>0</v>
      </c>
      <c r="K190" s="147">
        <f t="shared" ref="K190" si="7">IFERROR(J190/$B$20,"")</f>
        <v>0</v>
      </c>
      <c r="L190" s="146">
        <f>'報廢－原因別分析'!AH17</f>
        <v>0</v>
      </c>
      <c r="M190" s="147">
        <f t="shared" ref="M190" si="8">IFERROR(L190/$B$20,"")</f>
        <v>0</v>
      </c>
    </row>
    <row r="191" spans="1:13" ht="19.350000000000001" customHeight="1">
      <c r="D191" s="645"/>
      <c r="E191" s="148" t="s">
        <v>248</v>
      </c>
      <c r="F191" s="146">
        <f>'超用－原因別分析'!AE17</f>
        <v>28123.746800000015</v>
      </c>
      <c r="G191" s="446">
        <f>'超用－原因別分析'!AE18</f>
        <v>0.1</v>
      </c>
      <c r="H191" s="146">
        <f>'超用－原因別分析'!AF17</f>
        <v>3086.2394000000086</v>
      </c>
      <c r="I191" s="446">
        <f>'超用－原因別分析'!AF18</f>
        <v>4.2857142857142858E-2</v>
      </c>
      <c r="J191" s="146">
        <f>'超用－原因別分析'!AG17</f>
        <v>0</v>
      </c>
      <c r="K191" s="147">
        <f>IFERROR(J191/$B$21,"")</f>
        <v>0</v>
      </c>
      <c r="L191" s="146">
        <f>'超用－原因別分析'!AH17</f>
        <v>0</v>
      </c>
      <c r="M191" s="147">
        <f>IFERROR(L191/$B$21,"")</f>
        <v>0</v>
      </c>
    </row>
    <row r="192" spans="1:13" ht="15.75" customHeight="1">
      <c r="A192" s="257" t="s">
        <v>602</v>
      </c>
      <c r="B192" s="258">
        <f>'生產管理報表(週) '!B6</f>
        <v>50473.367859999998</v>
      </c>
      <c r="E192" s="648" t="s">
        <v>777</v>
      </c>
      <c r="F192" s="649"/>
      <c r="G192" s="649"/>
      <c r="H192" s="649"/>
      <c r="I192" s="649"/>
      <c r="J192" s="649"/>
      <c r="K192" s="649"/>
      <c r="L192" s="649"/>
      <c r="M192" s="649"/>
    </row>
    <row r="193" spans="1:13" ht="15.75" customHeight="1">
      <c r="A193" s="650" t="s">
        <v>201</v>
      </c>
      <c r="B193" s="643" t="s">
        <v>10</v>
      </c>
      <c r="C193" s="643"/>
      <c r="D193" s="644"/>
      <c r="E193" s="642" t="s">
        <v>201</v>
      </c>
      <c r="F193" s="646">
        <v>1</v>
      </c>
      <c r="G193" s="646"/>
      <c r="H193" s="646">
        <v>2</v>
      </c>
      <c r="I193" s="646"/>
      <c r="J193" s="646">
        <v>3</v>
      </c>
      <c r="K193" s="646"/>
      <c r="L193" s="646">
        <v>4</v>
      </c>
      <c r="M193" s="646"/>
    </row>
    <row r="194" spans="1:13" ht="31.35" customHeight="1">
      <c r="A194" s="650"/>
      <c r="B194" s="643"/>
      <c r="C194" s="643"/>
      <c r="D194" s="645"/>
      <c r="E194" s="642"/>
      <c r="F194" s="638" t="s">
        <v>265</v>
      </c>
      <c r="G194" s="638"/>
      <c r="H194" s="638" t="s">
        <v>244</v>
      </c>
      <c r="I194" s="638"/>
      <c r="J194" s="638" t="s">
        <v>169</v>
      </c>
      <c r="K194" s="638"/>
      <c r="L194" s="638" t="s">
        <v>656</v>
      </c>
      <c r="M194" s="638"/>
    </row>
    <row r="195" spans="1:13" ht="15.75" customHeight="1">
      <c r="A195" s="650"/>
      <c r="B195" s="170" t="s">
        <v>11</v>
      </c>
      <c r="C195" s="170" t="s">
        <v>41</v>
      </c>
      <c r="D195" s="645"/>
      <c r="E195" s="642"/>
      <c r="F195" s="170" t="s">
        <v>11</v>
      </c>
      <c r="G195" s="170" t="s">
        <v>41</v>
      </c>
      <c r="H195" s="170" t="s">
        <v>11</v>
      </c>
      <c r="I195" s="170" t="s">
        <v>41</v>
      </c>
      <c r="J195" s="170" t="s">
        <v>11</v>
      </c>
      <c r="K195" s="170" t="s">
        <v>41</v>
      </c>
      <c r="L195" s="170" t="s">
        <v>11</v>
      </c>
      <c r="M195" s="170" t="s">
        <v>41</v>
      </c>
    </row>
    <row r="196" spans="1:13" ht="19.350000000000001" customHeight="1">
      <c r="A196" s="259" t="s">
        <v>247</v>
      </c>
      <c r="B196" s="144">
        <f>日別報廢率總表!M120</f>
        <v>122297.90199999997</v>
      </c>
      <c r="C196" s="277">
        <f>B196/($B$192*1000)</f>
        <v>2.4230184587488309E-3</v>
      </c>
      <c r="D196" s="645"/>
      <c r="E196" s="143" t="s">
        <v>247</v>
      </c>
      <c r="F196" s="146">
        <f>'報廢－原因別分析'!AA20</f>
        <v>0</v>
      </c>
      <c r="G196" s="147">
        <f>IFERROR(F196/$B$20,"")</f>
        <v>0</v>
      </c>
      <c r="H196" s="146">
        <f>'報廢－原因別分析'!AB20</f>
        <v>3812.3855999999996</v>
      </c>
      <c r="I196" s="446">
        <f>'報廢－原因別分析'!AB21</f>
        <v>0.11428571428571428</v>
      </c>
      <c r="J196" s="146">
        <f>'報廢－原因別分析'!AC20</f>
        <v>2218.0499999999997</v>
      </c>
      <c r="K196" s="446">
        <f>'報廢－原因別分析'!AC21</f>
        <v>8.5714285714285715E-2</v>
      </c>
      <c r="L196" s="146">
        <f>'報廢－原因別分析'!AD20</f>
        <v>20866.338199999995</v>
      </c>
      <c r="M196" s="446">
        <f>'報廢－原因別分析'!AD21</f>
        <v>0.7142857142857143</v>
      </c>
    </row>
    <row r="197" spans="1:13" ht="19.350000000000001" customHeight="1">
      <c r="A197" s="260" t="s">
        <v>248</v>
      </c>
      <c r="B197" s="149">
        <f>日別報廢率總表!N120</f>
        <v>343792.05889999989</v>
      </c>
      <c r="C197" s="145">
        <f>B197/($B$192*1000)</f>
        <v>6.811355641129193E-3</v>
      </c>
      <c r="D197" s="645"/>
      <c r="E197" s="148" t="s">
        <v>248</v>
      </c>
      <c r="F197" s="146">
        <f>'超用－原因別分析'!AA20</f>
        <v>0</v>
      </c>
      <c r="G197" s="147">
        <f>IFERROR(F197/$B$21,"")</f>
        <v>0</v>
      </c>
      <c r="H197" s="146">
        <f>'超用－原因別分析'!AB20</f>
        <v>0</v>
      </c>
      <c r="I197" s="446">
        <f>'超用－原因別分析'!AB21</f>
        <v>0</v>
      </c>
      <c r="J197" s="146">
        <f>'超用－原因別分析'!AC20</f>
        <v>0</v>
      </c>
      <c r="K197" s="446">
        <f>'超用－原因別分析'!AC21</f>
        <v>0</v>
      </c>
      <c r="L197" s="146">
        <f>'超用－原因別分析'!AD20</f>
        <v>78861.335099999953</v>
      </c>
      <c r="M197" s="446">
        <f>'超用－原因別分析'!AD21</f>
        <v>0.67142857142857137</v>
      </c>
    </row>
    <row r="198" spans="1:13" ht="15.75" customHeight="1">
      <c r="A198" s="256" t="s">
        <v>578</v>
      </c>
      <c r="B198" s="140" t="s">
        <v>877</v>
      </c>
      <c r="C198" s="255"/>
      <c r="D198" s="645"/>
      <c r="E198" s="642" t="s">
        <v>201</v>
      </c>
      <c r="F198" s="651">
        <v>5</v>
      </c>
      <c r="G198" s="652"/>
      <c r="H198" s="651">
        <v>6</v>
      </c>
      <c r="I198" s="652"/>
      <c r="J198" s="651">
        <v>7</v>
      </c>
      <c r="K198" s="652"/>
      <c r="L198" s="653">
        <v>8</v>
      </c>
      <c r="M198" s="654"/>
    </row>
    <row r="199" spans="1:13" ht="31.35" customHeight="1">
      <c r="A199" s="140" t="s">
        <v>579</v>
      </c>
      <c r="B199" s="140" t="s">
        <v>877</v>
      </c>
      <c r="C199" s="255"/>
      <c r="D199" s="645"/>
      <c r="E199" s="642"/>
      <c r="F199" s="655" t="s">
        <v>192</v>
      </c>
      <c r="G199" s="656"/>
      <c r="H199" s="655" t="s">
        <v>170</v>
      </c>
      <c r="I199" s="656"/>
      <c r="J199" s="655" t="s">
        <v>193</v>
      </c>
      <c r="K199" s="656"/>
      <c r="L199" s="657" t="s">
        <v>252</v>
      </c>
      <c r="M199" s="658"/>
    </row>
    <row r="200" spans="1:13" ht="15.75" customHeight="1">
      <c r="D200" s="645"/>
      <c r="E200" s="642"/>
      <c r="F200" s="170" t="s">
        <v>11</v>
      </c>
      <c r="G200" s="170" t="s">
        <v>41</v>
      </c>
      <c r="H200" s="170" t="s">
        <v>11</v>
      </c>
      <c r="I200" s="170" t="s">
        <v>41</v>
      </c>
      <c r="J200" s="170" t="s">
        <v>11</v>
      </c>
      <c r="K200" s="170" t="s">
        <v>41</v>
      </c>
      <c r="L200" s="170" t="s">
        <v>11</v>
      </c>
      <c r="M200" s="170" t="s">
        <v>41</v>
      </c>
    </row>
    <row r="201" spans="1:13" ht="19.350000000000001" customHeight="1">
      <c r="D201" s="645"/>
      <c r="E201" s="143" t="s">
        <v>247</v>
      </c>
      <c r="F201" s="146">
        <f>'報廢－原因別分析'!AE20</f>
        <v>726.99</v>
      </c>
      <c r="G201" s="446">
        <f>'報廢－原因別分析'!AE21</f>
        <v>2.8571428571428571E-2</v>
      </c>
      <c r="H201" s="146">
        <f>'報廢－原因別分析'!AF20</f>
        <v>1143.3</v>
      </c>
      <c r="I201" s="446">
        <f>'報廢－原因別分析'!AF21</f>
        <v>5.7142857142857141E-2</v>
      </c>
      <c r="J201" s="146">
        <f>'報廢－原因別分析'!AG20</f>
        <v>0</v>
      </c>
      <c r="K201" s="147">
        <f t="shared" ref="K201" si="9">IFERROR(J201/$B$20,"")</f>
        <v>0</v>
      </c>
      <c r="L201" s="146">
        <f>'報廢－原因別分析'!AH20</f>
        <v>0</v>
      </c>
      <c r="M201" s="147">
        <f t="shared" ref="M201" si="10">IFERROR(L201/$B$20,"")</f>
        <v>0</v>
      </c>
    </row>
    <row r="202" spans="1:13" ht="19.350000000000001" customHeight="1">
      <c r="D202" s="645"/>
      <c r="E202" s="148" t="s">
        <v>248</v>
      </c>
      <c r="F202" s="146">
        <f>'超用－原因別分析'!AE20</f>
        <v>17642.948099999983</v>
      </c>
      <c r="G202" s="446">
        <f>'超用－原因別分析'!AE21</f>
        <v>0.1</v>
      </c>
      <c r="H202" s="146">
        <f>'超用－原因別分析'!AF20</f>
        <v>32761.7291</v>
      </c>
      <c r="I202" s="446">
        <f>'超用－原因別分析'!AF21</f>
        <v>0.22857142857142856</v>
      </c>
      <c r="J202" s="146">
        <f>'超用－原因別分析'!AG20</f>
        <v>0</v>
      </c>
      <c r="K202" s="147">
        <f>IFERROR(J202/$B$21,"")</f>
        <v>0</v>
      </c>
      <c r="L202" s="146">
        <f>'超用－原因別分析'!AH20</f>
        <v>0</v>
      </c>
      <c r="M202" s="147">
        <f>IFERROR(L202/$B$21,"")</f>
        <v>0</v>
      </c>
    </row>
  </sheetData>
  <mergeCells count="385">
    <mergeCell ref="E192:M192"/>
    <mergeCell ref="A193:A195"/>
    <mergeCell ref="B193:C194"/>
    <mergeCell ref="D193:D202"/>
    <mergeCell ref="E193:E195"/>
    <mergeCell ref="F193:G193"/>
    <mergeCell ref="H193:I193"/>
    <mergeCell ref="J193:K193"/>
    <mergeCell ref="L193:M193"/>
    <mergeCell ref="F194:G194"/>
    <mergeCell ref="H194:I194"/>
    <mergeCell ref="J194:K194"/>
    <mergeCell ref="L194:M194"/>
    <mergeCell ref="E198:E200"/>
    <mergeCell ref="F198:G198"/>
    <mergeCell ref="H198:I198"/>
    <mergeCell ref="J198:K198"/>
    <mergeCell ref="L198:M198"/>
    <mergeCell ref="F199:G199"/>
    <mergeCell ref="H199:I199"/>
    <mergeCell ref="J199:K199"/>
    <mergeCell ref="L199:M199"/>
    <mergeCell ref="E181:M181"/>
    <mergeCell ref="A182:A184"/>
    <mergeCell ref="B182:C183"/>
    <mergeCell ref="D182:D191"/>
    <mergeCell ref="E182:E184"/>
    <mergeCell ref="F182:G182"/>
    <mergeCell ref="H182:I182"/>
    <mergeCell ref="J182:K182"/>
    <mergeCell ref="L182:M182"/>
    <mergeCell ref="F183:G183"/>
    <mergeCell ref="H183:I183"/>
    <mergeCell ref="J183:K183"/>
    <mergeCell ref="L183:M183"/>
    <mergeCell ref="E187:E189"/>
    <mergeCell ref="F187:G187"/>
    <mergeCell ref="H187:I187"/>
    <mergeCell ref="J187:K187"/>
    <mergeCell ref="L187:M187"/>
    <mergeCell ref="F188:G188"/>
    <mergeCell ref="H188:I188"/>
    <mergeCell ref="J188:K188"/>
    <mergeCell ref="L188:M188"/>
    <mergeCell ref="E148:M148"/>
    <mergeCell ref="E159:M159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  <mergeCell ref="A138:A140"/>
    <mergeCell ref="B138:C139"/>
    <mergeCell ref="D138:D147"/>
    <mergeCell ref="E138:E140"/>
    <mergeCell ref="F138:G138"/>
    <mergeCell ref="H138:I138"/>
    <mergeCell ref="J138:K138"/>
    <mergeCell ref="L138:M138"/>
    <mergeCell ref="F139:G139"/>
    <mergeCell ref="H139:I139"/>
    <mergeCell ref="J139:K139"/>
    <mergeCell ref="L139:M139"/>
    <mergeCell ref="E143:E145"/>
    <mergeCell ref="F143:G143"/>
    <mergeCell ref="H143:I143"/>
    <mergeCell ref="J143:K143"/>
    <mergeCell ref="L143:M143"/>
    <mergeCell ref="F144:G144"/>
    <mergeCell ref="H144:I144"/>
    <mergeCell ref="J144:K144"/>
    <mergeCell ref="L144:M144"/>
    <mergeCell ref="A116:A118"/>
    <mergeCell ref="B116:C117"/>
    <mergeCell ref="D116:D125"/>
    <mergeCell ref="E116:E118"/>
    <mergeCell ref="F116:G116"/>
    <mergeCell ref="H116:I116"/>
    <mergeCell ref="J116:K116"/>
    <mergeCell ref="L116:M116"/>
    <mergeCell ref="F117:G117"/>
    <mergeCell ref="H117:I117"/>
    <mergeCell ref="J117:K117"/>
    <mergeCell ref="L117:M117"/>
    <mergeCell ref="E121:E123"/>
    <mergeCell ref="F121:G121"/>
    <mergeCell ref="H121:I121"/>
    <mergeCell ref="J121:K121"/>
    <mergeCell ref="L121:M121"/>
    <mergeCell ref="F122:G122"/>
    <mergeCell ref="H122:I122"/>
    <mergeCell ref="J122:K122"/>
    <mergeCell ref="L122:M122"/>
    <mergeCell ref="A94:A96"/>
    <mergeCell ref="B94:C95"/>
    <mergeCell ref="D94:D103"/>
    <mergeCell ref="E94:E96"/>
    <mergeCell ref="F94:G94"/>
    <mergeCell ref="H94:I94"/>
    <mergeCell ref="J94:K94"/>
    <mergeCell ref="L94:M94"/>
    <mergeCell ref="F95:G95"/>
    <mergeCell ref="H95:I95"/>
    <mergeCell ref="J95:K95"/>
    <mergeCell ref="L95:M95"/>
    <mergeCell ref="E99:E101"/>
    <mergeCell ref="F99:G99"/>
    <mergeCell ref="H99:I99"/>
    <mergeCell ref="J99:K99"/>
    <mergeCell ref="L99:M99"/>
    <mergeCell ref="F100:G100"/>
    <mergeCell ref="H100:I100"/>
    <mergeCell ref="J100:K100"/>
    <mergeCell ref="L100:M100"/>
    <mergeCell ref="A83:A85"/>
    <mergeCell ref="B83:C84"/>
    <mergeCell ref="D83:D92"/>
    <mergeCell ref="E83:E85"/>
    <mergeCell ref="F83:G83"/>
    <mergeCell ref="H83:I83"/>
    <mergeCell ref="J83:K83"/>
    <mergeCell ref="L83:M83"/>
    <mergeCell ref="F84:G84"/>
    <mergeCell ref="H84:I84"/>
    <mergeCell ref="J84:K84"/>
    <mergeCell ref="L84:M84"/>
    <mergeCell ref="E88:E90"/>
    <mergeCell ref="F88:G88"/>
    <mergeCell ref="H88:I88"/>
    <mergeCell ref="J88:K88"/>
    <mergeCell ref="L88:M88"/>
    <mergeCell ref="F89:G89"/>
    <mergeCell ref="H89:I89"/>
    <mergeCell ref="J89:K89"/>
    <mergeCell ref="L89:M89"/>
    <mergeCell ref="L55:M55"/>
    <mergeCell ref="F56:G56"/>
    <mergeCell ref="H56:I56"/>
    <mergeCell ref="J56:K56"/>
    <mergeCell ref="L56:M56"/>
    <mergeCell ref="H50:I50"/>
    <mergeCell ref="J50:K50"/>
    <mergeCell ref="L50:M50"/>
    <mergeCell ref="F51:G51"/>
    <mergeCell ref="H51:I51"/>
    <mergeCell ref="J51:K51"/>
    <mergeCell ref="L51:M51"/>
    <mergeCell ref="A50:A52"/>
    <mergeCell ref="B50:C51"/>
    <mergeCell ref="D50:D59"/>
    <mergeCell ref="E50:E52"/>
    <mergeCell ref="F50:G50"/>
    <mergeCell ref="E55:E57"/>
    <mergeCell ref="F55:G55"/>
    <mergeCell ref="H44:I44"/>
    <mergeCell ref="J44:K44"/>
    <mergeCell ref="H55:I55"/>
    <mergeCell ref="J55:K55"/>
    <mergeCell ref="L44:M44"/>
    <mergeCell ref="F45:G45"/>
    <mergeCell ref="H45:I45"/>
    <mergeCell ref="J45:K45"/>
    <mergeCell ref="L45:M45"/>
    <mergeCell ref="H39:I39"/>
    <mergeCell ref="J39:K39"/>
    <mergeCell ref="L39:M39"/>
    <mergeCell ref="F40:G40"/>
    <mergeCell ref="H40:I40"/>
    <mergeCell ref="J40:K40"/>
    <mergeCell ref="L40:M40"/>
    <mergeCell ref="A39:A41"/>
    <mergeCell ref="B39:C40"/>
    <mergeCell ref="D39:D48"/>
    <mergeCell ref="E39:E41"/>
    <mergeCell ref="F39:G39"/>
    <mergeCell ref="E44:E46"/>
    <mergeCell ref="F44:G44"/>
    <mergeCell ref="H33:I33"/>
    <mergeCell ref="J33:K33"/>
    <mergeCell ref="L33:M33"/>
    <mergeCell ref="F34:G34"/>
    <mergeCell ref="H34:I34"/>
    <mergeCell ref="J34:K34"/>
    <mergeCell ref="L34:M34"/>
    <mergeCell ref="H28:I28"/>
    <mergeCell ref="J28:K28"/>
    <mergeCell ref="L28:M28"/>
    <mergeCell ref="F29:G29"/>
    <mergeCell ref="H29:I29"/>
    <mergeCell ref="J29:K29"/>
    <mergeCell ref="L29:M29"/>
    <mergeCell ref="A28:A30"/>
    <mergeCell ref="B28:C29"/>
    <mergeCell ref="D28:D37"/>
    <mergeCell ref="E28:E30"/>
    <mergeCell ref="F28:G28"/>
    <mergeCell ref="E33:E35"/>
    <mergeCell ref="F33:G33"/>
    <mergeCell ref="H11:I11"/>
    <mergeCell ref="J11:K11"/>
    <mergeCell ref="J23:K23"/>
    <mergeCell ref="A1:M2"/>
    <mergeCell ref="A3:M4"/>
    <mergeCell ref="A17:A19"/>
    <mergeCell ref="B17:C18"/>
    <mergeCell ref="D17:D26"/>
    <mergeCell ref="E17:E19"/>
    <mergeCell ref="F17:G17"/>
    <mergeCell ref="H17:I17"/>
    <mergeCell ref="J17:K17"/>
    <mergeCell ref="L17:M17"/>
    <mergeCell ref="E22:E24"/>
    <mergeCell ref="F22:G22"/>
    <mergeCell ref="H22:I22"/>
    <mergeCell ref="J22:K22"/>
    <mergeCell ref="L22:M22"/>
    <mergeCell ref="F23:G23"/>
    <mergeCell ref="A6:A8"/>
    <mergeCell ref="B6:C7"/>
    <mergeCell ref="D6:D15"/>
    <mergeCell ref="L11:M11"/>
    <mergeCell ref="F12:G12"/>
    <mergeCell ref="H12:I12"/>
    <mergeCell ref="J12:K12"/>
    <mergeCell ref="L12:M12"/>
    <mergeCell ref="E6:E8"/>
    <mergeCell ref="F6:G6"/>
    <mergeCell ref="E11:E13"/>
    <mergeCell ref="F11:G11"/>
    <mergeCell ref="H23:I23"/>
    <mergeCell ref="L23:M23"/>
    <mergeCell ref="F18:G18"/>
    <mergeCell ref="H18:I18"/>
    <mergeCell ref="J18:K18"/>
    <mergeCell ref="L18:M18"/>
    <mergeCell ref="H6:I6"/>
    <mergeCell ref="J6:K6"/>
    <mergeCell ref="L6:M6"/>
    <mergeCell ref="F7:G7"/>
    <mergeCell ref="H7:I7"/>
    <mergeCell ref="J7:K7"/>
    <mergeCell ref="L7:M7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  <mergeCell ref="A72:A74"/>
    <mergeCell ref="B72:C73"/>
    <mergeCell ref="D72:D81"/>
    <mergeCell ref="E72:E74"/>
    <mergeCell ref="F72:G72"/>
    <mergeCell ref="H72:I72"/>
    <mergeCell ref="J72:K72"/>
    <mergeCell ref="L72:M72"/>
    <mergeCell ref="F73:G73"/>
    <mergeCell ref="H73:I73"/>
    <mergeCell ref="J73:K73"/>
    <mergeCell ref="L73:M73"/>
    <mergeCell ref="E77:E79"/>
    <mergeCell ref="F77:G77"/>
    <mergeCell ref="H77:I77"/>
    <mergeCell ref="J77:K77"/>
    <mergeCell ref="L77:M77"/>
    <mergeCell ref="F78:G78"/>
    <mergeCell ref="H78:I78"/>
    <mergeCell ref="J78:K78"/>
    <mergeCell ref="L78:M78"/>
    <mergeCell ref="A105:A107"/>
    <mergeCell ref="B105:C106"/>
    <mergeCell ref="D105:D114"/>
    <mergeCell ref="E105:E107"/>
    <mergeCell ref="F105:G105"/>
    <mergeCell ref="H105:I105"/>
    <mergeCell ref="J105:K105"/>
    <mergeCell ref="L105:M105"/>
    <mergeCell ref="F106:G106"/>
    <mergeCell ref="H106:I106"/>
    <mergeCell ref="J106:K106"/>
    <mergeCell ref="L106:M106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A127:A129"/>
    <mergeCell ref="B127:C128"/>
    <mergeCell ref="D127:D136"/>
    <mergeCell ref="E127:E129"/>
    <mergeCell ref="F127:G127"/>
    <mergeCell ref="H127:I127"/>
    <mergeCell ref="J127:K127"/>
    <mergeCell ref="L127:M127"/>
    <mergeCell ref="F128:G128"/>
    <mergeCell ref="H128:I128"/>
    <mergeCell ref="J128:K128"/>
    <mergeCell ref="L128:M128"/>
    <mergeCell ref="E132:E134"/>
    <mergeCell ref="F132:G132"/>
    <mergeCell ref="H132:I132"/>
    <mergeCell ref="J132:K132"/>
    <mergeCell ref="L132:M132"/>
    <mergeCell ref="F133:G133"/>
    <mergeCell ref="H133:I133"/>
    <mergeCell ref="J133:K133"/>
    <mergeCell ref="L133:M133"/>
    <mergeCell ref="A160:A162"/>
    <mergeCell ref="B160:C161"/>
    <mergeCell ref="D160:D169"/>
    <mergeCell ref="E160:E162"/>
    <mergeCell ref="F160:G160"/>
    <mergeCell ref="H160:I160"/>
    <mergeCell ref="J160:K160"/>
    <mergeCell ref="L160:M160"/>
    <mergeCell ref="F161:G161"/>
    <mergeCell ref="H161:I161"/>
    <mergeCell ref="J161:K161"/>
    <mergeCell ref="L161:M161"/>
    <mergeCell ref="E165:E167"/>
    <mergeCell ref="F165:G165"/>
    <mergeCell ref="H165:I165"/>
    <mergeCell ref="J165:K165"/>
    <mergeCell ref="L165:M165"/>
    <mergeCell ref="F166:G166"/>
    <mergeCell ref="H166:I166"/>
    <mergeCell ref="J166:K166"/>
    <mergeCell ref="L166:M166"/>
    <mergeCell ref="E170:M170"/>
    <mergeCell ref="A171:A173"/>
    <mergeCell ref="B171:C172"/>
    <mergeCell ref="D171:D180"/>
    <mergeCell ref="E171:E173"/>
    <mergeCell ref="F171:G171"/>
    <mergeCell ref="H171:I171"/>
    <mergeCell ref="J171:K171"/>
    <mergeCell ref="L171:M171"/>
    <mergeCell ref="F172:G172"/>
    <mergeCell ref="H172:I172"/>
    <mergeCell ref="J172:K172"/>
    <mergeCell ref="L172:M172"/>
    <mergeCell ref="E176:E178"/>
    <mergeCell ref="F176:G176"/>
    <mergeCell ref="H176:I176"/>
    <mergeCell ref="J176:K176"/>
    <mergeCell ref="L176:M176"/>
    <mergeCell ref="F177:G177"/>
    <mergeCell ref="H177:I177"/>
    <mergeCell ref="J177:K177"/>
    <mergeCell ref="L177:M177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3" manualBreakCount="3">
    <brk id="59" max="12" man="1"/>
    <brk id="118" max="12" man="1"/>
    <brk id="169" max="12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BW142"/>
  <sheetViews>
    <sheetView view="pageBreakPreview" topLeftCell="A119" zoomScaleNormal="60" zoomScaleSheetLayoutView="100" workbookViewId="0">
      <selection activeCell="D129" sqref="D129:D133"/>
    </sheetView>
  </sheetViews>
  <sheetFormatPr defaultColWidth="12.5703125" defaultRowHeight="15.75" customHeight="1"/>
  <cols>
    <col min="1" max="1" width="5.42578125" style="100" customWidth="1"/>
    <col min="2" max="2" width="11.42578125" style="136" customWidth="1"/>
    <col min="3" max="3" width="4" style="133" customWidth="1"/>
    <col min="4" max="15" width="9.5703125" style="100" customWidth="1"/>
    <col min="16" max="16" width="47.85546875" style="100" customWidth="1"/>
    <col min="17" max="17" width="9.5703125" style="100" customWidth="1"/>
    <col min="22" max="22" width="24.42578125" style="100" bestFit="1" customWidth="1"/>
    <col min="23" max="23" width="19.42578125" style="100" bestFit="1" customWidth="1"/>
    <col min="24" max="24" width="23" style="100" bestFit="1" customWidth="1"/>
    <col min="25" max="25" width="11.7109375" style="100" bestFit="1" customWidth="1"/>
    <col min="26" max="26" width="15.85546875" style="100" bestFit="1" customWidth="1"/>
    <col min="27" max="27" width="23.5703125" style="100" bestFit="1" customWidth="1"/>
    <col min="28" max="28" width="23" style="100" bestFit="1" customWidth="1"/>
    <col min="29" max="29" width="11.7109375" style="100" bestFit="1" customWidth="1"/>
    <col min="30" max="30" width="20.5703125" style="100" bestFit="1" customWidth="1"/>
    <col min="31" max="31" width="15" style="100" bestFit="1" customWidth="1"/>
    <col min="32" max="32" width="23" style="100" bestFit="1" customWidth="1"/>
    <col min="33" max="33" width="11.7109375" style="100" bestFit="1" customWidth="1"/>
    <col min="34" max="34" width="15.85546875" style="100" bestFit="1" customWidth="1"/>
    <col min="35" max="35" width="15" style="100" bestFit="1" customWidth="1"/>
    <col min="36" max="36" width="23" style="100" bestFit="1" customWidth="1"/>
    <col min="37" max="37" width="15" style="100" bestFit="1" customWidth="1"/>
    <col min="38" max="38" width="23" style="100" bestFit="1" customWidth="1"/>
    <col min="39" max="39" width="11.7109375" style="100" bestFit="1" customWidth="1"/>
    <col min="40" max="40" width="13.85546875" style="100" bestFit="1" customWidth="1"/>
    <col min="41" max="41" width="27.85546875" style="100" bestFit="1" customWidth="1"/>
    <col min="42" max="42" width="23" style="100" bestFit="1" customWidth="1"/>
    <col min="43" max="43" width="8" style="100" bestFit="1" customWidth="1"/>
    <col min="44" max="44" width="30.7109375" style="100" bestFit="1" customWidth="1"/>
    <col min="45" max="45" width="25.7109375" style="100" bestFit="1" customWidth="1"/>
    <col min="46" max="46" width="23" style="100" bestFit="1" customWidth="1"/>
    <col min="47" max="47" width="15" style="100" bestFit="1" customWidth="1"/>
    <col min="48" max="48" width="23" style="100" bestFit="1" customWidth="1"/>
    <col min="49" max="49" width="11.7109375" style="100" bestFit="1" customWidth="1"/>
    <col min="50" max="50" width="20.140625" style="100" bestFit="1" customWidth="1"/>
    <col min="51" max="51" width="23.5703125" style="100" bestFit="1" customWidth="1"/>
    <col min="52" max="52" width="23" style="100" bestFit="1" customWidth="1"/>
    <col min="53" max="53" width="11.7109375" style="100" bestFit="1" customWidth="1"/>
    <col min="54" max="54" width="21.42578125" style="100" bestFit="1" customWidth="1"/>
    <col min="55" max="55" width="15" style="100" bestFit="1" customWidth="1"/>
    <col min="56" max="56" width="23" style="100" bestFit="1" customWidth="1"/>
    <col min="57" max="57" width="11.7109375" style="100" bestFit="1" customWidth="1"/>
    <col min="58" max="58" width="13.85546875" style="100" bestFit="1" customWidth="1"/>
    <col min="59" max="59" width="22" style="100" bestFit="1" customWidth="1"/>
    <col min="60" max="60" width="23" style="100" bestFit="1" customWidth="1"/>
    <col min="61" max="61" width="15" style="100" bestFit="1" customWidth="1"/>
    <col min="62" max="62" width="23" style="100" bestFit="1" customWidth="1"/>
    <col min="63" max="63" width="11.7109375" style="100" bestFit="1" customWidth="1"/>
    <col min="64" max="64" width="24.7109375" style="100" bestFit="1" customWidth="1"/>
    <col min="65" max="65" width="18.7109375" style="100" bestFit="1" customWidth="1"/>
    <col min="66" max="66" width="23" style="100" bestFit="1" customWidth="1"/>
    <col min="67" max="67" width="15" style="100" bestFit="1" customWidth="1"/>
    <col min="68" max="68" width="23" style="100" bestFit="1" customWidth="1"/>
    <col min="69" max="69" width="15" style="100" bestFit="1" customWidth="1"/>
    <col min="70" max="70" width="23" style="100" bestFit="1" customWidth="1"/>
    <col min="71" max="71" width="15" style="100" bestFit="1" customWidth="1"/>
    <col min="72" max="72" width="21.85546875" style="100" bestFit="1" customWidth="1"/>
    <col min="73" max="73" width="10.5703125" style="100" bestFit="1" customWidth="1"/>
    <col min="74" max="74" width="21.42578125" style="100" bestFit="1" customWidth="1"/>
    <col min="75" max="75" width="5.42578125" style="100" bestFit="1" customWidth="1"/>
    <col min="76" max="16384" width="12.5703125" style="100"/>
  </cols>
  <sheetData>
    <row r="1" spans="1:75" ht="15.75" customHeight="1">
      <c r="A1" s="453" t="s">
        <v>443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453"/>
      <c r="N1" s="453"/>
      <c r="O1" s="453"/>
      <c r="P1" s="453"/>
      <c r="Q1" s="453"/>
    </row>
    <row r="2" spans="1:75" s="101" customFormat="1" ht="15.75" customHeight="1">
      <c r="A2" s="453"/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</row>
    <row r="3" spans="1:75" s="140" customFormat="1" ht="15.75" customHeight="1">
      <c r="A3" s="765" t="s">
        <v>724</v>
      </c>
      <c r="B3" s="765"/>
      <c r="C3" s="765"/>
      <c r="D3" s="765"/>
      <c r="E3" s="765"/>
      <c r="F3" s="765"/>
      <c r="G3" s="765"/>
      <c r="H3" s="765"/>
      <c r="I3" s="765"/>
      <c r="J3" s="765"/>
      <c r="K3" s="765"/>
      <c r="L3" s="765"/>
      <c r="M3" s="765"/>
      <c r="R3" s="282"/>
      <c r="S3" s="282"/>
      <c r="T3" s="282"/>
      <c r="U3" s="282"/>
    </row>
    <row r="4" spans="1:75" s="141" customFormat="1" ht="15.75" customHeight="1">
      <c r="A4" s="683"/>
      <c r="B4" s="683"/>
      <c r="C4" s="683"/>
      <c r="D4" s="683"/>
      <c r="E4" s="683"/>
      <c r="F4" s="683"/>
      <c r="G4" s="683"/>
      <c r="H4" s="683"/>
      <c r="I4" s="683"/>
      <c r="J4" s="683"/>
      <c r="K4" s="683"/>
      <c r="L4" s="683"/>
      <c r="M4" s="683"/>
    </row>
    <row r="5" spans="1:75" s="140" customFormat="1" ht="15.75" customHeight="1">
      <c r="A5" s="684" t="s">
        <v>194</v>
      </c>
      <c r="B5" s="677">
        <v>1</v>
      </c>
      <c r="C5" s="678"/>
      <c r="D5" s="677">
        <v>2</v>
      </c>
      <c r="E5" s="678"/>
      <c r="F5" s="677">
        <v>3</v>
      </c>
      <c r="G5" s="678"/>
      <c r="H5" s="651">
        <v>4</v>
      </c>
      <c r="I5" s="652"/>
      <c r="J5" s="651">
        <v>5</v>
      </c>
      <c r="K5" s="652"/>
      <c r="L5" s="651">
        <v>6</v>
      </c>
      <c r="M5" s="652"/>
      <c r="N5" s="651">
        <v>7</v>
      </c>
      <c r="O5" s="652"/>
      <c r="P5" s="651">
        <v>8</v>
      </c>
      <c r="Q5" s="652"/>
      <c r="R5" s="282"/>
      <c r="S5" s="282"/>
      <c r="T5" s="282"/>
      <c r="U5" s="282"/>
    </row>
    <row r="6" spans="1:75" s="140" customFormat="1" ht="15.75" customHeight="1">
      <c r="A6" s="685"/>
      <c r="B6" s="679" t="s">
        <v>265</v>
      </c>
      <c r="C6" s="680"/>
      <c r="D6" s="679" t="s">
        <v>216</v>
      </c>
      <c r="E6" s="680"/>
      <c r="F6" s="679" t="s">
        <v>169</v>
      </c>
      <c r="G6" s="680"/>
      <c r="H6" s="681" t="s">
        <v>656</v>
      </c>
      <c r="I6" s="682"/>
      <c r="J6" s="681" t="s">
        <v>192</v>
      </c>
      <c r="K6" s="682"/>
      <c r="L6" s="681" t="s">
        <v>170</v>
      </c>
      <c r="M6" s="682"/>
      <c r="N6" s="681" t="s">
        <v>193</v>
      </c>
      <c r="O6" s="682"/>
      <c r="P6" s="763" t="s">
        <v>221</v>
      </c>
      <c r="Q6" s="764"/>
      <c r="R6" s="282"/>
      <c r="S6" s="282"/>
      <c r="T6" s="282"/>
      <c r="U6" s="282"/>
    </row>
    <row r="7" spans="1:75" s="140" customFormat="1" ht="15.75" customHeight="1">
      <c r="B7" s="283"/>
      <c r="C7" s="284"/>
      <c r="R7" s="282"/>
      <c r="S7" s="282"/>
      <c r="T7" s="282"/>
      <c r="U7" s="282"/>
    </row>
    <row r="8" spans="1:75" s="286" customFormat="1" ht="15.75" customHeight="1">
      <c r="A8" s="651" t="s">
        <v>194</v>
      </c>
      <c r="B8" s="652"/>
      <c r="C8" s="285" t="s">
        <v>47</v>
      </c>
      <c r="D8" s="766" t="s">
        <v>12</v>
      </c>
      <c r="E8" s="675"/>
      <c r="F8" s="767"/>
      <c r="G8" s="768" t="s">
        <v>53</v>
      </c>
      <c r="H8" s="769"/>
      <c r="I8" s="770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771" t="s">
        <v>51</v>
      </c>
      <c r="P8" s="772"/>
    </row>
    <row r="9" spans="1:75" s="140" customFormat="1" ht="20.100000000000001" customHeight="1">
      <c r="A9" s="773">
        <v>1</v>
      </c>
      <c r="B9" s="776" t="s">
        <v>344</v>
      </c>
      <c r="C9" s="287">
        <v>1</v>
      </c>
      <c r="D9" s="288"/>
      <c r="E9" s="289"/>
      <c r="F9" s="289"/>
      <c r="G9" s="288"/>
      <c r="H9" s="289"/>
      <c r="I9" s="290"/>
      <c r="J9" s="287"/>
      <c r="K9" s="293"/>
      <c r="L9" s="287"/>
      <c r="M9" s="381">
        <f>L9*J9</f>
        <v>0</v>
      </c>
      <c r="N9" s="294"/>
      <c r="O9" s="702"/>
      <c r="P9" s="703"/>
      <c r="R9" s="282"/>
      <c r="S9" s="312"/>
      <c r="T9" s="312"/>
      <c r="U9" s="282"/>
    </row>
    <row r="10" spans="1:75" s="140" customFormat="1" ht="20.100000000000001" customHeight="1">
      <c r="A10" s="774"/>
      <c r="B10" s="777"/>
      <c r="C10" s="287">
        <v>2</v>
      </c>
      <c r="D10" s="288"/>
      <c r="E10" s="289"/>
      <c r="F10" s="289"/>
      <c r="G10" s="288"/>
      <c r="H10" s="289"/>
      <c r="I10" s="290"/>
      <c r="J10" s="287"/>
      <c r="K10" s="293"/>
      <c r="L10" s="287"/>
      <c r="M10" s="381">
        <f t="shared" ref="M10:M13" si="0">L10*J10</f>
        <v>0</v>
      </c>
      <c r="N10" s="294"/>
      <c r="O10" s="702"/>
      <c r="P10" s="703"/>
      <c r="R10" s="282"/>
      <c r="S10" s="237"/>
      <c r="T10" s="237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</row>
    <row r="11" spans="1:75" s="140" customFormat="1" ht="20.100000000000001" customHeight="1">
      <c r="A11" s="774"/>
      <c r="B11" s="777"/>
      <c r="C11" s="287">
        <v>3</v>
      </c>
      <c r="D11" s="288"/>
      <c r="E11" s="289"/>
      <c r="F11" s="289"/>
      <c r="G11" s="288"/>
      <c r="H11" s="289"/>
      <c r="I11" s="319"/>
      <c r="J11" s="287"/>
      <c r="K11" s="293"/>
      <c r="L11" s="287"/>
      <c r="M11" s="381">
        <f t="shared" si="0"/>
        <v>0</v>
      </c>
      <c r="N11" s="294"/>
      <c r="O11" s="779"/>
      <c r="P11" s="753"/>
      <c r="R11" s="282"/>
      <c r="S11" s="312"/>
      <c r="T11" s="312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s="140" customFormat="1" ht="20.100000000000001" customHeight="1">
      <c r="A12" s="774"/>
      <c r="B12" s="777"/>
      <c r="C12" s="287">
        <v>4</v>
      </c>
      <c r="D12" s="288"/>
      <c r="E12" s="289"/>
      <c r="F12" s="289"/>
      <c r="G12" s="288"/>
      <c r="H12" s="289"/>
      <c r="I12" s="290"/>
      <c r="J12" s="287"/>
      <c r="K12" s="293"/>
      <c r="L12" s="287"/>
      <c r="M12" s="381">
        <f t="shared" si="0"/>
        <v>0</v>
      </c>
      <c r="N12" s="294"/>
      <c r="O12" s="779"/>
      <c r="P12" s="753"/>
      <c r="R12" s="282"/>
      <c r="S12" s="237"/>
      <c r="T12" s="237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s="140" customFormat="1" ht="20.100000000000001" customHeight="1" thickBot="1">
      <c r="A13" s="774"/>
      <c r="B13" s="777"/>
      <c r="C13" s="287">
        <v>5</v>
      </c>
      <c r="D13" s="295"/>
      <c r="E13" s="296"/>
      <c r="F13" s="296"/>
      <c r="G13" s="288"/>
      <c r="H13" s="289"/>
      <c r="I13" s="290"/>
      <c r="J13" s="298"/>
      <c r="K13" s="299"/>
      <c r="L13" s="298"/>
      <c r="M13" s="382">
        <f t="shared" si="0"/>
        <v>0</v>
      </c>
      <c r="N13" s="294"/>
      <c r="O13" s="779"/>
      <c r="P13" s="753"/>
      <c r="R13" s="282"/>
      <c r="S13" s="312"/>
      <c r="T13" s="312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s="140" customFormat="1" ht="15.75" customHeight="1" thickTop="1">
      <c r="A14" s="775"/>
      <c r="B14" s="778"/>
      <c r="C14" s="666"/>
      <c r="D14" s="667"/>
      <c r="E14" s="667"/>
      <c r="F14" s="667"/>
      <c r="G14" s="667"/>
      <c r="H14" s="667"/>
      <c r="I14" s="780"/>
      <c r="J14" s="300" t="s">
        <v>58</v>
      </c>
      <c r="K14" s="240">
        <f>M14/'生產管理報表 7-1 (週)'!B152</f>
        <v>0</v>
      </c>
      <c r="L14" s="300" t="s">
        <v>59</v>
      </c>
      <c r="M14" s="383">
        <f>SUM(M9:M13)</f>
        <v>0</v>
      </c>
      <c r="N14" s="742"/>
      <c r="O14" s="743"/>
      <c r="P14" s="744"/>
      <c r="R14" s="282"/>
      <c r="S14" s="237"/>
      <c r="T14" s="237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s="140" customFormat="1" ht="15.75" customHeight="1">
      <c r="B15" s="283"/>
      <c r="C15" s="284"/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R15" s="282"/>
      <c r="S15" s="312"/>
      <c r="T15" s="31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s="140" customFormat="1" ht="15.75" customHeight="1">
      <c r="A16" s="651" t="s">
        <v>194</v>
      </c>
      <c r="B16" s="652"/>
      <c r="C16" s="303" t="s">
        <v>47</v>
      </c>
      <c r="D16" s="674" t="s">
        <v>12</v>
      </c>
      <c r="E16" s="675"/>
      <c r="F16" s="676"/>
      <c r="G16" s="674" t="s">
        <v>53</v>
      </c>
      <c r="H16" s="675"/>
      <c r="I16" s="676"/>
      <c r="J16" s="305" t="s">
        <v>54</v>
      </c>
      <c r="K16" s="305" t="s">
        <v>55</v>
      </c>
      <c r="L16" s="305" t="s">
        <v>56</v>
      </c>
      <c r="M16" s="305" t="s">
        <v>11</v>
      </c>
      <c r="N16" s="306" t="s">
        <v>354</v>
      </c>
      <c r="O16" s="745" t="s">
        <v>51</v>
      </c>
      <c r="P16" s="746"/>
      <c r="R16" s="282"/>
      <c r="S16" s="237"/>
      <c r="T16" s="237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</row>
    <row r="17" spans="1:36" s="140" customFormat="1" ht="20.100000000000001" customHeight="1">
      <c r="A17" s="773">
        <v>2</v>
      </c>
      <c r="B17" s="776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311"/>
      <c r="O17" s="747"/>
      <c r="P17" s="748"/>
      <c r="R17" s="282"/>
      <c r="S17" s="312"/>
      <c r="T17" s="312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</row>
    <row r="18" spans="1:36" s="140" customFormat="1" ht="20.100000000000001" customHeight="1">
      <c r="A18" s="774"/>
      <c r="B18" s="777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311"/>
      <c r="O18" s="747"/>
      <c r="P18" s="748"/>
      <c r="R18" s="282"/>
      <c r="S18" s="237"/>
      <c r="T18" s="237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</row>
    <row r="19" spans="1:36" s="140" customFormat="1" ht="20.100000000000001" customHeight="1">
      <c r="A19" s="774"/>
      <c r="B19" s="777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311"/>
      <c r="O19" s="747"/>
      <c r="P19" s="748"/>
      <c r="R19" s="282"/>
      <c r="S19" s="312"/>
      <c r="T19" s="312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</row>
    <row r="20" spans="1:36" s="140" customFormat="1" ht="20.100000000000001" customHeight="1">
      <c r="A20" s="774"/>
      <c r="B20" s="777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311"/>
      <c r="O20" s="747"/>
      <c r="P20" s="748"/>
      <c r="R20" s="282"/>
      <c r="S20" s="237"/>
      <c r="T20" s="237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</row>
    <row r="21" spans="1:36" s="140" customFormat="1" ht="20.100000000000001" customHeight="1" thickBot="1">
      <c r="A21" s="774"/>
      <c r="B21" s="777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317"/>
      <c r="O21" s="747"/>
      <c r="P21" s="748"/>
      <c r="R21" s="282"/>
      <c r="S21" s="282"/>
      <c r="T21" s="282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</row>
    <row r="22" spans="1:36" s="140" customFormat="1" ht="15.75" customHeight="1" thickTop="1">
      <c r="A22" s="775"/>
      <c r="B22" s="778"/>
      <c r="C22" s="666"/>
      <c r="D22" s="667"/>
      <c r="E22" s="667"/>
      <c r="F22" s="667"/>
      <c r="G22" s="667"/>
      <c r="H22" s="667"/>
      <c r="I22" s="780"/>
      <c r="J22" s="300" t="s">
        <v>58</v>
      </c>
      <c r="K22" s="240">
        <f>M22/'生產管理報表 7-1 (週)'!B152</f>
        <v>0</v>
      </c>
      <c r="L22" s="300" t="s">
        <v>59</v>
      </c>
      <c r="M22" s="301">
        <f>SUM(M17:M21)</f>
        <v>0</v>
      </c>
      <c r="N22" s="749"/>
      <c r="O22" s="750"/>
      <c r="P22" s="751"/>
      <c r="R22" s="282"/>
      <c r="S22" s="282"/>
      <c r="T22" s="282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</row>
    <row r="23" spans="1:36" s="140" customFormat="1" ht="15.75" customHeight="1">
      <c r="B23" s="283"/>
      <c r="C23" s="284"/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R23" s="282"/>
      <c r="S23" s="282"/>
      <c r="T23" s="282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</row>
    <row r="24" spans="1:36" s="140" customFormat="1" ht="15.75" customHeight="1">
      <c r="A24" s="651" t="s">
        <v>194</v>
      </c>
      <c r="B24" s="652"/>
      <c r="C24" s="303" t="s">
        <v>47</v>
      </c>
      <c r="D24" s="674" t="s">
        <v>12</v>
      </c>
      <c r="E24" s="675"/>
      <c r="F24" s="676"/>
      <c r="G24" s="674" t="s">
        <v>53</v>
      </c>
      <c r="H24" s="675"/>
      <c r="I24" s="767"/>
      <c r="J24" s="304" t="s">
        <v>54</v>
      </c>
      <c r="K24" s="305" t="s">
        <v>55</v>
      </c>
      <c r="L24" s="305" t="s">
        <v>56</v>
      </c>
      <c r="M24" s="305" t="s">
        <v>11</v>
      </c>
      <c r="N24" s="306" t="s">
        <v>354</v>
      </c>
      <c r="O24" s="757" t="s">
        <v>51</v>
      </c>
      <c r="P24" s="758"/>
      <c r="R24" s="282"/>
      <c r="S24" s="282"/>
      <c r="T24" s="282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</row>
    <row r="25" spans="1:36" s="140" customFormat="1" ht="45.75" customHeight="1">
      <c r="A25" s="773">
        <v>3</v>
      </c>
      <c r="B25" s="776" t="s">
        <v>610</v>
      </c>
      <c r="C25" s="307">
        <v>1</v>
      </c>
      <c r="D25" s="288" t="s">
        <v>703</v>
      </c>
      <c r="E25" s="289"/>
      <c r="F25" s="290"/>
      <c r="G25" s="290" t="s">
        <v>701</v>
      </c>
      <c r="H25" s="289"/>
      <c r="I25" s="290"/>
      <c r="J25" s="308">
        <v>13.949999999999998</v>
      </c>
      <c r="K25" s="309">
        <v>5.4840477209857188E-3</v>
      </c>
      <c r="L25" s="308">
        <v>83</v>
      </c>
      <c r="M25" s="384">
        <f t="shared" ref="M25:M29" si="2">L25*J25</f>
        <v>1157.8499999999997</v>
      </c>
      <c r="N25" s="321"/>
      <c r="O25" s="781" t="s">
        <v>726</v>
      </c>
      <c r="P25" s="782"/>
      <c r="R25" s="282"/>
      <c r="S25" s="282"/>
      <c r="T25" s="282"/>
      <c r="U25" s="282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</row>
    <row r="26" spans="1:36" s="140" customFormat="1" ht="20.100000000000001" customHeight="1">
      <c r="A26" s="774"/>
      <c r="B26" s="777"/>
      <c r="C26" s="307">
        <v>2</v>
      </c>
      <c r="D26" s="288"/>
      <c r="E26" s="289"/>
      <c r="F26" s="290"/>
      <c r="G26" s="288"/>
      <c r="H26" s="289"/>
      <c r="I26" s="290"/>
      <c r="J26" s="308"/>
      <c r="K26" s="309"/>
      <c r="L26" s="308"/>
      <c r="M26" s="384">
        <f t="shared" si="2"/>
        <v>0</v>
      </c>
      <c r="N26" s="321"/>
      <c r="O26" s="752"/>
      <c r="P26" s="753"/>
      <c r="R26" s="282"/>
      <c r="S26" s="282"/>
      <c r="T26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</row>
    <row r="27" spans="1:36" s="140" customFormat="1" ht="20.100000000000001" customHeight="1">
      <c r="A27" s="774"/>
      <c r="B27" s="777"/>
      <c r="C27" s="307">
        <v>3</v>
      </c>
      <c r="D27" s="288"/>
      <c r="E27" s="289"/>
      <c r="F27" s="290"/>
      <c r="G27" s="288"/>
      <c r="H27" s="289"/>
      <c r="I27" s="290"/>
      <c r="J27" s="308"/>
      <c r="K27" s="309"/>
      <c r="L27" s="308"/>
      <c r="M27" s="384">
        <f t="shared" si="2"/>
        <v>0</v>
      </c>
      <c r="N27" s="321"/>
      <c r="O27" s="752"/>
      <c r="P27" s="753"/>
      <c r="R27" s="282"/>
      <c r="S27" s="282"/>
      <c r="T27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</row>
    <row r="28" spans="1:36" s="140" customFormat="1" ht="20.100000000000001" customHeight="1">
      <c r="A28" s="774"/>
      <c r="B28" s="777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4">
        <f t="shared" si="2"/>
        <v>0</v>
      </c>
      <c r="N28" s="321"/>
      <c r="O28" s="752"/>
      <c r="P28" s="753"/>
      <c r="R28" s="282"/>
      <c r="S28" s="282"/>
      <c r="T28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6" s="140" customFormat="1" ht="20.100000000000001" customHeight="1" thickBot="1">
      <c r="A29" s="774"/>
      <c r="B29" s="777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4">
        <f t="shared" si="2"/>
        <v>0</v>
      </c>
      <c r="N29" s="321"/>
      <c r="O29" s="752"/>
      <c r="P29" s="753"/>
      <c r="R29" s="282"/>
      <c r="S29" s="282"/>
      <c r="T29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6" s="140" customFormat="1" ht="15.75" customHeight="1" thickTop="1">
      <c r="A30" s="775"/>
      <c r="B30" s="778"/>
      <c r="C30" s="666"/>
      <c r="D30" s="667"/>
      <c r="E30" s="667"/>
      <c r="F30" s="667"/>
      <c r="G30" s="667"/>
      <c r="H30" s="667"/>
      <c r="I30" s="780"/>
      <c r="J30" s="325" t="s">
        <v>58</v>
      </c>
      <c r="K30" s="240">
        <f>M30/'生產管理報表 7-1 (週)'!B152</f>
        <v>9.5441565743314121E-3</v>
      </c>
      <c r="L30" s="325" t="s">
        <v>59</v>
      </c>
      <c r="M30" s="385">
        <f>SUM(M25:M29)</f>
        <v>1157.8499999999997</v>
      </c>
      <c r="N30" s="754"/>
      <c r="O30" s="755"/>
      <c r="P30" s="756"/>
      <c r="R30" s="282"/>
      <c r="S30" s="282"/>
      <c r="T30"/>
      <c r="U30" s="282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</row>
    <row r="31" spans="1:36" s="140" customFormat="1" ht="15.75" customHeight="1">
      <c r="A31" s="765" t="s">
        <v>773</v>
      </c>
      <c r="B31" s="765"/>
      <c r="C31" s="765"/>
      <c r="D31" s="765"/>
      <c r="E31" s="765"/>
      <c r="F31" s="765"/>
      <c r="G31" s="765"/>
      <c r="H31" s="765"/>
      <c r="I31" s="765"/>
      <c r="J31" s="765"/>
      <c r="K31" s="765"/>
      <c r="L31" s="765"/>
      <c r="M31" s="765"/>
      <c r="R31" s="282"/>
      <c r="S31" s="282"/>
      <c r="T31" s="282"/>
      <c r="U31" s="282"/>
    </row>
    <row r="32" spans="1:36" s="141" customFormat="1" ht="15.75" customHeight="1">
      <c r="A32" s="683"/>
      <c r="B32" s="683"/>
      <c r="C32" s="683"/>
      <c r="D32" s="683"/>
      <c r="E32" s="683"/>
      <c r="F32" s="683"/>
      <c r="G32" s="683"/>
      <c r="H32" s="683"/>
      <c r="I32" s="683"/>
      <c r="J32" s="683"/>
      <c r="K32" s="683"/>
      <c r="L32" s="683"/>
      <c r="M32" s="683"/>
    </row>
    <row r="33" spans="1:75" s="140" customFormat="1" ht="15.75" customHeight="1">
      <c r="A33" s="684" t="s">
        <v>194</v>
      </c>
      <c r="B33" s="677">
        <v>1</v>
      </c>
      <c r="C33" s="678"/>
      <c r="D33" s="677">
        <v>2</v>
      </c>
      <c r="E33" s="678"/>
      <c r="F33" s="677">
        <v>3</v>
      </c>
      <c r="G33" s="678"/>
      <c r="H33" s="651">
        <v>4</v>
      </c>
      <c r="I33" s="652"/>
      <c r="J33" s="651">
        <v>5</v>
      </c>
      <c r="K33" s="652"/>
      <c r="L33" s="651">
        <v>6</v>
      </c>
      <c r="M33" s="652"/>
      <c r="N33" s="651">
        <v>7</v>
      </c>
      <c r="O33" s="652"/>
      <c r="P33" s="651">
        <v>8</v>
      </c>
      <c r="Q33" s="652"/>
      <c r="R33" s="282"/>
      <c r="S33" s="282"/>
      <c r="T33" s="282"/>
      <c r="U33" s="282"/>
    </row>
    <row r="34" spans="1:75" s="140" customFormat="1" ht="15.75" customHeight="1">
      <c r="A34" s="685"/>
      <c r="B34" s="679" t="s">
        <v>265</v>
      </c>
      <c r="C34" s="680"/>
      <c r="D34" s="679" t="s">
        <v>216</v>
      </c>
      <c r="E34" s="680"/>
      <c r="F34" s="679" t="s">
        <v>169</v>
      </c>
      <c r="G34" s="680"/>
      <c r="H34" s="681" t="s">
        <v>656</v>
      </c>
      <c r="I34" s="682"/>
      <c r="J34" s="681" t="s">
        <v>192</v>
      </c>
      <c r="K34" s="682"/>
      <c r="L34" s="681" t="s">
        <v>170</v>
      </c>
      <c r="M34" s="682"/>
      <c r="N34" s="681" t="s">
        <v>193</v>
      </c>
      <c r="O34" s="682"/>
      <c r="P34" s="763" t="s">
        <v>221</v>
      </c>
      <c r="Q34" s="764"/>
      <c r="R34" s="282"/>
      <c r="S34" s="282"/>
      <c r="T34" s="282"/>
      <c r="U34" s="282"/>
    </row>
    <row r="35" spans="1:75" s="140" customFormat="1" ht="15.75" customHeight="1">
      <c r="B35" s="283"/>
      <c r="C35" s="284"/>
      <c r="R35" s="282"/>
      <c r="S35" s="282"/>
      <c r="T35" s="282"/>
      <c r="U35" s="282"/>
    </row>
    <row r="36" spans="1:75" s="286" customFormat="1" ht="15.75" customHeight="1">
      <c r="A36" s="651" t="s">
        <v>194</v>
      </c>
      <c r="B36" s="652"/>
      <c r="C36" s="285" t="s">
        <v>47</v>
      </c>
      <c r="D36" s="766" t="s">
        <v>12</v>
      </c>
      <c r="E36" s="675"/>
      <c r="F36" s="767"/>
      <c r="G36" s="768" t="s">
        <v>53</v>
      </c>
      <c r="H36" s="769"/>
      <c r="I36" s="770"/>
      <c r="J36" s="285" t="s">
        <v>54</v>
      </c>
      <c r="K36" s="285" t="s">
        <v>55</v>
      </c>
      <c r="L36" s="285" t="s">
        <v>56</v>
      </c>
      <c r="M36" s="285" t="s">
        <v>11</v>
      </c>
      <c r="N36" s="285" t="s">
        <v>354</v>
      </c>
      <c r="O36" s="771" t="s">
        <v>51</v>
      </c>
      <c r="P36" s="772"/>
    </row>
    <row r="37" spans="1:75" s="140" customFormat="1" ht="20.100000000000001" customHeight="1">
      <c r="A37" s="773">
        <v>1</v>
      </c>
      <c r="B37" s="776" t="s">
        <v>344</v>
      </c>
      <c r="C37" s="287">
        <v>1</v>
      </c>
      <c r="D37" s="288"/>
      <c r="E37" s="289"/>
      <c r="F37" s="289"/>
      <c r="G37" s="288"/>
      <c r="H37" s="289"/>
      <c r="I37" s="290"/>
      <c r="J37" s="287"/>
      <c r="K37" s="293"/>
      <c r="L37" s="287"/>
      <c r="M37" s="381">
        <f>L37*J37</f>
        <v>0</v>
      </c>
      <c r="N37" s="294"/>
      <c r="O37" s="702"/>
      <c r="P37" s="703"/>
      <c r="R37" s="282"/>
      <c r="S37" s="312"/>
      <c r="T37" s="312"/>
      <c r="U37" s="282"/>
    </row>
    <row r="38" spans="1:75" s="140" customFormat="1" ht="20.100000000000001" customHeight="1">
      <c r="A38" s="774"/>
      <c r="B38" s="777"/>
      <c r="C38" s="287">
        <v>2</v>
      </c>
      <c r="D38" s="288"/>
      <c r="E38" s="289"/>
      <c r="F38" s="289"/>
      <c r="G38" s="288"/>
      <c r="H38" s="289"/>
      <c r="I38" s="290"/>
      <c r="J38" s="287"/>
      <c r="K38" s="293"/>
      <c r="L38" s="287"/>
      <c r="M38" s="381">
        <f t="shared" ref="M38:M41" si="3">L38*J38</f>
        <v>0</v>
      </c>
      <c r="N38" s="294"/>
      <c r="O38" s="702"/>
      <c r="P38" s="703"/>
      <c r="R38" s="282"/>
      <c r="S38" s="237"/>
      <c r="T38" s="237"/>
      <c r="U38" s="282"/>
      <c r="V38" s="282"/>
      <c r="W38" s="282"/>
      <c r="X38" s="282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2"/>
      <c r="AW38" s="282"/>
      <c r="AX38" s="282"/>
      <c r="AY38" s="282"/>
      <c r="AZ38" s="282"/>
      <c r="BA38" s="282"/>
      <c r="BB38" s="282"/>
      <c r="BC38" s="282"/>
      <c r="BD38" s="282"/>
      <c r="BE38" s="282"/>
      <c r="BF38" s="282"/>
      <c r="BG38" s="282"/>
      <c r="BH38" s="282"/>
      <c r="BI38" s="282"/>
      <c r="BJ38" s="282"/>
      <c r="BK38" s="282"/>
      <c r="BL38" s="282"/>
      <c r="BM38" s="282"/>
      <c r="BN38" s="282"/>
      <c r="BO38" s="282"/>
      <c r="BP38" s="282"/>
      <c r="BQ38" s="282"/>
      <c r="BR38" s="282"/>
      <c r="BS38" s="282"/>
      <c r="BT38" s="282"/>
      <c r="BU38" s="282"/>
      <c r="BV38" s="282"/>
      <c r="BW38" s="282"/>
    </row>
    <row r="39" spans="1:75" s="140" customFormat="1" ht="20.100000000000001" customHeight="1">
      <c r="A39" s="774"/>
      <c r="B39" s="777"/>
      <c r="C39" s="287">
        <v>3</v>
      </c>
      <c r="D39" s="288"/>
      <c r="E39" s="289"/>
      <c r="F39" s="289"/>
      <c r="G39" s="288"/>
      <c r="H39" s="289"/>
      <c r="I39" s="319"/>
      <c r="J39" s="287"/>
      <c r="K39" s="293"/>
      <c r="L39" s="287"/>
      <c r="M39" s="381">
        <f t="shared" si="3"/>
        <v>0</v>
      </c>
      <c r="N39" s="294"/>
      <c r="O39" s="779"/>
      <c r="P39" s="753"/>
      <c r="R39" s="282"/>
      <c r="S39" s="312"/>
      <c r="T39" s="312"/>
      <c r="U39" s="282"/>
      <c r="V39" s="282"/>
      <c r="W39" s="282"/>
      <c r="X39" s="282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2"/>
      <c r="AX39" s="282"/>
      <c r="AY39" s="282"/>
      <c r="AZ39" s="282"/>
      <c r="BA39" s="282"/>
      <c r="BB39" s="282"/>
      <c r="BC39" s="282"/>
      <c r="BD39" s="282"/>
      <c r="BE39" s="282"/>
      <c r="BF39" s="282"/>
      <c r="BG39" s="282"/>
      <c r="BH39" s="282"/>
      <c r="BI39" s="282"/>
      <c r="BJ39" s="282"/>
      <c r="BK39" s="282"/>
      <c r="BL39" s="282"/>
      <c r="BM39" s="282"/>
      <c r="BN39" s="282"/>
      <c r="BO39" s="282"/>
      <c r="BP39" s="282"/>
      <c r="BQ39" s="282"/>
      <c r="BR39" s="282"/>
      <c r="BS39" s="282"/>
      <c r="BT39" s="282"/>
      <c r="BU39" s="282"/>
      <c r="BV39" s="282"/>
      <c r="BW39" s="282"/>
    </row>
    <row r="40" spans="1:75" s="140" customFormat="1" ht="20.100000000000001" customHeight="1">
      <c r="A40" s="774"/>
      <c r="B40" s="777"/>
      <c r="C40" s="287">
        <v>4</v>
      </c>
      <c r="D40" s="288"/>
      <c r="E40" s="289"/>
      <c r="F40" s="289"/>
      <c r="G40" s="288"/>
      <c r="H40" s="289"/>
      <c r="I40" s="290"/>
      <c r="J40" s="287"/>
      <c r="K40" s="293"/>
      <c r="L40" s="287"/>
      <c r="M40" s="381">
        <f t="shared" si="3"/>
        <v>0</v>
      </c>
      <c r="N40" s="294"/>
      <c r="O40" s="779"/>
      <c r="P40" s="753"/>
      <c r="R40" s="282"/>
      <c r="S40" s="237"/>
      <c r="T40" s="237"/>
      <c r="U40" s="282"/>
      <c r="V40" s="282"/>
      <c r="W40" s="282"/>
      <c r="X40" s="282"/>
      <c r="Y40" s="282"/>
      <c r="Z40" s="282"/>
      <c r="AA40" s="282"/>
      <c r="AB40" s="282"/>
      <c r="AC40" s="282"/>
      <c r="AD40" s="282"/>
      <c r="AE40" s="282"/>
      <c r="AF40" s="282"/>
      <c r="AG40" s="282"/>
      <c r="AH40" s="282"/>
      <c r="AI40" s="282"/>
      <c r="AJ40" s="282"/>
      <c r="AK40" s="282"/>
      <c r="AL40" s="282"/>
      <c r="AM40" s="282"/>
      <c r="AN40" s="282"/>
      <c r="AO40" s="282"/>
      <c r="AP40" s="282"/>
      <c r="AQ40" s="282"/>
      <c r="AR40" s="282"/>
      <c r="AS40" s="282"/>
      <c r="AT40" s="282"/>
      <c r="AU40" s="282"/>
      <c r="AV40" s="282"/>
      <c r="AW40" s="282"/>
      <c r="AX40" s="282"/>
      <c r="AY40" s="282"/>
      <c r="AZ40" s="282"/>
      <c r="BA40" s="282"/>
      <c r="BB40" s="282"/>
      <c r="BC40" s="282"/>
      <c r="BD40" s="282"/>
      <c r="BE40" s="282"/>
      <c r="BF40" s="282"/>
      <c r="BG40" s="282"/>
      <c r="BH40" s="282"/>
      <c r="BI40" s="282"/>
      <c r="BJ40" s="282"/>
      <c r="BK40" s="282"/>
      <c r="BL40" s="282"/>
      <c r="BM40" s="282"/>
      <c r="BN40" s="282"/>
      <c r="BO40" s="282"/>
      <c r="BP40" s="282"/>
      <c r="BQ40" s="282"/>
      <c r="BR40" s="282"/>
      <c r="BS40" s="282"/>
      <c r="BT40" s="282"/>
      <c r="BU40" s="282"/>
      <c r="BV40" s="282"/>
      <c r="BW40" s="282"/>
    </row>
    <row r="41" spans="1:75" s="140" customFormat="1" ht="20.100000000000001" customHeight="1" thickBot="1">
      <c r="A41" s="774"/>
      <c r="B41" s="777"/>
      <c r="C41" s="287">
        <v>5</v>
      </c>
      <c r="D41" s="295"/>
      <c r="E41" s="296"/>
      <c r="F41" s="296"/>
      <c r="G41" s="288"/>
      <c r="H41" s="289"/>
      <c r="I41" s="290"/>
      <c r="J41" s="298"/>
      <c r="K41" s="299"/>
      <c r="L41" s="298"/>
      <c r="M41" s="382">
        <f t="shared" si="3"/>
        <v>0</v>
      </c>
      <c r="N41" s="294"/>
      <c r="O41" s="779"/>
      <c r="P41" s="753"/>
      <c r="R41" s="282"/>
      <c r="S41" s="312"/>
      <c r="T41" s="312"/>
      <c r="U41" s="282"/>
      <c r="V41" s="282"/>
      <c r="W41" s="282"/>
      <c r="X41" s="282"/>
      <c r="Y41" s="282"/>
      <c r="Z41" s="282"/>
      <c r="AA41" s="282"/>
      <c r="AB41" s="282"/>
      <c r="AC41" s="282"/>
      <c r="AD41" s="282"/>
      <c r="AE41" s="282"/>
      <c r="AF41" s="282"/>
      <c r="AG41" s="282"/>
      <c r="AH41" s="282"/>
      <c r="AI41" s="282"/>
      <c r="AJ41" s="282"/>
      <c r="AK41" s="282"/>
      <c r="AL41" s="282"/>
      <c r="AM41" s="282"/>
      <c r="AN41" s="282"/>
      <c r="AO41" s="282"/>
      <c r="AP41" s="282"/>
      <c r="AQ41" s="282"/>
      <c r="AR41" s="282"/>
      <c r="AS41" s="282"/>
      <c r="AT41" s="282"/>
      <c r="AU41" s="282"/>
      <c r="AV41" s="282"/>
      <c r="AW41" s="282"/>
      <c r="AX41" s="282"/>
      <c r="AY41" s="282"/>
      <c r="AZ41" s="282"/>
      <c r="BA41" s="282"/>
      <c r="BB41" s="282"/>
      <c r="BC41" s="282"/>
      <c r="BD41" s="282"/>
      <c r="BE41" s="282"/>
      <c r="BF41" s="282"/>
      <c r="BG41" s="282"/>
      <c r="BH41" s="282"/>
      <c r="BI41" s="282"/>
      <c r="BJ41" s="282"/>
      <c r="BK41" s="282"/>
      <c r="BL41" s="282"/>
      <c r="BM41" s="282"/>
      <c r="BN41" s="282"/>
      <c r="BO41" s="282"/>
      <c r="BP41" s="282"/>
      <c r="BQ41" s="282"/>
      <c r="BR41" s="282"/>
      <c r="BS41" s="282"/>
      <c r="BT41" s="282"/>
      <c r="BU41" s="282"/>
      <c r="BV41" s="282"/>
      <c r="BW41" s="282"/>
    </row>
    <row r="42" spans="1:75" s="140" customFormat="1" ht="15.75" customHeight="1" thickTop="1">
      <c r="A42" s="775"/>
      <c r="B42" s="778"/>
      <c r="C42" s="666"/>
      <c r="D42" s="667"/>
      <c r="E42" s="667"/>
      <c r="F42" s="667"/>
      <c r="G42" s="667"/>
      <c r="H42" s="667"/>
      <c r="I42" s="780"/>
      <c r="J42" s="300" t="s">
        <v>58</v>
      </c>
      <c r="K42" s="240">
        <f>M42/'生產管理報表 7-1 (週)'!B163</f>
        <v>0</v>
      </c>
      <c r="L42" s="300" t="s">
        <v>59</v>
      </c>
      <c r="M42" s="383">
        <f>SUM(M37:M41)</f>
        <v>0</v>
      </c>
      <c r="N42" s="742"/>
      <c r="O42" s="743"/>
      <c r="P42" s="744"/>
      <c r="R42" s="282"/>
      <c r="S42" s="237"/>
      <c r="T42" s="237"/>
      <c r="U42" s="282"/>
      <c r="V42" s="282"/>
      <c r="W42" s="282"/>
      <c r="X42" s="282"/>
      <c r="Y42" s="282"/>
      <c r="Z42" s="282"/>
      <c r="AA42" s="282"/>
      <c r="AB42" s="282"/>
      <c r="AC42" s="282"/>
      <c r="AD42" s="282"/>
      <c r="AE42" s="282"/>
      <c r="AF42" s="282"/>
      <c r="AG42" s="282"/>
      <c r="AH42" s="282"/>
      <c r="AI42" s="282"/>
      <c r="AJ42" s="282"/>
      <c r="AK42" s="282"/>
      <c r="AL42" s="282"/>
      <c r="AM42" s="282"/>
      <c r="AN42" s="282"/>
      <c r="AO42" s="282"/>
      <c r="AP42" s="282"/>
      <c r="AQ42" s="282"/>
      <c r="AR42" s="282"/>
      <c r="AS42" s="282"/>
      <c r="AT42" s="282"/>
      <c r="AU42" s="282"/>
      <c r="AV42" s="282"/>
      <c r="AW42" s="282"/>
      <c r="AX42" s="282"/>
      <c r="AY42" s="282"/>
      <c r="AZ42" s="282"/>
      <c r="BA42" s="282"/>
      <c r="BB42" s="282"/>
      <c r="BC42" s="282"/>
      <c r="BD42" s="282"/>
      <c r="BE42" s="282"/>
      <c r="BF42" s="282"/>
      <c r="BG42" s="282"/>
      <c r="BH42" s="282"/>
      <c r="BI42" s="282"/>
      <c r="BJ42" s="282"/>
      <c r="BK42" s="282"/>
      <c r="BL42" s="282"/>
      <c r="BM42" s="282"/>
      <c r="BN42" s="282"/>
      <c r="BO42" s="282"/>
      <c r="BP42" s="282"/>
      <c r="BQ42" s="282"/>
      <c r="BR42" s="282"/>
      <c r="BS42" s="282"/>
      <c r="BT42" s="282"/>
      <c r="BU42" s="282"/>
      <c r="BV42" s="282"/>
      <c r="BW42" s="282"/>
    </row>
    <row r="43" spans="1:75" s="140" customFormat="1" ht="15.75" customHeight="1">
      <c r="B43" s="283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302"/>
      <c r="O43" s="302"/>
      <c r="P43" s="302"/>
      <c r="R43" s="282"/>
      <c r="S43" s="312"/>
      <c r="T43" s="312"/>
      <c r="U43" s="282"/>
      <c r="V43" s="282"/>
      <c r="W43" s="282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2"/>
      <c r="AI43" s="282"/>
      <c r="AJ43" s="282"/>
      <c r="AK43" s="282"/>
      <c r="AL43" s="282"/>
      <c r="AM43" s="282"/>
      <c r="AN43" s="282"/>
      <c r="AO43" s="282"/>
      <c r="AP43" s="282"/>
      <c r="AQ43" s="282"/>
      <c r="AR43" s="282"/>
      <c r="AS43" s="282"/>
      <c r="AT43" s="282"/>
      <c r="AU43" s="282"/>
      <c r="AV43" s="282"/>
      <c r="AW43" s="282"/>
      <c r="AX43" s="282"/>
      <c r="AY43" s="282"/>
      <c r="AZ43" s="282"/>
      <c r="BA43" s="282"/>
      <c r="BB43" s="282"/>
      <c r="BC43" s="282"/>
      <c r="BD43" s="282"/>
      <c r="BE43" s="282"/>
      <c r="BF43" s="282"/>
      <c r="BG43" s="282"/>
      <c r="BH43" s="282"/>
      <c r="BI43" s="282"/>
      <c r="BJ43" s="282"/>
      <c r="BK43" s="282"/>
      <c r="BL43" s="282"/>
      <c r="BM43" s="282"/>
      <c r="BN43" s="282"/>
      <c r="BO43" s="282"/>
      <c r="BP43" s="282"/>
      <c r="BQ43" s="282"/>
      <c r="BR43" s="282"/>
      <c r="BS43" s="282"/>
      <c r="BT43" s="282"/>
      <c r="BU43" s="282"/>
      <c r="BV43" s="282"/>
      <c r="BW43" s="282"/>
    </row>
    <row r="44" spans="1:75" s="140" customFormat="1" ht="15.75" customHeight="1">
      <c r="A44" s="651" t="s">
        <v>194</v>
      </c>
      <c r="B44" s="652"/>
      <c r="C44" s="303" t="s">
        <v>47</v>
      </c>
      <c r="D44" s="674" t="s">
        <v>12</v>
      </c>
      <c r="E44" s="675"/>
      <c r="F44" s="676"/>
      <c r="G44" s="674" t="s">
        <v>53</v>
      </c>
      <c r="H44" s="675"/>
      <c r="I44" s="676"/>
      <c r="J44" s="305" t="s">
        <v>54</v>
      </c>
      <c r="K44" s="305" t="s">
        <v>55</v>
      </c>
      <c r="L44" s="305" t="s">
        <v>56</v>
      </c>
      <c r="M44" s="305" t="s">
        <v>11</v>
      </c>
      <c r="N44" s="306" t="s">
        <v>354</v>
      </c>
      <c r="O44" s="745" t="s">
        <v>51</v>
      </c>
      <c r="P44" s="746"/>
      <c r="R44" s="282"/>
      <c r="S44" s="237"/>
      <c r="T44" s="237"/>
      <c r="U44" s="282"/>
      <c r="V44" s="282"/>
      <c r="W44" s="282"/>
      <c r="X44" s="282"/>
      <c r="Y44" s="282"/>
      <c r="Z44" s="282"/>
      <c r="AA44" s="282"/>
      <c r="AB44" s="282"/>
      <c r="AC44" s="282"/>
      <c r="AD44" s="282"/>
      <c r="AE44" s="282"/>
      <c r="AF44" s="282"/>
      <c r="AG44" s="282"/>
      <c r="AH44" s="282"/>
      <c r="AI44" s="282"/>
      <c r="AJ44" s="282"/>
    </row>
    <row r="45" spans="1:75" s="140" customFormat="1" ht="20.100000000000001" customHeight="1">
      <c r="A45" s="773">
        <v>2</v>
      </c>
      <c r="B45" s="776" t="s">
        <v>217</v>
      </c>
      <c r="C45" s="307">
        <v>1</v>
      </c>
      <c r="D45" s="288"/>
      <c r="E45" s="289"/>
      <c r="F45" s="290"/>
      <c r="G45" s="288"/>
      <c r="H45" s="289"/>
      <c r="I45" s="290"/>
      <c r="J45" s="308"/>
      <c r="K45" s="309"/>
      <c r="L45" s="308"/>
      <c r="M45" s="310">
        <f t="shared" ref="M45:M49" si="4">L45*J45</f>
        <v>0</v>
      </c>
      <c r="N45" s="311"/>
      <c r="O45" s="747"/>
      <c r="P45" s="748"/>
      <c r="R45" s="282"/>
      <c r="S45" s="312"/>
      <c r="T45" s="312"/>
      <c r="U45" s="282"/>
      <c r="V45" s="282"/>
      <c r="W45" s="282"/>
      <c r="X45" s="282"/>
      <c r="Y45" s="282"/>
      <c r="Z45" s="282"/>
      <c r="AA45" s="282"/>
      <c r="AB45" s="282"/>
      <c r="AC45" s="282"/>
      <c r="AD45" s="282"/>
      <c r="AE45" s="282"/>
      <c r="AF45" s="282"/>
      <c r="AG45" s="282"/>
      <c r="AH45" s="282"/>
      <c r="AI45" s="282"/>
      <c r="AJ45" s="282"/>
    </row>
    <row r="46" spans="1:75" s="140" customFormat="1" ht="20.100000000000001" customHeight="1">
      <c r="A46" s="774"/>
      <c r="B46" s="777"/>
      <c r="C46" s="307">
        <v>2</v>
      </c>
      <c r="D46" s="288"/>
      <c r="E46" s="289"/>
      <c r="F46" s="290"/>
      <c r="G46" s="288"/>
      <c r="H46" s="289"/>
      <c r="I46" s="290"/>
      <c r="J46" s="308"/>
      <c r="K46" s="309"/>
      <c r="L46" s="308"/>
      <c r="M46" s="310">
        <f t="shared" si="4"/>
        <v>0</v>
      </c>
      <c r="N46" s="311"/>
      <c r="O46" s="747"/>
      <c r="P46" s="748"/>
      <c r="R46" s="282"/>
      <c r="S46" s="237"/>
      <c r="T46" s="237"/>
      <c r="U46" s="282"/>
      <c r="V46" s="282"/>
      <c r="W46" s="282"/>
      <c r="X46" s="282"/>
      <c r="Y46" s="282"/>
      <c r="Z46" s="282"/>
      <c r="AA46" s="282"/>
      <c r="AB46" s="282"/>
      <c r="AC46" s="282"/>
      <c r="AD46" s="282"/>
      <c r="AE46" s="282"/>
      <c r="AF46" s="282"/>
      <c r="AG46" s="282"/>
      <c r="AH46" s="282"/>
      <c r="AI46" s="282"/>
      <c r="AJ46" s="282"/>
    </row>
    <row r="47" spans="1:75" s="140" customFormat="1" ht="20.100000000000001" customHeight="1">
      <c r="A47" s="774"/>
      <c r="B47" s="777"/>
      <c r="C47" s="307">
        <v>3</v>
      </c>
      <c r="D47" s="288"/>
      <c r="E47" s="289"/>
      <c r="F47" s="290"/>
      <c r="G47" s="288"/>
      <c r="H47" s="289"/>
      <c r="I47" s="290"/>
      <c r="J47" s="308"/>
      <c r="K47" s="309"/>
      <c r="L47" s="308"/>
      <c r="M47" s="310">
        <f t="shared" si="4"/>
        <v>0</v>
      </c>
      <c r="N47" s="311"/>
      <c r="O47" s="747"/>
      <c r="P47" s="748"/>
      <c r="R47" s="282"/>
      <c r="S47" s="312"/>
      <c r="T47" s="312"/>
      <c r="U47" s="282"/>
      <c r="V47" s="282"/>
      <c r="W47" s="282"/>
      <c r="X47" s="282"/>
      <c r="Y47" s="282"/>
      <c r="Z47" s="282"/>
      <c r="AA47" s="282"/>
      <c r="AB47" s="282"/>
      <c r="AC47" s="282"/>
      <c r="AD47" s="282"/>
      <c r="AE47" s="282"/>
      <c r="AF47" s="282"/>
      <c r="AG47" s="282"/>
      <c r="AH47" s="282"/>
    </row>
    <row r="48" spans="1:75" s="140" customFormat="1" ht="20.100000000000001" customHeight="1">
      <c r="A48" s="774"/>
      <c r="B48" s="777"/>
      <c r="C48" s="307">
        <v>4</v>
      </c>
      <c r="D48" s="288"/>
      <c r="E48" s="289"/>
      <c r="F48" s="290"/>
      <c r="G48" s="288"/>
      <c r="H48" s="289"/>
      <c r="I48" s="290"/>
      <c r="J48" s="308"/>
      <c r="K48" s="309"/>
      <c r="L48" s="308"/>
      <c r="M48" s="310">
        <f t="shared" si="4"/>
        <v>0</v>
      </c>
      <c r="N48" s="311"/>
      <c r="O48" s="747"/>
      <c r="P48" s="748"/>
      <c r="R48" s="282"/>
      <c r="S48" s="237"/>
      <c r="T48" s="237"/>
      <c r="U48" s="282"/>
      <c r="V48" s="282"/>
      <c r="W48" s="282"/>
      <c r="X48" s="282"/>
      <c r="Y48" s="282"/>
      <c r="Z48" s="282"/>
      <c r="AA48" s="282"/>
      <c r="AB48" s="282"/>
      <c r="AC48" s="282"/>
      <c r="AD48" s="282"/>
      <c r="AE48" s="282"/>
      <c r="AF48" s="282"/>
      <c r="AG48" s="282"/>
      <c r="AH48" s="282"/>
    </row>
    <row r="49" spans="1:36" s="140" customFormat="1" ht="20.100000000000001" customHeight="1" thickBot="1">
      <c r="A49" s="774"/>
      <c r="B49" s="777"/>
      <c r="C49" s="313">
        <v>5</v>
      </c>
      <c r="D49" s="295"/>
      <c r="E49" s="296"/>
      <c r="F49" s="297"/>
      <c r="G49" s="295"/>
      <c r="H49" s="296"/>
      <c r="I49" s="297"/>
      <c r="J49" s="314"/>
      <c r="K49" s="315"/>
      <c r="L49" s="314"/>
      <c r="M49" s="316">
        <f t="shared" si="4"/>
        <v>0</v>
      </c>
      <c r="N49" s="317"/>
      <c r="O49" s="747"/>
      <c r="P49" s="748"/>
      <c r="R49" s="282"/>
      <c r="S49" s="282"/>
      <c r="T49" s="282"/>
      <c r="U49" s="282"/>
      <c r="V49" s="282"/>
      <c r="W49" s="282"/>
      <c r="X49" s="282"/>
      <c r="Y49" s="282"/>
      <c r="Z49" s="282"/>
      <c r="AA49" s="282"/>
      <c r="AB49" s="282"/>
      <c r="AC49" s="282"/>
      <c r="AD49" s="282"/>
      <c r="AE49" s="282"/>
      <c r="AF49" s="282"/>
      <c r="AG49" s="282"/>
      <c r="AH49" s="282"/>
    </row>
    <row r="50" spans="1:36" s="140" customFormat="1" ht="15.75" customHeight="1" thickTop="1">
      <c r="A50" s="775"/>
      <c r="B50" s="778"/>
      <c r="C50" s="666"/>
      <c r="D50" s="667"/>
      <c r="E50" s="667"/>
      <c r="F50" s="667"/>
      <c r="G50" s="667"/>
      <c r="H50" s="667"/>
      <c r="I50" s="780"/>
      <c r="J50" s="300" t="s">
        <v>58</v>
      </c>
      <c r="K50" s="240">
        <f>M50/'生產管理報表 7-1 (週)'!B163</f>
        <v>0</v>
      </c>
      <c r="L50" s="300" t="s">
        <v>59</v>
      </c>
      <c r="M50" s="301">
        <f>SUM(M45:M49)</f>
        <v>0</v>
      </c>
      <c r="N50" s="749"/>
      <c r="O50" s="750"/>
      <c r="P50" s="751"/>
      <c r="R50" s="282"/>
      <c r="S50" s="282"/>
      <c r="T50" s="282"/>
      <c r="U50" s="282"/>
      <c r="V50" s="282"/>
      <c r="W50" s="282"/>
      <c r="X50" s="282"/>
      <c r="Y50" s="282"/>
      <c r="Z50" s="282"/>
      <c r="AA50" s="282"/>
      <c r="AB50" s="282"/>
      <c r="AC50" s="282"/>
      <c r="AD50" s="282"/>
      <c r="AE50" s="282"/>
      <c r="AF50" s="282"/>
      <c r="AG50" s="282"/>
      <c r="AH50" s="282"/>
    </row>
    <row r="51" spans="1:36" s="140" customFormat="1" ht="15.75" customHeight="1">
      <c r="B51" s="283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318"/>
      <c r="O51" s="318"/>
      <c r="P51" s="318"/>
      <c r="R51" s="282"/>
      <c r="S51" s="282"/>
      <c r="T51" s="282"/>
      <c r="U51" s="282"/>
      <c r="V51" s="282"/>
      <c r="W51" s="282"/>
      <c r="X51" s="282"/>
      <c r="Y51" s="282"/>
      <c r="Z51" s="282"/>
      <c r="AA51" s="282"/>
      <c r="AB51" s="282"/>
      <c r="AC51" s="282"/>
      <c r="AD51" s="282"/>
      <c r="AE51" s="282"/>
      <c r="AF51" s="282"/>
      <c r="AG51" s="282"/>
      <c r="AH51" s="282"/>
    </row>
    <row r="52" spans="1:36" s="140" customFormat="1" ht="15.75" customHeight="1">
      <c r="A52" s="651" t="s">
        <v>194</v>
      </c>
      <c r="B52" s="652"/>
      <c r="C52" s="303" t="s">
        <v>47</v>
      </c>
      <c r="D52" s="674" t="s">
        <v>12</v>
      </c>
      <c r="E52" s="675"/>
      <c r="F52" s="676"/>
      <c r="G52" s="674" t="s">
        <v>53</v>
      </c>
      <c r="H52" s="675"/>
      <c r="I52" s="767"/>
      <c r="J52" s="304" t="s">
        <v>54</v>
      </c>
      <c r="K52" s="305" t="s">
        <v>55</v>
      </c>
      <c r="L52" s="305" t="s">
        <v>56</v>
      </c>
      <c r="M52" s="305" t="s">
        <v>11</v>
      </c>
      <c r="N52" s="306" t="s">
        <v>354</v>
      </c>
      <c r="O52" s="757" t="s">
        <v>51</v>
      </c>
      <c r="P52" s="758"/>
      <c r="R52" s="282"/>
      <c r="S52" s="282"/>
      <c r="T52" s="282"/>
      <c r="U52" s="282"/>
      <c r="V52" s="282"/>
      <c r="W52" s="282"/>
      <c r="X52" s="282"/>
      <c r="Y52" s="282"/>
      <c r="Z52" s="282"/>
      <c r="AA52" s="282"/>
      <c r="AB52" s="282"/>
      <c r="AC52" s="282"/>
      <c r="AD52" s="282"/>
      <c r="AE52" s="282"/>
      <c r="AF52" s="282"/>
      <c r="AG52" s="282"/>
      <c r="AH52" s="282"/>
      <c r="AI52" s="282"/>
      <c r="AJ52" s="282"/>
    </row>
    <row r="53" spans="1:36" s="140" customFormat="1" ht="45.75" customHeight="1">
      <c r="A53" s="773">
        <v>3</v>
      </c>
      <c r="B53" s="776" t="s">
        <v>610</v>
      </c>
      <c r="C53" s="307">
        <v>1</v>
      </c>
      <c r="D53" s="288" t="s">
        <v>703</v>
      </c>
      <c r="E53" s="289"/>
      <c r="F53" s="290"/>
      <c r="G53" s="290" t="s">
        <v>701</v>
      </c>
      <c r="H53" s="289"/>
      <c r="I53" s="290"/>
      <c r="J53" s="308">
        <v>13.95</v>
      </c>
      <c r="K53" s="309">
        <v>5.5151525963317155E-3</v>
      </c>
      <c r="L53" s="308">
        <v>125</v>
      </c>
      <c r="M53" s="384">
        <f t="shared" ref="M53:M57" si="5">L53*J53</f>
        <v>1743.75</v>
      </c>
      <c r="N53" s="321"/>
      <c r="O53" s="781" t="s">
        <v>780</v>
      </c>
      <c r="P53" s="782"/>
      <c r="R53" s="282"/>
      <c r="S53" s="282"/>
      <c r="T53" s="282"/>
      <c r="U53" s="282"/>
      <c r="V53" s="282"/>
      <c r="W53" s="282"/>
      <c r="X53" s="282"/>
      <c r="Y53" s="282"/>
      <c r="Z53" s="282"/>
      <c r="AA53" s="282"/>
      <c r="AB53" s="282"/>
      <c r="AC53" s="282"/>
      <c r="AD53" s="282"/>
      <c r="AE53" s="282"/>
      <c r="AF53" s="282"/>
      <c r="AG53" s="282"/>
      <c r="AH53" s="282"/>
      <c r="AI53" s="282"/>
      <c r="AJ53" s="282"/>
    </row>
    <row r="54" spans="1:36" s="140" customFormat="1" ht="20.100000000000001" customHeight="1">
      <c r="A54" s="774"/>
      <c r="B54" s="777"/>
      <c r="C54" s="307">
        <v>2</v>
      </c>
      <c r="D54" s="288"/>
      <c r="E54" s="289"/>
      <c r="F54" s="290"/>
      <c r="G54" s="288"/>
      <c r="H54" s="289"/>
      <c r="I54" s="290"/>
      <c r="J54" s="308"/>
      <c r="K54" s="309"/>
      <c r="L54" s="308"/>
      <c r="M54" s="384">
        <f t="shared" si="5"/>
        <v>0</v>
      </c>
      <c r="N54" s="321"/>
      <c r="O54" s="752"/>
      <c r="P54" s="753"/>
      <c r="R54" s="282"/>
      <c r="S54" s="282"/>
      <c r="T54"/>
      <c r="U54" s="282"/>
      <c r="V54" s="282"/>
      <c r="W54" s="282"/>
      <c r="X54" s="282"/>
      <c r="Y54" s="282"/>
      <c r="Z54" s="282"/>
      <c r="AA54" s="282"/>
      <c r="AB54" s="282"/>
      <c r="AC54" s="282"/>
      <c r="AD54" s="282"/>
      <c r="AE54" s="282"/>
      <c r="AF54" s="282"/>
      <c r="AG54" s="282"/>
      <c r="AH54" s="282"/>
      <c r="AI54" s="282"/>
      <c r="AJ54" s="282"/>
    </row>
    <row r="55" spans="1:36" s="140" customFormat="1" ht="20.100000000000001" customHeight="1">
      <c r="A55" s="774"/>
      <c r="B55" s="777"/>
      <c r="C55" s="307">
        <v>3</v>
      </c>
      <c r="D55" s="288"/>
      <c r="E55" s="289"/>
      <c r="F55" s="290"/>
      <c r="G55" s="288"/>
      <c r="H55" s="289"/>
      <c r="I55" s="290"/>
      <c r="J55" s="308"/>
      <c r="K55" s="309"/>
      <c r="L55" s="308"/>
      <c r="M55" s="384">
        <f t="shared" si="5"/>
        <v>0</v>
      </c>
      <c r="N55" s="321"/>
      <c r="O55" s="752"/>
      <c r="P55" s="753"/>
      <c r="R55" s="282"/>
      <c r="S55" s="282"/>
      <c r="T55"/>
      <c r="U55" s="282"/>
      <c r="V55" s="282"/>
      <c r="W55" s="282"/>
      <c r="X55" s="282"/>
      <c r="Y55" s="282"/>
      <c r="Z55" s="282"/>
      <c r="AA55" s="282"/>
      <c r="AB55" s="282"/>
      <c r="AC55" s="282"/>
      <c r="AD55" s="282"/>
      <c r="AE55" s="282"/>
      <c r="AF55" s="282"/>
      <c r="AG55" s="282"/>
      <c r="AH55" s="282"/>
      <c r="AI55" s="282"/>
      <c r="AJ55" s="282"/>
    </row>
    <row r="56" spans="1:36" s="140" customFormat="1" ht="20.100000000000001" customHeight="1">
      <c r="A56" s="774"/>
      <c r="B56" s="777"/>
      <c r="C56" s="307">
        <v>4</v>
      </c>
      <c r="D56" s="288"/>
      <c r="E56" s="289"/>
      <c r="F56" s="290"/>
      <c r="G56" s="288"/>
      <c r="H56" s="289"/>
      <c r="I56" s="319"/>
      <c r="J56" s="320"/>
      <c r="K56" s="309"/>
      <c r="L56" s="308"/>
      <c r="M56" s="384">
        <f t="shared" si="5"/>
        <v>0</v>
      </c>
      <c r="N56" s="321"/>
      <c r="O56" s="752"/>
      <c r="P56" s="753"/>
      <c r="R56" s="282"/>
      <c r="S56" s="282"/>
      <c r="T56"/>
      <c r="U56" s="282"/>
      <c r="V56" s="282"/>
      <c r="W56" s="282"/>
      <c r="X56" s="282"/>
      <c r="Y56" s="282"/>
      <c r="Z56" s="282"/>
      <c r="AA56" s="282"/>
      <c r="AB56" s="282"/>
      <c r="AC56" s="282"/>
      <c r="AD56" s="282"/>
      <c r="AE56" s="282"/>
      <c r="AF56" s="282"/>
      <c r="AG56" s="282"/>
      <c r="AH56" s="282"/>
      <c r="AI56" s="282"/>
      <c r="AJ56" s="282"/>
    </row>
    <row r="57" spans="1:36" s="140" customFormat="1" ht="20.100000000000001" customHeight="1" thickBot="1">
      <c r="A57" s="774"/>
      <c r="B57" s="777"/>
      <c r="C57" s="313">
        <v>5</v>
      </c>
      <c r="D57" s="295"/>
      <c r="E57" s="296"/>
      <c r="F57" s="297"/>
      <c r="G57" s="295"/>
      <c r="H57" s="296"/>
      <c r="I57" s="322"/>
      <c r="J57" s="323"/>
      <c r="K57" s="315"/>
      <c r="L57" s="324"/>
      <c r="M57" s="384">
        <f t="shared" si="5"/>
        <v>0</v>
      </c>
      <c r="N57" s="321"/>
      <c r="O57" s="752"/>
      <c r="P57" s="753"/>
      <c r="R57" s="282"/>
      <c r="S57" s="282"/>
      <c r="T57"/>
      <c r="U57" s="282"/>
      <c r="V57" s="282"/>
      <c r="W57" s="282"/>
      <c r="X57" s="282"/>
      <c r="Y57" s="282"/>
      <c r="Z57" s="282"/>
      <c r="AA57" s="282"/>
      <c r="AB57" s="282"/>
      <c r="AC57" s="282"/>
      <c r="AD57" s="282"/>
      <c r="AE57" s="282"/>
      <c r="AF57" s="282"/>
      <c r="AG57" s="282"/>
      <c r="AH57" s="282"/>
      <c r="AI57" s="282"/>
      <c r="AJ57" s="282"/>
    </row>
    <row r="58" spans="1:36" s="140" customFormat="1" ht="15.75" customHeight="1" thickTop="1">
      <c r="A58" s="775"/>
      <c r="B58" s="778"/>
      <c r="C58" s="666"/>
      <c r="D58" s="667"/>
      <c r="E58" s="667"/>
      <c r="F58" s="667"/>
      <c r="G58" s="667"/>
      <c r="H58" s="667"/>
      <c r="I58" s="780"/>
      <c r="J58" s="325" t="s">
        <v>58</v>
      </c>
      <c r="K58" s="240">
        <f>M58/'生產管理報表 7-1 (週)'!B163</f>
        <v>1.5129652099265842E-2</v>
      </c>
      <c r="L58" s="325" t="s">
        <v>59</v>
      </c>
      <c r="M58" s="385">
        <f>SUM(M53:M57)</f>
        <v>1743.75</v>
      </c>
      <c r="N58" s="754"/>
      <c r="O58" s="755"/>
      <c r="P58" s="756"/>
      <c r="R58" s="282"/>
      <c r="S58" s="282"/>
      <c r="T58"/>
      <c r="U58" s="282"/>
      <c r="V58" s="282"/>
      <c r="W58" s="282"/>
      <c r="X58" s="282"/>
      <c r="Y58" s="282"/>
      <c r="Z58" s="282"/>
      <c r="AA58" s="282"/>
      <c r="AB58" s="282"/>
      <c r="AC58" s="282"/>
      <c r="AD58" s="282"/>
      <c r="AE58" s="282"/>
      <c r="AF58" s="282"/>
      <c r="AG58" s="282"/>
      <c r="AH58" s="282"/>
      <c r="AI58" s="282"/>
      <c r="AJ58" s="282"/>
    </row>
    <row r="59" spans="1:36" s="140" customFormat="1" ht="15.75" customHeight="1">
      <c r="A59" s="765" t="s">
        <v>812</v>
      </c>
      <c r="B59" s="765"/>
      <c r="C59" s="765"/>
      <c r="D59" s="765"/>
      <c r="E59" s="765"/>
      <c r="F59" s="765"/>
      <c r="G59" s="765"/>
      <c r="H59" s="765"/>
      <c r="I59" s="765"/>
      <c r="J59" s="765"/>
      <c r="K59" s="765"/>
      <c r="L59" s="765"/>
      <c r="M59" s="765"/>
      <c r="R59" s="282"/>
      <c r="S59" s="282"/>
      <c r="T59" s="282"/>
      <c r="U59" s="282"/>
    </row>
    <row r="60" spans="1:36" s="141" customFormat="1" ht="15.75" customHeight="1">
      <c r="A60" s="683"/>
      <c r="B60" s="683"/>
      <c r="C60" s="683"/>
      <c r="D60" s="683"/>
      <c r="E60" s="683"/>
      <c r="F60" s="683"/>
      <c r="G60" s="683"/>
      <c r="H60" s="683"/>
      <c r="I60" s="683"/>
      <c r="J60" s="683"/>
      <c r="K60" s="683"/>
      <c r="L60" s="683"/>
      <c r="M60" s="683"/>
    </row>
    <row r="61" spans="1:36" s="140" customFormat="1" ht="15.75" customHeight="1">
      <c r="A61" s="684" t="s">
        <v>194</v>
      </c>
      <c r="B61" s="677">
        <v>1</v>
      </c>
      <c r="C61" s="678"/>
      <c r="D61" s="677">
        <v>2</v>
      </c>
      <c r="E61" s="678"/>
      <c r="F61" s="677">
        <v>3</v>
      </c>
      <c r="G61" s="678"/>
      <c r="H61" s="651">
        <v>4</v>
      </c>
      <c r="I61" s="652"/>
      <c r="J61" s="651">
        <v>5</v>
      </c>
      <c r="K61" s="652"/>
      <c r="L61" s="651">
        <v>6</v>
      </c>
      <c r="M61" s="652"/>
      <c r="N61" s="651">
        <v>7</v>
      </c>
      <c r="O61" s="652"/>
      <c r="P61" s="651">
        <v>8</v>
      </c>
      <c r="Q61" s="652"/>
      <c r="R61" s="282"/>
      <c r="S61" s="282"/>
      <c r="T61" s="282"/>
      <c r="U61" s="282"/>
    </row>
    <row r="62" spans="1:36" s="140" customFormat="1" ht="15.75" customHeight="1">
      <c r="A62" s="685"/>
      <c r="B62" s="679" t="s">
        <v>265</v>
      </c>
      <c r="C62" s="680"/>
      <c r="D62" s="679" t="s">
        <v>216</v>
      </c>
      <c r="E62" s="680"/>
      <c r="F62" s="679" t="s">
        <v>169</v>
      </c>
      <c r="G62" s="680"/>
      <c r="H62" s="681" t="s">
        <v>656</v>
      </c>
      <c r="I62" s="682"/>
      <c r="J62" s="681" t="s">
        <v>192</v>
      </c>
      <c r="K62" s="682"/>
      <c r="L62" s="681" t="s">
        <v>170</v>
      </c>
      <c r="M62" s="682"/>
      <c r="N62" s="681" t="s">
        <v>193</v>
      </c>
      <c r="O62" s="682"/>
      <c r="P62" s="763" t="s">
        <v>221</v>
      </c>
      <c r="Q62" s="764"/>
      <c r="R62" s="282"/>
      <c r="S62" s="282"/>
      <c r="T62" s="282"/>
      <c r="U62" s="282"/>
    </row>
    <row r="63" spans="1:36" s="140" customFormat="1" ht="15.75" customHeight="1">
      <c r="B63" s="283"/>
      <c r="C63" s="284"/>
      <c r="R63" s="282"/>
      <c r="S63" s="282"/>
      <c r="T63" s="282"/>
      <c r="U63" s="282"/>
    </row>
    <row r="64" spans="1:36" s="286" customFormat="1" ht="15.75" customHeight="1">
      <c r="A64" s="651" t="s">
        <v>194</v>
      </c>
      <c r="B64" s="652"/>
      <c r="C64" s="285" t="s">
        <v>47</v>
      </c>
      <c r="D64" s="766" t="s">
        <v>12</v>
      </c>
      <c r="E64" s="675"/>
      <c r="F64" s="767"/>
      <c r="G64" s="768" t="s">
        <v>53</v>
      </c>
      <c r="H64" s="769"/>
      <c r="I64" s="770"/>
      <c r="J64" s="285" t="s">
        <v>54</v>
      </c>
      <c r="K64" s="285" t="s">
        <v>55</v>
      </c>
      <c r="L64" s="285" t="s">
        <v>56</v>
      </c>
      <c r="M64" s="285" t="s">
        <v>11</v>
      </c>
      <c r="N64" s="285" t="s">
        <v>354</v>
      </c>
      <c r="O64" s="771" t="s">
        <v>51</v>
      </c>
      <c r="P64" s="772"/>
    </row>
    <row r="65" spans="1:75" s="140" customFormat="1" ht="20.100000000000001" customHeight="1">
      <c r="A65" s="773">
        <v>1</v>
      </c>
      <c r="B65" s="776" t="s">
        <v>344</v>
      </c>
      <c r="C65" s="287">
        <v>1</v>
      </c>
      <c r="D65" s="288"/>
      <c r="E65" s="289"/>
      <c r="F65" s="289"/>
      <c r="G65" s="288"/>
      <c r="H65" s="289"/>
      <c r="I65" s="290"/>
      <c r="J65" s="287"/>
      <c r="K65" s="293"/>
      <c r="L65" s="287"/>
      <c r="M65" s="381">
        <f>L65*J65</f>
        <v>0</v>
      </c>
      <c r="N65" s="294"/>
      <c r="O65" s="702"/>
      <c r="P65" s="703"/>
      <c r="R65" s="282"/>
      <c r="S65" s="312"/>
      <c r="T65" s="312"/>
      <c r="U65" s="282"/>
    </row>
    <row r="66" spans="1:75" s="140" customFormat="1" ht="20.100000000000001" customHeight="1">
      <c r="A66" s="774"/>
      <c r="B66" s="777"/>
      <c r="C66" s="287">
        <v>2</v>
      </c>
      <c r="D66" s="288"/>
      <c r="E66" s="289"/>
      <c r="F66" s="289"/>
      <c r="G66" s="288"/>
      <c r="H66" s="289"/>
      <c r="I66" s="290"/>
      <c r="J66" s="287"/>
      <c r="K66" s="293"/>
      <c r="L66" s="287"/>
      <c r="M66" s="381">
        <f t="shared" ref="M66:M69" si="6">L66*J66</f>
        <v>0</v>
      </c>
      <c r="N66" s="294"/>
      <c r="O66" s="702"/>
      <c r="P66" s="703"/>
      <c r="R66" s="282"/>
      <c r="S66" s="237"/>
      <c r="T66" s="237"/>
      <c r="U66" s="282"/>
      <c r="V66" s="282"/>
      <c r="W66" s="282"/>
      <c r="X66" s="282"/>
      <c r="Y66" s="282"/>
      <c r="Z66" s="282"/>
      <c r="AA66" s="282"/>
      <c r="AB66" s="282"/>
      <c r="AC66" s="282"/>
      <c r="AD66" s="282"/>
      <c r="AE66" s="282"/>
      <c r="AF66" s="282"/>
      <c r="AG66" s="282"/>
      <c r="AH66" s="282"/>
      <c r="AI66" s="282"/>
      <c r="AJ66" s="282"/>
      <c r="AK66" s="282"/>
      <c r="AL66" s="282"/>
      <c r="AM66" s="282"/>
      <c r="AN66" s="282"/>
      <c r="AO66" s="282"/>
      <c r="AP66" s="282"/>
      <c r="AQ66" s="282"/>
      <c r="AR66" s="282"/>
      <c r="AS66" s="282"/>
      <c r="AT66" s="282"/>
      <c r="AU66" s="282"/>
      <c r="AV66" s="282"/>
      <c r="AW66" s="282"/>
      <c r="AX66" s="282"/>
      <c r="AY66" s="282"/>
      <c r="AZ66" s="282"/>
      <c r="BA66" s="282"/>
      <c r="BB66" s="282"/>
      <c r="BC66" s="282"/>
      <c r="BD66" s="282"/>
      <c r="BE66" s="282"/>
      <c r="BF66" s="282"/>
      <c r="BG66" s="282"/>
      <c r="BH66" s="282"/>
      <c r="BI66" s="282"/>
      <c r="BJ66" s="282"/>
      <c r="BK66" s="282"/>
      <c r="BL66" s="282"/>
      <c r="BM66" s="282"/>
      <c r="BN66" s="282"/>
      <c r="BO66" s="282"/>
      <c r="BP66" s="282"/>
      <c r="BQ66" s="282"/>
      <c r="BR66" s="282"/>
      <c r="BS66" s="282"/>
      <c r="BT66" s="282"/>
      <c r="BU66" s="282"/>
      <c r="BV66" s="282"/>
      <c r="BW66" s="282"/>
    </row>
    <row r="67" spans="1:75" s="140" customFormat="1" ht="20.100000000000001" customHeight="1">
      <c r="A67" s="774"/>
      <c r="B67" s="777"/>
      <c r="C67" s="287">
        <v>3</v>
      </c>
      <c r="D67" s="288"/>
      <c r="E67" s="289"/>
      <c r="F67" s="289"/>
      <c r="G67" s="288"/>
      <c r="H67" s="289"/>
      <c r="I67" s="319"/>
      <c r="J67" s="287"/>
      <c r="K67" s="293"/>
      <c r="L67" s="287"/>
      <c r="M67" s="381">
        <f t="shared" si="6"/>
        <v>0</v>
      </c>
      <c r="N67" s="294"/>
      <c r="O67" s="779"/>
      <c r="P67" s="753"/>
      <c r="R67" s="282"/>
      <c r="S67" s="312"/>
      <c r="T67" s="312"/>
      <c r="U67" s="282"/>
      <c r="V67" s="282"/>
      <c r="W67" s="282"/>
      <c r="X67" s="282"/>
      <c r="Y67" s="282"/>
      <c r="Z67" s="282"/>
      <c r="AA67" s="282"/>
      <c r="AB67" s="282"/>
      <c r="AC67" s="282"/>
      <c r="AD67" s="282"/>
      <c r="AE67" s="282"/>
      <c r="AF67" s="282"/>
      <c r="AG67" s="282"/>
      <c r="AH67" s="282"/>
      <c r="AI67" s="282"/>
      <c r="AJ67" s="282"/>
      <c r="AK67" s="282"/>
      <c r="AL67" s="282"/>
      <c r="AM67" s="282"/>
      <c r="AN67" s="282"/>
      <c r="AO67" s="282"/>
      <c r="AP67" s="282"/>
      <c r="AQ67" s="282"/>
      <c r="AR67" s="282"/>
      <c r="AS67" s="282"/>
      <c r="AT67" s="282"/>
      <c r="AU67" s="282"/>
      <c r="AV67" s="282"/>
      <c r="AW67" s="282"/>
      <c r="AX67" s="282"/>
      <c r="AY67" s="282"/>
      <c r="AZ67" s="282"/>
      <c r="BA67" s="282"/>
      <c r="BB67" s="282"/>
      <c r="BC67" s="282"/>
      <c r="BD67" s="282"/>
      <c r="BE67" s="282"/>
      <c r="BF67" s="282"/>
      <c r="BG67" s="282"/>
      <c r="BH67" s="282"/>
      <c r="BI67" s="282"/>
      <c r="BJ67" s="282"/>
      <c r="BK67" s="282"/>
      <c r="BL67" s="282"/>
      <c r="BM67" s="282"/>
      <c r="BN67" s="282"/>
      <c r="BO67" s="282"/>
      <c r="BP67" s="282"/>
      <c r="BQ67" s="282"/>
      <c r="BR67" s="282"/>
      <c r="BS67" s="282"/>
      <c r="BT67" s="282"/>
      <c r="BU67" s="282"/>
      <c r="BV67" s="282"/>
      <c r="BW67" s="282"/>
    </row>
    <row r="68" spans="1:75" s="140" customFormat="1" ht="20.100000000000001" customHeight="1">
      <c r="A68" s="774"/>
      <c r="B68" s="777"/>
      <c r="C68" s="287">
        <v>4</v>
      </c>
      <c r="D68" s="288"/>
      <c r="E68" s="289"/>
      <c r="F68" s="289"/>
      <c r="G68" s="288"/>
      <c r="H68" s="289"/>
      <c r="I68" s="290"/>
      <c r="J68" s="287"/>
      <c r="K68" s="293"/>
      <c r="L68" s="287"/>
      <c r="M68" s="381">
        <f t="shared" si="6"/>
        <v>0</v>
      </c>
      <c r="N68" s="294"/>
      <c r="O68" s="779"/>
      <c r="P68" s="753"/>
      <c r="R68" s="282"/>
      <c r="S68" s="237"/>
      <c r="T68" s="237"/>
      <c r="U68" s="282"/>
      <c r="V68" s="282"/>
      <c r="W68" s="282"/>
      <c r="X68" s="282"/>
      <c r="Y68" s="282"/>
      <c r="Z68" s="282"/>
      <c r="AA68" s="282"/>
      <c r="AB68" s="282"/>
      <c r="AC68" s="282"/>
      <c r="AD68" s="282"/>
      <c r="AE68" s="282"/>
      <c r="AF68" s="282"/>
      <c r="AG68" s="282"/>
      <c r="AH68" s="282"/>
      <c r="AI68" s="282"/>
      <c r="AJ68" s="282"/>
      <c r="AK68" s="282"/>
      <c r="AL68" s="282"/>
      <c r="AM68" s="282"/>
      <c r="AN68" s="282"/>
      <c r="AO68" s="282"/>
      <c r="AP68" s="282"/>
      <c r="AQ68" s="282"/>
      <c r="AR68" s="282"/>
      <c r="AS68" s="282"/>
      <c r="AT68" s="282"/>
      <c r="AU68" s="282"/>
      <c r="AV68" s="282"/>
      <c r="AW68" s="282"/>
      <c r="AX68" s="282"/>
      <c r="AY68" s="282"/>
      <c r="AZ68" s="282"/>
      <c r="BA68" s="282"/>
      <c r="BB68" s="282"/>
      <c r="BC68" s="282"/>
      <c r="BD68" s="282"/>
      <c r="BE68" s="282"/>
      <c r="BF68" s="282"/>
      <c r="BG68" s="282"/>
      <c r="BH68" s="282"/>
      <c r="BI68" s="282"/>
      <c r="BJ68" s="282"/>
      <c r="BK68" s="282"/>
      <c r="BL68" s="282"/>
      <c r="BM68" s="282"/>
      <c r="BN68" s="282"/>
      <c r="BO68" s="282"/>
      <c r="BP68" s="282"/>
      <c r="BQ68" s="282"/>
      <c r="BR68" s="282"/>
      <c r="BS68" s="282"/>
      <c r="BT68" s="282"/>
      <c r="BU68" s="282"/>
      <c r="BV68" s="282"/>
      <c r="BW68" s="282"/>
    </row>
    <row r="69" spans="1:75" s="140" customFormat="1" ht="20.100000000000001" customHeight="1" thickBot="1">
      <c r="A69" s="774"/>
      <c r="B69" s="777"/>
      <c r="C69" s="287">
        <v>5</v>
      </c>
      <c r="D69" s="295"/>
      <c r="E69" s="296"/>
      <c r="F69" s="296"/>
      <c r="G69" s="288"/>
      <c r="H69" s="289"/>
      <c r="I69" s="290"/>
      <c r="J69" s="298"/>
      <c r="K69" s="299"/>
      <c r="L69" s="298"/>
      <c r="M69" s="382">
        <f t="shared" si="6"/>
        <v>0</v>
      </c>
      <c r="N69" s="294"/>
      <c r="O69" s="779"/>
      <c r="P69" s="753"/>
      <c r="R69" s="282"/>
      <c r="S69" s="312"/>
      <c r="T69" s="312"/>
      <c r="U69" s="282"/>
      <c r="V69" s="282"/>
      <c r="W69" s="282"/>
      <c r="X69" s="282"/>
      <c r="Y69" s="282"/>
      <c r="Z69" s="282"/>
      <c r="AA69" s="282"/>
      <c r="AB69" s="282"/>
      <c r="AC69" s="282"/>
      <c r="AD69" s="282"/>
      <c r="AE69" s="282"/>
      <c r="AF69" s="282"/>
      <c r="AG69" s="282"/>
      <c r="AH69" s="282"/>
      <c r="AI69" s="282"/>
      <c r="AJ69" s="282"/>
      <c r="AK69" s="282"/>
      <c r="AL69" s="282"/>
      <c r="AM69" s="282"/>
      <c r="AN69" s="282"/>
      <c r="AO69" s="282"/>
      <c r="AP69" s="282"/>
      <c r="AQ69" s="282"/>
      <c r="AR69" s="282"/>
      <c r="AS69" s="282"/>
      <c r="AT69" s="282"/>
      <c r="AU69" s="282"/>
      <c r="AV69" s="282"/>
      <c r="AW69" s="282"/>
      <c r="AX69" s="282"/>
      <c r="AY69" s="282"/>
      <c r="AZ69" s="282"/>
      <c r="BA69" s="282"/>
      <c r="BB69" s="282"/>
      <c r="BC69" s="282"/>
      <c r="BD69" s="282"/>
      <c r="BE69" s="282"/>
      <c r="BF69" s="282"/>
      <c r="BG69" s="282"/>
      <c r="BH69" s="282"/>
      <c r="BI69" s="282"/>
      <c r="BJ69" s="282"/>
      <c r="BK69" s="282"/>
      <c r="BL69" s="282"/>
      <c r="BM69" s="282"/>
      <c r="BN69" s="282"/>
      <c r="BO69" s="282"/>
      <c r="BP69" s="282"/>
      <c r="BQ69" s="282"/>
      <c r="BR69" s="282"/>
      <c r="BS69" s="282"/>
      <c r="BT69" s="282"/>
      <c r="BU69" s="282"/>
      <c r="BV69" s="282"/>
      <c r="BW69" s="282"/>
    </row>
    <row r="70" spans="1:75" s="140" customFormat="1" ht="15.75" customHeight="1" thickTop="1">
      <c r="A70" s="775"/>
      <c r="B70" s="778"/>
      <c r="C70" s="666"/>
      <c r="D70" s="667"/>
      <c r="E70" s="667"/>
      <c r="F70" s="667"/>
      <c r="G70" s="667"/>
      <c r="H70" s="667"/>
      <c r="I70" s="780"/>
      <c r="J70" s="300" t="s">
        <v>58</v>
      </c>
      <c r="K70" s="240">
        <f>M70/'生產管理報表 7-1 (週)'!$B$174</f>
        <v>0</v>
      </c>
      <c r="L70" s="300" t="s">
        <v>59</v>
      </c>
      <c r="M70" s="383">
        <f>SUM(M65:M69)</f>
        <v>0</v>
      </c>
      <c r="N70" s="742"/>
      <c r="O70" s="743"/>
      <c r="P70" s="744"/>
      <c r="R70" s="282"/>
      <c r="S70" s="237"/>
      <c r="T70" s="237"/>
      <c r="U70" s="282"/>
      <c r="V70" s="282"/>
      <c r="W70" s="282"/>
      <c r="X70" s="282"/>
      <c r="Y70" s="282"/>
      <c r="Z70" s="282"/>
      <c r="AA70" s="282"/>
      <c r="AB70" s="282"/>
      <c r="AC70" s="282"/>
      <c r="AD70" s="282"/>
      <c r="AE70" s="282"/>
      <c r="AF70" s="282"/>
      <c r="AG70" s="282"/>
      <c r="AH70" s="282"/>
      <c r="AI70" s="282"/>
      <c r="AJ70" s="282"/>
      <c r="AK70" s="282"/>
      <c r="AL70" s="282"/>
      <c r="AM70" s="282"/>
      <c r="AN70" s="282"/>
      <c r="AO70" s="282"/>
      <c r="AP70" s="282"/>
      <c r="AQ70" s="282"/>
      <c r="AR70" s="282"/>
      <c r="AS70" s="282"/>
      <c r="AT70" s="282"/>
      <c r="AU70" s="282"/>
      <c r="AV70" s="282"/>
      <c r="AW70" s="282"/>
      <c r="AX70" s="282"/>
      <c r="AY70" s="282"/>
      <c r="AZ70" s="282"/>
      <c r="BA70" s="282"/>
      <c r="BB70" s="282"/>
      <c r="BC70" s="282"/>
      <c r="BD70" s="282"/>
      <c r="BE70" s="282"/>
      <c r="BF70" s="282"/>
      <c r="BG70" s="282"/>
      <c r="BH70" s="282"/>
      <c r="BI70" s="282"/>
      <c r="BJ70" s="282"/>
      <c r="BK70" s="282"/>
      <c r="BL70" s="282"/>
      <c r="BM70" s="282"/>
      <c r="BN70" s="282"/>
      <c r="BO70" s="282"/>
      <c r="BP70" s="282"/>
      <c r="BQ70" s="282"/>
      <c r="BR70" s="282"/>
      <c r="BS70" s="282"/>
      <c r="BT70" s="282"/>
      <c r="BU70" s="282"/>
      <c r="BV70" s="282"/>
      <c r="BW70" s="282"/>
    </row>
    <row r="71" spans="1:75" s="140" customFormat="1" ht="15.75" customHeight="1">
      <c r="B71" s="283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302"/>
      <c r="O71" s="302"/>
      <c r="P71" s="302"/>
      <c r="R71" s="282"/>
      <c r="S71" s="312"/>
      <c r="T71" s="312"/>
      <c r="U71" s="282"/>
      <c r="V71" s="282"/>
      <c r="W71" s="282"/>
      <c r="X71" s="282"/>
      <c r="Y71" s="282"/>
      <c r="Z71" s="282"/>
      <c r="AA71" s="282"/>
      <c r="AB71" s="282"/>
      <c r="AC71" s="282"/>
      <c r="AD71" s="282"/>
      <c r="AE71" s="282"/>
      <c r="AF71" s="282"/>
      <c r="AG71" s="282"/>
      <c r="AH71" s="282"/>
      <c r="AI71" s="282"/>
      <c r="AJ71" s="282"/>
      <c r="AK71" s="282"/>
      <c r="AL71" s="282"/>
      <c r="AM71" s="282"/>
      <c r="AN71" s="282"/>
      <c r="AO71" s="282"/>
      <c r="AP71" s="282"/>
      <c r="AQ71" s="282"/>
      <c r="AR71" s="282"/>
      <c r="AS71" s="282"/>
      <c r="AT71" s="282"/>
      <c r="AU71" s="282"/>
      <c r="AV71" s="282"/>
      <c r="AW71" s="282"/>
      <c r="AX71" s="282"/>
      <c r="AY71" s="282"/>
      <c r="AZ71" s="282"/>
      <c r="BA71" s="282"/>
      <c r="BB71" s="282"/>
      <c r="BC71" s="282"/>
      <c r="BD71" s="282"/>
      <c r="BE71" s="282"/>
      <c r="BF71" s="282"/>
      <c r="BG71" s="282"/>
      <c r="BH71" s="282"/>
      <c r="BI71" s="282"/>
      <c r="BJ71" s="282"/>
      <c r="BK71" s="282"/>
      <c r="BL71" s="282"/>
      <c r="BM71" s="282"/>
      <c r="BN71" s="282"/>
      <c r="BO71" s="282"/>
      <c r="BP71" s="282"/>
      <c r="BQ71" s="282"/>
      <c r="BR71" s="282"/>
      <c r="BS71" s="282"/>
      <c r="BT71" s="282"/>
      <c r="BU71" s="282"/>
      <c r="BV71" s="282"/>
      <c r="BW71" s="282"/>
    </row>
    <row r="72" spans="1:75" s="140" customFormat="1" ht="15.75" customHeight="1">
      <c r="A72" s="651" t="s">
        <v>194</v>
      </c>
      <c r="B72" s="652"/>
      <c r="C72" s="303" t="s">
        <v>47</v>
      </c>
      <c r="D72" s="674" t="s">
        <v>12</v>
      </c>
      <c r="E72" s="675"/>
      <c r="F72" s="676"/>
      <c r="G72" s="674" t="s">
        <v>53</v>
      </c>
      <c r="H72" s="675"/>
      <c r="I72" s="676"/>
      <c r="J72" s="305" t="s">
        <v>54</v>
      </c>
      <c r="K72" s="305" t="s">
        <v>55</v>
      </c>
      <c r="L72" s="305" t="s">
        <v>56</v>
      </c>
      <c r="M72" s="305" t="s">
        <v>11</v>
      </c>
      <c r="N72" s="306" t="s">
        <v>354</v>
      </c>
      <c r="O72" s="745" t="s">
        <v>51</v>
      </c>
      <c r="P72" s="746"/>
      <c r="R72" s="282"/>
      <c r="S72" s="237"/>
      <c r="T72" s="237"/>
      <c r="U72" s="282"/>
      <c r="V72" s="282"/>
      <c r="W72" s="282"/>
      <c r="X72" s="282"/>
      <c r="Y72" s="282"/>
      <c r="Z72" s="282"/>
      <c r="AA72" s="282"/>
      <c r="AB72" s="282"/>
      <c r="AC72" s="282"/>
      <c r="AD72" s="282"/>
      <c r="AE72" s="282"/>
      <c r="AF72" s="282"/>
      <c r="AG72" s="282"/>
      <c r="AH72" s="282"/>
      <c r="AI72" s="282"/>
      <c r="AJ72" s="282"/>
    </row>
    <row r="73" spans="1:75" s="140" customFormat="1" ht="20.100000000000001" customHeight="1">
      <c r="A73" s="773">
        <v>2</v>
      </c>
      <c r="B73" s="776" t="s">
        <v>217</v>
      </c>
      <c r="C73" s="307">
        <v>1</v>
      </c>
      <c r="D73" s="288"/>
      <c r="E73" s="289"/>
      <c r="F73" s="290"/>
      <c r="G73" s="288"/>
      <c r="H73" s="289"/>
      <c r="I73" s="290"/>
      <c r="J73" s="308"/>
      <c r="K73" s="309"/>
      <c r="L73" s="308"/>
      <c r="M73" s="310">
        <f t="shared" ref="M73:M77" si="7">L73*J73</f>
        <v>0</v>
      </c>
      <c r="N73" s="311"/>
      <c r="O73" s="747"/>
      <c r="P73" s="748"/>
      <c r="R73" s="282"/>
      <c r="S73" s="312"/>
      <c r="T73" s="312"/>
      <c r="U73" s="282"/>
      <c r="V73" s="282"/>
      <c r="W73" s="282"/>
      <c r="X73" s="282"/>
      <c r="Y73" s="282"/>
      <c r="Z73" s="282"/>
      <c r="AA73" s="282"/>
      <c r="AB73" s="282"/>
      <c r="AC73" s="282"/>
      <c r="AD73" s="282"/>
      <c r="AE73" s="282"/>
      <c r="AF73" s="282"/>
      <c r="AG73" s="282"/>
      <c r="AH73" s="282"/>
      <c r="AI73" s="282"/>
      <c r="AJ73" s="282"/>
    </row>
    <row r="74" spans="1:75" s="140" customFormat="1" ht="20.100000000000001" customHeight="1">
      <c r="A74" s="774"/>
      <c r="B74" s="777"/>
      <c r="C74" s="307">
        <v>2</v>
      </c>
      <c r="D74" s="288"/>
      <c r="E74" s="289"/>
      <c r="F74" s="290"/>
      <c r="G74" s="288"/>
      <c r="H74" s="289"/>
      <c r="I74" s="290"/>
      <c r="J74" s="308"/>
      <c r="K74" s="309"/>
      <c r="L74" s="308"/>
      <c r="M74" s="310">
        <f t="shared" si="7"/>
        <v>0</v>
      </c>
      <c r="N74" s="311"/>
      <c r="O74" s="747"/>
      <c r="P74" s="748"/>
      <c r="R74" s="282"/>
      <c r="S74" s="237"/>
      <c r="T74" s="237"/>
      <c r="U74" s="282"/>
      <c r="V74" s="282"/>
      <c r="W74" s="282"/>
      <c r="X74" s="282"/>
      <c r="Y74" s="282"/>
      <c r="Z74" s="282"/>
      <c r="AA74" s="282"/>
      <c r="AB74" s="282"/>
      <c r="AC74" s="282"/>
      <c r="AD74" s="282"/>
      <c r="AE74" s="282"/>
      <c r="AF74" s="282"/>
      <c r="AG74" s="282"/>
      <c r="AH74" s="282"/>
      <c r="AI74" s="282"/>
      <c r="AJ74" s="282"/>
    </row>
    <row r="75" spans="1:75" s="140" customFormat="1" ht="20.100000000000001" customHeight="1">
      <c r="A75" s="774"/>
      <c r="B75" s="777"/>
      <c r="C75" s="307">
        <v>3</v>
      </c>
      <c r="D75" s="288"/>
      <c r="E75" s="289"/>
      <c r="F75" s="290"/>
      <c r="G75" s="288"/>
      <c r="H75" s="289"/>
      <c r="I75" s="290"/>
      <c r="J75" s="308"/>
      <c r="K75" s="309"/>
      <c r="L75" s="308"/>
      <c r="M75" s="310">
        <f t="shared" si="7"/>
        <v>0</v>
      </c>
      <c r="N75" s="311"/>
      <c r="O75" s="747"/>
      <c r="P75" s="748"/>
      <c r="R75" s="282"/>
      <c r="S75" s="312"/>
      <c r="T75" s="312"/>
      <c r="U75" s="282"/>
      <c r="V75" s="282"/>
      <c r="W75" s="282"/>
      <c r="X75" s="282"/>
      <c r="Y75" s="282"/>
      <c r="Z75" s="282"/>
      <c r="AA75" s="282"/>
      <c r="AB75" s="282"/>
      <c r="AC75" s="282"/>
      <c r="AD75" s="282"/>
      <c r="AE75" s="282"/>
      <c r="AF75" s="282"/>
      <c r="AG75" s="282"/>
      <c r="AH75" s="282"/>
    </row>
    <row r="76" spans="1:75" s="140" customFormat="1" ht="20.100000000000001" customHeight="1">
      <c r="A76" s="774"/>
      <c r="B76" s="777"/>
      <c r="C76" s="307">
        <v>4</v>
      </c>
      <c r="D76" s="288"/>
      <c r="E76" s="289"/>
      <c r="F76" s="290"/>
      <c r="G76" s="288"/>
      <c r="H76" s="289"/>
      <c r="I76" s="290"/>
      <c r="J76" s="308"/>
      <c r="K76" s="309"/>
      <c r="L76" s="308"/>
      <c r="M76" s="310">
        <f t="shared" si="7"/>
        <v>0</v>
      </c>
      <c r="N76" s="311"/>
      <c r="O76" s="747"/>
      <c r="P76" s="748"/>
      <c r="R76" s="282"/>
      <c r="S76" s="237"/>
      <c r="T76" s="237"/>
      <c r="U76" s="282"/>
      <c r="V76" s="282"/>
      <c r="W76" s="282"/>
      <c r="X76" s="282"/>
      <c r="Y76" s="282"/>
      <c r="Z76" s="282"/>
      <c r="AA76" s="282"/>
      <c r="AB76" s="282"/>
      <c r="AC76" s="282"/>
      <c r="AD76" s="282"/>
      <c r="AE76" s="282"/>
      <c r="AF76" s="282"/>
      <c r="AG76" s="282"/>
      <c r="AH76" s="282"/>
    </row>
    <row r="77" spans="1:75" s="140" customFormat="1" ht="20.100000000000001" customHeight="1" thickBot="1">
      <c r="A77" s="774"/>
      <c r="B77" s="777"/>
      <c r="C77" s="313">
        <v>5</v>
      </c>
      <c r="D77" s="295"/>
      <c r="E77" s="296"/>
      <c r="F77" s="297"/>
      <c r="G77" s="295"/>
      <c r="H77" s="296"/>
      <c r="I77" s="297"/>
      <c r="J77" s="314"/>
      <c r="K77" s="315"/>
      <c r="L77" s="314"/>
      <c r="M77" s="316">
        <f t="shared" si="7"/>
        <v>0</v>
      </c>
      <c r="N77" s="317"/>
      <c r="O77" s="747"/>
      <c r="P77" s="748"/>
      <c r="R77" s="282"/>
      <c r="S77" s="282"/>
      <c r="T77" s="282"/>
      <c r="U77" s="282"/>
      <c r="V77" s="282"/>
      <c r="W77" s="282"/>
      <c r="X77" s="282"/>
      <c r="Y77" s="282"/>
      <c r="Z77" s="282"/>
      <c r="AA77" s="282"/>
      <c r="AB77" s="282"/>
      <c r="AC77" s="282"/>
      <c r="AD77" s="282"/>
      <c r="AE77" s="282"/>
      <c r="AF77" s="282"/>
      <c r="AG77" s="282"/>
      <c r="AH77" s="282"/>
    </row>
    <row r="78" spans="1:75" s="140" customFormat="1" ht="15.75" customHeight="1" thickTop="1">
      <c r="A78" s="775"/>
      <c r="B78" s="778"/>
      <c r="C78" s="666"/>
      <c r="D78" s="667"/>
      <c r="E78" s="667"/>
      <c r="F78" s="667"/>
      <c r="G78" s="667"/>
      <c r="H78" s="667"/>
      <c r="I78" s="780"/>
      <c r="J78" s="300" t="s">
        <v>58</v>
      </c>
      <c r="K78" s="240">
        <f>M78/'生產管理報表 7-1 (週)'!$B$174</f>
        <v>0</v>
      </c>
      <c r="L78" s="300" t="s">
        <v>59</v>
      </c>
      <c r="M78" s="301">
        <f>SUM(M73:M77)</f>
        <v>0</v>
      </c>
      <c r="N78" s="749"/>
      <c r="O78" s="750"/>
      <c r="P78" s="751"/>
      <c r="R78" s="282"/>
      <c r="S78" s="282"/>
      <c r="T78" s="282"/>
      <c r="U78" s="282"/>
      <c r="V78" s="282"/>
      <c r="W78" s="282"/>
      <c r="X78" s="282"/>
      <c r="Y78" s="282"/>
      <c r="Z78" s="282"/>
      <c r="AA78" s="282"/>
      <c r="AB78" s="282"/>
      <c r="AC78" s="282"/>
      <c r="AD78" s="282"/>
      <c r="AE78" s="282"/>
      <c r="AF78" s="282"/>
      <c r="AG78" s="282"/>
      <c r="AH78" s="282"/>
    </row>
    <row r="79" spans="1:75" s="140" customFormat="1" ht="15.75" customHeight="1">
      <c r="B79" s="283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318"/>
      <c r="O79" s="318"/>
      <c r="P79" s="318"/>
      <c r="R79" s="282"/>
      <c r="S79" s="282"/>
      <c r="T79" s="282"/>
      <c r="U79" s="282"/>
      <c r="V79" s="282"/>
      <c r="W79" s="282"/>
      <c r="X79" s="282"/>
      <c r="Y79" s="282"/>
      <c r="Z79" s="282"/>
      <c r="AA79" s="282"/>
      <c r="AB79" s="282"/>
      <c r="AC79" s="282"/>
      <c r="AD79" s="282"/>
      <c r="AE79" s="282"/>
      <c r="AF79" s="282"/>
      <c r="AG79" s="282"/>
      <c r="AH79" s="282"/>
    </row>
    <row r="80" spans="1:75" s="140" customFormat="1" ht="15.75" customHeight="1">
      <c r="A80" s="651" t="s">
        <v>194</v>
      </c>
      <c r="B80" s="652"/>
      <c r="C80" s="303" t="s">
        <v>47</v>
      </c>
      <c r="D80" s="674" t="s">
        <v>12</v>
      </c>
      <c r="E80" s="675"/>
      <c r="F80" s="676"/>
      <c r="G80" s="674" t="s">
        <v>53</v>
      </c>
      <c r="H80" s="675"/>
      <c r="I80" s="767"/>
      <c r="J80" s="304" t="s">
        <v>54</v>
      </c>
      <c r="K80" s="305" t="s">
        <v>55</v>
      </c>
      <c r="L80" s="305" t="s">
        <v>56</v>
      </c>
      <c r="M80" s="305" t="s">
        <v>11</v>
      </c>
      <c r="N80" s="306" t="s">
        <v>354</v>
      </c>
      <c r="O80" s="757" t="s">
        <v>51</v>
      </c>
      <c r="P80" s="758"/>
      <c r="R80" s="282"/>
      <c r="S80" s="282"/>
      <c r="T80" s="282"/>
      <c r="U80" s="282"/>
      <c r="V80" s="282"/>
      <c r="W80" s="282"/>
      <c r="X80" s="282"/>
      <c r="Y80" s="282"/>
      <c r="Z80" s="282"/>
      <c r="AA80" s="282"/>
      <c r="AB80" s="282"/>
      <c r="AC80" s="282"/>
      <c r="AD80" s="282"/>
      <c r="AE80" s="282"/>
      <c r="AF80" s="282"/>
      <c r="AG80" s="282"/>
      <c r="AH80" s="282"/>
      <c r="AI80" s="282"/>
      <c r="AJ80" s="282"/>
    </row>
    <row r="81" spans="1:75" s="140" customFormat="1" ht="45.75" customHeight="1">
      <c r="A81" s="773">
        <v>3</v>
      </c>
      <c r="B81" s="776" t="s">
        <v>610</v>
      </c>
      <c r="C81" s="307">
        <v>1</v>
      </c>
      <c r="D81" s="288" t="s">
        <v>703</v>
      </c>
      <c r="E81" s="289"/>
      <c r="F81" s="290"/>
      <c r="G81" s="290" t="s">
        <v>701</v>
      </c>
      <c r="H81" s="289"/>
      <c r="I81" s="290"/>
      <c r="J81" s="308">
        <v>13.95</v>
      </c>
      <c r="K81" s="309">
        <v>8.8340397202523666E-3</v>
      </c>
      <c r="L81" s="308">
        <v>137</v>
      </c>
      <c r="M81" s="384">
        <f t="shared" ref="M81:M85" si="8">L81*J81</f>
        <v>1911.1499999999999</v>
      </c>
      <c r="N81" s="321"/>
      <c r="O81" s="781" t="s">
        <v>820</v>
      </c>
      <c r="P81" s="782"/>
      <c r="R81" s="282"/>
      <c r="S81" s="282"/>
      <c r="T81" s="282"/>
      <c r="U81" s="282"/>
      <c r="V81" s="282"/>
      <c r="W81" s="282"/>
      <c r="X81" s="282"/>
      <c r="Y81" s="282"/>
      <c r="Z81" s="282"/>
      <c r="AA81" s="282"/>
      <c r="AB81" s="282"/>
      <c r="AC81" s="282"/>
      <c r="AD81" s="282"/>
      <c r="AE81" s="282"/>
      <c r="AF81" s="282"/>
      <c r="AG81" s="282"/>
      <c r="AH81" s="282"/>
      <c r="AI81" s="282"/>
      <c r="AJ81" s="282"/>
    </row>
    <row r="82" spans="1:75" s="140" customFormat="1" ht="20.100000000000001" customHeight="1">
      <c r="A82" s="774"/>
      <c r="B82" s="777"/>
      <c r="C82" s="307">
        <v>2</v>
      </c>
      <c r="D82" s="288"/>
      <c r="E82" s="289"/>
      <c r="F82" s="290"/>
      <c r="G82" s="288"/>
      <c r="H82" s="289"/>
      <c r="I82" s="290"/>
      <c r="J82" s="308"/>
      <c r="K82" s="309"/>
      <c r="L82" s="308"/>
      <c r="M82" s="384">
        <f t="shared" si="8"/>
        <v>0</v>
      </c>
      <c r="N82" s="321"/>
      <c r="O82" s="752"/>
      <c r="P82" s="753"/>
      <c r="R82" s="282"/>
      <c r="S82" s="282"/>
      <c r="T82"/>
      <c r="U82" s="282"/>
      <c r="V82" s="282"/>
      <c r="W82" s="282"/>
      <c r="X82" s="282"/>
      <c r="Y82" s="282"/>
      <c r="Z82" s="282"/>
      <c r="AA82" s="282"/>
      <c r="AB82" s="282"/>
      <c r="AC82" s="282"/>
      <c r="AD82" s="282"/>
      <c r="AE82" s="282"/>
      <c r="AF82" s="282"/>
      <c r="AG82" s="282"/>
      <c r="AH82" s="282"/>
      <c r="AI82" s="282"/>
      <c r="AJ82" s="282"/>
    </row>
    <row r="83" spans="1:75" s="140" customFormat="1" ht="20.100000000000001" customHeight="1">
      <c r="A83" s="774"/>
      <c r="B83" s="777"/>
      <c r="C83" s="307">
        <v>3</v>
      </c>
      <c r="D83" s="288"/>
      <c r="E83" s="289"/>
      <c r="F83" s="290"/>
      <c r="G83" s="288"/>
      <c r="H83" s="289"/>
      <c r="I83" s="290"/>
      <c r="J83" s="308"/>
      <c r="K83" s="309"/>
      <c r="L83" s="308"/>
      <c r="M83" s="384">
        <f t="shared" si="8"/>
        <v>0</v>
      </c>
      <c r="N83" s="321"/>
      <c r="O83" s="752"/>
      <c r="P83" s="753"/>
      <c r="R83" s="282"/>
      <c r="S83" s="282"/>
      <c r="T83"/>
      <c r="U83" s="282"/>
      <c r="V83" s="282"/>
      <c r="W83" s="282"/>
      <c r="X83" s="282"/>
      <c r="Y83" s="282"/>
      <c r="Z83" s="282"/>
      <c r="AA83" s="282"/>
      <c r="AB83" s="282"/>
      <c r="AC83" s="282"/>
      <c r="AD83" s="282"/>
      <c r="AE83" s="282"/>
      <c r="AF83" s="282"/>
      <c r="AG83" s="282"/>
      <c r="AH83" s="282"/>
      <c r="AI83" s="282"/>
      <c r="AJ83" s="282"/>
    </row>
    <row r="84" spans="1:75" s="140" customFormat="1" ht="20.100000000000001" customHeight="1">
      <c r="A84" s="774"/>
      <c r="B84" s="777"/>
      <c r="C84" s="307">
        <v>4</v>
      </c>
      <c r="D84" s="288"/>
      <c r="E84" s="289"/>
      <c r="F84" s="290"/>
      <c r="G84" s="288"/>
      <c r="H84" s="289"/>
      <c r="I84" s="319"/>
      <c r="J84" s="320"/>
      <c r="K84" s="309"/>
      <c r="L84" s="308"/>
      <c r="M84" s="384">
        <f t="shared" si="8"/>
        <v>0</v>
      </c>
      <c r="N84" s="321"/>
      <c r="O84" s="752"/>
      <c r="P84" s="753"/>
      <c r="R84" s="282"/>
      <c r="S84" s="282"/>
      <c r="T84"/>
      <c r="U84" s="282"/>
      <c r="V84" s="282"/>
      <c r="W84" s="282"/>
      <c r="X84" s="282"/>
      <c r="Y84" s="282"/>
      <c r="Z84" s="282"/>
      <c r="AA84" s="282"/>
      <c r="AB84" s="282"/>
      <c r="AC84" s="282"/>
      <c r="AD84" s="282"/>
      <c r="AE84" s="282"/>
      <c r="AF84" s="282"/>
      <c r="AG84" s="282"/>
      <c r="AH84" s="282"/>
      <c r="AI84" s="282"/>
      <c r="AJ84" s="282"/>
    </row>
    <row r="85" spans="1:75" s="140" customFormat="1" ht="20.100000000000001" customHeight="1" thickBot="1">
      <c r="A85" s="774"/>
      <c r="B85" s="777"/>
      <c r="C85" s="313">
        <v>5</v>
      </c>
      <c r="D85" s="295"/>
      <c r="E85" s="296"/>
      <c r="F85" s="297"/>
      <c r="G85" s="295"/>
      <c r="H85" s="296"/>
      <c r="I85" s="322"/>
      <c r="J85" s="323"/>
      <c r="K85" s="315"/>
      <c r="L85" s="324"/>
      <c r="M85" s="384">
        <f t="shared" si="8"/>
        <v>0</v>
      </c>
      <c r="N85" s="321"/>
      <c r="O85" s="752"/>
      <c r="P85" s="753"/>
      <c r="R85" s="282"/>
      <c r="S85" s="282"/>
      <c r="T85"/>
      <c r="U85" s="282"/>
      <c r="V85" s="282"/>
      <c r="W85" s="282"/>
      <c r="X85" s="282"/>
      <c r="Y85" s="282"/>
      <c r="Z85" s="282"/>
      <c r="AA85" s="282"/>
      <c r="AB85" s="282"/>
      <c r="AC85" s="282"/>
      <c r="AD85" s="282"/>
      <c r="AE85" s="282"/>
      <c r="AF85" s="282"/>
      <c r="AG85" s="282"/>
      <c r="AH85" s="282"/>
      <c r="AI85" s="282"/>
      <c r="AJ85" s="282"/>
    </row>
    <row r="86" spans="1:75" s="140" customFormat="1" ht="15.75" customHeight="1" thickTop="1">
      <c r="A86" s="775"/>
      <c r="B86" s="778"/>
      <c r="C86" s="666"/>
      <c r="D86" s="667"/>
      <c r="E86" s="667"/>
      <c r="F86" s="667"/>
      <c r="G86" s="667"/>
      <c r="H86" s="667"/>
      <c r="I86" s="780"/>
      <c r="J86" s="325" t="s">
        <v>58</v>
      </c>
      <c r="K86" s="240">
        <f>M86/'生產管理報表 7-1 (週)'!$B$174</f>
        <v>1.6238405234663342E-2</v>
      </c>
      <c r="L86" s="325" t="s">
        <v>59</v>
      </c>
      <c r="M86" s="385">
        <f>SUM(M81:M85)</f>
        <v>1911.1499999999999</v>
      </c>
      <c r="N86" s="754"/>
      <c r="O86" s="755"/>
      <c r="P86" s="756"/>
      <c r="R86" s="282"/>
      <c r="S86" s="282"/>
      <c r="T86"/>
      <c r="U86" s="282"/>
      <c r="V86" s="282"/>
      <c r="W86" s="282"/>
      <c r="X86" s="282"/>
      <c r="Y86" s="282"/>
      <c r="Z86" s="282"/>
      <c r="AA86" s="282"/>
      <c r="AB86" s="282"/>
      <c r="AC86" s="282"/>
      <c r="AD86" s="282"/>
      <c r="AE86" s="282"/>
      <c r="AF86" s="282"/>
      <c r="AG86" s="282"/>
      <c r="AH86" s="282"/>
      <c r="AI86" s="282"/>
      <c r="AJ86" s="282"/>
    </row>
    <row r="87" spans="1:75" s="140" customFormat="1" ht="15.75" customHeight="1">
      <c r="A87" s="765" t="s">
        <v>845</v>
      </c>
      <c r="B87" s="765"/>
      <c r="C87" s="765"/>
      <c r="D87" s="765"/>
      <c r="E87" s="765"/>
      <c r="F87" s="765"/>
      <c r="G87" s="765"/>
      <c r="H87" s="765"/>
      <c r="I87" s="765"/>
      <c r="J87" s="765"/>
      <c r="K87" s="765"/>
      <c r="L87" s="765"/>
      <c r="M87" s="765"/>
      <c r="R87" s="282"/>
      <c r="S87" s="282"/>
      <c r="T87" s="282"/>
      <c r="U87" s="282"/>
    </row>
    <row r="88" spans="1:75" s="141" customFormat="1" ht="15.75" customHeight="1">
      <c r="A88" s="683"/>
      <c r="B88" s="683"/>
      <c r="C88" s="683"/>
      <c r="D88" s="683"/>
      <c r="E88" s="683"/>
      <c r="F88" s="683"/>
      <c r="G88" s="683"/>
      <c r="H88" s="683"/>
      <c r="I88" s="683"/>
      <c r="J88" s="683"/>
      <c r="K88" s="683"/>
      <c r="L88" s="683"/>
      <c r="M88" s="683"/>
    </row>
    <row r="89" spans="1:75" s="140" customFormat="1" ht="15.75" customHeight="1">
      <c r="A89" s="684" t="s">
        <v>194</v>
      </c>
      <c r="B89" s="677">
        <v>1</v>
      </c>
      <c r="C89" s="678"/>
      <c r="D89" s="677">
        <v>2</v>
      </c>
      <c r="E89" s="678"/>
      <c r="F89" s="677">
        <v>3</v>
      </c>
      <c r="G89" s="678"/>
      <c r="H89" s="651">
        <v>4</v>
      </c>
      <c r="I89" s="652"/>
      <c r="J89" s="651">
        <v>5</v>
      </c>
      <c r="K89" s="652"/>
      <c r="L89" s="651">
        <v>6</v>
      </c>
      <c r="M89" s="652"/>
      <c r="N89" s="651">
        <v>7</v>
      </c>
      <c r="O89" s="652"/>
      <c r="P89" s="651">
        <v>8</v>
      </c>
      <c r="Q89" s="652"/>
      <c r="R89" s="282"/>
      <c r="S89" s="282"/>
      <c r="T89" s="282"/>
      <c r="U89" s="282"/>
    </row>
    <row r="90" spans="1:75" s="140" customFormat="1" ht="15.75" customHeight="1">
      <c r="A90" s="685"/>
      <c r="B90" s="679" t="s">
        <v>265</v>
      </c>
      <c r="C90" s="680"/>
      <c r="D90" s="679" t="s">
        <v>216</v>
      </c>
      <c r="E90" s="680"/>
      <c r="F90" s="679" t="s">
        <v>169</v>
      </c>
      <c r="G90" s="680"/>
      <c r="H90" s="681" t="s">
        <v>656</v>
      </c>
      <c r="I90" s="682"/>
      <c r="J90" s="681" t="s">
        <v>192</v>
      </c>
      <c r="K90" s="682"/>
      <c r="L90" s="681" t="s">
        <v>170</v>
      </c>
      <c r="M90" s="682"/>
      <c r="N90" s="681" t="s">
        <v>193</v>
      </c>
      <c r="O90" s="682"/>
      <c r="P90" s="763" t="s">
        <v>221</v>
      </c>
      <c r="Q90" s="764"/>
      <c r="R90" s="282"/>
      <c r="S90" s="282"/>
      <c r="T90" s="282"/>
      <c r="U90" s="282"/>
    </row>
    <row r="91" spans="1:75" s="140" customFormat="1" ht="15.75" customHeight="1">
      <c r="B91" s="283"/>
      <c r="C91" s="284"/>
      <c r="R91" s="282"/>
      <c r="S91" s="282"/>
      <c r="T91" s="282"/>
      <c r="U91" s="282"/>
    </row>
    <row r="92" spans="1:75" s="286" customFormat="1" ht="15.75" customHeight="1">
      <c r="A92" s="651" t="s">
        <v>194</v>
      </c>
      <c r="B92" s="652"/>
      <c r="C92" s="285" t="s">
        <v>47</v>
      </c>
      <c r="D92" s="766" t="s">
        <v>12</v>
      </c>
      <c r="E92" s="675"/>
      <c r="F92" s="767"/>
      <c r="G92" s="768" t="s">
        <v>53</v>
      </c>
      <c r="H92" s="769"/>
      <c r="I92" s="770"/>
      <c r="J92" s="285" t="s">
        <v>54</v>
      </c>
      <c r="K92" s="285" t="s">
        <v>55</v>
      </c>
      <c r="L92" s="285" t="s">
        <v>56</v>
      </c>
      <c r="M92" s="285" t="s">
        <v>11</v>
      </c>
      <c r="N92" s="285" t="s">
        <v>354</v>
      </c>
      <c r="O92" s="771" t="s">
        <v>51</v>
      </c>
      <c r="P92" s="772"/>
    </row>
    <row r="93" spans="1:75" s="140" customFormat="1" ht="20.100000000000001" customHeight="1">
      <c r="A93" s="773">
        <v>1</v>
      </c>
      <c r="B93" s="776" t="s">
        <v>344</v>
      </c>
      <c r="C93" s="287">
        <v>1</v>
      </c>
      <c r="D93" s="288"/>
      <c r="E93" s="289"/>
      <c r="F93" s="289"/>
      <c r="G93" s="288"/>
      <c r="H93" s="289"/>
      <c r="I93" s="290"/>
      <c r="J93" s="287"/>
      <c r="K93" s="293"/>
      <c r="L93" s="287"/>
      <c r="M93" s="381">
        <f>L93*J93</f>
        <v>0</v>
      </c>
      <c r="N93" s="294"/>
      <c r="O93" s="702"/>
      <c r="P93" s="703"/>
      <c r="R93" s="282"/>
      <c r="S93" s="312"/>
      <c r="T93" s="312"/>
      <c r="U93" s="282"/>
    </row>
    <row r="94" spans="1:75" s="140" customFormat="1" ht="20.100000000000001" customHeight="1">
      <c r="A94" s="774"/>
      <c r="B94" s="777"/>
      <c r="C94" s="287">
        <v>2</v>
      </c>
      <c r="D94" s="288"/>
      <c r="E94" s="289"/>
      <c r="F94" s="289"/>
      <c r="G94" s="288"/>
      <c r="H94" s="289"/>
      <c r="I94" s="290"/>
      <c r="J94" s="287"/>
      <c r="K94" s="293"/>
      <c r="L94" s="287"/>
      <c r="M94" s="381">
        <f t="shared" ref="M94:M97" si="9">L94*J94</f>
        <v>0</v>
      </c>
      <c r="N94" s="294"/>
      <c r="O94" s="702"/>
      <c r="P94" s="703"/>
      <c r="R94" s="282"/>
      <c r="S94" s="237"/>
      <c r="T94" s="237"/>
      <c r="U94" s="282"/>
      <c r="V94" s="282"/>
      <c r="W94" s="282"/>
      <c r="X94" s="282"/>
      <c r="Y94" s="282"/>
      <c r="Z94" s="282"/>
      <c r="AA94" s="282"/>
      <c r="AB94" s="282"/>
      <c r="AC94" s="282"/>
      <c r="AD94" s="282"/>
      <c r="AE94" s="282"/>
      <c r="AF94" s="282"/>
      <c r="AG94" s="282"/>
      <c r="AH94" s="282"/>
      <c r="AI94" s="282"/>
      <c r="AJ94" s="282"/>
      <c r="AK94" s="282"/>
      <c r="AL94" s="282"/>
      <c r="AM94" s="282"/>
      <c r="AN94" s="282"/>
      <c r="AO94" s="282"/>
      <c r="AP94" s="282"/>
      <c r="AQ94" s="282"/>
      <c r="AR94" s="282"/>
      <c r="AS94" s="282"/>
      <c r="AT94" s="282"/>
      <c r="AU94" s="282"/>
      <c r="AV94" s="282"/>
      <c r="AW94" s="282"/>
      <c r="AX94" s="282"/>
      <c r="AY94" s="282"/>
      <c r="AZ94" s="282"/>
      <c r="BA94" s="282"/>
      <c r="BB94" s="282"/>
      <c r="BC94" s="282"/>
      <c r="BD94" s="282"/>
      <c r="BE94" s="282"/>
      <c r="BF94" s="282"/>
      <c r="BG94" s="282"/>
      <c r="BH94" s="282"/>
      <c r="BI94" s="282"/>
      <c r="BJ94" s="282"/>
      <c r="BK94" s="282"/>
      <c r="BL94" s="282"/>
      <c r="BM94" s="282"/>
      <c r="BN94" s="282"/>
      <c r="BO94" s="282"/>
      <c r="BP94" s="282"/>
      <c r="BQ94" s="282"/>
      <c r="BR94" s="282"/>
      <c r="BS94" s="282"/>
      <c r="BT94" s="282"/>
      <c r="BU94" s="282"/>
      <c r="BV94" s="282"/>
      <c r="BW94" s="282"/>
    </row>
    <row r="95" spans="1:75" s="140" customFormat="1" ht="20.100000000000001" customHeight="1">
      <c r="A95" s="774"/>
      <c r="B95" s="777"/>
      <c r="C95" s="287">
        <v>3</v>
      </c>
      <c r="D95" s="288"/>
      <c r="E95" s="289"/>
      <c r="F95" s="289"/>
      <c r="G95" s="288"/>
      <c r="H95" s="289"/>
      <c r="I95" s="319"/>
      <c r="J95" s="287"/>
      <c r="K95" s="293"/>
      <c r="L95" s="287"/>
      <c r="M95" s="381">
        <f t="shared" si="9"/>
        <v>0</v>
      </c>
      <c r="N95" s="294"/>
      <c r="O95" s="779"/>
      <c r="P95" s="753"/>
      <c r="R95" s="282"/>
      <c r="S95" s="312"/>
      <c r="T95" s="312"/>
      <c r="U95" s="282"/>
      <c r="V95" s="282"/>
      <c r="W95" s="282"/>
      <c r="X95" s="282"/>
      <c r="Y95" s="282"/>
      <c r="Z95" s="282"/>
      <c r="AA95" s="282"/>
      <c r="AB95" s="282"/>
      <c r="AC95" s="282"/>
      <c r="AD95" s="282"/>
      <c r="AE95" s="282"/>
      <c r="AF95" s="282"/>
      <c r="AG95" s="282"/>
      <c r="AH95" s="282"/>
      <c r="AI95" s="282"/>
      <c r="AJ95" s="282"/>
      <c r="AK95" s="282"/>
      <c r="AL95" s="282"/>
      <c r="AM95" s="282"/>
      <c r="AN95" s="282"/>
      <c r="AO95" s="282"/>
      <c r="AP95" s="282"/>
      <c r="AQ95" s="282"/>
      <c r="AR95" s="282"/>
      <c r="AS95" s="282"/>
      <c r="AT95" s="282"/>
      <c r="AU95" s="282"/>
      <c r="AV95" s="282"/>
      <c r="AW95" s="282"/>
      <c r="AX95" s="282"/>
      <c r="AY95" s="282"/>
      <c r="AZ95" s="282"/>
      <c r="BA95" s="282"/>
      <c r="BB95" s="282"/>
      <c r="BC95" s="282"/>
      <c r="BD95" s="282"/>
      <c r="BE95" s="282"/>
      <c r="BF95" s="282"/>
      <c r="BG95" s="282"/>
      <c r="BH95" s="282"/>
      <c r="BI95" s="282"/>
      <c r="BJ95" s="282"/>
      <c r="BK95" s="282"/>
      <c r="BL95" s="282"/>
      <c r="BM95" s="282"/>
      <c r="BN95" s="282"/>
      <c r="BO95" s="282"/>
      <c r="BP95" s="282"/>
      <c r="BQ95" s="282"/>
      <c r="BR95" s="282"/>
      <c r="BS95" s="282"/>
      <c r="BT95" s="282"/>
      <c r="BU95" s="282"/>
      <c r="BV95" s="282"/>
      <c r="BW95" s="282"/>
    </row>
    <row r="96" spans="1:75" s="140" customFormat="1" ht="20.100000000000001" customHeight="1">
      <c r="A96" s="774"/>
      <c r="B96" s="777"/>
      <c r="C96" s="287">
        <v>4</v>
      </c>
      <c r="D96" s="288"/>
      <c r="E96" s="289"/>
      <c r="F96" s="289"/>
      <c r="G96" s="288"/>
      <c r="H96" s="289"/>
      <c r="I96" s="290"/>
      <c r="J96" s="287"/>
      <c r="K96" s="293"/>
      <c r="L96" s="287"/>
      <c r="M96" s="381">
        <f t="shared" si="9"/>
        <v>0</v>
      </c>
      <c r="N96" s="294"/>
      <c r="O96" s="779"/>
      <c r="P96" s="753"/>
      <c r="R96" s="282"/>
      <c r="S96" s="237"/>
      <c r="T96" s="237"/>
      <c r="U96" s="282"/>
      <c r="V96" s="282"/>
      <c r="W96" s="282"/>
      <c r="X96" s="282"/>
      <c r="Y96" s="282"/>
      <c r="Z96" s="282"/>
      <c r="AA96" s="282"/>
      <c r="AB96" s="282"/>
      <c r="AC96" s="282"/>
      <c r="AD96" s="282"/>
      <c r="AE96" s="282"/>
      <c r="AF96" s="282"/>
      <c r="AG96" s="282"/>
      <c r="AH96" s="282"/>
      <c r="AI96" s="282"/>
      <c r="AJ96" s="282"/>
      <c r="AK96" s="282"/>
      <c r="AL96" s="282"/>
      <c r="AM96" s="282"/>
      <c r="AN96" s="282"/>
      <c r="AO96" s="282"/>
      <c r="AP96" s="282"/>
      <c r="AQ96" s="282"/>
      <c r="AR96" s="282"/>
      <c r="AS96" s="282"/>
      <c r="AT96" s="282"/>
      <c r="AU96" s="282"/>
      <c r="AV96" s="282"/>
      <c r="AW96" s="282"/>
      <c r="AX96" s="282"/>
      <c r="AY96" s="282"/>
      <c r="AZ96" s="282"/>
      <c r="BA96" s="282"/>
      <c r="BB96" s="282"/>
      <c r="BC96" s="282"/>
      <c r="BD96" s="282"/>
      <c r="BE96" s="282"/>
      <c r="BF96" s="282"/>
      <c r="BG96" s="282"/>
      <c r="BH96" s="282"/>
      <c r="BI96" s="282"/>
      <c r="BJ96" s="282"/>
      <c r="BK96" s="282"/>
      <c r="BL96" s="282"/>
      <c r="BM96" s="282"/>
      <c r="BN96" s="282"/>
      <c r="BO96" s="282"/>
      <c r="BP96" s="282"/>
      <c r="BQ96" s="282"/>
      <c r="BR96" s="282"/>
      <c r="BS96" s="282"/>
      <c r="BT96" s="282"/>
      <c r="BU96" s="282"/>
      <c r="BV96" s="282"/>
      <c r="BW96" s="282"/>
    </row>
    <row r="97" spans="1:75" s="140" customFormat="1" ht="20.100000000000001" customHeight="1" thickBot="1">
      <c r="A97" s="774"/>
      <c r="B97" s="777"/>
      <c r="C97" s="287">
        <v>5</v>
      </c>
      <c r="D97" s="295"/>
      <c r="E97" s="296"/>
      <c r="F97" s="296"/>
      <c r="G97" s="288"/>
      <c r="H97" s="289"/>
      <c r="I97" s="290"/>
      <c r="J97" s="298"/>
      <c r="K97" s="299"/>
      <c r="L97" s="298"/>
      <c r="M97" s="382">
        <f t="shared" si="9"/>
        <v>0</v>
      </c>
      <c r="N97" s="294"/>
      <c r="O97" s="779"/>
      <c r="P97" s="753"/>
      <c r="R97" s="282"/>
      <c r="S97" s="312"/>
      <c r="T97" s="312"/>
      <c r="U97" s="282"/>
      <c r="V97" s="282"/>
      <c r="W97" s="282"/>
      <c r="X97" s="282"/>
      <c r="Y97" s="282"/>
      <c r="Z97" s="282"/>
      <c r="AA97" s="282"/>
      <c r="AB97" s="282"/>
      <c r="AC97" s="282"/>
      <c r="AD97" s="282"/>
      <c r="AE97" s="282"/>
      <c r="AF97" s="282"/>
      <c r="AG97" s="282"/>
      <c r="AH97" s="282"/>
      <c r="AI97" s="282"/>
      <c r="AJ97" s="282"/>
      <c r="AK97" s="282"/>
      <c r="AL97" s="282"/>
      <c r="AM97" s="282"/>
      <c r="AN97" s="282"/>
      <c r="AO97" s="282"/>
      <c r="AP97" s="282"/>
      <c r="AQ97" s="282"/>
      <c r="AR97" s="282"/>
      <c r="AS97" s="282"/>
      <c r="AT97" s="282"/>
      <c r="AU97" s="282"/>
      <c r="AV97" s="282"/>
      <c r="AW97" s="282"/>
      <c r="AX97" s="282"/>
      <c r="AY97" s="282"/>
      <c r="AZ97" s="282"/>
      <c r="BA97" s="282"/>
      <c r="BB97" s="282"/>
      <c r="BC97" s="282"/>
      <c r="BD97" s="282"/>
      <c r="BE97" s="282"/>
      <c r="BF97" s="282"/>
      <c r="BG97" s="282"/>
      <c r="BH97" s="282"/>
      <c r="BI97" s="282"/>
      <c r="BJ97" s="282"/>
      <c r="BK97" s="282"/>
      <c r="BL97" s="282"/>
      <c r="BM97" s="282"/>
      <c r="BN97" s="282"/>
      <c r="BO97" s="282"/>
      <c r="BP97" s="282"/>
      <c r="BQ97" s="282"/>
      <c r="BR97" s="282"/>
      <c r="BS97" s="282"/>
      <c r="BT97" s="282"/>
      <c r="BU97" s="282"/>
      <c r="BV97" s="282"/>
      <c r="BW97" s="282"/>
    </row>
    <row r="98" spans="1:75" s="140" customFormat="1" ht="15.75" customHeight="1" thickTop="1">
      <c r="A98" s="775"/>
      <c r="B98" s="778"/>
      <c r="C98" s="666"/>
      <c r="D98" s="667"/>
      <c r="E98" s="667"/>
      <c r="F98" s="667"/>
      <c r="G98" s="667"/>
      <c r="H98" s="667"/>
      <c r="I98" s="780"/>
      <c r="J98" s="300" t="s">
        <v>58</v>
      </c>
      <c r="K98" s="240">
        <f>M98/'生產管理報表 7-1 (週)'!$B$185</f>
        <v>0</v>
      </c>
      <c r="L98" s="300" t="s">
        <v>59</v>
      </c>
      <c r="M98" s="383">
        <f>SUM(M93:M97)</f>
        <v>0</v>
      </c>
      <c r="N98" s="742"/>
      <c r="O98" s="743"/>
      <c r="P98" s="744"/>
      <c r="R98" s="282"/>
      <c r="S98" s="237"/>
      <c r="T98" s="237"/>
      <c r="U98" s="282"/>
      <c r="V98" s="282"/>
      <c r="W98" s="282"/>
      <c r="X98" s="282"/>
      <c r="Y98" s="282"/>
      <c r="Z98" s="282"/>
      <c r="AA98" s="282"/>
      <c r="AB98" s="282"/>
      <c r="AC98" s="282"/>
      <c r="AD98" s="282"/>
      <c r="AE98" s="282"/>
      <c r="AF98" s="282"/>
      <c r="AG98" s="282"/>
      <c r="AH98" s="282"/>
      <c r="AI98" s="282"/>
      <c r="AJ98" s="282"/>
      <c r="AK98" s="282"/>
      <c r="AL98" s="282"/>
      <c r="AM98" s="282"/>
      <c r="AN98" s="282"/>
      <c r="AO98" s="282"/>
      <c r="AP98" s="282"/>
      <c r="AQ98" s="282"/>
      <c r="AR98" s="282"/>
      <c r="AS98" s="282"/>
      <c r="AT98" s="282"/>
      <c r="AU98" s="282"/>
      <c r="AV98" s="282"/>
      <c r="AW98" s="282"/>
      <c r="AX98" s="282"/>
      <c r="AY98" s="282"/>
      <c r="AZ98" s="282"/>
      <c r="BA98" s="282"/>
      <c r="BB98" s="282"/>
      <c r="BC98" s="282"/>
      <c r="BD98" s="282"/>
      <c r="BE98" s="282"/>
      <c r="BF98" s="282"/>
      <c r="BG98" s="282"/>
      <c r="BH98" s="282"/>
      <c r="BI98" s="282"/>
      <c r="BJ98" s="282"/>
      <c r="BK98" s="282"/>
      <c r="BL98" s="282"/>
      <c r="BM98" s="282"/>
      <c r="BN98" s="282"/>
      <c r="BO98" s="282"/>
      <c r="BP98" s="282"/>
      <c r="BQ98" s="282"/>
      <c r="BR98" s="282"/>
      <c r="BS98" s="282"/>
      <c r="BT98" s="282"/>
      <c r="BU98" s="282"/>
      <c r="BV98" s="282"/>
      <c r="BW98" s="282"/>
    </row>
    <row r="99" spans="1:75" s="140" customFormat="1" ht="15.75" customHeight="1">
      <c r="B99" s="283"/>
      <c r="C99" s="284"/>
      <c r="D99" s="284"/>
      <c r="E99" s="284"/>
      <c r="F99" s="284"/>
      <c r="G99" s="284"/>
      <c r="H99" s="284"/>
      <c r="I99" s="284"/>
      <c r="J99" s="284"/>
      <c r="K99" s="284"/>
      <c r="L99" s="284"/>
      <c r="M99" s="284"/>
      <c r="N99" s="302"/>
      <c r="O99" s="302"/>
      <c r="P99" s="302"/>
      <c r="R99" s="282"/>
      <c r="S99" s="312"/>
      <c r="T99" s="312"/>
      <c r="U99" s="282"/>
      <c r="V99" s="282"/>
      <c r="W99" s="282"/>
      <c r="X99" s="282"/>
      <c r="Y99" s="282"/>
      <c r="Z99" s="282"/>
      <c r="AA99" s="282"/>
      <c r="AB99" s="282"/>
      <c r="AC99" s="282"/>
      <c r="AD99" s="282"/>
      <c r="AE99" s="282"/>
      <c r="AF99" s="282"/>
      <c r="AG99" s="282"/>
      <c r="AH99" s="282"/>
      <c r="AI99" s="282"/>
      <c r="AJ99" s="282"/>
      <c r="AK99" s="282"/>
      <c r="AL99" s="282"/>
      <c r="AM99" s="282"/>
      <c r="AN99" s="282"/>
      <c r="AO99" s="282"/>
      <c r="AP99" s="282"/>
      <c r="AQ99" s="282"/>
      <c r="AR99" s="282"/>
      <c r="AS99" s="282"/>
      <c r="AT99" s="282"/>
      <c r="AU99" s="282"/>
      <c r="AV99" s="282"/>
      <c r="AW99" s="282"/>
      <c r="AX99" s="282"/>
      <c r="AY99" s="282"/>
      <c r="AZ99" s="282"/>
      <c r="BA99" s="282"/>
      <c r="BB99" s="282"/>
      <c r="BC99" s="282"/>
      <c r="BD99" s="282"/>
      <c r="BE99" s="282"/>
      <c r="BF99" s="282"/>
      <c r="BG99" s="282"/>
      <c r="BH99" s="282"/>
      <c r="BI99" s="282"/>
      <c r="BJ99" s="282"/>
      <c r="BK99" s="282"/>
      <c r="BL99" s="282"/>
      <c r="BM99" s="282"/>
      <c r="BN99" s="282"/>
      <c r="BO99" s="282"/>
      <c r="BP99" s="282"/>
      <c r="BQ99" s="282"/>
      <c r="BR99" s="282"/>
      <c r="BS99" s="282"/>
      <c r="BT99" s="282"/>
      <c r="BU99" s="282"/>
      <c r="BV99" s="282"/>
      <c r="BW99" s="282"/>
    </row>
    <row r="100" spans="1:75" s="140" customFormat="1" ht="15.75" customHeight="1">
      <c r="A100" s="651" t="s">
        <v>194</v>
      </c>
      <c r="B100" s="652"/>
      <c r="C100" s="303" t="s">
        <v>47</v>
      </c>
      <c r="D100" s="674" t="s">
        <v>12</v>
      </c>
      <c r="E100" s="675"/>
      <c r="F100" s="676"/>
      <c r="G100" s="674" t="s">
        <v>53</v>
      </c>
      <c r="H100" s="675"/>
      <c r="I100" s="676"/>
      <c r="J100" s="305" t="s">
        <v>54</v>
      </c>
      <c r="K100" s="305" t="s">
        <v>55</v>
      </c>
      <c r="L100" s="305" t="s">
        <v>56</v>
      </c>
      <c r="M100" s="305" t="s">
        <v>11</v>
      </c>
      <c r="N100" s="306" t="s">
        <v>354</v>
      </c>
      <c r="O100" s="745" t="s">
        <v>51</v>
      </c>
      <c r="P100" s="746"/>
      <c r="R100" s="282"/>
      <c r="S100" s="237"/>
      <c r="T100" s="237"/>
      <c r="U100" s="282"/>
      <c r="V100" s="282"/>
      <c r="W100" s="282"/>
      <c r="X100" s="282"/>
      <c r="Y100" s="282"/>
      <c r="Z100" s="282"/>
      <c r="AA100" s="282"/>
      <c r="AB100" s="282"/>
      <c r="AC100" s="282"/>
      <c r="AD100" s="282"/>
      <c r="AE100" s="282"/>
      <c r="AF100" s="282"/>
      <c r="AG100" s="282"/>
      <c r="AH100" s="282"/>
      <c r="AI100" s="282"/>
      <c r="AJ100" s="282"/>
    </row>
    <row r="101" spans="1:75" s="140" customFormat="1" ht="20.100000000000001" customHeight="1">
      <c r="A101" s="773">
        <v>2</v>
      </c>
      <c r="B101" s="776" t="s">
        <v>217</v>
      </c>
      <c r="C101" s="307">
        <v>1</v>
      </c>
      <c r="D101" s="288"/>
      <c r="E101" s="289"/>
      <c r="F101" s="290"/>
      <c r="G101" s="288"/>
      <c r="H101" s="289"/>
      <c r="I101" s="290"/>
      <c r="J101" s="308"/>
      <c r="K101" s="309"/>
      <c r="L101" s="308"/>
      <c r="M101" s="310">
        <f t="shared" ref="M101:M105" si="10">L101*J101</f>
        <v>0</v>
      </c>
      <c r="N101" s="311"/>
      <c r="O101" s="747"/>
      <c r="P101" s="748"/>
      <c r="R101" s="282"/>
      <c r="S101" s="312"/>
      <c r="T101" s="312"/>
      <c r="U101" s="282"/>
      <c r="V101" s="282"/>
      <c r="W101" s="282"/>
      <c r="X101" s="282"/>
      <c r="Y101" s="282"/>
      <c r="Z101" s="282"/>
      <c r="AA101" s="282"/>
      <c r="AB101" s="282"/>
      <c r="AC101" s="282"/>
      <c r="AD101" s="282"/>
      <c r="AE101" s="282"/>
      <c r="AF101" s="282"/>
      <c r="AG101" s="282"/>
      <c r="AH101" s="282"/>
      <c r="AI101" s="282"/>
      <c r="AJ101" s="282"/>
    </row>
    <row r="102" spans="1:75" s="140" customFormat="1" ht="20.100000000000001" customHeight="1">
      <c r="A102" s="774"/>
      <c r="B102" s="777"/>
      <c r="C102" s="307">
        <v>2</v>
      </c>
      <c r="D102" s="288"/>
      <c r="E102" s="289"/>
      <c r="F102" s="290"/>
      <c r="G102" s="288"/>
      <c r="H102" s="289"/>
      <c r="I102" s="290"/>
      <c r="J102" s="308"/>
      <c r="K102" s="309"/>
      <c r="L102" s="308"/>
      <c r="M102" s="310">
        <f t="shared" si="10"/>
        <v>0</v>
      </c>
      <c r="N102" s="311"/>
      <c r="O102" s="747"/>
      <c r="P102" s="748"/>
      <c r="R102" s="282"/>
      <c r="S102" s="237"/>
      <c r="T102" s="237"/>
      <c r="U102" s="282"/>
      <c r="V102" s="282"/>
      <c r="W102" s="282"/>
      <c r="X102" s="282"/>
      <c r="Y102" s="282"/>
      <c r="Z102" s="282"/>
      <c r="AA102" s="282"/>
      <c r="AB102" s="282"/>
      <c r="AC102" s="282"/>
      <c r="AD102" s="282"/>
      <c r="AE102" s="282"/>
      <c r="AF102" s="282"/>
      <c r="AG102" s="282"/>
      <c r="AH102" s="282"/>
      <c r="AI102" s="282"/>
      <c r="AJ102" s="282"/>
    </row>
    <row r="103" spans="1:75" s="140" customFormat="1" ht="20.100000000000001" customHeight="1">
      <c r="A103" s="774"/>
      <c r="B103" s="777"/>
      <c r="C103" s="307">
        <v>3</v>
      </c>
      <c r="D103" s="288"/>
      <c r="E103" s="289"/>
      <c r="F103" s="290"/>
      <c r="G103" s="288"/>
      <c r="H103" s="289"/>
      <c r="I103" s="290"/>
      <c r="J103" s="308"/>
      <c r="K103" s="309"/>
      <c r="L103" s="308"/>
      <c r="M103" s="310">
        <f t="shared" si="10"/>
        <v>0</v>
      </c>
      <c r="N103" s="311"/>
      <c r="O103" s="747"/>
      <c r="P103" s="748"/>
      <c r="R103" s="282"/>
      <c r="S103" s="312"/>
      <c r="T103" s="312"/>
      <c r="U103" s="282"/>
      <c r="V103" s="282"/>
      <c r="W103" s="282"/>
      <c r="X103" s="282"/>
      <c r="Y103" s="282"/>
      <c r="Z103" s="282"/>
      <c r="AA103" s="282"/>
      <c r="AB103" s="282"/>
      <c r="AC103" s="282"/>
      <c r="AD103" s="282"/>
      <c r="AE103" s="282"/>
      <c r="AF103" s="282"/>
      <c r="AG103" s="282"/>
      <c r="AH103" s="282"/>
    </row>
    <row r="104" spans="1:75" s="140" customFormat="1" ht="20.100000000000001" customHeight="1">
      <c r="A104" s="774"/>
      <c r="B104" s="777"/>
      <c r="C104" s="307">
        <v>4</v>
      </c>
      <c r="D104" s="288"/>
      <c r="E104" s="289"/>
      <c r="F104" s="290"/>
      <c r="G104" s="288"/>
      <c r="H104" s="289"/>
      <c r="I104" s="290"/>
      <c r="J104" s="308"/>
      <c r="K104" s="309"/>
      <c r="L104" s="308"/>
      <c r="M104" s="310">
        <f t="shared" si="10"/>
        <v>0</v>
      </c>
      <c r="N104" s="311"/>
      <c r="O104" s="747"/>
      <c r="P104" s="748"/>
      <c r="R104" s="282"/>
      <c r="S104" s="237"/>
      <c r="T104" s="237"/>
      <c r="U104" s="282"/>
      <c r="V104" s="282"/>
      <c r="W104" s="282"/>
      <c r="X104" s="282"/>
      <c r="Y104" s="282"/>
      <c r="Z104" s="282"/>
      <c r="AA104" s="282"/>
      <c r="AB104" s="282"/>
      <c r="AC104" s="282"/>
      <c r="AD104" s="282"/>
      <c r="AE104" s="282"/>
      <c r="AF104" s="282"/>
      <c r="AG104" s="282"/>
      <c r="AH104" s="282"/>
    </row>
    <row r="105" spans="1:75" s="140" customFormat="1" ht="20.100000000000001" customHeight="1" thickBot="1">
      <c r="A105" s="774"/>
      <c r="B105" s="777"/>
      <c r="C105" s="313">
        <v>5</v>
      </c>
      <c r="D105" s="295"/>
      <c r="E105" s="296"/>
      <c r="F105" s="297"/>
      <c r="G105" s="295"/>
      <c r="H105" s="296"/>
      <c r="I105" s="297"/>
      <c r="J105" s="314"/>
      <c r="K105" s="315"/>
      <c r="L105" s="314"/>
      <c r="M105" s="316">
        <f t="shared" si="10"/>
        <v>0</v>
      </c>
      <c r="N105" s="317"/>
      <c r="O105" s="747"/>
      <c r="P105" s="748"/>
      <c r="R105" s="282"/>
      <c r="S105" s="282"/>
      <c r="T105" s="282"/>
      <c r="U105" s="282"/>
      <c r="V105" s="282"/>
      <c r="W105" s="282"/>
      <c r="X105" s="282"/>
      <c r="Y105" s="282"/>
      <c r="Z105" s="282"/>
      <c r="AA105" s="282"/>
      <c r="AB105" s="282"/>
      <c r="AC105" s="282"/>
      <c r="AD105" s="282"/>
      <c r="AE105" s="282"/>
      <c r="AF105" s="282"/>
      <c r="AG105" s="282"/>
      <c r="AH105" s="282"/>
    </row>
    <row r="106" spans="1:75" s="140" customFormat="1" ht="15.75" customHeight="1" thickTop="1">
      <c r="A106" s="775"/>
      <c r="B106" s="778"/>
      <c r="C106" s="666"/>
      <c r="D106" s="667"/>
      <c r="E106" s="667"/>
      <c r="F106" s="667"/>
      <c r="G106" s="667"/>
      <c r="H106" s="667"/>
      <c r="I106" s="780"/>
      <c r="J106" s="300" t="s">
        <v>58</v>
      </c>
      <c r="K106" s="240">
        <f>M106/'生產管理報表 7-1 (週)'!$B$185</f>
        <v>0</v>
      </c>
      <c r="L106" s="300" t="s">
        <v>59</v>
      </c>
      <c r="M106" s="301">
        <f>SUM(M101:M105)</f>
        <v>0</v>
      </c>
      <c r="N106" s="749"/>
      <c r="O106" s="750"/>
      <c r="P106" s="751"/>
      <c r="R106" s="282"/>
      <c r="S106" s="282"/>
      <c r="T106" s="282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2"/>
      <c r="AG106" s="282"/>
      <c r="AH106" s="282"/>
    </row>
    <row r="107" spans="1:75" s="140" customFormat="1" ht="15.75" customHeight="1">
      <c r="B107" s="283"/>
      <c r="C107" s="284"/>
      <c r="D107" s="284"/>
      <c r="E107" s="284"/>
      <c r="F107" s="284"/>
      <c r="G107" s="284"/>
      <c r="H107" s="284"/>
      <c r="I107" s="284"/>
      <c r="J107" s="284"/>
      <c r="K107" s="284"/>
      <c r="L107" s="284"/>
      <c r="M107" s="284"/>
      <c r="N107" s="318"/>
      <c r="O107" s="318"/>
      <c r="P107" s="318"/>
      <c r="R107" s="282"/>
      <c r="S107" s="282"/>
      <c r="T107" s="282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2"/>
      <c r="AG107" s="282"/>
      <c r="AH107" s="282"/>
    </row>
    <row r="108" spans="1:75" s="140" customFormat="1" ht="15.75" customHeight="1">
      <c r="A108" s="651" t="s">
        <v>194</v>
      </c>
      <c r="B108" s="652"/>
      <c r="C108" s="303" t="s">
        <v>47</v>
      </c>
      <c r="D108" s="674" t="s">
        <v>12</v>
      </c>
      <c r="E108" s="675"/>
      <c r="F108" s="676"/>
      <c r="G108" s="674" t="s">
        <v>53</v>
      </c>
      <c r="H108" s="675"/>
      <c r="I108" s="767"/>
      <c r="J108" s="304" t="s">
        <v>54</v>
      </c>
      <c r="K108" s="305" t="s">
        <v>55</v>
      </c>
      <c r="L108" s="305" t="s">
        <v>56</v>
      </c>
      <c r="M108" s="305" t="s">
        <v>11</v>
      </c>
      <c r="N108" s="306" t="s">
        <v>354</v>
      </c>
      <c r="O108" s="757" t="s">
        <v>51</v>
      </c>
      <c r="P108" s="758"/>
      <c r="R108" s="282"/>
      <c r="S108" s="282"/>
      <c r="T108" s="282"/>
      <c r="U108" s="282"/>
      <c r="V108" s="282"/>
      <c r="W108" s="282"/>
      <c r="X108" s="282"/>
      <c r="Y108" s="282"/>
      <c r="Z108" s="282"/>
      <c r="AA108" s="282"/>
      <c r="AB108" s="282"/>
      <c r="AC108" s="282"/>
      <c r="AD108" s="282"/>
      <c r="AE108" s="282"/>
      <c r="AF108" s="282"/>
      <c r="AG108" s="282"/>
      <c r="AH108" s="282"/>
      <c r="AI108" s="282"/>
      <c r="AJ108" s="282"/>
    </row>
    <row r="109" spans="1:75" s="140" customFormat="1" ht="45.75" customHeight="1">
      <c r="A109" s="773">
        <v>3</v>
      </c>
      <c r="B109" s="776" t="s">
        <v>610</v>
      </c>
      <c r="C109" s="307">
        <v>1</v>
      </c>
      <c r="D109" s="288" t="s">
        <v>703</v>
      </c>
      <c r="E109" s="289"/>
      <c r="F109" s="290"/>
      <c r="G109" s="448" t="s">
        <v>701</v>
      </c>
      <c r="H109" s="367"/>
      <c r="I109" s="448"/>
      <c r="J109" s="308">
        <v>13.95</v>
      </c>
      <c r="K109" s="309">
        <v>1.0363541173960522E-2</v>
      </c>
      <c r="L109" s="308">
        <v>169</v>
      </c>
      <c r="M109" s="384">
        <f t="shared" ref="M109:M113" si="11">L109*J109</f>
        <v>2357.5499999999997</v>
      </c>
      <c r="N109" s="321"/>
      <c r="O109" s="781" t="s">
        <v>820</v>
      </c>
      <c r="P109" s="782"/>
      <c r="R109" s="282"/>
      <c r="S109" s="282"/>
      <c r="T109" s="282"/>
      <c r="U109" s="282"/>
      <c r="V109" s="282"/>
      <c r="W109" s="282"/>
      <c r="X109" s="282"/>
      <c r="Y109" s="282"/>
      <c r="Z109" s="282"/>
      <c r="AA109" s="282"/>
      <c r="AB109" s="282"/>
      <c r="AC109" s="282"/>
      <c r="AD109" s="282"/>
      <c r="AE109" s="282"/>
      <c r="AF109" s="282"/>
      <c r="AG109" s="282"/>
      <c r="AH109" s="282"/>
      <c r="AI109" s="282"/>
      <c r="AJ109" s="282"/>
    </row>
    <row r="110" spans="1:75" s="140" customFormat="1" ht="20.100000000000001" customHeight="1">
      <c r="A110" s="774"/>
      <c r="B110" s="777"/>
      <c r="C110" s="307">
        <v>2</v>
      </c>
      <c r="D110" s="288"/>
      <c r="E110" s="289"/>
      <c r="F110" s="290"/>
      <c r="G110" s="288"/>
      <c r="H110" s="289"/>
      <c r="I110" s="290"/>
      <c r="J110" s="308"/>
      <c r="K110" s="309"/>
      <c r="L110" s="308"/>
      <c r="M110" s="384">
        <f t="shared" si="11"/>
        <v>0</v>
      </c>
      <c r="N110" s="321"/>
      <c r="O110" s="752"/>
      <c r="P110" s="753"/>
      <c r="R110" s="282"/>
      <c r="S110" s="282"/>
      <c r="T110"/>
      <c r="U110" s="282"/>
      <c r="V110" s="282"/>
      <c r="W110" s="282"/>
      <c r="X110" s="282"/>
      <c r="Y110" s="282"/>
      <c r="Z110" s="282"/>
      <c r="AA110" s="282"/>
      <c r="AB110" s="282"/>
      <c r="AC110" s="282"/>
      <c r="AD110" s="282"/>
      <c r="AE110" s="282"/>
      <c r="AF110" s="282"/>
      <c r="AG110" s="282"/>
      <c r="AH110" s="282"/>
      <c r="AI110" s="282"/>
      <c r="AJ110" s="282"/>
    </row>
    <row r="111" spans="1:75" s="140" customFormat="1" ht="20.100000000000001" customHeight="1">
      <c r="A111" s="774"/>
      <c r="B111" s="777"/>
      <c r="C111" s="307">
        <v>3</v>
      </c>
      <c r="D111" s="288"/>
      <c r="E111" s="289"/>
      <c r="F111" s="290"/>
      <c r="G111" s="288"/>
      <c r="H111" s="289"/>
      <c r="I111" s="290"/>
      <c r="J111" s="308"/>
      <c r="K111" s="309"/>
      <c r="L111" s="308"/>
      <c r="M111" s="384">
        <f t="shared" si="11"/>
        <v>0</v>
      </c>
      <c r="N111" s="321"/>
      <c r="O111" s="752"/>
      <c r="P111" s="753"/>
      <c r="R111" s="282"/>
      <c r="S111" s="282"/>
      <c r="T111"/>
      <c r="U111" s="282"/>
      <c r="V111" s="282"/>
      <c r="W111" s="282"/>
      <c r="X111" s="282"/>
      <c r="Y111" s="282"/>
      <c r="Z111" s="282"/>
      <c r="AA111" s="282"/>
      <c r="AB111" s="282"/>
      <c r="AC111" s="282"/>
      <c r="AD111" s="282"/>
      <c r="AE111" s="282"/>
      <c r="AF111" s="282"/>
      <c r="AG111" s="282"/>
      <c r="AH111" s="282"/>
      <c r="AI111" s="282"/>
      <c r="AJ111" s="282"/>
    </row>
    <row r="112" spans="1:75" s="140" customFormat="1" ht="20.100000000000001" customHeight="1">
      <c r="A112" s="774"/>
      <c r="B112" s="777"/>
      <c r="C112" s="307">
        <v>4</v>
      </c>
      <c r="D112" s="288"/>
      <c r="E112" s="289"/>
      <c r="F112" s="290"/>
      <c r="G112" s="288"/>
      <c r="H112" s="289"/>
      <c r="I112" s="319"/>
      <c r="J112" s="320"/>
      <c r="K112" s="309"/>
      <c r="L112" s="308"/>
      <c r="M112" s="384">
        <f t="shared" si="11"/>
        <v>0</v>
      </c>
      <c r="N112" s="321"/>
      <c r="O112" s="752"/>
      <c r="P112" s="753"/>
      <c r="R112" s="282"/>
      <c r="S112" s="282"/>
      <c r="T112"/>
      <c r="U112" s="282"/>
      <c r="V112" s="282"/>
      <c r="W112" s="282"/>
      <c r="X112" s="282"/>
      <c r="Y112" s="282"/>
      <c r="Z112" s="282"/>
      <c r="AA112" s="282"/>
      <c r="AB112" s="282"/>
      <c r="AC112" s="282"/>
      <c r="AD112" s="282"/>
      <c r="AE112" s="282"/>
      <c r="AF112" s="282"/>
      <c r="AG112" s="282"/>
      <c r="AH112" s="282"/>
      <c r="AI112" s="282"/>
      <c r="AJ112" s="282"/>
    </row>
    <row r="113" spans="1:75" s="140" customFormat="1" ht="20.100000000000001" customHeight="1" thickBot="1">
      <c r="A113" s="774"/>
      <c r="B113" s="777"/>
      <c r="C113" s="313">
        <v>5</v>
      </c>
      <c r="D113" s="295"/>
      <c r="E113" s="296"/>
      <c r="F113" s="297"/>
      <c r="G113" s="295"/>
      <c r="H113" s="296"/>
      <c r="I113" s="322"/>
      <c r="J113" s="323"/>
      <c r="K113" s="315"/>
      <c r="L113" s="324"/>
      <c r="M113" s="384">
        <f t="shared" si="11"/>
        <v>0</v>
      </c>
      <c r="N113" s="321"/>
      <c r="O113" s="752"/>
      <c r="P113" s="753"/>
      <c r="R113" s="282"/>
      <c r="S113" s="282"/>
      <c r="T113"/>
      <c r="U113" s="282"/>
      <c r="V113" s="282"/>
      <c r="W113" s="282"/>
      <c r="X113" s="282"/>
      <c r="Y113" s="282"/>
      <c r="Z113" s="282"/>
      <c r="AA113" s="282"/>
      <c r="AB113" s="282"/>
      <c r="AC113" s="282"/>
      <c r="AD113" s="282"/>
      <c r="AE113" s="282"/>
      <c r="AF113" s="282"/>
      <c r="AG113" s="282"/>
      <c r="AH113" s="282"/>
      <c r="AI113" s="282"/>
      <c r="AJ113" s="282"/>
    </row>
    <row r="114" spans="1:75" s="140" customFormat="1" ht="15.75" customHeight="1" thickTop="1">
      <c r="A114" s="775"/>
      <c r="B114" s="778"/>
      <c r="C114" s="666"/>
      <c r="D114" s="667"/>
      <c r="E114" s="667"/>
      <c r="F114" s="667"/>
      <c r="G114" s="667"/>
      <c r="H114" s="667"/>
      <c r="I114" s="780"/>
      <c r="J114" s="325" t="s">
        <v>58</v>
      </c>
      <c r="K114" s="240">
        <f>M114/'生產管理報表 7-1 (週)'!$B$185</f>
        <v>2.0738591319183784E-2</v>
      </c>
      <c r="L114" s="325" t="s">
        <v>59</v>
      </c>
      <c r="M114" s="385">
        <f>SUM(M109:M113)</f>
        <v>2357.5499999999997</v>
      </c>
      <c r="N114" s="754"/>
      <c r="O114" s="755"/>
      <c r="P114" s="756"/>
      <c r="R114" s="282"/>
      <c r="S114" s="282"/>
      <c r="T114"/>
      <c r="U114" s="282"/>
      <c r="V114" s="282"/>
      <c r="W114" s="282"/>
      <c r="X114" s="282"/>
      <c r="Y114" s="282"/>
      <c r="Z114" s="282"/>
      <c r="AA114" s="282"/>
      <c r="AB114" s="282"/>
      <c r="AC114" s="282"/>
      <c r="AD114" s="282"/>
      <c r="AE114" s="282"/>
      <c r="AF114" s="282"/>
      <c r="AG114" s="282"/>
      <c r="AH114" s="282"/>
      <c r="AI114" s="282"/>
      <c r="AJ114" s="282"/>
    </row>
    <row r="115" spans="1:75" s="140" customFormat="1" ht="15.75" customHeight="1">
      <c r="A115" s="765" t="s">
        <v>905</v>
      </c>
      <c r="B115" s="765"/>
      <c r="C115" s="765"/>
      <c r="D115" s="765"/>
      <c r="E115" s="765"/>
      <c r="F115" s="765"/>
      <c r="G115" s="765"/>
      <c r="H115" s="765"/>
      <c r="I115" s="765"/>
      <c r="J115" s="765"/>
      <c r="K115" s="765"/>
      <c r="L115" s="765"/>
      <c r="M115" s="765"/>
      <c r="R115" s="282"/>
      <c r="S115" s="282"/>
      <c r="T115" s="282"/>
      <c r="U115" s="282"/>
    </row>
    <row r="116" spans="1:75" s="141" customFormat="1" ht="15.75" customHeight="1">
      <c r="A116" s="683"/>
      <c r="B116" s="683"/>
      <c r="C116" s="683"/>
      <c r="D116" s="683"/>
      <c r="E116" s="683"/>
      <c r="F116" s="683"/>
      <c r="G116" s="683"/>
      <c r="H116" s="683"/>
      <c r="I116" s="683"/>
      <c r="J116" s="683"/>
      <c r="K116" s="683"/>
      <c r="L116" s="683"/>
      <c r="M116" s="683"/>
    </row>
    <row r="117" spans="1:75" s="140" customFormat="1" ht="15.75" customHeight="1">
      <c r="A117" s="684" t="s">
        <v>194</v>
      </c>
      <c r="B117" s="677">
        <v>1</v>
      </c>
      <c r="C117" s="678"/>
      <c r="D117" s="677">
        <v>2</v>
      </c>
      <c r="E117" s="678"/>
      <c r="F117" s="677">
        <v>3</v>
      </c>
      <c r="G117" s="678"/>
      <c r="H117" s="651">
        <v>4</v>
      </c>
      <c r="I117" s="652"/>
      <c r="J117" s="651">
        <v>5</v>
      </c>
      <c r="K117" s="652"/>
      <c r="L117" s="651">
        <v>6</v>
      </c>
      <c r="M117" s="652"/>
      <c r="N117" s="651">
        <v>7</v>
      </c>
      <c r="O117" s="652"/>
      <c r="P117" s="651">
        <v>8</v>
      </c>
      <c r="Q117" s="652"/>
      <c r="R117" s="282"/>
      <c r="S117" s="282"/>
      <c r="T117" s="282"/>
      <c r="U117" s="282"/>
    </row>
    <row r="118" spans="1:75" s="140" customFormat="1" ht="15.75" customHeight="1">
      <c r="A118" s="685"/>
      <c r="B118" s="679" t="s">
        <v>265</v>
      </c>
      <c r="C118" s="680"/>
      <c r="D118" s="679" t="s">
        <v>216</v>
      </c>
      <c r="E118" s="680"/>
      <c r="F118" s="679" t="s">
        <v>169</v>
      </c>
      <c r="G118" s="680"/>
      <c r="H118" s="681" t="s">
        <v>656</v>
      </c>
      <c r="I118" s="682"/>
      <c r="J118" s="681" t="s">
        <v>192</v>
      </c>
      <c r="K118" s="682"/>
      <c r="L118" s="681" t="s">
        <v>170</v>
      </c>
      <c r="M118" s="682"/>
      <c r="N118" s="681" t="s">
        <v>193</v>
      </c>
      <c r="O118" s="682"/>
      <c r="P118" s="763" t="s">
        <v>221</v>
      </c>
      <c r="Q118" s="764"/>
      <c r="R118" s="282"/>
      <c r="S118" s="282"/>
      <c r="T118" s="282"/>
      <c r="U118" s="282"/>
    </row>
    <row r="119" spans="1:75" s="140" customFormat="1" ht="15.75" customHeight="1">
      <c r="B119" s="283"/>
      <c r="C119" s="284"/>
      <c r="R119" s="282"/>
      <c r="S119" s="282"/>
      <c r="T119" s="282"/>
      <c r="U119" s="282"/>
    </row>
    <row r="120" spans="1:75" s="286" customFormat="1" ht="15.75" customHeight="1">
      <c r="A120" s="651" t="s">
        <v>194</v>
      </c>
      <c r="B120" s="652"/>
      <c r="C120" s="285" t="s">
        <v>47</v>
      </c>
      <c r="D120" s="766" t="s">
        <v>12</v>
      </c>
      <c r="E120" s="675"/>
      <c r="F120" s="767"/>
      <c r="G120" s="768" t="s">
        <v>53</v>
      </c>
      <c r="H120" s="769"/>
      <c r="I120" s="770"/>
      <c r="J120" s="285" t="s">
        <v>54</v>
      </c>
      <c r="K120" s="285" t="s">
        <v>55</v>
      </c>
      <c r="L120" s="285" t="s">
        <v>56</v>
      </c>
      <c r="M120" s="285" t="s">
        <v>11</v>
      </c>
      <c r="N120" s="285" t="s">
        <v>354</v>
      </c>
      <c r="O120" s="771" t="s">
        <v>51</v>
      </c>
      <c r="P120" s="772"/>
    </row>
    <row r="121" spans="1:75" s="140" customFormat="1" ht="20.100000000000001" customHeight="1">
      <c r="A121" s="773">
        <v>1</v>
      </c>
      <c r="B121" s="776" t="s">
        <v>344</v>
      </c>
      <c r="C121" s="287">
        <v>1</v>
      </c>
      <c r="D121" s="288"/>
      <c r="E121" s="289"/>
      <c r="F121" s="289"/>
      <c r="G121" s="288"/>
      <c r="H121" s="289"/>
      <c r="I121" s="290"/>
      <c r="J121" s="287"/>
      <c r="K121" s="293"/>
      <c r="L121" s="287"/>
      <c r="M121" s="381">
        <f>L121*J121</f>
        <v>0</v>
      </c>
      <c r="N121" s="294"/>
      <c r="O121" s="702"/>
      <c r="P121" s="703"/>
      <c r="R121" s="282"/>
      <c r="S121" s="312"/>
      <c r="T121" s="312"/>
      <c r="U121" s="282"/>
    </row>
    <row r="122" spans="1:75" s="140" customFormat="1" ht="20.100000000000001" customHeight="1">
      <c r="A122" s="774"/>
      <c r="B122" s="777"/>
      <c r="C122" s="287">
        <v>2</v>
      </c>
      <c r="D122" s="288"/>
      <c r="E122" s="289"/>
      <c r="F122" s="289"/>
      <c r="G122" s="288"/>
      <c r="H122" s="289"/>
      <c r="I122" s="290"/>
      <c r="J122" s="287"/>
      <c r="K122" s="293"/>
      <c r="L122" s="287"/>
      <c r="M122" s="381">
        <f t="shared" ref="M122:M125" si="12">L122*J122</f>
        <v>0</v>
      </c>
      <c r="N122" s="294"/>
      <c r="O122" s="702"/>
      <c r="P122" s="703"/>
      <c r="R122" s="282"/>
      <c r="S122" s="237"/>
      <c r="T122" s="237"/>
      <c r="U122" s="282"/>
      <c r="V122" s="282"/>
      <c r="W122" s="282"/>
      <c r="X122" s="282"/>
      <c r="Y122" s="282"/>
      <c r="Z122" s="282"/>
      <c r="AA122" s="282"/>
      <c r="AB122" s="282"/>
      <c r="AC122" s="282"/>
      <c r="AD122" s="282"/>
      <c r="AE122" s="282"/>
      <c r="AF122" s="282"/>
      <c r="AG122" s="282"/>
      <c r="AH122" s="282"/>
      <c r="AI122" s="282"/>
      <c r="AJ122" s="282"/>
      <c r="AK122" s="282"/>
      <c r="AL122" s="282"/>
      <c r="AM122" s="282"/>
      <c r="AN122" s="282"/>
      <c r="AO122" s="282"/>
      <c r="AP122" s="282"/>
      <c r="AQ122" s="282"/>
      <c r="AR122" s="282"/>
      <c r="AS122" s="282"/>
      <c r="AT122" s="282"/>
      <c r="AU122" s="282"/>
      <c r="AV122" s="282"/>
      <c r="AW122" s="282"/>
      <c r="AX122" s="282"/>
      <c r="AY122" s="282"/>
      <c r="AZ122" s="282"/>
      <c r="BA122" s="282"/>
      <c r="BB122" s="282"/>
      <c r="BC122" s="282"/>
      <c r="BD122" s="282"/>
      <c r="BE122" s="282"/>
      <c r="BF122" s="282"/>
      <c r="BG122" s="282"/>
      <c r="BH122" s="282"/>
      <c r="BI122" s="282"/>
      <c r="BJ122" s="282"/>
      <c r="BK122" s="282"/>
      <c r="BL122" s="282"/>
      <c r="BM122" s="282"/>
      <c r="BN122" s="282"/>
      <c r="BO122" s="282"/>
      <c r="BP122" s="282"/>
      <c r="BQ122" s="282"/>
      <c r="BR122" s="282"/>
      <c r="BS122" s="282"/>
      <c r="BT122" s="282"/>
      <c r="BU122" s="282"/>
      <c r="BV122" s="282"/>
      <c r="BW122" s="282"/>
    </row>
    <row r="123" spans="1:75" s="140" customFormat="1" ht="20.100000000000001" customHeight="1">
      <c r="A123" s="774"/>
      <c r="B123" s="777"/>
      <c r="C123" s="287">
        <v>3</v>
      </c>
      <c r="D123" s="288"/>
      <c r="E123" s="289"/>
      <c r="F123" s="289"/>
      <c r="G123" s="288"/>
      <c r="H123" s="289"/>
      <c r="I123" s="319"/>
      <c r="J123" s="287"/>
      <c r="K123" s="293"/>
      <c r="L123" s="287"/>
      <c r="M123" s="381">
        <f t="shared" si="12"/>
        <v>0</v>
      </c>
      <c r="N123" s="294"/>
      <c r="O123" s="779"/>
      <c r="P123" s="753"/>
      <c r="R123" s="282"/>
      <c r="S123" s="312"/>
      <c r="T123" s="312"/>
      <c r="U123" s="282"/>
      <c r="V123" s="282"/>
      <c r="W123" s="282"/>
      <c r="X123" s="282"/>
      <c r="Y123" s="282"/>
      <c r="Z123" s="282"/>
      <c r="AA123" s="282"/>
      <c r="AB123" s="282"/>
      <c r="AC123" s="282"/>
      <c r="AD123" s="282"/>
      <c r="AE123" s="282"/>
      <c r="AF123" s="282"/>
      <c r="AG123" s="282"/>
      <c r="AH123" s="282"/>
      <c r="AI123" s="282"/>
      <c r="AJ123" s="282"/>
      <c r="AK123" s="282"/>
      <c r="AL123" s="282"/>
      <c r="AM123" s="282"/>
      <c r="AN123" s="282"/>
      <c r="AO123" s="282"/>
      <c r="AP123" s="282"/>
      <c r="AQ123" s="282"/>
      <c r="AR123" s="282"/>
      <c r="AS123" s="282"/>
      <c r="AT123" s="282"/>
      <c r="AU123" s="282"/>
      <c r="AV123" s="282"/>
      <c r="AW123" s="282"/>
      <c r="AX123" s="282"/>
      <c r="AY123" s="282"/>
      <c r="AZ123" s="282"/>
      <c r="BA123" s="282"/>
      <c r="BB123" s="282"/>
      <c r="BC123" s="282"/>
      <c r="BD123" s="282"/>
      <c r="BE123" s="282"/>
      <c r="BF123" s="282"/>
      <c r="BG123" s="282"/>
      <c r="BH123" s="282"/>
      <c r="BI123" s="282"/>
      <c r="BJ123" s="282"/>
      <c r="BK123" s="282"/>
      <c r="BL123" s="282"/>
      <c r="BM123" s="282"/>
      <c r="BN123" s="282"/>
      <c r="BO123" s="282"/>
      <c r="BP123" s="282"/>
      <c r="BQ123" s="282"/>
      <c r="BR123" s="282"/>
      <c r="BS123" s="282"/>
      <c r="BT123" s="282"/>
      <c r="BU123" s="282"/>
      <c r="BV123" s="282"/>
      <c r="BW123" s="282"/>
    </row>
    <row r="124" spans="1:75" s="140" customFormat="1" ht="20.100000000000001" customHeight="1">
      <c r="A124" s="774"/>
      <c r="B124" s="777"/>
      <c r="C124" s="287">
        <v>4</v>
      </c>
      <c r="D124" s="288"/>
      <c r="E124" s="289"/>
      <c r="F124" s="289"/>
      <c r="G124" s="288"/>
      <c r="H124" s="289"/>
      <c r="I124" s="290"/>
      <c r="J124" s="287"/>
      <c r="K124" s="293"/>
      <c r="L124" s="287"/>
      <c r="M124" s="381">
        <f t="shared" si="12"/>
        <v>0</v>
      </c>
      <c r="N124" s="294"/>
      <c r="O124" s="779"/>
      <c r="P124" s="753"/>
      <c r="R124" s="282"/>
      <c r="S124" s="237"/>
      <c r="T124" s="237"/>
      <c r="U124" s="282"/>
      <c r="V124" s="282"/>
      <c r="W124" s="282"/>
      <c r="X124" s="282"/>
      <c r="Y124" s="282"/>
      <c r="Z124" s="282"/>
      <c r="AA124" s="282"/>
      <c r="AB124" s="282"/>
      <c r="AC124" s="282"/>
      <c r="AD124" s="282"/>
      <c r="AE124" s="282"/>
      <c r="AF124" s="282"/>
      <c r="AG124" s="282"/>
      <c r="AH124" s="282"/>
      <c r="AI124" s="282"/>
      <c r="AJ124" s="282"/>
      <c r="AK124" s="282"/>
      <c r="AL124" s="282"/>
      <c r="AM124" s="282"/>
      <c r="AN124" s="282"/>
      <c r="AO124" s="282"/>
      <c r="AP124" s="282"/>
      <c r="AQ124" s="282"/>
      <c r="AR124" s="282"/>
      <c r="AS124" s="282"/>
      <c r="AT124" s="282"/>
      <c r="AU124" s="282"/>
      <c r="AV124" s="282"/>
      <c r="AW124" s="282"/>
      <c r="AX124" s="282"/>
      <c r="AY124" s="282"/>
      <c r="AZ124" s="282"/>
      <c r="BA124" s="282"/>
      <c r="BB124" s="282"/>
      <c r="BC124" s="282"/>
      <c r="BD124" s="282"/>
      <c r="BE124" s="282"/>
      <c r="BF124" s="282"/>
      <c r="BG124" s="282"/>
      <c r="BH124" s="282"/>
      <c r="BI124" s="282"/>
      <c r="BJ124" s="282"/>
      <c r="BK124" s="282"/>
      <c r="BL124" s="282"/>
      <c r="BM124" s="282"/>
      <c r="BN124" s="282"/>
      <c r="BO124" s="282"/>
      <c r="BP124" s="282"/>
      <c r="BQ124" s="282"/>
      <c r="BR124" s="282"/>
      <c r="BS124" s="282"/>
      <c r="BT124" s="282"/>
      <c r="BU124" s="282"/>
      <c r="BV124" s="282"/>
      <c r="BW124" s="282"/>
    </row>
    <row r="125" spans="1:75" s="140" customFormat="1" ht="20.100000000000001" customHeight="1" thickBot="1">
      <c r="A125" s="774"/>
      <c r="B125" s="777"/>
      <c r="C125" s="287">
        <v>5</v>
      </c>
      <c r="D125" s="295"/>
      <c r="E125" s="296"/>
      <c r="F125" s="296"/>
      <c r="G125" s="288"/>
      <c r="H125" s="289"/>
      <c r="I125" s="290"/>
      <c r="J125" s="298"/>
      <c r="K125" s="299"/>
      <c r="L125" s="298"/>
      <c r="M125" s="382">
        <f t="shared" si="12"/>
        <v>0</v>
      </c>
      <c r="N125" s="294"/>
      <c r="O125" s="779"/>
      <c r="P125" s="753"/>
      <c r="R125" s="282"/>
      <c r="S125" s="312"/>
      <c r="T125" s="312"/>
      <c r="U125" s="282"/>
      <c r="V125" s="282"/>
      <c r="W125" s="282"/>
      <c r="X125" s="282"/>
      <c r="Y125" s="282"/>
      <c r="Z125" s="282"/>
      <c r="AA125" s="282"/>
      <c r="AB125" s="282"/>
      <c r="AC125" s="282"/>
      <c r="AD125" s="282"/>
      <c r="AE125" s="282"/>
      <c r="AF125" s="282"/>
      <c r="AG125" s="282"/>
      <c r="AH125" s="282"/>
      <c r="AI125" s="282"/>
      <c r="AJ125" s="282"/>
      <c r="AK125" s="282"/>
      <c r="AL125" s="282"/>
      <c r="AM125" s="282"/>
      <c r="AN125" s="282"/>
      <c r="AO125" s="282"/>
      <c r="AP125" s="282"/>
      <c r="AQ125" s="282"/>
      <c r="AR125" s="282"/>
      <c r="AS125" s="282"/>
      <c r="AT125" s="282"/>
      <c r="AU125" s="282"/>
      <c r="AV125" s="282"/>
      <c r="AW125" s="282"/>
      <c r="AX125" s="282"/>
      <c r="AY125" s="282"/>
      <c r="AZ125" s="282"/>
      <c r="BA125" s="282"/>
      <c r="BB125" s="282"/>
      <c r="BC125" s="282"/>
      <c r="BD125" s="282"/>
      <c r="BE125" s="282"/>
      <c r="BF125" s="282"/>
      <c r="BG125" s="282"/>
      <c r="BH125" s="282"/>
      <c r="BI125" s="282"/>
      <c r="BJ125" s="282"/>
      <c r="BK125" s="282"/>
      <c r="BL125" s="282"/>
      <c r="BM125" s="282"/>
      <c r="BN125" s="282"/>
      <c r="BO125" s="282"/>
      <c r="BP125" s="282"/>
      <c r="BQ125" s="282"/>
      <c r="BR125" s="282"/>
      <c r="BS125" s="282"/>
      <c r="BT125" s="282"/>
      <c r="BU125" s="282"/>
      <c r="BV125" s="282"/>
      <c r="BW125" s="282"/>
    </row>
    <row r="126" spans="1:75" s="140" customFormat="1" ht="15.75" customHeight="1" thickTop="1">
      <c r="A126" s="775"/>
      <c r="B126" s="778"/>
      <c r="C126" s="666"/>
      <c r="D126" s="667"/>
      <c r="E126" s="667"/>
      <c r="F126" s="667"/>
      <c r="G126" s="667"/>
      <c r="H126" s="667"/>
      <c r="I126" s="780"/>
      <c r="J126" s="300" t="s">
        <v>58</v>
      </c>
      <c r="K126" s="240">
        <f>M126/'生產管理報表 7-1 (週)'!$B$196</f>
        <v>0</v>
      </c>
      <c r="L126" s="300" t="s">
        <v>59</v>
      </c>
      <c r="M126" s="383">
        <f>SUM(M121:M125)</f>
        <v>0</v>
      </c>
      <c r="N126" s="742"/>
      <c r="O126" s="743"/>
      <c r="P126" s="744"/>
      <c r="R126" s="282"/>
      <c r="S126" s="237"/>
      <c r="T126" s="237"/>
      <c r="U126" s="282"/>
      <c r="V126" s="282"/>
      <c r="W126" s="282"/>
      <c r="X126" s="282"/>
      <c r="Y126" s="282"/>
      <c r="Z126" s="282"/>
      <c r="AA126" s="282"/>
      <c r="AB126" s="282"/>
      <c r="AC126" s="282"/>
      <c r="AD126" s="282"/>
      <c r="AE126" s="282"/>
      <c r="AF126" s="282"/>
      <c r="AG126" s="282"/>
      <c r="AH126" s="282"/>
      <c r="AI126" s="282"/>
      <c r="AJ126" s="282"/>
      <c r="AK126" s="282"/>
      <c r="AL126" s="282"/>
      <c r="AM126" s="282"/>
      <c r="AN126" s="282"/>
      <c r="AO126" s="282"/>
      <c r="AP126" s="282"/>
      <c r="AQ126" s="282"/>
      <c r="AR126" s="282"/>
      <c r="AS126" s="282"/>
      <c r="AT126" s="282"/>
      <c r="AU126" s="282"/>
      <c r="AV126" s="282"/>
      <c r="AW126" s="282"/>
      <c r="AX126" s="282"/>
      <c r="AY126" s="282"/>
      <c r="AZ126" s="282"/>
      <c r="BA126" s="282"/>
      <c r="BB126" s="282"/>
      <c r="BC126" s="282"/>
      <c r="BD126" s="282"/>
      <c r="BE126" s="282"/>
      <c r="BF126" s="282"/>
      <c r="BG126" s="282"/>
      <c r="BH126" s="282"/>
      <c r="BI126" s="282"/>
      <c r="BJ126" s="282"/>
      <c r="BK126" s="282"/>
      <c r="BL126" s="282"/>
      <c r="BM126" s="282"/>
      <c r="BN126" s="282"/>
      <c r="BO126" s="282"/>
      <c r="BP126" s="282"/>
      <c r="BQ126" s="282"/>
      <c r="BR126" s="282"/>
      <c r="BS126" s="282"/>
      <c r="BT126" s="282"/>
      <c r="BU126" s="282"/>
      <c r="BV126" s="282"/>
      <c r="BW126" s="282"/>
    </row>
    <row r="127" spans="1:75" s="140" customFormat="1" ht="15.75" customHeight="1">
      <c r="B127" s="283"/>
      <c r="C127" s="284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302"/>
      <c r="O127" s="302"/>
      <c r="P127" s="302"/>
      <c r="R127" s="282"/>
      <c r="S127" s="312"/>
      <c r="T127" s="312"/>
      <c r="U127" s="282"/>
      <c r="V127" s="282"/>
      <c r="W127" s="282"/>
      <c r="X127" s="282"/>
      <c r="Y127" s="282"/>
      <c r="Z127" s="282"/>
      <c r="AA127" s="282"/>
      <c r="AB127" s="282"/>
      <c r="AC127" s="282"/>
      <c r="AD127" s="282"/>
      <c r="AE127" s="282"/>
      <c r="AF127" s="282"/>
      <c r="AG127" s="282"/>
      <c r="AH127" s="282"/>
      <c r="AI127" s="282"/>
      <c r="AJ127" s="282"/>
      <c r="AK127" s="282"/>
      <c r="AL127" s="282"/>
      <c r="AM127" s="282"/>
      <c r="AN127" s="282"/>
      <c r="AO127" s="282"/>
      <c r="AP127" s="282"/>
      <c r="AQ127" s="282"/>
      <c r="AR127" s="282"/>
      <c r="AS127" s="282"/>
      <c r="AT127" s="282"/>
      <c r="AU127" s="282"/>
      <c r="AV127" s="282"/>
      <c r="AW127" s="282"/>
      <c r="AX127" s="282"/>
      <c r="AY127" s="282"/>
      <c r="AZ127" s="282"/>
      <c r="BA127" s="282"/>
      <c r="BB127" s="282"/>
      <c r="BC127" s="282"/>
      <c r="BD127" s="282"/>
      <c r="BE127" s="282"/>
      <c r="BF127" s="282"/>
      <c r="BG127" s="282"/>
      <c r="BH127" s="282"/>
      <c r="BI127" s="282"/>
      <c r="BJ127" s="282"/>
      <c r="BK127" s="282"/>
      <c r="BL127" s="282"/>
      <c r="BM127" s="282"/>
      <c r="BN127" s="282"/>
      <c r="BO127" s="282"/>
      <c r="BP127" s="282"/>
      <c r="BQ127" s="282"/>
      <c r="BR127" s="282"/>
      <c r="BS127" s="282"/>
      <c r="BT127" s="282"/>
      <c r="BU127" s="282"/>
      <c r="BV127" s="282"/>
      <c r="BW127" s="282"/>
    </row>
    <row r="128" spans="1:75" s="140" customFormat="1" ht="15.75" customHeight="1">
      <c r="A128" s="651" t="s">
        <v>194</v>
      </c>
      <c r="B128" s="652"/>
      <c r="C128" s="303" t="s">
        <v>47</v>
      </c>
      <c r="D128" s="674" t="s">
        <v>12</v>
      </c>
      <c r="E128" s="675"/>
      <c r="F128" s="676"/>
      <c r="G128" s="674" t="s">
        <v>53</v>
      </c>
      <c r="H128" s="675"/>
      <c r="I128" s="676"/>
      <c r="J128" s="305" t="s">
        <v>54</v>
      </c>
      <c r="K128" s="305" t="s">
        <v>55</v>
      </c>
      <c r="L128" s="305" t="s">
        <v>56</v>
      </c>
      <c r="M128" s="305" t="s">
        <v>11</v>
      </c>
      <c r="N128" s="306" t="s">
        <v>354</v>
      </c>
      <c r="O128" s="745" t="s">
        <v>51</v>
      </c>
      <c r="P128" s="746"/>
      <c r="R128" s="282"/>
      <c r="S128" s="237"/>
      <c r="T128" s="237"/>
      <c r="U128" s="282"/>
      <c r="V128" s="282"/>
      <c r="W128" s="282"/>
      <c r="X128" s="282"/>
      <c r="Y128" s="282"/>
      <c r="Z128" s="282"/>
      <c r="AA128" s="282"/>
      <c r="AB128" s="282"/>
      <c r="AC128" s="282"/>
      <c r="AD128" s="282"/>
      <c r="AE128" s="282"/>
      <c r="AF128" s="282"/>
      <c r="AG128" s="282"/>
      <c r="AH128" s="282"/>
      <c r="AI128" s="282"/>
      <c r="AJ128" s="282"/>
    </row>
    <row r="129" spans="1:36" s="140" customFormat="1" ht="20.100000000000001" customHeight="1">
      <c r="A129" s="773">
        <v>2</v>
      </c>
      <c r="B129" s="776" t="s">
        <v>217</v>
      </c>
      <c r="C129" s="307">
        <v>1</v>
      </c>
      <c r="D129" s="288" t="s">
        <v>885</v>
      </c>
      <c r="E129" s="289"/>
      <c r="F129" s="290"/>
      <c r="G129" s="290" t="s">
        <v>887</v>
      </c>
      <c r="H129" s="289"/>
      <c r="I129" s="290"/>
      <c r="J129" s="308">
        <v>87.8</v>
      </c>
      <c r="K129" s="309">
        <v>2.853229856197215E-2</v>
      </c>
      <c r="L129" s="308">
        <v>20</v>
      </c>
      <c r="M129" s="310">
        <f t="shared" ref="M129:M133" si="13">L129*J129</f>
        <v>1756</v>
      </c>
      <c r="N129" s="311"/>
      <c r="O129" s="747"/>
      <c r="P129" s="748"/>
      <c r="R129" s="282"/>
      <c r="S129" s="312"/>
      <c r="T129" s="312"/>
      <c r="U129" s="282"/>
      <c r="V129" s="282"/>
      <c r="W129" s="282"/>
      <c r="X129" s="282"/>
      <c r="Y129" s="282"/>
      <c r="Z129" s="282"/>
      <c r="AA129" s="282"/>
      <c r="AB129" s="282"/>
      <c r="AC129" s="282"/>
      <c r="AD129" s="282"/>
      <c r="AE129" s="282"/>
      <c r="AF129" s="282"/>
      <c r="AG129" s="282"/>
      <c r="AH129" s="282"/>
      <c r="AI129" s="282"/>
      <c r="AJ129" s="282"/>
    </row>
    <row r="130" spans="1:36" s="140" customFormat="1" ht="20.100000000000001" customHeight="1">
      <c r="A130" s="774"/>
      <c r="B130" s="777"/>
      <c r="C130" s="307">
        <v>2</v>
      </c>
      <c r="D130" s="288" t="s">
        <v>794</v>
      </c>
      <c r="E130" s="289"/>
      <c r="F130" s="290"/>
      <c r="G130" s="290" t="s">
        <v>795</v>
      </c>
      <c r="H130" s="289"/>
      <c r="I130" s="290"/>
      <c r="J130" s="308">
        <v>211.02</v>
      </c>
      <c r="K130" s="309">
        <v>4.8208055819854108E-2</v>
      </c>
      <c r="L130" s="308">
        <v>1.52</v>
      </c>
      <c r="M130" s="310">
        <f t="shared" si="13"/>
        <v>320.75040000000001</v>
      </c>
      <c r="N130" s="311"/>
      <c r="O130" s="747"/>
      <c r="P130" s="748"/>
      <c r="R130" s="282"/>
      <c r="S130" s="237"/>
      <c r="T130" s="237"/>
      <c r="U130" s="282"/>
      <c r="V130" s="282"/>
      <c r="W130" s="282"/>
      <c r="X130" s="282"/>
      <c r="Y130" s="282"/>
      <c r="Z130" s="282"/>
      <c r="AA130" s="282"/>
      <c r="AB130" s="282"/>
      <c r="AC130" s="282"/>
      <c r="AD130" s="282"/>
      <c r="AE130" s="282"/>
      <c r="AF130" s="282"/>
      <c r="AG130" s="282"/>
      <c r="AH130" s="282"/>
      <c r="AI130" s="282"/>
      <c r="AJ130" s="282"/>
    </row>
    <row r="131" spans="1:36" s="140" customFormat="1" ht="20.100000000000001" customHeight="1">
      <c r="A131" s="774"/>
      <c r="B131" s="777"/>
      <c r="C131" s="307">
        <v>3</v>
      </c>
      <c r="D131" s="288" t="s">
        <v>375</v>
      </c>
      <c r="E131" s="289"/>
      <c r="F131" s="290"/>
      <c r="G131" s="290" t="s">
        <v>363</v>
      </c>
      <c r="H131" s="289"/>
      <c r="I131" s="290"/>
      <c r="J131" s="308">
        <v>141.66999999999999</v>
      </c>
      <c r="K131" s="309">
        <v>2.1583430120015488E-2</v>
      </c>
      <c r="L131" s="308">
        <v>2.23</v>
      </c>
      <c r="M131" s="310">
        <f t="shared" si="13"/>
        <v>315.92409999999995</v>
      </c>
      <c r="N131" s="311"/>
      <c r="O131" s="747"/>
      <c r="P131" s="748"/>
      <c r="R131" s="282"/>
      <c r="S131" s="312"/>
      <c r="T131" s="312"/>
      <c r="U131" s="282"/>
      <c r="V131" s="282"/>
      <c r="W131" s="282"/>
      <c r="X131" s="282"/>
      <c r="Y131" s="282"/>
      <c r="Z131" s="282"/>
      <c r="AA131" s="282"/>
      <c r="AB131" s="282"/>
      <c r="AC131" s="282"/>
      <c r="AD131" s="282"/>
      <c r="AE131" s="282"/>
      <c r="AF131" s="282"/>
      <c r="AG131" s="282"/>
      <c r="AH131" s="282"/>
    </row>
    <row r="132" spans="1:36" s="140" customFormat="1" ht="20.100000000000001" customHeight="1">
      <c r="A132" s="774"/>
      <c r="B132" s="777"/>
      <c r="C132" s="307">
        <v>4</v>
      </c>
      <c r="D132" s="288" t="s">
        <v>882</v>
      </c>
      <c r="E132" s="289"/>
      <c r="F132" s="290"/>
      <c r="G132" s="290" t="s">
        <v>900</v>
      </c>
      <c r="H132" s="289"/>
      <c r="I132" s="290"/>
      <c r="J132" s="308">
        <v>165.43</v>
      </c>
      <c r="K132" s="309">
        <v>2.6531231049120682E-2</v>
      </c>
      <c r="L132" s="308">
        <v>1.75</v>
      </c>
      <c r="M132" s="310">
        <f t="shared" si="13"/>
        <v>289.5025</v>
      </c>
      <c r="N132" s="311"/>
      <c r="O132" s="747"/>
      <c r="P132" s="748"/>
      <c r="R132" s="282"/>
      <c r="S132" s="237"/>
      <c r="T132" s="237"/>
      <c r="U132" s="282"/>
      <c r="V132" s="282"/>
      <c r="W132" s="282"/>
      <c r="X132" s="282"/>
      <c r="Y132" s="282"/>
      <c r="Z132" s="282"/>
      <c r="AA132" s="282"/>
      <c r="AB132" s="282"/>
      <c r="AC132" s="282"/>
      <c r="AD132" s="282"/>
      <c r="AE132" s="282"/>
      <c r="AF132" s="282"/>
      <c r="AG132" s="282"/>
      <c r="AH132" s="282"/>
    </row>
    <row r="133" spans="1:36" s="140" customFormat="1" ht="20.100000000000001" customHeight="1" thickBot="1">
      <c r="A133" s="774"/>
      <c r="B133" s="777"/>
      <c r="C133" s="313">
        <v>5</v>
      </c>
      <c r="D133" s="295" t="s">
        <v>371</v>
      </c>
      <c r="E133" s="296"/>
      <c r="F133" s="297"/>
      <c r="G133" s="297" t="s">
        <v>525</v>
      </c>
      <c r="H133" s="296"/>
      <c r="I133" s="297"/>
      <c r="J133" s="314">
        <v>248.46</v>
      </c>
      <c r="K133" s="315">
        <v>4.8666948793906047E-2</v>
      </c>
      <c r="L133" s="314">
        <v>1.1499999999999999</v>
      </c>
      <c r="M133" s="316">
        <f t="shared" si="13"/>
        <v>285.72899999999998</v>
      </c>
      <c r="N133" s="317"/>
      <c r="O133" s="747"/>
      <c r="P133" s="748"/>
      <c r="R133" s="282"/>
      <c r="S133" s="282"/>
      <c r="T133" s="282"/>
      <c r="U133" s="282"/>
      <c r="V133" s="282"/>
      <c r="W133" s="282"/>
      <c r="X133" s="282"/>
      <c r="Y133" s="282"/>
      <c r="Z133" s="282"/>
      <c r="AA133" s="282"/>
      <c r="AB133" s="282"/>
      <c r="AC133" s="282"/>
      <c r="AD133" s="282"/>
      <c r="AE133" s="282"/>
      <c r="AF133" s="282"/>
      <c r="AG133" s="282"/>
      <c r="AH133" s="282"/>
    </row>
    <row r="134" spans="1:36" s="140" customFormat="1" ht="15.75" customHeight="1" thickTop="1">
      <c r="A134" s="775"/>
      <c r="B134" s="778"/>
      <c r="C134" s="666"/>
      <c r="D134" s="667"/>
      <c r="E134" s="667"/>
      <c r="F134" s="667"/>
      <c r="G134" s="667"/>
      <c r="H134" s="667"/>
      <c r="I134" s="780"/>
      <c r="J134" s="300" t="s">
        <v>58</v>
      </c>
      <c r="K134" s="240">
        <f>M134/'生產管理報表 7-1 (週)'!$B$196</f>
        <v>2.4267840669907819E-2</v>
      </c>
      <c r="L134" s="300" t="s">
        <v>59</v>
      </c>
      <c r="M134" s="301">
        <f>SUM(M129:M133)</f>
        <v>2967.9059999999999</v>
      </c>
      <c r="N134" s="749"/>
      <c r="O134" s="750"/>
      <c r="P134" s="751"/>
      <c r="R134" s="282"/>
      <c r="S134" s="282"/>
      <c r="T134" s="282"/>
      <c r="U134" s="282"/>
      <c r="V134" s="282"/>
      <c r="W134" s="282"/>
      <c r="X134" s="282"/>
      <c r="Y134" s="282"/>
      <c r="Z134" s="282"/>
      <c r="AA134" s="282"/>
      <c r="AB134" s="282"/>
      <c r="AC134" s="282"/>
      <c r="AD134" s="282"/>
      <c r="AE134" s="282"/>
      <c r="AF134" s="282"/>
      <c r="AG134" s="282"/>
      <c r="AH134" s="282"/>
    </row>
    <row r="135" spans="1:36" s="140" customFormat="1" ht="15.75" customHeight="1">
      <c r="B135" s="283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318"/>
      <c r="O135" s="318"/>
      <c r="P135" s="318"/>
      <c r="R135" s="282"/>
      <c r="S135" s="282"/>
      <c r="T135" s="282"/>
      <c r="U135" s="282"/>
      <c r="V135" s="282"/>
      <c r="W135" s="282"/>
      <c r="X135" s="282"/>
      <c r="Y135" s="282"/>
      <c r="Z135" s="282"/>
      <c r="AA135" s="282"/>
      <c r="AB135" s="282"/>
      <c r="AC135" s="282"/>
      <c r="AD135" s="282"/>
      <c r="AE135" s="282"/>
      <c r="AF135" s="282"/>
      <c r="AG135" s="282"/>
      <c r="AH135" s="282"/>
    </row>
    <row r="136" spans="1:36" s="140" customFormat="1" ht="15.75" customHeight="1">
      <c r="A136" s="651" t="s">
        <v>194</v>
      </c>
      <c r="B136" s="652"/>
      <c r="C136" s="303" t="s">
        <v>47</v>
      </c>
      <c r="D136" s="674" t="s">
        <v>12</v>
      </c>
      <c r="E136" s="675"/>
      <c r="F136" s="676"/>
      <c r="G136" s="674" t="s">
        <v>53</v>
      </c>
      <c r="H136" s="675"/>
      <c r="I136" s="767"/>
      <c r="J136" s="304" t="s">
        <v>54</v>
      </c>
      <c r="K136" s="305" t="s">
        <v>55</v>
      </c>
      <c r="L136" s="305" t="s">
        <v>56</v>
      </c>
      <c r="M136" s="305" t="s">
        <v>11</v>
      </c>
      <c r="N136" s="306" t="s">
        <v>354</v>
      </c>
      <c r="O136" s="757" t="s">
        <v>51</v>
      </c>
      <c r="P136" s="758"/>
      <c r="R136" s="282"/>
      <c r="S136" s="282"/>
      <c r="T136" s="282"/>
      <c r="U136" s="282"/>
      <c r="V136" s="282"/>
      <c r="W136" s="282"/>
      <c r="X136" s="282"/>
      <c r="Y136" s="282"/>
      <c r="Z136" s="282"/>
      <c r="AA136" s="282"/>
      <c r="AB136" s="282"/>
      <c r="AC136" s="282"/>
      <c r="AD136" s="282"/>
      <c r="AE136" s="282"/>
      <c r="AF136" s="282"/>
      <c r="AG136" s="282"/>
      <c r="AH136" s="282"/>
      <c r="AI136" s="282"/>
      <c r="AJ136" s="282"/>
    </row>
    <row r="137" spans="1:36" s="140" customFormat="1" ht="45.75" customHeight="1">
      <c r="A137" s="773">
        <v>3</v>
      </c>
      <c r="B137" s="776" t="s">
        <v>610</v>
      </c>
      <c r="C137" s="307">
        <v>1</v>
      </c>
      <c r="D137" s="288" t="s">
        <v>703</v>
      </c>
      <c r="E137" s="289"/>
      <c r="F137" s="290"/>
      <c r="G137" s="448" t="s">
        <v>701</v>
      </c>
      <c r="H137" s="367"/>
      <c r="I137" s="448"/>
      <c r="J137" s="308">
        <v>13.950000000000001</v>
      </c>
      <c r="K137" s="309">
        <v>9.0649743961032977E-3</v>
      </c>
      <c r="L137" s="308">
        <v>159</v>
      </c>
      <c r="M137" s="384">
        <f t="shared" ref="M137:M141" si="14">L137*J137</f>
        <v>2218.0500000000002</v>
      </c>
      <c r="N137" s="321"/>
      <c r="O137" s="781"/>
      <c r="P137" s="782"/>
      <c r="R137" s="282"/>
      <c r="S137" s="282"/>
      <c r="T137" s="282"/>
      <c r="U137" s="282"/>
      <c r="V137" s="282"/>
      <c r="W137" s="282"/>
      <c r="X137" s="282"/>
      <c r="Y137" s="282"/>
      <c r="Z137" s="282"/>
      <c r="AA137" s="282"/>
      <c r="AB137" s="282"/>
      <c r="AC137" s="282"/>
      <c r="AD137" s="282"/>
      <c r="AE137" s="282"/>
      <c r="AF137" s="282"/>
      <c r="AG137" s="282"/>
      <c r="AH137" s="282"/>
      <c r="AI137" s="282"/>
      <c r="AJ137" s="282"/>
    </row>
    <row r="138" spans="1:36" s="140" customFormat="1" ht="20.100000000000001" customHeight="1">
      <c r="A138" s="774"/>
      <c r="B138" s="777"/>
      <c r="C138" s="307">
        <v>2</v>
      </c>
      <c r="D138" s="288"/>
      <c r="E138" s="289"/>
      <c r="F138" s="290"/>
      <c r="G138" s="288"/>
      <c r="H138" s="289"/>
      <c r="I138" s="290"/>
      <c r="J138" s="308"/>
      <c r="K138" s="309"/>
      <c r="L138" s="308"/>
      <c r="M138" s="384">
        <f t="shared" si="14"/>
        <v>0</v>
      </c>
      <c r="N138" s="321"/>
      <c r="O138" s="752"/>
      <c r="P138" s="753"/>
      <c r="R138" s="282"/>
      <c r="S138" s="282"/>
      <c r="T138"/>
      <c r="U138" s="282"/>
      <c r="V138" s="282"/>
      <c r="W138" s="282"/>
      <c r="X138" s="282"/>
      <c r="Y138" s="282"/>
      <c r="Z138" s="282"/>
      <c r="AA138" s="282"/>
      <c r="AB138" s="282"/>
      <c r="AC138" s="282"/>
      <c r="AD138" s="282"/>
      <c r="AE138" s="282"/>
      <c r="AF138" s="282"/>
      <c r="AG138" s="282"/>
      <c r="AH138" s="282"/>
      <c r="AI138" s="282"/>
      <c r="AJ138" s="282"/>
    </row>
    <row r="139" spans="1:36" s="140" customFormat="1" ht="20.100000000000001" customHeight="1">
      <c r="A139" s="774"/>
      <c r="B139" s="777"/>
      <c r="C139" s="307">
        <v>3</v>
      </c>
      <c r="D139" s="288"/>
      <c r="E139" s="289"/>
      <c r="F139" s="290"/>
      <c r="G139" s="288"/>
      <c r="H139" s="289"/>
      <c r="I139" s="290"/>
      <c r="J139" s="308"/>
      <c r="K139" s="309"/>
      <c r="L139" s="308"/>
      <c r="M139" s="384">
        <f t="shared" si="14"/>
        <v>0</v>
      </c>
      <c r="N139" s="321"/>
      <c r="O139" s="752"/>
      <c r="P139" s="753"/>
      <c r="R139" s="282"/>
      <c r="S139" s="282"/>
      <c r="T139"/>
      <c r="U139" s="282"/>
      <c r="V139" s="282"/>
      <c r="W139" s="282"/>
      <c r="X139" s="282"/>
      <c r="Y139" s="282"/>
      <c r="Z139" s="282"/>
      <c r="AA139" s="282"/>
      <c r="AB139" s="282"/>
      <c r="AC139" s="282"/>
      <c r="AD139" s="282"/>
      <c r="AE139" s="282"/>
      <c r="AF139" s="282"/>
      <c r="AG139" s="282"/>
      <c r="AH139" s="282"/>
      <c r="AI139" s="282"/>
      <c r="AJ139" s="282"/>
    </row>
    <row r="140" spans="1:36" s="140" customFormat="1" ht="20.100000000000001" customHeight="1">
      <c r="A140" s="774"/>
      <c r="B140" s="777"/>
      <c r="C140" s="307">
        <v>4</v>
      </c>
      <c r="D140" s="288"/>
      <c r="E140" s="289"/>
      <c r="F140" s="290"/>
      <c r="G140" s="288"/>
      <c r="H140" s="289"/>
      <c r="I140" s="319"/>
      <c r="J140" s="320"/>
      <c r="K140" s="309"/>
      <c r="L140" s="308"/>
      <c r="M140" s="384">
        <f t="shared" si="14"/>
        <v>0</v>
      </c>
      <c r="N140" s="321"/>
      <c r="O140" s="752"/>
      <c r="P140" s="753"/>
      <c r="R140" s="282"/>
      <c r="S140" s="282"/>
      <c r="T140"/>
      <c r="U140" s="282"/>
      <c r="V140" s="282"/>
      <c r="W140" s="282"/>
      <c r="X140" s="282"/>
      <c r="Y140" s="282"/>
      <c r="Z140" s="282"/>
      <c r="AA140" s="282"/>
      <c r="AB140" s="282"/>
      <c r="AC140" s="282"/>
      <c r="AD140" s="282"/>
      <c r="AE140" s="282"/>
      <c r="AF140" s="282"/>
      <c r="AG140" s="282"/>
      <c r="AH140" s="282"/>
      <c r="AI140" s="282"/>
      <c r="AJ140" s="282"/>
    </row>
    <row r="141" spans="1:36" s="140" customFormat="1" ht="20.100000000000001" customHeight="1" thickBot="1">
      <c r="A141" s="774"/>
      <c r="B141" s="777"/>
      <c r="C141" s="313">
        <v>5</v>
      </c>
      <c r="D141" s="295"/>
      <c r="E141" s="296"/>
      <c r="F141" s="297"/>
      <c r="G141" s="295"/>
      <c r="H141" s="296"/>
      <c r="I141" s="322"/>
      <c r="J141" s="323"/>
      <c r="K141" s="315"/>
      <c r="L141" s="324"/>
      <c r="M141" s="384">
        <f t="shared" si="14"/>
        <v>0</v>
      </c>
      <c r="N141" s="321"/>
      <c r="O141" s="752"/>
      <c r="P141" s="753"/>
      <c r="R141" s="282"/>
      <c r="S141" s="282"/>
      <c r="T141"/>
      <c r="U141" s="282"/>
      <c r="V141" s="282"/>
      <c r="W141" s="282"/>
      <c r="X141" s="282"/>
      <c r="Y141" s="282"/>
      <c r="Z141" s="282"/>
      <c r="AA141" s="282"/>
      <c r="AB141" s="282"/>
      <c r="AC141" s="282"/>
      <c r="AD141" s="282"/>
      <c r="AE141" s="282"/>
      <c r="AF141" s="282"/>
      <c r="AG141" s="282"/>
      <c r="AH141" s="282"/>
      <c r="AI141" s="282"/>
      <c r="AJ141" s="282"/>
    </row>
    <row r="142" spans="1:36" s="140" customFormat="1" ht="15.75" customHeight="1" thickTop="1">
      <c r="A142" s="775"/>
      <c r="B142" s="778"/>
      <c r="C142" s="666"/>
      <c r="D142" s="667"/>
      <c r="E142" s="667"/>
      <c r="F142" s="667"/>
      <c r="G142" s="667"/>
      <c r="H142" s="667"/>
      <c r="I142" s="780"/>
      <c r="J142" s="325" t="s">
        <v>58</v>
      </c>
      <c r="K142" s="240">
        <f>M142/'生產管理報表 7-1 (週)'!$B$196</f>
        <v>1.8136451760227257E-2</v>
      </c>
      <c r="L142" s="325" t="s">
        <v>59</v>
      </c>
      <c r="M142" s="385">
        <f>SUM(M137:M141)</f>
        <v>2218.0500000000002</v>
      </c>
      <c r="N142" s="754"/>
      <c r="O142" s="755"/>
      <c r="P142" s="756"/>
      <c r="R142" s="282"/>
      <c r="S142" s="282"/>
      <c r="T142"/>
      <c r="U142" s="282"/>
      <c r="V142" s="282"/>
      <c r="W142" s="282"/>
      <c r="X142" s="282"/>
      <c r="Y142" s="282"/>
      <c r="Z142" s="282"/>
      <c r="AA142" s="282"/>
      <c r="AB142" s="282"/>
      <c r="AC142" s="282"/>
      <c r="AD142" s="282"/>
      <c r="AE142" s="282"/>
      <c r="AF142" s="282"/>
      <c r="AG142" s="282"/>
      <c r="AH142" s="282"/>
      <c r="AI142" s="282"/>
      <c r="AJ142" s="282"/>
    </row>
  </sheetData>
  <mergeCells count="286"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P117:Q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C58:I58"/>
    <mergeCell ref="N58:P58"/>
    <mergeCell ref="O57:P57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O48:P48"/>
    <mergeCell ref="O49:P49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1:Q2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A3:M4"/>
    <mergeCell ref="A5:A6"/>
    <mergeCell ref="B5:C5"/>
    <mergeCell ref="D5:E5"/>
    <mergeCell ref="F5:G5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  <rowBreaks count="4" manualBreakCount="4">
    <brk id="30" max="16" man="1"/>
    <brk id="58" max="16" man="1"/>
    <brk id="86" max="16" man="1"/>
    <brk id="114" max="1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T183"/>
  <sheetViews>
    <sheetView view="pageBreakPreview" topLeftCell="A149" zoomScale="91" zoomScaleNormal="60" zoomScaleSheetLayoutView="91" workbookViewId="0">
      <selection activeCell="O157" sqref="O157:P157"/>
    </sheetView>
  </sheetViews>
  <sheetFormatPr defaultColWidth="12.5703125" defaultRowHeight="15.75" customHeight="1"/>
  <cols>
    <col min="1" max="1" width="5.42578125" style="2" customWidth="1"/>
    <col min="2" max="2" width="11.42578125" style="99" customWidth="1"/>
    <col min="3" max="3" width="4" style="98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0" s="100" customFormat="1" ht="15.75" customHeight="1">
      <c r="A1" s="453" t="s">
        <v>443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453"/>
      <c r="N1" s="453"/>
      <c r="O1" s="453"/>
      <c r="P1" s="453"/>
    </row>
    <row r="2" spans="1:20" s="101" customFormat="1" ht="15.75" customHeight="1">
      <c r="A2" s="453"/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</row>
    <row r="3" spans="1:20" s="140" customFormat="1" ht="15.75" customHeight="1">
      <c r="A3" s="641" t="s">
        <v>724</v>
      </c>
      <c r="B3" s="641"/>
      <c r="C3" s="641"/>
      <c r="D3" s="641"/>
      <c r="E3" s="641"/>
      <c r="F3" s="641"/>
      <c r="G3" s="641"/>
      <c r="H3" s="641"/>
      <c r="I3" s="641"/>
      <c r="J3" s="641"/>
      <c r="K3" s="641"/>
      <c r="L3" s="641"/>
      <c r="M3" s="641"/>
    </row>
    <row r="4" spans="1:20" s="141" customFormat="1" ht="15.75" customHeight="1">
      <c r="A4" s="683"/>
      <c r="B4" s="683"/>
      <c r="C4" s="683"/>
      <c r="D4" s="683"/>
      <c r="E4" s="683"/>
      <c r="F4" s="683"/>
      <c r="G4" s="683"/>
      <c r="H4" s="683"/>
      <c r="I4" s="683"/>
      <c r="J4" s="683"/>
      <c r="K4" s="683"/>
      <c r="L4" s="683"/>
      <c r="M4" s="683"/>
    </row>
    <row r="5" spans="1:20" s="140" customFormat="1" ht="15.75" customHeight="1">
      <c r="A5" s="684" t="s">
        <v>194</v>
      </c>
      <c r="B5" s="651">
        <v>1</v>
      </c>
      <c r="C5" s="652"/>
      <c r="D5" s="651">
        <v>2</v>
      </c>
      <c r="E5" s="652"/>
      <c r="F5" s="651">
        <v>3</v>
      </c>
      <c r="G5" s="652"/>
      <c r="H5" s="677">
        <v>4</v>
      </c>
      <c r="I5" s="678"/>
      <c r="J5" s="677">
        <v>5</v>
      </c>
      <c r="K5" s="678"/>
      <c r="L5" s="677">
        <v>6</v>
      </c>
      <c r="M5" s="678"/>
      <c r="N5" s="677">
        <v>7</v>
      </c>
      <c r="O5" s="678"/>
      <c r="P5" s="386">
        <v>8</v>
      </c>
    </row>
    <row r="6" spans="1:20" s="140" customFormat="1" ht="15.75" customHeight="1">
      <c r="A6" s="685"/>
      <c r="B6" s="681" t="s">
        <v>265</v>
      </c>
      <c r="C6" s="682"/>
      <c r="D6" s="681" t="s">
        <v>216</v>
      </c>
      <c r="E6" s="682"/>
      <c r="F6" s="681" t="s">
        <v>169</v>
      </c>
      <c r="G6" s="682"/>
      <c r="H6" s="679" t="s">
        <v>656</v>
      </c>
      <c r="I6" s="680"/>
      <c r="J6" s="679" t="s">
        <v>192</v>
      </c>
      <c r="K6" s="680"/>
      <c r="L6" s="679" t="s">
        <v>170</v>
      </c>
      <c r="M6" s="680"/>
      <c r="N6" s="679" t="s">
        <v>193</v>
      </c>
      <c r="O6" s="680"/>
      <c r="P6" s="387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686" t="s">
        <v>194</v>
      </c>
      <c r="B8" s="687"/>
      <c r="C8" s="326" t="s">
        <v>47</v>
      </c>
      <c r="D8" s="688" t="s">
        <v>12</v>
      </c>
      <c r="E8" s="689"/>
      <c r="F8" s="690"/>
      <c r="G8" s="691" t="s">
        <v>53</v>
      </c>
      <c r="H8" s="692"/>
      <c r="I8" s="693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694" t="s">
        <v>51</v>
      </c>
      <c r="P8" s="695"/>
      <c r="R8" s="237"/>
      <c r="S8" s="312"/>
    </row>
    <row r="9" spans="1:20" s="350" customFormat="1" ht="50.1" customHeight="1">
      <c r="A9" s="696">
        <v>4</v>
      </c>
      <c r="B9" s="699" t="s">
        <v>656</v>
      </c>
      <c r="C9" s="330">
        <v>1</v>
      </c>
      <c r="D9" s="288" t="s">
        <v>716</v>
      </c>
      <c r="E9" s="289"/>
      <c r="F9" s="290"/>
      <c r="G9" s="291" t="s">
        <v>720</v>
      </c>
      <c r="H9" s="292"/>
      <c r="I9" s="291"/>
      <c r="J9" s="369">
        <v>181.61</v>
      </c>
      <c r="K9" s="370">
        <v>4.147046072498816E-2</v>
      </c>
      <c r="L9" s="371">
        <v>18.21</v>
      </c>
      <c r="M9" s="381">
        <f t="shared" ref="M9:M13" si="0">L9*J9</f>
        <v>3307.1181000000006</v>
      </c>
      <c r="N9" s="371"/>
      <c r="O9" s="702" t="s">
        <v>746</v>
      </c>
      <c r="P9" s="703"/>
      <c r="R9" s="372"/>
      <c r="S9" s="312"/>
    </row>
    <row r="10" spans="1:20" s="350" customFormat="1" ht="50.1" customHeight="1">
      <c r="A10" s="697"/>
      <c r="B10" s="700"/>
      <c r="C10" s="330">
        <v>2</v>
      </c>
      <c r="D10" s="288" t="s">
        <v>689</v>
      </c>
      <c r="E10" s="289"/>
      <c r="F10" s="290"/>
      <c r="G10" s="291" t="s">
        <v>691</v>
      </c>
      <c r="H10" s="292"/>
      <c r="I10" s="291"/>
      <c r="J10" s="369">
        <v>187.46</v>
      </c>
      <c r="K10" s="370">
        <v>4.489104867212259E-2</v>
      </c>
      <c r="L10" s="371">
        <v>8.09</v>
      </c>
      <c r="M10" s="381">
        <f t="shared" si="0"/>
        <v>1516.5514000000001</v>
      </c>
      <c r="N10" s="371"/>
      <c r="O10" s="702" t="s">
        <v>747</v>
      </c>
      <c r="P10" s="703"/>
      <c r="R10" s="372"/>
      <c r="S10" s="237"/>
      <c r="T10" s="398"/>
    </row>
    <row r="11" spans="1:20" s="350" customFormat="1" ht="50.1" customHeight="1">
      <c r="A11" s="697"/>
      <c r="B11" s="700"/>
      <c r="C11" s="330">
        <v>3</v>
      </c>
      <c r="D11" s="288" t="s">
        <v>371</v>
      </c>
      <c r="E11" s="289"/>
      <c r="F11" s="290"/>
      <c r="G11" s="291" t="s">
        <v>582</v>
      </c>
      <c r="H11" s="292"/>
      <c r="I11" s="291"/>
      <c r="J11" s="369">
        <v>157.87</v>
      </c>
      <c r="K11" s="370">
        <v>1.029163039748477E-2</v>
      </c>
      <c r="L11" s="371">
        <v>8.68</v>
      </c>
      <c r="M11" s="381">
        <f t="shared" si="0"/>
        <v>1370.3116</v>
      </c>
      <c r="N11" s="371"/>
      <c r="O11" s="702" t="s">
        <v>747</v>
      </c>
      <c r="P11" s="703"/>
      <c r="R11" s="372"/>
      <c r="S11" s="312"/>
    </row>
    <row r="12" spans="1:20" s="350" customFormat="1" ht="50.1" customHeight="1">
      <c r="A12" s="697"/>
      <c r="B12" s="700"/>
      <c r="C12" s="330">
        <v>4</v>
      </c>
      <c r="D12" s="288" t="s">
        <v>719</v>
      </c>
      <c r="E12" s="289"/>
      <c r="F12" s="290"/>
      <c r="G12" s="291" t="s">
        <v>721</v>
      </c>
      <c r="H12" s="292"/>
      <c r="I12" s="291"/>
      <c r="J12" s="369">
        <v>126.33999999999999</v>
      </c>
      <c r="K12" s="370">
        <v>4.514089323440932E-2</v>
      </c>
      <c r="L12" s="371">
        <v>10.39</v>
      </c>
      <c r="M12" s="381">
        <f t="shared" si="0"/>
        <v>1312.6725999999999</v>
      </c>
      <c r="N12" s="371"/>
      <c r="O12" s="702" t="s">
        <v>746</v>
      </c>
      <c r="P12" s="703"/>
      <c r="R12" s="372"/>
      <c r="S12" s="237"/>
      <c r="T12" s="398"/>
    </row>
    <row r="13" spans="1:20" s="350" customFormat="1" ht="50.1" customHeight="1" thickBot="1">
      <c r="A13" s="697"/>
      <c r="B13" s="700"/>
      <c r="C13" s="330">
        <v>5</v>
      </c>
      <c r="D13" s="288" t="s">
        <v>415</v>
      </c>
      <c r="E13" s="296"/>
      <c r="F13" s="297"/>
      <c r="G13" s="291" t="s">
        <v>432</v>
      </c>
      <c r="H13" s="292"/>
      <c r="I13" s="291"/>
      <c r="J13" s="373">
        <v>253.92</v>
      </c>
      <c r="K13" s="374">
        <v>3.5180612783228676E-2</v>
      </c>
      <c r="L13" s="375">
        <v>4.83</v>
      </c>
      <c r="M13" s="381">
        <f t="shared" si="0"/>
        <v>1226.4336000000001</v>
      </c>
      <c r="N13" s="371"/>
      <c r="O13" s="704" t="s">
        <v>727</v>
      </c>
      <c r="P13" s="705"/>
      <c r="R13" s="376"/>
      <c r="S13" s="312"/>
      <c r="T13" s="340"/>
    </row>
    <row r="14" spans="1:20" s="340" customFormat="1" ht="15.75" customHeight="1" thickTop="1" thickBot="1">
      <c r="A14" s="698"/>
      <c r="B14" s="701"/>
      <c r="C14" s="708"/>
      <c r="D14" s="709"/>
      <c r="E14" s="709"/>
      <c r="F14" s="709"/>
      <c r="G14" s="709"/>
      <c r="H14" s="709"/>
      <c r="I14" s="710"/>
      <c r="J14" s="347" t="s">
        <v>58</v>
      </c>
      <c r="K14" s="135">
        <f>M14/'生產管理報表 7-1 (週)'!$B$152</f>
        <v>7.1986831254916617E-2</v>
      </c>
      <c r="L14" s="348" t="s">
        <v>59</v>
      </c>
      <c r="M14" s="254">
        <f>SUM(M9:M13)</f>
        <v>8733.0873000000011</v>
      </c>
      <c r="N14" s="711"/>
      <c r="O14" s="712"/>
      <c r="P14" s="713"/>
      <c r="R14" s="237"/>
      <c r="S14" s="237"/>
    </row>
    <row r="15" spans="1:20" s="340" customFormat="1" ht="15.75" customHeight="1" thickTop="1">
      <c r="B15" s="349"/>
      <c r="C15" s="350"/>
      <c r="M15" s="388"/>
      <c r="S15" s="312"/>
    </row>
    <row r="16" spans="1:20" s="340" customFormat="1" ht="15.75" customHeight="1">
      <c r="A16" s="686" t="s">
        <v>194</v>
      </c>
      <c r="B16" s="687"/>
      <c r="C16" s="326" t="s">
        <v>47</v>
      </c>
      <c r="D16" s="688" t="s">
        <v>12</v>
      </c>
      <c r="E16" s="689"/>
      <c r="F16" s="690"/>
      <c r="G16" s="691" t="s">
        <v>53</v>
      </c>
      <c r="H16" s="692"/>
      <c r="I16" s="693"/>
      <c r="J16" s="327" t="s">
        <v>54</v>
      </c>
      <c r="K16" s="327" t="s">
        <v>55</v>
      </c>
      <c r="L16" s="327" t="s">
        <v>56</v>
      </c>
      <c r="M16" s="389" t="s">
        <v>11</v>
      </c>
      <c r="N16" s="328" t="s">
        <v>354</v>
      </c>
      <c r="O16" s="694" t="s">
        <v>51</v>
      </c>
      <c r="P16" s="695"/>
      <c r="S16" s="237"/>
      <c r="T16" s="398"/>
    </row>
    <row r="17" spans="1:20" s="350" customFormat="1" ht="39.950000000000003" customHeight="1">
      <c r="A17" s="696">
        <v>5</v>
      </c>
      <c r="B17" s="714" t="s">
        <v>219</v>
      </c>
      <c r="C17" s="330">
        <v>1</v>
      </c>
      <c r="D17" s="288" t="s">
        <v>716</v>
      </c>
      <c r="E17" s="289"/>
      <c r="F17" s="290"/>
      <c r="G17" s="358" t="s">
        <v>715</v>
      </c>
      <c r="H17" s="357"/>
      <c r="I17" s="358"/>
      <c r="J17" s="369">
        <v>2.69</v>
      </c>
      <c r="K17" s="370">
        <v>8.4396383352653669E-3</v>
      </c>
      <c r="L17" s="371">
        <v>412</v>
      </c>
      <c r="M17" s="381">
        <f t="shared" ref="M17:M21" si="1">L17*J17</f>
        <v>1108.28</v>
      </c>
      <c r="N17" s="371"/>
      <c r="O17" s="704" t="s">
        <v>748</v>
      </c>
      <c r="P17" s="705"/>
      <c r="S17" s="312"/>
    </row>
    <row r="18" spans="1:20" s="350" customFormat="1" ht="50.1" customHeight="1">
      <c r="A18" s="697"/>
      <c r="B18" s="715"/>
      <c r="C18" s="330">
        <v>2</v>
      </c>
      <c r="D18" s="288" t="s">
        <v>414</v>
      </c>
      <c r="E18" s="289"/>
      <c r="F18" s="290"/>
      <c r="G18" s="291" t="s">
        <v>435</v>
      </c>
      <c r="H18" s="335"/>
      <c r="I18" s="336"/>
      <c r="J18" s="369">
        <v>96</v>
      </c>
      <c r="K18" s="370">
        <v>4.5454545454545456E-2</v>
      </c>
      <c r="L18" s="371">
        <v>5.7</v>
      </c>
      <c r="M18" s="381">
        <f t="shared" si="1"/>
        <v>547.20000000000005</v>
      </c>
      <c r="N18" s="371"/>
      <c r="O18" s="704" t="s">
        <v>684</v>
      </c>
      <c r="P18" s="705"/>
      <c r="S18" s="237"/>
      <c r="T18" s="399"/>
    </row>
    <row r="19" spans="1:20" s="340" customFormat="1" ht="39.950000000000003" customHeight="1">
      <c r="A19" s="697"/>
      <c r="B19" s="715"/>
      <c r="C19" s="330">
        <v>3</v>
      </c>
      <c r="D19" s="288" t="s">
        <v>371</v>
      </c>
      <c r="E19" s="332"/>
      <c r="F19" s="333"/>
      <c r="G19" s="336" t="s">
        <v>364</v>
      </c>
      <c r="H19" s="335"/>
      <c r="I19" s="336"/>
      <c r="J19" s="369">
        <v>147.43</v>
      </c>
      <c r="K19" s="370">
        <v>2.8391130932539457E-3</v>
      </c>
      <c r="L19" s="371">
        <v>2.4700000000000002</v>
      </c>
      <c r="M19" s="381">
        <f t="shared" si="1"/>
        <v>364.15210000000002</v>
      </c>
      <c r="N19" s="339"/>
      <c r="O19" s="719" t="s">
        <v>699</v>
      </c>
      <c r="P19" s="720"/>
    </row>
    <row r="20" spans="1:20" s="340" customFormat="1" ht="20.100000000000001" customHeight="1">
      <c r="A20" s="697"/>
      <c r="B20" s="715"/>
      <c r="C20" s="330">
        <v>4</v>
      </c>
      <c r="D20" s="288"/>
      <c r="E20" s="332"/>
      <c r="F20" s="333"/>
      <c r="G20" s="431"/>
      <c r="H20" s="292"/>
      <c r="I20" s="291"/>
      <c r="J20" s="337"/>
      <c r="K20" s="338"/>
      <c r="L20" s="339"/>
      <c r="M20" s="381">
        <f t="shared" si="1"/>
        <v>0</v>
      </c>
      <c r="N20" s="339"/>
      <c r="O20" s="704"/>
      <c r="P20" s="705"/>
    </row>
    <row r="21" spans="1:20" s="340" customFormat="1" ht="20.100000000000001" customHeight="1" thickBot="1">
      <c r="A21" s="697"/>
      <c r="B21" s="715"/>
      <c r="C21" s="330">
        <v>5</v>
      </c>
      <c r="D21" s="295"/>
      <c r="E21" s="342"/>
      <c r="F21" s="343"/>
      <c r="G21" s="334"/>
      <c r="H21" s="335"/>
      <c r="I21" s="336"/>
      <c r="J21" s="344"/>
      <c r="K21" s="345"/>
      <c r="L21" s="346"/>
      <c r="M21" s="381">
        <f t="shared" si="1"/>
        <v>0</v>
      </c>
      <c r="N21" s="339"/>
      <c r="O21" s="783"/>
      <c r="P21" s="784"/>
      <c r="R21" s="238"/>
    </row>
    <row r="22" spans="1:20" s="340" customFormat="1" ht="15.75" customHeight="1" thickTop="1" thickBot="1">
      <c r="A22" s="698"/>
      <c r="B22" s="716"/>
      <c r="C22" s="723"/>
      <c r="D22" s="724"/>
      <c r="E22" s="724"/>
      <c r="F22" s="724"/>
      <c r="G22" s="724"/>
      <c r="H22" s="724"/>
      <c r="I22" s="725"/>
      <c r="J22" s="347" t="s">
        <v>58</v>
      </c>
      <c r="K22" s="135">
        <f>M22/'生產管理報表 7-1 (週)'!$B$152</f>
        <v>1.6647825698446053E-2</v>
      </c>
      <c r="L22" s="348" t="s">
        <v>59</v>
      </c>
      <c r="M22" s="393">
        <f>SUM(M17:M21)</f>
        <v>2019.6321</v>
      </c>
      <c r="N22" s="711"/>
      <c r="O22" s="712"/>
      <c r="P22" s="713"/>
      <c r="R22" s="237"/>
    </row>
    <row r="23" spans="1:20" s="340" customFormat="1" ht="15.75" customHeight="1" thickTop="1">
      <c r="B23" s="349"/>
      <c r="C23" s="350"/>
      <c r="M23" s="388"/>
      <c r="R23" s="237"/>
    </row>
    <row r="24" spans="1:20" s="340" customFormat="1" ht="15.75" customHeight="1">
      <c r="A24" s="686" t="s">
        <v>194</v>
      </c>
      <c r="B24" s="687"/>
      <c r="C24" s="355" t="s">
        <v>47</v>
      </c>
      <c r="D24" s="726" t="s">
        <v>12</v>
      </c>
      <c r="E24" s="727"/>
      <c r="F24" s="728"/>
      <c r="G24" s="729" t="s">
        <v>53</v>
      </c>
      <c r="H24" s="730"/>
      <c r="I24" s="731"/>
      <c r="J24" s="356" t="s">
        <v>54</v>
      </c>
      <c r="K24" s="327" t="s">
        <v>55</v>
      </c>
      <c r="L24" s="327" t="s">
        <v>56</v>
      </c>
      <c r="M24" s="389" t="s">
        <v>11</v>
      </c>
      <c r="N24" s="328" t="s">
        <v>354</v>
      </c>
      <c r="O24" s="694" t="s">
        <v>51</v>
      </c>
      <c r="P24" s="695"/>
      <c r="R24" s="237"/>
      <c r="S24" s="2"/>
    </row>
    <row r="25" spans="1:20" s="340" customFormat="1" ht="20.100000000000001" customHeight="1">
      <c r="A25" s="696">
        <v>6</v>
      </c>
      <c r="B25" s="714" t="s">
        <v>220</v>
      </c>
      <c r="C25" s="330">
        <v>1</v>
      </c>
      <c r="D25" s="400" t="s">
        <v>370</v>
      </c>
      <c r="E25" s="332"/>
      <c r="F25" s="333"/>
      <c r="G25" s="291" t="s">
        <v>362</v>
      </c>
      <c r="H25" s="292"/>
      <c r="I25" s="291"/>
      <c r="J25" s="369">
        <v>15.450000000000001</v>
      </c>
      <c r="K25" s="370">
        <v>1.2259917119185877E-2</v>
      </c>
      <c r="L25" s="371">
        <v>280</v>
      </c>
      <c r="M25" s="381">
        <f t="shared" ref="M25" si="2">L25*J25</f>
        <v>4326</v>
      </c>
      <c r="N25" s="339"/>
      <c r="O25" s="719" t="s">
        <v>699</v>
      </c>
      <c r="P25" s="720"/>
      <c r="S25" s="2"/>
    </row>
    <row r="26" spans="1:20" s="340" customFormat="1" ht="20.100000000000001" customHeight="1">
      <c r="A26" s="697"/>
      <c r="B26" s="715"/>
      <c r="C26" s="330">
        <v>2</v>
      </c>
      <c r="D26" s="331"/>
      <c r="E26" s="332"/>
      <c r="F26" s="333"/>
      <c r="G26" s="334"/>
      <c r="H26" s="335"/>
      <c r="I26" s="336"/>
      <c r="J26" s="337"/>
      <c r="K26" s="338"/>
      <c r="L26" s="339"/>
      <c r="M26" s="390">
        <v>0</v>
      </c>
      <c r="N26" s="339"/>
      <c r="O26" s="351"/>
      <c r="P26" s="352"/>
      <c r="S26" s="2"/>
    </row>
    <row r="27" spans="1:20" s="340" customFormat="1" ht="20.100000000000001" customHeight="1">
      <c r="A27" s="697"/>
      <c r="B27" s="715"/>
      <c r="C27" s="330">
        <v>3</v>
      </c>
      <c r="D27" s="331"/>
      <c r="E27" s="332"/>
      <c r="F27" s="333"/>
      <c r="G27" s="334"/>
      <c r="H27" s="335"/>
      <c r="I27" s="336"/>
      <c r="J27" s="337"/>
      <c r="K27" s="338"/>
      <c r="L27" s="339"/>
      <c r="M27" s="390">
        <v>0</v>
      </c>
      <c r="N27" s="339"/>
      <c r="O27" s="351"/>
      <c r="P27" s="352"/>
      <c r="S27" s="2"/>
    </row>
    <row r="28" spans="1:20" s="340" customFormat="1" ht="20.100000000000001" customHeight="1">
      <c r="A28" s="697"/>
      <c r="B28" s="715"/>
      <c r="C28" s="330">
        <v>4</v>
      </c>
      <c r="D28" s="331"/>
      <c r="E28" s="332"/>
      <c r="F28" s="333"/>
      <c r="G28" s="334"/>
      <c r="H28" s="335"/>
      <c r="I28" s="336"/>
      <c r="J28" s="337"/>
      <c r="K28" s="338"/>
      <c r="L28" s="339"/>
      <c r="M28" s="390">
        <v>0</v>
      </c>
      <c r="N28" s="339"/>
      <c r="O28" s="351"/>
      <c r="P28" s="352"/>
      <c r="R28" s="2"/>
      <c r="S28" s="2"/>
    </row>
    <row r="29" spans="1:20" s="340" customFormat="1" ht="20.100000000000001" customHeight="1" thickBot="1">
      <c r="A29" s="697"/>
      <c r="B29" s="715"/>
      <c r="C29" s="330">
        <v>5</v>
      </c>
      <c r="D29" s="341"/>
      <c r="E29" s="342"/>
      <c r="F29" s="343"/>
      <c r="G29" s="334"/>
      <c r="H29" s="335"/>
      <c r="I29" s="336"/>
      <c r="J29" s="344"/>
      <c r="K29" s="345"/>
      <c r="L29" s="346"/>
      <c r="M29" s="390">
        <v>0</v>
      </c>
      <c r="N29" s="339"/>
      <c r="O29" s="353"/>
      <c r="P29" s="354"/>
      <c r="R29" s="2"/>
      <c r="S29" s="2"/>
    </row>
    <row r="30" spans="1:20" s="340" customFormat="1" ht="15.75" customHeight="1" thickTop="1" thickBot="1">
      <c r="A30" s="698"/>
      <c r="B30" s="716"/>
      <c r="C30" s="723"/>
      <c r="D30" s="724"/>
      <c r="E30" s="724"/>
      <c r="F30" s="724"/>
      <c r="G30" s="724"/>
      <c r="H30" s="724"/>
      <c r="I30" s="725"/>
      <c r="J30" s="347" t="s">
        <v>58</v>
      </c>
      <c r="K30" s="135">
        <f>M30/'生產管理報表 7-1 (週)'!B152</f>
        <v>3.5659214354672626E-2</v>
      </c>
      <c r="L30" s="348" t="s">
        <v>59</v>
      </c>
      <c r="M30" s="393">
        <f>SUM(M25:M29)</f>
        <v>4326</v>
      </c>
      <c r="N30" s="711"/>
      <c r="O30" s="712"/>
      <c r="P30" s="713"/>
      <c r="R30" s="2"/>
      <c r="S30" s="2"/>
    </row>
    <row r="31" spans="1:20" s="340" customFormat="1" ht="15.75" customHeight="1" thickTop="1">
      <c r="B31" s="349"/>
      <c r="C31" s="350"/>
      <c r="M31" s="388"/>
      <c r="R31" s="2"/>
      <c r="S31" s="2"/>
    </row>
    <row r="32" spans="1:20" s="340" customFormat="1" ht="15.75" customHeight="1">
      <c r="A32" s="686" t="s">
        <v>194</v>
      </c>
      <c r="B32" s="687"/>
      <c r="C32" s="355" t="s">
        <v>47</v>
      </c>
      <c r="D32" s="726" t="s">
        <v>12</v>
      </c>
      <c r="E32" s="727"/>
      <c r="F32" s="728"/>
      <c r="G32" s="729" t="s">
        <v>53</v>
      </c>
      <c r="H32" s="730"/>
      <c r="I32" s="731"/>
      <c r="J32" s="356" t="s">
        <v>54</v>
      </c>
      <c r="K32" s="327" t="s">
        <v>55</v>
      </c>
      <c r="L32" s="327" t="s">
        <v>56</v>
      </c>
      <c r="M32" s="389" t="s">
        <v>11</v>
      </c>
      <c r="N32" s="328" t="s">
        <v>354</v>
      </c>
      <c r="O32" s="694" t="s">
        <v>51</v>
      </c>
      <c r="P32" s="695"/>
      <c r="R32" s="2"/>
      <c r="S32" s="2"/>
    </row>
    <row r="33" spans="1:20" s="340" customFormat="1" ht="15.75" customHeight="1">
      <c r="A33" s="696">
        <v>7</v>
      </c>
      <c r="B33" s="732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90">
        <f t="shared" ref="M33:M35" si="3">L33*J33</f>
        <v>0</v>
      </c>
      <c r="N33" s="339"/>
      <c r="O33" s="735"/>
      <c r="P33" s="736"/>
      <c r="R33" s="2"/>
      <c r="S33" s="2"/>
    </row>
    <row r="34" spans="1:20" s="340" customFormat="1" ht="15.75" customHeight="1">
      <c r="A34" s="697"/>
      <c r="B34" s="733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90">
        <f t="shared" si="3"/>
        <v>0</v>
      </c>
      <c r="N34" s="339"/>
      <c r="O34" s="737"/>
      <c r="P34" s="738"/>
      <c r="R34" s="2"/>
      <c r="S34" s="2"/>
    </row>
    <row r="35" spans="1:20" s="340" customFormat="1" ht="15.75" customHeight="1">
      <c r="A35" s="697"/>
      <c r="B35" s="733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90">
        <f t="shared" si="3"/>
        <v>0</v>
      </c>
      <c r="N35" s="339"/>
      <c r="O35" s="737"/>
      <c r="P35" s="738"/>
      <c r="R35" s="2"/>
      <c r="S35" s="2"/>
    </row>
    <row r="36" spans="1:20" s="340" customFormat="1" ht="15.75" customHeight="1">
      <c r="A36" s="697"/>
      <c r="B36" s="733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1">
        <v>0</v>
      </c>
      <c r="N36" s="339"/>
      <c r="O36" s="351"/>
      <c r="P36" s="352"/>
      <c r="R36" s="2"/>
      <c r="S36" s="2"/>
    </row>
    <row r="37" spans="1:20" s="340" customFormat="1" ht="15.75" customHeight="1" thickBot="1">
      <c r="A37" s="697"/>
      <c r="B37" s="733"/>
      <c r="C37" s="330">
        <v>5</v>
      </c>
      <c r="D37" s="341"/>
      <c r="E37" s="342"/>
      <c r="F37" s="343"/>
      <c r="G37" s="334"/>
      <c r="H37" s="335"/>
      <c r="I37" s="336"/>
      <c r="J37" s="344"/>
      <c r="K37" s="345"/>
      <c r="L37" s="346"/>
      <c r="M37" s="392">
        <v>0</v>
      </c>
      <c r="N37" s="339"/>
      <c r="O37" s="353"/>
      <c r="P37" s="354"/>
      <c r="R37" s="2"/>
      <c r="S37" s="2"/>
    </row>
    <row r="38" spans="1:20" s="340" customFormat="1" ht="15.75" customHeight="1" thickTop="1" thickBot="1">
      <c r="A38" s="698"/>
      <c r="B38" s="734"/>
      <c r="C38" s="723"/>
      <c r="D38" s="724"/>
      <c r="E38" s="724"/>
      <c r="F38" s="724"/>
      <c r="G38" s="724"/>
      <c r="H38" s="724"/>
      <c r="I38" s="725"/>
      <c r="J38" s="347" t="s">
        <v>58</v>
      </c>
      <c r="K38" s="135">
        <f>M38/'生產管理報表 7-1 (週)'!B152</f>
        <v>0</v>
      </c>
      <c r="L38" s="348" t="s">
        <v>59</v>
      </c>
      <c r="M38" s="393">
        <f>SUM(M33:M37)</f>
        <v>0</v>
      </c>
      <c r="N38" s="711"/>
      <c r="O38" s="712"/>
      <c r="P38" s="713"/>
      <c r="R38" s="2"/>
      <c r="S38" s="2"/>
      <c r="T38" s="2"/>
    </row>
    <row r="39" spans="1:20" s="140" customFormat="1" ht="15.75" customHeight="1" thickTop="1">
      <c r="A39" s="641" t="s">
        <v>773</v>
      </c>
      <c r="B39" s="641"/>
      <c r="C39" s="641"/>
      <c r="D39" s="641"/>
      <c r="E39" s="641"/>
      <c r="F39" s="641"/>
      <c r="G39" s="641"/>
      <c r="H39" s="641"/>
      <c r="I39" s="641"/>
      <c r="J39" s="641"/>
      <c r="K39" s="641"/>
      <c r="L39" s="641"/>
      <c r="M39" s="641"/>
    </row>
    <row r="40" spans="1:20" s="141" customFormat="1" ht="15.75" customHeight="1">
      <c r="A40" s="683"/>
      <c r="B40" s="683"/>
      <c r="C40" s="683"/>
      <c r="D40" s="683"/>
      <c r="E40" s="683"/>
      <c r="F40" s="683"/>
      <c r="G40" s="683"/>
      <c r="H40" s="683"/>
      <c r="I40" s="683"/>
      <c r="J40" s="683"/>
      <c r="K40" s="683"/>
      <c r="L40" s="683"/>
      <c r="M40" s="683"/>
    </row>
    <row r="41" spans="1:20" s="140" customFormat="1" ht="15.75" customHeight="1">
      <c r="A41" s="684" t="s">
        <v>194</v>
      </c>
      <c r="B41" s="651">
        <v>1</v>
      </c>
      <c r="C41" s="652"/>
      <c r="D41" s="651">
        <v>2</v>
      </c>
      <c r="E41" s="652"/>
      <c r="F41" s="651">
        <v>3</v>
      </c>
      <c r="G41" s="652"/>
      <c r="H41" s="677">
        <v>4</v>
      </c>
      <c r="I41" s="678"/>
      <c r="J41" s="677">
        <v>5</v>
      </c>
      <c r="K41" s="678"/>
      <c r="L41" s="677">
        <v>6</v>
      </c>
      <c r="M41" s="678"/>
      <c r="N41" s="677">
        <v>7</v>
      </c>
      <c r="O41" s="678"/>
      <c r="P41" s="386">
        <v>8</v>
      </c>
    </row>
    <row r="42" spans="1:20" s="140" customFormat="1" ht="15.75" customHeight="1">
      <c r="A42" s="685"/>
      <c r="B42" s="681" t="s">
        <v>265</v>
      </c>
      <c r="C42" s="682"/>
      <c r="D42" s="681" t="s">
        <v>216</v>
      </c>
      <c r="E42" s="682"/>
      <c r="F42" s="681" t="s">
        <v>169</v>
      </c>
      <c r="G42" s="682"/>
      <c r="H42" s="679" t="s">
        <v>656</v>
      </c>
      <c r="I42" s="680"/>
      <c r="J42" s="679" t="s">
        <v>192</v>
      </c>
      <c r="K42" s="680"/>
      <c r="L42" s="679" t="s">
        <v>170</v>
      </c>
      <c r="M42" s="680"/>
      <c r="N42" s="679" t="s">
        <v>193</v>
      </c>
      <c r="O42" s="680"/>
      <c r="P42" s="387" t="s">
        <v>221</v>
      </c>
    </row>
    <row r="43" spans="1:20" s="140" customFormat="1" ht="15.75" customHeight="1">
      <c r="B43" s="283"/>
      <c r="C43" s="284"/>
    </row>
    <row r="44" spans="1:20" s="329" customFormat="1" ht="15.75" customHeight="1">
      <c r="A44" s="686" t="s">
        <v>194</v>
      </c>
      <c r="B44" s="687"/>
      <c r="C44" s="326" t="s">
        <v>47</v>
      </c>
      <c r="D44" s="688" t="s">
        <v>12</v>
      </c>
      <c r="E44" s="689"/>
      <c r="F44" s="690"/>
      <c r="G44" s="691" t="s">
        <v>53</v>
      </c>
      <c r="H44" s="692"/>
      <c r="I44" s="693"/>
      <c r="J44" s="327" t="s">
        <v>54</v>
      </c>
      <c r="K44" s="327" t="s">
        <v>55</v>
      </c>
      <c r="L44" s="327" t="s">
        <v>56</v>
      </c>
      <c r="M44" s="328" t="s">
        <v>11</v>
      </c>
      <c r="N44" s="328" t="s">
        <v>354</v>
      </c>
      <c r="O44" s="694" t="s">
        <v>51</v>
      </c>
      <c r="P44" s="695"/>
      <c r="R44" s="237"/>
      <c r="S44" s="312"/>
    </row>
    <row r="45" spans="1:20" s="350" customFormat="1" ht="50.1" customHeight="1">
      <c r="A45" s="696">
        <v>4</v>
      </c>
      <c r="B45" s="699" t="s">
        <v>656</v>
      </c>
      <c r="C45" s="330">
        <v>1</v>
      </c>
      <c r="D45" s="288" t="s">
        <v>716</v>
      </c>
      <c r="E45" s="289"/>
      <c r="F45" s="290"/>
      <c r="G45" s="291" t="s">
        <v>720</v>
      </c>
      <c r="H45" s="292"/>
      <c r="I45" s="291"/>
      <c r="J45" s="369">
        <v>181.61</v>
      </c>
      <c r="K45" s="370">
        <v>3.0469971489217137E-2</v>
      </c>
      <c r="L45" s="371">
        <v>15.32</v>
      </c>
      <c r="M45" s="381">
        <f t="shared" ref="M45:M49" si="4">L45*J45</f>
        <v>2782.2652000000003</v>
      </c>
      <c r="N45" s="371"/>
      <c r="O45" s="702" t="s">
        <v>781</v>
      </c>
      <c r="P45" s="703"/>
      <c r="R45" s="372"/>
      <c r="S45" s="312"/>
    </row>
    <row r="46" spans="1:20" s="350" customFormat="1" ht="50.1" customHeight="1">
      <c r="A46" s="697"/>
      <c r="B46" s="700"/>
      <c r="C46" s="330">
        <v>2</v>
      </c>
      <c r="D46" s="288" t="s">
        <v>584</v>
      </c>
      <c r="E46" s="289"/>
      <c r="F46" s="290"/>
      <c r="G46" s="291" t="s">
        <v>617</v>
      </c>
      <c r="H46" s="292"/>
      <c r="I46" s="291"/>
      <c r="J46" s="369">
        <v>122.81999999999998</v>
      </c>
      <c r="K46" s="370">
        <v>3.206383192990684E-2</v>
      </c>
      <c r="L46" s="371">
        <v>18.009999999999998</v>
      </c>
      <c r="M46" s="381">
        <f t="shared" si="4"/>
        <v>2211.9881999999993</v>
      </c>
      <c r="N46" s="371"/>
      <c r="O46" s="704" t="s">
        <v>782</v>
      </c>
      <c r="P46" s="705"/>
      <c r="R46" s="372"/>
      <c r="S46" s="237"/>
      <c r="T46" s="398"/>
    </row>
    <row r="47" spans="1:20" s="350" customFormat="1" ht="50.1" customHeight="1">
      <c r="A47" s="697"/>
      <c r="B47" s="700"/>
      <c r="C47" s="330">
        <v>3</v>
      </c>
      <c r="D47" s="288" t="s">
        <v>371</v>
      </c>
      <c r="E47" s="289"/>
      <c r="F47" s="290"/>
      <c r="G47" s="291" t="s">
        <v>582</v>
      </c>
      <c r="H47" s="292"/>
      <c r="I47" s="291"/>
      <c r="J47" s="369">
        <v>162.61799999999999</v>
      </c>
      <c r="K47" s="370">
        <v>8.5810346539711389E-3</v>
      </c>
      <c r="L47" s="371">
        <v>10.440000000000001</v>
      </c>
      <c r="M47" s="381">
        <f t="shared" si="4"/>
        <v>1697.7319200000002</v>
      </c>
      <c r="N47" s="371"/>
      <c r="O47" s="702" t="s">
        <v>747</v>
      </c>
      <c r="P47" s="703"/>
      <c r="R47" s="372"/>
      <c r="S47" s="312"/>
    </row>
    <row r="48" spans="1:20" s="350" customFormat="1" ht="50.1" customHeight="1">
      <c r="A48" s="697"/>
      <c r="B48" s="700"/>
      <c r="C48" s="330">
        <v>4</v>
      </c>
      <c r="D48" s="288" t="s">
        <v>642</v>
      </c>
      <c r="E48" s="289"/>
      <c r="F48" s="290"/>
      <c r="G48" s="291" t="s">
        <v>650</v>
      </c>
      <c r="H48" s="292"/>
      <c r="I48" s="291"/>
      <c r="J48" s="369">
        <v>345.85000000000008</v>
      </c>
      <c r="K48" s="370">
        <v>3.6062569238426906E-2</v>
      </c>
      <c r="L48" s="371">
        <v>4.63</v>
      </c>
      <c r="M48" s="381">
        <f t="shared" si="4"/>
        <v>1601.2855000000004</v>
      </c>
      <c r="N48" s="371"/>
      <c r="O48" s="702" t="s">
        <v>783</v>
      </c>
      <c r="P48" s="703"/>
      <c r="R48" s="372"/>
      <c r="S48" s="237"/>
      <c r="T48" s="398"/>
    </row>
    <row r="49" spans="1:20" s="350" customFormat="1" ht="50.1" customHeight="1" thickBot="1">
      <c r="A49" s="697"/>
      <c r="B49" s="700"/>
      <c r="C49" s="330">
        <v>5</v>
      </c>
      <c r="D49" s="288" t="s">
        <v>375</v>
      </c>
      <c r="E49" s="296"/>
      <c r="F49" s="297"/>
      <c r="G49" s="291" t="s">
        <v>363</v>
      </c>
      <c r="H49" s="292"/>
      <c r="I49" s="291"/>
      <c r="J49" s="373">
        <v>141.66999999999999</v>
      </c>
      <c r="K49" s="374">
        <v>2.1571297606793962E-2</v>
      </c>
      <c r="L49" s="375">
        <v>10.72</v>
      </c>
      <c r="M49" s="381">
        <f t="shared" si="4"/>
        <v>1518.7023999999999</v>
      </c>
      <c r="N49" s="371"/>
      <c r="O49" s="704" t="s">
        <v>782</v>
      </c>
      <c r="P49" s="705"/>
      <c r="R49" s="376"/>
      <c r="S49" s="312"/>
      <c r="T49" s="340"/>
    </row>
    <row r="50" spans="1:20" s="340" customFormat="1" ht="15.75" customHeight="1" thickTop="1" thickBot="1">
      <c r="A50" s="698"/>
      <c r="B50" s="701"/>
      <c r="C50" s="708"/>
      <c r="D50" s="709"/>
      <c r="E50" s="709"/>
      <c r="F50" s="709"/>
      <c r="G50" s="709"/>
      <c r="H50" s="709"/>
      <c r="I50" s="710"/>
      <c r="J50" s="347" t="s">
        <v>58</v>
      </c>
      <c r="K50" s="135">
        <f>M50/'生產管理報表 7-1 (週)'!$B$163</f>
        <v>8.5133615039950247E-2</v>
      </c>
      <c r="L50" s="348" t="s">
        <v>59</v>
      </c>
      <c r="M50" s="254">
        <f>SUM(M45:M49)</f>
        <v>9811.9732199999999</v>
      </c>
      <c r="N50" s="711"/>
      <c r="O50" s="712"/>
      <c r="P50" s="713"/>
      <c r="R50" s="237"/>
      <c r="S50" s="237"/>
    </row>
    <row r="51" spans="1:20" s="340" customFormat="1" ht="15.75" customHeight="1" thickTop="1">
      <c r="B51" s="349"/>
      <c r="C51" s="350"/>
      <c r="M51" s="388"/>
      <c r="S51" s="312"/>
    </row>
    <row r="52" spans="1:20" s="340" customFormat="1" ht="15.75" customHeight="1">
      <c r="A52" s="686" t="s">
        <v>194</v>
      </c>
      <c r="B52" s="687"/>
      <c r="C52" s="326" t="s">
        <v>47</v>
      </c>
      <c r="D52" s="688" t="s">
        <v>12</v>
      </c>
      <c r="E52" s="689"/>
      <c r="F52" s="690"/>
      <c r="G52" s="691" t="s">
        <v>53</v>
      </c>
      <c r="H52" s="692"/>
      <c r="I52" s="693"/>
      <c r="J52" s="327" t="s">
        <v>54</v>
      </c>
      <c r="K52" s="327" t="s">
        <v>55</v>
      </c>
      <c r="L52" s="327" t="s">
        <v>56</v>
      </c>
      <c r="M52" s="389" t="s">
        <v>11</v>
      </c>
      <c r="N52" s="328" t="s">
        <v>354</v>
      </c>
      <c r="O52" s="694" t="s">
        <v>51</v>
      </c>
      <c r="P52" s="695"/>
      <c r="S52" s="237"/>
      <c r="T52" s="398"/>
    </row>
    <row r="53" spans="1:20" s="350" customFormat="1" ht="39.950000000000003" customHeight="1">
      <c r="A53" s="696">
        <v>5</v>
      </c>
      <c r="B53" s="714" t="s">
        <v>219</v>
      </c>
      <c r="C53" s="330">
        <v>1</v>
      </c>
      <c r="D53" s="288" t="s">
        <v>775</v>
      </c>
      <c r="E53" s="289"/>
      <c r="F53" s="290"/>
      <c r="G53" s="358" t="s">
        <v>776</v>
      </c>
      <c r="H53" s="357"/>
      <c r="I53" s="358"/>
      <c r="J53" s="369">
        <v>2.69</v>
      </c>
      <c r="K53" s="370">
        <v>7.3641119772061021E-3</v>
      </c>
      <c r="L53" s="371">
        <v>216</v>
      </c>
      <c r="M53" s="381">
        <f>L53*J53</f>
        <v>581.04</v>
      </c>
      <c r="N53" s="371"/>
      <c r="O53" s="704" t="s">
        <v>784</v>
      </c>
      <c r="P53" s="705"/>
      <c r="S53" s="312"/>
    </row>
    <row r="54" spans="1:20" s="350" customFormat="1" ht="50.1" customHeight="1">
      <c r="A54" s="697"/>
      <c r="B54" s="715"/>
      <c r="C54" s="330">
        <v>2</v>
      </c>
      <c r="D54" s="288"/>
      <c r="E54" s="289"/>
      <c r="F54" s="290"/>
      <c r="G54" s="334"/>
      <c r="H54" s="335"/>
      <c r="I54" s="336"/>
      <c r="J54" s="369"/>
      <c r="K54" s="370"/>
      <c r="L54" s="371"/>
      <c r="M54" s="381">
        <f t="shared" ref="M54:M57" si="5">L54*J54</f>
        <v>0</v>
      </c>
      <c r="N54" s="371"/>
      <c r="O54" s="704"/>
      <c r="P54" s="705"/>
      <c r="S54" s="237"/>
      <c r="T54" s="399"/>
    </row>
    <row r="55" spans="1:20" s="340" customFormat="1" ht="39.950000000000003" customHeight="1">
      <c r="A55" s="697"/>
      <c r="B55" s="715"/>
      <c r="C55" s="330">
        <v>3</v>
      </c>
      <c r="D55" s="288"/>
      <c r="E55" s="332"/>
      <c r="F55" s="333"/>
      <c r="G55" s="334"/>
      <c r="H55" s="335"/>
      <c r="I55" s="336"/>
      <c r="J55" s="369"/>
      <c r="K55" s="370"/>
      <c r="L55" s="371"/>
      <c r="M55" s="381">
        <f t="shared" si="5"/>
        <v>0</v>
      </c>
      <c r="N55" s="339"/>
      <c r="O55" s="719"/>
      <c r="P55" s="720"/>
    </row>
    <row r="56" spans="1:20" s="340" customFormat="1" ht="20.100000000000001" customHeight="1">
      <c r="A56" s="697"/>
      <c r="B56" s="715"/>
      <c r="C56" s="330">
        <v>4</v>
      </c>
      <c r="D56" s="288"/>
      <c r="E56" s="332"/>
      <c r="F56" s="333"/>
      <c r="G56" s="431"/>
      <c r="H56" s="292"/>
      <c r="I56" s="291"/>
      <c r="J56" s="337"/>
      <c r="K56" s="338"/>
      <c r="L56" s="339"/>
      <c r="M56" s="381">
        <f t="shared" si="5"/>
        <v>0</v>
      </c>
      <c r="N56" s="339"/>
      <c r="O56" s="704"/>
      <c r="P56" s="705"/>
    </row>
    <row r="57" spans="1:20" s="340" customFormat="1" ht="20.100000000000001" customHeight="1" thickBot="1">
      <c r="A57" s="697"/>
      <c r="B57" s="715"/>
      <c r="C57" s="330">
        <v>5</v>
      </c>
      <c r="D57" s="295"/>
      <c r="E57" s="342"/>
      <c r="F57" s="343"/>
      <c r="G57" s="334"/>
      <c r="H57" s="335"/>
      <c r="I57" s="336"/>
      <c r="J57" s="344"/>
      <c r="K57" s="345"/>
      <c r="L57" s="346"/>
      <c r="M57" s="381">
        <f t="shared" si="5"/>
        <v>0</v>
      </c>
      <c r="N57" s="339"/>
      <c r="O57" s="783"/>
      <c r="P57" s="784"/>
      <c r="R57" s="238"/>
    </row>
    <row r="58" spans="1:20" s="340" customFormat="1" ht="15.75" customHeight="1" thickTop="1" thickBot="1">
      <c r="A58" s="698"/>
      <c r="B58" s="716"/>
      <c r="C58" s="723"/>
      <c r="D58" s="724"/>
      <c r="E58" s="724"/>
      <c r="F58" s="724"/>
      <c r="G58" s="724"/>
      <c r="H58" s="724"/>
      <c r="I58" s="725"/>
      <c r="J58" s="347" t="s">
        <v>58</v>
      </c>
      <c r="K58" s="135">
        <f>M58/'生產管理報表 7-1 (週)'!$B$163</f>
        <v>5.0413953007927888E-3</v>
      </c>
      <c r="L58" s="348" t="s">
        <v>59</v>
      </c>
      <c r="M58" s="393">
        <f>SUM(M53:M57)</f>
        <v>581.04</v>
      </c>
      <c r="N58" s="711"/>
      <c r="O58" s="712"/>
      <c r="P58" s="713"/>
      <c r="R58" s="237"/>
    </row>
    <row r="59" spans="1:20" s="340" customFormat="1" ht="15.75" customHeight="1" thickTop="1">
      <c r="B59" s="349"/>
      <c r="C59" s="350"/>
      <c r="M59" s="388"/>
      <c r="R59" s="237"/>
    </row>
    <row r="60" spans="1:20" s="340" customFormat="1" ht="15.75" customHeight="1">
      <c r="A60" s="686" t="s">
        <v>194</v>
      </c>
      <c r="B60" s="687"/>
      <c r="C60" s="355" t="s">
        <v>47</v>
      </c>
      <c r="D60" s="726" t="s">
        <v>12</v>
      </c>
      <c r="E60" s="727"/>
      <c r="F60" s="728"/>
      <c r="G60" s="729" t="s">
        <v>53</v>
      </c>
      <c r="H60" s="730"/>
      <c r="I60" s="731"/>
      <c r="J60" s="356" t="s">
        <v>54</v>
      </c>
      <c r="K60" s="327" t="s">
        <v>55</v>
      </c>
      <c r="L60" s="327" t="s">
        <v>56</v>
      </c>
      <c r="M60" s="389" t="s">
        <v>11</v>
      </c>
      <c r="N60" s="328" t="s">
        <v>354</v>
      </c>
      <c r="O60" s="694" t="s">
        <v>51</v>
      </c>
      <c r="P60" s="695"/>
      <c r="R60" s="237"/>
      <c r="S60" s="2"/>
    </row>
    <row r="61" spans="1:20" s="340" customFormat="1" ht="20.100000000000001" customHeight="1">
      <c r="A61" s="696">
        <v>6</v>
      </c>
      <c r="B61" s="714" t="s">
        <v>220</v>
      </c>
      <c r="C61" s="330">
        <v>1</v>
      </c>
      <c r="D61" s="400" t="s">
        <v>370</v>
      </c>
      <c r="E61" s="332"/>
      <c r="F61" s="333"/>
      <c r="G61" s="291" t="s">
        <v>362</v>
      </c>
      <c r="H61" s="292"/>
      <c r="I61" s="291"/>
      <c r="J61" s="369">
        <v>15.450000000000001</v>
      </c>
      <c r="K61" s="370">
        <v>8.8146778402074157E-3</v>
      </c>
      <c r="L61" s="371">
        <v>203</v>
      </c>
      <c r="M61" s="381">
        <f t="shared" ref="M61" si="6">L61*J61</f>
        <v>3136.3500000000004</v>
      </c>
      <c r="N61" s="339"/>
      <c r="O61" s="719" t="s">
        <v>699</v>
      </c>
      <c r="P61" s="720"/>
      <c r="S61" s="2"/>
    </row>
    <row r="62" spans="1:20" s="340" customFormat="1" ht="20.100000000000001" customHeight="1">
      <c r="A62" s="697"/>
      <c r="B62" s="715"/>
      <c r="C62" s="330">
        <v>2</v>
      </c>
      <c r="D62" s="331"/>
      <c r="E62" s="332"/>
      <c r="F62" s="333"/>
      <c r="G62" s="334"/>
      <c r="H62" s="335"/>
      <c r="I62" s="336"/>
      <c r="J62" s="337"/>
      <c r="K62" s="338"/>
      <c r="L62" s="339"/>
      <c r="M62" s="390">
        <v>0</v>
      </c>
      <c r="N62" s="339"/>
      <c r="O62" s="351"/>
      <c r="P62" s="352"/>
      <c r="S62" s="2"/>
    </row>
    <row r="63" spans="1:20" s="340" customFormat="1" ht="20.100000000000001" customHeight="1">
      <c r="A63" s="697"/>
      <c r="B63" s="715"/>
      <c r="C63" s="330">
        <v>3</v>
      </c>
      <c r="D63" s="331"/>
      <c r="E63" s="332"/>
      <c r="F63" s="333"/>
      <c r="G63" s="334"/>
      <c r="H63" s="335"/>
      <c r="I63" s="336"/>
      <c r="J63" s="337"/>
      <c r="K63" s="338"/>
      <c r="L63" s="339"/>
      <c r="M63" s="390">
        <v>0</v>
      </c>
      <c r="N63" s="339"/>
      <c r="O63" s="351"/>
      <c r="P63" s="352"/>
      <c r="S63" s="2"/>
    </row>
    <row r="64" spans="1:20" s="340" customFormat="1" ht="20.100000000000001" customHeight="1">
      <c r="A64" s="697"/>
      <c r="B64" s="715"/>
      <c r="C64" s="330">
        <v>4</v>
      </c>
      <c r="D64" s="331"/>
      <c r="E64" s="332"/>
      <c r="F64" s="333"/>
      <c r="G64" s="334"/>
      <c r="H64" s="335"/>
      <c r="I64" s="336"/>
      <c r="J64" s="337"/>
      <c r="K64" s="338"/>
      <c r="L64" s="339"/>
      <c r="M64" s="390">
        <v>0</v>
      </c>
      <c r="N64" s="339"/>
      <c r="O64" s="351"/>
      <c r="P64" s="352"/>
      <c r="R64" s="2"/>
      <c r="S64" s="2"/>
    </row>
    <row r="65" spans="1:20" s="340" customFormat="1" ht="20.100000000000001" customHeight="1" thickBot="1">
      <c r="A65" s="697"/>
      <c r="B65" s="715"/>
      <c r="C65" s="330">
        <v>5</v>
      </c>
      <c r="D65" s="341"/>
      <c r="E65" s="342"/>
      <c r="F65" s="343"/>
      <c r="G65" s="334"/>
      <c r="H65" s="335"/>
      <c r="I65" s="336"/>
      <c r="J65" s="344"/>
      <c r="K65" s="345"/>
      <c r="L65" s="346"/>
      <c r="M65" s="390">
        <v>0</v>
      </c>
      <c r="N65" s="339"/>
      <c r="O65" s="353"/>
      <c r="P65" s="354"/>
      <c r="R65" s="2"/>
      <c r="S65" s="2"/>
    </row>
    <row r="66" spans="1:20" s="340" customFormat="1" ht="15.75" customHeight="1" thickTop="1" thickBot="1">
      <c r="A66" s="698"/>
      <c r="B66" s="716"/>
      <c r="C66" s="723"/>
      <c r="D66" s="724"/>
      <c r="E66" s="724"/>
      <c r="F66" s="724"/>
      <c r="G66" s="724"/>
      <c r="H66" s="724"/>
      <c r="I66" s="725"/>
      <c r="J66" s="347" t="s">
        <v>58</v>
      </c>
      <c r="K66" s="135">
        <f>M66/'生產管理報表 7-1 (週)'!B163</f>
        <v>2.7212550171488135E-2</v>
      </c>
      <c r="L66" s="348" t="s">
        <v>59</v>
      </c>
      <c r="M66" s="393">
        <f>SUM(M61:M65)</f>
        <v>3136.3500000000004</v>
      </c>
      <c r="N66" s="711"/>
      <c r="O66" s="712"/>
      <c r="P66" s="713"/>
      <c r="R66" s="2"/>
      <c r="S66" s="2"/>
    </row>
    <row r="67" spans="1:20" s="340" customFormat="1" ht="15.75" customHeight="1" thickTop="1">
      <c r="B67" s="349"/>
      <c r="C67" s="350"/>
      <c r="M67" s="388"/>
      <c r="R67" s="2"/>
      <c r="S67" s="2"/>
    </row>
    <row r="68" spans="1:20" s="340" customFormat="1" ht="15.75" customHeight="1">
      <c r="A68" s="686" t="s">
        <v>194</v>
      </c>
      <c r="B68" s="687"/>
      <c r="C68" s="355" t="s">
        <v>47</v>
      </c>
      <c r="D68" s="726" t="s">
        <v>12</v>
      </c>
      <c r="E68" s="727"/>
      <c r="F68" s="728"/>
      <c r="G68" s="729" t="s">
        <v>53</v>
      </c>
      <c r="H68" s="730"/>
      <c r="I68" s="731"/>
      <c r="J68" s="356" t="s">
        <v>54</v>
      </c>
      <c r="K68" s="327" t="s">
        <v>55</v>
      </c>
      <c r="L68" s="327" t="s">
        <v>56</v>
      </c>
      <c r="M68" s="389" t="s">
        <v>11</v>
      </c>
      <c r="N68" s="328" t="s">
        <v>354</v>
      </c>
      <c r="O68" s="694" t="s">
        <v>51</v>
      </c>
      <c r="P68" s="695"/>
      <c r="R68" s="2"/>
      <c r="S68" s="2"/>
    </row>
    <row r="69" spans="1:20" s="340" customFormat="1" ht="15.75" customHeight="1">
      <c r="A69" s="696">
        <v>7</v>
      </c>
      <c r="B69" s="732" t="s">
        <v>262</v>
      </c>
      <c r="C69" s="330">
        <v>1</v>
      </c>
      <c r="D69" s="331"/>
      <c r="E69" s="332"/>
      <c r="F69" s="333"/>
      <c r="G69" s="334"/>
      <c r="H69" s="335"/>
      <c r="I69" s="336"/>
      <c r="J69" s="337"/>
      <c r="K69" s="338"/>
      <c r="L69" s="339"/>
      <c r="M69" s="390">
        <f t="shared" ref="M69:M71" si="7">L69*J69</f>
        <v>0</v>
      </c>
      <c r="N69" s="339"/>
      <c r="O69" s="735"/>
      <c r="P69" s="736"/>
      <c r="R69" s="2"/>
      <c r="S69" s="2"/>
    </row>
    <row r="70" spans="1:20" s="340" customFormat="1" ht="15.75" customHeight="1">
      <c r="A70" s="697"/>
      <c r="B70" s="733"/>
      <c r="C70" s="330">
        <v>2</v>
      </c>
      <c r="D70" s="331"/>
      <c r="E70" s="332"/>
      <c r="F70" s="333"/>
      <c r="G70" s="334"/>
      <c r="H70" s="335"/>
      <c r="I70" s="336"/>
      <c r="J70" s="337"/>
      <c r="K70" s="338"/>
      <c r="L70" s="339"/>
      <c r="M70" s="390">
        <f t="shared" si="7"/>
        <v>0</v>
      </c>
      <c r="N70" s="339"/>
      <c r="O70" s="737"/>
      <c r="P70" s="738"/>
      <c r="R70" s="2"/>
      <c r="S70" s="2"/>
    </row>
    <row r="71" spans="1:20" s="340" customFormat="1" ht="15.75" customHeight="1">
      <c r="A71" s="697"/>
      <c r="B71" s="733"/>
      <c r="C71" s="330">
        <v>3</v>
      </c>
      <c r="D71" s="331"/>
      <c r="E71" s="332"/>
      <c r="F71" s="333"/>
      <c r="G71" s="334"/>
      <c r="H71" s="335"/>
      <c r="I71" s="336"/>
      <c r="J71" s="337"/>
      <c r="K71" s="338"/>
      <c r="L71" s="339"/>
      <c r="M71" s="390">
        <f t="shared" si="7"/>
        <v>0</v>
      </c>
      <c r="N71" s="339"/>
      <c r="O71" s="737"/>
      <c r="P71" s="738"/>
      <c r="R71" s="2"/>
      <c r="S71" s="2"/>
    </row>
    <row r="72" spans="1:20" s="340" customFormat="1" ht="15.75" customHeight="1">
      <c r="A72" s="697"/>
      <c r="B72" s="733"/>
      <c r="C72" s="330">
        <v>4</v>
      </c>
      <c r="D72" s="331"/>
      <c r="E72" s="332"/>
      <c r="F72" s="333"/>
      <c r="G72" s="334"/>
      <c r="H72" s="335"/>
      <c r="I72" s="336"/>
      <c r="J72" s="337"/>
      <c r="K72" s="338"/>
      <c r="L72" s="339"/>
      <c r="M72" s="391">
        <v>0</v>
      </c>
      <c r="N72" s="339"/>
      <c r="O72" s="351"/>
      <c r="P72" s="352"/>
      <c r="R72" s="2"/>
      <c r="S72" s="2"/>
    </row>
    <row r="73" spans="1:20" s="340" customFormat="1" ht="15.75" customHeight="1" thickBot="1">
      <c r="A73" s="697"/>
      <c r="B73" s="733"/>
      <c r="C73" s="330">
        <v>5</v>
      </c>
      <c r="D73" s="341"/>
      <c r="E73" s="342"/>
      <c r="F73" s="343"/>
      <c r="G73" s="334"/>
      <c r="H73" s="335"/>
      <c r="I73" s="336"/>
      <c r="J73" s="344"/>
      <c r="K73" s="345"/>
      <c r="L73" s="346"/>
      <c r="M73" s="392">
        <v>0</v>
      </c>
      <c r="N73" s="339"/>
      <c r="O73" s="353"/>
      <c r="P73" s="354"/>
      <c r="R73" s="2"/>
      <c r="S73" s="2"/>
    </row>
    <row r="74" spans="1:20" s="340" customFormat="1" ht="15.75" customHeight="1" thickTop="1" thickBot="1">
      <c r="A74" s="698"/>
      <c r="B74" s="734"/>
      <c r="C74" s="723"/>
      <c r="D74" s="724"/>
      <c r="E74" s="724"/>
      <c r="F74" s="724"/>
      <c r="G74" s="724"/>
      <c r="H74" s="724"/>
      <c r="I74" s="725"/>
      <c r="J74" s="347" t="s">
        <v>58</v>
      </c>
      <c r="K74" s="135">
        <f>M74/'生產管理報表 7-1 (週)'!B163</f>
        <v>0</v>
      </c>
      <c r="L74" s="348" t="s">
        <v>59</v>
      </c>
      <c r="M74" s="393">
        <f>SUM(M69:M73)</f>
        <v>0</v>
      </c>
      <c r="N74" s="711"/>
      <c r="O74" s="712"/>
      <c r="P74" s="713"/>
      <c r="R74" s="2"/>
      <c r="S74" s="2"/>
      <c r="T74" s="2"/>
    </row>
    <row r="75" spans="1:20" s="140" customFormat="1" ht="15.75" customHeight="1" thickTop="1">
      <c r="A75" s="641" t="s">
        <v>812</v>
      </c>
      <c r="B75" s="641"/>
      <c r="C75" s="641"/>
      <c r="D75" s="641"/>
      <c r="E75" s="641"/>
      <c r="F75" s="641"/>
      <c r="G75" s="641"/>
      <c r="H75" s="641"/>
      <c r="I75" s="641"/>
      <c r="J75" s="641"/>
      <c r="K75" s="641"/>
      <c r="L75" s="641"/>
      <c r="M75" s="641"/>
    </row>
    <row r="76" spans="1:20" s="141" customFormat="1" ht="15.75" customHeight="1">
      <c r="A76" s="683"/>
      <c r="B76" s="683"/>
      <c r="C76" s="683"/>
      <c r="D76" s="683"/>
      <c r="E76" s="683"/>
      <c r="F76" s="683"/>
      <c r="G76" s="683"/>
      <c r="H76" s="683"/>
      <c r="I76" s="683"/>
      <c r="J76" s="683"/>
      <c r="K76" s="683"/>
      <c r="L76" s="683"/>
      <c r="M76" s="683"/>
    </row>
    <row r="77" spans="1:20" s="140" customFormat="1" ht="15.75" customHeight="1">
      <c r="A77" s="684" t="s">
        <v>194</v>
      </c>
      <c r="B77" s="651">
        <v>1</v>
      </c>
      <c r="C77" s="652"/>
      <c r="D77" s="651">
        <v>2</v>
      </c>
      <c r="E77" s="652"/>
      <c r="F77" s="651">
        <v>3</v>
      </c>
      <c r="G77" s="652"/>
      <c r="H77" s="677">
        <v>4</v>
      </c>
      <c r="I77" s="678"/>
      <c r="J77" s="677">
        <v>5</v>
      </c>
      <c r="K77" s="678"/>
      <c r="L77" s="677">
        <v>6</v>
      </c>
      <c r="M77" s="678"/>
      <c r="N77" s="677">
        <v>7</v>
      </c>
      <c r="O77" s="678"/>
      <c r="P77" s="386">
        <v>8</v>
      </c>
    </row>
    <row r="78" spans="1:20" s="140" customFormat="1" ht="15.75" customHeight="1">
      <c r="A78" s="685"/>
      <c r="B78" s="681" t="s">
        <v>265</v>
      </c>
      <c r="C78" s="682"/>
      <c r="D78" s="681" t="s">
        <v>216</v>
      </c>
      <c r="E78" s="682"/>
      <c r="F78" s="681" t="s">
        <v>169</v>
      </c>
      <c r="G78" s="682"/>
      <c r="H78" s="679" t="s">
        <v>656</v>
      </c>
      <c r="I78" s="680"/>
      <c r="J78" s="679" t="s">
        <v>192</v>
      </c>
      <c r="K78" s="680"/>
      <c r="L78" s="679" t="s">
        <v>170</v>
      </c>
      <c r="M78" s="680"/>
      <c r="N78" s="679" t="s">
        <v>193</v>
      </c>
      <c r="O78" s="680"/>
      <c r="P78" s="387" t="s">
        <v>221</v>
      </c>
    </row>
    <row r="79" spans="1:20" s="140" customFormat="1" ht="15.75" customHeight="1">
      <c r="B79" s="283"/>
      <c r="C79" s="284"/>
    </row>
    <row r="80" spans="1:20" s="329" customFormat="1" ht="15.75" customHeight="1">
      <c r="A80" s="686" t="s">
        <v>194</v>
      </c>
      <c r="B80" s="687"/>
      <c r="C80" s="326" t="s">
        <v>47</v>
      </c>
      <c r="D80" s="688" t="s">
        <v>12</v>
      </c>
      <c r="E80" s="689"/>
      <c r="F80" s="690"/>
      <c r="G80" s="691" t="s">
        <v>53</v>
      </c>
      <c r="H80" s="692"/>
      <c r="I80" s="693"/>
      <c r="J80" s="327" t="s">
        <v>54</v>
      </c>
      <c r="K80" s="327" t="s">
        <v>55</v>
      </c>
      <c r="L80" s="327" t="s">
        <v>56</v>
      </c>
      <c r="M80" s="328" t="s">
        <v>11</v>
      </c>
      <c r="N80" s="328" t="s">
        <v>354</v>
      </c>
      <c r="O80" s="694" t="s">
        <v>51</v>
      </c>
      <c r="P80" s="695"/>
      <c r="R80" s="237"/>
      <c r="S80" s="312"/>
    </row>
    <row r="81" spans="1:20" s="350" customFormat="1" ht="50.1" customHeight="1">
      <c r="A81" s="696">
        <v>4</v>
      </c>
      <c r="B81" s="699" t="s">
        <v>656</v>
      </c>
      <c r="C81" s="330">
        <v>1</v>
      </c>
      <c r="D81" s="288" t="s">
        <v>716</v>
      </c>
      <c r="E81" s="289"/>
      <c r="F81" s="290"/>
      <c r="G81" s="291" t="s">
        <v>720</v>
      </c>
      <c r="H81" s="292"/>
      <c r="I81" s="291"/>
      <c r="J81" s="369">
        <v>181.61</v>
      </c>
      <c r="K81" s="370">
        <v>3.8506823562885747E-2</v>
      </c>
      <c r="L81" s="371">
        <v>14.870000000000001</v>
      </c>
      <c r="M81" s="381">
        <f t="shared" ref="M81:M85" si="8">L81*J81</f>
        <v>2700.5407000000005</v>
      </c>
      <c r="N81" s="371"/>
      <c r="O81" s="702" t="s">
        <v>821</v>
      </c>
      <c r="P81" s="703"/>
      <c r="R81" s="372"/>
      <c r="S81" s="312"/>
    </row>
    <row r="82" spans="1:20" s="350" customFormat="1" ht="50.1" customHeight="1">
      <c r="A82" s="697"/>
      <c r="B82" s="700"/>
      <c r="C82" s="330">
        <v>2</v>
      </c>
      <c r="D82" s="288" t="s">
        <v>794</v>
      </c>
      <c r="E82" s="289"/>
      <c r="F82" s="290"/>
      <c r="G82" s="291" t="s">
        <v>795</v>
      </c>
      <c r="H82" s="292"/>
      <c r="I82" s="291"/>
      <c r="J82" s="369">
        <v>211.02</v>
      </c>
      <c r="K82" s="370">
        <v>4.4415825712237338E-2</v>
      </c>
      <c r="L82" s="371">
        <v>7.8900000000000006</v>
      </c>
      <c r="M82" s="381">
        <f t="shared" si="8"/>
        <v>1664.9478000000001</v>
      </c>
      <c r="N82" s="371"/>
      <c r="O82" s="704" t="s">
        <v>822</v>
      </c>
      <c r="P82" s="705"/>
      <c r="R82" s="372"/>
      <c r="S82" s="237"/>
      <c r="T82" s="398"/>
    </row>
    <row r="83" spans="1:20" s="350" customFormat="1" ht="50.1" customHeight="1">
      <c r="A83" s="697"/>
      <c r="B83" s="700"/>
      <c r="C83" s="330">
        <v>3</v>
      </c>
      <c r="D83" s="288" t="s">
        <v>672</v>
      </c>
      <c r="E83" s="289"/>
      <c r="F83" s="290"/>
      <c r="G83" s="291" t="s">
        <v>693</v>
      </c>
      <c r="H83" s="292"/>
      <c r="I83" s="291"/>
      <c r="J83" s="369">
        <v>1.1499999999999999</v>
      </c>
      <c r="K83" s="370">
        <v>3.5705051227985431E-2</v>
      </c>
      <c r="L83" s="371">
        <v>1399</v>
      </c>
      <c r="M83" s="381">
        <f t="shared" si="8"/>
        <v>1608.85</v>
      </c>
      <c r="N83" s="371"/>
      <c r="O83" s="702" t="s">
        <v>821</v>
      </c>
      <c r="P83" s="703"/>
      <c r="R83" s="372"/>
      <c r="S83" s="312"/>
    </row>
    <row r="84" spans="1:20" s="350" customFormat="1" ht="50.1" customHeight="1">
      <c r="A84" s="697"/>
      <c r="B84" s="700"/>
      <c r="C84" s="330">
        <v>4</v>
      </c>
      <c r="D84" s="288" t="s">
        <v>689</v>
      </c>
      <c r="E84" s="289"/>
      <c r="F84" s="290"/>
      <c r="G84" s="291" t="s">
        <v>691</v>
      </c>
      <c r="H84" s="292"/>
      <c r="I84" s="291"/>
      <c r="J84" s="369">
        <v>187.46</v>
      </c>
      <c r="K84" s="370">
        <v>4.7037206123090265E-2</v>
      </c>
      <c r="L84" s="371">
        <v>6.79</v>
      </c>
      <c r="M84" s="381">
        <f t="shared" si="8"/>
        <v>1272.8534</v>
      </c>
      <c r="N84" s="371"/>
      <c r="O84" s="702" t="s">
        <v>747</v>
      </c>
      <c r="P84" s="703"/>
      <c r="R84" s="372"/>
      <c r="S84" s="237"/>
      <c r="T84" s="398"/>
    </row>
    <row r="85" spans="1:20" s="350" customFormat="1" ht="50.1" customHeight="1" thickBot="1">
      <c r="A85" s="697"/>
      <c r="B85" s="700"/>
      <c r="C85" s="330">
        <v>5</v>
      </c>
      <c r="D85" s="288" t="s">
        <v>415</v>
      </c>
      <c r="E85" s="296"/>
      <c r="F85" s="297"/>
      <c r="G85" s="431" t="s">
        <v>431</v>
      </c>
      <c r="H85" s="292"/>
      <c r="I85" s="291"/>
      <c r="J85" s="373">
        <v>183.65</v>
      </c>
      <c r="K85" s="374">
        <v>3.6654281366549281E-2</v>
      </c>
      <c r="L85" s="375">
        <v>6.68</v>
      </c>
      <c r="M85" s="381">
        <f t="shared" si="8"/>
        <v>1226.7819999999999</v>
      </c>
      <c r="N85" s="371"/>
      <c r="O85" s="704" t="s">
        <v>823</v>
      </c>
      <c r="P85" s="705"/>
      <c r="R85" s="376"/>
      <c r="S85" s="312"/>
      <c r="T85" s="340"/>
    </row>
    <row r="86" spans="1:20" s="340" customFormat="1" ht="15.75" customHeight="1" thickTop="1" thickBot="1">
      <c r="A86" s="698"/>
      <c r="B86" s="701"/>
      <c r="C86" s="708"/>
      <c r="D86" s="709"/>
      <c r="E86" s="709"/>
      <c r="F86" s="709"/>
      <c r="G86" s="709"/>
      <c r="H86" s="709"/>
      <c r="I86" s="710"/>
      <c r="J86" s="347" t="s">
        <v>58</v>
      </c>
      <c r="K86" s="135">
        <f>M86/'生產管理報表 7-1 (週)'!$B$174</f>
        <v>7.2000534827805523E-2</v>
      </c>
      <c r="L86" s="348" t="s">
        <v>59</v>
      </c>
      <c r="M86" s="254">
        <f>SUM(M81:M85)</f>
        <v>8473.973899999999</v>
      </c>
      <c r="N86" s="711"/>
      <c r="O86" s="712"/>
      <c r="P86" s="713"/>
      <c r="R86" s="237"/>
      <c r="S86" s="237"/>
    </row>
    <row r="87" spans="1:20" s="340" customFormat="1" ht="15.75" customHeight="1" thickTop="1">
      <c r="B87" s="349"/>
      <c r="C87" s="350"/>
      <c r="M87" s="388"/>
      <c r="S87" s="312"/>
    </row>
    <row r="88" spans="1:20" s="340" customFormat="1" ht="15.75" customHeight="1">
      <c r="A88" s="686" t="s">
        <v>194</v>
      </c>
      <c r="B88" s="687"/>
      <c r="C88" s="326" t="s">
        <v>47</v>
      </c>
      <c r="D88" s="688" t="s">
        <v>12</v>
      </c>
      <c r="E88" s="689"/>
      <c r="F88" s="690"/>
      <c r="G88" s="691" t="s">
        <v>53</v>
      </c>
      <c r="H88" s="692"/>
      <c r="I88" s="693"/>
      <c r="J88" s="327" t="s">
        <v>54</v>
      </c>
      <c r="K88" s="327" t="s">
        <v>55</v>
      </c>
      <c r="L88" s="327" t="s">
        <v>56</v>
      </c>
      <c r="M88" s="389" t="s">
        <v>11</v>
      </c>
      <c r="N88" s="328" t="s">
        <v>354</v>
      </c>
      <c r="O88" s="694" t="s">
        <v>51</v>
      </c>
      <c r="P88" s="695"/>
      <c r="S88" s="237"/>
      <c r="T88" s="398"/>
    </row>
    <row r="89" spans="1:20" s="350" customFormat="1" ht="39.950000000000003" customHeight="1">
      <c r="A89" s="696">
        <v>5</v>
      </c>
      <c r="B89" s="714" t="s">
        <v>219</v>
      </c>
      <c r="C89" s="330">
        <v>1</v>
      </c>
      <c r="D89" s="288" t="s">
        <v>793</v>
      </c>
      <c r="E89" s="289"/>
      <c r="F89" s="290"/>
      <c r="G89" s="358" t="s">
        <v>792</v>
      </c>
      <c r="H89" s="357"/>
      <c r="I89" s="358"/>
      <c r="J89" s="369">
        <v>4.34</v>
      </c>
      <c r="K89" s="370">
        <v>2.4339720352149145E-2</v>
      </c>
      <c r="L89" s="371">
        <v>141</v>
      </c>
      <c r="M89" s="381">
        <f>L89*J89</f>
        <v>611.93999999999994</v>
      </c>
      <c r="N89" s="371"/>
      <c r="O89" s="704" t="s">
        <v>824</v>
      </c>
      <c r="P89" s="705"/>
      <c r="S89" s="312"/>
    </row>
    <row r="90" spans="1:20" s="350" customFormat="1" ht="50.1" customHeight="1">
      <c r="A90" s="697"/>
      <c r="B90" s="715"/>
      <c r="C90" s="330">
        <v>2</v>
      </c>
      <c r="D90" s="288" t="s">
        <v>802</v>
      </c>
      <c r="E90" s="289"/>
      <c r="F90" s="290"/>
      <c r="G90" s="358" t="s">
        <v>801</v>
      </c>
      <c r="H90" s="335"/>
      <c r="I90" s="336"/>
      <c r="J90" s="369">
        <v>4.75</v>
      </c>
      <c r="K90" s="370">
        <v>1.5985087255346517E-2</v>
      </c>
      <c r="L90" s="371">
        <v>115</v>
      </c>
      <c r="M90" s="381">
        <f t="shared" ref="M90:M93" si="9">L90*J90</f>
        <v>546.25</v>
      </c>
      <c r="N90" s="371"/>
      <c r="O90" s="704" t="s">
        <v>825</v>
      </c>
      <c r="P90" s="705"/>
      <c r="S90" s="237"/>
      <c r="T90" s="399"/>
    </row>
    <row r="91" spans="1:20" s="340" customFormat="1" ht="39.950000000000003" customHeight="1">
      <c r="A91" s="697"/>
      <c r="B91" s="715"/>
      <c r="C91" s="330">
        <v>3</v>
      </c>
      <c r="D91" s="288" t="s">
        <v>414</v>
      </c>
      <c r="E91" s="332"/>
      <c r="F91" s="333"/>
      <c r="G91" s="358" t="s">
        <v>435</v>
      </c>
      <c r="H91" s="335"/>
      <c r="I91" s="336"/>
      <c r="J91" s="369">
        <v>96</v>
      </c>
      <c r="K91" s="370">
        <v>2.4159663865546219E-2</v>
      </c>
      <c r="L91" s="371">
        <v>2.76</v>
      </c>
      <c r="M91" s="381">
        <f t="shared" si="9"/>
        <v>264.95999999999998</v>
      </c>
      <c r="N91" s="339"/>
      <c r="O91" s="719" t="s">
        <v>825</v>
      </c>
      <c r="P91" s="720"/>
    </row>
    <row r="92" spans="1:20" s="340" customFormat="1" ht="20.100000000000001" customHeight="1">
      <c r="A92" s="697"/>
      <c r="B92" s="715"/>
      <c r="C92" s="330">
        <v>4</v>
      </c>
      <c r="D92" s="288"/>
      <c r="E92" s="332"/>
      <c r="F92" s="333"/>
      <c r="G92" s="431"/>
      <c r="H92" s="292"/>
      <c r="I92" s="291"/>
      <c r="J92" s="337"/>
      <c r="K92" s="338"/>
      <c r="L92" s="339"/>
      <c r="M92" s="381">
        <f t="shared" si="9"/>
        <v>0</v>
      </c>
      <c r="N92" s="339"/>
      <c r="O92" s="704"/>
      <c r="P92" s="705"/>
    </row>
    <row r="93" spans="1:20" s="340" customFormat="1" ht="20.100000000000001" customHeight="1" thickBot="1">
      <c r="A93" s="697"/>
      <c r="B93" s="715"/>
      <c r="C93" s="330">
        <v>5</v>
      </c>
      <c r="D93" s="295"/>
      <c r="E93" s="342"/>
      <c r="F93" s="343"/>
      <c r="G93" s="334"/>
      <c r="H93" s="335"/>
      <c r="I93" s="336"/>
      <c r="J93" s="344"/>
      <c r="K93" s="345"/>
      <c r="L93" s="346"/>
      <c r="M93" s="381">
        <f t="shared" si="9"/>
        <v>0</v>
      </c>
      <c r="N93" s="339"/>
      <c r="O93" s="783"/>
      <c r="P93" s="784"/>
      <c r="R93" s="238"/>
    </row>
    <row r="94" spans="1:20" s="340" customFormat="1" ht="15.75" customHeight="1" thickTop="1" thickBot="1">
      <c r="A94" s="698"/>
      <c r="B94" s="716"/>
      <c r="C94" s="723"/>
      <c r="D94" s="724"/>
      <c r="E94" s="724"/>
      <c r="F94" s="724"/>
      <c r="G94" s="724"/>
      <c r="H94" s="724"/>
      <c r="I94" s="725"/>
      <c r="J94" s="347" t="s">
        <v>58</v>
      </c>
      <c r="K94" s="135">
        <f>M94/'生產管理報表 7-1 (週)'!$B$174</f>
        <v>1.2092031713738398E-2</v>
      </c>
      <c r="L94" s="348" t="s">
        <v>59</v>
      </c>
      <c r="M94" s="393">
        <f>SUM(M89:M93)</f>
        <v>1423.15</v>
      </c>
      <c r="N94" s="711"/>
      <c r="O94" s="712"/>
      <c r="P94" s="713"/>
      <c r="R94" s="237"/>
    </row>
    <row r="95" spans="1:20" s="340" customFormat="1" ht="15.75" customHeight="1" thickTop="1">
      <c r="B95" s="349"/>
      <c r="C95" s="350"/>
      <c r="M95" s="388"/>
      <c r="R95" s="237"/>
    </row>
    <row r="96" spans="1:20" s="340" customFormat="1" ht="15.75" customHeight="1">
      <c r="A96" s="686" t="s">
        <v>194</v>
      </c>
      <c r="B96" s="687"/>
      <c r="C96" s="355" t="s">
        <v>47</v>
      </c>
      <c r="D96" s="726" t="s">
        <v>12</v>
      </c>
      <c r="E96" s="727"/>
      <c r="F96" s="728"/>
      <c r="G96" s="729" t="s">
        <v>53</v>
      </c>
      <c r="H96" s="730"/>
      <c r="I96" s="731"/>
      <c r="J96" s="356" t="s">
        <v>54</v>
      </c>
      <c r="K96" s="327" t="s">
        <v>55</v>
      </c>
      <c r="L96" s="327" t="s">
        <v>56</v>
      </c>
      <c r="M96" s="389" t="s">
        <v>11</v>
      </c>
      <c r="N96" s="328" t="s">
        <v>354</v>
      </c>
      <c r="O96" s="694" t="s">
        <v>51</v>
      </c>
      <c r="P96" s="695"/>
      <c r="R96" s="237"/>
      <c r="S96" s="2"/>
    </row>
    <row r="97" spans="1:20" s="340" customFormat="1" ht="20.100000000000001" customHeight="1">
      <c r="A97" s="696">
        <v>6</v>
      </c>
      <c r="B97" s="714" t="s">
        <v>220</v>
      </c>
      <c r="C97" s="330">
        <v>1</v>
      </c>
      <c r="D97" s="400" t="s">
        <v>370</v>
      </c>
      <c r="E97" s="332"/>
      <c r="F97" s="333"/>
      <c r="G97" s="291" t="s">
        <v>362</v>
      </c>
      <c r="H97" s="292"/>
      <c r="I97" s="291"/>
      <c r="J97" s="369">
        <v>15.45</v>
      </c>
      <c r="K97" s="370">
        <v>1.0247726023084894E-2</v>
      </c>
      <c r="L97" s="371">
        <v>228</v>
      </c>
      <c r="M97" s="381">
        <f t="shared" ref="M97" si="10">L97*J97</f>
        <v>3522.6</v>
      </c>
      <c r="N97" s="339"/>
      <c r="O97" s="719" t="s">
        <v>826</v>
      </c>
      <c r="P97" s="720"/>
      <c r="S97" s="2"/>
    </row>
    <row r="98" spans="1:20" s="340" customFormat="1" ht="20.100000000000001" customHeight="1">
      <c r="A98" s="697"/>
      <c r="B98" s="715"/>
      <c r="C98" s="330">
        <v>2</v>
      </c>
      <c r="D98" s="331"/>
      <c r="E98" s="332"/>
      <c r="F98" s="333"/>
      <c r="G98" s="334"/>
      <c r="H98" s="335"/>
      <c r="I98" s="336"/>
      <c r="J98" s="337"/>
      <c r="K98" s="338"/>
      <c r="L98" s="339"/>
      <c r="M98" s="390">
        <v>0</v>
      </c>
      <c r="N98" s="339"/>
      <c r="O98" s="351"/>
      <c r="P98" s="352"/>
      <c r="S98" s="2"/>
    </row>
    <row r="99" spans="1:20" s="340" customFormat="1" ht="20.100000000000001" customHeight="1">
      <c r="A99" s="697"/>
      <c r="B99" s="715"/>
      <c r="C99" s="330">
        <v>3</v>
      </c>
      <c r="D99" s="331"/>
      <c r="E99" s="332"/>
      <c r="F99" s="333"/>
      <c r="G99" s="334"/>
      <c r="H99" s="335"/>
      <c r="I99" s="336"/>
      <c r="J99" s="337"/>
      <c r="K99" s="338"/>
      <c r="L99" s="339"/>
      <c r="M99" s="390">
        <v>0</v>
      </c>
      <c r="N99" s="339"/>
      <c r="O99" s="351"/>
      <c r="P99" s="352"/>
      <c r="S99" s="2"/>
    </row>
    <row r="100" spans="1:20" s="340" customFormat="1" ht="20.100000000000001" customHeight="1">
      <c r="A100" s="697"/>
      <c r="B100" s="715"/>
      <c r="C100" s="330">
        <v>4</v>
      </c>
      <c r="D100" s="331"/>
      <c r="E100" s="332"/>
      <c r="F100" s="333"/>
      <c r="G100" s="334"/>
      <c r="H100" s="335"/>
      <c r="I100" s="336"/>
      <c r="J100" s="337"/>
      <c r="K100" s="338"/>
      <c r="L100" s="339"/>
      <c r="M100" s="390">
        <v>0</v>
      </c>
      <c r="N100" s="339"/>
      <c r="O100" s="351"/>
      <c r="P100" s="352"/>
      <c r="R100" s="2"/>
      <c r="S100" s="2"/>
    </row>
    <row r="101" spans="1:20" s="340" customFormat="1" ht="20.100000000000001" customHeight="1" thickBot="1">
      <c r="A101" s="697"/>
      <c r="B101" s="715"/>
      <c r="C101" s="330">
        <v>5</v>
      </c>
      <c r="D101" s="341"/>
      <c r="E101" s="342"/>
      <c r="F101" s="343"/>
      <c r="G101" s="334"/>
      <c r="H101" s="335"/>
      <c r="I101" s="336"/>
      <c r="J101" s="344"/>
      <c r="K101" s="345"/>
      <c r="L101" s="346"/>
      <c r="M101" s="390">
        <v>0</v>
      </c>
      <c r="N101" s="339"/>
      <c r="O101" s="353"/>
      <c r="P101" s="354"/>
      <c r="R101" s="2"/>
      <c r="S101" s="2"/>
    </row>
    <row r="102" spans="1:20" s="340" customFormat="1" ht="15.75" customHeight="1" thickTop="1" thickBot="1">
      <c r="A102" s="698"/>
      <c r="B102" s="716"/>
      <c r="C102" s="723"/>
      <c r="D102" s="724"/>
      <c r="E102" s="724"/>
      <c r="F102" s="724"/>
      <c r="G102" s="724"/>
      <c r="H102" s="724"/>
      <c r="I102" s="725"/>
      <c r="J102" s="347" t="s">
        <v>58</v>
      </c>
      <c r="K102" s="135">
        <f>M102/'生產管理報表 7-1 (週)'!$B$174</f>
        <v>2.9930359354119293E-2</v>
      </c>
      <c r="L102" s="348" t="s">
        <v>59</v>
      </c>
      <c r="M102" s="393">
        <f>SUM(M97:M101)</f>
        <v>3522.6</v>
      </c>
      <c r="N102" s="711"/>
      <c r="O102" s="712"/>
      <c r="P102" s="713"/>
      <c r="R102" s="2"/>
      <c r="S102" s="2"/>
    </row>
    <row r="103" spans="1:20" s="340" customFormat="1" ht="15.75" customHeight="1" thickTop="1">
      <c r="B103" s="349"/>
      <c r="C103" s="350"/>
      <c r="M103" s="388"/>
      <c r="R103" s="2"/>
      <c r="S103" s="2"/>
    </row>
    <row r="104" spans="1:20" s="340" customFormat="1" ht="15.75" customHeight="1">
      <c r="A104" s="686" t="s">
        <v>194</v>
      </c>
      <c r="B104" s="687"/>
      <c r="C104" s="355" t="s">
        <v>47</v>
      </c>
      <c r="D104" s="726" t="s">
        <v>12</v>
      </c>
      <c r="E104" s="727"/>
      <c r="F104" s="728"/>
      <c r="G104" s="729" t="s">
        <v>53</v>
      </c>
      <c r="H104" s="730"/>
      <c r="I104" s="731"/>
      <c r="J104" s="356" t="s">
        <v>54</v>
      </c>
      <c r="K104" s="327" t="s">
        <v>55</v>
      </c>
      <c r="L104" s="327" t="s">
        <v>56</v>
      </c>
      <c r="M104" s="389" t="s">
        <v>11</v>
      </c>
      <c r="N104" s="328" t="s">
        <v>354</v>
      </c>
      <c r="O104" s="694" t="s">
        <v>51</v>
      </c>
      <c r="P104" s="695"/>
      <c r="R104" s="2"/>
      <c r="S104" s="2"/>
    </row>
    <row r="105" spans="1:20" s="340" customFormat="1" ht="15.75" customHeight="1">
      <c r="A105" s="696">
        <v>7</v>
      </c>
      <c r="B105" s="732" t="s">
        <v>262</v>
      </c>
      <c r="C105" s="330">
        <v>1</v>
      </c>
      <c r="D105" s="331"/>
      <c r="E105" s="332"/>
      <c r="F105" s="333"/>
      <c r="G105" s="334"/>
      <c r="H105" s="335"/>
      <c r="I105" s="336"/>
      <c r="J105" s="337"/>
      <c r="K105" s="338"/>
      <c r="L105" s="339"/>
      <c r="M105" s="390">
        <f t="shared" ref="M105:M107" si="11">L105*J105</f>
        <v>0</v>
      </c>
      <c r="N105" s="339"/>
      <c r="O105" s="735"/>
      <c r="P105" s="736"/>
      <c r="R105" s="2"/>
      <c r="S105" s="2"/>
    </row>
    <row r="106" spans="1:20" s="340" customFormat="1" ht="15.75" customHeight="1">
      <c r="A106" s="697"/>
      <c r="B106" s="733"/>
      <c r="C106" s="330">
        <v>2</v>
      </c>
      <c r="D106" s="331"/>
      <c r="E106" s="332"/>
      <c r="F106" s="333"/>
      <c r="G106" s="334"/>
      <c r="H106" s="335"/>
      <c r="I106" s="336"/>
      <c r="J106" s="337"/>
      <c r="K106" s="338"/>
      <c r="L106" s="339"/>
      <c r="M106" s="390">
        <f t="shared" si="11"/>
        <v>0</v>
      </c>
      <c r="N106" s="339"/>
      <c r="O106" s="737"/>
      <c r="P106" s="738"/>
      <c r="R106" s="2"/>
      <c r="S106" s="2"/>
    </row>
    <row r="107" spans="1:20" s="340" customFormat="1" ht="15.75" customHeight="1">
      <c r="A107" s="697"/>
      <c r="B107" s="733"/>
      <c r="C107" s="330">
        <v>3</v>
      </c>
      <c r="D107" s="331"/>
      <c r="E107" s="332"/>
      <c r="F107" s="333"/>
      <c r="G107" s="334"/>
      <c r="H107" s="335"/>
      <c r="I107" s="336"/>
      <c r="J107" s="337"/>
      <c r="K107" s="338"/>
      <c r="L107" s="339"/>
      <c r="M107" s="390">
        <f t="shared" si="11"/>
        <v>0</v>
      </c>
      <c r="N107" s="339"/>
      <c r="O107" s="737"/>
      <c r="P107" s="738"/>
      <c r="R107" s="2"/>
      <c r="S107" s="2"/>
    </row>
    <row r="108" spans="1:20" s="340" customFormat="1" ht="15.75" customHeight="1">
      <c r="A108" s="697"/>
      <c r="B108" s="733"/>
      <c r="C108" s="330">
        <v>4</v>
      </c>
      <c r="D108" s="331"/>
      <c r="E108" s="332"/>
      <c r="F108" s="333"/>
      <c r="G108" s="334"/>
      <c r="H108" s="335"/>
      <c r="I108" s="336"/>
      <c r="J108" s="337"/>
      <c r="K108" s="338"/>
      <c r="L108" s="339"/>
      <c r="M108" s="391">
        <v>0</v>
      </c>
      <c r="N108" s="339"/>
      <c r="O108" s="351"/>
      <c r="P108" s="352"/>
      <c r="R108" s="2"/>
      <c r="S108" s="2"/>
    </row>
    <row r="109" spans="1:20" s="340" customFormat="1" ht="15.75" customHeight="1" thickBot="1">
      <c r="A109" s="697"/>
      <c r="B109" s="733"/>
      <c r="C109" s="330">
        <v>5</v>
      </c>
      <c r="D109" s="341"/>
      <c r="E109" s="342"/>
      <c r="F109" s="343"/>
      <c r="G109" s="334"/>
      <c r="H109" s="335"/>
      <c r="I109" s="336"/>
      <c r="J109" s="344"/>
      <c r="K109" s="345"/>
      <c r="L109" s="346"/>
      <c r="M109" s="392">
        <v>0</v>
      </c>
      <c r="N109" s="339"/>
      <c r="O109" s="353"/>
      <c r="P109" s="354"/>
      <c r="R109" s="2"/>
      <c r="S109" s="2"/>
    </row>
    <row r="110" spans="1:20" s="340" customFormat="1" ht="15.75" customHeight="1" thickTop="1" thickBot="1">
      <c r="A110" s="698"/>
      <c r="B110" s="734"/>
      <c r="C110" s="723"/>
      <c r="D110" s="724"/>
      <c r="E110" s="724"/>
      <c r="F110" s="724"/>
      <c r="G110" s="724"/>
      <c r="H110" s="724"/>
      <c r="I110" s="725"/>
      <c r="J110" s="347" t="s">
        <v>58</v>
      </c>
      <c r="K110" s="135">
        <f>M110/'生產管理報表 7-1 (週)'!$B$174</f>
        <v>0</v>
      </c>
      <c r="L110" s="348" t="s">
        <v>59</v>
      </c>
      <c r="M110" s="393">
        <f>SUM(M105:M109)</f>
        <v>0</v>
      </c>
      <c r="N110" s="711"/>
      <c r="O110" s="712"/>
      <c r="P110" s="713"/>
      <c r="R110" s="2"/>
      <c r="S110" s="2"/>
      <c r="T110" s="2"/>
    </row>
    <row r="111" spans="1:20" s="140" customFormat="1" ht="15.75" customHeight="1" thickTop="1">
      <c r="A111" s="641" t="s">
        <v>845</v>
      </c>
      <c r="B111" s="641"/>
      <c r="C111" s="641"/>
      <c r="D111" s="641"/>
      <c r="E111" s="641"/>
      <c r="F111" s="641"/>
      <c r="G111" s="641"/>
      <c r="H111" s="641"/>
      <c r="I111" s="641"/>
      <c r="J111" s="641"/>
      <c r="K111" s="641"/>
      <c r="L111" s="641"/>
      <c r="M111" s="641"/>
    </row>
    <row r="112" spans="1:20" s="141" customFormat="1" ht="15.75" customHeight="1">
      <c r="A112" s="683"/>
      <c r="B112" s="683"/>
      <c r="C112" s="683"/>
      <c r="D112" s="683"/>
      <c r="E112" s="683"/>
      <c r="F112" s="683"/>
      <c r="G112" s="683"/>
      <c r="H112" s="683"/>
      <c r="I112" s="683"/>
      <c r="J112" s="683"/>
      <c r="K112" s="683"/>
      <c r="L112" s="683"/>
      <c r="M112" s="683"/>
    </row>
    <row r="113" spans="1:20" s="140" customFormat="1" ht="15.75" customHeight="1">
      <c r="A113" s="684" t="s">
        <v>194</v>
      </c>
      <c r="B113" s="651">
        <v>1</v>
      </c>
      <c r="C113" s="652"/>
      <c r="D113" s="651">
        <v>2</v>
      </c>
      <c r="E113" s="652"/>
      <c r="F113" s="651">
        <v>3</v>
      </c>
      <c r="G113" s="652"/>
      <c r="H113" s="677">
        <v>4</v>
      </c>
      <c r="I113" s="678"/>
      <c r="J113" s="677">
        <v>5</v>
      </c>
      <c r="K113" s="678"/>
      <c r="L113" s="677">
        <v>6</v>
      </c>
      <c r="M113" s="678"/>
      <c r="N113" s="677">
        <v>7</v>
      </c>
      <c r="O113" s="678"/>
      <c r="P113" s="386">
        <v>8</v>
      </c>
    </row>
    <row r="114" spans="1:20" s="140" customFormat="1" ht="15.75" customHeight="1">
      <c r="A114" s="685"/>
      <c r="B114" s="681" t="s">
        <v>265</v>
      </c>
      <c r="C114" s="682"/>
      <c r="D114" s="681" t="s">
        <v>216</v>
      </c>
      <c r="E114" s="682"/>
      <c r="F114" s="681" t="s">
        <v>169</v>
      </c>
      <c r="G114" s="682"/>
      <c r="H114" s="679" t="s">
        <v>656</v>
      </c>
      <c r="I114" s="680"/>
      <c r="J114" s="679" t="s">
        <v>192</v>
      </c>
      <c r="K114" s="680"/>
      <c r="L114" s="679" t="s">
        <v>170</v>
      </c>
      <c r="M114" s="680"/>
      <c r="N114" s="679" t="s">
        <v>193</v>
      </c>
      <c r="O114" s="680"/>
      <c r="P114" s="387" t="s">
        <v>221</v>
      </c>
    </row>
    <row r="115" spans="1:20" s="140" customFormat="1" ht="15.75" customHeight="1">
      <c r="B115" s="283"/>
      <c r="C115" s="284"/>
    </row>
    <row r="116" spans="1:20" s="329" customFormat="1" ht="15.75" customHeight="1">
      <c r="A116" s="686" t="s">
        <v>194</v>
      </c>
      <c r="B116" s="687"/>
      <c r="C116" s="326" t="s">
        <v>47</v>
      </c>
      <c r="D116" s="688" t="s">
        <v>12</v>
      </c>
      <c r="E116" s="689"/>
      <c r="F116" s="690"/>
      <c r="G116" s="691" t="s">
        <v>53</v>
      </c>
      <c r="H116" s="692"/>
      <c r="I116" s="693"/>
      <c r="J116" s="327" t="s">
        <v>54</v>
      </c>
      <c r="K116" s="327" t="s">
        <v>55</v>
      </c>
      <c r="L116" s="327" t="s">
        <v>56</v>
      </c>
      <c r="M116" s="328" t="s">
        <v>11</v>
      </c>
      <c r="N116" s="328" t="s">
        <v>354</v>
      </c>
      <c r="O116" s="694" t="s">
        <v>51</v>
      </c>
      <c r="P116" s="695"/>
      <c r="R116" s="237"/>
      <c r="S116" s="312"/>
    </row>
    <row r="117" spans="1:20" s="350" customFormat="1" ht="50.1" customHeight="1">
      <c r="A117" s="696">
        <v>4</v>
      </c>
      <c r="B117" s="699" t="s">
        <v>656</v>
      </c>
      <c r="C117" s="330">
        <v>1</v>
      </c>
      <c r="D117" s="288" t="s">
        <v>716</v>
      </c>
      <c r="E117" s="289"/>
      <c r="F117" s="290"/>
      <c r="G117" s="291" t="s">
        <v>720</v>
      </c>
      <c r="H117" s="292"/>
      <c r="I117" s="291"/>
      <c r="J117" s="369">
        <v>181.61</v>
      </c>
      <c r="K117" s="370">
        <v>3.7686845541474848E-2</v>
      </c>
      <c r="L117" s="371">
        <v>15.45</v>
      </c>
      <c r="M117" s="381">
        <f t="shared" ref="M117:M121" si="12">L117*J117</f>
        <v>2805.8744999999999</v>
      </c>
      <c r="N117" s="371"/>
      <c r="O117" s="702" t="s">
        <v>856</v>
      </c>
      <c r="P117" s="703"/>
      <c r="R117" s="372"/>
      <c r="S117" s="312"/>
    </row>
    <row r="118" spans="1:20" s="350" customFormat="1" ht="50.1" customHeight="1">
      <c r="A118" s="697"/>
      <c r="B118" s="700"/>
      <c r="C118" s="330">
        <v>2</v>
      </c>
      <c r="D118" s="288" t="s">
        <v>838</v>
      </c>
      <c r="E118" s="289"/>
      <c r="F118" s="290"/>
      <c r="G118" s="291" t="s">
        <v>847</v>
      </c>
      <c r="H118" s="292"/>
      <c r="I118" s="291"/>
      <c r="J118" s="369">
        <v>155.84</v>
      </c>
      <c r="K118" s="370">
        <v>3.2261894466793971E-2</v>
      </c>
      <c r="L118" s="371">
        <v>11.37</v>
      </c>
      <c r="M118" s="381">
        <f t="shared" si="12"/>
        <v>1771.9007999999999</v>
      </c>
      <c r="N118" s="371"/>
      <c r="O118" s="704" t="s">
        <v>857</v>
      </c>
      <c r="P118" s="705"/>
      <c r="R118" s="372"/>
      <c r="S118" s="237"/>
      <c r="T118" s="398"/>
    </row>
    <row r="119" spans="1:20" s="350" customFormat="1" ht="50.1" customHeight="1">
      <c r="A119" s="697"/>
      <c r="B119" s="700"/>
      <c r="C119" s="330">
        <v>3</v>
      </c>
      <c r="D119" s="288" t="s">
        <v>838</v>
      </c>
      <c r="E119" s="289"/>
      <c r="F119" s="290"/>
      <c r="G119" s="785" t="s">
        <v>848</v>
      </c>
      <c r="H119" s="786"/>
      <c r="I119" s="787"/>
      <c r="J119" s="369">
        <v>200.98</v>
      </c>
      <c r="K119" s="370">
        <v>3.8410425260192858E-2</v>
      </c>
      <c r="L119" s="371">
        <v>6.49</v>
      </c>
      <c r="M119" s="381">
        <f t="shared" si="12"/>
        <v>1304.3602000000001</v>
      </c>
      <c r="N119" s="371"/>
      <c r="O119" s="702" t="s">
        <v>858</v>
      </c>
      <c r="P119" s="703"/>
      <c r="R119" s="372"/>
      <c r="S119" s="312"/>
    </row>
    <row r="120" spans="1:20" s="350" customFormat="1" ht="50.1" customHeight="1">
      <c r="A120" s="697"/>
      <c r="B120" s="700"/>
      <c r="C120" s="330">
        <v>4</v>
      </c>
      <c r="D120" s="288" t="s">
        <v>437</v>
      </c>
      <c r="E120" s="289"/>
      <c r="F120" s="290"/>
      <c r="G120" s="785" t="s">
        <v>433</v>
      </c>
      <c r="H120" s="786"/>
      <c r="I120" s="787"/>
      <c r="J120" s="369">
        <v>152.75</v>
      </c>
      <c r="K120" s="370">
        <v>1.9265860040386169E-2</v>
      </c>
      <c r="L120" s="371">
        <v>7.4700000000000006</v>
      </c>
      <c r="M120" s="381">
        <f t="shared" si="12"/>
        <v>1141.0425</v>
      </c>
      <c r="N120" s="371"/>
      <c r="O120" s="702" t="s">
        <v>859</v>
      </c>
      <c r="P120" s="703"/>
      <c r="R120" s="372"/>
      <c r="S120" s="237"/>
      <c r="T120" s="398"/>
    </row>
    <row r="121" spans="1:20" s="350" customFormat="1" ht="50.1" customHeight="1" thickBot="1">
      <c r="A121" s="697"/>
      <c r="B121" s="700"/>
      <c r="C121" s="330">
        <v>5</v>
      </c>
      <c r="D121" s="288" t="s">
        <v>438</v>
      </c>
      <c r="E121" s="296"/>
      <c r="F121" s="297"/>
      <c r="G121" s="291" t="s">
        <v>434</v>
      </c>
      <c r="H121" s="292"/>
      <c r="I121" s="291"/>
      <c r="J121" s="373">
        <v>153.19</v>
      </c>
      <c r="K121" s="374">
        <v>4.2268066561739634E-2</v>
      </c>
      <c r="L121" s="375">
        <v>7.36</v>
      </c>
      <c r="M121" s="381">
        <f t="shared" si="12"/>
        <v>1127.4784</v>
      </c>
      <c r="N121" s="371"/>
      <c r="O121" s="702" t="s">
        <v>860</v>
      </c>
      <c r="P121" s="703"/>
      <c r="R121" s="376"/>
      <c r="S121" s="312"/>
      <c r="T121" s="340"/>
    </row>
    <row r="122" spans="1:20" s="340" customFormat="1" ht="15.75" customHeight="1" thickTop="1" thickBot="1">
      <c r="A122" s="698"/>
      <c r="B122" s="701"/>
      <c r="C122" s="708"/>
      <c r="D122" s="709"/>
      <c r="E122" s="709"/>
      <c r="F122" s="709"/>
      <c r="G122" s="709"/>
      <c r="H122" s="709"/>
      <c r="I122" s="710"/>
      <c r="J122" s="347" t="s">
        <v>58</v>
      </c>
      <c r="K122" s="135">
        <f>M122/'生產管理報表 7-1 (週)'!$B$185</f>
        <v>7.1698641412775876E-2</v>
      </c>
      <c r="L122" s="348" t="s">
        <v>59</v>
      </c>
      <c r="M122" s="254">
        <f>SUM(M117:M121)</f>
        <v>8150.6563999999998</v>
      </c>
      <c r="N122" s="711"/>
      <c r="O122" s="712"/>
      <c r="P122" s="713"/>
      <c r="R122" s="237"/>
      <c r="S122" s="237"/>
    </row>
    <row r="123" spans="1:20" s="340" customFormat="1" ht="15.75" customHeight="1" thickTop="1">
      <c r="B123" s="349"/>
      <c r="C123" s="350"/>
      <c r="M123" s="388"/>
      <c r="S123" s="312"/>
    </row>
    <row r="124" spans="1:20" s="340" customFormat="1" ht="15.75" customHeight="1">
      <c r="A124" s="686" t="s">
        <v>194</v>
      </c>
      <c r="B124" s="687"/>
      <c r="C124" s="326" t="s">
        <v>47</v>
      </c>
      <c r="D124" s="688" t="s">
        <v>12</v>
      </c>
      <c r="E124" s="689"/>
      <c r="F124" s="690"/>
      <c r="G124" s="691" t="s">
        <v>53</v>
      </c>
      <c r="H124" s="692"/>
      <c r="I124" s="693"/>
      <c r="J124" s="327" t="s">
        <v>54</v>
      </c>
      <c r="K124" s="327" t="s">
        <v>55</v>
      </c>
      <c r="L124" s="327" t="s">
        <v>56</v>
      </c>
      <c r="M124" s="389" t="s">
        <v>11</v>
      </c>
      <c r="N124" s="328" t="s">
        <v>354</v>
      </c>
      <c r="O124" s="694" t="s">
        <v>51</v>
      </c>
      <c r="P124" s="695"/>
      <c r="S124" s="237"/>
      <c r="T124" s="398"/>
    </row>
    <row r="125" spans="1:20" s="350" customFormat="1" ht="39.950000000000003" customHeight="1">
      <c r="A125" s="696">
        <v>5</v>
      </c>
      <c r="B125" s="714" t="s">
        <v>219</v>
      </c>
      <c r="C125" s="330">
        <v>1</v>
      </c>
      <c r="D125" s="288" t="s">
        <v>838</v>
      </c>
      <c r="E125" s="289"/>
      <c r="F125" s="290"/>
      <c r="G125" s="358" t="s">
        <v>849</v>
      </c>
      <c r="H125" s="357"/>
      <c r="I125" s="358"/>
      <c r="J125" s="369">
        <v>17.710000000000004</v>
      </c>
      <c r="K125" s="370">
        <v>1.0461577153468276E-2</v>
      </c>
      <c r="L125" s="371">
        <v>193</v>
      </c>
      <c r="M125" s="381">
        <f>L125*J125</f>
        <v>3418.0300000000007</v>
      </c>
      <c r="N125" s="371"/>
      <c r="O125" s="704" t="s">
        <v>861</v>
      </c>
      <c r="P125" s="705"/>
      <c r="S125" s="312"/>
    </row>
    <row r="126" spans="1:20" s="350" customFormat="1" ht="39.950000000000003" customHeight="1">
      <c r="A126" s="697"/>
      <c r="B126" s="715"/>
      <c r="C126" s="330">
        <v>2</v>
      </c>
      <c r="D126" s="288" t="s">
        <v>802</v>
      </c>
      <c r="E126" s="289"/>
      <c r="F126" s="290"/>
      <c r="G126" s="358" t="s">
        <v>801</v>
      </c>
      <c r="H126" s="335"/>
      <c r="I126" s="336"/>
      <c r="J126" s="369">
        <v>4.75</v>
      </c>
      <c r="K126" s="370">
        <v>2.5479697246426881E-2</v>
      </c>
      <c r="L126" s="371">
        <v>250</v>
      </c>
      <c r="M126" s="381">
        <f t="shared" ref="M126:M129" si="13">L126*J126</f>
        <v>1187.5</v>
      </c>
      <c r="N126" s="371"/>
      <c r="O126" s="704" t="s">
        <v>862</v>
      </c>
      <c r="P126" s="705"/>
      <c r="S126" s="237"/>
      <c r="T126" s="399"/>
    </row>
    <row r="127" spans="1:20" s="340" customFormat="1" ht="39.950000000000003" customHeight="1">
      <c r="A127" s="697"/>
      <c r="B127" s="715"/>
      <c r="C127" s="330">
        <v>3</v>
      </c>
      <c r="D127" s="288" t="s">
        <v>839</v>
      </c>
      <c r="E127" s="332"/>
      <c r="F127" s="333"/>
      <c r="G127" s="358" t="s">
        <v>852</v>
      </c>
      <c r="H127" s="335"/>
      <c r="I127" s="336"/>
      <c r="J127" s="369">
        <v>5.81</v>
      </c>
      <c r="K127" s="370">
        <v>1.9278890315165401E-2</v>
      </c>
      <c r="L127" s="371">
        <v>194</v>
      </c>
      <c r="M127" s="381">
        <f t="shared" si="13"/>
        <v>1127.1399999999999</v>
      </c>
      <c r="N127" s="339"/>
      <c r="O127" s="719" t="s">
        <v>863</v>
      </c>
      <c r="P127" s="720"/>
    </row>
    <row r="128" spans="1:20" s="340" customFormat="1" ht="39.950000000000003" customHeight="1">
      <c r="A128" s="697"/>
      <c r="B128" s="715"/>
      <c r="C128" s="330">
        <v>4</v>
      </c>
      <c r="D128" s="288" t="s">
        <v>414</v>
      </c>
      <c r="E128" s="332"/>
      <c r="F128" s="333"/>
      <c r="G128" s="431" t="s">
        <v>435</v>
      </c>
      <c r="H128" s="292"/>
      <c r="I128" s="291"/>
      <c r="J128" s="369">
        <v>96</v>
      </c>
      <c r="K128" s="370">
        <v>3.9084135203446863E-2</v>
      </c>
      <c r="L128" s="371">
        <v>9.8600000000000012</v>
      </c>
      <c r="M128" s="381">
        <f t="shared" si="13"/>
        <v>946.56000000000017</v>
      </c>
      <c r="N128" s="339"/>
      <c r="O128" s="704" t="s">
        <v>825</v>
      </c>
      <c r="P128" s="705"/>
    </row>
    <row r="129" spans="1:19" s="340" customFormat="1" ht="39.950000000000003" customHeight="1" thickBot="1">
      <c r="A129" s="697"/>
      <c r="B129" s="715"/>
      <c r="C129" s="330">
        <v>5</v>
      </c>
      <c r="D129" s="295" t="s">
        <v>716</v>
      </c>
      <c r="E129" s="342"/>
      <c r="F129" s="343"/>
      <c r="G129" s="449" t="s">
        <v>715</v>
      </c>
      <c r="H129" s="335"/>
      <c r="I129" s="336"/>
      <c r="J129" s="373">
        <v>2.69</v>
      </c>
      <c r="K129" s="374">
        <v>1.1200164406083025E-2</v>
      </c>
      <c r="L129" s="375">
        <v>109</v>
      </c>
      <c r="M129" s="381">
        <f t="shared" si="13"/>
        <v>293.20999999999998</v>
      </c>
      <c r="N129" s="339"/>
      <c r="O129" s="788" t="s">
        <v>748</v>
      </c>
      <c r="P129" s="789"/>
      <c r="R129" s="238"/>
    </row>
    <row r="130" spans="1:19" s="340" customFormat="1" ht="15.75" customHeight="1" thickTop="1" thickBot="1">
      <c r="A130" s="698"/>
      <c r="B130" s="716"/>
      <c r="C130" s="723"/>
      <c r="D130" s="724"/>
      <c r="E130" s="724"/>
      <c r="F130" s="724"/>
      <c r="G130" s="724"/>
      <c r="H130" s="724"/>
      <c r="I130" s="725"/>
      <c r="J130" s="347" t="s">
        <v>58</v>
      </c>
      <c r="K130" s="135">
        <f>M130/'生產管理報表 7-1 (週)'!$B$185</f>
        <v>6.1334259573510554E-2</v>
      </c>
      <c r="L130" s="348" t="s">
        <v>59</v>
      </c>
      <c r="M130" s="393">
        <f>SUM(M125:M129)</f>
        <v>6972.4400000000005</v>
      </c>
      <c r="N130" s="711"/>
      <c r="O130" s="712"/>
      <c r="P130" s="713"/>
      <c r="R130" s="237"/>
    </row>
    <row r="131" spans="1:19" s="340" customFormat="1" ht="15.75" customHeight="1" thickTop="1">
      <c r="B131" s="349"/>
      <c r="C131" s="350"/>
      <c r="M131" s="388"/>
      <c r="R131" s="237"/>
    </row>
    <row r="132" spans="1:19" s="340" customFormat="1" ht="15.75" customHeight="1">
      <c r="A132" s="686" t="s">
        <v>194</v>
      </c>
      <c r="B132" s="687"/>
      <c r="C132" s="355" t="s">
        <v>47</v>
      </c>
      <c r="D132" s="726" t="s">
        <v>12</v>
      </c>
      <c r="E132" s="727"/>
      <c r="F132" s="728"/>
      <c r="G132" s="729" t="s">
        <v>53</v>
      </c>
      <c r="H132" s="730"/>
      <c r="I132" s="731"/>
      <c r="J132" s="356" t="s">
        <v>54</v>
      </c>
      <c r="K132" s="327" t="s">
        <v>55</v>
      </c>
      <c r="L132" s="327" t="s">
        <v>56</v>
      </c>
      <c r="M132" s="389" t="s">
        <v>11</v>
      </c>
      <c r="N132" s="328" t="s">
        <v>354</v>
      </c>
      <c r="O132" s="694" t="s">
        <v>51</v>
      </c>
      <c r="P132" s="695"/>
      <c r="R132" s="237"/>
      <c r="S132" s="2"/>
    </row>
    <row r="133" spans="1:19" s="340" customFormat="1" ht="36.75" customHeight="1">
      <c r="A133" s="696">
        <v>6</v>
      </c>
      <c r="B133" s="714" t="s">
        <v>220</v>
      </c>
      <c r="C133" s="330">
        <v>1</v>
      </c>
      <c r="D133" s="400" t="s">
        <v>370</v>
      </c>
      <c r="E133" s="332"/>
      <c r="F133" s="333"/>
      <c r="G133" s="291" t="s">
        <v>362</v>
      </c>
      <c r="H133" s="292"/>
      <c r="I133" s="291"/>
      <c r="J133" s="369">
        <v>15.45</v>
      </c>
      <c r="K133" s="370">
        <v>7.905644135552831E-3</v>
      </c>
      <c r="L133" s="371">
        <v>130</v>
      </c>
      <c r="M133" s="381">
        <f t="shared" ref="M133" si="14">L133*J133</f>
        <v>2008.5</v>
      </c>
      <c r="N133" s="339"/>
      <c r="O133" s="719" t="s">
        <v>864</v>
      </c>
      <c r="P133" s="720"/>
      <c r="S133" s="2"/>
    </row>
    <row r="134" spans="1:19" s="340" customFormat="1" ht="20.100000000000001" customHeight="1">
      <c r="A134" s="697"/>
      <c r="B134" s="715"/>
      <c r="C134" s="330">
        <v>2</v>
      </c>
      <c r="D134" s="331"/>
      <c r="E134" s="332"/>
      <c r="F134" s="333"/>
      <c r="G134" s="334"/>
      <c r="H134" s="335"/>
      <c r="I134" s="336"/>
      <c r="J134" s="337"/>
      <c r="K134" s="338"/>
      <c r="L134" s="339"/>
      <c r="M134" s="390">
        <v>0</v>
      </c>
      <c r="N134" s="339"/>
      <c r="O134" s="351"/>
      <c r="P134" s="352"/>
      <c r="S134" s="2"/>
    </row>
    <row r="135" spans="1:19" s="340" customFormat="1" ht="20.100000000000001" customHeight="1">
      <c r="A135" s="697"/>
      <c r="B135" s="715"/>
      <c r="C135" s="330">
        <v>3</v>
      </c>
      <c r="D135" s="331"/>
      <c r="E135" s="332"/>
      <c r="F135" s="333"/>
      <c r="G135" s="334"/>
      <c r="H135" s="335"/>
      <c r="I135" s="336"/>
      <c r="J135" s="337"/>
      <c r="K135" s="338"/>
      <c r="L135" s="339"/>
      <c r="M135" s="390">
        <v>0</v>
      </c>
      <c r="N135" s="339"/>
      <c r="O135" s="351"/>
      <c r="P135" s="352"/>
      <c r="S135" s="2"/>
    </row>
    <row r="136" spans="1:19" s="340" customFormat="1" ht="20.100000000000001" customHeight="1">
      <c r="A136" s="697"/>
      <c r="B136" s="715"/>
      <c r="C136" s="330">
        <v>4</v>
      </c>
      <c r="D136" s="331"/>
      <c r="E136" s="332"/>
      <c r="F136" s="333"/>
      <c r="G136" s="334"/>
      <c r="H136" s="335"/>
      <c r="I136" s="336"/>
      <c r="J136" s="337"/>
      <c r="K136" s="338"/>
      <c r="L136" s="339"/>
      <c r="M136" s="390">
        <v>0</v>
      </c>
      <c r="N136" s="339"/>
      <c r="O136" s="351"/>
      <c r="P136" s="352"/>
      <c r="R136" s="2"/>
      <c r="S136" s="2"/>
    </row>
    <row r="137" spans="1:19" s="340" customFormat="1" ht="20.100000000000001" customHeight="1" thickBot="1">
      <c r="A137" s="697"/>
      <c r="B137" s="715"/>
      <c r="C137" s="330">
        <v>5</v>
      </c>
      <c r="D137" s="341"/>
      <c r="E137" s="342"/>
      <c r="F137" s="343"/>
      <c r="G137" s="334"/>
      <c r="H137" s="335"/>
      <c r="I137" s="336"/>
      <c r="J137" s="344"/>
      <c r="K137" s="345"/>
      <c r="L137" s="346"/>
      <c r="M137" s="390">
        <v>0</v>
      </c>
      <c r="N137" s="339"/>
      <c r="O137" s="353"/>
      <c r="P137" s="354"/>
      <c r="R137" s="2"/>
      <c r="S137" s="2"/>
    </row>
    <row r="138" spans="1:19" s="340" customFormat="1" ht="15.75" customHeight="1" thickTop="1" thickBot="1">
      <c r="A138" s="698"/>
      <c r="B138" s="716"/>
      <c r="C138" s="723"/>
      <c r="D138" s="724"/>
      <c r="E138" s="724"/>
      <c r="F138" s="724"/>
      <c r="G138" s="724"/>
      <c r="H138" s="724"/>
      <c r="I138" s="725"/>
      <c r="J138" s="347" t="s">
        <v>58</v>
      </c>
      <c r="K138" s="135">
        <f>M138/'生產管理報表 7-1 (週)'!$B$185</f>
        <v>1.7668113365392306E-2</v>
      </c>
      <c r="L138" s="348" t="s">
        <v>59</v>
      </c>
      <c r="M138" s="393">
        <f>SUM(M133:M137)</f>
        <v>2008.5</v>
      </c>
      <c r="N138" s="711"/>
      <c r="O138" s="712"/>
      <c r="P138" s="713"/>
      <c r="R138" s="2"/>
      <c r="S138" s="2"/>
    </row>
    <row r="139" spans="1:19" s="340" customFormat="1" ht="15.75" customHeight="1" thickTop="1">
      <c r="B139" s="349"/>
      <c r="C139" s="350"/>
      <c r="M139" s="388"/>
      <c r="R139" s="2"/>
      <c r="S139" s="2"/>
    </row>
    <row r="140" spans="1:19" s="340" customFormat="1" ht="15.75" customHeight="1">
      <c r="A140" s="686" t="s">
        <v>194</v>
      </c>
      <c r="B140" s="687"/>
      <c r="C140" s="355" t="s">
        <v>47</v>
      </c>
      <c r="D140" s="726" t="s">
        <v>12</v>
      </c>
      <c r="E140" s="727"/>
      <c r="F140" s="728"/>
      <c r="G140" s="729" t="s">
        <v>53</v>
      </c>
      <c r="H140" s="730"/>
      <c r="I140" s="731"/>
      <c r="J140" s="356" t="s">
        <v>54</v>
      </c>
      <c r="K140" s="327" t="s">
        <v>55</v>
      </c>
      <c r="L140" s="327" t="s">
        <v>56</v>
      </c>
      <c r="M140" s="389" t="s">
        <v>11</v>
      </c>
      <c r="N140" s="328" t="s">
        <v>354</v>
      </c>
      <c r="O140" s="694" t="s">
        <v>51</v>
      </c>
      <c r="P140" s="695"/>
      <c r="R140" s="2"/>
      <c r="S140" s="2"/>
    </row>
    <row r="141" spans="1:19" s="340" customFormat="1" ht="15.75" customHeight="1">
      <c r="A141" s="696">
        <v>7</v>
      </c>
      <c r="B141" s="732" t="s">
        <v>262</v>
      </c>
      <c r="C141" s="330">
        <v>1</v>
      </c>
      <c r="D141" s="331"/>
      <c r="E141" s="332"/>
      <c r="F141" s="333"/>
      <c r="G141" s="334"/>
      <c r="H141" s="335"/>
      <c r="I141" s="336"/>
      <c r="J141" s="337"/>
      <c r="K141" s="338"/>
      <c r="L141" s="339"/>
      <c r="M141" s="390">
        <f t="shared" ref="M141:M143" si="15">L141*J141</f>
        <v>0</v>
      </c>
      <c r="N141" s="339"/>
      <c r="O141" s="735"/>
      <c r="P141" s="736"/>
      <c r="R141" s="2"/>
      <c r="S141" s="2"/>
    </row>
    <row r="142" spans="1:19" s="340" customFormat="1" ht="15.75" customHeight="1">
      <c r="A142" s="697"/>
      <c r="B142" s="733"/>
      <c r="C142" s="330">
        <v>2</v>
      </c>
      <c r="D142" s="331"/>
      <c r="E142" s="332"/>
      <c r="F142" s="333"/>
      <c r="G142" s="334"/>
      <c r="H142" s="335"/>
      <c r="I142" s="336"/>
      <c r="J142" s="337"/>
      <c r="K142" s="338"/>
      <c r="L142" s="339"/>
      <c r="M142" s="390">
        <f t="shared" si="15"/>
        <v>0</v>
      </c>
      <c r="N142" s="339"/>
      <c r="O142" s="737"/>
      <c r="P142" s="738"/>
      <c r="R142" s="2"/>
      <c r="S142" s="2"/>
    </row>
    <row r="143" spans="1:19" s="340" customFormat="1" ht="15.75" customHeight="1">
      <c r="A143" s="697"/>
      <c r="B143" s="733"/>
      <c r="C143" s="330">
        <v>3</v>
      </c>
      <c r="D143" s="331"/>
      <c r="E143" s="332"/>
      <c r="F143" s="333"/>
      <c r="G143" s="334"/>
      <c r="H143" s="335"/>
      <c r="I143" s="336"/>
      <c r="J143" s="337"/>
      <c r="K143" s="338"/>
      <c r="L143" s="339"/>
      <c r="M143" s="390">
        <f t="shared" si="15"/>
        <v>0</v>
      </c>
      <c r="N143" s="339"/>
      <c r="O143" s="737"/>
      <c r="P143" s="738"/>
      <c r="R143" s="2"/>
      <c r="S143" s="2"/>
    </row>
    <row r="144" spans="1:19" s="340" customFormat="1" ht="15.75" customHeight="1">
      <c r="A144" s="697"/>
      <c r="B144" s="733"/>
      <c r="C144" s="330">
        <v>4</v>
      </c>
      <c r="D144" s="331"/>
      <c r="E144" s="332"/>
      <c r="F144" s="333"/>
      <c r="G144" s="334"/>
      <c r="H144" s="335"/>
      <c r="I144" s="336"/>
      <c r="J144" s="337"/>
      <c r="K144" s="338"/>
      <c r="L144" s="339"/>
      <c r="M144" s="391">
        <v>0</v>
      </c>
      <c r="N144" s="339"/>
      <c r="O144" s="351"/>
      <c r="P144" s="352"/>
      <c r="R144" s="2"/>
      <c r="S144" s="2"/>
    </row>
    <row r="145" spans="1:20" s="340" customFormat="1" ht="15.75" customHeight="1" thickBot="1">
      <c r="A145" s="697"/>
      <c r="B145" s="733"/>
      <c r="C145" s="330">
        <v>5</v>
      </c>
      <c r="D145" s="341"/>
      <c r="E145" s="342"/>
      <c r="F145" s="343"/>
      <c r="G145" s="334"/>
      <c r="H145" s="335"/>
      <c r="I145" s="336"/>
      <c r="J145" s="344"/>
      <c r="K145" s="345"/>
      <c r="L145" s="346"/>
      <c r="M145" s="392">
        <v>0</v>
      </c>
      <c r="N145" s="339"/>
      <c r="O145" s="353"/>
      <c r="P145" s="354"/>
      <c r="R145" s="2"/>
      <c r="S145" s="2"/>
    </row>
    <row r="146" spans="1:20" s="340" customFormat="1" ht="15.75" customHeight="1" thickTop="1" thickBot="1">
      <c r="A146" s="698"/>
      <c r="B146" s="734"/>
      <c r="C146" s="723"/>
      <c r="D146" s="724"/>
      <c r="E146" s="724"/>
      <c r="F146" s="724"/>
      <c r="G146" s="724"/>
      <c r="H146" s="724"/>
      <c r="I146" s="725"/>
      <c r="J146" s="347" t="s">
        <v>58</v>
      </c>
      <c r="K146" s="135">
        <f>M146/'生產管理報表 7-1 (週)'!$B$185</f>
        <v>0</v>
      </c>
      <c r="L146" s="348" t="s">
        <v>59</v>
      </c>
      <c r="M146" s="393">
        <f>SUM(M141:M145)</f>
        <v>0</v>
      </c>
      <c r="N146" s="711"/>
      <c r="O146" s="712"/>
      <c r="P146" s="713"/>
      <c r="R146" s="2"/>
      <c r="S146" s="2"/>
      <c r="T146" s="2"/>
    </row>
    <row r="147" spans="1:20" s="140" customFormat="1" ht="15.75" customHeight="1" thickTop="1">
      <c r="A147" s="641" t="s">
        <v>905</v>
      </c>
      <c r="B147" s="641"/>
      <c r="C147" s="641"/>
      <c r="D147" s="641"/>
      <c r="E147" s="641"/>
      <c r="F147" s="641"/>
      <c r="G147" s="641"/>
      <c r="H147" s="641"/>
      <c r="I147" s="641"/>
      <c r="J147" s="641"/>
      <c r="K147" s="641"/>
      <c r="L147" s="641"/>
      <c r="M147" s="641"/>
    </row>
    <row r="148" spans="1:20" s="141" customFormat="1" ht="15.75" customHeight="1">
      <c r="A148" s="683"/>
      <c r="B148" s="683"/>
      <c r="C148" s="683"/>
      <c r="D148" s="683"/>
      <c r="E148" s="683"/>
      <c r="F148" s="683"/>
      <c r="G148" s="683"/>
      <c r="H148" s="683"/>
      <c r="I148" s="683"/>
      <c r="J148" s="683"/>
      <c r="K148" s="683"/>
      <c r="L148" s="683"/>
      <c r="M148" s="683"/>
    </row>
    <row r="149" spans="1:20" s="140" customFormat="1" ht="15.75" customHeight="1">
      <c r="A149" s="684" t="s">
        <v>194</v>
      </c>
      <c r="B149" s="651">
        <v>1</v>
      </c>
      <c r="C149" s="652"/>
      <c r="D149" s="651">
        <v>2</v>
      </c>
      <c r="E149" s="652"/>
      <c r="F149" s="651">
        <v>3</v>
      </c>
      <c r="G149" s="652"/>
      <c r="H149" s="677">
        <v>4</v>
      </c>
      <c r="I149" s="678"/>
      <c r="J149" s="677">
        <v>5</v>
      </c>
      <c r="K149" s="678"/>
      <c r="L149" s="677">
        <v>6</v>
      </c>
      <c r="M149" s="678"/>
      <c r="N149" s="677">
        <v>7</v>
      </c>
      <c r="O149" s="678"/>
      <c r="P149" s="386">
        <v>8</v>
      </c>
    </row>
    <row r="150" spans="1:20" s="140" customFormat="1" ht="15.75" customHeight="1">
      <c r="A150" s="685"/>
      <c r="B150" s="681" t="s">
        <v>265</v>
      </c>
      <c r="C150" s="682"/>
      <c r="D150" s="681" t="s">
        <v>216</v>
      </c>
      <c r="E150" s="682"/>
      <c r="F150" s="681" t="s">
        <v>169</v>
      </c>
      <c r="G150" s="682"/>
      <c r="H150" s="679" t="s">
        <v>656</v>
      </c>
      <c r="I150" s="680"/>
      <c r="J150" s="679" t="s">
        <v>192</v>
      </c>
      <c r="K150" s="680"/>
      <c r="L150" s="679" t="s">
        <v>170</v>
      </c>
      <c r="M150" s="680"/>
      <c r="N150" s="679" t="s">
        <v>193</v>
      </c>
      <c r="O150" s="680"/>
      <c r="P150" s="387" t="s">
        <v>221</v>
      </c>
    </row>
    <row r="151" spans="1:20" s="140" customFormat="1" ht="15.75" customHeight="1">
      <c r="B151" s="283"/>
      <c r="C151" s="284"/>
    </row>
    <row r="152" spans="1:20" s="329" customFormat="1" ht="15.75" customHeight="1">
      <c r="A152" s="686" t="s">
        <v>194</v>
      </c>
      <c r="B152" s="687"/>
      <c r="C152" s="326" t="s">
        <v>47</v>
      </c>
      <c r="D152" s="688" t="s">
        <v>12</v>
      </c>
      <c r="E152" s="689"/>
      <c r="F152" s="690"/>
      <c r="G152" s="691" t="s">
        <v>53</v>
      </c>
      <c r="H152" s="692"/>
      <c r="I152" s="693"/>
      <c r="J152" s="327" t="s">
        <v>54</v>
      </c>
      <c r="K152" s="327" t="s">
        <v>55</v>
      </c>
      <c r="L152" s="327" t="s">
        <v>56</v>
      </c>
      <c r="M152" s="328" t="s">
        <v>11</v>
      </c>
      <c r="N152" s="328" t="s">
        <v>354</v>
      </c>
      <c r="O152" s="694" t="s">
        <v>51</v>
      </c>
      <c r="P152" s="695"/>
      <c r="R152" s="237"/>
      <c r="S152" s="312"/>
    </row>
    <row r="153" spans="1:20" s="350" customFormat="1" ht="50.1" customHeight="1">
      <c r="A153" s="696">
        <v>4</v>
      </c>
      <c r="B153" s="699" t="s">
        <v>656</v>
      </c>
      <c r="C153" s="330">
        <v>1</v>
      </c>
      <c r="D153" s="288" t="s">
        <v>716</v>
      </c>
      <c r="E153" s="289"/>
      <c r="F153" s="290"/>
      <c r="G153" s="291" t="s">
        <v>720</v>
      </c>
      <c r="H153" s="292"/>
      <c r="I153" s="291"/>
      <c r="J153" s="369">
        <v>181.61</v>
      </c>
      <c r="K153" s="370">
        <v>4.3076393235489924E-2</v>
      </c>
      <c r="L153" s="371">
        <v>12.33</v>
      </c>
      <c r="M153" s="381">
        <f t="shared" ref="M153:M157" si="16">L153*J153</f>
        <v>2239.2513000000004</v>
      </c>
      <c r="N153" s="371"/>
      <c r="O153" s="702"/>
      <c r="P153" s="703"/>
      <c r="R153" s="372"/>
      <c r="S153" s="312"/>
    </row>
    <row r="154" spans="1:20" s="350" customFormat="1" ht="50.1" customHeight="1">
      <c r="A154" s="697"/>
      <c r="B154" s="700"/>
      <c r="C154" s="330">
        <v>2</v>
      </c>
      <c r="D154" s="288" t="s">
        <v>584</v>
      </c>
      <c r="E154" s="289"/>
      <c r="F154" s="290"/>
      <c r="G154" s="291" t="s">
        <v>617</v>
      </c>
      <c r="H154" s="292"/>
      <c r="I154" s="291"/>
      <c r="J154" s="369">
        <v>122.81999999999998</v>
      </c>
      <c r="K154" s="370">
        <v>4.0793815953246791E-2</v>
      </c>
      <c r="L154" s="371">
        <v>17.5</v>
      </c>
      <c r="M154" s="381">
        <f t="shared" si="16"/>
        <v>2149.3499999999995</v>
      </c>
      <c r="N154" s="371"/>
      <c r="O154" s="704"/>
      <c r="P154" s="705"/>
      <c r="R154" s="372"/>
      <c r="S154" s="237"/>
      <c r="T154" s="398"/>
    </row>
    <row r="155" spans="1:20" s="350" customFormat="1" ht="50.1" customHeight="1">
      <c r="A155" s="697"/>
      <c r="B155" s="700"/>
      <c r="C155" s="330">
        <v>3</v>
      </c>
      <c r="D155" s="288" t="s">
        <v>885</v>
      </c>
      <c r="E155" s="289"/>
      <c r="F155" s="290"/>
      <c r="G155" s="421" t="s">
        <v>887</v>
      </c>
      <c r="H155" s="357"/>
      <c r="I155" s="358"/>
      <c r="J155" s="369">
        <v>87.8</v>
      </c>
      <c r="K155" s="370">
        <v>9.4030893103423854E-3</v>
      </c>
      <c r="L155" s="371">
        <v>23.82</v>
      </c>
      <c r="M155" s="381">
        <f t="shared" si="16"/>
        <v>2091.3959999999997</v>
      </c>
      <c r="N155" s="371"/>
      <c r="O155" s="702"/>
      <c r="P155" s="703"/>
      <c r="R155" s="372"/>
      <c r="S155" s="312"/>
    </row>
    <row r="156" spans="1:20" s="350" customFormat="1" ht="50.1" customHeight="1">
      <c r="A156" s="697"/>
      <c r="B156" s="700"/>
      <c r="C156" s="330">
        <v>4</v>
      </c>
      <c r="D156" s="288" t="s">
        <v>672</v>
      </c>
      <c r="E156" s="289"/>
      <c r="F156" s="290"/>
      <c r="G156" s="421" t="s">
        <v>693</v>
      </c>
      <c r="H156" s="357"/>
      <c r="I156" s="358"/>
      <c r="J156" s="369">
        <v>1.1499999999999999</v>
      </c>
      <c r="K156" s="370">
        <v>4.1381374680007001E-2</v>
      </c>
      <c r="L156" s="371">
        <v>850</v>
      </c>
      <c r="M156" s="381">
        <f t="shared" si="16"/>
        <v>977.49999999999989</v>
      </c>
      <c r="N156" s="371"/>
      <c r="O156" s="702"/>
      <c r="P156" s="703"/>
      <c r="R156" s="372"/>
      <c r="S156" s="237"/>
      <c r="T156" s="398"/>
    </row>
    <row r="157" spans="1:20" s="350" customFormat="1" ht="50.1" customHeight="1" thickBot="1">
      <c r="A157" s="697"/>
      <c r="B157" s="700"/>
      <c r="C157" s="330">
        <v>5</v>
      </c>
      <c r="D157" s="288" t="s">
        <v>838</v>
      </c>
      <c r="E157" s="296"/>
      <c r="F157" s="297"/>
      <c r="G157" s="291" t="s">
        <v>847</v>
      </c>
      <c r="H157" s="292"/>
      <c r="I157" s="291"/>
      <c r="J157" s="373">
        <v>155.84</v>
      </c>
      <c r="K157" s="374">
        <v>2.5449204221693875E-2</v>
      </c>
      <c r="L157" s="375">
        <v>6.1000000000000005</v>
      </c>
      <c r="M157" s="381">
        <f t="shared" si="16"/>
        <v>950.62400000000014</v>
      </c>
      <c r="N157" s="371"/>
      <c r="O157" s="702"/>
      <c r="P157" s="703"/>
      <c r="R157" s="376"/>
      <c r="S157" s="312"/>
      <c r="T157" s="340"/>
    </row>
    <row r="158" spans="1:20" s="340" customFormat="1" ht="15.75" customHeight="1" thickTop="1" thickBot="1">
      <c r="A158" s="698"/>
      <c r="B158" s="701"/>
      <c r="C158" s="708"/>
      <c r="D158" s="709"/>
      <c r="E158" s="709"/>
      <c r="F158" s="709"/>
      <c r="G158" s="709"/>
      <c r="H158" s="709"/>
      <c r="I158" s="710"/>
      <c r="J158" s="347" t="s">
        <v>58</v>
      </c>
      <c r="K158" s="135">
        <f>M158/'生產管理報表 7-1 (週)'!$B$196</f>
        <v>6.87511491407269E-2</v>
      </c>
      <c r="L158" s="348" t="s">
        <v>59</v>
      </c>
      <c r="M158" s="254">
        <f>SUM(M153:M157)</f>
        <v>8408.1213000000007</v>
      </c>
      <c r="N158" s="711"/>
      <c r="O158" s="712"/>
      <c r="P158" s="713"/>
      <c r="R158" s="237"/>
      <c r="S158" s="237"/>
    </row>
    <row r="159" spans="1:20" s="340" customFormat="1" ht="15.75" customHeight="1" thickTop="1">
      <c r="B159" s="349"/>
      <c r="C159" s="350"/>
      <c r="M159" s="388"/>
      <c r="S159" s="312"/>
    </row>
    <row r="160" spans="1:20" s="340" customFormat="1" ht="15.75" customHeight="1">
      <c r="A160" s="686" t="s">
        <v>194</v>
      </c>
      <c r="B160" s="687"/>
      <c r="C160" s="326" t="s">
        <v>47</v>
      </c>
      <c r="D160" s="688" t="s">
        <v>12</v>
      </c>
      <c r="E160" s="689"/>
      <c r="F160" s="690"/>
      <c r="G160" s="691" t="s">
        <v>53</v>
      </c>
      <c r="H160" s="692"/>
      <c r="I160" s="693"/>
      <c r="J160" s="327" t="s">
        <v>54</v>
      </c>
      <c r="K160" s="327" t="s">
        <v>55</v>
      </c>
      <c r="L160" s="327" t="s">
        <v>56</v>
      </c>
      <c r="M160" s="389" t="s">
        <v>11</v>
      </c>
      <c r="N160" s="328" t="s">
        <v>354</v>
      </c>
      <c r="O160" s="694" t="s">
        <v>51</v>
      </c>
      <c r="P160" s="695"/>
      <c r="S160" s="237"/>
      <c r="T160" s="398"/>
    </row>
    <row r="161" spans="1:20" s="350" customFormat="1" ht="39.950000000000003" customHeight="1">
      <c r="A161" s="696">
        <v>5</v>
      </c>
      <c r="B161" s="714" t="s">
        <v>219</v>
      </c>
      <c r="C161" s="330">
        <v>1</v>
      </c>
      <c r="D161" s="288" t="s">
        <v>838</v>
      </c>
      <c r="E161" s="289"/>
      <c r="F161" s="290"/>
      <c r="G161" s="358" t="s">
        <v>849</v>
      </c>
      <c r="H161" s="357"/>
      <c r="I161" s="358"/>
      <c r="J161" s="369">
        <v>17.71</v>
      </c>
      <c r="K161" s="370">
        <v>1.2537313432835821E-2</v>
      </c>
      <c r="L161" s="371">
        <v>21</v>
      </c>
      <c r="M161" s="381">
        <f>L161*J161</f>
        <v>371.91</v>
      </c>
      <c r="N161" s="371"/>
      <c r="O161" s="704"/>
      <c r="P161" s="705"/>
      <c r="S161" s="312"/>
    </row>
    <row r="162" spans="1:20" s="350" customFormat="1" ht="39.950000000000003" customHeight="1">
      <c r="A162" s="697"/>
      <c r="B162" s="715"/>
      <c r="C162" s="330">
        <v>2</v>
      </c>
      <c r="D162" s="288" t="s">
        <v>716</v>
      </c>
      <c r="E162" s="289"/>
      <c r="F162" s="290"/>
      <c r="G162" s="358" t="s">
        <v>715</v>
      </c>
      <c r="H162" s="357"/>
      <c r="I162" s="358"/>
      <c r="J162" s="369">
        <v>2.69</v>
      </c>
      <c r="K162" s="370">
        <v>9.774881516587678E-3</v>
      </c>
      <c r="L162" s="371">
        <v>132</v>
      </c>
      <c r="M162" s="381">
        <f t="shared" ref="M162:M165" si="17">L162*J162</f>
        <v>355.08</v>
      </c>
      <c r="N162" s="371"/>
      <c r="O162" s="704"/>
      <c r="P162" s="705"/>
      <c r="S162" s="237"/>
      <c r="T162" s="399"/>
    </row>
    <row r="163" spans="1:20" s="340" customFormat="1" ht="39.950000000000003" customHeight="1">
      <c r="A163" s="697"/>
      <c r="B163" s="715"/>
      <c r="C163" s="330">
        <v>3</v>
      </c>
      <c r="D163" s="288"/>
      <c r="E163" s="332"/>
      <c r="F163" s="333"/>
      <c r="G163" s="421"/>
      <c r="H163" s="357"/>
      <c r="I163" s="358"/>
      <c r="J163" s="369"/>
      <c r="K163" s="370"/>
      <c r="L163" s="371"/>
      <c r="M163" s="381">
        <f t="shared" si="17"/>
        <v>0</v>
      </c>
      <c r="N163" s="339"/>
      <c r="O163" s="719"/>
      <c r="P163" s="720"/>
    </row>
    <row r="164" spans="1:20" s="340" customFormat="1" ht="39.950000000000003" customHeight="1">
      <c r="A164" s="697"/>
      <c r="B164" s="715"/>
      <c r="C164" s="330">
        <v>4</v>
      </c>
      <c r="D164" s="288"/>
      <c r="E164" s="332"/>
      <c r="F164" s="333"/>
      <c r="G164" s="431"/>
      <c r="H164" s="292"/>
      <c r="I164" s="291"/>
      <c r="J164" s="369"/>
      <c r="K164" s="370"/>
      <c r="L164" s="371"/>
      <c r="M164" s="381">
        <f t="shared" si="17"/>
        <v>0</v>
      </c>
      <c r="N164" s="339"/>
      <c r="O164" s="704"/>
      <c r="P164" s="705"/>
    </row>
    <row r="165" spans="1:20" s="340" customFormat="1" ht="39.950000000000003" customHeight="1" thickBot="1">
      <c r="A165" s="697"/>
      <c r="B165" s="715"/>
      <c r="C165" s="330">
        <v>5</v>
      </c>
      <c r="D165" s="295"/>
      <c r="E165" s="342"/>
      <c r="F165" s="343"/>
      <c r="G165" s="449"/>
      <c r="H165" s="335"/>
      <c r="I165" s="336"/>
      <c r="J165" s="373"/>
      <c r="K165" s="374"/>
      <c r="L165" s="375"/>
      <c r="M165" s="381">
        <f t="shared" si="17"/>
        <v>0</v>
      </c>
      <c r="N165" s="339"/>
      <c r="O165" s="788"/>
      <c r="P165" s="789"/>
      <c r="R165" s="238"/>
    </row>
    <row r="166" spans="1:20" s="340" customFormat="1" ht="15.75" customHeight="1" thickTop="1" thickBot="1">
      <c r="A166" s="698"/>
      <c r="B166" s="716"/>
      <c r="C166" s="723"/>
      <c r="D166" s="724"/>
      <c r="E166" s="724"/>
      <c r="F166" s="724"/>
      <c r="G166" s="724"/>
      <c r="H166" s="724"/>
      <c r="I166" s="725"/>
      <c r="J166" s="347" t="s">
        <v>58</v>
      </c>
      <c r="K166" s="135">
        <f>M166/'生產管理報表 7-1 (週)'!$B$196</f>
        <v>5.9444192264230351E-3</v>
      </c>
      <c r="L166" s="348" t="s">
        <v>59</v>
      </c>
      <c r="M166" s="393">
        <f>SUM(M161:M165)</f>
        <v>726.99</v>
      </c>
      <c r="N166" s="711"/>
      <c r="O166" s="712"/>
      <c r="P166" s="713"/>
      <c r="R166" s="237"/>
    </row>
    <row r="167" spans="1:20" s="340" customFormat="1" ht="15.75" customHeight="1" thickTop="1">
      <c r="B167" s="349"/>
      <c r="C167" s="350"/>
      <c r="M167" s="388"/>
      <c r="R167" s="237"/>
    </row>
    <row r="168" spans="1:20" s="340" customFormat="1" ht="15.75" customHeight="1">
      <c r="A168" s="686" t="s">
        <v>194</v>
      </c>
      <c r="B168" s="687"/>
      <c r="C168" s="355" t="s">
        <v>47</v>
      </c>
      <c r="D168" s="726" t="s">
        <v>12</v>
      </c>
      <c r="E168" s="727"/>
      <c r="F168" s="728"/>
      <c r="G168" s="729" t="s">
        <v>53</v>
      </c>
      <c r="H168" s="730"/>
      <c r="I168" s="731"/>
      <c r="J168" s="356" t="s">
        <v>54</v>
      </c>
      <c r="K168" s="327" t="s">
        <v>55</v>
      </c>
      <c r="L168" s="327" t="s">
        <v>56</v>
      </c>
      <c r="M168" s="389" t="s">
        <v>11</v>
      </c>
      <c r="N168" s="328" t="s">
        <v>354</v>
      </c>
      <c r="O168" s="694" t="s">
        <v>51</v>
      </c>
      <c r="P168" s="695"/>
      <c r="R168" s="237"/>
      <c r="S168" s="2"/>
    </row>
    <row r="169" spans="1:20" s="340" customFormat="1" ht="36.75" customHeight="1">
      <c r="A169" s="696">
        <v>6</v>
      </c>
      <c r="B169" s="714" t="s">
        <v>220</v>
      </c>
      <c r="C169" s="330">
        <v>1</v>
      </c>
      <c r="D169" s="400" t="s">
        <v>370</v>
      </c>
      <c r="E169" s="332"/>
      <c r="F169" s="333"/>
      <c r="G169" s="291" t="s">
        <v>362</v>
      </c>
      <c r="H169" s="292"/>
      <c r="I169" s="291"/>
      <c r="J169" s="369">
        <v>15.45</v>
      </c>
      <c r="K169" s="370">
        <v>6.2640537207723493E-3</v>
      </c>
      <c r="L169" s="371">
        <v>74</v>
      </c>
      <c r="M169" s="381">
        <f t="shared" ref="M169" si="18">L169*J169</f>
        <v>1143.3</v>
      </c>
      <c r="N169" s="339"/>
      <c r="O169" s="719"/>
      <c r="P169" s="720"/>
      <c r="S169" s="2"/>
    </row>
    <row r="170" spans="1:20" s="340" customFormat="1" ht="20.100000000000001" customHeight="1">
      <c r="A170" s="697"/>
      <c r="B170" s="715"/>
      <c r="C170" s="330">
        <v>2</v>
      </c>
      <c r="D170" s="331"/>
      <c r="E170" s="332"/>
      <c r="F170" s="333"/>
      <c r="G170" s="334"/>
      <c r="H170" s="335"/>
      <c r="I170" s="336"/>
      <c r="J170" s="337"/>
      <c r="K170" s="338"/>
      <c r="L170" s="339"/>
      <c r="M170" s="390">
        <v>0</v>
      </c>
      <c r="N170" s="339"/>
      <c r="O170" s="351"/>
      <c r="P170" s="352"/>
      <c r="S170" s="2"/>
    </row>
    <row r="171" spans="1:20" s="340" customFormat="1" ht="20.100000000000001" customHeight="1">
      <c r="A171" s="697"/>
      <c r="B171" s="715"/>
      <c r="C171" s="330">
        <v>3</v>
      </c>
      <c r="D171" s="331"/>
      <c r="E171" s="332"/>
      <c r="F171" s="333"/>
      <c r="G171" s="334"/>
      <c r="H171" s="335"/>
      <c r="I171" s="336"/>
      <c r="J171" s="337"/>
      <c r="K171" s="338"/>
      <c r="L171" s="339"/>
      <c r="M171" s="390">
        <v>0</v>
      </c>
      <c r="N171" s="339"/>
      <c r="O171" s="351"/>
      <c r="P171" s="352"/>
      <c r="S171" s="2"/>
    </row>
    <row r="172" spans="1:20" s="340" customFormat="1" ht="20.100000000000001" customHeight="1">
      <c r="A172" s="697"/>
      <c r="B172" s="715"/>
      <c r="C172" s="330">
        <v>4</v>
      </c>
      <c r="D172" s="331"/>
      <c r="E172" s="332"/>
      <c r="F172" s="333"/>
      <c r="G172" s="334"/>
      <c r="H172" s="335"/>
      <c r="I172" s="336"/>
      <c r="J172" s="337"/>
      <c r="K172" s="338"/>
      <c r="L172" s="339"/>
      <c r="M172" s="390">
        <v>0</v>
      </c>
      <c r="N172" s="339"/>
      <c r="O172" s="351"/>
      <c r="P172" s="352"/>
      <c r="R172" s="2"/>
      <c r="S172" s="2"/>
    </row>
    <row r="173" spans="1:20" s="340" customFormat="1" ht="20.100000000000001" customHeight="1" thickBot="1">
      <c r="A173" s="697"/>
      <c r="B173" s="715"/>
      <c r="C173" s="330">
        <v>5</v>
      </c>
      <c r="D173" s="341"/>
      <c r="E173" s="342"/>
      <c r="F173" s="343"/>
      <c r="G173" s="334"/>
      <c r="H173" s="335"/>
      <c r="I173" s="336"/>
      <c r="J173" s="344"/>
      <c r="K173" s="345"/>
      <c r="L173" s="346"/>
      <c r="M173" s="390">
        <v>0</v>
      </c>
      <c r="N173" s="339"/>
      <c r="O173" s="353"/>
      <c r="P173" s="354"/>
      <c r="R173" s="2"/>
      <c r="S173" s="2"/>
    </row>
    <row r="174" spans="1:20" s="340" customFormat="1" ht="15.75" customHeight="1" thickTop="1" thickBot="1">
      <c r="A174" s="698"/>
      <c r="B174" s="716"/>
      <c r="C174" s="723"/>
      <c r="D174" s="724"/>
      <c r="E174" s="724"/>
      <c r="F174" s="724"/>
      <c r="G174" s="724"/>
      <c r="H174" s="724"/>
      <c r="I174" s="725"/>
      <c r="J174" s="347" t="s">
        <v>58</v>
      </c>
      <c r="K174" s="135">
        <f>M174/'生產管理報表 7-1 (週)'!$B$196</f>
        <v>9.3484841628763207E-3</v>
      </c>
      <c r="L174" s="348" t="s">
        <v>59</v>
      </c>
      <c r="M174" s="393">
        <f>SUM(M169:M173)</f>
        <v>1143.3</v>
      </c>
      <c r="N174" s="711"/>
      <c r="O174" s="712"/>
      <c r="P174" s="713"/>
      <c r="R174" s="2"/>
      <c r="S174" s="2"/>
    </row>
    <row r="175" spans="1:20" s="340" customFormat="1" ht="15.75" customHeight="1" thickTop="1">
      <c r="B175" s="349"/>
      <c r="C175" s="350"/>
      <c r="M175" s="388"/>
      <c r="R175" s="2"/>
      <c r="S175" s="2"/>
    </row>
    <row r="176" spans="1:20" s="340" customFormat="1" ht="15.75" customHeight="1">
      <c r="A176" s="686" t="s">
        <v>194</v>
      </c>
      <c r="B176" s="687"/>
      <c r="C176" s="355" t="s">
        <v>47</v>
      </c>
      <c r="D176" s="726" t="s">
        <v>12</v>
      </c>
      <c r="E176" s="727"/>
      <c r="F176" s="728"/>
      <c r="G176" s="729" t="s">
        <v>53</v>
      </c>
      <c r="H176" s="730"/>
      <c r="I176" s="731"/>
      <c r="J176" s="356" t="s">
        <v>54</v>
      </c>
      <c r="K176" s="327" t="s">
        <v>55</v>
      </c>
      <c r="L176" s="327" t="s">
        <v>56</v>
      </c>
      <c r="M176" s="389" t="s">
        <v>11</v>
      </c>
      <c r="N176" s="328" t="s">
        <v>354</v>
      </c>
      <c r="O176" s="694" t="s">
        <v>51</v>
      </c>
      <c r="P176" s="695"/>
      <c r="R176" s="2"/>
      <c r="S176" s="2"/>
    </row>
    <row r="177" spans="1:20" s="340" customFormat="1" ht="15.75" customHeight="1">
      <c r="A177" s="696">
        <v>7</v>
      </c>
      <c r="B177" s="732" t="s">
        <v>262</v>
      </c>
      <c r="C177" s="330">
        <v>1</v>
      </c>
      <c r="D177" s="331"/>
      <c r="E177" s="332"/>
      <c r="F177" s="333"/>
      <c r="G177" s="334"/>
      <c r="H177" s="335"/>
      <c r="I177" s="336"/>
      <c r="J177" s="337"/>
      <c r="K177" s="338"/>
      <c r="L177" s="339"/>
      <c r="M177" s="390">
        <f t="shared" ref="M177:M179" si="19">L177*J177</f>
        <v>0</v>
      </c>
      <c r="N177" s="339"/>
      <c r="O177" s="735"/>
      <c r="P177" s="736"/>
      <c r="R177" s="2"/>
      <c r="S177" s="2"/>
    </row>
    <row r="178" spans="1:20" s="340" customFormat="1" ht="15.75" customHeight="1">
      <c r="A178" s="697"/>
      <c r="B178" s="733"/>
      <c r="C178" s="330">
        <v>2</v>
      </c>
      <c r="D178" s="331"/>
      <c r="E178" s="332"/>
      <c r="F178" s="333"/>
      <c r="G178" s="334"/>
      <c r="H178" s="335"/>
      <c r="I178" s="336"/>
      <c r="J178" s="337"/>
      <c r="K178" s="338"/>
      <c r="L178" s="339"/>
      <c r="M178" s="390">
        <f t="shared" si="19"/>
        <v>0</v>
      </c>
      <c r="N178" s="339"/>
      <c r="O178" s="737"/>
      <c r="P178" s="738"/>
      <c r="R178" s="2"/>
      <c r="S178" s="2"/>
    </row>
    <row r="179" spans="1:20" s="340" customFormat="1" ht="15.75" customHeight="1">
      <c r="A179" s="697"/>
      <c r="B179" s="733"/>
      <c r="C179" s="330">
        <v>3</v>
      </c>
      <c r="D179" s="331"/>
      <c r="E179" s="332"/>
      <c r="F179" s="333"/>
      <c r="G179" s="334"/>
      <c r="H179" s="335"/>
      <c r="I179" s="336"/>
      <c r="J179" s="337"/>
      <c r="K179" s="338"/>
      <c r="L179" s="339"/>
      <c r="M179" s="390">
        <f t="shared" si="19"/>
        <v>0</v>
      </c>
      <c r="N179" s="339"/>
      <c r="O179" s="737"/>
      <c r="P179" s="738"/>
      <c r="R179" s="2"/>
      <c r="S179" s="2"/>
    </row>
    <row r="180" spans="1:20" s="340" customFormat="1" ht="15.75" customHeight="1">
      <c r="A180" s="697"/>
      <c r="B180" s="733"/>
      <c r="C180" s="330">
        <v>4</v>
      </c>
      <c r="D180" s="331"/>
      <c r="E180" s="332"/>
      <c r="F180" s="333"/>
      <c r="G180" s="334"/>
      <c r="H180" s="335"/>
      <c r="I180" s="336"/>
      <c r="J180" s="337"/>
      <c r="K180" s="338"/>
      <c r="L180" s="339"/>
      <c r="M180" s="391">
        <v>0</v>
      </c>
      <c r="N180" s="339"/>
      <c r="O180" s="351"/>
      <c r="P180" s="352"/>
      <c r="R180" s="2"/>
      <c r="S180" s="2"/>
    </row>
    <row r="181" spans="1:20" s="340" customFormat="1" ht="15.75" customHeight="1" thickBot="1">
      <c r="A181" s="697"/>
      <c r="B181" s="733"/>
      <c r="C181" s="330">
        <v>5</v>
      </c>
      <c r="D181" s="341"/>
      <c r="E181" s="342"/>
      <c r="F181" s="343"/>
      <c r="G181" s="334"/>
      <c r="H181" s="335"/>
      <c r="I181" s="336"/>
      <c r="J181" s="344"/>
      <c r="K181" s="345"/>
      <c r="L181" s="346"/>
      <c r="M181" s="392">
        <v>0</v>
      </c>
      <c r="N181" s="339"/>
      <c r="O181" s="353"/>
      <c r="P181" s="354"/>
      <c r="R181" s="2"/>
      <c r="S181" s="2"/>
    </row>
    <row r="182" spans="1:20" s="340" customFormat="1" ht="15.75" customHeight="1" thickTop="1" thickBot="1">
      <c r="A182" s="698"/>
      <c r="B182" s="734"/>
      <c r="C182" s="723"/>
      <c r="D182" s="724"/>
      <c r="E182" s="724"/>
      <c r="F182" s="724"/>
      <c r="G182" s="724"/>
      <c r="H182" s="724"/>
      <c r="I182" s="725"/>
      <c r="J182" s="347" t="s">
        <v>58</v>
      </c>
      <c r="K182" s="135">
        <f>M182/'生產管理報表 7-1 (週)'!$B$196</f>
        <v>0</v>
      </c>
      <c r="L182" s="348" t="s">
        <v>59</v>
      </c>
      <c r="M182" s="393">
        <f>SUM(M177:M181)</f>
        <v>0</v>
      </c>
      <c r="N182" s="711"/>
      <c r="O182" s="712"/>
      <c r="P182" s="713"/>
      <c r="R182" s="2"/>
      <c r="S182" s="2"/>
      <c r="T182" s="2"/>
    </row>
    <row r="183" spans="1:20" ht="15.75" customHeight="1" thickTop="1"/>
  </sheetData>
  <mergeCells count="313"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C182:I182"/>
    <mergeCell ref="N182:P182"/>
    <mergeCell ref="A168:B168"/>
    <mergeCell ref="D168:F168"/>
    <mergeCell ref="G168:I168"/>
    <mergeCell ref="O168:P168"/>
    <mergeCell ref="A169:A174"/>
    <mergeCell ref="B169:B174"/>
    <mergeCell ref="O169:P169"/>
    <mergeCell ref="C174:I174"/>
    <mergeCell ref="N174:P174"/>
    <mergeCell ref="A160:B160"/>
    <mergeCell ref="D160:F160"/>
    <mergeCell ref="G160:I160"/>
    <mergeCell ref="O160:P160"/>
    <mergeCell ref="A161:A166"/>
    <mergeCell ref="B161:B166"/>
    <mergeCell ref="O161:P161"/>
    <mergeCell ref="O162:P162"/>
    <mergeCell ref="O163:P163"/>
    <mergeCell ref="O164:P164"/>
    <mergeCell ref="O165:P165"/>
    <mergeCell ref="C166:I166"/>
    <mergeCell ref="N166:P166"/>
    <mergeCell ref="A152:B152"/>
    <mergeCell ref="D152:F152"/>
    <mergeCell ref="G152:I152"/>
    <mergeCell ref="O152:P152"/>
    <mergeCell ref="A153:A158"/>
    <mergeCell ref="B153:B158"/>
    <mergeCell ref="O153:P153"/>
    <mergeCell ref="O154:P154"/>
    <mergeCell ref="O155:P155"/>
    <mergeCell ref="O156:P156"/>
    <mergeCell ref="O157:P157"/>
    <mergeCell ref="C158:I158"/>
    <mergeCell ref="N158:P158"/>
    <mergeCell ref="A147:M148"/>
    <mergeCell ref="A149:A150"/>
    <mergeCell ref="B149:C149"/>
    <mergeCell ref="D149:E149"/>
    <mergeCell ref="F149:G149"/>
    <mergeCell ref="H149:I149"/>
    <mergeCell ref="J149:K149"/>
    <mergeCell ref="L149:M149"/>
    <mergeCell ref="N149:O149"/>
    <mergeCell ref="B150:C150"/>
    <mergeCell ref="D150:E150"/>
    <mergeCell ref="F150:G150"/>
    <mergeCell ref="H150:I150"/>
    <mergeCell ref="J150:K150"/>
    <mergeCell ref="L150:M150"/>
    <mergeCell ref="N150:O150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  <mergeCell ref="A132:B132"/>
    <mergeCell ref="D132:F132"/>
    <mergeCell ref="G132:I132"/>
    <mergeCell ref="O132:P132"/>
    <mergeCell ref="A133:A138"/>
    <mergeCell ref="B133:B138"/>
    <mergeCell ref="O133:P133"/>
    <mergeCell ref="C138:I138"/>
    <mergeCell ref="N138:P138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O128:P128"/>
    <mergeCell ref="O129:P129"/>
    <mergeCell ref="C130:I130"/>
    <mergeCell ref="N130:P130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G119:I119"/>
    <mergeCell ref="G120:I120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60:B60"/>
    <mergeCell ref="D60:F60"/>
    <mergeCell ref="G60:I60"/>
    <mergeCell ref="O60:P60"/>
    <mergeCell ref="A61:A66"/>
    <mergeCell ref="B61:B66"/>
    <mergeCell ref="C66:I66"/>
    <mergeCell ref="N66:P66"/>
    <mergeCell ref="O61:P61"/>
    <mergeCell ref="A52:B52"/>
    <mergeCell ref="D52:F52"/>
    <mergeCell ref="G52:I52"/>
    <mergeCell ref="O52:P52"/>
    <mergeCell ref="A53:A58"/>
    <mergeCell ref="B53:B58"/>
    <mergeCell ref="O53:P53"/>
    <mergeCell ref="C58:I58"/>
    <mergeCell ref="N58:P58"/>
    <mergeCell ref="O54:P54"/>
    <mergeCell ref="O55:P55"/>
    <mergeCell ref="O56:P56"/>
    <mergeCell ref="O57:P57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9:M40"/>
    <mergeCell ref="A41:A42"/>
    <mergeCell ref="B41:C41"/>
    <mergeCell ref="D41:E41"/>
    <mergeCell ref="F41:G41"/>
    <mergeCell ref="H41:I41"/>
    <mergeCell ref="J41:K41"/>
    <mergeCell ref="L41:M41"/>
    <mergeCell ref="A1:P2"/>
    <mergeCell ref="N41:O41"/>
    <mergeCell ref="B42:C42"/>
    <mergeCell ref="D42:E42"/>
    <mergeCell ref="F42:G42"/>
    <mergeCell ref="H42:I42"/>
    <mergeCell ref="J42:K42"/>
    <mergeCell ref="L42:M42"/>
    <mergeCell ref="N42:O42"/>
    <mergeCell ref="A3:M4"/>
    <mergeCell ref="A5:A6"/>
    <mergeCell ref="B5:C5"/>
    <mergeCell ref="D5:E5"/>
    <mergeCell ref="F5:G5"/>
    <mergeCell ref="H5:I5"/>
    <mergeCell ref="J5:K5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4" manualBreakCount="4">
    <brk id="38" max="15" man="1"/>
    <brk id="74" max="15" man="1"/>
    <brk id="110" max="15" man="1"/>
    <brk id="146" max="1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56DC-84D1-4ADD-AD52-D7DC59E0A23B}">
  <sheetPr>
    <tabColor rgb="FF92D050"/>
    <outlinePr summaryBelow="0" summaryRight="0"/>
  </sheetPr>
  <dimension ref="A1:BW143"/>
  <sheetViews>
    <sheetView view="pageBreakPreview" topLeftCell="A96" zoomScaleNormal="60" zoomScaleSheetLayoutView="100" workbookViewId="0">
      <selection activeCell="K143" sqref="K143"/>
    </sheetView>
  </sheetViews>
  <sheetFormatPr defaultColWidth="12.5703125" defaultRowHeight="15.75" customHeight="1"/>
  <cols>
    <col min="1" max="1" width="5.42578125" style="140" customWidth="1"/>
    <col min="2" max="2" width="11.42578125" style="283" customWidth="1"/>
    <col min="3" max="3" width="4" style="284" customWidth="1"/>
    <col min="4" max="15" width="9.5703125" style="140" customWidth="1"/>
    <col min="16" max="16" width="47.85546875" style="140" customWidth="1"/>
    <col min="17" max="17" width="9.5703125" style="140" customWidth="1"/>
    <col min="18" max="21" width="12.5703125" style="282"/>
    <col min="22" max="22" width="24.42578125" style="140" bestFit="1" customWidth="1"/>
    <col min="23" max="23" width="19.42578125" style="140" bestFit="1" customWidth="1"/>
    <col min="24" max="24" width="23" style="140" bestFit="1" customWidth="1"/>
    <col min="25" max="25" width="11.7109375" style="140" bestFit="1" customWidth="1"/>
    <col min="26" max="26" width="15.85546875" style="140" bestFit="1" customWidth="1"/>
    <col min="27" max="27" width="23.5703125" style="140" bestFit="1" customWidth="1"/>
    <col min="28" max="28" width="23" style="140" bestFit="1" customWidth="1"/>
    <col min="29" max="29" width="11.7109375" style="140" bestFit="1" customWidth="1"/>
    <col min="30" max="30" width="20.5703125" style="140" bestFit="1" customWidth="1"/>
    <col min="31" max="31" width="15" style="140" bestFit="1" customWidth="1"/>
    <col min="32" max="32" width="23" style="140" bestFit="1" customWidth="1"/>
    <col min="33" max="33" width="11.7109375" style="140" bestFit="1" customWidth="1"/>
    <col min="34" max="34" width="15.85546875" style="140" bestFit="1" customWidth="1"/>
    <col min="35" max="35" width="15" style="140" bestFit="1" customWidth="1"/>
    <col min="36" max="36" width="23" style="140" bestFit="1" customWidth="1"/>
    <col min="37" max="37" width="15" style="140" bestFit="1" customWidth="1"/>
    <col min="38" max="38" width="23" style="140" bestFit="1" customWidth="1"/>
    <col min="39" max="39" width="11.7109375" style="140" bestFit="1" customWidth="1"/>
    <col min="40" max="40" width="13.85546875" style="140" bestFit="1" customWidth="1"/>
    <col min="41" max="41" width="27.85546875" style="140" bestFit="1" customWidth="1"/>
    <col min="42" max="42" width="23" style="140" bestFit="1" customWidth="1"/>
    <col min="43" max="43" width="8" style="140" bestFit="1" customWidth="1"/>
    <col min="44" max="44" width="30.7109375" style="140" bestFit="1" customWidth="1"/>
    <col min="45" max="45" width="25.7109375" style="140" bestFit="1" customWidth="1"/>
    <col min="46" max="46" width="23" style="140" bestFit="1" customWidth="1"/>
    <col min="47" max="47" width="15" style="140" bestFit="1" customWidth="1"/>
    <col min="48" max="48" width="23" style="140" bestFit="1" customWidth="1"/>
    <col min="49" max="49" width="11.7109375" style="140" bestFit="1" customWidth="1"/>
    <col min="50" max="50" width="20.140625" style="140" bestFit="1" customWidth="1"/>
    <col min="51" max="51" width="23.5703125" style="140" bestFit="1" customWidth="1"/>
    <col min="52" max="52" width="23" style="140" bestFit="1" customWidth="1"/>
    <col min="53" max="53" width="11.7109375" style="140" bestFit="1" customWidth="1"/>
    <col min="54" max="54" width="21.42578125" style="140" bestFit="1" customWidth="1"/>
    <col min="55" max="55" width="15" style="140" bestFit="1" customWidth="1"/>
    <col min="56" max="56" width="23" style="140" bestFit="1" customWidth="1"/>
    <col min="57" max="57" width="11.7109375" style="140" bestFit="1" customWidth="1"/>
    <col min="58" max="58" width="13.85546875" style="140" bestFit="1" customWidth="1"/>
    <col min="59" max="59" width="22" style="140" bestFit="1" customWidth="1"/>
    <col min="60" max="60" width="23" style="140" bestFit="1" customWidth="1"/>
    <col min="61" max="61" width="15" style="140" bestFit="1" customWidth="1"/>
    <col min="62" max="62" width="23" style="140" bestFit="1" customWidth="1"/>
    <col min="63" max="63" width="11.7109375" style="140" bestFit="1" customWidth="1"/>
    <col min="64" max="64" width="24.7109375" style="140" bestFit="1" customWidth="1"/>
    <col min="65" max="65" width="18.7109375" style="140" bestFit="1" customWidth="1"/>
    <col min="66" max="66" width="23" style="140" bestFit="1" customWidth="1"/>
    <col min="67" max="67" width="15" style="140" bestFit="1" customWidth="1"/>
    <col min="68" max="68" width="23" style="140" bestFit="1" customWidth="1"/>
    <col min="69" max="69" width="15" style="140" bestFit="1" customWidth="1"/>
    <col min="70" max="70" width="23" style="140" bestFit="1" customWidth="1"/>
    <col min="71" max="71" width="15" style="140" bestFit="1" customWidth="1"/>
    <col min="72" max="72" width="21.85546875" style="140" bestFit="1" customWidth="1"/>
    <col min="73" max="73" width="10.5703125" style="140" bestFit="1" customWidth="1"/>
    <col min="74" max="74" width="21.42578125" style="140" bestFit="1" customWidth="1"/>
    <col min="75" max="75" width="5.42578125" style="140" bestFit="1" customWidth="1"/>
    <col min="76" max="16384" width="12.5703125" style="140"/>
  </cols>
  <sheetData>
    <row r="1" spans="1:75" ht="15.75" customHeight="1">
      <c r="A1" s="640" t="s">
        <v>443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  <c r="N1" s="640"/>
      <c r="O1" s="640"/>
      <c r="P1" s="640"/>
      <c r="Q1" s="640"/>
    </row>
    <row r="2" spans="1:75" s="141" customFormat="1" ht="15.75" customHeight="1">
      <c r="A2" s="640"/>
      <c r="B2" s="640"/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0"/>
      <c r="P2" s="640"/>
      <c r="Q2" s="640"/>
    </row>
    <row r="3" spans="1:75" ht="15.75" customHeight="1">
      <c r="A3" s="765" t="s">
        <v>728</v>
      </c>
      <c r="B3" s="765"/>
      <c r="C3" s="765"/>
      <c r="D3" s="765"/>
      <c r="E3" s="765"/>
      <c r="F3" s="765"/>
      <c r="G3" s="765"/>
      <c r="H3" s="765"/>
      <c r="I3" s="765"/>
      <c r="J3" s="765"/>
      <c r="K3" s="765"/>
      <c r="L3" s="765"/>
      <c r="M3" s="765"/>
    </row>
    <row r="4" spans="1:75" s="141" customFormat="1" ht="15.75" customHeight="1">
      <c r="A4" s="683"/>
      <c r="B4" s="683"/>
      <c r="C4" s="683"/>
      <c r="D4" s="683"/>
      <c r="E4" s="683"/>
      <c r="F4" s="683"/>
      <c r="G4" s="683"/>
      <c r="H4" s="683"/>
      <c r="I4" s="683"/>
      <c r="J4" s="683"/>
      <c r="K4" s="683"/>
      <c r="L4" s="683"/>
      <c r="M4" s="683"/>
    </row>
    <row r="5" spans="1:75" ht="15.75" customHeight="1">
      <c r="A5" s="684" t="s">
        <v>194</v>
      </c>
      <c r="B5" s="677">
        <v>1</v>
      </c>
      <c r="C5" s="678"/>
      <c r="D5" s="677">
        <v>2</v>
      </c>
      <c r="E5" s="678"/>
      <c r="F5" s="677">
        <v>3</v>
      </c>
      <c r="G5" s="678"/>
      <c r="H5" s="651">
        <v>4</v>
      </c>
      <c r="I5" s="652"/>
      <c r="J5" s="651">
        <v>5</v>
      </c>
      <c r="K5" s="652"/>
      <c r="L5" s="651">
        <v>6</v>
      </c>
      <c r="M5" s="652"/>
      <c r="N5" s="651">
        <v>7</v>
      </c>
      <c r="O5" s="652"/>
      <c r="P5" s="651">
        <v>8</v>
      </c>
      <c r="Q5" s="652"/>
    </row>
    <row r="6" spans="1:75" ht="15.75" customHeight="1">
      <c r="A6" s="685"/>
      <c r="B6" s="679" t="s">
        <v>265</v>
      </c>
      <c r="C6" s="680"/>
      <c r="D6" s="679" t="s">
        <v>216</v>
      </c>
      <c r="E6" s="680"/>
      <c r="F6" s="679" t="s">
        <v>169</v>
      </c>
      <c r="G6" s="680"/>
      <c r="H6" s="681" t="s">
        <v>656</v>
      </c>
      <c r="I6" s="682"/>
      <c r="J6" s="681" t="s">
        <v>192</v>
      </c>
      <c r="K6" s="682"/>
      <c r="L6" s="681" t="s">
        <v>170</v>
      </c>
      <c r="M6" s="682"/>
      <c r="N6" s="681" t="s">
        <v>193</v>
      </c>
      <c r="O6" s="682"/>
      <c r="P6" s="763" t="s">
        <v>221</v>
      </c>
      <c r="Q6" s="764"/>
    </row>
    <row r="8" spans="1:75" s="286" customFormat="1" ht="15.75" customHeight="1">
      <c r="A8" s="651" t="s">
        <v>194</v>
      </c>
      <c r="B8" s="652"/>
      <c r="C8" s="285" t="s">
        <v>47</v>
      </c>
      <c r="D8" s="766" t="s">
        <v>12</v>
      </c>
      <c r="E8" s="675"/>
      <c r="F8" s="767"/>
      <c r="G8" s="768" t="s">
        <v>53</v>
      </c>
      <c r="H8" s="769"/>
      <c r="I8" s="770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771" t="s">
        <v>51</v>
      </c>
      <c r="P8" s="772"/>
    </row>
    <row r="9" spans="1:75" ht="20.100000000000001" customHeight="1">
      <c r="A9" s="773">
        <v>1</v>
      </c>
      <c r="B9" s="776" t="s">
        <v>344</v>
      </c>
      <c r="C9" s="287">
        <v>1</v>
      </c>
      <c r="D9" s="288"/>
      <c r="E9" s="289"/>
      <c r="F9" s="289"/>
      <c r="G9" s="288"/>
      <c r="H9" s="289"/>
      <c r="I9" s="290"/>
      <c r="J9" s="287"/>
      <c r="K9" s="293"/>
      <c r="L9" s="287"/>
      <c r="M9" s="381">
        <f>L9*J9</f>
        <v>0</v>
      </c>
      <c r="N9" s="294"/>
      <c r="O9" s="702"/>
      <c r="P9" s="703"/>
      <c r="S9" s="403"/>
      <c r="T9" s="402"/>
    </row>
    <row r="10" spans="1:75" ht="20.100000000000001" customHeight="1">
      <c r="A10" s="774"/>
      <c r="B10" s="777"/>
      <c r="C10" s="287">
        <v>2</v>
      </c>
      <c r="D10" s="288"/>
      <c r="E10" s="289"/>
      <c r="F10" s="290"/>
      <c r="G10" s="288"/>
      <c r="H10" s="289"/>
      <c r="I10" s="290"/>
      <c r="J10" s="287"/>
      <c r="K10" s="293"/>
      <c r="L10" s="287"/>
      <c r="M10" s="381">
        <f t="shared" ref="M10:M13" si="0">L10*J10</f>
        <v>0</v>
      </c>
      <c r="N10" s="294"/>
      <c r="O10" s="779"/>
      <c r="P10" s="753"/>
      <c r="S10" s="402"/>
      <c r="T10" s="40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</row>
    <row r="11" spans="1:75" ht="20.100000000000001" customHeight="1">
      <c r="A11" s="774"/>
      <c r="B11" s="777"/>
      <c r="C11" s="287">
        <v>3</v>
      </c>
      <c r="D11" s="288"/>
      <c r="E11" s="289"/>
      <c r="F11" s="290"/>
      <c r="G11" s="288"/>
      <c r="H11" s="289"/>
      <c r="I11" s="290"/>
      <c r="J11" s="287"/>
      <c r="K11" s="293"/>
      <c r="L11" s="287"/>
      <c r="M11" s="381">
        <f t="shared" si="0"/>
        <v>0</v>
      </c>
      <c r="N11" s="294"/>
      <c r="O11" s="779"/>
      <c r="P11" s="753"/>
      <c r="S11" s="403"/>
      <c r="T11" s="40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ht="20.100000000000001" customHeight="1">
      <c r="A12" s="774"/>
      <c r="B12" s="777"/>
      <c r="C12" s="287">
        <v>4</v>
      </c>
      <c r="D12" s="288"/>
      <c r="E12" s="289"/>
      <c r="F12" s="290"/>
      <c r="G12" s="288"/>
      <c r="H12" s="289"/>
      <c r="I12" s="290"/>
      <c r="J12" s="287"/>
      <c r="K12" s="293"/>
      <c r="L12" s="287"/>
      <c r="M12" s="381">
        <f t="shared" si="0"/>
        <v>0</v>
      </c>
      <c r="N12" s="294"/>
      <c r="O12" s="779"/>
      <c r="P12" s="753"/>
      <c r="S12" s="402"/>
      <c r="T12" s="40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ht="20.100000000000001" customHeight="1" thickBot="1">
      <c r="A13" s="774"/>
      <c r="B13" s="777"/>
      <c r="C13" s="287">
        <v>5</v>
      </c>
      <c r="D13" s="295"/>
      <c r="E13" s="296"/>
      <c r="F13" s="297"/>
      <c r="G13" s="288"/>
      <c r="H13" s="289"/>
      <c r="I13" s="319"/>
      <c r="J13" s="298"/>
      <c r="K13" s="299"/>
      <c r="L13" s="298"/>
      <c r="M13" s="382">
        <f t="shared" si="0"/>
        <v>0</v>
      </c>
      <c r="N13" s="294"/>
      <c r="O13" s="779"/>
      <c r="P13" s="753"/>
      <c r="S13" s="403"/>
      <c r="T13" s="40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ht="15.75" customHeight="1" thickTop="1" thickBot="1">
      <c r="A14" s="775"/>
      <c r="B14" s="778"/>
      <c r="C14" s="666"/>
      <c r="D14" s="667"/>
      <c r="E14" s="667"/>
      <c r="F14" s="667"/>
      <c r="G14" s="667"/>
      <c r="H14" s="667"/>
      <c r="I14" s="780"/>
      <c r="J14" s="409" t="s">
        <v>58</v>
      </c>
      <c r="K14" s="410">
        <f>M14/'生產管理報表 7-1 (週)'!$B$153</f>
        <v>0</v>
      </c>
      <c r="L14" s="409" t="s">
        <v>59</v>
      </c>
      <c r="M14" s="383">
        <f>SUM(M9:M13)</f>
        <v>0</v>
      </c>
      <c r="N14" s="742"/>
      <c r="O14" s="743"/>
      <c r="P14" s="744"/>
      <c r="S14" s="40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ht="15.75" customHeight="1" thickTop="1"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S15" s="403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ht="15.75" customHeight="1">
      <c r="A16" s="651" t="s">
        <v>194</v>
      </c>
      <c r="B16" s="652"/>
      <c r="C16" s="303" t="s">
        <v>47</v>
      </c>
      <c r="D16" s="674" t="s">
        <v>12</v>
      </c>
      <c r="E16" s="675"/>
      <c r="F16" s="676"/>
      <c r="G16" s="674" t="s">
        <v>53</v>
      </c>
      <c r="H16" s="675"/>
      <c r="I16" s="676"/>
      <c r="J16" s="305" t="s">
        <v>54</v>
      </c>
      <c r="K16" s="305" t="s">
        <v>55</v>
      </c>
      <c r="L16" s="305" t="s">
        <v>56</v>
      </c>
      <c r="M16" s="305" t="s">
        <v>11</v>
      </c>
      <c r="N16" s="306" t="s">
        <v>354</v>
      </c>
      <c r="O16" s="745" t="s">
        <v>51</v>
      </c>
      <c r="P16" s="746"/>
      <c r="S16" s="40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</row>
    <row r="17" spans="1:36" ht="20.100000000000001" customHeight="1">
      <c r="A17" s="773">
        <v>2</v>
      </c>
      <c r="B17" s="776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311"/>
      <c r="O17" s="747"/>
      <c r="P17" s="748"/>
      <c r="S17" s="403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</row>
    <row r="18" spans="1:36" ht="20.100000000000001" customHeight="1">
      <c r="A18" s="774"/>
      <c r="B18" s="777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311"/>
      <c r="O18" s="747"/>
      <c r="P18" s="748"/>
      <c r="S18" s="40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</row>
    <row r="19" spans="1:36" ht="20.100000000000001" customHeight="1">
      <c r="A19" s="774"/>
      <c r="B19" s="777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311"/>
      <c r="O19" s="747"/>
      <c r="P19" s="748"/>
      <c r="S19" s="403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</row>
    <row r="20" spans="1:36" ht="20.100000000000001" customHeight="1">
      <c r="A20" s="774"/>
      <c r="B20" s="777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311"/>
      <c r="O20" s="747"/>
      <c r="P20" s="748"/>
      <c r="S20" s="40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</row>
    <row r="21" spans="1:36" ht="20.100000000000001" customHeight="1" thickBot="1">
      <c r="A21" s="774"/>
      <c r="B21" s="777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317"/>
      <c r="O21" s="747"/>
      <c r="P21" s="748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</row>
    <row r="22" spans="1:36" ht="15.75" customHeight="1" thickTop="1" thickBot="1">
      <c r="A22" s="775"/>
      <c r="B22" s="778"/>
      <c r="C22" s="666"/>
      <c r="D22" s="667"/>
      <c r="E22" s="667"/>
      <c r="F22" s="667"/>
      <c r="G22" s="667"/>
      <c r="H22" s="667"/>
      <c r="I22" s="780"/>
      <c r="J22" s="409" t="s">
        <v>58</v>
      </c>
      <c r="K22" s="410">
        <f>M22/'生產管理報表 7-1 (週)'!$B$153</f>
        <v>0</v>
      </c>
      <c r="L22" s="409" t="s">
        <v>59</v>
      </c>
      <c r="M22" s="301">
        <f>SUM(M17:M21)</f>
        <v>0</v>
      </c>
      <c r="N22" s="749"/>
      <c r="O22" s="750"/>
      <c r="P22" s="751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</row>
    <row r="23" spans="1:36" ht="15.75" customHeight="1" thickTop="1"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</row>
    <row r="24" spans="1:36" ht="15.75" customHeight="1">
      <c r="A24" s="651" t="s">
        <v>194</v>
      </c>
      <c r="B24" s="652"/>
      <c r="C24" s="303" t="s">
        <v>47</v>
      </c>
      <c r="D24" s="674" t="s">
        <v>12</v>
      </c>
      <c r="E24" s="675"/>
      <c r="F24" s="676"/>
      <c r="G24" s="674" t="s">
        <v>53</v>
      </c>
      <c r="H24" s="675"/>
      <c r="I24" s="767"/>
      <c r="J24" s="304" t="s">
        <v>54</v>
      </c>
      <c r="K24" s="305" t="s">
        <v>55</v>
      </c>
      <c r="L24" s="305" t="s">
        <v>56</v>
      </c>
      <c r="M24" s="305" t="s">
        <v>11</v>
      </c>
      <c r="N24" s="306" t="s">
        <v>354</v>
      </c>
      <c r="O24" s="757" t="s">
        <v>51</v>
      </c>
      <c r="P24" s="758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</row>
    <row r="25" spans="1:36" ht="20.100000000000001" customHeight="1">
      <c r="A25" s="773">
        <v>3</v>
      </c>
      <c r="B25" s="776" t="s">
        <v>610</v>
      </c>
      <c r="C25" s="307">
        <v>1</v>
      </c>
      <c r="D25" s="288"/>
      <c r="E25" s="289"/>
      <c r="F25" s="290"/>
      <c r="G25" s="288"/>
      <c r="H25" s="289"/>
      <c r="I25" s="290"/>
      <c r="J25" s="308"/>
      <c r="K25" s="309"/>
      <c r="L25" s="308"/>
      <c r="M25" s="384">
        <f t="shared" ref="M25:M29" si="2">L25*J25</f>
        <v>0</v>
      </c>
      <c r="N25" s="321"/>
      <c r="O25" s="752"/>
      <c r="P25" s="753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</row>
    <row r="26" spans="1:36" ht="20.100000000000001" customHeight="1">
      <c r="A26" s="774"/>
      <c r="B26" s="777"/>
      <c r="C26" s="307">
        <v>2</v>
      </c>
      <c r="D26" s="288"/>
      <c r="E26" s="289"/>
      <c r="F26" s="290"/>
      <c r="G26" s="288"/>
      <c r="H26" s="289"/>
      <c r="I26" s="290"/>
      <c r="J26" s="308"/>
      <c r="K26" s="309"/>
      <c r="L26" s="308"/>
      <c r="M26" s="384">
        <f t="shared" si="2"/>
        <v>0</v>
      </c>
      <c r="N26" s="321"/>
      <c r="O26" s="752"/>
      <c r="P26" s="753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</row>
    <row r="27" spans="1:36" ht="20.100000000000001" customHeight="1">
      <c r="A27" s="774"/>
      <c r="B27" s="777"/>
      <c r="C27" s="307">
        <v>3</v>
      </c>
      <c r="D27" s="288"/>
      <c r="E27" s="289"/>
      <c r="F27" s="290"/>
      <c r="G27" s="288"/>
      <c r="H27" s="289"/>
      <c r="I27" s="290"/>
      <c r="J27" s="308"/>
      <c r="K27" s="309"/>
      <c r="L27" s="308"/>
      <c r="M27" s="384">
        <f t="shared" si="2"/>
        <v>0</v>
      </c>
      <c r="N27" s="321"/>
      <c r="O27" s="752"/>
      <c r="P27" s="753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</row>
    <row r="28" spans="1:36" ht="20.100000000000001" customHeight="1">
      <c r="A28" s="774"/>
      <c r="B28" s="777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4">
        <f t="shared" si="2"/>
        <v>0</v>
      </c>
      <c r="N28" s="321"/>
      <c r="O28" s="752"/>
      <c r="P28" s="753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6" ht="20.100000000000001" customHeight="1" thickBot="1">
      <c r="A29" s="774"/>
      <c r="B29" s="777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4">
        <f t="shared" si="2"/>
        <v>0</v>
      </c>
      <c r="N29" s="321"/>
      <c r="O29" s="752"/>
      <c r="P29" s="753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6" ht="15.75" customHeight="1" thickTop="1" thickBot="1">
      <c r="A30" s="775"/>
      <c r="B30" s="778"/>
      <c r="C30" s="666"/>
      <c r="D30" s="667"/>
      <c r="E30" s="667"/>
      <c r="F30" s="667"/>
      <c r="G30" s="667"/>
      <c r="H30" s="667"/>
      <c r="I30" s="780"/>
      <c r="J30" s="411" t="s">
        <v>58</v>
      </c>
      <c r="K30" s="410">
        <f>M30/'生產管理報表 7-1 (週)'!$B$153</f>
        <v>0</v>
      </c>
      <c r="L30" s="411" t="s">
        <v>59</v>
      </c>
      <c r="M30" s="385">
        <f>SUM(M25:M29)</f>
        <v>0</v>
      </c>
      <c r="N30" s="754"/>
      <c r="O30" s="755"/>
      <c r="P30" s="756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</row>
    <row r="31" spans="1:36" ht="15.75" customHeight="1" thickTop="1">
      <c r="A31" s="765" t="s">
        <v>774</v>
      </c>
      <c r="B31" s="765"/>
      <c r="C31" s="765"/>
      <c r="D31" s="765"/>
      <c r="E31" s="765"/>
      <c r="F31" s="765"/>
      <c r="G31" s="765"/>
      <c r="H31" s="765"/>
      <c r="I31" s="765"/>
      <c r="J31" s="765"/>
      <c r="K31" s="765"/>
      <c r="L31" s="765"/>
      <c r="M31" s="765"/>
    </row>
    <row r="32" spans="1:36" s="141" customFormat="1" ht="15.75" customHeight="1">
      <c r="A32" s="683"/>
      <c r="B32" s="683"/>
      <c r="C32" s="683"/>
      <c r="D32" s="683"/>
      <c r="E32" s="683"/>
      <c r="F32" s="683"/>
      <c r="G32" s="683"/>
      <c r="H32" s="683"/>
      <c r="I32" s="683"/>
      <c r="J32" s="683"/>
      <c r="K32" s="683"/>
      <c r="L32" s="683"/>
      <c r="M32" s="683"/>
    </row>
    <row r="33" spans="1:75" ht="15.75" customHeight="1">
      <c r="A33" s="684" t="s">
        <v>194</v>
      </c>
      <c r="B33" s="677">
        <v>1</v>
      </c>
      <c r="C33" s="678"/>
      <c r="D33" s="677">
        <v>2</v>
      </c>
      <c r="E33" s="678"/>
      <c r="F33" s="677">
        <v>3</v>
      </c>
      <c r="G33" s="678"/>
      <c r="H33" s="651">
        <v>4</v>
      </c>
      <c r="I33" s="652"/>
      <c r="J33" s="651">
        <v>5</v>
      </c>
      <c r="K33" s="652"/>
      <c r="L33" s="651">
        <v>6</v>
      </c>
      <c r="M33" s="652"/>
      <c r="N33" s="651">
        <v>7</v>
      </c>
      <c r="O33" s="652"/>
      <c r="P33" s="651">
        <v>8</v>
      </c>
      <c r="Q33" s="652"/>
    </row>
    <row r="34" spans="1:75" ht="15.75" customHeight="1">
      <c r="A34" s="685"/>
      <c r="B34" s="679" t="s">
        <v>265</v>
      </c>
      <c r="C34" s="680"/>
      <c r="D34" s="679" t="s">
        <v>216</v>
      </c>
      <c r="E34" s="680"/>
      <c r="F34" s="679" t="s">
        <v>169</v>
      </c>
      <c r="G34" s="680"/>
      <c r="H34" s="681" t="s">
        <v>656</v>
      </c>
      <c r="I34" s="682"/>
      <c r="J34" s="681" t="s">
        <v>192</v>
      </c>
      <c r="K34" s="682"/>
      <c r="L34" s="681" t="s">
        <v>170</v>
      </c>
      <c r="M34" s="682"/>
      <c r="N34" s="681" t="s">
        <v>193</v>
      </c>
      <c r="O34" s="682"/>
      <c r="P34" s="763" t="s">
        <v>221</v>
      </c>
      <c r="Q34" s="764"/>
    </row>
    <row r="36" spans="1:75" s="286" customFormat="1" ht="15.75" customHeight="1">
      <c r="A36" s="651" t="s">
        <v>194</v>
      </c>
      <c r="B36" s="652"/>
      <c r="C36" s="285" t="s">
        <v>47</v>
      </c>
      <c r="D36" s="766" t="s">
        <v>12</v>
      </c>
      <c r="E36" s="675"/>
      <c r="F36" s="767"/>
      <c r="G36" s="768" t="s">
        <v>53</v>
      </c>
      <c r="H36" s="769"/>
      <c r="I36" s="770"/>
      <c r="J36" s="285" t="s">
        <v>54</v>
      </c>
      <c r="K36" s="285" t="s">
        <v>55</v>
      </c>
      <c r="L36" s="285" t="s">
        <v>56</v>
      </c>
      <c r="M36" s="285" t="s">
        <v>11</v>
      </c>
      <c r="N36" s="285" t="s">
        <v>354</v>
      </c>
      <c r="O36" s="771" t="s">
        <v>51</v>
      </c>
      <c r="P36" s="772"/>
    </row>
    <row r="37" spans="1:75" ht="20.100000000000001" customHeight="1">
      <c r="A37" s="773">
        <v>1</v>
      </c>
      <c r="B37" s="776" t="s">
        <v>344</v>
      </c>
      <c r="C37" s="287">
        <v>1</v>
      </c>
      <c r="D37" s="288"/>
      <c r="E37" s="289"/>
      <c r="F37" s="289"/>
      <c r="G37" s="288"/>
      <c r="H37" s="289"/>
      <c r="I37" s="290"/>
      <c r="J37" s="287"/>
      <c r="K37" s="293"/>
      <c r="L37" s="287"/>
      <c r="M37" s="381">
        <f>L37*J37</f>
        <v>0</v>
      </c>
      <c r="N37" s="294"/>
      <c r="O37" s="702"/>
      <c r="P37" s="703"/>
      <c r="S37" s="403"/>
      <c r="T37" s="402"/>
    </row>
    <row r="38" spans="1:75" ht="20.100000000000001" customHeight="1">
      <c r="A38" s="774"/>
      <c r="B38" s="777"/>
      <c r="C38" s="287">
        <v>2</v>
      </c>
      <c r="D38" s="288"/>
      <c r="E38" s="289"/>
      <c r="F38" s="290"/>
      <c r="G38" s="288"/>
      <c r="H38" s="289"/>
      <c r="I38" s="290"/>
      <c r="J38" s="287"/>
      <c r="K38" s="293"/>
      <c r="L38" s="287"/>
      <c r="M38" s="381">
        <f t="shared" ref="M38:M41" si="3">L38*J38</f>
        <v>0</v>
      </c>
      <c r="N38" s="294"/>
      <c r="O38" s="779"/>
      <c r="P38" s="753"/>
      <c r="S38" s="402"/>
      <c r="T38" s="402"/>
      <c r="V38" s="282"/>
      <c r="W38" s="282"/>
      <c r="X38" s="282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2"/>
      <c r="AW38" s="282"/>
      <c r="AX38" s="282"/>
      <c r="AY38" s="282"/>
      <c r="AZ38" s="282"/>
      <c r="BA38" s="282"/>
      <c r="BB38" s="282"/>
      <c r="BC38" s="282"/>
      <c r="BD38" s="282"/>
      <c r="BE38" s="282"/>
      <c r="BF38" s="282"/>
      <c r="BG38" s="282"/>
      <c r="BH38" s="282"/>
      <c r="BI38" s="282"/>
      <c r="BJ38" s="282"/>
      <c r="BK38" s="282"/>
      <c r="BL38" s="282"/>
      <c r="BM38" s="282"/>
      <c r="BN38" s="282"/>
      <c r="BO38" s="282"/>
      <c r="BP38" s="282"/>
      <c r="BQ38" s="282"/>
      <c r="BR38" s="282"/>
      <c r="BS38" s="282"/>
      <c r="BT38" s="282"/>
      <c r="BU38" s="282"/>
      <c r="BV38" s="282"/>
      <c r="BW38" s="282"/>
    </row>
    <row r="39" spans="1:75" ht="20.100000000000001" customHeight="1">
      <c r="A39" s="774"/>
      <c r="B39" s="777"/>
      <c r="C39" s="287">
        <v>3</v>
      </c>
      <c r="D39" s="288"/>
      <c r="E39" s="289"/>
      <c r="F39" s="290"/>
      <c r="G39" s="288"/>
      <c r="H39" s="289"/>
      <c r="I39" s="290"/>
      <c r="J39" s="287"/>
      <c r="K39" s="293"/>
      <c r="L39" s="287"/>
      <c r="M39" s="381">
        <f t="shared" si="3"/>
        <v>0</v>
      </c>
      <c r="N39" s="294"/>
      <c r="O39" s="779"/>
      <c r="P39" s="753"/>
      <c r="S39" s="403"/>
      <c r="T39" s="402"/>
      <c r="V39" s="282"/>
      <c r="W39" s="282"/>
      <c r="X39" s="282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2"/>
      <c r="AX39" s="282"/>
      <c r="AY39" s="282"/>
      <c r="AZ39" s="282"/>
      <c r="BA39" s="282"/>
      <c r="BB39" s="282"/>
      <c r="BC39" s="282"/>
      <c r="BD39" s="282"/>
      <c r="BE39" s="282"/>
      <c r="BF39" s="282"/>
      <c r="BG39" s="282"/>
      <c r="BH39" s="282"/>
      <c r="BI39" s="282"/>
      <c r="BJ39" s="282"/>
      <c r="BK39" s="282"/>
      <c r="BL39" s="282"/>
      <c r="BM39" s="282"/>
      <c r="BN39" s="282"/>
      <c r="BO39" s="282"/>
      <c r="BP39" s="282"/>
      <c r="BQ39" s="282"/>
      <c r="BR39" s="282"/>
      <c r="BS39" s="282"/>
      <c r="BT39" s="282"/>
      <c r="BU39" s="282"/>
      <c r="BV39" s="282"/>
      <c r="BW39" s="282"/>
    </row>
    <row r="40" spans="1:75" ht="20.100000000000001" customHeight="1">
      <c r="A40" s="774"/>
      <c r="B40" s="777"/>
      <c r="C40" s="287">
        <v>4</v>
      </c>
      <c r="D40" s="288"/>
      <c r="E40" s="289"/>
      <c r="F40" s="290"/>
      <c r="G40" s="288"/>
      <c r="H40" s="289"/>
      <c r="I40" s="290"/>
      <c r="J40" s="287"/>
      <c r="K40" s="293"/>
      <c r="L40" s="287"/>
      <c r="M40" s="381">
        <f t="shared" si="3"/>
        <v>0</v>
      </c>
      <c r="N40" s="294"/>
      <c r="O40" s="779"/>
      <c r="P40" s="753"/>
      <c r="S40" s="402"/>
      <c r="T40" s="402"/>
      <c r="V40" s="282"/>
      <c r="W40" s="282"/>
      <c r="X40" s="282"/>
      <c r="Y40" s="282"/>
      <c r="Z40" s="282"/>
      <c r="AA40" s="282"/>
      <c r="AB40" s="282"/>
      <c r="AC40" s="282"/>
      <c r="AD40" s="282"/>
      <c r="AE40" s="282"/>
      <c r="AF40" s="282"/>
      <c r="AG40" s="282"/>
      <c r="AH40" s="282"/>
      <c r="AI40" s="282"/>
      <c r="AJ40" s="282"/>
      <c r="AK40" s="282"/>
      <c r="AL40" s="282"/>
      <c r="AM40" s="282"/>
      <c r="AN40" s="282"/>
      <c r="AO40" s="282"/>
      <c r="AP40" s="282"/>
      <c r="AQ40" s="282"/>
      <c r="AR40" s="282"/>
      <c r="AS40" s="282"/>
      <c r="AT40" s="282"/>
      <c r="AU40" s="282"/>
      <c r="AV40" s="282"/>
      <c r="AW40" s="282"/>
      <c r="AX40" s="282"/>
      <c r="AY40" s="282"/>
      <c r="AZ40" s="282"/>
      <c r="BA40" s="282"/>
      <c r="BB40" s="282"/>
      <c r="BC40" s="282"/>
      <c r="BD40" s="282"/>
      <c r="BE40" s="282"/>
      <c r="BF40" s="282"/>
      <c r="BG40" s="282"/>
      <c r="BH40" s="282"/>
      <c r="BI40" s="282"/>
      <c r="BJ40" s="282"/>
      <c r="BK40" s="282"/>
      <c r="BL40" s="282"/>
      <c r="BM40" s="282"/>
      <c r="BN40" s="282"/>
      <c r="BO40" s="282"/>
      <c r="BP40" s="282"/>
      <c r="BQ40" s="282"/>
      <c r="BR40" s="282"/>
      <c r="BS40" s="282"/>
      <c r="BT40" s="282"/>
      <c r="BU40" s="282"/>
      <c r="BV40" s="282"/>
      <c r="BW40" s="282"/>
    </row>
    <row r="41" spans="1:75" ht="20.100000000000001" customHeight="1" thickBot="1">
      <c r="A41" s="774"/>
      <c r="B41" s="777"/>
      <c r="C41" s="287">
        <v>5</v>
      </c>
      <c r="D41" s="295"/>
      <c r="E41" s="296"/>
      <c r="F41" s="297"/>
      <c r="G41" s="288"/>
      <c r="H41" s="289"/>
      <c r="I41" s="319"/>
      <c r="J41" s="298"/>
      <c r="K41" s="299"/>
      <c r="L41" s="298"/>
      <c r="M41" s="382">
        <f t="shared" si="3"/>
        <v>0</v>
      </c>
      <c r="N41" s="294"/>
      <c r="O41" s="779"/>
      <c r="P41" s="753"/>
      <c r="S41" s="403"/>
      <c r="T41" s="402"/>
      <c r="V41" s="282"/>
      <c r="W41" s="282"/>
      <c r="X41" s="282"/>
      <c r="Y41" s="282"/>
      <c r="Z41" s="282"/>
      <c r="AA41" s="282"/>
      <c r="AB41" s="282"/>
      <c r="AC41" s="282"/>
      <c r="AD41" s="282"/>
      <c r="AE41" s="282"/>
      <c r="AF41" s="282"/>
      <c r="AG41" s="282"/>
      <c r="AH41" s="282"/>
      <c r="AI41" s="282"/>
      <c r="AJ41" s="282"/>
      <c r="AK41" s="282"/>
      <c r="AL41" s="282"/>
      <c r="AM41" s="282"/>
      <c r="AN41" s="282"/>
      <c r="AO41" s="282"/>
      <c r="AP41" s="282"/>
      <c r="AQ41" s="282"/>
      <c r="AR41" s="282"/>
      <c r="AS41" s="282"/>
      <c r="AT41" s="282"/>
      <c r="AU41" s="282"/>
      <c r="AV41" s="282"/>
      <c r="AW41" s="282"/>
      <c r="AX41" s="282"/>
      <c r="AY41" s="282"/>
      <c r="AZ41" s="282"/>
      <c r="BA41" s="282"/>
      <c r="BB41" s="282"/>
      <c r="BC41" s="282"/>
      <c r="BD41" s="282"/>
      <c r="BE41" s="282"/>
      <c r="BF41" s="282"/>
      <c r="BG41" s="282"/>
      <c r="BH41" s="282"/>
      <c r="BI41" s="282"/>
      <c r="BJ41" s="282"/>
      <c r="BK41" s="282"/>
      <c r="BL41" s="282"/>
      <c r="BM41" s="282"/>
      <c r="BN41" s="282"/>
      <c r="BO41" s="282"/>
      <c r="BP41" s="282"/>
      <c r="BQ41" s="282"/>
      <c r="BR41" s="282"/>
      <c r="BS41" s="282"/>
      <c r="BT41" s="282"/>
      <c r="BU41" s="282"/>
      <c r="BV41" s="282"/>
      <c r="BW41" s="282"/>
    </row>
    <row r="42" spans="1:75" ht="15.75" customHeight="1" thickTop="1" thickBot="1">
      <c r="A42" s="775"/>
      <c r="B42" s="778"/>
      <c r="C42" s="666"/>
      <c r="D42" s="667"/>
      <c r="E42" s="667"/>
      <c r="F42" s="667"/>
      <c r="G42" s="667"/>
      <c r="H42" s="667"/>
      <c r="I42" s="780"/>
      <c r="J42" s="409" t="s">
        <v>58</v>
      </c>
      <c r="K42" s="410">
        <f>M42/'生產管理報表 7-1 (週)'!$B$164</f>
        <v>0</v>
      </c>
      <c r="L42" s="409" t="s">
        <v>59</v>
      </c>
      <c r="M42" s="383">
        <f>SUM(M37:M41)</f>
        <v>0</v>
      </c>
      <c r="N42" s="742"/>
      <c r="O42" s="743"/>
      <c r="P42" s="744"/>
      <c r="S42" s="402"/>
      <c r="V42" s="282"/>
      <c r="W42" s="282"/>
      <c r="X42" s="282"/>
      <c r="Y42" s="282"/>
      <c r="Z42" s="282"/>
      <c r="AA42" s="282"/>
      <c r="AB42" s="282"/>
      <c r="AC42" s="282"/>
      <c r="AD42" s="282"/>
      <c r="AE42" s="282"/>
      <c r="AF42" s="282"/>
      <c r="AG42" s="282"/>
      <c r="AH42" s="282"/>
      <c r="AI42" s="282"/>
      <c r="AJ42" s="282"/>
      <c r="AK42" s="282"/>
      <c r="AL42" s="282"/>
      <c r="AM42" s="282"/>
      <c r="AN42" s="282"/>
      <c r="AO42" s="282"/>
      <c r="AP42" s="282"/>
      <c r="AQ42" s="282"/>
      <c r="AR42" s="282"/>
      <c r="AS42" s="282"/>
      <c r="AT42" s="282"/>
      <c r="AU42" s="282"/>
      <c r="AV42" s="282"/>
      <c r="AW42" s="282"/>
      <c r="AX42" s="282"/>
      <c r="AY42" s="282"/>
      <c r="AZ42" s="282"/>
      <c r="BA42" s="282"/>
      <c r="BB42" s="282"/>
      <c r="BC42" s="282"/>
      <c r="BD42" s="282"/>
      <c r="BE42" s="282"/>
      <c r="BF42" s="282"/>
      <c r="BG42" s="282"/>
      <c r="BH42" s="282"/>
      <c r="BI42" s="282"/>
      <c r="BJ42" s="282"/>
      <c r="BK42" s="282"/>
      <c r="BL42" s="282"/>
      <c r="BM42" s="282"/>
      <c r="BN42" s="282"/>
      <c r="BO42" s="282"/>
      <c r="BP42" s="282"/>
      <c r="BQ42" s="282"/>
      <c r="BR42" s="282"/>
      <c r="BS42" s="282"/>
      <c r="BT42" s="282"/>
      <c r="BU42" s="282"/>
      <c r="BV42" s="282"/>
      <c r="BW42" s="282"/>
    </row>
    <row r="43" spans="1:75" ht="15.75" customHeight="1" thickTop="1"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302"/>
      <c r="O43" s="302"/>
      <c r="P43" s="302"/>
      <c r="S43" s="403"/>
      <c r="V43" s="282"/>
      <c r="W43" s="282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2"/>
      <c r="AI43" s="282"/>
      <c r="AJ43" s="282"/>
      <c r="AK43" s="282"/>
      <c r="AL43" s="282"/>
      <c r="AM43" s="282"/>
      <c r="AN43" s="282"/>
      <c r="AO43" s="282"/>
      <c r="AP43" s="282"/>
      <c r="AQ43" s="282"/>
      <c r="AR43" s="282"/>
      <c r="AS43" s="282"/>
      <c r="AT43" s="282"/>
      <c r="AU43" s="282"/>
      <c r="AV43" s="282"/>
      <c r="AW43" s="282"/>
      <c r="AX43" s="282"/>
      <c r="AY43" s="282"/>
      <c r="AZ43" s="282"/>
      <c r="BA43" s="282"/>
      <c r="BB43" s="282"/>
      <c r="BC43" s="282"/>
      <c r="BD43" s="282"/>
      <c r="BE43" s="282"/>
      <c r="BF43" s="282"/>
      <c r="BG43" s="282"/>
      <c r="BH43" s="282"/>
      <c r="BI43" s="282"/>
      <c r="BJ43" s="282"/>
      <c r="BK43" s="282"/>
      <c r="BL43" s="282"/>
      <c r="BM43" s="282"/>
      <c r="BN43" s="282"/>
      <c r="BO43" s="282"/>
      <c r="BP43" s="282"/>
      <c r="BQ43" s="282"/>
      <c r="BR43" s="282"/>
      <c r="BS43" s="282"/>
      <c r="BT43" s="282"/>
      <c r="BU43" s="282"/>
      <c r="BV43" s="282"/>
      <c r="BW43" s="282"/>
    </row>
    <row r="44" spans="1:75" ht="15.75" customHeight="1">
      <c r="A44" s="651" t="s">
        <v>194</v>
      </c>
      <c r="B44" s="652"/>
      <c r="C44" s="303" t="s">
        <v>47</v>
      </c>
      <c r="D44" s="674" t="s">
        <v>12</v>
      </c>
      <c r="E44" s="675"/>
      <c r="F44" s="676"/>
      <c r="G44" s="674" t="s">
        <v>53</v>
      </c>
      <c r="H44" s="675"/>
      <c r="I44" s="676"/>
      <c r="J44" s="305" t="s">
        <v>54</v>
      </c>
      <c r="K44" s="305" t="s">
        <v>55</v>
      </c>
      <c r="L44" s="305" t="s">
        <v>56</v>
      </c>
      <c r="M44" s="305" t="s">
        <v>11</v>
      </c>
      <c r="N44" s="306" t="s">
        <v>354</v>
      </c>
      <c r="O44" s="745" t="s">
        <v>51</v>
      </c>
      <c r="P44" s="746"/>
      <c r="S44" s="402"/>
      <c r="V44" s="282"/>
      <c r="W44" s="282"/>
      <c r="X44" s="282"/>
      <c r="Y44" s="282"/>
      <c r="Z44" s="282"/>
      <c r="AA44" s="282"/>
      <c r="AB44" s="282"/>
      <c r="AC44" s="282"/>
      <c r="AD44" s="282"/>
      <c r="AE44" s="282"/>
      <c r="AF44" s="282"/>
      <c r="AG44" s="282"/>
      <c r="AH44" s="282"/>
      <c r="AI44" s="282"/>
      <c r="AJ44" s="282"/>
    </row>
    <row r="45" spans="1:75" ht="20.100000000000001" customHeight="1">
      <c r="A45" s="773">
        <v>2</v>
      </c>
      <c r="B45" s="776" t="s">
        <v>217</v>
      </c>
      <c r="C45" s="307">
        <v>1</v>
      </c>
      <c r="D45" s="288"/>
      <c r="E45" s="289"/>
      <c r="F45" s="290"/>
      <c r="G45" s="288"/>
      <c r="H45" s="289"/>
      <c r="I45" s="290"/>
      <c r="J45" s="308"/>
      <c r="K45" s="309"/>
      <c r="L45" s="308"/>
      <c r="M45" s="310">
        <f t="shared" ref="M45:M49" si="4">L45*J45</f>
        <v>0</v>
      </c>
      <c r="N45" s="311"/>
      <c r="O45" s="747"/>
      <c r="P45" s="748"/>
      <c r="S45" s="403"/>
      <c r="V45" s="282"/>
      <c r="W45" s="282"/>
      <c r="X45" s="282"/>
      <c r="Y45" s="282"/>
      <c r="Z45" s="282"/>
      <c r="AA45" s="282"/>
      <c r="AB45" s="282"/>
      <c r="AC45" s="282"/>
      <c r="AD45" s="282"/>
      <c r="AE45" s="282"/>
      <c r="AF45" s="282"/>
      <c r="AG45" s="282"/>
      <c r="AH45" s="282"/>
      <c r="AI45" s="282"/>
      <c r="AJ45" s="282"/>
    </row>
    <row r="46" spans="1:75" ht="20.100000000000001" customHeight="1">
      <c r="A46" s="774"/>
      <c r="B46" s="777"/>
      <c r="C46" s="307">
        <v>2</v>
      </c>
      <c r="D46" s="288"/>
      <c r="E46" s="289"/>
      <c r="F46" s="290"/>
      <c r="G46" s="288"/>
      <c r="H46" s="289"/>
      <c r="I46" s="290"/>
      <c r="J46" s="308"/>
      <c r="K46" s="309"/>
      <c r="L46" s="308"/>
      <c r="M46" s="310">
        <f t="shared" si="4"/>
        <v>0</v>
      </c>
      <c r="N46" s="311"/>
      <c r="O46" s="747"/>
      <c r="P46" s="748"/>
      <c r="S46" s="402"/>
      <c r="V46" s="282"/>
      <c r="W46" s="282"/>
      <c r="X46" s="282"/>
      <c r="Y46" s="282"/>
      <c r="Z46" s="282"/>
      <c r="AA46" s="282"/>
      <c r="AB46" s="282"/>
      <c r="AC46" s="282"/>
      <c r="AD46" s="282"/>
      <c r="AE46" s="282"/>
      <c r="AF46" s="282"/>
      <c r="AG46" s="282"/>
      <c r="AH46" s="282"/>
      <c r="AI46" s="282"/>
      <c r="AJ46" s="282"/>
    </row>
    <row r="47" spans="1:75" ht="20.100000000000001" customHeight="1">
      <c r="A47" s="774"/>
      <c r="B47" s="777"/>
      <c r="C47" s="307">
        <v>3</v>
      </c>
      <c r="D47" s="288"/>
      <c r="E47" s="289"/>
      <c r="F47" s="290"/>
      <c r="G47" s="288"/>
      <c r="H47" s="289"/>
      <c r="I47" s="290"/>
      <c r="J47" s="308"/>
      <c r="K47" s="309"/>
      <c r="L47" s="308"/>
      <c r="M47" s="310">
        <f t="shared" si="4"/>
        <v>0</v>
      </c>
      <c r="N47" s="311"/>
      <c r="O47" s="747"/>
      <c r="P47" s="748"/>
      <c r="S47" s="403"/>
      <c r="V47" s="282"/>
      <c r="W47" s="282"/>
      <c r="X47" s="282"/>
      <c r="Y47" s="282"/>
      <c r="Z47" s="282"/>
      <c r="AA47" s="282"/>
      <c r="AB47" s="282"/>
      <c r="AC47" s="282"/>
      <c r="AD47" s="282"/>
      <c r="AE47" s="282"/>
      <c r="AF47" s="282"/>
      <c r="AG47" s="282"/>
      <c r="AH47" s="282"/>
    </row>
    <row r="48" spans="1:75" ht="20.100000000000001" customHeight="1">
      <c r="A48" s="774"/>
      <c r="B48" s="777"/>
      <c r="C48" s="307">
        <v>4</v>
      </c>
      <c r="D48" s="288"/>
      <c r="E48" s="289"/>
      <c r="F48" s="290"/>
      <c r="G48" s="288"/>
      <c r="H48" s="289"/>
      <c r="I48" s="290"/>
      <c r="J48" s="308"/>
      <c r="K48" s="309"/>
      <c r="L48" s="308"/>
      <c r="M48" s="310">
        <f t="shared" si="4"/>
        <v>0</v>
      </c>
      <c r="N48" s="311"/>
      <c r="O48" s="747"/>
      <c r="P48" s="748"/>
      <c r="S48" s="402"/>
      <c r="V48" s="282"/>
      <c r="W48" s="282"/>
      <c r="X48" s="282"/>
      <c r="Y48" s="282"/>
      <c r="Z48" s="282"/>
      <c r="AA48" s="282"/>
      <c r="AB48" s="282"/>
      <c r="AC48" s="282"/>
      <c r="AD48" s="282"/>
      <c r="AE48" s="282"/>
      <c r="AF48" s="282"/>
      <c r="AG48" s="282"/>
      <c r="AH48" s="282"/>
    </row>
    <row r="49" spans="1:36" ht="20.100000000000001" customHeight="1" thickBot="1">
      <c r="A49" s="774"/>
      <c r="B49" s="777"/>
      <c r="C49" s="313">
        <v>5</v>
      </c>
      <c r="D49" s="295"/>
      <c r="E49" s="296"/>
      <c r="F49" s="297"/>
      <c r="G49" s="295"/>
      <c r="H49" s="296"/>
      <c r="I49" s="297"/>
      <c r="J49" s="314"/>
      <c r="K49" s="315"/>
      <c r="L49" s="314"/>
      <c r="M49" s="316">
        <f t="shared" si="4"/>
        <v>0</v>
      </c>
      <c r="N49" s="317"/>
      <c r="O49" s="747"/>
      <c r="P49" s="748"/>
      <c r="V49" s="282"/>
      <c r="W49" s="282"/>
      <c r="X49" s="282"/>
      <c r="Y49" s="282"/>
      <c r="Z49" s="282"/>
      <c r="AA49" s="282"/>
      <c r="AB49" s="282"/>
      <c r="AC49" s="282"/>
      <c r="AD49" s="282"/>
      <c r="AE49" s="282"/>
      <c r="AF49" s="282"/>
      <c r="AG49" s="282"/>
      <c r="AH49" s="282"/>
    </row>
    <row r="50" spans="1:36" ht="15.75" customHeight="1" thickTop="1" thickBot="1">
      <c r="A50" s="775"/>
      <c r="B50" s="778"/>
      <c r="C50" s="666"/>
      <c r="D50" s="667"/>
      <c r="E50" s="667"/>
      <c r="F50" s="667"/>
      <c r="G50" s="667"/>
      <c r="H50" s="667"/>
      <c r="I50" s="780"/>
      <c r="J50" s="409" t="s">
        <v>58</v>
      </c>
      <c r="K50" s="410">
        <f>M50/'生產管理報表 7-1 (週)'!$B$164</f>
        <v>0</v>
      </c>
      <c r="L50" s="409" t="s">
        <v>59</v>
      </c>
      <c r="M50" s="301">
        <f>SUM(M45:M49)</f>
        <v>0</v>
      </c>
      <c r="N50" s="749"/>
      <c r="O50" s="750"/>
      <c r="P50" s="751"/>
      <c r="V50" s="282"/>
      <c r="W50" s="282"/>
      <c r="X50" s="282"/>
      <c r="Y50" s="282"/>
      <c r="Z50" s="282"/>
      <c r="AA50" s="282"/>
      <c r="AB50" s="282"/>
      <c r="AC50" s="282"/>
      <c r="AD50" s="282"/>
      <c r="AE50" s="282"/>
      <c r="AF50" s="282"/>
      <c r="AG50" s="282"/>
      <c r="AH50" s="282"/>
    </row>
    <row r="51" spans="1:36" ht="15.75" customHeight="1" thickTop="1"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318"/>
      <c r="O51" s="318"/>
      <c r="P51" s="318"/>
      <c r="V51" s="282"/>
      <c r="W51" s="282"/>
      <c r="X51" s="282"/>
      <c r="Y51" s="282"/>
      <c r="Z51" s="282"/>
      <c r="AA51" s="282"/>
      <c r="AB51" s="282"/>
      <c r="AC51" s="282"/>
      <c r="AD51" s="282"/>
      <c r="AE51" s="282"/>
      <c r="AF51" s="282"/>
      <c r="AG51" s="282"/>
      <c r="AH51" s="282"/>
    </row>
    <row r="52" spans="1:36" ht="15.75" customHeight="1">
      <c r="A52" s="651" t="s">
        <v>194</v>
      </c>
      <c r="B52" s="652"/>
      <c r="C52" s="303" t="s">
        <v>47</v>
      </c>
      <c r="D52" s="674" t="s">
        <v>12</v>
      </c>
      <c r="E52" s="675"/>
      <c r="F52" s="676"/>
      <c r="G52" s="674" t="s">
        <v>53</v>
      </c>
      <c r="H52" s="675"/>
      <c r="I52" s="767"/>
      <c r="J52" s="304" t="s">
        <v>54</v>
      </c>
      <c r="K52" s="305" t="s">
        <v>55</v>
      </c>
      <c r="L52" s="305" t="s">
        <v>56</v>
      </c>
      <c r="M52" s="305" t="s">
        <v>11</v>
      </c>
      <c r="N52" s="306" t="s">
        <v>354</v>
      </c>
      <c r="O52" s="757" t="s">
        <v>51</v>
      </c>
      <c r="P52" s="758"/>
      <c r="V52" s="282"/>
      <c r="W52" s="282"/>
      <c r="X52" s="282"/>
      <c r="Y52" s="282"/>
      <c r="Z52" s="282"/>
      <c r="AA52" s="282"/>
      <c r="AB52" s="282"/>
      <c r="AC52" s="282"/>
      <c r="AD52" s="282"/>
      <c r="AE52" s="282"/>
      <c r="AF52" s="282"/>
      <c r="AG52" s="282"/>
      <c r="AH52" s="282"/>
      <c r="AI52" s="282"/>
      <c r="AJ52" s="282"/>
    </row>
    <row r="53" spans="1:36" ht="20.100000000000001" customHeight="1">
      <c r="A53" s="773">
        <v>3</v>
      </c>
      <c r="B53" s="776" t="s">
        <v>610</v>
      </c>
      <c r="C53" s="307">
        <v>1</v>
      </c>
      <c r="D53" s="288"/>
      <c r="E53" s="289"/>
      <c r="F53" s="290"/>
      <c r="G53" s="288"/>
      <c r="H53" s="289"/>
      <c r="I53" s="290"/>
      <c r="J53" s="308"/>
      <c r="K53" s="309"/>
      <c r="L53" s="308"/>
      <c r="M53" s="384">
        <f t="shared" ref="M53:M57" si="5">L53*J53</f>
        <v>0</v>
      </c>
      <c r="N53" s="321"/>
      <c r="O53" s="752"/>
      <c r="P53" s="753"/>
      <c r="V53" s="282"/>
      <c r="W53" s="282"/>
      <c r="X53" s="282"/>
      <c r="Y53" s="282"/>
      <c r="Z53" s="282"/>
      <c r="AA53" s="282"/>
      <c r="AB53" s="282"/>
      <c r="AC53" s="282"/>
      <c r="AD53" s="282"/>
      <c r="AE53" s="282"/>
      <c r="AF53" s="282"/>
      <c r="AG53" s="282"/>
      <c r="AH53" s="282"/>
      <c r="AI53" s="282"/>
      <c r="AJ53" s="282"/>
    </row>
    <row r="54" spans="1:36" ht="20.100000000000001" customHeight="1">
      <c r="A54" s="774"/>
      <c r="B54" s="777"/>
      <c r="C54" s="307">
        <v>2</v>
      </c>
      <c r="D54" s="288"/>
      <c r="E54" s="289"/>
      <c r="F54" s="290"/>
      <c r="G54" s="288"/>
      <c r="H54" s="289"/>
      <c r="I54" s="290"/>
      <c r="J54" s="308"/>
      <c r="K54" s="309"/>
      <c r="L54" s="308"/>
      <c r="M54" s="384">
        <f t="shared" si="5"/>
        <v>0</v>
      </c>
      <c r="N54" s="321"/>
      <c r="O54" s="752"/>
      <c r="P54" s="753"/>
      <c r="V54" s="282"/>
      <c r="W54" s="282"/>
      <c r="X54" s="282"/>
      <c r="Y54" s="282"/>
      <c r="Z54" s="282"/>
      <c r="AA54" s="282"/>
      <c r="AB54" s="282"/>
      <c r="AC54" s="282"/>
      <c r="AD54" s="282"/>
      <c r="AE54" s="282"/>
      <c r="AF54" s="282"/>
      <c r="AG54" s="282"/>
      <c r="AH54" s="282"/>
      <c r="AI54" s="282"/>
      <c r="AJ54" s="282"/>
    </row>
    <row r="55" spans="1:36" ht="20.100000000000001" customHeight="1">
      <c r="A55" s="774"/>
      <c r="B55" s="777"/>
      <c r="C55" s="307">
        <v>3</v>
      </c>
      <c r="D55" s="288"/>
      <c r="E55" s="289"/>
      <c r="F55" s="290"/>
      <c r="G55" s="288"/>
      <c r="H55" s="289"/>
      <c r="I55" s="290"/>
      <c r="J55" s="308"/>
      <c r="K55" s="309"/>
      <c r="L55" s="308"/>
      <c r="M55" s="384">
        <f t="shared" si="5"/>
        <v>0</v>
      </c>
      <c r="N55" s="321"/>
      <c r="O55" s="752"/>
      <c r="P55" s="753"/>
      <c r="V55" s="282"/>
      <c r="W55" s="282"/>
      <c r="X55" s="282"/>
      <c r="Y55" s="282"/>
      <c r="Z55" s="282"/>
      <c r="AA55" s="282"/>
      <c r="AB55" s="282"/>
      <c r="AC55" s="282"/>
      <c r="AD55" s="282"/>
      <c r="AE55" s="282"/>
      <c r="AF55" s="282"/>
      <c r="AG55" s="282"/>
      <c r="AH55" s="282"/>
      <c r="AI55" s="282"/>
      <c r="AJ55" s="282"/>
    </row>
    <row r="56" spans="1:36" ht="20.100000000000001" customHeight="1">
      <c r="A56" s="774"/>
      <c r="B56" s="777"/>
      <c r="C56" s="307">
        <v>4</v>
      </c>
      <c r="D56" s="288"/>
      <c r="E56" s="289"/>
      <c r="F56" s="290"/>
      <c r="G56" s="288"/>
      <c r="H56" s="289"/>
      <c r="I56" s="319"/>
      <c r="J56" s="320"/>
      <c r="K56" s="309"/>
      <c r="L56" s="308"/>
      <c r="M56" s="384">
        <f t="shared" si="5"/>
        <v>0</v>
      </c>
      <c r="N56" s="321"/>
      <c r="O56" s="752"/>
      <c r="P56" s="753"/>
      <c r="V56" s="282"/>
      <c r="W56" s="282"/>
      <c r="X56" s="282"/>
      <c r="Y56" s="282"/>
      <c r="Z56" s="282"/>
      <c r="AA56" s="282"/>
      <c r="AB56" s="282"/>
      <c r="AC56" s="282"/>
      <c r="AD56" s="282"/>
      <c r="AE56" s="282"/>
      <c r="AF56" s="282"/>
      <c r="AG56" s="282"/>
      <c r="AH56" s="282"/>
      <c r="AI56" s="282"/>
      <c r="AJ56" s="282"/>
    </row>
    <row r="57" spans="1:36" ht="20.100000000000001" customHeight="1" thickBot="1">
      <c r="A57" s="774"/>
      <c r="B57" s="777"/>
      <c r="C57" s="313">
        <v>5</v>
      </c>
      <c r="D57" s="295"/>
      <c r="E57" s="296"/>
      <c r="F57" s="297"/>
      <c r="G57" s="295"/>
      <c r="H57" s="296"/>
      <c r="I57" s="322"/>
      <c r="J57" s="323"/>
      <c r="K57" s="315"/>
      <c r="L57" s="324"/>
      <c r="M57" s="384">
        <f t="shared" si="5"/>
        <v>0</v>
      </c>
      <c r="N57" s="321"/>
      <c r="O57" s="752"/>
      <c r="P57" s="753"/>
      <c r="V57" s="282"/>
      <c r="W57" s="282"/>
      <c r="X57" s="282"/>
      <c r="Y57" s="282"/>
      <c r="Z57" s="282"/>
      <c r="AA57" s="282"/>
      <c r="AB57" s="282"/>
      <c r="AC57" s="282"/>
      <c r="AD57" s="282"/>
      <c r="AE57" s="282"/>
      <c r="AF57" s="282"/>
      <c r="AG57" s="282"/>
      <c r="AH57" s="282"/>
      <c r="AI57" s="282"/>
      <c r="AJ57" s="282"/>
    </row>
    <row r="58" spans="1:36" ht="15.75" customHeight="1" thickTop="1" thickBot="1">
      <c r="A58" s="775"/>
      <c r="B58" s="778"/>
      <c r="C58" s="666"/>
      <c r="D58" s="667"/>
      <c r="E58" s="667"/>
      <c r="F58" s="667"/>
      <c r="G58" s="667"/>
      <c r="H58" s="667"/>
      <c r="I58" s="780"/>
      <c r="J58" s="411" t="s">
        <v>58</v>
      </c>
      <c r="K58" s="410">
        <f>M58/'生產管理報表 7-1 (週)'!$B$164</f>
        <v>0</v>
      </c>
      <c r="L58" s="411" t="s">
        <v>59</v>
      </c>
      <c r="M58" s="385">
        <f>SUM(M53:M57)</f>
        <v>0</v>
      </c>
      <c r="N58" s="754"/>
      <c r="O58" s="755"/>
      <c r="P58" s="756"/>
      <c r="V58" s="282"/>
      <c r="W58" s="282"/>
      <c r="X58" s="282"/>
      <c r="Y58" s="282"/>
      <c r="Z58" s="282"/>
      <c r="AA58" s="282"/>
      <c r="AB58" s="282"/>
      <c r="AC58" s="282"/>
      <c r="AD58" s="282"/>
      <c r="AE58" s="282"/>
      <c r="AF58" s="282"/>
      <c r="AG58" s="282"/>
      <c r="AH58" s="282"/>
      <c r="AI58" s="282"/>
      <c r="AJ58" s="282"/>
    </row>
    <row r="59" spans="1:36" ht="15.75" customHeight="1" thickTop="1">
      <c r="A59" s="765" t="s">
        <v>813</v>
      </c>
      <c r="B59" s="765"/>
      <c r="C59" s="765"/>
      <c r="D59" s="765"/>
      <c r="E59" s="765"/>
      <c r="F59" s="765"/>
      <c r="G59" s="765"/>
      <c r="H59" s="765"/>
      <c r="I59" s="765"/>
      <c r="J59" s="765"/>
      <c r="K59" s="765"/>
      <c r="L59" s="765"/>
      <c r="M59" s="765"/>
    </row>
    <row r="60" spans="1:36" s="141" customFormat="1" ht="15.75" customHeight="1">
      <c r="A60" s="683"/>
      <c r="B60" s="683"/>
      <c r="C60" s="683"/>
      <c r="D60" s="683"/>
      <c r="E60" s="683"/>
      <c r="F60" s="683"/>
      <c r="G60" s="683"/>
      <c r="H60" s="683"/>
      <c r="I60" s="683"/>
      <c r="J60" s="683"/>
      <c r="K60" s="683"/>
      <c r="L60" s="683"/>
      <c r="M60" s="683"/>
    </row>
    <row r="61" spans="1:36" ht="15.75" customHeight="1">
      <c r="A61" s="684" t="s">
        <v>194</v>
      </c>
      <c r="B61" s="677">
        <v>1</v>
      </c>
      <c r="C61" s="678"/>
      <c r="D61" s="677">
        <v>2</v>
      </c>
      <c r="E61" s="678"/>
      <c r="F61" s="677">
        <v>3</v>
      </c>
      <c r="G61" s="678"/>
      <c r="H61" s="651">
        <v>4</v>
      </c>
      <c r="I61" s="652"/>
      <c r="J61" s="651">
        <v>5</v>
      </c>
      <c r="K61" s="652"/>
      <c r="L61" s="651">
        <v>6</v>
      </c>
      <c r="M61" s="652"/>
      <c r="N61" s="651">
        <v>7</v>
      </c>
      <c r="O61" s="652"/>
      <c r="P61" s="651">
        <v>8</v>
      </c>
      <c r="Q61" s="652"/>
    </row>
    <row r="62" spans="1:36" ht="15.75" customHeight="1">
      <c r="A62" s="685"/>
      <c r="B62" s="679" t="s">
        <v>265</v>
      </c>
      <c r="C62" s="680"/>
      <c r="D62" s="679" t="s">
        <v>216</v>
      </c>
      <c r="E62" s="680"/>
      <c r="F62" s="679" t="s">
        <v>169</v>
      </c>
      <c r="G62" s="680"/>
      <c r="H62" s="681" t="s">
        <v>656</v>
      </c>
      <c r="I62" s="682"/>
      <c r="J62" s="681" t="s">
        <v>192</v>
      </c>
      <c r="K62" s="682"/>
      <c r="L62" s="681" t="s">
        <v>170</v>
      </c>
      <c r="M62" s="682"/>
      <c r="N62" s="681" t="s">
        <v>193</v>
      </c>
      <c r="O62" s="682"/>
      <c r="P62" s="763" t="s">
        <v>221</v>
      </c>
      <c r="Q62" s="764"/>
    </row>
    <row r="64" spans="1:36" s="286" customFormat="1" ht="15.75" customHeight="1">
      <c r="A64" s="651" t="s">
        <v>194</v>
      </c>
      <c r="B64" s="652"/>
      <c r="C64" s="285" t="s">
        <v>47</v>
      </c>
      <c r="D64" s="766" t="s">
        <v>12</v>
      </c>
      <c r="E64" s="675"/>
      <c r="F64" s="767"/>
      <c r="G64" s="768" t="s">
        <v>53</v>
      </c>
      <c r="H64" s="769"/>
      <c r="I64" s="770"/>
      <c r="J64" s="285" t="s">
        <v>54</v>
      </c>
      <c r="K64" s="285" t="s">
        <v>55</v>
      </c>
      <c r="L64" s="285" t="s">
        <v>56</v>
      </c>
      <c r="M64" s="285" t="s">
        <v>11</v>
      </c>
      <c r="N64" s="285" t="s">
        <v>354</v>
      </c>
      <c r="O64" s="771" t="s">
        <v>51</v>
      </c>
      <c r="P64" s="772"/>
    </row>
    <row r="65" spans="1:75" ht="20.100000000000001" customHeight="1">
      <c r="A65" s="773">
        <v>1</v>
      </c>
      <c r="B65" s="776" t="s">
        <v>344</v>
      </c>
      <c r="C65" s="287">
        <v>1</v>
      </c>
      <c r="D65" s="288"/>
      <c r="E65" s="289"/>
      <c r="F65" s="289"/>
      <c r="G65" s="288"/>
      <c r="H65" s="289"/>
      <c r="I65" s="290"/>
      <c r="J65" s="287"/>
      <c r="K65" s="293"/>
      <c r="L65" s="287"/>
      <c r="M65" s="381">
        <f>L65*J65</f>
        <v>0</v>
      </c>
      <c r="N65" s="294"/>
      <c r="O65" s="702"/>
      <c r="P65" s="703"/>
      <c r="S65" s="403"/>
      <c r="T65" s="402"/>
    </row>
    <row r="66" spans="1:75" ht="20.100000000000001" customHeight="1">
      <c r="A66" s="774"/>
      <c r="B66" s="777"/>
      <c r="C66" s="287">
        <v>2</v>
      </c>
      <c r="D66" s="288"/>
      <c r="E66" s="289"/>
      <c r="F66" s="290"/>
      <c r="G66" s="288"/>
      <c r="H66" s="289"/>
      <c r="I66" s="290"/>
      <c r="J66" s="287"/>
      <c r="K66" s="293"/>
      <c r="L66" s="287"/>
      <c r="M66" s="381">
        <f t="shared" ref="M66:M69" si="6">L66*J66</f>
        <v>0</v>
      </c>
      <c r="N66" s="294"/>
      <c r="O66" s="779"/>
      <c r="P66" s="753"/>
      <c r="S66" s="402"/>
      <c r="T66" s="402"/>
      <c r="V66" s="282"/>
      <c r="W66" s="282"/>
      <c r="X66" s="282"/>
      <c r="Y66" s="282"/>
      <c r="Z66" s="282"/>
      <c r="AA66" s="282"/>
      <c r="AB66" s="282"/>
      <c r="AC66" s="282"/>
      <c r="AD66" s="282"/>
      <c r="AE66" s="282"/>
      <c r="AF66" s="282"/>
      <c r="AG66" s="282"/>
      <c r="AH66" s="282"/>
      <c r="AI66" s="282"/>
      <c r="AJ66" s="282"/>
      <c r="AK66" s="282"/>
      <c r="AL66" s="282"/>
      <c r="AM66" s="282"/>
      <c r="AN66" s="282"/>
      <c r="AO66" s="282"/>
      <c r="AP66" s="282"/>
      <c r="AQ66" s="282"/>
      <c r="AR66" s="282"/>
      <c r="AS66" s="282"/>
      <c r="AT66" s="282"/>
      <c r="AU66" s="282"/>
      <c r="AV66" s="282"/>
      <c r="AW66" s="282"/>
      <c r="AX66" s="282"/>
      <c r="AY66" s="282"/>
      <c r="AZ66" s="282"/>
      <c r="BA66" s="282"/>
      <c r="BB66" s="282"/>
      <c r="BC66" s="282"/>
      <c r="BD66" s="282"/>
      <c r="BE66" s="282"/>
      <c r="BF66" s="282"/>
      <c r="BG66" s="282"/>
      <c r="BH66" s="282"/>
      <c r="BI66" s="282"/>
      <c r="BJ66" s="282"/>
      <c r="BK66" s="282"/>
      <c r="BL66" s="282"/>
      <c r="BM66" s="282"/>
      <c r="BN66" s="282"/>
      <c r="BO66" s="282"/>
      <c r="BP66" s="282"/>
      <c r="BQ66" s="282"/>
      <c r="BR66" s="282"/>
      <c r="BS66" s="282"/>
      <c r="BT66" s="282"/>
      <c r="BU66" s="282"/>
      <c r="BV66" s="282"/>
      <c r="BW66" s="282"/>
    </row>
    <row r="67" spans="1:75" ht="20.100000000000001" customHeight="1">
      <c r="A67" s="774"/>
      <c r="B67" s="777"/>
      <c r="C67" s="287">
        <v>3</v>
      </c>
      <c r="D67" s="288"/>
      <c r="E67" s="289"/>
      <c r="F67" s="290"/>
      <c r="G67" s="288"/>
      <c r="H67" s="289"/>
      <c r="I67" s="290"/>
      <c r="J67" s="287"/>
      <c r="K67" s="293"/>
      <c r="L67" s="287"/>
      <c r="M67" s="381">
        <f t="shared" si="6"/>
        <v>0</v>
      </c>
      <c r="N67" s="294"/>
      <c r="O67" s="779"/>
      <c r="P67" s="753"/>
      <c r="S67" s="403"/>
      <c r="T67" s="402"/>
      <c r="V67" s="282"/>
      <c r="W67" s="282"/>
      <c r="X67" s="282"/>
      <c r="Y67" s="282"/>
      <c r="Z67" s="282"/>
      <c r="AA67" s="282"/>
      <c r="AB67" s="282"/>
      <c r="AC67" s="282"/>
      <c r="AD67" s="282"/>
      <c r="AE67" s="282"/>
      <c r="AF67" s="282"/>
      <c r="AG67" s="282"/>
      <c r="AH67" s="282"/>
      <c r="AI67" s="282"/>
      <c r="AJ67" s="282"/>
      <c r="AK67" s="282"/>
      <c r="AL67" s="282"/>
      <c r="AM67" s="282"/>
      <c r="AN67" s="282"/>
      <c r="AO67" s="282"/>
      <c r="AP67" s="282"/>
      <c r="AQ67" s="282"/>
      <c r="AR67" s="282"/>
      <c r="AS67" s="282"/>
      <c r="AT67" s="282"/>
      <c r="AU67" s="282"/>
      <c r="AV67" s="282"/>
      <c r="AW67" s="282"/>
      <c r="AX67" s="282"/>
      <c r="AY67" s="282"/>
      <c r="AZ67" s="282"/>
      <c r="BA67" s="282"/>
      <c r="BB67" s="282"/>
      <c r="BC67" s="282"/>
      <c r="BD67" s="282"/>
      <c r="BE67" s="282"/>
      <c r="BF67" s="282"/>
      <c r="BG67" s="282"/>
      <c r="BH67" s="282"/>
      <c r="BI67" s="282"/>
      <c r="BJ67" s="282"/>
      <c r="BK67" s="282"/>
      <c r="BL67" s="282"/>
      <c r="BM67" s="282"/>
      <c r="BN67" s="282"/>
      <c r="BO67" s="282"/>
      <c r="BP67" s="282"/>
      <c r="BQ67" s="282"/>
      <c r="BR67" s="282"/>
      <c r="BS67" s="282"/>
      <c r="BT67" s="282"/>
      <c r="BU67" s="282"/>
      <c r="BV67" s="282"/>
      <c r="BW67" s="282"/>
    </row>
    <row r="68" spans="1:75" ht="20.100000000000001" customHeight="1">
      <c r="A68" s="774"/>
      <c r="B68" s="777"/>
      <c r="C68" s="287">
        <v>4</v>
      </c>
      <c r="D68" s="288"/>
      <c r="E68" s="289"/>
      <c r="F68" s="290"/>
      <c r="G68" s="288"/>
      <c r="H68" s="289"/>
      <c r="I68" s="290"/>
      <c r="J68" s="287"/>
      <c r="K68" s="293"/>
      <c r="L68" s="287"/>
      <c r="M68" s="381">
        <f t="shared" si="6"/>
        <v>0</v>
      </c>
      <c r="N68" s="294"/>
      <c r="O68" s="779"/>
      <c r="P68" s="753"/>
      <c r="S68" s="402"/>
      <c r="T68" s="402"/>
      <c r="V68" s="282"/>
      <c r="W68" s="282"/>
      <c r="X68" s="282"/>
      <c r="Y68" s="282"/>
      <c r="Z68" s="282"/>
      <c r="AA68" s="282"/>
      <c r="AB68" s="282"/>
      <c r="AC68" s="282"/>
      <c r="AD68" s="282"/>
      <c r="AE68" s="282"/>
      <c r="AF68" s="282"/>
      <c r="AG68" s="282"/>
      <c r="AH68" s="282"/>
      <c r="AI68" s="282"/>
      <c r="AJ68" s="282"/>
      <c r="AK68" s="282"/>
      <c r="AL68" s="282"/>
      <c r="AM68" s="282"/>
      <c r="AN68" s="282"/>
      <c r="AO68" s="282"/>
      <c r="AP68" s="282"/>
      <c r="AQ68" s="282"/>
      <c r="AR68" s="282"/>
      <c r="AS68" s="282"/>
      <c r="AT68" s="282"/>
      <c r="AU68" s="282"/>
      <c r="AV68" s="282"/>
      <c r="AW68" s="282"/>
      <c r="AX68" s="282"/>
      <c r="AY68" s="282"/>
      <c r="AZ68" s="282"/>
      <c r="BA68" s="282"/>
      <c r="BB68" s="282"/>
      <c r="BC68" s="282"/>
      <c r="BD68" s="282"/>
      <c r="BE68" s="282"/>
      <c r="BF68" s="282"/>
      <c r="BG68" s="282"/>
      <c r="BH68" s="282"/>
      <c r="BI68" s="282"/>
      <c r="BJ68" s="282"/>
      <c r="BK68" s="282"/>
      <c r="BL68" s="282"/>
      <c r="BM68" s="282"/>
      <c r="BN68" s="282"/>
      <c r="BO68" s="282"/>
      <c r="BP68" s="282"/>
      <c r="BQ68" s="282"/>
      <c r="BR68" s="282"/>
      <c r="BS68" s="282"/>
      <c r="BT68" s="282"/>
      <c r="BU68" s="282"/>
      <c r="BV68" s="282"/>
      <c r="BW68" s="282"/>
    </row>
    <row r="69" spans="1:75" ht="20.100000000000001" customHeight="1" thickBot="1">
      <c r="A69" s="774"/>
      <c r="B69" s="777"/>
      <c r="C69" s="287">
        <v>5</v>
      </c>
      <c r="D69" s="295"/>
      <c r="E69" s="296"/>
      <c r="F69" s="297"/>
      <c r="G69" s="288"/>
      <c r="H69" s="289"/>
      <c r="I69" s="319"/>
      <c r="J69" s="298"/>
      <c r="K69" s="299"/>
      <c r="L69" s="298"/>
      <c r="M69" s="382">
        <f t="shared" si="6"/>
        <v>0</v>
      </c>
      <c r="N69" s="294"/>
      <c r="O69" s="779"/>
      <c r="P69" s="753"/>
      <c r="S69" s="403"/>
      <c r="T69" s="402"/>
      <c r="V69" s="282"/>
      <c r="W69" s="282"/>
      <c r="X69" s="282"/>
      <c r="Y69" s="282"/>
      <c r="Z69" s="282"/>
      <c r="AA69" s="282"/>
      <c r="AB69" s="282"/>
      <c r="AC69" s="282"/>
      <c r="AD69" s="282"/>
      <c r="AE69" s="282"/>
      <c r="AF69" s="282"/>
      <c r="AG69" s="282"/>
      <c r="AH69" s="282"/>
      <c r="AI69" s="282"/>
      <c r="AJ69" s="282"/>
      <c r="AK69" s="282"/>
      <c r="AL69" s="282"/>
      <c r="AM69" s="282"/>
      <c r="AN69" s="282"/>
      <c r="AO69" s="282"/>
      <c r="AP69" s="282"/>
      <c r="AQ69" s="282"/>
      <c r="AR69" s="282"/>
      <c r="AS69" s="282"/>
      <c r="AT69" s="282"/>
      <c r="AU69" s="282"/>
      <c r="AV69" s="282"/>
      <c r="AW69" s="282"/>
      <c r="AX69" s="282"/>
      <c r="AY69" s="282"/>
      <c r="AZ69" s="282"/>
      <c r="BA69" s="282"/>
      <c r="BB69" s="282"/>
      <c r="BC69" s="282"/>
      <c r="BD69" s="282"/>
      <c r="BE69" s="282"/>
      <c r="BF69" s="282"/>
      <c r="BG69" s="282"/>
      <c r="BH69" s="282"/>
      <c r="BI69" s="282"/>
      <c r="BJ69" s="282"/>
      <c r="BK69" s="282"/>
      <c r="BL69" s="282"/>
      <c r="BM69" s="282"/>
      <c r="BN69" s="282"/>
      <c r="BO69" s="282"/>
      <c r="BP69" s="282"/>
      <c r="BQ69" s="282"/>
      <c r="BR69" s="282"/>
      <c r="BS69" s="282"/>
      <c r="BT69" s="282"/>
      <c r="BU69" s="282"/>
      <c r="BV69" s="282"/>
      <c r="BW69" s="282"/>
    </row>
    <row r="70" spans="1:75" ht="15.75" customHeight="1" thickTop="1" thickBot="1">
      <c r="A70" s="775"/>
      <c r="B70" s="778"/>
      <c r="C70" s="666"/>
      <c r="D70" s="667"/>
      <c r="E70" s="667"/>
      <c r="F70" s="667"/>
      <c r="G70" s="667"/>
      <c r="H70" s="667"/>
      <c r="I70" s="780"/>
      <c r="J70" s="409" t="s">
        <v>58</v>
      </c>
      <c r="K70" s="410">
        <f>M70/'生產管理報表 7-1 (週)'!$B$175</f>
        <v>0</v>
      </c>
      <c r="L70" s="409" t="s">
        <v>59</v>
      </c>
      <c r="M70" s="383">
        <f>SUM(M65:M69)</f>
        <v>0</v>
      </c>
      <c r="N70" s="742"/>
      <c r="O70" s="743"/>
      <c r="P70" s="744"/>
      <c r="S70" s="402"/>
      <c r="V70" s="282"/>
      <c r="W70" s="282"/>
      <c r="X70" s="282"/>
      <c r="Y70" s="282"/>
      <c r="Z70" s="282"/>
      <c r="AA70" s="282"/>
      <c r="AB70" s="282"/>
      <c r="AC70" s="282"/>
      <c r="AD70" s="282"/>
      <c r="AE70" s="282"/>
      <c r="AF70" s="282"/>
      <c r="AG70" s="282"/>
      <c r="AH70" s="282"/>
      <c r="AI70" s="282"/>
      <c r="AJ70" s="282"/>
      <c r="AK70" s="282"/>
      <c r="AL70" s="282"/>
      <c r="AM70" s="282"/>
      <c r="AN70" s="282"/>
      <c r="AO70" s="282"/>
      <c r="AP70" s="282"/>
      <c r="AQ70" s="282"/>
      <c r="AR70" s="282"/>
      <c r="AS70" s="282"/>
      <c r="AT70" s="282"/>
      <c r="AU70" s="282"/>
      <c r="AV70" s="282"/>
      <c r="AW70" s="282"/>
      <c r="AX70" s="282"/>
      <c r="AY70" s="282"/>
      <c r="AZ70" s="282"/>
      <c r="BA70" s="282"/>
      <c r="BB70" s="282"/>
      <c r="BC70" s="282"/>
      <c r="BD70" s="282"/>
      <c r="BE70" s="282"/>
      <c r="BF70" s="282"/>
      <c r="BG70" s="282"/>
      <c r="BH70" s="282"/>
      <c r="BI70" s="282"/>
      <c r="BJ70" s="282"/>
      <c r="BK70" s="282"/>
      <c r="BL70" s="282"/>
      <c r="BM70" s="282"/>
      <c r="BN70" s="282"/>
      <c r="BO70" s="282"/>
      <c r="BP70" s="282"/>
      <c r="BQ70" s="282"/>
      <c r="BR70" s="282"/>
      <c r="BS70" s="282"/>
      <c r="BT70" s="282"/>
      <c r="BU70" s="282"/>
      <c r="BV70" s="282"/>
      <c r="BW70" s="282"/>
    </row>
    <row r="71" spans="1:75" ht="15.75" customHeight="1" thickTop="1"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302"/>
      <c r="O71" s="302"/>
      <c r="P71" s="302"/>
      <c r="S71" s="403"/>
      <c r="V71" s="282"/>
      <c r="W71" s="282"/>
      <c r="X71" s="282"/>
      <c r="Y71" s="282"/>
      <c r="Z71" s="282"/>
      <c r="AA71" s="282"/>
      <c r="AB71" s="282"/>
      <c r="AC71" s="282"/>
      <c r="AD71" s="282"/>
      <c r="AE71" s="282"/>
      <c r="AF71" s="282"/>
      <c r="AG71" s="282"/>
      <c r="AH71" s="282"/>
      <c r="AI71" s="282"/>
      <c r="AJ71" s="282"/>
      <c r="AK71" s="282"/>
      <c r="AL71" s="282"/>
      <c r="AM71" s="282"/>
      <c r="AN71" s="282"/>
      <c r="AO71" s="282"/>
      <c r="AP71" s="282"/>
      <c r="AQ71" s="282"/>
      <c r="AR71" s="282"/>
      <c r="AS71" s="282"/>
      <c r="AT71" s="282"/>
      <c r="AU71" s="282"/>
      <c r="AV71" s="282"/>
      <c r="AW71" s="282"/>
      <c r="AX71" s="282"/>
      <c r="AY71" s="282"/>
      <c r="AZ71" s="282"/>
      <c r="BA71" s="282"/>
      <c r="BB71" s="282"/>
      <c r="BC71" s="282"/>
      <c r="BD71" s="282"/>
      <c r="BE71" s="282"/>
      <c r="BF71" s="282"/>
      <c r="BG71" s="282"/>
      <c r="BH71" s="282"/>
      <c r="BI71" s="282"/>
      <c r="BJ71" s="282"/>
      <c r="BK71" s="282"/>
      <c r="BL71" s="282"/>
      <c r="BM71" s="282"/>
      <c r="BN71" s="282"/>
      <c r="BO71" s="282"/>
      <c r="BP71" s="282"/>
      <c r="BQ71" s="282"/>
      <c r="BR71" s="282"/>
      <c r="BS71" s="282"/>
      <c r="BT71" s="282"/>
      <c r="BU71" s="282"/>
      <c r="BV71" s="282"/>
      <c r="BW71" s="282"/>
    </row>
    <row r="72" spans="1:75" ht="15.75" customHeight="1">
      <c r="A72" s="651" t="s">
        <v>194</v>
      </c>
      <c r="B72" s="652"/>
      <c r="C72" s="303" t="s">
        <v>47</v>
      </c>
      <c r="D72" s="674" t="s">
        <v>12</v>
      </c>
      <c r="E72" s="675"/>
      <c r="F72" s="676"/>
      <c r="G72" s="674" t="s">
        <v>53</v>
      </c>
      <c r="H72" s="675"/>
      <c r="I72" s="676"/>
      <c r="J72" s="305" t="s">
        <v>54</v>
      </c>
      <c r="K72" s="305" t="s">
        <v>55</v>
      </c>
      <c r="L72" s="305" t="s">
        <v>56</v>
      </c>
      <c r="M72" s="305" t="s">
        <v>11</v>
      </c>
      <c r="N72" s="306" t="s">
        <v>354</v>
      </c>
      <c r="O72" s="745" t="s">
        <v>51</v>
      </c>
      <c r="P72" s="746"/>
      <c r="S72" s="402"/>
      <c r="V72" s="282"/>
      <c r="W72" s="282"/>
      <c r="X72" s="282"/>
      <c r="Y72" s="282"/>
      <c r="Z72" s="282"/>
      <c r="AA72" s="282"/>
      <c r="AB72" s="282"/>
      <c r="AC72" s="282"/>
      <c r="AD72" s="282"/>
      <c r="AE72" s="282"/>
      <c r="AF72" s="282"/>
      <c r="AG72" s="282"/>
      <c r="AH72" s="282"/>
      <c r="AI72" s="282"/>
      <c r="AJ72" s="282"/>
    </row>
    <row r="73" spans="1:75" ht="20.100000000000001" customHeight="1">
      <c r="A73" s="773">
        <v>2</v>
      </c>
      <c r="B73" s="776" t="s">
        <v>217</v>
      </c>
      <c r="C73" s="307">
        <v>1</v>
      </c>
      <c r="D73" s="288"/>
      <c r="E73" s="289"/>
      <c r="F73" s="290"/>
      <c r="G73" s="288"/>
      <c r="H73" s="289"/>
      <c r="I73" s="290"/>
      <c r="J73" s="308"/>
      <c r="K73" s="309"/>
      <c r="L73" s="308"/>
      <c r="M73" s="310">
        <f t="shared" ref="M73:M77" si="7">L73*J73</f>
        <v>0</v>
      </c>
      <c r="N73" s="311"/>
      <c r="O73" s="747"/>
      <c r="P73" s="748"/>
      <c r="S73" s="403"/>
      <c r="V73" s="282"/>
      <c r="W73" s="282"/>
      <c r="X73" s="282"/>
      <c r="Y73" s="282"/>
      <c r="Z73" s="282"/>
      <c r="AA73" s="282"/>
      <c r="AB73" s="282"/>
      <c r="AC73" s="282"/>
      <c r="AD73" s="282"/>
      <c r="AE73" s="282"/>
      <c r="AF73" s="282"/>
      <c r="AG73" s="282"/>
      <c r="AH73" s="282"/>
      <c r="AI73" s="282"/>
      <c r="AJ73" s="282"/>
    </row>
    <row r="74" spans="1:75" ht="20.100000000000001" customHeight="1">
      <c r="A74" s="774"/>
      <c r="B74" s="777"/>
      <c r="C74" s="307">
        <v>2</v>
      </c>
      <c r="D74" s="288"/>
      <c r="E74" s="289"/>
      <c r="F74" s="290"/>
      <c r="G74" s="288"/>
      <c r="H74" s="289"/>
      <c r="I74" s="290"/>
      <c r="J74" s="308"/>
      <c r="K74" s="309"/>
      <c r="L74" s="308"/>
      <c r="M74" s="310">
        <f t="shared" si="7"/>
        <v>0</v>
      </c>
      <c r="N74" s="311"/>
      <c r="O74" s="747"/>
      <c r="P74" s="748"/>
      <c r="S74" s="402"/>
      <c r="V74" s="282"/>
      <c r="W74" s="282"/>
      <c r="X74" s="282"/>
      <c r="Y74" s="282"/>
      <c r="Z74" s="282"/>
      <c r="AA74" s="282"/>
      <c r="AB74" s="282"/>
      <c r="AC74" s="282"/>
      <c r="AD74" s="282"/>
      <c r="AE74" s="282"/>
      <c r="AF74" s="282"/>
      <c r="AG74" s="282"/>
      <c r="AH74" s="282"/>
      <c r="AI74" s="282"/>
      <c r="AJ74" s="282"/>
    </row>
    <row r="75" spans="1:75" ht="20.100000000000001" customHeight="1">
      <c r="A75" s="774"/>
      <c r="B75" s="777"/>
      <c r="C75" s="307">
        <v>3</v>
      </c>
      <c r="D75" s="288"/>
      <c r="E75" s="289"/>
      <c r="F75" s="290"/>
      <c r="G75" s="288"/>
      <c r="H75" s="289"/>
      <c r="I75" s="290"/>
      <c r="J75" s="308"/>
      <c r="K75" s="309"/>
      <c r="L75" s="308"/>
      <c r="M75" s="310">
        <f t="shared" si="7"/>
        <v>0</v>
      </c>
      <c r="N75" s="311"/>
      <c r="O75" s="747"/>
      <c r="P75" s="748"/>
      <c r="S75" s="403"/>
      <c r="V75" s="282"/>
      <c r="W75" s="282"/>
      <c r="X75" s="282"/>
      <c r="Y75" s="282"/>
      <c r="Z75" s="282"/>
      <c r="AA75" s="282"/>
      <c r="AB75" s="282"/>
      <c r="AC75" s="282"/>
      <c r="AD75" s="282"/>
      <c r="AE75" s="282"/>
      <c r="AF75" s="282"/>
      <c r="AG75" s="282"/>
      <c r="AH75" s="282"/>
    </row>
    <row r="76" spans="1:75" ht="20.100000000000001" customHeight="1">
      <c r="A76" s="774"/>
      <c r="B76" s="777"/>
      <c r="C76" s="307">
        <v>4</v>
      </c>
      <c r="D76" s="288"/>
      <c r="E76" s="289"/>
      <c r="F76" s="290"/>
      <c r="G76" s="288"/>
      <c r="H76" s="289"/>
      <c r="I76" s="290"/>
      <c r="J76" s="308"/>
      <c r="K76" s="309"/>
      <c r="L76" s="308"/>
      <c r="M76" s="310">
        <f t="shared" si="7"/>
        <v>0</v>
      </c>
      <c r="N76" s="311"/>
      <c r="O76" s="747"/>
      <c r="P76" s="748"/>
      <c r="S76" s="402"/>
      <c r="V76" s="282"/>
      <c r="W76" s="282"/>
      <c r="X76" s="282"/>
      <c r="Y76" s="282"/>
      <c r="Z76" s="282"/>
      <c r="AA76" s="282"/>
      <c r="AB76" s="282"/>
      <c r="AC76" s="282"/>
      <c r="AD76" s="282"/>
      <c r="AE76" s="282"/>
      <c r="AF76" s="282"/>
      <c r="AG76" s="282"/>
      <c r="AH76" s="282"/>
    </row>
    <row r="77" spans="1:75" ht="20.100000000000001" customHeight="1" thickBot="1">
      <c r="A77" s="774"/>
      <c r="B77" s="777"/>
      <c r="C77" s="313">
        <v>5</v>
      </c>
      <c r="D77" s="295"/>
      <c r="E77" s="296"/>
      <c r="F77" s="297"/>
      <c r="G77" s="295"/>
      <c r="H77" s="296"/>
      <c r="I77" s="297"/>
      <c r="J77" s="314"/>
      <c r="K77" s="315"/>
      <c r="L77" s="314"/>
      <c r="M77" s="316">
        <f t="shared" si="7"/>
        <v>0</v>
      </c>
      <c r="N77" s="317"/>
      <c r="O77" s="747"/>
      <c r="P77" s="748"/>
      <c r="V77" s="282"/>
      <c r="W77" s="282"/>
      <c r="X77" s="282"/>
      <c r="Y77" s="282"/>
      <c r="Z77" s="282"/>
      <c r="AA77" s="282"/>
      <c r="AB77" s="282"/>
      <c r="AC77" s="282"/>
      <c r="AD77" s="282"/>
      <c r="AE77" s="282"/>
      <c r="AF77" s="282"/>
      <c r="AG77" s="282"/>
      <c r="AH77" s="282"/>
    </row>
    <row r="78" spans="1:75" ht="15.75" customHeight="1" thickTop="1" thickBot="1">
      <c r="A78" s="775"/>
      <c r="B78" s="778"/>
      <c r="C78" s="666"/>
      <c r="D78" s="667"/>
      <c r="E78" s="667"/>
      <c r="F78" s="667"/>
      <c r="G78" s="667"/>
      <c r="H78" s="667"/>
      <c r="I78" s="780"/>
      <c r="J78" s="409" t="s">
        <v>58</v>
      </c>
      <c r="K78" s="410">
        <f>M78/'生產管理報表 7-1 (週)'!$B$175</f>
        <v>0</v>
      </c>
      <c r="L78" s="409" t="s">
        <v>59</v>
      </c>
      <c r="M78" s="301">
        <f>SUM(M73:M77)</f>
        <v>0</v>
      </c>
      <c r="N78" s="749"/>
      <c r="O78" s="750"/>
      <c r="P78" s="751"/>
      <c r="V78" s="282"/>
      <c r="W78" s="282"/>
      <c r="X78" s="282"/>
      <c r="Y78" s="282"/>
      <c r="Z78" s="282"/>
      <c r="AA78" s="282"/>
      <c r="AB78" s="282"/>
      <c r="AC78" s="282"/>
      <c r="AD78" s="282"/>
      <c r="AE78" s="282"/>
      <c r="AF78" s="282"/>
      <c r="AG78" s="282"/>
      <c r="AH78" s="282"/>
    </row>
    <row r="79" spans="1:75" ht="15.75" customHeight="1" thickTop="1"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318"/>
      <c r="O79" s="318"/>
      <c r="P79" s="318"/>
      <c r="V79" s="282"/>
      <c r="W79" s="282"/>
      <c r="X79" s="282"/>
      <c r="Y79" s="282"/>
      <c r="Z79" s="282"/>
      <c r="AA79" s="282"/>
      <c r="AB79" s="282"/>
      <c r="AC79" s="282"/>
      <c r="AD79" s="282"/>
      <c r="AE79" s="282"/>
      <c r="AF79" s="282"/>
      <c r="AG79" s="282"/>
      <c r="AH79" s="282"/>
    </row>
    <row r="80" spans="1:75" ht="15.75" customHeight="1">
      <c r="A80" s="651" t="s">
        <v>194</v>
      </c>
      <c r="B80" s="652"/>
      <c r="C80" s="303" t="s">
        <v>47</v>
      </c>
      <c r="D80" s="674" t="s">
        <v>12</v>
      </c>
      <c r="E80" s="675"/>
      <c r="F80" s="676"/>
      <c r="G80" s="674" t="s">
        <v>53</v>
      </c>
      <c r="H80" s="675"/>
      <c r="I80" s="767"/>
      <c r="J80" s="304" t="s">
        <v>54</v>
      </c>
      <c r="K80" s="305" t="s">
        <v>55</v>
      </c>
      <c r="L80" s="305" t="s">
        <v>56</v>
      </c>
      <c r="M80" s="305" t="s">
        <v>11</v>
      </c>
      <c r="N80" s="306" t="s">
        <v>354</v>
      </c>
      <c r="O80" s="757" t="s">
        <v>51</v>
      </c>
      <c r="P80" s="758"/>
      <c r="V80" s="282"/>
      <c r="W80" s="282"/>
      <c r="X80" s="282"/>
      <c r="Y80" s="282"/>
      <c r="Z80" s="282"/>
      <c r="AA80" s="282"/>
      <c r="AB80" s="282"/>
      <c r="AC80" s="282"/>
      <c r="AD80" s="282"/>
      <c r="AE80" s="282"/>
      <c r="AF80" s="282"/>
      <c r="AG80" s="282"/>
      <c r="AH80" s="282"/>
      <c r="AI80" s="282"/>
      <c r="AJ80" s="282"/>
    </row>
    <row r="81" spans="1:75" ht="20.100000000000001" customHeight="1">
      <c r="A81" s="773">
        <v>3</v>
      </c>
      <c r="B81" s="776" t="s">
        <v>610</v>
      </c>
      <c r="C81" s="307">
        <v>1</v>
      </c>
      <c r="D81" s="288"/>
      <c r="E81" s="289"/>
      <c r="F81" s="290"/>
      <c r="G81" s="288"/>
      <c r="H81" s="289"/>
      <c r="I81" s="290"/>
      <c r="J81" s="308"/>
      <c r="K81" s="309"/>
      <c r="L81" s="308"/>
      <c r="M81" s="384">
        <f t="shared" ref="M81:M85" si="8">L81*J81</f>
        <v>0</v>
      </c>
      <c r="N81" s="321"/>
      <c r="O81" s="752"/>
      <c r="P81" s="753"/>
      <c r="V81" s="282"/>
      <c r="W81" s="282"/>
      <c r="X81" s="282"/>
      <c r="Y81" s="282"/>
      <c r="Z81" s="282"/>
      <c r="AA81" s="282"/>
      <c r="AB81" s="282"/>
      <c r="AC81" s="282"/>
      <c r="AD81" s="282"/>
      <c r="AE81" s="282"/>
      <c r="AF81" s="282"/>
      <c r="AG81" s="282"/>
      <c r="AH81" s="282"/>
      <c r="AI81" s="282"/>
      <c r="AJ81" s="282"/>
    </row>
    <row r="82" spans="1:75" ht="20.100000000000001" customHeight="1">
      <c r="A82" s="774"/>
      <c r="B82" s="777"/>
      <c r="C82" s="307">
        <v>2</v>
      </c>
      <c r="D82" s="288"/>
      <c r="E82" s="289"/>
      <c r="F82" s="290"/>
      <c r="G82" s="288"/>
      <c r="H82" s="289"/>
      <c r="I82" s="290"/>
      <c r="J82" s="308"/>
      <c r="K82" s="309"/>
      <c r="L82" s="308"/>
      <c r="M82" s="384">
        <f t="shared" si="8"/>
        <v>0</v>
      </c>
      <c r="N82" s="321"/>
      <c r="O82" s="752"/>
      <c r="P82" s="753"/>
      <c r="V82" s="282"/>
      <c r="W82" s="282"/>
      <c r="X82" s="282"/>
      <c r="Y82" s="282"/>
      <c r="Z82" s="282"/>
      <c r="AA82" s="282"/>
      <c r="AB82" s="282"/>
      <c r="AC82" s="282"/>
      <c r="AD82" s="282"/>
      <c r="AE82" s="282"/>
      <c r="AF82" s="282"/>
      <c r="AG82" s="282"/>
      <c r="AH82" s="282"/>
      <c r="AI82" s="282"/>
      <c r="AJ82" s="282"/>
    </row>
    <row r="83" spans="1:75" ht="20.100000000000001" customHeight="1">
      <c r="A83" s="774"/>
      <c r="B83" s="777"/>
      <c r="C83" s="307">
        <v>3</v>
      </c>
      <c r="D83" s="288"/>
      <c r="E83" s="289"/>
      <c r="F83" s="290"/>
      <c r="G83" s="288"/>
      <c r="H83" s="289"/>
      <c r="I83" s="290"/>
      <c r="J83" s="308"/>
      <c r="K83" s="309"/>
      <c r="L83" s="308"/>
      <c r="M83" s="384">
        <f t="shared" si="8"/>
        <v>0</v>
      </c>
      <c r="N83" s="321"/>
      <c r="O83" s="752"/>
      <c r="P83" s="753"/>
      <c r="V83" s="282"/>
      <c r="W83" s="282"/>
      <c r="X83" s="282"/>
      <c r="Y83" s="282"/>
      <c r="Z83" s="282"/>
      <c r="AA83" s="282"/>
      <c r="AB83" s="282"/>
      <c r="AC83" s="282"/>
      <c r="AD83" s="282"/>
      <c r="AE83" s="282"/>
      <c r="AF83" s="282"/>
      <c r="AG83" s="282"/>
      <c r="AH83" s="282"/>
      <c r="AI83" s="282"/>
      <c r="AJ83" s="282"/>
    </row>
    <row r="84" spans="1:75" ht="20.100000000000001" customHeight="1">
      <c r="A84" s="774"/>
      <c r="B84" s="777"/>
      <c r="C84" s="307">
        <v>4</v>
      </c>
      <c r="D84" s="288"/>
      <c r="E84" s="289"/>
      <c r="F84" s="290"/>
      <c r="G84" s="288"/>
      <c r="H84" s="289"/>
      <c r="I84" s="319"/>
      <c r="J84" s="320"/>
      <c r="K84" s="309"/>
      <c r="L84" s="308"/>
      <c r="M84" s="384">
        <f t="shared" si="8"/>
        <v>0</v>
      </c>
      <c r="N84" s="321"/>
      <c r="O84" s="752"/>
      <c r="P84" s="753"/>
      <c r="V84" s="282"/>
      <c r="W84" s="282"/>
      <c r="X84" s="282"/>
      <c r="Y84" s="282"/>
      <c r="Z84" s="282"/>
      <c r="AA84" s="282"/>
      <c r="AB84" s="282"/>
      <c r="AC84" s="282"/>
      <c r="AD84" s="282"/>
      <c r="AE84" s="282"/>
      <c r="AF84" s="282"/>
      <c r="AG84" s="282"/>
      <c r="AH84" s="282"/>
      <c r="AI84" s="282"/>
      <c r="AJ84" s="282"/>
    </row>
    <row r="85" spans="1:75" ht="20.100000000000001" customHeight="1" thickBot="1">
      <c r="A85" s="774"/>
      <c r="B85" s="777"/>
      <c r="C85" s="313">
        <v>5</v>
      </c>
      <c r="D85" s="295"/>
      <c r="E85" s="296"/>
      <c r="F85" s="297"/>
      <c r="G85" s="295"/>
      <c r="H85" s="296"/>
      <c r="I85" s="322"/>
      <c r="J85" s="323"/>
      <c r="K85" s="315"/>
      <c r="L85" s="324"/>
      <c r="M85" s="384">
        <f t="shared" si="8"/>
        <v>0</v>
      </c>
      <c r="N85" s="321"/>
      <c r="O85" s="752"/>
      <c r="P85" s="753"/>
      <c r="V85" s="282"/>
      <c r="W85" s="282"/>
      <c r="X85" s="282"/>
      <c r="Y85" s="282"/>
      <c r="Z85" s="282"/>
      <c r="AA85" s="282"/>
      <c r="AB85" s="282"/>
      <c r="AC85" s="282"/>
      <c r="AD85" s="282"/>
      <c r="AE85" s="282"/>
      <c r="AF85" s="282"/>
      <c r="AG85" s="282"/>
      <c r="AH85" s="282"/>
      <c r="AI85" s="282"/>
      <c r="AJ85" s="282"/>
    </row>
    <row r="86" spans="1:75" ht="15.75" customHeight="1" thickTop="1" thickBot="1">
      <c r="A86" s="775"/>
      <c r="B86" s="778"/>
      <c r="C86" s="666"/>
      <c r="D86" s="667"/>
      <c r="E86" s="667"/>
      <c r="F86" s="667"/>
      <c r="G86" s="667"/>
      <c r="H86" s="667"/>
      <c r="I86" s="780"/>
      <c r="J86" s="411" t="s">
        <v>58</v>
      </c>
      <c r="K86" s="410">
        <f>M86/'生產管理報表 7-1 (週)'!$B$175</f>
        <v>0</v>
      </c>
      <c r="L86" s="411" t="s">
        <v>59</v>
      </c>
      <c r="M86" s="385">
        <f>SUM(M81:M85)</f>
        <v>0</v>
      </c>
      <c r="N86" s="754"/>
      <c r="O86" s="755"/>
      <c r="P86" s="756"/>
      <c r="V86" s="282"/>
      <c r="W86" s="282"/>
      <c r="X86" s="282"/>
      <c r="Y86" s="282"/>
      <c r="Z86" s="282"/>
      <c r="AA86" s="282"/>
      <c r="AB86" s="282"/>
      <c r="AC86" s="282"/>
      <c r="AD86" s="282"/>
      <c r="AE86" s="282"/>
      <c r="AF86" s="282"/>
      <c r="AG86" s="282"/>
      <c r="AH86" s="282"/>
      <c r="AI86" s="282"/>
      <c r="AJ86" s="282"/>
    </row>
    <row r="87" spans="1:75" ht="15.75" customHeight="1" thickTop="1">
      <c r="A87" s="765" t="s">
        <v>846</v>
      </c>
      <c r="B87" s="765"/>
      <c r="C87" s="765"/>
      <c r="D87" s="765"/>
      <c r="E87" s="765"/>
      <c r="F87" s="765"/>
      <c r="G87" s="765"/>
      <c r="H87" s="765"/>
      <c r="I87" s="765"/>
      <c r="J87" s="765"/>
      <c r="K87" s="765"/>
      <c r="L87" s="765"/>
      <c r="M87" s="765"/>
    </row>
    <row r="88" spans="1:75" s="141" customFormat="1" ht="15.75" customHeight="1">
      <c r="A88" s="683"/>
      <c r="B88" s="683"/>
      <c r="C88" s="683"/>
      <c r="D88" s="683"/>
      <c r="E88" s="683"/>
      <c r="F88" s="683"/>
      <c r="G88" s="683"/>
      <c r="H88" s="683"/>
      <c r="I88" s="683"/>
      <c r="J88" s="683"/>
      <c r="K88" s="683"/>
      <c r="L88" s="683"/>
      <c r="M88" s="683"/>
    </row>
    <row r="89" spans="1:75" ht="15.75" customHeight="1">
      <c r="A89" s="684" t="s">
        <v>194</v>
      </c>
      <c r="B89" s="677">
        <v>1</v>
      </c>
      <c r="C89" s="678"/>
      <c r="D89" s="677">
        <v>2</v>
      </c>
      <c r="E89" s="678"/>
      <c r="F89" s="677">
        <v>3</v>
      </c>
      <c r="G89" s="678"/>
      <c r="H89" s="651">
        <v>4</v>
      </c>
      <c r="I89" s="652"/>
      <c r="J89" s="651">
        <v>5</v>
      </c>
      <c r="K89" s="652"/>
      <c r="L89" s="651">
        <v>6</v>
      </c>
      <c r="M89" s="652"/>
      <c r="N89" s="651">
        <v>7</v>
      </c>
      <c r="O89" s="652"/>
      <c r="P89" s="651">
        <v>8</v>
      </c>
      <c r="Q89" s="652"/>
    </row>
    <row r="90" spans="1:75" ht="15.75" customHeight="1">
      <c r="A90" s="685"/>
      <c r="B90" s="679" t="s">
        <v>265</v>
      </c>
      <c r="C90" s="680"/>
      <c r="D90" s="679" t="s">
        <v>216</v>
      </c>
      <c r="E90" s="680"/>
      <c r="F90" s="679" t="s">
        <v>169</v>
      </c>
      <c r="G90" s="680"/>
      <c r="H90" s="681" t="s">
        <v>656</v>
      </c>
      <c r="I90" s="682"/>
      <c r="J90" s="681" t="s">
        <v>192</v>
      </c>
      <c r="K90" s="682"/>
      <c r="L90" s="681" t="s">
        <v>170</v>
      </c>
      <c r="M90" s="682"/>
      <c r="N90" s="681" t="s">
        <v>193</v>
      </c>
      <c r="O90" s="682"/>
      <c r="P90" s="763" t="s">
        <v>221</v>
      </c>
      <c r="Q90" s="764"/>
    </row>
    <row r="92" spans="1:75" s="286" customFormat="1" ht="15.75" customHeight="1">
      <c r="A92" s="651" t="s">
        <v>194</v>
      </c>
      <c r="B92" s="652"/>
      <c r="C92" s="285" t="s">
        <v>47</v>
      </c>
      <c r="D92" s="766" t="s">
        <v>12</v>
      </c>
      <c r="E92" s="675"/>
      <c r="F92" s="767"/>
      <c r="G92" s="768" t="s">
        <v>53</v>
      </c>
      <c r="H92" s="769"/>
      <c r="I92" s="770"/>
      <c r="J92" s="285" t="s">
        <v>54</v>
      </c>
      <c r="K92" s="285" t="s">
        <v>55</v>
      </c>
      <c r="L92" s="285" t="s">
        <v>56</v>
      </c>
      <c r="M92" s="285" t="s">
        <v>11</v>
      </c>
      <c r="N92" s="285" t="s">
        <v>354</v>
      </c>
      <c r="O92" s="771" t="s">
        <v>51</v>
      </c>
      <c r="P92" s="772"/>
    </row>
    <row r="93" spans="1:75" ht="20.100000000000001" customHeight="1">
      <c r="A93" s="773">
        <v>1</v>
      </c>
      <c r="B93" s="776" t="s">
        <v>344</v>
      </c>
      <c r="C93" s="287">
        <v>1</v>
      </c>
      <c r="D93" s="288"/>
      <c r="E93" s="289"/>
      <c r="F93" s="289"/>
      <c r="G93" s="288"/>
      <c r="H93" s="289"/>
      <c r="I93" s="290"/>
      <c r="J93" s="287"/>
      <c r="K93" s="293"/>
      <c r="L93" s="287"/>
      <c r="M93" s="381">
        <f>L93*J93</f>
        <v>0</v>
      </c>
      <c r="N93" s="294"/>
      <c r="O93" s="702"/>
      <c r="P93" s="703"/>
      <c r="S93" s="403"/>
      <c r="T93" s="402"/>
    </row>
    <row r="94" spans="1:75" ht="20.100000000000001" customHeight="1">
      <c r="A94" s="774"/>
      <c r="B94" s="777"/>
      <c r="C94" s="287">
        <v>2</v>
      </c>
      <c r="D94" s="288"/>
      <c r="E94" s="289"/>
      <c r="F94" s="290"/>
      <c r="G94" s="288"/>
      <c r="H94" s="289"/>
      <c r="I94" s="290"/>
      <c r="J94" s="287"/>
      <c r="K94" s="293"/>
      <c r="L94" s="287"/>
      <c r="M94" s="381">
        <f t="shared" ref="M94:M97" si="9">L94*J94</f>
        <v>0</v>
      </c>
      <c r="N94" s="294"/>
      <c r="O94" s="779"/>
      <c r="P94" s="753"/>
      <c r="S94" s="402"/>
      <c r="T94" s="402"/>
      <c r="V94" s="282"/>
      <c r="W94" s="282"/>
      <c r="X94" s="282"/>
      <c r="Y94" s="282"/>
      <c r="Z94" s="282"/>
      <c r="AA94" s="282"/>
      <c r="AB94" s="282"/>
      <c r="AC94" s="282"/>
      <c r="AD94" s="282"/>
      <c r="AE94" s="282"/>
      <c r="AF94" s="282"/>
      <c r="AG94" s="282"/>
      <c r="AH94" s="282"/>
      <c r="AI94" s="282"/>
      <c r="AJ94" s="282"/>
      <c r="AK94" s="282"/>
      <c r="AL94" s="282"/>
      <c r="AM94" s="282"/>
      <c r="AN94" s="282"/>
      <c r="AO94" s="282"/>
      <c r="AP94" s="282"/>
      <c r="AQ94" s="282"/>
      <c r="AR94" s="282"/>
      <c r="AS94" s="282"/>
      <c r="AT94" s="282"/>
      <c r="AU94" s="282"/>
      <c r="AV94" s="282"/>
      <c r="AW94" s="282"/>
      <c r="AX94" s="282"/>
      <c r="AY94" s="282"/>
      <c r="AZ94" s="282"/>
      <c r="BA94" s="282"/>
      <c r="BB94" s="282"/>
      <c r="BC94" s="282"/>
      <c r="BD94" s="282"/>
      <c r="BE94" s="282"/>
      <c r="BF94" s="282"/>
      <c r="BG94" s="282"/>
      <c r="BH94" s="282"/>
      <c r="BI94" s="282"/>
      <c r="BJ94" s="282"/>
      <c r="BK94" s="282"/>
      <c r="BL94" s="282"/>
      <c r="BM94" s="282"/>
      <c r="BN94" s="282"/>
      <c r="BO94" s="282"/>
      <c r="BP94" s="282"/>
      <c r="BQ94" s="282"/>
      <c r="BR94" s="282"/>
      <c r="BS94" s="282"/>
      <c r="BT94" s="282"/>
      <c r="BU94" s="282"/>
      <c r="BV94" s="282"/>
      <c r="BW94" s="282"/>
    </row>
    <row r="95" spans="1:75" ht="20.100000000000001" customHeight="1">
      <c r="A95" s="774"/>
      <c r="B95" s="777"/>
      <c r="C95" s="287">
        <v>3</v>
      </c>
      <c r="D95" s="288"/>
      <c r="E95" s="289"/>
      <c r="F95" s="290"/>
      <c r="G95" s="288"/>
      <c r="H95" s="289"/>
      <c r="I95" s="290"/>
      <c r="J95" s="287"/>
      <c r="K95" s="293"/>
      <c r="L95" s="287"/>
      <c r="M95" s="381">
        <f t="shared" si="9"/>
        <v>0</v>
      </c>
      <c r="N95" s="294"/>
      <c r="O95" s="779"/>
      <c r="P95" s="753"/>
      <c r="S95" s="403"/>
      <c r="T95" s="402"/>
      <c r="V95" s="282"/>
      <c r="W95" s="282"/>
      <c r="X95" s="282"/>
      <c r="Y95" s="282"/>
      <c r="Z95" s="282"/>
      <c r="AA95" s="282"/>
      <c r="AB95" s="282"/>
      <c r="AC95" s="282"/>
      <c r="AD95" s="282"/>
      <c r="AE95" s="282"/>
      <c r="AF95" s="282"/>
      <c r="AG95" s="282"/>
      <c r="AH95" s="282"/>
      <c r="AI95" s="282"/>
      <c r="AJ95" s="282"/>
      <c r="AK95" s="282"/>
      <c r="AL95" s="282"/>
      <c r="AM95" s="282"/>
      <c r="AN95" s="282"/>
      <c r="AO95" s="282"/>
      <c r="AP95" s="282"/>
      <c r="AQ95" s="282"/>
      <c r="AR95" s="282"/>
      <c r="AS95" s="282"/>
      <c r="AT95" s="282"/>
      <c r="AU95" s="282"/>
      <c r="AV95" s="282"/>
      <c r="AW95" s="282"/>
      <c r="AX95" s="282"/>
      <c r="AY95" s="282"/>
      <c r="AZ95" s="282"/>
      <c r="BA95" s="282"/>
      <c r="BB95" s="282"/>
      <c r="BC95" s="282"/>
      <c r="BD95" s="282"/>
      <c r="BE95" s="282"/>
      <c r="BF95" s="282"/>
      <c r="BG95" s="282"/>
      <c r="BH95" s="282"/>
      <c r="BI95" s="282"/>
      <c r="BJ95" s="282"/>
      <c r="BK95" s="282"/>
      <c r="BL95" s="282"/>
      <c r="BM95" s="282"/>
      <c r="BN95" s="282"/>
      <c r="BO95" s="282"/>
      <c r="BP95" s="282"/>
      <c r="BQ95" s="282"/>
      <c r="BR95" s="282"/>
      <c r="BS95" s="282"/>
      <c r="BT95" s="282"/>
      <c r="BU95" s="282"/>
      <c r="BV95" s="282"/>
      <c r="BW95" s="282"/>
    </row>
    <row r="96" spans="1:75" ht="20.100000000000001" customHeight="1">
      <c r="A96" s="774"/>
      <c r="B96" s="777"/>
      <c r="C96" s="287">
        <v>4</v>
      </c>
      <c r="D96" s="288"/>
      <c r="E96" s="289"/>
      <c r="F96" s="290"/>
      <c r="G96" s="288"/>
      <c r="H96" s="289"/>
      <c r="I96" s="290"/>
      <c r="J96" s="287"/>
      <c r="K96" s="293"/>
      <c r="L96" s="287"/>
      <c r="M96" s="381">
        <f t="shared" si="9"/>
        <v>0</v>
      </c>
      <c r="N96" s="294"/>
      <c r="O96" s="779"/>
      <c r="P96" s="753"/>
      <c r="S96" s="402"/>
      <c r="T96" s="402"/>
      <c r="V96" s="282"/>
      <c r="W96" s="282"/>
      <c r="X96" s="282"/>
      <c r="Y96" s="282"/>
      <c r="Z96" s="282"/>
      <c r="AA96" s="282"/>
      <c r="AB96" s="282"/>
      <c r="AC96" s="282"/>
      <c r="AD96" s="282"/>
      <c r="AE96" s="282"/>
      <c r="AF96" s="282"/>
      <c r="AG96" s="282"/>
      <c r="AH96" s="282"/>
      <c r="AI96" s="282"/>
      <c r="AJ96" s="282"/>
      <c r="AK96" s="282"/>
      <c r="AL96" s="282"/>
      <c r="AM96" s="282"/>
      <c r="AN96" s="282"/>
      <c r="AO96" s="282"/>
      <c r="AP96" s="282"/>
      <c r="AQ96" s="282"/>
      <c r="AR96" s="282"/>
      <c r="AS96" s="282"/>
      <c r="AT96" s="282"/>
      <c r="AU96" s="282"/>
      <c r="AV96" s="282"/>
      <c r="AW96" s="282"/>
      <c r="AX96" s="282"/>
      <c r="AY96" s="282"/>
      <c r="AZ96" s="282"/>
      <c r="BA96" s="282"/>
      <c r="BB96" s="282"/>
      <c r="BC96" s="282"/>
      <c r="BD96" s="282"/>
      <c r="BE96" s="282"/>
      <c r="BF96" s="282"/>
      <c r="BG96" s="282"/>
      <c r="BH96" s="282"/>
      <c r="BI96" s="282"/>
      <c r="BJ96" s="282"/>
      <c r="BK96" s="282"/>
      <c r="BL96" s="282"/>
      <c r="BM96" s="282"/>
      <c r="BN96" s="282"/>
      <c r="BO96" s="282"/>
      <c r="BP96" s="282"/>
      <c r="BQ96" s="282"/>
      <c r="BR96" s="282"/>
      <c r="BS96" s="282"/>
      <c r="BT96" s="282"/>
      <c r="BU96" s="282"/>
      <c r="BV96" s="282"/>
      <c r="BW96" s="282"/>
    </row>
    <row r="97" spans="1:75" ht="20.100000000000001" customHeight="1" thickBot="1">
      <c r="A97" s="774"/>
      <c r="B97" s="777"/>
      <c r="C97" s="287">
        <v>5</v>
      </c>
      <c r="D97" s="295"/>
      <c r="E97" s="296"/>
      <c r="F97" s="297"/>
      <c r="G97" s="288"/>
      <c r="H97" s="289"/>
      <c r="I97" s="319"/>
      <c r="J97" s="298"/>
      <c r="K97" s="299"/>
      <c r="L97" s="298"/>
      <c r="M97" s="382">
        <f t="shared" si="9"/>
        <v>0</v>
      </c>
      <c r="N97" s="294"/>
      <c r="O97" s="779"/>
      <c r="P97" s="753"/>
      <c r="S97" s="403"/>
      <c r="T97" s="402"/>
      <c r="V97" s="282"/>
      <c r="W97" s="282"/>
      <c r="X97" s="282"/>
      <c r="Y97" s="282"/>
      <c r="Z97" s="282"/>
      <c r="AA97" s="282"/>
      <c r="AB97" s="282"/>
      <c r="AC97" s="282"/>
      <c r="AD97" s="282"/>
      <c r="AE97" s="282"/>
      <c r="AF97" s="282"/>
      <c r="AG97" s="282"/>
      <c r="AH97" s="282"/>
      <c r="AI97" s="282"/>
      <c r="AJ97" s="282"/>
      <c r="AK97" s="282"/>
      <c r="AL97" s="282"/>
      <c r="AM97" s="282"/>
      <c r="AN97" s="282"/>
      <c r="AO97" s="282"/>
      <c r="AP97" s="282"/>
      <c r="AQ97" s="282"/>
      <c r="AR97" s="282"/>
      <c r="AS97" s="282"/>
      <c r="AT97" s="282"/>
      <c r="AU97" s="282"/>
      <c r="AV97" s="282"/>
      <c r="AW97" s="282"/>
      <c r="AX97" s="282"/>
      <c r="AY97" s="282"/>
      <c r="AZ97" s="282"/>
      <c r="BA97" s="282"/>
      <c r="BB97" s="282"/>
      <c r="BC97" s="282"/>
      <c r="BD97" s="282"/>
      <c r="BE97" s="282"/>
      <c r="BF97" s="282"/>
      <c r="BG97" s="282"/>
      <c r="BH97" s="282"/>
      <c r="BI97" s="282"/>
      <c r="BJ97" s="282"/>
      <c r="BK97" s="282"/>
      <c r="BL97" s="282"/>
      <c r="BM97" s="282"/>
      <c r="BN97" s="282"/>
      <c r="BO97" s="282"/>
      <c r="BP97" s="282"/>
      <c r="BQ97" s="282"/>
      <c r="BR97" s="282"/>
      <c r="BS97" s="282"/>
      <c r="BT97" s="282"/>
      <c r="BU97" s="282"/>
      <c r="BV97" s="282"/>
      <c r="BW97" s="282"/>
    </row>
    <row r="98" spans="1:75" ht="15.75" customHeight="1" thickTop="1" thickBot="1">
      <c r="A98" s="775"/>
      <c r="B98" s="778"/>
      <c r="C98" s="666"/>
      <c r="D98" s="667"/>
      <c r="E98" s="667"/>
      <c r="F98" s="667"/>
      <c r="G98" s="667"/>
      <c r="H98" s="667"/>
      <c r="I98" s="780"/>
      <c r="J98" s="409" t="s">
        <v>58</v>
      </c>
      <c r="K98" s="410">
        <f>M98/'生產管理報表 7-1 (週)'!$B$186</f>
        <v>0</v>
      </c>
      <c r="L98" s="409" t="s">
        <v>59</v>
      </c>
      <c r="M98" s="383">
        <f>SUM(M93:M97)</f>
        <v>0</v>
      </c>
      <c r="N98" s="742"/>
      <c r="O98" s="743"/>
      <c r="P98" s="744"/>
      <c r="S98" s="402"/>
      <c r="V98" s="282"/>
      <c r="W98" s="282"/>
      <c r="X98" s="282"/>
      <c r="Y98" s="282"/>
      <c r="Z98" s="282"/>
      <c r="AA98" s="282"/>
      <c r="AB98" s="282"/>
      <c r="AC98" s="282"/>
      <c r="AD98" s="282"/>
      <c r="AE98" s="282"/>
      <c r="AF98" s="282"/>
      <c r="AG98" s="282"/>
      <c r="AH98" s="282"/>
      <c r="AI98" s="282"/>
      <c r="AJ98" s="282"/>
      <c r="AK98" s="282"/>
      <c r="AL98" s="282"/>
      <c r="AM98" s="282"/>
      <c r="AN98" s="282"/>
      <c r="AO98" s="282"/>
      <c r="AP98" s="282"/>
      <c r="AQ98" s="282"/>
      <c r="AR98" s="282"/>
      <c r="AS98" s="282"/>
      <c r="AT98" s="282"/>
      <c r="AU98" s="282"/>
      <c r="AV98" s="282"/>
      <c r="AW98" s="282"/>
      <c r="AX98" s="282"/>
      <c r="AY98" s="282"/>
      <c r="AZ98" s="282"/>
      <c r="BA98" s="282"/>
      <c r="BB98" s="282"/>
      <c r="BC98" s="282"/>
      <c r="BD98" s="282"/>
      <c r="BE98" s="282"/>
      <c r="BF98" s="282"/>
      <c r="BG98" s="282"/>
      <c r="BH98" s="282"/>
      <c r="BI98" s="282"/>
      <c r="BJ98" s="282"/>
      <c r="BK98" s="282"/>
      <c r="BL98" s="282"/>
      <c r="BM98" s="282"/>
      <c r="BN98" s="282"/>
      <c r="BO98" s="282"/>
      <c r="BP98" s="282"/>
      <c r="BQ98" s="282"/>
      <c r="BR98" s="282"/>
      <c r="BS98" s="282"/>
      <c r="BT98" s="282"/>
      <c r="BU98" s="282"/>
      <c r="BV98" s="282"/>
      <c r="BW98" s="282"/>
    </row>
    <row r="99" spans="1:75" ht="15.75" customHeight="1" thickTop="1">
      <c r="D99" s="284"/>
      <c r="E99" s="284"/>
      <c r="F99" s="284"/>
      <c r="G99" s="284"/>
      <c r="H99" s="284"/>
      <c r="I99" s="284"/>
      <c r="J99" s="284"/>
      <c r="K99" s="284"/>
      <c r="L99" s="284"/>
      <c r="M99" s="284"/>
      <c r="N99" s="302"/>
      <c r="O99" s="302"/>
      <c r="P99" s="302"/>
      <c r="S99" s="403"/>
      <c r="V99" s="282"/>
      <c r="W99" s="282"/>
      <c r="X99" s="282"/>
      <c r="Y99" s="282"/>
      <c r="Z99" s="282"/>
      <c r="AA99" s="282"/>
      <c r="AB99" s="282"/>
      <c r="AC99" s="282"/>
      <c r="AD99" s="282"/>
      <c r="AE99" s="282"/>
      <c r="AF99" s="282"/>
      <c r="AG99" s="282"/>
      <c r="AH99" s="282"/>
      <c r="AI99" s="282"/>
      <c r="AJ99" s="282"/>
      <c r="AK99" s="282"/>
      <c r="AL99" s="282"/>
      <c r="AM99" s="282"/>
      <c r="AN99" s="282"/>
      <c r="AO99" s="282"/>
      <c r="AP99" s="282"/>
      <c r="AQ99" s="282"/>
      <c r="AR99" s="282"/>
      <c r="AS99" s="282"/>
      <c r="AT99" s="282"/>
      <c r="AU99" s="282"/>
      <c r="AV99" s="282"/>
      <c r="AW99" s="282"/>
      <c r="AX99" s="282"/>
      <c r="AY99" s="282"/>
      <c r="AZ99" s="282"/>
      <c r="BA99" s="282"/>
      <c r="BB99" s="282"/>
      <c r="BC99" s="282"/>
      <c r="BD99" s="282"/>
      <c r="BE99" s="282"/>
      <c r="BF99" s="282"/>
      <c r="BG99" s="282"/>
      <c r="BH99" s="282"/>
      <c r="BI99" s="282"/>
      <c r="BJ99" s="282"/>
      <c r="BK99" s="282"/>
      <c r="BL99" s="282"/>
      <c r="BM99" s="282"/>
      <c r="BN99" s="282"/>
      <c r="BO99" s="282"/>
      <c r="BP99" s="282"/>
      <c r="BQ99" s="282"/>
      <c r="BR99" s="282"/>
      <c r="BS99" s="282"/>
      <c r="BT99" s="282"/>
      <c r="BU99" s="282"/>
      <c r="BV99" s="282"/>
      <c r="BW99" s="282"/>
    </row>
    <row r="100" spans="1:75" ht="15.75" customHeight="1">
      <c r="A100" s="651" t="s">
        <v>194</v>
      </c>
      <c r="B100" s="652"/>
      <c r="C100" s="303" t="s">
        <v>47</v>
      </c>
      <c r="D100" s="674" t="s">
        <v>12</v>
      </c>
      <c r="E100" s="675"/>
      <c r="F100" s="676"/>
      <c r="G100" s="674" t="s">
        <v>53</v>
      </c>
      <c r="H100" s="675"/>
      <c r="I100" s="676"/>
      <c r="J100" s="305" t="s">
        <v>54</v>
      </c>
      <c r="K100" s="305" t="s">
        <v>55</v>
      </c>
      <c r="L100" s="305" t="s">
        <v>56</v>
      </c>
      <c r="M100" s="305" t="s">
        <v>11</v>
      </c>
      <c r="N100" s="306" t="s">
        <v>354</v>
      </c>
      <c r="O100" s="745" t="s">
        <v>51</v>
      </c>
      <c r="P100" s="746"/>
      <c r="S100" s="402"/>
      <c r="V100" s="282"/>
      <c r="W100" s="282"/>
      <c r="X100" s="282"/>
      <c r="Y100" s="282"/>
      <c r="Z100" s="282"/>
      <c r="AA100" s="282"/>
      <c r="AB100" s="282"/>
      <c r="AC100" s="282"/>
      <c r="AD100" s="282"/>
      <c r="AE100" s="282"/>
      <c r="AF100" s="282"/>
      <c r="AG100" s="282"/>
      <c r="AH100" s="282"/>
      <c r="AI100" s="282"/>
      <c r="AJ100" s="282"/>
    </row>
    <row r="101" spans="1:75" ht="20.100000000000001" customHeight="1">
      <c r="A101" s="773">
        <v>2</v>
      </c>
      <c r="B101" s="776" t="s">
        <v>217</v>
      </c>
      <c r="C101" s="307">
        <v>1</v>
      </c>
      <c r="D101" s="288"/>
      <c r="E101" s="289"/>
      <c r="F101" s="290"/>
      <c r="G101" s="288"/>
      <c r="H101" s="289"/>
      <c r="I101" s="290"/>
      <c r="J101" s="308"/>
      <c r="K101" s="309"/>
      <c r="L101" s="308"/>
      <c r="M101" s="310">
        <f t="shared" ref="M101:M105" si="10">L101*J101</f>
        <v>0</v>
      </c>
      <c r="N101" s="311"/>
      <c r="O101" s="747"/>
      <c r="P101" s="748"/>
      <c r="S101" s="403"/>
      <c r="V101" s="282"/>
      <c r="W101" s="282"/>
      <c r="X101" s="282"/>
      <c r="Y101" s="282"/>
      <c r="Z101" s="282"/>
      <c r="AA101" s="282"/>
      <c r="AB101" s="282"/>
      <c r="AC101" s="282"/>
      <c r="AD101" s="282"/>
      <c r="AE101" s="282"/>
      <c r="AF101" s="282"/>
      <c r="AG101" s="282"/>
      <c r="AH101" s="282"/>
      <c r="AI101" s="282"/>
      <c r="AJ101" s="282"/>
    </row>
    <row r="102" spans="1:75" ht="20.100000000000001" customHeight="1">
      <c r="A102" s="774"/>
      <c r="B102" s="777"/>
      <c r="C102" s="307">
        <v>2</v>
      </c>
      <c r="D102" s="288"/>
      <c r="E102" s="289"/>
      <c r="F102" s="290"/>
      <c r="G102" s="288"/>
      <c r="H102" s="289"/>
      <c r="I102" s="290"/>
      <c r="J102" s="308"/>
      <c r="K102" s="309"/>
      <c r="L102" s="308"/>
      <c r="M102" s="310">
        <f t="shared" si="10"/>
        <v>0</v>
      </c>
      <c r="N102" s="311"/>
      <c r="O102" s="747"/>
      <c r="P102" s="748"/>
      <c r="S102" s="402"/>
      <c r="V102" s="282"/>
      <c r="W102" s="282"/>
      <c r="X102" s="282"/>
      <c r="Y102" s="282"/>
      <c r="Z102" s="282"/>
      <c r="AA102" s="282"/>
      <c r="AB102" s="282"/>
      <c r="AC102" s="282"/>
      <c r="AD102" s="282"/>
      <c r="AE102" s="282"/>
      <c r="AF102" s="282"/>
      <c r="AG102" s="282"/>
      <c r="AH102" s="282"/>
      <c r="AI102" s="282"/>
      <c r="AJ102" s="282"/>
    </row>
    <row r="103" spans="1:75" ht="20.100000000000001" customHeight="1">
      <c r="A103" s="774"/>
      <c r="B103" s="777"/>
      <c r="C103" s="307">
        <v>3</v>
      </c>
      <c r="D103" s="288"/>
      <c r="E103" s="289"/>
      <c r="F103" s="290"/>
      <c r="G103" s="288"/>
      <c r="H103" s="289"/>
      <c r="I103" s="290"/>
      <c r="J103" s="308"/>
      <c r="K103" s="309"/>
      <c r="L103" s="308"/>
      <c r="M103" s="310">
        <f t="shared" si="10"/>
        <v>0</v>
      </c>
      <c r="N103" s="311"/>
      <c r="O103" s="747"/>
      <c r="P103" s="748"/>
      <c r="S103" s="403"/>
      <c r="V103" s="282"/>
      <c r="W103" s="282"/>
      <c r="X103" s="282"/>
      <c r="Y103" s="282"/>
      <c r="Z103" s="282"/>
      <c r="AA103" s="282"/>
      <c r="AB103" s="282"/>
      <c r="AC103" s="282"/>
      <c r="AD103" s="282"/>
      <c r="AE103" s="282"/>
      <c r="AF103" s="282"/>
      <c r="AG103" s="282"/>
      <c r="AH103" s="282"/>
    </row>
    <row r="104" spans="1:75" ht="20.100000000000001" customHeight="1">
      <c r="A104" s="774"/>
      <c r="B104" s="777"/>
      <c r="C104" s="307">
        <v>4</v>
      </c>
      <c r="D104" s="288"/>
      <c r="E104" s="289"/>
      <c r="F104" s="290"/>
      <c r="G104" s="288"/>
      <c r="H104" s="289"/>
      <c r="I104" s="290"/>
      <c r="J104" s="308"/>
      <c r="K104" s="309"/>
      <c r="L104" s="308"/>
      <c r="M104" s="310">
        <f t="shared" si="10"/>
        <v>0</v>
      </c>
      <c r="N104" s="311"/>
      <c r="O104" s="747"/>
      <c r="P104" s="748"/>
      <c r="S104" s="402"/>
      <c r="V104" s="282"/>
      <c r="W104" s="282"/>
      <c r="X104" s="282"/>
      <c r="Y104" s="282"/>
      <c r="Z104" s="282"/>
      <c r="AA104" s="282"/>
      <c r="AB104" s="282"/>
      <c r="AC104" s="282"/>
      <c r="AD104" s="282"/>
      <c r="AE104" s="282"/>
      <c r="AF104" s="282"/>
      <c r="AG104" s="282"/>
      <c r="AH104" s="282"/>
    </row>
    <row r="105" spans="1:75" ht="20.100000000000001" customHeight="1" thickBot="1">
      <c r="A105" s="774"/>
      <c r="B105" s="777"/>
      <c r="C105" s="313">
        <v>5</v>
      </c>
      <c r="D105" s="295"/>
      <c r="E105" s="296"/>
      <c r="F105" s="297"/>
      <c r="G105" s="295"/>
      <c r="H105" s="296"/>
      <c r="I105" s="297"/>
      <c r="J105" s="314"/>
      <c r="K105" s="315"/>
      <c r="L105" s="314"/>
      <c r="M105" s="316">
        <f t="shared" si="10"/>
        <v>0</v>
      </c>
      <c r="N105" s="317"/>
      <c r="O105" s="747"/>
      <c r="P105" s="748"/>
      <c r="V105" s="282"/>
      <c r="W105" s="282"/>
      <c r="X105" s="282"/>
      <c r="Y105" s="282"/>
      <c r="Z105" s="282"/>
      <c r="AA105" s="282"/>
      <c r="AB105" s="282"/>
      <c r="AC105" s="282"/>
      <c r="AD105" s="282"/>
      <c r="AE105" s="282"/>
      <c r="AF105" s="282"/>
      <c r="AG105" s="282"/>
      <c r="AH105" s="282"/>
    </row>
    <row r="106" spans="1:75" ht="15.75" customHeight="1" thickTop="1" thickBot="1">
      <c r="A106" s="775"/>
      <c r="B106" s="778"/>
      <c r="C106" s="666"/>
      <c r="D106" s="667"/>
      <c r="E106" s="667"/>
      <c r="F106" s="667"/>
      <c r="G106" s="667"/>
      <c r="H106" s="667"/>
      <c r="I106" s="780"/>
      <c r="J106" s="409" t="s">
        <v>58</v>
      </c>
      <c r="K106" s="410">
        <f>M106/'生產管理報表 7-1 (週)'!$B$186</f>
        <v>0</v>
      </c>
      <c r="L106" s="409" t="s">
        <v>59</v>
      </c>
      <c r="M106" s="301">
        <f>SUM(M101:M105)</f>
        <v>0</v>
      </c>
      <c r="N106" s="749"/>
      <c r="O106" s="750"/>
      <c r="P106" s="751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2"/>
      <c r="AG106" s="282"/>
      <c r="AH106" s="282"/>
    </row>
    <row r="107" spans="1:75" ht="15.75" customHeight="1" thickTop="1">
      <c r="D107" s="284"/>
      <c r="E107" s="284"/>
      <c r="F107" s="284"/>
      <c r="G107" s="284"/>
      <c r="H107" s="284"/>
      <c r="I107" s="284"/>
      <c r="J107" s="284"/>
      <c r="K107" s="284"/>
      <c r="L107" s="284"/>
      <c r="M107" s="284"/>
      <c r="N107" s="318"/>
      <c r="O107" s="318"/>
      <c r="P107" s="318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2"/>
      <c r="AG107" s="282"/>
      <c r="AH107" s="282"/>
    </row>
    <row r="108" spans="1:75" ht="15.75" customHeight="1">
      <c r="A108" s="651" t="s">
        <v>194</v>
      </c>
      <c r="B108" s="652"/>
      <c r="C108" s="303" t="s">
        <v>47</v>
      </c>
      <c r="D108" s="674" t="s">
        <v>12</v>
      </c>
      <c r="E108" s="675"/>
      <c r="F108" s="676"/>
      <c r="G108" s="674" t="s">
        <v>53</v>
      </c>
      <c r="H108" s="675"/>
      <c r="I108" s="767"/>
      <c r="J108" s="304" t="s">
        <v>54</v>
      </c>
      <c r="K108" s="305" t="s">
        <v>55</v>
      </c>
      <c r="L108" s="305" t="s">
        <v>56</v>
      </c>
      <c r="M108" s="305" t="s">
        <v>11</v>
      </c>
      <c r="N108" s="306" t="s">
        <v>354</v>
      </c>
      <c r="O108" s="757" t="s">
        <v>51</v>
      </c>
      <c r="P108" s="758"/>
      <c r="V108" s="282"/>
      <c r="W108" s="282"/>
      <c r="X108" s="282"/>
      <c r="Y108" s="282"/>
      <c r="Z108" s="282"/>
      <c r="AA108" s="282"/>
      <c r="AB108" s="282"/>
      <c r="AC108" s="282"/>
      <c r="AD108" s="282"/>
      <c r="AE108" s="282"/>
      <c r="AF108" s="282"/>
      <c r="AG108" s="282"/>
      <c r="AH108" s="282"/>
      <c r="AI108" s="282"/>
      <c r="AJ108" s="282"/>
    </row>
    <row r="109" spans="1:75" ht="20.100000000000001" customHeight="1">
      <c r="A109" s="773">
        <v>3</v>
      </c>
      <c r="B109" s="776" t="s">
        <v>610</v>
      </c>
      <c r="C109" s="307">
        <v>1</v>
      </c>
      <c r="D109" s="288"/>
      <c r="E109" s="289"/>
      <c r="F109" s="290"/>
      <c r="G109" s="288"/>
      <c r="H109" s="289"/>
      <c r="I109" s="290"/>
      <c r="J109" s="308"/>
      <c r="K109" s="309"/>
      <c r="L109" s="308"/>
      <c r="M109" s="384">
        <f t="shared" ref="M109:M113" si="11">L109*J109</f>
        <v>0</v>
      </c>
      <c r="N109" s="321"/>
      <c r="O109" s="752"/>
      <c r="P109" s="753"/>
      <c r="V109" s="282"/>
      <c r="W109" s="282"/>
      <c r="X109" s="282"/>
      <c r="Y109" s="282"/>
      <c r="Z109" s="282"/>
      <c r="AA109" s="282"/>
      <c r="AB109" s="282"/>
      <c r="AC109" s="282"/>
      <c r="AD109" s="282"/>
      <c r="AE109" s="282"/>
      <c r="AF109" s="282"/>
      <c r="AG109" s="282"/>
      <c r="AH109" s="282"/>
      <c r="AI109" s="282"/>
      <c r="AJ109" s="282"/>
    </row>
    <row r="110" spans="1:75" ht="20.100000000000001" customHeight="1">
      <c r="A110" s="774"/>
      <c r="B110" s="777"/>
      <c r="C110" s="307">
        <v>2</v>
      </c>
      <c r="D110" s="288"/>
      <c r="E110" s="289"/>
      <c r="F110" s="290"/>
      <c r="G110" s="288"/>
      <c r="H110" s="289"/>
      <c r="I110" s="290"/>
      <c r="J110" s="308"/>
      <c r="K110" s="309"/>
      <c r="L110" s="308"/>
      <c r="M110" s="384">
        <f t="shared" si="11"/>
        <v>0</v>
      </c>
      <c r="N110" s="321"/>
      <c r="O110" s="752"/>
      <c r="P110" s="753"/>
      <c r="V110" s="282"/>
      <c r="W110" s="282"/>
      <c r="X110" s="282"/>
      <c r="Y110" s="282"/>
      <c r="Z110" s="282"/>
      <c r="AA110" s="282"/>
      <c r="AB110" s="282"/>
      <c r="AC110" s="282"/>
      <c r="AD110" s="282"/>
      <c r="AE110" s="282"/>
      <c r="AF110" s="282"/>
      <c r="AG110" s="282"/>
      <c r="AH110" s="282"/>
      <c r="AI110" s="282"/>
      <c r="AJ110" s="282"/>
    </row>
    <row r="111" spans="1:75" ht="20.100000000000001" customHeight="1">
      <c r="A111" s="774"/>
      <c r="B111" s="777"/>
      <c r="C111" s="307">
        <v>3</v>
      </c>
      <c r="D111" s="288"/>
      <c r="E111" s="289"/>
      <c r="F111" s="290"/>
      <c r="G111" s="288"/>
      <c r="H111" s="289"/>
      <c r="I111" s="290"/>
      <c r="J111" s="308"/>
      <c r="K111" s="309"/>
      <c r="L111" s="308"/>
      <c r="M111" s="384">
        <f t="shared" si="11"/>
        <v>0</v>
      </c>
      <c r="N111" s="321"/>
      <c r="O111" s="752"/>
      <c r="P111" s="753"/>
      <c r="V111" s="282"/>
      <c r="W111" s="282"/>
      <c r="X111" s="282"/>
      <c r="Y111" s="282"/>
      <c r="Z111" s="282"/>
      <c r="AA111" s="282"/>
      <c r="AB111" s="282"/>
      <c r="AC111" s="282"/>
      <c r="AD111" s="282"/>
      <c r="AE111" s="282"/>
      <c r="AF111" s="282"/>
      <c r="AG111" s="282"/>
      <c r="AH111" s="282"/>
      <c r="AI111" s="282"/>
      <c r="AJ111" s="282"/>
    </row>
    <row r="112" spans="1:75" ht="20.100000000000001" customHeight="1">
      <c r="A112" s="774"/>
      <c r="B112" s="777"/>
      <c r="C112" s="307">
        <v>4</v>
      </c>
      <c r="D112" s="288"/>
      <c r="E112" s="289"/>
      <c r="F112" s="290"/>
      <c r="G112" s="288"/>
      <c r="H112" s="289"/>
      <c r="I112" s="319"/>
      <c r="J112" s="320"/>
      <c r="K112" s="309"/>
      <c r="L112" s="308"/>
      <c r="M112" s="384">
        <f t="shared" si="11"/>
        <v>0</v>
      </c>
      <c r="N112" s="321"/>
      <c r="O112" s="752"/>
      <c r="P112" s="753"/>
      <c r="V112" s="282"/>
      <c r="W112" s="282"/>
      <c r="X112" s="282"/>
      <c r="Y112" s="282"/>
      <c r="Z112" s="282"/>
      <c r="AA112" s="282"/>
      <c r="AB112" s="282"/>
      <c r="AC112" s="282"/>
      <c r="AD112" s="282"/>
      <c r="AE112" s="282"/>
      <c r="AF112" s="282"/>
      <c r="AG112" s="282"/>
      <c r="AH112" s="282"/>
      <c r="AI112" s="282"/>
      <c r="AJ112" s="282"/>
    </row>
    <row r="113" spans="1:75" ht="20.100000000000001" customHeight="1" thickBot="1">
      <c r="A113" s="774"/>
      <c r="B113" s="777"/>
      <c r="C113" s="313">
        <v>5</v>
      </c>
      <c r="D113" s="295"/>
      <c r="E113" s="296"/>
      <c r="F113" s="297"/>
      <c r="G113" s="295"/>
      <c r="H113" s="296"/>
      <c r="I113" s="322"/>
      <c r="J113" s="323"/>
      <c r="K113" s="315"/>
      <c r="L113" s="324"/>
      <c r="M113" s="384">
        <f t="shared" si="11"/>
        <v>0</v>
      </c>
      <c r="N113" s="321"/>
      <c r="O113" s="752"/>
      <c r="P113" s="753"/>
      <c r="V113" s="282"/>
      <c r="W113" s="282"/>
      <c r="X113" s="282"/>
      <c r="Y113" s="282"/>
      <c r="Z113" s="282"/>
      <c r="AA113" s="282"/>
      <c r="AB113" s="282"/>
      <c r="AC113" s="282"/>
      <c r="AD113" s="282"/>
      <c r="AE113" s="282"/>
      <c r="AF113" s="282"/>
      <c r="AG113" s="282"/>
      <c r="AH113" s="282"/>
      <c r="AI113" s="282"/>
      <c r="AJ113" s="282"/>
    </row>
    <row r="114" spans="1:75" ht="15.75" customHeight="1" thickTop="1" thickBot="1">
      <c r="A114" s="775"/>
      <c r="B114" s="778"/>
      <c r="C114" s="666"/>
      <c r="D114" s="667"/>
      <c r="E114" s="667"/>
      <c r="F114" s="667"/>
      <c r="G114" s="667"/>
      <c r="H114" s="667"/>
      <c r="I114" s="780"/>
      <c r="J114" s="411" t="s">
        <v>58</v>
      </c>
      <c r="K114" s="410">
        <f>M114/'生產管理報表 7-1 (週)'!$B$186</f>
        <v>0</v>
      </c>
      <c r="L114" s="411" t="s">
        <v>59</v>
      </c>
      <c r="M114" s="385">
        <f>SUM(M109:M113)</f>
        <v>0</v>
      </c>
      <c r="N114" s="754"/>
      <c r="O114" s="755"/>
      <c r="P114" s="756"/>
      <c r="V114" s="282"/>
      <c r="W114" s="282"/>
      <c r="X114" s="282"/>
      <c r="Y114" s="282"/>
      <c r="Z114" s="282"/>
      <c r="AA114" s="282"/>
      <c r="AB114" s="282"/>
      <c r="AC114" s="282"/>
      <c r="AD114" s="282"/>
      <c r="AE114" s="282"/>
      <c r="AF114" s="282"/>
      <c r="AG114" s="282"/>
      <c r="AH114" s="282"/>
      <c r="AI114" s="282"/>
      <c r="AJ114" s="282"/>
    </row>
    <row r="115" spans="1:75" ht="15.75" customHeight="1" thickTop="1">
      <c r="A115" s="765" t="s">
        <v>906</v>
      </c>
      <c r="B115" s="765"/>
      <c r="C115" s="765"/>
      <c r="D115" s="765"/>
      <c r="E115" s="765"/>
      <c r="F115" s="765"/>
      <c r="G115" s="765"/>
      <c r="H115" s="765"/>
      <c r="I115" s="765"/>
      <c r="J115" s="765"/>
      <c r="K115" s="765"/>
      <c r="L115" s="765"/>
      <c r="M115" s="765"/>
    </row>
    <row r="116" spans="1:75" s="141" customFormat="1" ht="15.75" customHeight="1">
      <c r="A116" s="683"/>
      <c r="B116" s="683"/>
      <c r="C116" s="683"/>
      <c r="D116" s="683"/>
      <c r="E116" s="683"/>
      <c r="F116" s="683"/>
      <c r="G116" s="683"/>
      <c r="H116" s="683"/>
      <c r="I116" s="683"/>
      <c r="J116" s="683"/>
      <c r="K116" s="683"/>
      <c r="L116" s="683"/>
      <c r="M116" s="683"/>
    </row>
    <row r="117" spans="1:75" ht="15.75" customHeight="1">
      <c r="A117" s="684" t="s">
        <v>194</v>
      </c>
      <c r="B117" s="677">
        <v>1</v>
      </c>
      <c r="C117" s="678"/>
      <c r="D117" s="677">
        <v>2</v>
      </c>
      <c r="E117" s="678"/>
      <c r="F117" s="677">
        <v>3</v>
      </c>
      <c r="G117" s="678"/>
      <c r="H117" s="651">
        <v>4</v>
      </c>
      <c r="I117" s="652"/>
      <c r="J117" s="651">
        <v>5</v>
      </c>
      <c r="K117" s="652"/>
      <c r="L117" s="651">
        <v>6</v>
      </c>
      <c r="M117" s="652"/>
      <c r="N117" s="651">
        <v>7</v>
      </c>
      <c r="O117" s="652"/>
      <c r="P117" s="651">
        <v>8</v>
      </c>
      <c r="Q117" s="652"/>
    </row>
    <row r="118" spans="1:75" ht="15.75" customHeight="1">
      <c r="A118" s="685"/>
      <c r="B118" s="679" t="s">
        <v>265</v>
      </c>
      <c r="C118" s="680"/>
      <c r="D118" s="679" t="s">
        <v>216</v>
      </c>
      <c r="E118" s="680"/>
      <c r="F118" s="679" t="s">
        <v>169</v>
      </c>
      <c r="G118" s="680"/>
      <c r="H118" s="681" t="s">
        <v>656</v>
      </c>
      <c r="I118" s="682"/>
      <c r="J118" s="681" t="s">
        <v>192</v>
      </c>
      <c r="K118" s="682"/>
      <c r="L118" s="681" t="s">
        <v>170</v>
      </c>
      <c r="M118" s="682"/>
      <c r="N118" s="681" t="s">
        <v>193</v>
      </c>
      <c r="O118" s="682"/>
      <c r="P118" s="763" t="s">
        <v>221</v>
      </c>
      <c r="Q118" s="764"/>
    </row>
    <row r="120" spans="1:75" s="286" customFormat="1" ht="15.75" customHeight="1">
      <c r="A120" s="651" t="s">
        <v>194</v>
      </c>
      <c r="B120" s="652"/>
      <c r="C120" s="285" t="s">
        <v>47</v>
      </c>
      <c r="D120" s="766" t="s">
        <v>12</v>
      </c>
      <c r="E120" s="675"/>
      <c r="F120" s="767"/>
      <c r="G120" s="768" t="s">
        <v>53</v>
      </c>
      <c r="H120" s="769"/>
      <c r="I120" s="770"/>
      <c r="J120" s="285" t="s">
        <v>54</v>
      </c>
      <c r="K120" s="285" t="s">
        <v>55</v>
      </c>
      <c r="L120" s="285" t="s">
        <v>56</v>
      </c>
      <c r="M120" s="285" t="s">
        <v>11</v>
      </c>
      <c r="N120" s="285" t="s">
        <v>354</v>
      </c>
      <c r="O120" s="771" t="s">
        <v>51</v>
      </c>
      <c r="P120" s="772"/>
    </row>
    <row r="121" spans="1:75" ht="20.100000000000001" customHeight="1">
      <c r="A121" s="773">
        <v>1</v>
      </c>
      <c r="B121" s="776" t="s">
        <v>344</v>
      </c>
      <c r="C121" s="287">
        <v>1</v>
      </c>
      <c r="D121" s="288"/>
      <c r="E121" s="289"/>
      <c r="F121" s="289"/>
      <c r="G121" s="288"/>
      <c r="H121" s="289"/>
      <c r="I121" s="290"/>
      <c r="J121" s="287"/>
      <c r="K121" s="293"/>
      <c r="L121" s="287"/>
      <c r="M121" s="381">
        <f>L121*J121</f>
        <v>0</v>
      </c>
      <c r="N121" s="294"/>
      <c r="O121" s="702"/>
      <c r="P121" s="703"/>
      <c r="S121" s="403"/>
      <c r="T121" s="402"/>
    </row>
    <row r="122" spans="1:75" ht="20.100000000000001" customHeight="1">
      <c r="A122" s="774"/>
      <c r="B122" s="777"/>
      <c r="C122" s="287">
        <v>2</v>
      </c>
      <c r="D122" s="288"/>
      <c r="E122" s="289"/>
      <c r="F122" s="290"/>
      <c r="G122" s="288"/>
      <c r="H122" s="289"/>
      <c r="I122" s="290"/>
      <c r="J122" s="287"/>
      <c r="K122" s="293"/>
      <c r="L122" s="287"/>
      <c r="M122" s="381">
        <f t="shared" ref="M122:M125" si="12">L122*J122</f>
        <v>0</v>
      </c>
      <c r="N122" s="294"/>
      <c r="O122" s="779"/>
      <c r="P122" s="753"/>
      <c r="S122" s="402"/>
      <c r="T122" s="402"/>
      <c r="V122" s="282"/>
      <c r="W122" s="282"/>
      <c r="X122" s="282"/>
      <c r="Y122" s="282"/>
      <c r="Z122" s="282"/>
      <c r="AA122" s="282"/>
      <c r="AB122" s="282"/>
      <c r="AC122" s="282"/>
      <c r="AD122" s="282"/>
      <c r="AE122" s="282"/>
      <c r="AF122" s="282"/>
      <c r="AG122" s="282"/>
      <c r="AH122" s="282"/>
      <c r="AI122" s="282"/>
      <c r="AJ122" s="282"/>
      <c r="AK122" s="282"/>
      <c r="AL122" s="282"/>
      <c r="AM122" s="282"/>
      <c r="AN122" s="282"/>
      <c r="AO122" s="282"/>
      <c r="AP122" s="282"/>
      <c r="AQ122" s="282"/>
      <c r="AR122" s="282"/>
      <c r="AS122" s="282"/>
      <c r="AT122" s="282"/>
      <c r="AU122" s="282"/>
      <c r="AV122" s="282"/>
      <c r="AW122" s="282"/>
      <c r="AX122" s="282"/>
      <c r="AY122" s="282"/>
      <c r="AZ122" s="282"/>
      <c r="BA122" s="282"/>
      <c r="BB122" s="282"/>
      <c r="BC122" s="282"/>
      <c r="BD122" s="282"/>
      <c r="BE122" s="282"/>
      <c r="BF122" s="282"/>
      <c r="BG122" s="282"/>
      <c r="BH122" s="282"/>
      <c r="BI122" s="282"/>
      <c r="BJ122" s="282"/>
      <c r="BK122" s="282"/>
      <c r="BL122" s="282"/>
      <c r="BM122" s="282"/>
      <c r="BN122" s="282"/>
      <c r="BO122" s="282"/>
      <c r="BP122" s="282"/>
      <c r="BQ122" s="282"/>
      <c r="BR122" s="282"/>
      <c r="BS122" s="282"/>
      <c r="BT122" s="282"/>
      <c r="BU122" s="282"/>
      <c r="BV122" s="282"/>
      <c r="BW122" s="282"/>
    </row>
    <row r="123" spans="1:75" ht="20.100000000000001" customHeight="1">
      <c r="A123" s="774"/>
      <c r="B123" s="777"/>
      <c r="C123" s="287">
        <v>3</v>
      </c>
      <c r="D123" s="288"/>
      <c r="E123" s="289"/>
      <c r="F123" s="290"/>
      <c r="G123" s="288"/>
      <c r="H123" s="289"/>
      <c r="I123" s="290"/>
      <c r="J123" s="287"/>
      <c r="K123" s="293"/>
      <c r="L123" s="287"/>
      <c r="M123" s="381">
        <f t="shared" si="12"/>
        <v>0</v>
      </c>
      <c r="N123" s="294"/>
      <c r="O123" s="779"/>
      <c r="P123" s="753"/>
      <c r="S123" s="403"/>
      <c r="T123" s="402"/>
      <c r="V123" s="282"/>
      <c r="W123" s="282"/>
      <c r="X123" s="282"/>
      <c r="Y123" s="282"/>
      <c r="Z123" s="282"/>
      <c r="AA123" s="282"/>
      <c r="AB123" s="282"/>
      <c r="AC123" s="282"/>
      <c r="AD123" s="282"/>
      <c r="AE123" s="282"/>
      <c r="AF123" s="282"/>
      <c r="AG123" s="282"/>
      <c r="AH123" s="282"/>
      <c r="AI123" s="282"/>
      <c r="AJ123" s="282"/>
      <c r="AK123" s="282"/>
      <c r="AL123" s="282"/>
      <c r="AM123" s="282"/>
      <c r="AN123" s="282"/>
      <c r="AO123" s="282"/>
      <c r="AP123" s="282"/>
      <c r="AQ123" s="282"/>
      <c r="AR123" s="282"/>
      <c r="AS123" s="282"/>
      <c r="AT123" s="282"/>
      <c r="AU123" s="282"/>
      <c r="AV123" s="282"/>
      <c r="AW123" s="282"/>
      <c r="AX123" s="282"/>
      <c r="AY123" s="282"/>
      <c r="AZ123" s="282"/>
      <c r="BA123" s="282"/>
      <c r="BB123" s="282"/>
      <c r="BC123" s="282"/>
      <c r="BD123" s="282"/>
      <c r="BE123" s="282"/>
      <c r="BF123" s="282"/>
      <c r="BG123" s="282"/>
      <c r="BH123" s="282"/>
      <c r="BI123" s="282"/>
      <c r="BJ123" s="282"/>
      <c r="BK123" s="282"/>
      <c r="BL123" s="282"/>
      <c r="BM123" s="282"/>
      <c r="BN123" s="282"/>
      <c r="BO123" s="282"/>
      <c r="BP123" s="282"/>
      <c r="BQ123" s="282"/>
      <c r="BR123" s="282"/>
      <c r="BS123" s="282"/>
      <c r="BT123" s="282"/>
      <c r="BU123" s="282"/>
      <c r="BV123" s="282"/>
      <c r="BW123" s="282"/>
    </row>
    <row r="124" spans="1:75" ht="20.100000000000001" customHeight="1">
      <c r="A124" s="774"/>
      <c r="B124" s="777"/>
      <c r="C124" s="287">
        <v>4</v>
      </c>
      <c r="D124" s="288"/>
      <c r="E124" s="289"/>
      <c r="F124" s="290"/>
      <c r="G124" s="288"/>
      <c r="H124" s="289"/>
      <c r="I124" s="290"/>
      <c r="J124" s="287"/>
      <c r="K124" s="293"/>
      <c r="L124" s="287"/>
      <c r="M124" s="381">
        <f t="shared" si="12"/>
        <v>0</v>
      </c>
      <c r="N124" s="294"/>
      <c r="O124" s="779"/>
      <c r="P124" s="753"/>
      <c r="S124" s="402"/>
      <c r="T124" s="402"/>
      <c r="V124" s="282"/>
      <c r="W124" s="282"/>
      <c r="X124" s="282"/>
      <c r="Y124" s="282"/>
      <c r="Z124" s="282"/>
      <c r="AA124" s="282"/>
      <c r="AB124" s="282"/>
      <c r="AC124" s="282"/>
      <c r="AD124" s="282"/>
      <c r="AE124" s="282"/>
      <c r="AF124" s="282"/>
      <c r="AG124" s="282"/>
      <c r="AH124" s="282"/>
      <c r="AI124" s="282"/>
      <c r="AJ124" s="282"/>
      <c r="AK124" s="282"/>
      <c r="AL124" s="282"/>
      <c r="AM124" s="282"/>
      <c r="AN124" s="282"/>
      <c r="AO124" s="282"/>
      <c r="AP124" s="282"/>
      <c r="AQ124" s="282"/>
      <c r="AR124" s="282"/>
      <c r="AS124" s="282"/>
      <c r="AT124" s="282"/>
      <c r="AU124" s="282"/>
      <c r="AV124" s="282"/>
      <c r="AW124" s="282"/>
      <c r="AX124" s="282"/>
      <c r="AY124" s="282"/>
      <c r="AZ124" s="282"/>
      <c r="BA124" s="282"/>
      <c r="BB124" s="282"/>
      <c r="BC124" s="282"/>
      <c r="BD124" s="282"/>
      <c r="BE124" s="282"/>
      <c r="BF124" s="282"/>
      <c r="BG124" s="282"/>
      <c r="BH124" s="282"/>
      <c r="BI124" s="282"/>
      <c r="BJ124" s="282"/>
      <c r="BK124" s="282"/>
      <c r="BL124" s="282"/>
      <c r="BM124" s="282"/>
      <c r="BN124" s="282"/>
      <c r="BO124" s="282"/>
      <c r="BP124" s="282"/>
      <c r="BQ124" s="282"/>
      <c r="BR124" s="282"/>
      <c r="BS124" s="282"/>
      <c r="BT124" s="282"/>
      <c r="BU124" s="282"/>
      <c r="BV124" s="282"/>
      <c r="BW124" s="282"/>
    </row>
    <row r="125" spans="1:75" ht="20.100000000000001" customHeight="1" thickBot="1">
      <c r="A125" s="774"/>
      <c r="B125" s="777"/>
      <c r="C125" s="287">
        <v>5</v>
      </c>
      <c r="D125" s="295"/>
      <c r="E125" s="296"/>
      <c r="F125" s="297"/>
      <c r="G125" s="288"/>
      <c r="H125" s="289"/>
      <c r="I125" s="319"/>
      <c r="J125" s="298"/>
      <c r="K125" s="299"/>
      <c r="L125" s="298"/>
      <c r="M125" s="382">
        <f t="shared" si="12"/>
        <v>0</v>
      </c>
      <c r="N125" s="294"/>
      <c r="O125" s="779"/>
      <c r="P125" s="753"/>
      <c r="S125" s="403"/>
      <c r="T125" s="402"/>
      <c r="V125" s="282"/>
      <c r="W125" s="282"/>
      <c r="X125" s="282"/>
      <c r="Y125" s="282"/>
      <c r="Z125" s="282"/>
      <c r="AA125" s="282"/>
      <c r="AB125" s="282"/>
      <c r="AC125" s="282"/>
      <c r="AD125" s="282"/>
      <c r="AE125" s="282"/>
      <c r="AF125" s="282"/>
      <c r="AG125" s="282"/>
      <c r="AH125" s="282"/>
      <c r="AI125" s="282"/>
      <c r="AJ125" s="282"/>
      <c r="AK125" s="282"/>
      <c r="AL125" s="282"/>
      <c r="AM125" s="282"/>
      <c r="AN125" s="282"/>
      <c r="AO125" s="282"/>
      <c r="AP125" s="282"/>
      <c r="AQ125" s="282"/>
      <c r="AR125" s="282"/>
      <c r="AS125" s="282"/>
      <c r="AT125" s="282"/>
      <c r="AU125" s="282"/>
      <c r="AV125" s="282"/>
      <c r="AW125" s="282"/>
      <c r="AX125" s="282"/>
      <c r="AY125" s="282"/>
      <c r="AZ125" s="282"/>
      <c r="BA125" s="282"/>
      <c r="BB125" s="282"/>
      <c r="BC125" s="282"/>
      <c r="BD125" s="282"/>
      <c r="BE125" s="282"/>
      <c r="BF125" s="282"/>
      <c r="BG125" s="282"/>
      <c r="BH125" s="282"/>
      <c r="BI125" s="282"/>
      <c r="BJ125" s="282"/>
      <c r="BK125" s="282"/>
      <c r="BL125" s="282"/>
      <c r="BM125" s="282"/>
      <c r="BN125" s="282"/>
      <c r="BO125" s="282"/>
      <c r="BP125" s="282"/>
      <c r="BQ125" s="282"/>
      <c r="BR125" s="282"/>
      <c r="BS125" s="282"/>
      <c r="BT125" s="282"/>
      <c r="BU125" s="282"/>
      <c r="BV125" s="282"/>
      <c r="BW125" s="282"/>
    </row>
    <row r="126" spans="1:75" ht="15.75" customHeight="1" thickTop="1" thickBot="1">
      <c r="A126" s="775"/>
      <c r="B126" s="778"/>
      <c r="C126" s="666"/>
      <c r="D126" s="667"/>
      <c r="E126" s="667"/>
      <c r="F126" s="667"/>
      <c r="G126" s="667"/>
      <c r="H126" s="667"/>
      <c r="I126" s="780"/>
      <c r="J126" s="409" t="s">
        <v>58</v>
      </c>
      <c r="K126" s="410">
        <f>M126/'生產管理報表 7-1 (週)'!$B$197</f>
        <v>0</v>
      </c>
      <c r="L126" s="409" t="s">
        <v>59</v>
      </c>
      <c r="M126" s="383">
        <f>SUM(M121:M125)</f>
        <v>0</v>
      </c>
      <c r="N126" s="742"/>
      <c r="O126" s="743"/>
      <c r="P126" s="744"/>
      <c r="S126" s="402"/>
      <c r="V126" s="282"/>
      <c r="W126" s="282"/>
      <c r="X126" s="282"/>
      <c r="Y126" s="282"/>
      <c r="Z126" s="282"/>
      <c r="AA126" s="282"/>
      <c r="AB126" s="282"/>
      <c r="AC126" s="282"/>
      <c r="AD126" s="282"/>
      <c r="AE126" s="282"/>
      <c r="AF126" s="282"/>
      <c r="AG126" s="282"/>
      <c r="AH126" s="282"/>
      <c r="AI126" s="282"/>
      <c r="AJ126" s="282"/>
      <c r="AK126" s="282"/>
      <c r="AL126" s="282"/>
      <c r="AM126" s="282"/>
      <c r="AN126" s="282"/>
      <c r="AO126" s="282"/>
      <c r="AP126" s="282"/>
      <c r="AQ126" s="282"/>
      <c r="AR126" s="282"/>
      <c r="AS126" s="282"/>
      <c r="AT126" s="282"/>
      <c r="AU126" s="282"/>
      <c r="AV126" s="282"/>
      <c r="AW126" s="282"/>
      <c r="AX126" s="282"/>
      <c r="AY126" s="282"/>
      <c r="AZ126" s="282"/>
      <c r="BA126" s="282"/>
      <c r="BB126" s="282"/>
      <c r="BC126" s="282"/>
      <c r="BD126" s="282"/>
      <c r="BE126" s="282"/>
      <c r="BF126" s="282"/>
      <c r="BG126" s="282"/>
      <c r="BH126" s="282"/>
      <c r="BI126" s="282"/>
      <c r="BJ126" s="282"/>
      <c r="BK126" s="282"/>
      <c r="BL126" s="282"/>
      <c r="BM126" s="282"/>
      <c r="BN126" s="282"/>
      <c r="BO126" s="282"/>
      <c r="BP126" s="282"/>
      <c r="BQ126" s="282"/>
      <c r="BR126" s="282"/>
      <c r="BS126" s="282"/>
      <c r="BT126" s="282"/>
      <c r="BU126" s="282"/>
      <c r="BV126" s="282"/>
      <c r="BW126" s="282"/>
    </row>
    <row r="127" spans="1:75" ht="15.75" customHeight="1" thickTop="1"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302"/>
      <c r="O127" s="302"/>
      <c r="P127" s="302"/>
      <c r="S127" s="403"/>
      <c r="V127" s="282"/>
      <c r="W127" s="282"/>
      <c r="X127" s="282"/>
      <c r="Y127" s="282"/>
      <c r="Z127" s="282"/>
      <c r="AA127" s="282"/>
      <c r="AB127" s="282"/>
      <c r="AC127" s="282"/>
      <c r="AD127" s="282"/>
      <c r="AE127" s="282"/>
      <c r="AF127" s="282"/>
      <c r="AG127" s="282"/>
      <c r="AH127" s="282"/>
      <c r="AI127" s="282"/>
      <c r="AJ127" s="282"/>
      <c r="AK127" s="282"/>
      <c r="AL127" s="282"/>
      <c r="AM127" s="282"/>
      <c r="AN127" s="282"/>
      <c r="AO127" s="282"/>
      <c r="AP127" s="282"/>
      <c r="AQ127" s="282"/>
      <c r="AR127" s="282"/>
      <c r="AS127" s="282"/>
      <c r="AT127" s="282"/>
      <c r="AU127" s="282"/>
      <c r="AV127" s="282"/>
      <c r="AW127" s="282"/>
      <c r="AX127" s="282"/>
      <c r="AY127" s="282"/>
      <c r="AZ127" s="282"/>
      <c r="BA127" s="282"/>
      <c r="BB127" s="282"/>
      <c r="BC127" s="282"/>
      <c r="BD127" s="282"/>
      <c r="BE127" s="282"/>
      <c r="BF127" s="282"/>
      <c r="BG127" s="282"/>
      <c r="BH127" s="282"/>
      <c r="BI127" s="282"/>
      <c r="BJ127" s="282"/>
      <c r="BK127" s="282"/>
      <c r="BL127" s="282"/>
      <c r="BM127" s="282"/>
      <c r="BN127" s="282"/>
      <c r="BO127" s="282"/>
      <c r="BP127" s="282"/>
      <c r="BQ127" s="282"/>
      <c r="BR127" s="282"/>
      <c r="BS127" s="282"/>
      <c r="BT127" s="282"/>
      <c r="BU127" s="282"/>
      <c r="BV127" s="282"/>
      <c r="BW127" s="282"/>
    </row>
    <row r="128" spans="1:75" ht="15.75" customHeight="1">
      <c r="A128" s="651" t="s">
        <v>194</v>
      </c>
      <c r="B128" s="652"/>
      <c r="C128" s="303" t="s">
        <v>47</v>
      </c>
      <c r="D128" s="674" t="s">
        <v>12</v>
      </c>
      <c r="E128" s="675"/>
      <c r="F128" s="676"/>
      <c r="G128" s="674" t="s">
        <v>53</v>
      </c>
      <c r="H128" s="675"/>
      <c r="I128" s="676"/>
      <c r="J128" s="305" t="s">
        <v>54</v>
      </c>
      <c r="K128" s="305" t="s">
        <v>55</v>
      </c>
      <c r="L128" s="305" t="s">
        <v>56</v>
      </c>
      <c r="M128" s="305" t="s">
        <v>11</v>
      </c>
      <c r="N128" s="306" t="s">
        <v>354</v>
      </c>
      <c r="O128" s="745" t="s">
        <v>51</v>
      </c>
      <c r="P128" s="746"/>
      <c r="S128" s="402"/>
      <c r="V128" s="282"/>
      <c r="W128" s="282"/>
      <c r="X128" s="282"/>
      <c r="Y128" s="282"/>
      <c r="Z128" s="282"/>
      <c r="AA128" s="282"/>
      <c r="AB128" s="282"/>
      <c r="AC128" s="282"/>
      <c r="AD128" s="282"/>
      <c r="AE128" s="282"/>
      <c r="AF128" s="282"/>
      <c r="AG128" s="282"/>
      <c r="AH128" s="282"/>
      <c r="AI128" s="282"/>
      <c r="AJ128" s="282"/>
    </row>
    <row r="129" spans="1:36" ht="20.100000000000001" customHeight="1">
      <c r="A129" s="773">
        <v>2</v>
      </c>
      <c r="B129" s="776" t="s">
        <v>217</v>
      </c>
      <c r="C129" s="307">
        <v>1</v>
      </c>
      <c r="D129" s="288"/>
      <c r="E129" s="289"/>
      <c r="F129" s="290"/>
      <c r="G129" s="288"/>
      <c r="H129" s="289"/>
      <c r="I129" s="290"/>
      <c r="J129" s="308"/>
      <c r="K129" s="309"/>
      <c r="L129" s="308"/>
      <c r="M129" s="310">
        <f t="shared" ref="M129:M133" si="13">L129*J129</f>
        <v>0</v>
      </c>
      <c r="N129" s="311"/>
      <c r="O129" s="747"/>
      <c r="P129" s="748"/>
      <c r="S129" s="403"/>
      <c r="V129" s="282"/>
      <c r="W129" s="282"/>
      <c r="X129" s="282"/>
      <c r="Y129" s="282"/>
      <c r="Z129" s="282"/>
      <c r="AA129" s="282"/>
      <c r="AB129" s="282"/>
      <c r="AC129" s="282"/>
      <c r="AD129" s="282"/>
      <c r="AE129" s="282"/>
      <c r="AF129" s="282"/>
      <c r="AG129" s="282"/>
      <c r="AH129" s="282"/>
      <c r="AI129" s="282"/>
      <c r="AJ129" s="282"/>
    </row>
    <row r="130" spans="1:36" ht="20.100000000000001" customHeight="1">
      <c r="A130" s="774"/>
      <c r="B130" s="777"/>
      <c r="C130" s="307">
        <v>2</v>
      </c>
      <c r="D130" s="288"/>
      <c r="E130" s="289"/>
      <c r="F130" s="290"/>
      <c r="G130" s="288"/>
      <c r="H130" s="289"/>
      <c r="I130" s="290"/>
      <c r="J130" s="308"/>
      <c r="K130" s="309"/>
      <c r="L130" s="308"/>
      <c r="M130" s="310">
        <f t="shared" si="13"/>
        <v>0</v>
      </c>
      <c r="N130" s="311"/>
      <c r="O130" s="747"/>
      <c r="P130" s="748"/>
      <c r="S130" s="402"/>
      <c r="V130" s="282"/>
      <c r="W130" s="282"/>
      <c r="X130" s="282"/>
      <c r="Y130" s="282"/>
      <c r="Z130" s="282"/>
      <c r="AA130" s="282"/>
      <c r="AB130" s="282"/>
      <c r="AC130" s="282"/>
      <c r="AD130" s="282"/>
      <c r="AE130" s="282"/>
      <c r="AF130" s="282"/>
      <c r="AG130" s="282"/>
      <c r="AH130" s="282"/>
      <c r="AI130" s="282"/>
      <c r="AJ130" s="282"/>
    </row>
    <row r="131" spans="1:36" ht="20.100000000000001" customHeight="1">
      <c r="A131" s="774"/>
      <c r="B131" s="777"/>
      <c r="C131" s="307">
        <v>3</v>
      </c>
      <c r="D131" s="288"/>
      <c r="E131" s="289"/>
      <c r="F131" s="290"/>
      <c r="G131" s="288"/>
      <c r="H131" s="289"/>
      <c r="I131" s="290"/>
      <c r="J131" s="308"/>
      <c r="K131" s="309"/>
      <c r="L131" s="308"/>
      <c r="M131" s="310">
        <f t="shared" si="13"/>
        <v>0</v>
      </c>
      <c r="N131" s="311"/>
      <c r="O131" s="747"/>
      <c r="P131" s="748"/>
      <c r="S131" s="403"/>
      <c r="V131" s="282"/>
      <c r="W131" s="282"/>
      <c r="X131" s="282"/>
      <c r="Y131" s="282"/>
      <c r="Z131" s="282"/>
      <c r="AA131" s="282"/>
      <c r="AB131" s="282"/>
      <c r="AC131" s="282"/>
      <c r="AD131" s="282"/>
      <c r="AE131" s="282"/>
      <c r="AF131" s="282"/>
      <c r="AG131" s="282"/>
      <c r="AH131" s="282"/>
    </row>
    <row r="132" spans="1:36" ht="20.100000000000001" customHeight="1">
      <c r="A132" s="774"/>
      <c r="B132" s="777"/>
      <c r="C132" s="307">
        <v>4</v>
      </c>
      <c r="D132" s="288"/>
      <c r="E132" s="289"/>
      <c r="F132" s="290"/>
      <c r="G132" s="288"/>
      <c r="H132" s="289"/>
      <c r="I132" s="290"/>
      <c r="J132" s="308"/>
      <c r="K132" s="309"/>
      <c r="L132" s="308"/>
      <c r="M132" s="310">
        <f t="shared" si="13"/>
        <v>0</v>
      </c>
      <c r="N132" s="311"/>
      <c r="O132" s="747"/>
      <c r="P132" s="748"/>
      <c r="S132" s="402"/>
      <c r="V132" s="282"/>
      <c r="W132" s="282"/>
      <c r="X132" s="282"/>
      <c r="Y132" s="282"/>
      <c r="Z132" s="282"/>
      <c r="AA132" s="282"/>
      <c r="AB132" s="282"/>
      <c r="AC132" s="282"/>
      <c r="AD132" s="282"/>
      <c r="AE132" s="282"/>
      <c r="AF132" s="282"/>
      <c r="AG132" s="282"/>
      <c r="AH132" s="282"/>
    </row>
    <row r="133" spans="1:36" ht="20.100000000000001" customHeight="1" thickBot="1">
      <c r="A133" s="774"/>
      <c r="B133" s="777"/>
      <c r="C133" s="313">
        <v>5</v>
      </c>
      <c r="D133" s="295"/>
      <c r="E133" s="296"/>
      <c r="F133" s="297"/>
      <c r="G133" s="295"/>
      <c r="H133" s="296"/>
      <c r="I133" s="297"/>
      <c r="J133" s="314"/>
      <c r="K133" s="315"/>
      <c r="L133" s="314"/>
      <c r="M133" s="316">
        <f t="shared" si="13"/>
        <v>0</v>
      </c>
      <c r="N133" s="317"/>
      <c r="O133" s="747"/>
      <c r="P133" s="748"/>
      <c r="V133" s="282"/>
      <c r="W133" s="282"/>
      <c r="X133" s="282"/>
      <c r="Y133" s="282"/>
      <c r="Z133" s="282"/>
      <c r="AA133" s="282"/>
      <c r="AB133" s="282"/>
      <c r="AC133" s="282"/>
      <c r="AD133" s="282"/>
      <c r="AE133" s="282"/>
      <c r="AF133" s="282"/>
      <c r="AG133" s="282"/>
      <c r="AH133" s="282"/>
    </row>
    <row r="134" spans="1:36" ht="15.75" customHeight="1" thickTop="1" thickBot="1">
      <c r="A134" s="775"/>
      <c r="B134" s="778"/>
      <c r="C134" s="666"/>
      <c r="D134" s="667"/>
      <c r="E134" s="667"/>
      <c r="F134" s="667"/>
      <c r="G134" s="667"/>
      <c r="H134" s="667"/>
      <c r="I134" s="780"/>
      <c r="J134" s="409" t="s">
        <v>58</v>
      </c>
      <c r="K134" s="410">
        <f>M134/'生產管理報表 7-1 (週)'!$B$197</f>
        <v>0</v>
      </c>
      <c r="L134" s="409" t="s">
        <v>59</v>
      </c>
      <c r="M134" s="301">
        <f>SUM(M129:M133)</f>
        <v>0</v>
      </c>
      <c r="N134" s="749"/>
      <c r="O134" s="750"/>
      <c r="P134" s="751"/>
      <c r="V134" s="282"/>
      <c r="W134" s="282"/>
      <c r="X134" s="282"/>
      <c r="Y134" s="282"/>
      <c r="Z134" s="282"/>
      <c r="AA134" s="282"/>
      <c r="AB134" s="282"/>
      <c r="AC134" s="282"/>
      <c r="AD134" s="282"/>
      <c r="AE134" s="282"/>
      <c r="AF134" s="282"/>
      <c r="AG134" s="282"/>
      <c r="AH134" s="282"/>
    </row>
    <row r="135" spans="1:36" ht="15.75" customHeight="1" thickTop="1"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318"/>
      <c r="O135" s="318"/>
      <c r="P135" s="318"/>
      <c r="V135" s="282"/>
      <c r="W135" s="282"/>
      <c r="X135" s="282"/>
      <c r="Y135" s="282"/>
      <c r="Z135" s="282"/>
      <c r="AA135" s="282"/>
      <c r="AB135" s="282"/>
      <c r="AC135" s="282"/>
      <c r="AD135" s="282"/>
      <c r="AE135" s="282"/>
      <c r="AF135" s="282"/>
      <c r="AG135" s="282"/>
      <c r="AH135" s="282"/>
    </row>
    <row r="136" spans="1:36" ht="15.75" customHeight="1">
      <c r="A136" s="651" t="s">
        <v>194</v>
      </c>
      <c r="B136" s="652"/>
      <c r="C136" s="303" t="s">
        <v>47</v>
      </c>
      <c r="D136" s="674" t="s">
        <v>12</v>
      </c>
      <c r="E136" s="675"/>
      <c r="F136" s="676"/>
      <c r="G136" s="674" t="s">
        <v>53</v>
      </c>
      <c r="H136" s="675"/>
      <c r="I136" s="767"/>
      <c r="J136" s="304" t="s">
        <v>54</v>
      </c>
      <c r="K136" s="305" t="s">
        <v>55</v>
      </c>
      <c r="L136" s="305" t="s">
        <v>56</v>
      </c>
      <c r="M136" s="305" t="s">
        <v>11</v>
      </c>
      <c r="N136" s="306" t="s">
        <v>354</v>
      </c>
      <c r="O136" s="757" t="s">
        <v>51</v>
      </c>
      <c r="P136" s="758"/>
      <c r="V136" s="282"/>
      <c r="W136" s="282"/>
      <c r="X136" s="282"/>
      <c r="Y136" s="282"/>
      <c r="Z136" s="282"/>
      <c r="AA136" s="282"/>
      <c r="AB136" s="282"/>
      <c r="AC136" s="282"/>
      <c r="AD136" s="282"/>
      <c r="AE136" s="282"/>
      <c r="AF136" s="282"/>
      <c r="AG136" s="282"/>
      <c r="AH136" s="282"/>
      <c r="AI136" s="282"/>
      <c r="AJ136" s="282"/>
    </row>
    <row r="137" spans="1:36" ht="20.100000000000001" customHeight="1">
      <c r="A137" s="773">
        <v>3</v>
      </c>
      <c r="B137" s="776" t="s">
        <v>610</v>
      </c>
      <c r="C137" s="307">
        <v>1</v>
      </c>
      <c r="D137" s="288"/>
      <c r="E137" s="289"/>
      <c r="F137" s="290"/>
      <c r="G137" s="288"/>
      <c r="H137" s="289"/>
      <c r="I137" s="290"/>
      <c r="J137" s="308"/>
      <c r="K137" s="309"/>
      <c r="L137" s="308"/>
      <c r="M137" s="384">
        <f t="shared" ref="M137:M141" si="14">L137*J137</f>
        <v>0</v>
      </c>
      <c r="N137" s="321"/>
      <c r="O137" s="752"/>
      <c r="P137" s="753"/>
      <c r="V137" s="282"/>
      <c r="W137" s="282"/>
      <c r="X137" s="282"/>
      <c r="Y137" s="282"/>
      <c r="Z137" s="282"/>
      <c r="AA137" s="282"/>
      <c r="AB137" s="282"/>
      <c r="AC137" s="282"/>
      <c r="AD137" s="282"/>
      <c r="AE137" s="282"/>
      <c r="AF137" s="282"/>
      <c r="AG137" s="282"/>
      <c r="AH137" s="282"/>
      <c r="AI137" s="282"/>
      <c r="AJ137" s="282"/>
    </row>
    <row r="138" spans="1:36" ht="20.100000000000001" customHeight="1">
      <c r="A138" s="774"/>
      <c r="B138" s="777"/>
      <c r="C138" s="307">
        <v>2</v>
      </c>
      <c r="D138" s="288"/>
      <c r="E138" s="289"/>
      <c r="F138" s="290"/>
      <c r="G138" s="288"/>
      <c r="H138" s="289"/>
      <c r="I138" s="290"/>
      <c r="J138" s="308"/>
      <c r="K138" s="309"/>
      <c r="L138" s="308"/>
      <c r="M138" s="384">
        <f t="shared" si="14"/>
        <v>0</v>
      </c>
      <c r="N138" s="321"/>
      <c r="O138" s="752"/>
      <c r="P138" s="753"/>
      <c r="V138" s="282"/>
      <c r="W138" s="282"/>
      <c r="X138" s="282"/>
      <c r="Y138" s="282"/>
      <c r="Z138" s="282"/>
      <c r="AA138" s="282"/>
      <c r="AB138" s="282"/>
      <c r="AC138" s="282"/>
      <c r="AD138" s="282"/>
      <c r="AE138" s="282"/>
      <c r="AF138" s="282"/>
      <c r="AG138" s="282"/>
      <c r="AH138" s="282"/>
      <c r="AI138" s="282"/>
      <c r="AJ138" s="282"/>
    </row>
    <row r="139" spans="1:36" ht="20.100000000000001" customHeight="1">
      <c r="A139" s="774"/>
      <c r="B139" s="777"/>
      <c r="C139" s="307">
        <v>3</v>
      </c>
      <c r="D139" s="288"/>
      <c r="E139" s="289"/>
      <c r="F139" s="290"/>
      <c r="G139" s="288"/>
      <c r="H139" s="289"/>
      <c r="I139" s="290"/>
      <c r="J139" s="308"/>
      <c r="K139" s="309"/>
      <c r="L139" s="308"/>
      <c r="M139" s="384">
        <f t="shared" si="14"/>
        <v>0</v>
      </c>
      <c r="N139" s="321"/>
      <c r="O139" s="752"/>
      <c r="P139" s="753"/>
      <c r="V139" s="282"/>
      <c r="W139" s="282"/>
      <c r="X139" s="282"/>
      <c r="Y139" s="282"/>
      <c r="Z139" s="282"/>
      <c r="AA139" s="282"/>
      <c r="AB139" s="282"/>
      <c r="AC139" s="282"/>
      <c r="AD139" s="282"/>
      <c r="AE139" s="282"/>
      <c r="AF139" s="282"/>
      <c r="AG139" s="282"/>
      <c r="AH139" s="282"/>
      <c r="AI139" s="282"/>
      <c r="AJ139" s="282"/>
    </row>
    <row r="140" spans="1:36" ht="20.100000000000001" customHeight="1">
      <c r="A140" s="774"/>
      <c r="B140" s="777"/>
      <c r="C140" s="307">
        <v>4</v>
      </c>
      <c r="D140" s="288"/>
      <c r="E140" s="289"/>
      <c r="F140" s="290"/>
      <c r="G140" s="288"/>
      <c r="H140" s="289"/>
      <c r="I140" s="319"/>
      <c r="J140" s="320"/>
      <c r="K140" s="309"/>
      <c r="L140" s="308"/>
      <c r="M140" s="384">
        <f t="shared" si="14"/>
        <v>0</v>
      </c>
      <c r="N140" s="321"/>
      <c r="O140" s="752"/>
      <c r="P140" s="753"/>
      <c r="V140" s="282"/>
      <c r="W140" s="282"/>
      <c r="X140" s="282"/>
      <c r="Y140" s="282"/>
      <c r="Z140" s="282"/>
      <c r="AA140" s="282"/>
      <c r="AB140" s="282"/>
      <c r="AC140" s="282"/>
      <c r="AD140" s="282"/>
      <c r="AE140" s="282"/>
      <c r="AF140" s="282"/>
      <c r="AG140" s="282"/>
      <c r="AH140" s="282"/>
      <c r="AI140" s="282"/>
      <c r="AJ140" s="282"/>
    </row>
    <row r="141" spans="1:36" ht="20.100000000000001" customHeight="1" thickBot="1">
      <c r="A141" s="774"/>
      <c r="B141" s="777"/>
      <c r="C141" s="313">
        <v>5</v>
      </c>
      <c r="D141" s="295"/>
      <c r="E141" s="296"/>
      <c r="F141" s="297"/>
      <c r="G141" s="295"/>
      <c r="H141" s="296"/>
      <c r="I141" s="322"/>
      <c r="J141" s="323"/>
      <c r="K141" s="315"/>
      <c r="L141" s="324"/>
      <c r="M141" s="384">
        <f t="shared" si="14"/>
        <v>0</v>
      </c>
      <c r="N141" s="321"/>
      <c r="O141" s="752"/>
      <c r="P141" s="753"/>
      <c r="V141" s="282"/>
      <c r="W141" s="282"/>
      <c r="X141" s="282"/>
      <c r="Y141" s="282"/>
      <c r="Z141" s="282"/>
      <c r="AA141" s="282"/>
      <c r="AB141" s="282"/>
      <c r="AC141" s="282"/>
      <c r="AD141" s="282"/>
      <c r="AE141" s="282"/>
      <c r="AF141" s="282"/>
      <c r="AG141" s="282"/>
      <c r="AH141" s="282"/>
      <c r="AI141" s="282"/>
      <c r="AJ141" s="282"/>
    </row>
    <row r="142" spans="1:36" ht="15.75" customHeight="1" thickTop="1" thickBot="1">
      <c r="A142" s="775"/>
      <c r="B142" s="778"/>
      <c r="C142" s="666"/>
      <c r="D142" s="667"/>
      <c r="E142" s="667"/>
      <c r="F142" s="667"/>
      <c r="G142" s="667"/>
      <c r="H142" s="667"/>
      <c r="I142" s="780"/>
      <c r="J142" s="411" t="s">
        <v>58</v>
      </c>
      <c r="K142" s="410">
        <f>M142/'生產管理報表 7-1 (週)'!$B$197</f>
        <v>0</v>
      </c>
      <c r="L142" s="411" t="s">
        <v>59</v>
      </c>
      <c r="M142" s="385">
        <f>SUM(M137:M141)</f>
        <v>0</v>
      </c>
      <c r="N142" s="754"/>
      <c r="O142" s="755"/>
      <c r="P142" s="756"/>
      <c r="V142" s="282"/>
      <c r="W142" s="282"/>
      <c r="X142" s="282"/>
      <c r="Y142" s="282"/>
      <c r="Z142" s="282"/>
      <c r="AA142" s="282"/>
      <c r="AB142" s="282"/>
      <c r="AC142" s="282"/>
      <c r="AD142" s="282"/>
      <c r="AE142" s="282"/>
      <c r="AF142" s="282"/>
      <c r="AG142" s="282"/>
      <c r="AH142" s="282"/>
      <c r="AI142" s="282"/>
      <c r="AJ142" s="282"/>
    </row>
    <row r="143" spans="1:36" ht="15.75" customHeight="1" thickTop="1"/>
  </sheetData>
  <mergeCells count="286"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P117:Q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1:Q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:M4"/>
    <mergeCell ref="A5:A6"/>
    <mergeCell ref="B5:C5"/>
    <mergeCell ref="D5:E5"/>
    <mergeCell ref="F5:G5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  <rowBreaks count="4" manualBreakCount="4">
    <brk id="30" max="16" man="1"/>
    <brk id="58" max="16" man="1"/>
    <brk id="86" max="16" man="1"/>
    <brk id="114" max="16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2B18-F672-4379-8154-301DD9A24A8E}">
  <sheetPr>
    <tabColor rgb="FF92D050"/>
    <outlinePr summaryBelow="0" summaryRight="0"/>
  </sheetPr>
  <dimension ref="A1:T183"/>
  <sheetViews>
    <sheetView view="pageBreakPreview" topLeftCell="A160" zoomScale="91" zoomScaleNormal="60" zoomScaleSheetLayoutView="91" workbookViewId="0">
      <selection activeCell="S172" sqref="S172"/>
    </sheetView>
  </sheetViews>
  <sheetFormatPr defaultColWidth="12.5703125" defaultRowHeight="15.75" customHeight="1"/>
  <cols>
    <col min="1" max="1" width="5.42578125" style="340" customWidth="1"/>
    <col min="2" max="2" width="11.42578125" style="349" customWidth="1"/>
    <col min="3" max="3" width="4" style="350" customWidth="1"/>
    <col min="4" max="4" width="9.5703125" style="340" customWidth="1"/>
    <col min="5" max="5" width="10.28515625" style="340" customWidth="1"/>
    <col min="6" max="15" width="9.5703125" style="340" customWidth="1"/>
    <col min="16" max="16" width="35.42578125" style="340" customWidth="1"/>
    <col min="17" max="16384" width="12.5703125" style="340"/>
  </cols>
  <sheetData>
    <row r="1" spans="1:20" s="140" customFormat="1" ht="15.75" customHeight="1">
      <c r="A1" s="640" t="s">
        <v>443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  <c r="N1" s="640"/>
      <c r="O1" s="640"/>
      <c r="P1" s="640"/>
    </row>
    <row r="2" spans="1:20" s="141" customFormat="1" ht="15.75" customHeight="1">
      <c r="A2" s="640"/>
      <c r="B2" s="640"/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0"/>
      <c r="P2" s="640"/>
    </row>
    <row r="3" spans="1:20" s="140" customFormat="1" ht="15.75" customHeight="1">
      <c r="A3" s="641" t="s">
        <v>728</v>
      </c>
      <c r="B3" s="641"/>
      <c r="C3" s="641"/>
      <c r="D3" s="641"/>
      <c r="E3" s="641"/>
      <c r="F3" s="641"/>
      <c r="G3" s="641"/>
      <c r="H3" s="641"/>
      <c r="I3" s="641"/>
      <c r="J3" s="641"/>
      <c r="K3" s="641"/>
      <c r="L3" s="641"/>
      <c r="M3" s="641"/>
    </row>
    <row r="4" spans="1:20" s="141" customFormat="1" ht="15.75" customHeight="1">
      <c r="A4" s="683"/>
      <c r="B4" s="683"/>
      <c r="C4" s="683"/>
      <c r="D4" s="683"/>
      <c r="E4" s="683"/>
      <c r="F4" s="683"/>
      <c r="G4" s="683"/>
      <c r="H4" s="683"/>
      <c r="I4" s="683"/>
      <c r="J4" s="683"/>
      <c r="K4" s="683"/>
      <c r="L4" s="683"/>
      <c r="M4" s="683"/>
    </row>
    <row r="5" spans="1:20" s="140" customFormat="1" ht="15.75" customHeight="1">
      <c r="A5" s="684" t="s">
        <v>194</v>
      </c>
      <c r="B5" s="651">
        <v>1</v>
      </c>
      <c r="C5" s="652"/>
      <c r="D5" s="651">
        <v>2</v>
      </c>
      <c r="E5" s="652"/>
      <c r="F5" s="651">
        <v>3</v>
      </c>
      <c r="G5" s="652"/>
      <c r="H5" s="677">
        <v>4</v>
      </c>
      <c r="I5" s="678"/>
      <c r="J5" s="677">
        <v>5</v>
      </c>
      <c r="K5" s="678"/>
      <c r="L5" s="677">
        <v>6</v>
      </c>
      <c r="M5" s="678"/>
      <c r="N5" s="677">
        <v>7</v>
      </c>
      <c r="O5" s="678"/>
      <c r="P5" s="386">
        <v>8</v>
      </c>
    </row>
    <row r="6" spans="1:20" s="140" customFormat="1" ht="15.75" customHeight="1">
      <c r="A6" s="685"/>
      <c r="B6" s="681" t="s">
        <v>265</v>
      </c>
      <c r="C6" s="682"/>
      <c r="D6" s="681" t="s">
        <v>216</v>
      </c>
      <c r="E6" s="682"/>
      <c r="F6" s="681" t="s">
        <v>169</v>
      </c>
      <c r="G6" s="682"/>
      <c r="H6" s="679" t="s">
        <v>656</v>
      </c>
      <c r="I6" s="680"/>
      <c r="J6" s="679" t="s">
        <v>192</v>
      </c>
      <c r="K6" s="680"/>
      <c r="L6" s="679" t="s">
        <v>170</v>
      </c>
      <c r="M6" s="680"/>
      <c r="N6" s="679" t="s">
        <v>193</v>
      </c>
      <c r="O6" s="680"/>
      <c r="P6" s="387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686" t="s">
        <v>194</v>
      </c>
      <c r="B8" s="687"/>
      <c r="C8" s="326" t="s">
        <v>47</v>
      </c>
      <c r="D8" s="688" t="s">
        <v>12</v>
      </c>
      <c r="E8" s="689"/>
      <c r="F8" s="690"/>
      <c r="G8" s="691" t="s">
        <v>53</v>
      </c>
      <c r="H8" s="692"/>
      <c r="I8" s="693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694" t="s">
        <v>51</v>
      </c>
      <c r="P8" s="695"/>
      <c r="R8" s="402"/>
      <c r="S8" s="403"/>
    </row>
    <row r="9" spans="1:20" s="350" customFormat="1" ht="51.75" customHeight="1">
      <c r="A9" s="696">
        <v>4</v>
      </c>
      <c r="B9" s="699" t="s">
        <v>656</v>
      </c>
      <c r="C9" s="330">
        <v>1</v>
      </c>
      <c r="D9" s="288" t="s">
        <v>703</v>
      </c>
      <c r="E9" s="289"/>
      <c r="F9" s="290"/>
      <c r="G9" s="358" t="s">
        <v>704</v>
      </c>
      <c r="H9" s="357"/>
      <c r="I9" s="358"/>
      <c r="J9" s="369">
        <v>94.570000000000007</v>
      </c>
      <c r="K9" s="370">
        <v>2.9528742962272553E-3</v>
      </c>
      <c r="L9" s="371">
        <v>169.40999999999983</v>
      </c>
      <c r="M9" s="381">
        <f t="shared" ref="M9:M13" si="0">L9*J9</f>
        <v>16021.103699999985</v>
      </c>
      <c r="N9" s="371"/>
      <c r="O9" s="704" t="s">
        <v>749</v>
      </c>
      <c r="P9" s="705"/>
      <c r="R9" s="404"/>
      <c r="S9" s="403"/>
    </row>
    <row r="10" spans="1:20" s="350" customFormat="1" ht="55.5" customHeight="1">
      <c r="A10" s="697"/>
      <c r="B10" s="700"/>
      <c r="C10" s="330">
        <v>2</v>
      </c>
      <c r="D10" s="288" t="s">
        <v>666</v>
      </c>
      <c r="E10" s="289"/>
      <c r="F10" s="290"/>
      <c r="G10" s="358" t="s">
        <v>664</v>
      </c>
      <c r="H10" s="357"/>
      <c r="I10" s="358"/>
      <c r="J10" s="369">
        <v>190.87</v>
      </c>
      <c r="K10" s="370">
        <v>0</v>
      </c>
      <c r="L10" s="371">
        <v>46.010000000000048</v>
      </c>
      <c r="M10" s="381">
        <f t="shared" si="0"/>
        <v>8781.9287000000095</v>
      </c>
      <c r="N10" s="371"/>
      <c r="O10" s="704" t="s">
        <v>750</v>
      </c>
      <c r="P10" s="705"/>
      <c r="R10" s="404"/>
      <c r="S10" s="402"/>
      <c r="T10" s="398"/>
    </row>
    <row r="11" spans="1:20" s="350" customFormat="1" ht="51" customHeight="1">
      <c r="A11" s="697"/>
      <c r="B11" s="700"/>
      <c r="C11" s="330">
        <v>3</v>
      </c>
      <c r="D11" s="288" t="s">
        <v>671</v>
      </c>
      <c r="E11" s="289"/>
      <c r="F11" s="290"/>
      <c r="G11" s="358" t="s">
        <v>682</v>
      </c>
      <c r="H11" s="357"/>
      <c r="I11" s="358"/>
      <c r="J11" s="369">
        <v>411.37</v>
      </c>
      <c r="K11" s="370">
        <v>0</v>
      </c>
      <c r="L11" s="371">
        <v>20.360000000000007</v>
      </c>
      <c r="M11" s="381">
        <f t="shared" si="0"/>
        <v>8375.4932000000026</v>
      </c>
      <c r="N11" s="371"/>
      <c r="O11" s="704" t="s">
        <v>744</v>
      </c>
      <c r="P11" s="705"/>
      <c r="R11" s="404"/>
      <c r="S11" s="403"/>
    </row>
    <row r="12" spans="1:20" s="350" customFormat="1" ht="39" customHeight="1">
      <c r="A12" s="697"/>
      <c r="B12" s="700"/>
      <c r="C12" s="330">
        <v>4</v>
      </c>
      <c r="D12" s="288" t="s">
        <v>719</v>
      </c>
      <c r="E12" s="289"/>
      <c r="F12" s="290"/>
      <c r="G12" s="358" t="s">
        <v>717</v>
      </c>
      <c r="H12" s="357"/>
      <c r="I12" s="358"/>
      <c r="J12" s="369">
        <v>458.15</v>
      </c>
      <c r="K12" s="370">
        <v>0</v>
      </c>
      <c r="L12" s="371">
        <v>16.599999999999994</v>
      </c>
      <c r="M12" s="381">
        <f t="shared" si="0"/>
        <v>7605.2899999999972</v>
      </c>
      <c r="N12" s="371"/>
      <c r="O12" s="704" t="s">
        <v>751</v>
      </c>
      <c r="P12" s="705"/>
      <c r="R12" s="404"/>
      <c r="S12" s="402"/>
      <c r="T12" s="398"/>
    </row>
    <row r="13" spans="1:20" s="350" customFormat="1" ht="39" customHeight="1" thickBot="1">
      <c r="A13" s="697"/>
      <c r="B13" s="700"/>
      <c r="C13" s="330">
        <v>5</v>
      </c>
      <c r="D13" s="288" t="s">
        <v>583</v>
      </c>
      <c r="E13" s="296"/>
      <c r="F13" s="297"/>
      <c r="G13" s="358" t="s">
        <v>585</v>
      </c>
      <c r="H13" s="357"/>
      <c r="I13" s="358"/>
      <c r="J13" s="373">
        <v>692.59</v>
      </c>
      <c r="K13" s="299">
        <v>0</v>
      </c>
      <c r="L13" s="375">
        <v>10.979999999999983</v>
      </c>
      <c r="M13" s="381">
        <f t="shared" si="0"/>
        <v>7604.6381999999885</v>
      </c>
      <c r="N13" s="371"/>
      <c r="O13" s="704" t="s">
        <v>743</v>
      </c>
      <c r="P13" s="705"/>
      <c r="R13" s="405"/>
      <c r="S13" s="403"/>
      <c r="T13" s="340"/>
    </row>
    <row r="14" spans="1:20" ht="15.75" customHeight="1" thickTop="1" thickBot="1">
      <c r="A14" s="698"/>
      <c r="B14" s="701"/>
      <c r="C14" s="708"/>
      <c r="D14" s="709"/>
      <c r="E14" s="709"/>
      <c r="F14" s="709"/>
      <c r="G14" s="709"/>
      <c r="H14" s="709"/>
      <c r="I14" s="710"/>
      <c r="J14" s="412" t="s">
        <v>58</v>
      </c>
      <c r="K14" s="410">
        <f>M14/'生產管理報表 7-1 (週)'!$B$153</f>
        <v>0.13944578362510934</v>
      </c>
      <c r="L14" s="413" t="s">
        <v>59</v>
      </c>
      <c r="M14" s="414">
        <f>SUM(M9:M13)</f>
        <v>48388.453799999988</v>
      </c>
      <c r="N14" s="711"/>
      <c r="O14" s="712"/>
      <c r="P14" s="713"/>
      <c r="R14" s="402"/>
      <c r="S14" s="402"/>
    </row>
    <row r="15" spans="1:20" ht="15.75" customHeight="1" thickTop="1">
      <c r="M15" s="388"/>
      <c r="S15" s="403"/>
    </row>
    <row r="16" spans="1:20" ht="15.75" customHeight="1">
      <c r="A16" s="686" t="s">
        <v>194</v>
      </c>
      <c r="B16" s="687"/>
      <c r="C16" s="326" t="s">
        <v>47</v>
      </c>
      <c r="D16" s="688" t="s">
        <v>12</v>
      </c>
      <c r="E16" s="689"/>
      <c r="F16" s="690"/>
      <c r="G16" s="691" t="s">
        <v>53</v>
      </c>
      <c r="H16" s="692"/>
      <c r="I16" s="693"/>
      <c r="J16" s="327" t="s">
        <v>54</v>
      </c>
      <c r="K16" s="327" t="s">
        <v>55</v>
      </c>
      <c r="L16" s="327" t="s">
        <v>56</v>
      </c>
      <c r="M16" s="389" t="s">
        <v>11</v>
      </c>
      <c r="N16" s="328" t="s">
        <v>354</v>
      </c>
      <c r="O16" s="694" t="s">
        <v>51</v>
      </c>
      <c r="P16" s="695"/>
      <c r="S16" s="402"/>
      <c r="T16" s="398"/>
    </row>
    <row r="17" spans="1:20" s="350" customFormat="1" ht="24.95" customHeight="1">
      <c r="A17" s="696">
        <v>5</v>
      </c>
      <c r="B17" s="714" t="s">
        <v>219</v>
      </c>
      <c r="C17" s="330">
        <v>1</v>
      </c>
      <c r="D17" s="288" t="s">
        <v>371</v>
      </c>
      <c r="E17" s="289"/>
      <c r="F17" s="290"/>
      <c r="G17" s="358" t="s">
        <v>364</v>
      </c>
      <c r="H17" s="357"/>
      <c r="I17" s="358"/>
      <c r="J17" s="408">
        <v>147.43000000000004</v>
      </c>
      <c r="K17" s="370">
        <v>7.7567696133500877E-4</v>
      </c>
      <c r="L17" s="371">
        <v>205.08000000000004</v>
      </c>
      <c r="M17" s="381">
        <f>L17*J17</f>
        <v>30234.944400000015</v>
      </c>
      <c r="N17" s="371"/>
      <c r="O17" s="717" t="s">
        <v>752</v>
      </c>
      <c r="P17" s="718"/>
      <c r="S17" s="403"/>
    </row>
    <row r="18" spans="1:20" s="350" customFormat="1" ht="24.95" customHeight="1">
      <c r="A18" s="697"/>
      <c r="B18" s="715"/>
      <c r="C18" s="330">
        <v>2</v>
      </c>
      <c r="D18" s="288"/>
      <c r="E18" s="289"/>
      <c r="F18" s="290"/>
      <c r="G18" s="421"/>
      <c r="H18" s="357"/>
      <c r="I18" s="358"/>
      <c r="J18" s="369"/>
      <c r="K18" s="370"/>
      <c r="L18" s="371"/>
      <c r="M18" s="381">
        <f t="shared" ref="M18:M21" si="1">L18*J18</f>
        <v>0</v>
      </c>
      <c r="N18" s="371"/>
      <c r="O18" s="719"/>
      <c r="P18" s="720"/>
      <c r="S18" s="402"/>
      <c r="T18" s="399"/>
    </row>
    <row r="19" spans="1:20" ht="24.95" customHeight="1">
      <c r="A19" s="697"/>
      <c r="B19" s="715"/>
      <c r="C19" s="330">
        <v>3</v>
      </c>
      <c r="D19" s="331"/>
      <c r="E19" s="332"/>
      <c r="F19" s="333"/>
      <c r="G19" s="421"/>
      <c r="H19" s="357"/>
      <c r="I19" s="358"/>
      <c r="J19" s="337"/>
      <c r="K19" s="338"/>
      <c r="L19" s="339"/>
      <c r="M19" s="381">
        <f t="shared" si="1"/>
        <v>0</v>
      </c>
      <c r="N19" s="339"/>
      <c r="O19" s="737"/>
      <c r="P19" s="738"/>
    </row>
    <row r="20" spans="1:20" ht="24.95" customHeight="1">
      <c r="A20" s="697"/>
      <c r="B20" s="715"/>
      <c r="C20" s="330">
        <v>4</v>
      </c>
      <c r="D20" s="331"/>
      <c r="E20" s="332"/>
      <c r="F20" s="333"/>
      <c r="G20" s="421"/>
      <c r="H20" s="357"/>
      <c r="I20" s="358"/>
      <c r="J20" s="337"/>
      <c r="K20" s="338"/>
      <c r="L20" s="339"/>
      <c r="M20" s="381">
        <f t="shared" si="1"/>
        <v>0</v>
      </c>
      <c r="N20" s="339"/>
      <c r="O20" s="351"/>
      <c r="P20" s="352"/>
    </row>
    <row r="21" spans="1:20" ht="24.95" customHeight="1" thickBot="1">
      <c r="A21" s="697"/>
      <c r="B21" s="715"/>
      <c r="C21" s="330">
        <v>5</v>
      </c>
      <c r="D21" s="341"/>
      <c r="E21" s="342"/>
      <c r="F21" s="343"/>
      <c r="G21" s="421"/>
      <c r="H21" s="357"/>
      <c r="I21" s="358"/>
      <c r="J21" s="344"/>
      <c r="K21" s="299"/>
      <c r="L21" s="346"/>
      <c r="M21" s="381">
        <f t="shared" si="1"/>
        <v>0</v>
      </c>
      <c r="N21" s="339"/>
      <c r="O21" s="353"/>
      <c r="P21" s="354"/>
      <c r="R21" s="406"/>
    </row>
    <row r="22" spans="1:20" ht="15.75" customHeight="1" thickTop="1" thickBot="1">
      <c r="A22" s="698"/>
      <c r="B22" s="716"/>
      <c r="C22" s="723"/>
      <c r="D22" s="724"/>
      <c r="E22" s="724"/>
      <c r="F22" s="724"/>
      <c r="G22" s="724"/>
      <c r="H22" s="724"/>
      <c r="I22" s="725"/>
      <c r="J22" s="412" t="s">
        <v>58</v>
      </c>
      <c r="K22" s="410">
        <f>M22/'生產管理報表 7-1 (週)'!$B$153</f>
        <v>8.7131023697219562E-2</v>
      </c>
      <c r="L22" s="413" t="s">
        <v>59</v>
      </c>
      <c r="M22" s="414">
        <f>SUM(M17:M21)</f>
        <v>30234.944400000015</v>
      </c>
      <c r="N22" s="711"/>
      <c r="O22" s="712"/>
      <c r="P22" s="713"/>
      <c r="R22" s="402"/>
    </row>
    <row r="23" spans="1:20" ht="24.95" customHeight="1" thickTop="1">
      <c r="M23" s="388"/>
      <c r="R23" s="402"/>
    </row>
    <row r="24" spans="1:20" ht="24.95" customHeight="1">
      <c r="A24" s="686" t="s">
        <v>194</v>
      </c>
      <c r="B24" s="687"/>
      <c r="C24" s="355" t="s">
        <v>47</v>
      </c>
      <c r="D24" s="726" t="s">
        <v>12</v>
      </c>
      <c r="E24" s="727"/>
      <c r="F24" s="728"/>
      <c r="G24" s="729" t="s">
        <v>53</v>
      </c>
      <c r="H24" s="730"/>
      <c r="I24" s="731"/>
      <c r="J24" s="356" t="s">
        <v>54</v>
      </c>
      <c r="K24" s="327" t="s">
        <v>55</v>
      </c>
      <c r="L24" s="327" t="s">
        <v>56</v>
      </c>
      <c r="M24" s="389" t="s">
        <v>11</v>
      </c>
      <c r="N24" s="328" t="s">
        <v>354</v>
      </c>
      <c r="O24" s="694" t="s">
        <v>51</v>
      </c>
      <c r="P24" s="695"/>
      <c r="R24" s="402"/>
    </row>
    <row r="25" spans="1:20" ht="33" customHeight="1">
      <c r="A25" s="696">
        <v>6</v>
      </c>
      <c r="B25" s="714" t="s">
        <v>220</v>
      </c>
      <c r="C25" s="330">
        <v>1</v>
      </c>
      <c r="D25" s="407" t="s">
        <v>375</v>
      </c>
      <c r="E25" s="332"/>
      <c r="F25" s="333"/>
      <c r="G25" s="358" t="s">
        <v>440</v>
      </c>
      <c r="H25" s="357"/>
      <c r="I25" s="358"/>
      <c r="J25" s="369">
        <v>605.78</v>
      </c>
      <c r="K25" s="370">
        <v>0</v>
      </c>
      <c r="L25" s="371">
        <v>19.21999999999997</v>
      </c>
      <c r="M25" s="381">
        <f t="shared" ref="M25:M29" si="2">L25*J25</f>
        <v>11643.091599999982</v>
      </c>
      <c r="N25" s="339"/>
      <c r="O25" s="706" t="s">
        <v>745</v>
      </c>
      <c r="P25" s="707"/>
    </row>
    <row r="26" spans="1:20" ht="33" customHeight="1">
      <c r="A26" s="697"/>
      <c r="B26" s="715"/>
      <c r="C26" s="330">
        <v>2</v>
      </c>
      <c r="D26" s="288" t="s">
        <v>380</v>
      </c>
      <c r="E26" s="332"/>
      <c r="F26" s="333"/>
      <c r="G26" s="421" t="s">
        <v>636</v>
      </c>
      <c r="H26" s="357"/>
      <c r="I26" s="358"/>
      <c r="J26" s="369">
        <v>108.26</v>
      </c>
      <c r="K26" s="370">
        <v>0</v>
      </c>
      <c r="L26" s="371">
        <v>17.210000000000008</v>
      </c>
      <c r="M26" s="381">
        <f t="shared" si="2"/>
        <v>1863.154600000001</v>
      </c>
      <c r="N26" s="339"/>
      <c r="O26" s="706" t="s">
        <v>753</v>
      </c>
      <c r="P26" s="707"/>
    </row>
    <row r="27" spans="1:20" ht="33" customHeight="1">
      <c r="A27" s="697"/>
      <c r="B27" s="715"/>
      <c r="C27" s="330">
        <v>3</v>
      </c>
      <c r="D27" s="288"/>
      <c r="E27" s="332"/>
      <c r="F27" s="333"/>
      <c r="G27" s="421"/>
      <c r="H27" s="357"/>
      <c r="I27" s="358"/>
      <c r="J27" s="369"/>
      <c r="K27" s="370"/>
      <c r="L27" s="371"/>
      <c r="M27" s="381">
        <f t="shared" si="2"/>
        <v>0</v>
      </c>
      <c r="N27" s="339"/>
      <c r="O27" s="704"/>
      <c r="P27" s="705"/>
    </row>
    <row r="28" spans="1:20" ht="33" customHeight="1">
      <c r="A28" s="697"/>
      <c r="B28" s="715"/>
      <c r="C28" s="330">
        <v>4</v>
      </c>
      <c r="D28" s="288"/>
      <c r="E28" s="332"/>
      <c r="F28" s="333"/>
      <c r="G28" s="421"/>
      <c r="H28" s="357"/>
      <c r="I28" s="358"/>
      <c r="J28" s="337"/>
      <c r="K28" s="338"/>
      <c r="L28" s="339"/>
      <c r="M28" s="390">
        <f t="shared" si="2"/>
        <v>0</v>
      </c>
      <c r="N28" s="339"/>
      <c r="O28" s="706"/>
      <c r="P28" s="707"/>
    </row>
    <row r="29" spans="1:20" ht="24.95" customHeight="1" thickBot="1">
      <c r="A29" s="697"/>
      <c r="B29" s="715"/>
      <c r="C29" s="330">
        <v>5</v>
      </c>
      <c r="D29" s="341"/>
      <c r="E29" s="342"/>
      <c r="F29" s="343"/>
      <c r="G29" s="421"/>
      <c r="H29" s="357"/>
      <c r="I29" s="358"/>
      <c r="J29" s="344"/>
      <c r="K29" s="299"/>
      <c r="L29" s="346"/>
      <c r="M29" s="390">
        <f t="shared" si="2"/>
        <v>0</v>
      </c>
      <c r="N29" s="339"/>
      <c r="O29" s="353"/>
      <c r="P29" s="354"/>
    </row>
    <row r="30" spans="1:20" ht="15.75" customHeight="1" thickTop="1" thickBot="1">
      <c r="A30" s="698"/>
      <c r="B30" s="716"/>
      <c r="C30" s="723"/>
      <c r="D30" s="724"/>
      <c r="E30" s="724"/>
      <c r="F30" s="724"/>
      <c r="G30" s="724"/>
      <c r="H30" s="724"/>
      <c r="I30" s="725"/>
      <c r="J30" s="412" t="s">
        <v>58</v>
      </c>
      <c r="K30" s="410">
        <f>M30/'生產管理報表 7-1 (週)'!$B$153</f>
        <v>3.8922282844108015E-2</v>
      </c>
      <c r="L30" s="413" t="s">
        <v>59</v>
      </c>
      <c r="M30" s="414">
        <f>SUM(M25:M29)</f>
        <v>13506.246199999983</v>
      </c>
      <c r="N30" s="711"/>
      <c r="O30" s="712"/>
      <c r="P30" s="713"/>
    </row>
    <row r="31" spans="1:20" ht="24.95" customHeight="1" thickTop="1">
      <c r="M31" s="388"/>
    </row>
    <row r="32" spans="1:20" ht="24.95" customHeight="1">
      <c r="A32" s="686" t="s">
        <v>194</v>
      </c>
      <c r="B32" s="687"/>
      <c r="C32" s="355" t="s">
        <v>47</v>
      </c>
      <c r="D32" s="726" t="s">
        <v>12</v>
      </c>
      <c r="E32" s="727"/>
      <c r="F32" s="728"/>
      <c r="G32" s="729" t="s">
        <v>53</v>
      </c>
      <c r="H32" s="730"/>
      <c r="I32" s="731"/>
      <c r="J32" s="356" t="s">
        <v>54</v>
      </c>
      <c r="K32" s="327" t="s">
        <v>55</v>
      </c>
      <c r="L32" s="327" t="s">
        <v>56</v>
      </c>
      <c r="M32" s="389" t="s">
        <v>11</v>
      </c>
      <c r="N32" s="328" t="s">
        <v>354</v>
      </c>
      <c r="O32" s="694" t="s">
        <v>51</v>
      </c>
      <c r="P32" s="695"/>
    </row>
    <row r="33" spans="1:20" ht="24.95" customHeight="1">
      <c r="A33" s="696">
        <v>7</v>
      </c>
      <c r="B33" s="732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90">
        <f t="shared" ref="M33:M35" si="3">L33*J33</f>
        <v>0</v>
      </c>
      <c r="N33" s="339"/>
      <c r="O33" s="735"/>
      <c r="P33" s="736"/>
    </row>
    <row r="34" spans="1:20" ht="24.95" customHeight="1">
      <c r="A34" s="697"/>
      <c r="B34" s="733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90">
        <f t="shared" si="3"/>
        <v>0</v>
      </c>
      <c r="N34" s="339"/>
      <c r="O34" s="737"/>
      <c r="P34" s="738"/>
    </row>
    <row r="35" spans="1:20" ht="24.95" customHeight="1">
      <c r="A35" s="697"/>
      <c r="B35" s="733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90">
        <f t="shared" si="3"/>
        <v>0</v>
      </c>
      <c r="N35" s="339"/>
      <c r="O35" s="737"/>
      <c r="P35" s="738"/>
    </row>
    <row r="36" spans="1:20" ht="24.95" customHeight="1">
      <c r="A36" s="697"/>
      <c r="B36" s="733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1">
        <v>0</v>
      </c>
      <c r="N36" s="339"/>
      <c r="O36" s="351"/>
      <c r="P36" s="352"/>
    </row>
    <row r="37" spans="1:20" ht="24.95" customHeight="1" thickBot="1">
      <c r="A37" s="697"/>
      <c r="B37" s="733"/>
      <c r="C37" s="330">
        <v>5</v>
      </c>
      <c r="D37" s="341"/>
      <c r="E37" s="342"/>
      <c r="F37" s="343"/>
      <c r="G37" s="334"/>
      <c r="H37" s="335"/>
      <c r="I37" s="336"/>
      <c r="J37" s="344"/>
      <c r="K37" s="299"/>
      <c r="L37" s="346"/>
      <c r="M37" s="392">
        <v>0</v>
      </c>
      <c r="N37" s="339"/>
      <c r="O37" s="353"/>
      <c r="P37" s="354"/>
    </row>
    <row r="38" spans="1:20" ht="15.75" customHeight="1" thickTop="1" thickBot="1">
      <c r="A38" s="698"/>
      <c r="B38" s="734"/>
      <c r="C38" s="723"/>
      <c r="D38" s="724"/>
      <c r="E38" s="724"/>
      <c r="F38" s="724"/>
      <c r="G38" s="724"/>
      <c r="H38" s="724"/>
      <c r="I38" s="725"/>
      <c r="J38" s="347" t="s">
        <v>58</v>
      </c>
      <c r="K38" s="410">
        <f>M38/'生產管理報表 7-1 (週)'!$B$153</f>
        <v>0</v>
      </c>
      <c r="L38" s="348" t="s">
        <v>59</v>
      </c>
      <c r="M38" s="393">
        <f>SUM(M33:M37)</f>
        <v>0</v>
      </c>
      <c r="N38" s="711"/>
      <c r="O38" s="712"/>
      <c r="P38" s="713"/>
    </row>
    <row r="39" spans="1:20" s="140" customFormat="1" ht="15.75" customHeight="1" thickTop="1">
      <c r="A39" s="641" t="s">
        <v>774</v>
      </c>
      <c r="B39" s="641"/>
      <c r="C39" s="641"/>
      <c r="D39" s="641"/>
      <c r="E39" s="641"/>
      <c r="F39" s="641"/>
      <c r="G39" s="641"/>
      <c r="H39" s="641"/>
      <c r="I39" s="641"/>
      <c r="J39" s="641"/>
      <c r="K39" s="641"/>
      <c r="L39" s="641"/>
      <c r="M39" s="641"/>
    </row>
    <row r="40" spans="1:20" s="141" customFormat="1" ht="15.75" customHeight="1">
      <c r="A40" s="683"/>
      <c r="B40" s="683"/>
      <c r="C40" s="683"/>
      <c r="D40" s="683"/>
      <c r="E40" s="683"/>
      <c r="F40" s="683"/>
      <c r="G40" s="683"/>
      <c r="H40" s="683"/>
      <c r="I40" s="683"/>
      <c r="J40" s="683"/>
      <c r="K40" s="683"/>
      <c r="L40" s="683"/>
      <c r="M40" s="683"/>
    </row>
    <row r="41" spans="1:20" s="140" customFormat="1" ht="15.75" customHeight="1">
      <c r="A41" s="684" t="s">
        <v>194</v>
      </c>
      <c r="B41" s="651">
        <v>1</v>
      </c>
      <c r="C41" s="652"/>
      <c r="D41" s="651">
        <v>2</v>
      </c>
      <c r="E41" s="652"/>
      <c r="F41" s="651">
        <v>3</v>
      </c>
      <c r="G41" s="652"/>
      <c r="H41" s="677">
        <v>4</v>
      </c>
      <c r="I41" s="678"/>
      <c r="J41" s="677">
        <v>5</v>
      </c>
      <c r="K41" s="678"/>
      <c r="L41" s="677">
        <v>6</v>
      </c>
      <c r="M41" s="678"/>
      <c r="N41" s="677">
        <v>7</v>
      </c>
      <c r="O41" s="678"/>
      <c r="P41" s="386">
        <v>8</v>
      </c>
    </row>
    <row r="42" spans="1:20" s="140" customFormat="1" ht="15.75" customHeight="1">
      <c r="A42" s="685"/>
      <c r="B42" s="681" t="s">
        <v>265</v>
      </c>
      <c r="C42" s="682"/>
      <c r="D42" s="681" t="s">
        <v>216</v>
      </c>
      <c r="E42" s="682"/>
      <c r="F42" s="681" t="s">
        <v>169</v>
      </c>
      <c r="G42" s="682"/>
      <c r="H42" s="679" t="s">
        <v>656</v>
      </c>
      <c r="I42" s="680"/>
      <c r="J42" s="679" t="s">
        <v>192</v>
      </c>
      <c r="K42" s="680"/>
      <c r="L42" s="679" t="s">
        <v>170</v>
      </c>
      <c r="M42" s="680"/>
      <c r="N42" s="679" t="s">
        <v>193</v>
      </c>
      <c r="O42" s="680"/>
      <c r="P42" s="387" t="s">
        <v>221</v>
      </c>
    </row>
    <row r="43" spans="1:20" s="140" customFormat="1" ht="15.75" customHeight="1">
      <c r="B43" s="283"/>
      <c r="C43" s="284"/>
    </row>
    <row r="44" spans="1:20" s="329" customFormat="1" ht="15.75" customHeight="1">
      <c r="A44" s="686" t="s">
        <v>194</v>
      </c>
      <c r="B44" s="687"/>
      <c r="C44" s="326" t="s">
        <v>47</v>
      </c>
      <c r="D44" s="688" t="s">
        <v>12</v>
      </c>
      <c r="E44" s="689"/>
      <c r="F44" s="690"/>
      <c r="G44" s="691" t="s">
        <v>53</v>
      </c>
      <c r="H44" s="692"/>
      <c r="I44" s="693"/>
      <c r="J44" s="327" t="s">
        <v>54</v>
      </c>
      <c r="K44" s="327" t="s">
        <v>55</v>
      </c>
      <c r="L44" s="327" t="s">
        <v>56</v>
      </c>
      <c r="M44" s="328" t="s">
        <v>11</v>
      </c>
      <c r="N44" s="328" t="s">
        <v>354</v>
      </c>
      <c r="O44" s="694" t="s">
        <v>51</v>
      </c>
      <c r="P44" s="695"/>
      <c r="R44" s="402"/>
      <c r="S44" s="403"/>
    </row>
    <row r="45" spans="1:20" s="350" customFormat="1" ht="51.75" customHeight="1">
      <c r="A45" s="696">
        <v>4</v>
      </c>
      <c r="B45" s="699" t="s">
        <v>656</v>
      </c>
      <c r="C45" s="330">
        <v>1</v>
      </c>
      <c r="D45" s="288" t="s">
        <v>583</v>
      </c>
      <c r="E45" s="289"/>
      <c r="F45" s="290"/>
      <c r="G45" s="358" t="s">
        <v>585</v>
      </c>
      <c r="H45" s="357"/>
      <c r="I45" s="358"/>
      <c r="J45" s="369">
        <v>692.59</v>
      </c>
      <c r="K45" s="370">
        <v>0</v>
      </c>
      <c r="L45" s="371">
        <v>14.980000000000018</v>
      </c>
      <c r="M45" s="381">
        <f t="shared" ref="M45:M49" si="4">L45*J45</f>
        <v>10374.998200000013</v>
      </c>
      <c r="N45" s="371"/>
      <c r="O45" s="704" t="s">
        <v>785</v>
      </c>
      <c r="P45" s="705"/>
      <c r="R45" s="404"/>
      <c r="S45" s="403"/>
    </row>
    <row r="46" spans="1:20" s="350" customFormat="1" ht="55.5" customHeight="1">
      <c r="A46" s="697"/>
      <c r="B46" s="700"/>
      <c r="C46" s="330">
        <v>2</v>
      </c>
      <c r="D46" s="288" t="s">
        <v>703</v>
      </c>
      <c r="E46" s="289"/>
      <c r="F46" s="290"/>
      <c r="G46" s="358" t="s">
        <v>704</v>
      </c>
      <c r="H46" s="357"/>
      <c r="I46" s="358"/>
      <c r="J46" s="369">
        <v>94.57</v>
      </c>
      <c r="K46" s="370">
        <v>0</v>
      </c>
      <c r="L46" s="371">
        <v>108.80999999999995</v>
      </c>
      <c r="M46" s="381">
        <f t="shared" si="4"/>
        <v>10290.161699999993</v>
      </c>
      <c r="N46" s="371"/>
      <c r="O46" s="704" t="s">
        <v>786</v>
      </c>
      <c r="P46" s="705"/>
      <c r="R46" s="404"/>
      <c r="S46" s="402"/>
      <c r="T46" s="398"/>
    </row>
    <row r="47" spans="1:20" s="350" customFormat="1" ht="51" customHeight="1">
      <c r="A47" s="697"/>
      <c r="B47" s="700"/>
      <c r="C47" s="330">
        <v>3</v>
      </c>
      <c r="D47" s="288" t="s">
        <v>719</v>
      </c>
      <c r="E47" s="289"/>
      <c r="F47" s="290"/>
      <c r="G47" s="358" t="s">
        <v>717</v>
      </c>
      <c r="H47" s="357"/>
      <c r="I47" s="358"/>
      <c r="J47" s="369">
        <v>458.15000000000003</v>
      </c>
      <c r="K47" s="370">
        <v>0</v>
      </c>
      <c r="L47" s="371">
        <v>21.889999999999979</v>
      </c>
      <c r="M47" s="381">
        <f t="shared" si="4"/>
        <v>10028.903499999991</v>
      </c>
      <c r="N47" s="371"/>
      <c r="O47" s="704" t="s">
        <v>787</v>
      </c>
      <c r="P47" s="705"/>
      <c r="R47" s="404"/>
      <c r="S47" s="403"/>
    </row>
    <row r="48" spans="1:20" s="350" customFormat="1" ht="39" customHeight="1">
      <c r="A48" s="697"/>
      <c r="B48" s="700"/>
      <c r="C48" s="330">
        <v>4</v>
      </c>
      <c r="D48" s="288" t="s">
        <v>671</v>
      </c>
      <c r="E48" s="289"/>
      <c r="F48" s="290"/>
      <c r="G48" s="358" t="s">
        <v>682</v>
      </c>
      <c r="H48" s="357"/>
      <c r="I48" s="358"/>
      <c r="J48" s="369">
        <v>411.37000000000006</v>
      </c>
      <c r="K48" s="370">
        <v>0</v>
      </c>
      <c r="L48" s="371">
        <v>16.210000000000036</v>
      </c>
      <c r="M48" s="381">
        <f t="shared" si="4"/>
        <v>6668.3077000000158</v>
      </c>
      <c r="N48" s="371"/>
      <c r="O48" s="704" t="s">
        <v>788</v>
      </c>
      <c r="P48" s="705"/>
      <c r="R48" s="404"/>
      <c r="S48" s="402"/>
      <c r="T48" s="398"/>
    </row>
    <row r="49" spans="1:20" s="350" customFormat="1" ht="39" customHeight="1" thickBot="1">
      <c r="A49" s="697"/>
      <c r="B49" s="700"/>
      <c r="C49" s="330">
        <v>5</v>
      </c>
      <c r="D49" s="288" t="s">
        <v>437</v>
      </c>
      <c r="E49" s="296"/>
      <c r="F49" s="297"/>
      <c r="G49" s="358" t="s">
        <v>436</v>
      </c>
      <c r="H49" s="357"/>
      <c r="I49" s="358"/>
      <c r="J49" s="373">
        <v>426.69</v>
      </c>
      <c r="K49" s="299">
        <v>0</v>
      </c>
      <c r="L49" s="375">
        <v>10.189999999999984</v>
      </c>
      <c r="M49" s="381">
        <f t="shared" si="4"/>
        <v>4347.9710999999934</v>
      </c>
      <c r="N49" s="371"/>
      <c r="O49" s="704" t="s">
        <v>791</v>
      </c>
      <c r="P49" s="705"/>
      <c r="R49" s="405"/>
      <c r="S49" s="403"/>
      <c r="T49" s="340"/>
    </row>
    <row r="50" spans="1:20" ht="15.75" customHeight="1" thickTop="1" thickBot="1">
      <c r="A50" s="698"/>
      <c r="B50" s="701"/>
      <c r="C50" s="708"/>
      <c r="D50" s="709"/>
      <c r="E50" s="709"/>
      <c r="F50" s="709"/>
      <c r="G50" s="709"/>
      <c r="H50" s="709"/>
      <c r="I50" s="710"/>
      <c r="J50" s="412" t="s">
        <v>58</v>
      </c>
      <c r="K50" s="410">
        <f>M50/'生產管理報表 7-1 (週)'!$B$164</f>
        <v>0.1304012821929304</v>
      </c>
      <c r="L50" s="413" t="s">
        <v>59</v>
      </c>
      <c r="M50" s="414">
        <f>SUM(M45:M49)</f>
        <v>41710.342200000014</v>
      </c>
      <c r="N50" s="711"/>
      <c r="O50" s="712"/>
      <c r="P50" s="713"/>
      <c r="R50" s="402"/>
      <c r="S50" s="402"/>
    </row>
    <row r="51" spans="1:20" ht="15.75" customHeight="1" thickTop="1">
      <c r="M51" s="388"/>
      <c r="S51" s="403"/>
    </row>
    <row r="52" spans="1:20" ht="15.75" customHeight="1">
      <c r="A52" s="686" t="s">
        <v>194</v>
      </c>
      <c r="B52" s="687"/>
      <c r="C52" s="326" t="s">
        <v>47</v>
      </c>
      <c r="D52" s="688" t="s">
        <v>12</v>
      </c>
      <c r="E52" s="689"/>
      <c r="F52" s="690"/>
      <c r="G52" s="691" t="s">
        <v>53</v>
      </c>
      <c r="H52" s="692"/>
      <c r="I52" s="693"/>
      <c r="J52" s="327" t="s">
        <v>54</v>
      </c>
      <c r="K52" s="327" t="s">
        <v>55</v>
      </c>
      <c r="L52" s="327" t="s">
        <v>56</v>
      </c>
      <c r="M52" s="389" t="s">
        <v>11</v>
      </c>
      <c r="N52" s="328" t="s">
        <v>354</v>
      </c>
      <c r="O52" s="694" t="s">
        <v>51</v>
      </c>
      <c r="P52" s="695"/>
      <c r="S52" s="402"/>
      <c r="T52" s="398"/>
    </row>
    <row r="53" spans="1:20" s="350" customFormat="1" ht="24.95" customHeight="1">
      <c r="A53" s="696">
        <v>5</v>
      </c>
      <c r="B53" s="714" t="s">
        <v>219</v>
      </c>
      <c r="C53" s="330">
        <v>1</v>
      </c>
      <c r="D53" s="288" t="s">
        <v>371</v>
      </c>
      <c r="E53" s="289"/>
      <c r="F53" s="290"/>
      <c r="G53" s="358" t="s">
        <v>364</v>
      </c>
      <c r="H53" s="357"/>
      <c r="I53" s="358"/>
      <c r="J53" s="408">
        <v>147.43000000000004</v>
      </c>
      <c r="K53" s="370">
        <v>0</v>
      </c>
      <c r="L53" s="371">
        <v>126.87999999999977</v>
      </c>
      <c r="M53" s="381">
        <f>L53*J53</f>
        <v>18705.91839999997</v>
      </c>
      <c r="N53" s="371"/>
      <c r="O53" s="717" t="s">
        <v>789</v>
      </c>
      <c r="P53" s="718"/>
      <c r="S53" s="403"/>
    </row>
    <row r="54" spans="1:20" s="350" customFormat="1" ht="24.95" customHeight="1">
      <c r="A54" s="697"/>
      <c r="B54" s="715"/>
      <c r="C54" s="330">
        <v>2</v>
      </c>
      <c r="D54" s="288"/>
      <c r="E54" s="289"/>
      <c r="F54" s="290"/>
      <c r="G54" s="421"/>
      <c r="H54" s="357"/>
      <c r="I54" s="358"/>
      <c r="J54" s="369"/>
      <c r="K54" s="370"/>
      <c r="L54" s="371"/>
      <c r="M54" s="381">
        <f t="shared" ref="M54:M57" si="5">L54*J54</f>
        <v>0</v>
      </c>
      <c r="N54" s="371"/>
      <c r="O54" s="719"/>
      <c r="P54" s="720"/>
      <c r="S54" s="402"/>
      <c r="T54" s="399"/>
    </row>
    <row r="55" spans="1:20" ht="24.95" customHeight="1">
      <c r="A55" s="697"/>
      <c r="B55" s="715"/>
      <c r="C55" s="330">
        <v>3</v>
      </c>
      <c r="D55" s="331"/>
      <c r="E55" s="332"/>
      <c r="F55" s="333"/>
      <c r="G55" s="421"/>
      <c r="H55" s="357"/>
      <c r="I55" s="358"/>
      <c r="J55" s="337"/>
      <c r="K55" s="338"/>
      <c r="L55" s="339"/>
      <c r="M55" s="381">
        <f t="shared" si="5"/>
        <v>0</v>
      </c>
      <c r="N55" s="339"/>
      <c r="O55" s="737"/>
      <c r="P55" s="738"/>
    </row>
    <row r="56" spans="1:20" ht="24.95" customHeight="1">
      <c r="A56" s="697"/>
      <c r="B56" s="715"/>
      <c r="C56" s="330">
        <v>4</v>
      </c>
      <c r="D56" s="331"/>
      <c r="E56" s="332"/>
      <c r="F56" s="333"/>
      <c r="G56" s="421"/>
      <c r="H56" s="357"/>
      <c r="I56" s="358"/>
      <c r="J56" s="337"/>
      <c r="K56" s="338"/>
      <c r="L56" s="339"/>
      <c r="M56" s="381">
        <f t="shared" si="5"/>
        <v>0</v>
      </c>
      <c r="N56" s="339"/>
      <c r="O56" s="351"/>
      <c r="P56" s="352"/>
    </row>
    <row r="57" spans="1:20" ht="24.95" customHeight="1" thickBot="1">
      <c r="A57" s="697"/>
      <c r="B57" s="715"/>
      <c r="C57" s="330">
        <v>5</v>
      </c>
      <c r="D57" s="341"/>
      <c r="E57" s="342"/>
      <c r="F57" s="343"/>
      <c r="G57" s="421"/>
      <c r="H57" s="357"/>
      <c r="I57" s="358"/>
      <c r="J57" s="344"/>
      <c r="K57" s="299"/>
      <c r="L57" s="346"/>
      <c r="M57" s="381">
        <f t="shared" si="5"/>
        <v>0</v>
      </c>
      <c r="N57" s="339"/>
      <c r="O57" s="353"/>
      <c r="P57" s="354"/>
      <c r="R57" s="406"/>
    </row>
    <row r="58" spans="1:20" ht="15.75" customHeight="1" thickTop="1" thickBot="1">
      <c r="A58" s="698"/>
      <c r="B58" s="716"/>
      <c r="C58" s="723"/>
      <c r="D58" s="724"/>
      <c r="E58" s="724"/>
      <c r="F58" s="724"/>
      <c r="G58" s="724"/>
      <c r="H58" s="724"/>
      <c r="I58" s="725"/>
      <c r="J58" s="412" t="s">
        <v>58</v>
      </c>
      <c r="K58" s="410">
        <f>M58/'生產管理報表 7-1 (週)'!$B$164</f>
        <v>5.8481316989922087E-2</v>
      </c>
      <c r="L58" s="413" t="s">
        <v>59</v>
      </c>
      <c r="M58" s="414">
        <f>SUM(M53:M57)</f>
        <v>18705.91839999997</v>
      </c>
      <c r="N58" s="711"/>
      <c r="O58" s="712"/>
      <c r="P58" s="713"/>
      <c r="R58" s="402"/>
    </row>
    <row r="59" spans="1:20" ht="24.95" customHeight="1" thickTop="1">
      <c r="M59" s="388"/>
      <c r="R59" s="402"/>
    </row>
    <row r="60" spans="1:20" ht="24.95" customHeight="1">
      <c r="A60" s="686" t="s">
        <v>194</v>
      </c>
      <c r="B60" s="687"/>
      <c r="C60" s="355" t="s">
        <v>47</v>
      </c>
      <c r="D60" s="726" t="s">
        <v>12</v>
      </c>
      <c r="E60" s="727"/>
      <c r="F60" s="728"/>
      <c r="G60" s="729" t="s">
        <v>53</v>
      </c>
      <c r="H60" s="730"/>
      <c r="I60" s="731"/>
      <c r="J60" s="356" t="s">
        <v>54</v>
      </c>
      <c r="K60" s="327" t="s">
        <v>55</v>
      </c>
      <c r="L60" s="327" t="s">
        <v>56</v>
      </c>
      <c r="M60" s="389" t="s">
        <v>11</v>
      </c>
      <c r="N60" s="328" t="s">
        <v>354</v>
      </c>
      <c r="O60" s="694" t="s">
        <v>51</v>
      </c>
      <c r="P60" s="695"/>
      <c r="R60" s="402"/>
    </row>
    <row r="61" spans="1:20" ht="33" customHeight="1">
      <c r="A61" s="696">
        <v>6</v>
      </c>
      <c r="B61" s="714" t="s">
        <v>220</v>
      </c>
      <c r="C61" s="330">
        <v>1</v>
      </c>
      <c r="D61" s="407" t="s">
        <v>375</v>
      </c>
      <c r="E61" s="332"/>
      <c r="F61" s="333"/>
      <c r="G61" s="358" t="s">
        <v>440</v>
      </c>
      <c r="H61" s="357"/>
      <c r="I61" s="358"/>
      <c r="J61" s="369">
        <v>605.77999999999986</v>
      </c>
      <c r="K61" s="370">
        <v>0</v>
      </c>
      <c r="L61" s="371">
        <v>15.649999999999977</v>
      </c>
      <c r="M61" s="381">
        <f t="shared" ref="M61:M65" si="6">L61*J61</f>
        <v>9480.456999999984</v>
      </c>
      <c r="N61" s="339"/>
      <c r="O61" s="706" t="s">
        <v>745</v>
      </c>
      <c r="P61" s="707"/>
    </row>
    <row r="62" spans="1:20" ht="33" customHeight="1">
      <c r="A62" s="697"/>
      <c r="B62" s="715"/>
      <c r="C62" s="330">
        <v>2</v>
      </c>
      <c r="D62" s="288" t="s">
        <v>380</v>
      </c>
      <c r="E62" s="332"/>
      <c r="F62" s="333"/>
      <c r="G62" s="431" t="s">
        <v>636</v>
      </c>
      <c r="H62" s="292"/>
      <c r="I62" s="291"/>
      <c r="J62" s="369">
        <v>108.26</v>
      </c>
      <c r="K62" s="370">
        <v>0</v>
      </c>
      <c r="L62" s="371">
        <v>18.529999999999973</v>
      </c>
      <c r="M62" s="381">
        <f t="shared" si="6"/>
        <v>2006.0577999999971</v>
      </c>
      <c r="N62" s="339"/>
      <c r="O62" s="706" t="s">
        <v>753</v>
      </c>
      <c r="P62" s="707"/>
    </row>
    <row r="63" spans="1:20" ht="33" customHeight="1">
      <c r="A63" s="697"/>
      <c r="B63" s="715"/>
      <c r="C63" s="330">
        <v>3</v>
      </c>
      <c r="D63" s="288" t="s">
        <v>371</v>
      </c>
      <c r="E63" s="332"/>
      <c r="F63" s="333"/>
      <c r="G63" s="358" t="s">
        <v>365</v>
      </c>
      <c r="H63" s="357"/>
      <c r="I63" s="358"/>
      <c r="J63" s="369">
        <v>39.39</v>
      </c>
      <c r="K63" s="370">
        <v>0</v>
      </c>
      <c r="L63" s="371">
        <v>41.339999999999691</v>
      </c>
      <c r="M63" s="381">
        <f t="shared" si="6"/>
        <v>1628.3825999999879</v>
      </c>
      <c r="N63" s="339"/>
      <c r="O63" s="790" t="s">
        <v>790</v>
      </c>
      <c r="P63" s="791"/>
    </row>
    <row r="64" spans="1:20" ht="33" customHeight="1">
      <c r="A64" s="697"/>
      <c r="B64" s="715"/>
      <c r="C64" s="330">
        <v>4</v>
      </c>
      <c r="D64" s="288"/>
      <c r="E64" s="332"/>
      <c r="F64" s="333"/>
      <c r="G64" s="421"/>
      <c r="H64" s="357"/>
      <c r="I64" s="358"/>
      <c r="J64" s="337"/>
      <c r="K64" s="338"/>
      <c r="L64" s="339"/>
      <c r="M64" s="390">
        <f t="shared" si="6"/>
        <v>0</v>
      </c>
      <c r="N64" s="339"/>
      <c r="O64" s="706"/>
      <c r="P64" s="707"/>
    </row>
    <row r="65" spans="1:19" ht="24.95" customHeight="1" thickBot="1">
      <c r="A65" s="697"/>
      <c r="B65" s="715"/>
      <c r="C65" s="330">
        <v>5</v>
      </c>
      <c r="D65" s="341"/>
      <c r="E65" s="342"/>
      <c r="F65" s="343"/>
      <c r="G65" s="421"/>
      <c r="H65" s="357"/>
      <c r="I65" s="358"/>
      <c r="J65" s="344"/>
      <c r="K65" s="299"/>
      <c r="L65" s="346"/>
      <c r="M65" s="390">
        <f t="shared" si="6"/>
        <v>0</v>
      </c>
      <c r="N65" s="339"/>
      <c r="O65" s="353"/>
      <c r="P65" s="354"/>
    </row>
    <row r="66" spans="1:19" ht="15.75" customHeight="1" thickTop="1" thickBot="1">
      <c r="A66" s="698"/>
      <c r="B66" s="716"/>
      <c r="C66" s="723"/>
      <c r="D66" s="724"/>
      <c r="E66" s="724"/>
      <c r="F66" s="724"/>
      <c r="G66" s="724"/>
      <c r="H66" s="724"/>
      <c r="I66" s="725"/>
      <c r="J66" s="412" t="s">
        <v>58</v>
      </c>
      <c r="K66" s="410">
        <f>M66/'生產管理報表 7-1 (週)'!$B$164</f>
        <v>4.1001807863104138E-2</v>
      </c>
      <c r="L66" s="413" t="s">
        <v>59</v>
      </c>
      <c r="M66" s="414">
        <f>SUM(M61:M65)</f>
        <v>13114.897399999969</v>
      </c>
      <c r="N66" s="711"/>
      <c r="O66" s="712"/>
      <c r="P66" s="713"/>
    </row>
    <row r="67" spans="1:19" ht="24.95" customHeight="1" thickTop="1">
      <c r="M67" s="388"/>
    </row>
    <row r="68" spans="1:19" ht="24.95" customHeight="1">
      <c r="A68" s="686" t="s">
        <v>194</v>
      </c>
      <c r="B68" s="687"/>
      <c r="C68" s="355" t="s">
        <v>47</v>
      </c>
      <c r="D68" s="726" t="s">
        <v>12</v>
      </c>
      <c r="E68" s="727"/>
      <c r="F68" s="728"/>
      <c r="G68" s="729" t="s">
        <v>53</v>
      </c>
      <c r="H68" s="730"/>
      <c r="I68" s="731"/>
      <c r="J68" s="356" t="s">
        <v>54</v>
      </c>
      <c r="K68" s="327" t="s">
        <v>55</v>
      </c>
      <c r="L68" s="327" t="s">
        <v>56</v>
      </c>
      <c r="M68" s="389" t="s">
        <v>11</v>
      </c>
      <c r="N68" s="328" t="s">
        <v>354</v>
      </c>
      <c r="O68" s="694" t="s">
        <v>51</v>
      </c>
      <c r="P68" s="695"/>
    </row>
    <row r="69" spans="1:19" ht="24.95" customHeight="1">
      <c r="A69" s="696">
        <v>7</v>
      </c>
      <c r="B69" s="732" t="s">
        <v>262</v>
      </c>
      <c r="C69" s="330">
        <v>1</v>
      </c>
      <c r="D69" s="331"/>
      <c r="E69" s="332"/>
      <c r="F69" s="333"/>
      <c r="G69" s="334"/>
      <c r="H69" s="335"/>
      <c r="I69" s="336"/>
      <c r="J69" s="337"/>
      <c r="K69" s="338"/>
      <c r="L69" s="339"/>
      <c r="M69" s="390">
        <f t="shared" ref="M69:M71" si="7">L69*J69</f>
        <v>0</v>
      </c>
      <c r="N69" s="339"/>
      <c r="O69" s="735"/>
      <c r="P69" s="736"/>
    </row>
    <row r="70" spans="1:19" ht="24.95" customHeight="1">
      <c r="A70" s="697"/>
      <c r="B70" s="733"/>
      <c r="C70" s="330">
        <v>2</v>
      </c>
      <c r="D70" s="331"/>
      <c r="E70" s="332"/>
      <c r="F70" s="333"/>
      <c r="G70" s="334"/>
      <c r="H70" s="335"/>
      <c r="I70" s="336"/>
      <c r="J70" s="337"/>
      <c r="K70" s="338"/>
      <c r="L70" s="339"/>
      <c r="M70" s="390">
        <f t="shared" si="7"/>
        <v>0</v>
      </c>
      <c r="N70" s="339"/>
      <c r="O70" s="737"/>
      <c r="P70" s="738"/>
    </row>
    <row r="71" spans="1:19" ht="24.95" customHeight="1">
      <c r="A71" s="697"/>
      <c r="B71" s="733"/>
      <c r="C71" s="330">
        <v>3</v>
      </c>
      <c r="D71" s="331"/>
      <c r="E71" s="332"/>
      <c r="F71" s="333"/>
      <c r="G71" s="334"/>
      <c r="H71" s="335"/>
      <c r="I71" s="336"/>
      <c r="J71" s="337"/>
      <c r="K71" s="338"/>
      <c r="L71" s="339"/>
      <c r="M71" s="390">
        <f t="shared" si="7"/>
        <v>0</v>
      </c>
      <c r="N71" s="339"/>
      <c r="O71" s="737"/>
      <c r="P71" s="738"/>
    </row>
    <row r="72" spans="1:19" ht="24.95" customHeight="1">
      <c r="A72" s="697"/>
      <c r="B72" s="733"/>
      <c r="C72" s="330">
        <v>4</v>
      </c>
      <c r="D72" s="331"/>
      <c r="E72" s="332"/>
      <c r="F72" s="333"/>
      <c r="G72" s="334"/>
      <c r="H72" s="335"/>
      <c r="I72" s="336"/>
      <c r="J72" s="337"/>
      <c r="K72" s="338"/>
      <c r="L72" s="339"/>
      <c r="M72" s="391">
        <v>0</v>
      </c>
      <c r="N72" s="339"/>
      <c r="O72" s="351"/>
      <c r="P72" s="352"/>
    </row>
    <row r="73" spans="1:19" ht="24.95" customHeight="1" thickBot="1">
      <c r="A73" s="697"/>
      <c r="B73" s="733"/>
      <c r="C73" s="330">
        <v>5</v>
      </c>
      <c r="D73" s="341"/>
      <c r="E73" s="342"/>
      <c r="F73" s="343"/>
      <c r="G73" s="334"/>
      <c r="H73" s="335"/>
      <c r="I73" s="336"/>
      <c r="J73" s="344"/>
      <c r="K73" s="299"/>
      <c r="L73" s="346"/>
      <c r="M73" s="392">
        <v>0</v>
      </c>
      <c r="N73" s="339"/>
      <c r="O73" s="353"/>
      <c r="P73" s="354"/>
    </row>
    <row r="74" spans="1:19" ht="15.75" customHeight="1" thickTop="1" thickBot="1">
      <c r="A74" s="698"/>
      <c r="B74" s="734"/>
      <c r="C74" s="723"/>
      <c r="D74" s="724"/>
      <c r="E74" s="724"/>
      <c r="F74" s="724"/>
      <c r="G74" s="724"/>
      <c r="H74" s="724"/>
      <c r="I74" s="725"/>
      <c r="J74" s="347" t="s">
        <v>58</v>
      </c>
      <c r="K74" s="410">
        <f>M74/'生產管理報表 7-1 (週)'!$B$164</f>
        <v>0</v>
      </c>
      <c r="L74" s="348" t="s">
        <v>59</v>
      </c>
      <c r="M74" s="393">
        <f>SUM(M69:M73)</f>
        <v>0</v>
      </c>
      <c r="N74" s="711"/>
      <c r="O74" s="712"/>
      <c r="P74" s="713"/>
    </row>
    <row r="75" spans="1:19" s="140" customFormat="1" ht="15.75" customHeight="1" thickTop="1">
      <c r="A75" s="641" t="s">
        <v>813</v>
      </c>
      <c r="B75" s="641"/>
      <c r="C75" s="641"/>
      <c r="D75" s="641"/>
      <c r="E75" s="641"/>
      <c r="F75" s="641"/>
      <c r="G75" s="641"/>
      <c r="H75" s="641"/>
      <c r="I75" s="641"/>
      <c r="J75" s="641"/>
      <c r="K75" s="641"/>
      <c r="L75" s="641"/>
      <c r="M75" s="641"/>
    </row>
    <row r="76" spans="1:19" s="141" customFormat="1" ht="15.75" customHeight="1">
      <c r="A76" s="683"/>
      <c r="B76" s="683"/>
      <c r="C76" s="683"/>
      <c r="D76" s="683"/>
      <c r="E76" s="683"/>
      <c r="F76" s="683"/>
      <c r="G76" s="683"/>
      <c r="H76" s="683"/>
      <c r="I76" s="683"/>
      <c r="J76" s="683"/>
      <c r="K76" s="683"/>
      <c r="L76" s="683"/>
      <c r="M76" s="683"/>
    </row>
    <row r="77" spans="1:19" s="140" customFormat="1" ht="15.75" customHeight="1">
      <c r="A77" s="684" t="s">
        <v>194</v>
      </c>
      <c r="B77" s="651">
        <v>1</v>
      </c>
      <c r="C77" s="652"/>
      <c r="D77" s="651">
        <v>2</v>
      </c>
      <c r="E77" s="652"/>
      <c r="F77" s="651">
        <v>3</v>
      </c>
      <c r="G77" s="652"/>
      <c r="H77" s="677">
        <v>4</v>
      </c>
      <c r="I77" s="678"/>
      <c r="J77" s="677">
        <v>5</v>
      </c>
      <c r="K77" s="678"/>
      <c r="L77" s="677">
        <v>6</v>
      </c>
      <c r="M77" s="678"/>
      <c r="N77" s="677">
        <v>7</v>
      </c>
      <c r="O77" s="678"/>
      <c r="P77" s="386">
        <v>8</v>
      </c>
    </row>
    <row r="78" spans="1:19" s="140" customFormat="1" ht="15.75" customHeight="1">
      <c r="A78" s="685"/>
      <c r="B78" s="681" t="s">
        <v>265</v>
      </c>
      <c r="C78" s="682"/>
      <c r="D78" s="681" t="s">
        <v>216</v>
      </c>
      <c r="E78" s="682"/>
      <c r="F78" s="681" t="s">
        <v>169</v>
      </c>
      <c r="G78" s="682"/>
      <c r="H78" s="679" t="s">
        <v>656</v>
      </c>
      <c r="I78" s="680"/>
      <c r="J78" s="679" t="s">
        <v>192</v>
      </c>
      <c r="K78" s="680"/>
      <c r="L78" s="679" t="s">
        <v>170</v>
      </c>
      <c r="M78" s="680"/>
      <c r="N78" s="679" t="s">
        <v>193</v>
      </c>
      <c r="O78" s="680"/>
      <c r="P78" s="387" t="s">
        <v>221</v>
      </c>
    </row>
    <row r="79" spans="1:19" s="140" customFormat="1" ht="15.75" customHeight="1">
      <c r="B79" s="283"/>
      <c r="C79" s="284"/>
    </row>
    <row r="80" spans="1:19" s="329" customFormat="1" ht="15.75" customHeight="1">
      <c r="A80" s="686" t="s">
        <v>194</v>
      </c>
      <c r="B80" s="687"/>
      <c r="C80" s="326" t="s">
        <v>47</v>
      </c>
      <c r="D80" s="688" t="s">
        <v>12</v>
      </c>
      <c r="E80" s="689"/>
      <c r="F80" s="690"/>
      <c r="G80" s="691" t="s">
        <v>53</v>
      </c>
      <c r="H80" s="692"/>
      <c r="I80" s="693"/>
      <c r="J80" s="327" t="s">
        <v>54</v>
      </c>
      <c r="K80" s="327" t="s">
        <v>55</v>
      </c>
      <c r="L80" s="327" t="s">
        <v>56</v>
      </c>
      <c r="M80" s="328" t="s">
        <v>11</v>
      </c>
      <c r="N80" s="328" t="s">
        <v>354</v>
      </c>
      <c r="O80" s="694" t="s">
        <v>51</v>
      </c>
      <c r="P80" s="695"/>
      <c r="R80" s="402"/>
      <c r="S80" s="403"/>
    </row>
    <row r="81" spans="1:20" s="350" customFormat="1" ht="51.75" customHeight="1">
      <c r="A81" s="696">
        <v>4</v>
      </c>
      <c r="B81" s="699" t="s">
        <v>656</v>
      </c>
      <c r="C81" s="330">
        <v>1</v>
      </c>
      <c r="D81" s="288" t="s">
        <v>371</v>
      </c>
      <c r="E81" s="289"/>
      <c r="F81" s="290"/>
      <c r="G81" s="358" t="s">
        <v>534</v>
      </c>
      <c r="H81" s="357"/>
      <c r="I81" s="358"/>
      <c r="J81" s="369">
        <v>127.84000000000002</v>
      </c>
      <c r="K81" s="370">
        <v>0</v>
      </c>
      <c r="L81" s="371">
        <v>85.21000000000015</v>
      </c>
      <c r="M81" s="381">
        <f t="shared" ref="M81:M85" si="8">L81*J81</f>
        <v>10893.24640000002</v>
      </c>
      <c r="N81" s="371"/>
      <c r="O81" s="704" t="s">
        <v>827</v>
      </c>
      <c r="P81" s="705"/>
      <c r="R81" s="404"/>
      <c r="S81" s="403"/>
    </row>
    <row r="82" spans="1:20" s="350" customFormat="1" ht="55.5" customHeight="1">
      <c r="A82" s="697"/>
      <c r="B82" s="700"/>
      <c r="C82" s="330">
        <v>2</v>
      </c>
      <c r="D82" s="288" t="s">
        <v>703</v>
      </c>
      <c r="E82" s="289"/>
      <c r="F82" s="290"/>
      <c r="G82" s="358" t="s">
        <v>704</v>
      </c>
      <c r="H82" s="357"/>
      <c r="I82" s="358"/>
      <c r="J82" s="369">
        <v>94.57</v>
      </c>
      <c r="K82" s="370">
        <v>0</v>
      </c>
      <c r="L82" s="371">
        <v>112.05999999999995</v>
      </c>
      <c r="M82" s="381">
        <f t="shared" si="8"/>
        <v>10597.514199999994</v>
      </c>
      <c r="N82" s="371"/>
      <c r="O82" s="704" t="s">
        <v>828</v>
      </c>
      <c r="P82" s="705"/>
      <c r="R82" s="404"/>
      <c r="S82" s="402"/>
      <c r="T82" s="398"/>
    </row>
    <row r="83" spans="1:20" s="350" customFormat="1" ht="51" customHeight="1">
      <c r="A83" s="697"/>
      <c r="B83" s="700"/>
      <c r="C83" s="330">
        <v>3</v>
      </c>
      <c r="D83" s="288" t="s">
        <v>583</v>
      </c>
      <c r="E83" s="289"/>
      <c r="F83" s="290"/>
      <c r="G83" s="358" t="s">
        <v>585</v>
      </c>
      <c r="H83" s="357"/>
      <c r="I83" s="358"/>
      <c r="J83" s="369">
        <v>692.59</v>
      </c>
      <c r="K83" s="370">
        <v>0</v>
      </c>
      <c r="L83" s="371">
        <v>14.439999999999998</v>
      </c>
      <c r="M83" s="381">
        <f t="shared" si="8"/>
        <v>10000.999599999999</v>
      </c>
      <c r="N83" s="371"/>
      <c r="O83" s="704" t="s">
        <v>829</v>
      </c>
      <c r="P83" s="705"/>
      <c r="R83" s="404"/>
      <c r="S83" s="403"/>
    </row>
    <row r="84" spans="1:20" s="350" customFormat="1" ht="39" customHeight="1">
      <c r="A84" s="697"/>
      <c r="B84" s="700"/>
      <c r="C84" s="330">
        <v>4</v>
      </c>
      <c r="D84" s="288" t="s">
        <v>666</v>
      </c>
      <c r="E84" s="289"/>
      <c r="F84" s="290"/>
      <c r="G84" s="358" t="s">
        <v>664</v>
      </c>
      <c r="H84" s="357"/>
      <c r="I84" s="358"/>
      <c r="J84" s="369">
        <v>190.87</v>
      </c>
      <c r="K84" s="370">
        <v>0</v>
      </c>
      <c r="L84" s="371">
        <v>31.919999999999931</v>
      </c>
      <c r="M84" s="381">
        <f t="shared" si="8"/>
        <v>6092.5703999999869</v>
      </c>
      <c r="N84" s="371"/>
      <c r="O84" s="704" t="s">
        <v>830</v>
      </c>
      <c r="P84" s="705"/>
      <c r="R84" s="404"/>
      <c r="S84" s="402"/>
      <c r="T84" s="398"/>
    </row>
    <row r="85" spans="1:20" s="350" customFormat="1" ht="39" customHeight="1" thickBot="1">
      <c r="A85" s="697"/>
      <c r="B85" s="700"/>
      <c r="C85" s="330">
        <v>5</v>
      </c>
      <c r="D85" s="288" t="s">
        <v>437</v>
      </c>
      <c r="E85" s="296"/>
      <c r="F85" s="297"/>
      <c r="G85" s="358" t="s">
        <v>436</v>
      </c>
      <c r="H85" s="357"/>
      <c r="I85" s="358"/>
      <c r="J85" s="373">
        <v>426.69</v>
      </c>
      <c r="K85" s="299">
        <v>0</v>
      </c>
      <c r="L85" s="375">
        <v>11.159999999999997</v>
      </c>
      <c r="M85" s="381">
        <f t="shared" si="8"/>
        <v>4761.8603999999987</v>
      </c>
      <c r="N85" s="371"/>
      <c r="O85" s="704" t="s">
        <v>831</v>
      </c>
      <c r="P85" s="705"/>
      <c r="R85" s="405"/>
      <c r="S85" s="403"/>
      <c r="T85" s="340"/>
    </row>
    <row r="86" spans="1:20" ht="15.75" customHeight="1" thickTop="1" thickBot="1">
      <c r="A86" s="698"/>
      <c r="B86" s="701"/>
      <c r="C86" s="708"/>
      <c r="D86" s="709"/>
      <c r="E86" s="709"/>
      <c r="F86" s="709"/>
      <c r="G86" s="709"/>
      <c r="H86" s="709"/>
      <c r="I86" s="710"/>
      <c r="J86" s="412" t="s">
        <v>58</v>
      </c>
      <c r="K86" s="410">
        <f>M86/'生產管理報表 7-1 (週)'!$B$175</f>
        <v>0.13129697158377079</v>
      </c>
      <c r="L86" s="413" t="s">
        <v>59</v>
      </c>
      <c r="M86" s="414">
        <f>SUM(M81:M85)</f>
        <v>42346.190999999999</v>
      </c>
      <c r="N86" s="711"/>
      <c r="O86" s="712"/>
      <c r="P86" s="713"/>
      <c r="R86" s="402"/>
      <c r="S86" s="402"/>
    </row>
    <row r="87" spans="1:20" ht="15.75" customHeight="1" thickTop="1">
      <c r="M87" s="388"/>
      <c r="S87" s="403"/>
    </row>
    <row r="88" spans="1:20" ht="15.75" customHeight="1">
      <c r="A88" s="686" t="s">
        <v>194</v>
      </c>
      <c r="B88" s="687"/>
      <c r="C88" s="326" t="s">
        <v>47</v>
      </c>
      <c r="D88" s="688" t="s">
        <v>12</v>
      </c>
      <c r="E88" s="689"/>
      <c r="F88" s="690"/>
      <c r="G88" s="691" t="s">
        <v>53</v>
      </c>
      <c r="H88" s="692"/>
      <c r="I88" s="693"/>
      <c r="J88" s="327" t="s">
        <v>54</v>
      </c>
      <c r="K88" s="327" t="s">
        <v>55</v>
      </c>
      <c r="L88" s="327" t="s">
        <v>56</v>
      </c>
      <c r="M88" s="389" t="s">
        <v>11</v>
      </c>
      <c r="N88" s="328" t="s">
        <v>354</v>
      </c>
      <c r="O88" s="694" t="s">
        <v>51</v>
      </c>
      <c r="P88" s="695"/>
      <c r="S88" s="402"/>
      <c r="T88" s="398"/>
    </row>
    <row r="89" spans="1:20" s="350" customFormat="1" ht="24.95" customHeight="1">
      <c r="A89" s="696">
        <v>5</v>
      </c>
      <c r="B89" s="714" t="s">
        <v>219</v>
      </c>
      <c r="C89" s="330">
        <v>1</v>
      </c>
      <c r="D89" s="288" t="s">
        <v>371</v>
      </c>
      <c r="E89" s="289"/>
      <c r="F89" s="290"/>
      <c r="G89" s="358" t="s">
        <v>364</v>
      </c>
      <c r="H89" s="357"/>
      <c r="I89" s="358"/>
      <c r="J89" s="408">
        <v>147.43000000000004</v>
      </c>
      <c r="K89" s="370">
        <v>0</v>
      </c>
      <c r="L89" s="371">
        <v>100.77999999999986</v>
      </c>
      <c r="M89" s="381">
        <f>L89*J89</f>
        <v>14857.995399999983</v>
      </c>
      <c r="N89" s="371"/>
      <c r="O89" s="717" t="s">
        <v>832</v>
      </c>
      <c r="P89" s="718"/>
      <c r="S89" s="403"/>
    </row>
    <row r="90" spans="1:20" s="350" customFormat="1" ht="24.95" customHeight="1">
      <c r="A90" s="697"/>
      <c r="B90" s="715"/>
      <c r="C90" s="330">
        <v>2</v>
      </c>
      <c r="D90" s="288"/>
      <c r="E90" s="289"/>
      <c r="F90" s="290"/>
      <c r="G90" s="421"/>
      <c r="H90" s="357"/>
      <c r="I90" s="358"/>
      <c r="J90" s="369"/>
      <c r="K90" s="370"/>
      <c r="L90" s="371"/>
      <c r="M90" s="381">
        <f t="shared" ref="M90:M93" si="9">L90*J90</f>
        <v>0</v>
      </c>
      <c r="N90" s="371"/>
      <c r="O90" s="719"/>
      <c r="P90" s="720"/>
      <c r="S90" s="402"/>
      <c r="T90" s="399"/>
    </row>
    <row r="91" spans="1:20" ht="24.95" customHeight="1">
      <c r="A91" s="697"/>
      <c r="B91" s="715"/>
      <c r="C91" s="330">
        <v>3</v>
      </c>
      <c r="D91" s="331"/>
      <c r="E91" s="332"/>
      <c r="F91" s="333"/>
      <c r="G91" s="421"/>
      <c r="H91" s="357"/>
      <c r="I91" s="358"/>
      <c r="J91" s="337"/>
      <c r="K91" s="338"/>
      <c r="L91" s="339"/>
      <c r="M91" s="381">
        <f t="shared" si="9"/>
        <v>0</v>
      </c>
      <c r="N91" s="339"/>
      <c r="O91" s="737"/>
      <c r="P91" s="738"/>
    </row>
    <row r="92" spans="1:20" ht="24.95" customHeight="1">
      <c r="A92" s="697"/>
      <c r="B92" s="715"/>
      <c r="C92" s="330">
        <v>4</v>
      </c>
      <c r="D92" s="331"/>
      <c r="E92" s="332"/>
      <c r="F92" s="333"/>
      <c r="G92" s="421"/>
      <c r="H92" s="357"/>
      <c r="I92" s="358"/>
      <c r="J92" s="337"/>
      <c r="K92" s="338"/>
      <c r="L92" s="339"/>
      <c r="M92" s="381">
        <f t="shared" si="9"/>
        <v>0</v>
      </c>
      <c r="N92" s="339"/>
      <c r="O92" s="351"/>
      <c r="P92" s="352"/>
    </row>
    <row r="93" spans="1:20" ht="24.95" customHeight="1" thickBot="1">
      <c r="A93" s="697"/>
      <c r="B93" s="715"/>
      <c r="C93" s="330">
        <v>5</v>
      </c>
      <c r="D93" s="341"/>
      <c r="E93" s="342"/>
      <c r="F93" s="343"/>
      <c r="G93" s="421"/>
      <c r="H93" s="357"/>
      <c r="I93" s="358"/>
      <c r="J93" s="344"/>
      <c r="K93" s="299"/>
      <c r="L93" s="346"/>
      <c r="M93" s="381">
        <f t="shared" si="9"/>
        <v>0</v>
      </c>
      <c r="N93" s="339"/>
      <c r="O93" s="353"/>
      <c r="P93" s="354"/>
      <c r="R93" s="406"/>
    </row>
    <row r="94" spans="1:20" ht="15.75" customHeight="1" thickTop="1" thickBot="1">
      <c r="A94" s="698"/>
      <c r="B94" s="716"/>
      <c r="C94" s="723"/>
      <c r="D94" s="724"/>
      <c r="E94" s="724"/>
      <c r="F94" s="724"/>
      <c r="G94" s="724"/>
      <c r="H94" s="724"/>
      <c r="I94" s="725"/>
      <c r="J94" s="412" t="s">
        <v>58</v>
      </c>
      <c r="K94" s="410">
        <f>M94/'生產管理報表 7-1 (週)'!$B$175</f>
        <v>4.6068129240374768E-2</v>
      </c>
      <c r="L94" s="413" t="s">
        <v>59</v>
      </c>
      <c r="M94" s="414">
        <f>SUM(M89:M93)</f>
        <v>14857.995399999983</v>
      </c>
      <c r="N94" s="711"/>
      <c r="O94" s="712"/>
      <c r="P94" s="713"/>
      <c r="R94" s="402"/>
    </row>
    <row r="95" spans="1:20" ht="24.95" customHeight="1" thickTop="1">
      <c r="M95" s="388"/>
      <c r="R95" s="402"/>
    </row>
    <row r="96" spans="1:20" ht="24.95" customHeight="1">
      <c r="A96" s="686" t="s">
        <v>194</v>
      </c>
      <c r="B96" s="687"/>
      <c r="C96" s="355" t="s">
        <v>47</v>
      </c>
      <c r="D96" s="726" t="s">
        <v>12</v>
      </c>
      <c r="E96" s="727"/>
      <c r="F96" s="728"/>
      <c r="G96" s="729" t="s">
        <v>53</v>
      </c>
      <c r="H96" s="730"/>
      <c r="I96" s="731"/>
      <c r="J96" s="356" t="s">
        <v>54</v>
      </c>
      <c r="K96" s="327" t="s">
        <v>55</v>
      </c>
      <c r="L96" s="327" t="s">
        <v>56</v>
      </c>
      <c r="M96" s="389" t="s">
        <v>11</v>
      </c>
      <c r="N96" s="328" t="s">
        <v>354</v>
      </c>
      <c r="O96" s="694" t="s">
        <v>51</v>
      </c>
      <c r="P96" s="695"/>
      <c r="R96" s="402"/>
    </row>
    <row r="97" spans="1:16" ht="33" customHeight="1">
      <c r="A97" s="696">
        <v>6</v>
      </c>
      <c r="B97" s="714" t="s">
        <v>220</v>
      </c>
      <c r="C97" s="330">
        <v>1</v>
      </c>
      <c r="D97" s="407" t="s">
        <v>375</v>
      </c>
      <c r="E97" s="332"/>
      <c r="F97" s="333"/>
      <c r="G97" s="358" t="s">
        <v>440</v>
      </c>
      <c r="H97" s="357"/>
      <c r="I97" s="358"/>
      <c r="J97" s="369">
        <v>605.78</v>
      </c>
      <c r="K97" s="370">
        <v>0</v>
      </c>
      <c r="L97" s="371">
        <v>3.8200000000000216</v>
      </c>
      <c r="M97" s="381">
        <f t="shared" ref="M97:M101" si="10">L97*J97</f>
        <v>2314.0796000000128</v>
      </c>
      <c r="N97" s="339"/>
      <c r="O97" s="706" t="s">
        <v>833</v>
      </c>
      <c r="P97" s="707"/>
    </row>
    <row r="98" spans="1:16" ht="33" customHeight="1">
      <c r="A98" s="697"/>
      <c r="B98" s="715"/>
      <c r="C98" s="330">
        <v>2</v>
      </c>
      <c r="D98" s="288" t="s">
        <v>797</v>
      </c>
      <c r="E98" s="332"/>
      <c r="F98" s="333"/>
      <c r="G98" s="291" t="s">
        <v>799</v>
      </c>
      <c r="H98" s="292"/>
      <c r="I98" s="291"/>
      <c r="J98" s="369">
        <v>407.74</v>
      </c>
      <c r="K98" s="370">
        <v>0</v>
      </c>
      <c r="L98" s="371">
        <v>3.4399999999999977</v>
      </c>
      <c r="M98" s="381">
        <f t="shared" si="10"/>
        <v>1402.6255999999992</v>
      </c>
      <c r="N98" s="339"/>
      <c r="O98" s="706" t="s">
        <v>834</v>
      </c>
      <c r="P98" s="707"/>
    </row>
    <row r="99" spans="1:16" ht="33" customHeight="1">
      <c r="A99" s="697"/>
      <c r="B99" s="715"/>
      <c r="C99" s="330">
        <v>3</v>
      </c>
      <c r="D99" s="288" t="s">
        <v>380</v>
      </c>
      <c r="E99" s="332"/>
      <c r="F99" s="333"/>
      <c r="G99" s="421" t="s">
        <v>636</v>
      </c>
      <c r="H99" s="357"/>
      <c r="I99" s="358"/>
      <c r="J99" s="369">
        <v>108.26</v>
      </c>
      <c r="K99" s="370">
        <v>0</v>
      </c>
      <c r="L99" s="371">
        <v>9.8000000000000114</v>
      </c>
      <c r="M99" s="381">
        <f t="shared" si="10"/>
        <v>1060.9480000000012</v>
      </c>
      <c r="N99" s="339"/>
      <c r="O99" s="790" t="s">
        <v>835</v>
      </c>
      <c r="P99" s="791"/>
    </row>
    <row r="100" spans="1:16" ht="33" customHeight="1">
      <c r="A100" s="697"/>
      <c r="B100" s="715"/>
      <c r="C100" s="330">
        <v>4</v>
      </c>
      <c r="D100" s="288" t="s">
        <v>371</v>
      </c>
      <c r="E100" s="332"/>
      <c r="F100" s="333"/>
      <c r="G100" s="358" t="s">
        <v>365</v>
      </c>
      <c r="H100" s="357"/>
      <c r="I100" s="358"/>
      <c r="J100" s="337">
        <v>39.39</v>
      </c>
      <c r="K100" s="338">
        <v>0</v>
      </c>
      <c r="L100" s="339">
        <v>23.160000000000082</v>
      </c>
      <c r="M100" s="390">
        <f t="shared" si="10"/>
        <v>912.27240000000324</v>
      </c>
      <c r="N100" s="339"/>
      <c r="O100" s="706" t="s">
        <v>836</v>
      </c>
      <c r="P100" s="707"/>
    </row>
    <row r="101" spans="1:16" ht="24.95" customHeight="1" thickBot="1">
      <c r="A101" s="697"/>
      <c r="B101" s="715"/>
      <c r="C101" s="330">
        <v>5</v>
      </c>
      <c r="D101" s="341"/>
      <c r="E101" s="342"/>
      <c r="F101" s="343"/>
      <c r="G101" s="421"/>
      <c r="H101" s="357"/>
      <c r="I101" s="358"/>
      <c r="J101" s="344"/>
      <c r="K101" s="299"/>
      <c r="L101" s="346"/>
      <c r="M101" s="390">
        <f t="shared" si="10"/>
        <v>0</v>
      </c>
      <c r="N101" s="339"/>
      <c r="O101" s="353"/>
      <c r="P101" s="354"/>
    </row>
    <row r="102" spans="1:16" ht="15.75" customHeight="1" thickTop="1" thickBot="1">
      <c r="A102" s="698"/>
      <c r="B102" s="716"/>
      <c r="C102" s="723"/>
      <c r="D102" s="724"/>
      <c r="E102" s="724"/>
      <c r="F102" s="724"/>
      <c r="G102" s="724"/>
      <c r="H102" s="724"/>
      <c r="I102" s="725"/>
      <c r="J102" s="412" t="s">
        <v>58</v>
      </c>
      <c r="K102" s="410">
        <f>M102/'生產管理報表 7-1 (週)'!$B$175</f>
        <v>1.7641964535062248E-2</v>
      </c>
      <c r="L102" s="413" t="s">
        <v>59</v>
      </c>
      <c r="M102" s="414">
        <f>SUM(M97:M101)</f>
        <v>5689.9256000000169</v>
      </c>
      <c r="N102" s="711"/>
      <c r="O102" s="712"/>
      <c r="P102" s="713"/>
    </row>
    <row r="103" spans="1:16" ht="24.95" customHeight="1" thickTop="1">
      <c r="M103" s="388"/>
    </row>
    <row r="104" spans="1:16" ht="24.95" customHeight="1">
      <c r="A104" s="686" t="s">
        <v>194</v>
      </c>
      <c r="B104" s="687"/>
      <c r="C104" s="355" t="s">
        <v>47</v>
      </c>
      <c r="D104" s="726" t="s">
        <v>12</v>
      </c>
      <c r="E104" s="727"/>
      <c r="F104" s="728"/>
      <c r="G104" s="729" t="s">
        <v>53</v>
      </c>
      <c r="H104" s="730"/>
      <c r="I104" s="731"/>
      <c r="J104" s="356" t="s">
        <v>54</v>
      </c>
      <c r="K104" s="327" t="s">
        <v>55</v>
      </c>
      <c r="L104" s="327" t="s">
        <v>56</v>
      </c>
      <c r="M104" s="389" t="s">
        <v>11</v>
      </c>
      <c r="N104" s="328" t="s">
        <v>354</v>
      </c>
      <c r="O104" s="694" t="s">
        <v>51</v>
      </c>
      <c r="P104" s="695"/>
    </row>
    <row r="105" spans="1:16" ht="24.95" customHeight="1">
      <c r="A105" s="696">
        <v>7</v>
      </c>
      <c r="B105" s="732" t="s">
        <v>262</v>
      </c>
      <c r="C105" s="330">
        <v>1</v>
      </c>
      <c r="D105" s="331"/>
      <c r="E105" s="332"/>
      <c r="F105" s="333"/>
      <c r="G105" s="334"/>
      <c r="H105" s="335"/>
      <c r="I105" s="336"/>
      <c r="J105" s="337"/>
      <c r="K105" s="338"/>
      <c r="L105" s="339"/>
      <c r="M105" s="390">
        <f t="shared" ref="M105:M107" si="11">L105*J105</f>
        <v>0</v>
      </c>
      <c r="N105" s="339"/>
      <c r="O105" s="735"/>
      <c r="P105" s="736"/>
    </row>
    <row r="106" spans="1:16" ht="24.95" customHeight="1">
      <c r="A106" s="697"/>
      <c r="B106" s="733"/>
      <c r="C106" s="330">
        <v>2</v>
      </c>
      <c r="D106" s="331"/>
      <c r="E106" s="332"/>
      <c r="F106" s="333"/>
      <c r="G106" s="334"/>
      <c r="H106" s="335"/>
      <c r="I106" s="336"/>
      <c r="J106" s="337"/>
      <c r="K106" s="338"/>
      <c r="L106" s="339"/>
      <c r="M106" s="390">
        <f t="shared" si="11"/>
        <v>0</v>
      </c>
      <c r="N106" s="339"/>
      <c r="O106" s="737"/>
      <c r="P106" s="738"/>
    </row>
    <row r="107" spans="1:16" ht="24.95" customHeight="1">
      <c r="A107" s="697"/>
      <c r="B107" s="733"/>
      <c r="C107" s="330">
        <v>3</v>
      </c>
      <c r="D107" s="331"/>
      <c r="E107" s="332"/>
      <c r="F107" s="333"/>
      <c r="G107" s="334"/>
      <c r="H107" s="335"/>
      <c r="I107" s="336"/>
      <c r="J107" s="337"/>
      <c r="K107" s="338"/>
      <c r="L107" s="339"/>
      <c r="M107" s="390">
        <f t="shared" si="11"/>
        <v>0</v>
      </c>
      <c r="N107" s="339"/>
      <c r="O107" s="737"/>
      <c r="P107" s="738"/>
    </row>
    <row r="108" spans="1:16" ht="24.95" customHeight="1">
      <c r="A108" s="697"/>
      <c r="B108" s="733"/>
      <c r="C108" s="330">
        <v>4</v>
      </c>
      <c r="D108" s="331"/>
      <c r="E108" s="332"/>
      <c r="F108" s="333"/>
      <c r="G108" s="334"/>
      <c r="H108" s="335"/>
      <c r="I108" s="336"/>
      <c r="J108" s="337"/>
      <c r="K108" s="338"/>
      <c r="L108" s="339"/>
      <c r="M108" s="391">
        <v>0</v>
      </c>
      <c r="N108" s="339"/>
      <c r="O108" s="351"/>
      <c r="P108" s="352"/>
    </row>
    <row r="109" spans="1:16" ht="24.95" customHeight="1" thickBot="1">
      <c r="A109" s="697"/>
      <c r="B109" s="733"/>
      <c r="C109" s="330">
        <v>5</v>
      </c>
      <c r="D109" s="341"/>
      <c r="E109" s="342"/>
      <c r="F109" s="343"/>
      <c r="G109" s="334"/>
      <c r="H109" s="335"/>
      <c r="I109" s="336"/>
      <c r="J109" s="344"/>
      <c r="K109" s="299"/>
      <c r="L109" s="346"/>
      <c r="M109" s="392">
        <v>0</v>
      </c>
      <c r="N109" s="339"/>
      <c r="O109" s="353"/>
      <c r="P109" s="354"/>
    </row>
    <row r="110" spans="1:16" ht="15.75" customHeight="1" thickTop="1" thickBot="1">
      <c r="A110" s="698"/>
      <c r="B110" s="734"/>
      <c r="C110" s="723"/>
      <c r="D110" s="724"/>
      <c r="E110" s="724"/>
      <c r="F110" s="724"/>
      <c r="G110" s="724"/>
      <c r="H110" s="724"/>
      <c r="I110" s="725"/>
      <c r="J110" s="347" t="s">
        <v>58</v>
      </c>
      <c r="K110" s="410">
        <f>M110/'生產管理報表 7-1 (週)'!$B$175</f>
        <v>0</v>
      </c>
      <c r="L110" s="348" t="s">
        <v>59</v>
      </c>
      <c r="M110" s="393">
        <f>SUM(M105:M109)</f>
        <v>0</v>
      </c>
      <c r="N110" s="711"/>
      <c r="O110" s="712"/>
      <c r="P110" s="713"/>
    </row>
    <row r="111" spans="1:16" s="140" customFormat="1" ht="15.75" customHeight="1" thickTop="1">
      <c r="A111" s="641" t="s">
        <v>846</v>
      </c>
      <c r="B111" s="641"/>
      <c r="C111" s="641"/>
      <c r="D111" s="641"/>
      <c r="E111" s="641"/>
      <c r="F111" s="641"/>
      <c r="G111" s="641"/>
      <c r="H111" s="641"/>
      <c r="I111" s="641"/>
      <c r="J111" s="641"/>
      <c r="K111" s="641"/>
      <c r="L111" s="641"/>
      <c r="M111" s="641"/>
    </row>
    <row r="112" spans="1:16" s="141" customFormat="1" ht="15.75" customHeight="1">
      <c r="A112" s="683"/>
      <c r="B112" s="683"/>
      <c r="C112" s="683"/>
      <c r="D112" s="683"/>
      <c r="E112" s="683"/>
      <c r="F112" s="683"/>
      <c r="G112" s="683"/>
      <c r="H112" s="683"/>
      <c r="I112" s="683"/>
      <c r="J112" s="683"/>
      <c r="K112" s="683"/>
      <c r="L112" s="683"/>
      <c r="M112" s="683"/>
    </row>
    <row r="113" spans="1:20" s="140" customFormat="1" ht="15.75" customHeight="1">
      <c r="A113" s="684" t="s">
        <v>194</v>
      </c>
      <c r="B113" s="651">
        <v>1</v>
      </c>
      <c r="C113" s="652"/>
      <c r="D113" s="651">
        <v>2</v>
      </c>
      <c r="E113" s="652"/>
      <c r="F113" s="651">
        <v>3</v>
      </c>
      <c r="G113" s="652"/>
      <c r="H113" s="677">
        <v>4</v>
      </c>
      <c r="I113" s="678"/>
      <c r="J113" s="677">
        <v>5</v>
      </c>
      <c r="K113" s="678"/>
      <c r="L113" s="677">
        <v>6</v>
      </c>
      <c r="M113" s="678"/>
      <c r="N113" s="677">
        <v>7</v>
      </c>
      <c r="O113" s="678"/>
      <c r="P113" s="386">
        <v>8</v>
      </c>
    </row>
    <row r="114" spans="1:20" s="140" customFormat="1" ht="15.75" customHeight="1">
      <c r="A114" s="685"/>
      <c r="B114" s="681" t="s">
        <v>265</v>
      </c>
      <c r="C114" s="682"/>
      <c r="D114" s="681" t="s">
        <v>216</v>
      </c>
      <c r="E114" s="682"/>
      <c r="F114" s="681" t="s">
        <v>169</v>
      </c>
      <c r="G114" s="682"/>
      <c r="H114" s="679" t="s">
        <v>656</v>
      </c>
      <c r="I114" s="680"/>
      <c r="J114" s="679" t="s">
        <v>192</v>
      </c>
      <c r="K114" s="680"/>
      <c r="L114" s="679" t="s">
        <v>170</v>
      </c>
      <c r="M114" s="680"/>
      <c r="N114" s="679" t="s">
        <v>193</v>
      </c>
      <c r="O114" s="680"/>
      <c r="P114" s="387" t="s">
        <v>221</v>
      </c>
    </row>
    <row r="115" spans="1:20" s="140" customFormat="1" ht="15.75" customHeight="1">
      <c r="B115" s="283"/>
      <c r="C115" s="284"/>
    </row>
    <row r="116" spans="1:20" s="329" customFormat="1" ht="15.75" customHeight="1">
      <c r="A116" s="686" t="s">
        <v>194</v>
      </c>
      <c r="B116" s="687"/>
      <c r="C116" s="326" t="s">
        <v>47</v>
      </c>
      <c r="D116" s="688" t="s">
        <v>12</v>
      </c>
      <c r="E116" s="689"/>
      <c r="F116" s="690"/>
      <c r="G116" s="691" t="s">
        <v>53</v>
      </c>
      <c r="H116" s="692"/>
      <c r="I116" s="693"/>
      <c r="J116" s="327" t="s">
        <v>54</v>
      </c>
      <c r="K116" s="327" t="s">
        <v>55</v>
      </c>
      <c r="L116" s="327" t="s">
        <v>56</v>
      </c>
      <c r="M116" s="328" t="s">
        <v>11</v>
      </c>
      <c r="N116" s="328" t="s">
        <v>354</v>
      </c>
      <c r="O116" s="694" t="s">
        <v>51</v>
      </c>
      <c r="P116" s="695"/>
      <c r="R116" s="402"/>
      <c r="S116" s="403"/>
    </row>
    <row r="117" spans="1:20" s="350" customFormat="1" ht="51.75" customHeight="1">
      <c r="A117" s="696">
        <v>4</v>
      </c>
      <c r="B117" s="699" t="s">
        <v>656</v>
      </c>
      <c r="C117" s="330">
        <v>1</v>
      </c>
      <c r="D117" s="288" t="s">
        <v>666</v>
      </c>
      <c r="E117" s="289"/>
      <c r="F117" s="290"/>
      <c r="G117" s="358" t="s">
        <v>664</v>
      </c>
      <c r="H117" s="357"/>
      <c r="I117" s="358"/>
      <c r="J117" s="369">
        <v>190.87</v>
      </c>
      <c r="K117" s="370">
        <v>0</v>
      </c>
      <c r="L117" s="371">
        <v>43.389999999999986</v>
      </c>
      <c r="M117" s="381">
        <f t="shared" ref="M117:M121" si="12">L117*J117</f>
        <v>8281.849299999998</v>
      </c>
      <c r="N117" s="371"/>
      <c r="O117" s="704" t="s">
        <v>865</v>
      </c>
      <c r="P117" s="705"/>
      <c r="R117" s="404"/>
      <c r="S117" s="403"/>
    </row>
    <row r="118" spans="1:20" s="350" customFormat="1" ht="55.5" customHeight="1">
      <c r="A118" s="697"/>
      <c r="B118" s="700"/>
      <c r="C118" s="330">
        <v>2</v>
      </c>
      <c r="D118" s="288" t="s">
        <v>703</v>
      </c>
      <c r="E118" s="289"/>
      <c r="F118" s="290"/>
      <c r="G118" s="358" t="s">
        <v>704</v>
      </c>
      <c r="H118" s="357"/>
      <c r="I118" s="358"/>
      <c r="J118" s="369">
        <v>94.57</v>
      </c>
      <c r="K118" s="370">
        <v>0</v>
      </c>
      <c r="L118" s="371">
        <v>76.44</v>
      </c>
      <c r="M118" s="381">
        <f t="shared" si="12"/>
        <v>7228.9307999999992</v>
      </c>
      <c r="N118" s="371"/>
      <c r="O118" s="704" t="s">
        <v>828</v>
      </c>
      <c r="P118" s="705"/>
      <c r="R118" s="404"/>
      <c r="S118" s="402"/>
      <c r="T118" s="398"/>
    </row>
    <row r="119" spans="1:20" s="350" customFormat="1" ht="51" customHeight="1">
      <c r="A119" s="697"/>
      <c r="B119" s="700"/>
      <c r="C119" s="330">
        <v>3</v>
      </c>
      <c r="D119" s="288" t="s">
        <v>838</v>
      </c>
      <c r="E119" s="289"/>
      <c r="F119" s="290"/>
      <c r="G119" s="358" t="s">
        <v>854</v>
      </c>
      <c r="H119" s="357"/>
      <c r="I119" s="358"/>
      <c r="J119" s="369">
        <v>116.14000000000001</v>
      </c>
      <c r="K119" s="370">
        <v>0</v>
      </c>
      <c r="L119" s="371">
        <v>57.450000000000031</v>
      </c>
      <c r="M119" s="381">
        <f t="shared" si="12"/>
        <v>6672.243000000004</v>
      </c>
      <c r="N119" s="371"/>
      <c r="O119" s="704" t="s">
        <v>866</v>
      </c>
      <c r="P119" s="705"/>
      <c r="R119" s="404"/>
      <c r="S119" s="403"/>
    </row>
    <row r="120" spans="1:20" s="350" customFormat="1" ht="39" customHeight="1">
      <c r="A120" s="697"/>
      <c r="B120" s="700"/>
      <c r="C120" s="330">
        <v>4</v>
      </c>
      <c r="D120" s="288" t="s">
        <v>583</v>
      </c>
      <c r="E120" s="289"/>
      <c r="F120" s="290"/>
      <c r="G120" s="358" t="s">
        <v>585</v>
      </c>
      <c r="H120" s="357"/>
      <c r="I120" s="358"/>
      <c r="J120" s="369">
        <v>692.59</v>
      </c>
      <c r="K120" s="370">
        <v>0</v>
      </c>
      <c r="L120" s="371">
        <v>8.7700000000000031</v>
      </c>
      <c r="M120" s="381">
        <f t="shared" si="12"/>
        <v>6074.0143000000025</v>
      </c>
      <c r="N120" s="371"/>
      <c r="O120" s="704" t="s">
        <v>867</v>
      </c>
      <c r="P120" s="705"/>
      <c r="R120" s="404"/>
      <c r="S120" s="402"/>
      <c r="T120" s="398"/>
    </row>
    <row r="121" spans="1:20" s="350" customFormat="1" ht="39" customHeight="1" thickBot="1">
      <c r="A121" s="697"/>
      <c r="B121" s="700"/>
      <c r="C121" s="330">
        <v>5</v>
      </c>
      <c r="D121" s="288" t="s">
        <v>371</v>
      </c>
      <c r="E121" s="296"/>
      <c r="F121" s="297"/>
      <c r="G121" s="358" t="s">
        <v>534</v>
      </c>
      <c r="H121" s="357"/>
      <c r="I121" s="358"/>
      <c r="J121" s="373">
        <v>127.84</v>
      </c>
      <c r="K121" s="299">
        <v>0</v>
      </c>
      <c r="L121" s="375">
        <v>45.719999999999914</v>
      </c>
      <c r="M121" s="381">
        <f t="shared" si="12"/>
        <v>5844.8447999999889</v>
      </c>
      <c r="N121" s="371"/>
      <c r="O121" s="704" t="s">
        <v>868</v>
      </c>
      <c r="P121" s="705"/>
      <c r="R121" s="405"/>
      <c r="S121" s="403"/>
      <c r="T121" s="340"/>
    </row>
    <row r="122" spans="1:20" ht="15.75" customHeight="1" thickTop="1" thickBot="1">
      <c r="A122" s="698"/>
      <c r="B122" s="701"/>
      <c r="C122" s="708"/>
      <c r="D122" s="709"/>
      <c r="E122" s="709"/>
      <c r="F122" s="709"/>
      <c r="G122" s="709"/>
      <c r="H122" s="709"/>
      <c r="I122" s="710"/>
      <c r="J122" s="412" t="s">
        <v>58</v>
      </c>
      <c r="K122" s="410">
        <f>M122/'生產管理報表 7-1 (週)'!$B$186</f>
        <v>0.11068823014262577</v>
      </c>
      <c r="L122" s="413" t="s">
        <v>59</v>
      </c>
      <c r="M122" s="414">
        <f>SUM(M117:M121)</f>
        <v>34101.882199999993</v>
      </c>
      <c r="N122" s="711"/>
      <c r="O122" s="712"/>
      <c r="P122" s="713"/>
      <c r="R122" s="402"/>
      <c r="S122" s="402"/>
    </row>
    <row r="123" spans="1:20" ht="15.75" customHeight="1" thickTop="1">
      <c r="M123" s="388"/>
      <c r="S123" s="403"/>
    </row>
    <row r="124" spans="1:20" ht="15.75" customHeight="1">
      <c r="A124" s="686" t="s">
        <v>194</v>
      </c>
      <c r="B124" s="687"/>
      <c r="C124" s="326" t="s">
        <v>47</v>
      </c>
      <c r="D124" s="688" t="s">
        <v>12</v>
      </c>
      <c r="E124" s="689"/>
      <c r="F124" s="690"/>
      <c r="G124" s="691" t="s">
        <v>53</v>
      </c>
      <c r="H124" s="692"/>
      <c r="I124" s="693"/>
      <c r="J124" s="327" t="s">
        <v>54</v>
      </c>
      <c r="K124" s="327" t="s">
        <v>55</v>
      </c>
      <c r="L124" s="327" t="s">
        <v>56</v>
      </c>
      <c r="M124" s="389" t="s">
        <v>11</v>
      </c>
      <c r="N124" s="328" t="s">
        <v>354</v>
      </c>
      <c r="O124" s="694" t="s">
        <v>51</v>
      </c>
      <c r="P124" s="695"/>
      <c r="S124" s="402"/>
      <c r="T124" s="398"/>
    </row>
    <row r="125" spans="1:20" s="350" customFormat="1" ht="24.95" customHeight="1">
      <c r="A125" s="696">
        <v>5</v>
      </c>
      <c r="B125" s="714" t="s">
        <v>219</v>
      </c>
      <c r="C125" s="330">
        <v>1</v>
      </c>
      <c r="D125" s="288" t="s">
        <v>371</v>
      </c>
      <c r="E125" s="289"/>
      <c r="F125" s="290"/>
      <c r="G125" s="358" t="s">
        <v>364</v>
      </c>
      <c r="H125" s="357"/>
      <c r="I125" s="358"/>
      <c r="J125" s="408">
        <v>147.43000000000004</v>
      </c>
      <c r="K125" s="370">
        <v>0</v>
      </c>
      <c r="L125" s="371">
        <v>190.7600000000001</v>
      </c>
      <c r="M125" s="381">
        <f>L125*J125</f>
        <v>28123.746800000023</v>
      </c>
      <c r="N125" s="371"/>
      <c r="O125" s="717" t="s">
        <v>832</v>
      </c>
      <c r="P125" s="718"/>
      <c r="S125" s="403"/>
    </row>
    <row r="126" spans="1:20" s="350" customFormat="1" ht="24.95" customHeight="1">
      <c r="A126" s="697"/>
      <c r="B126" s="715"/>
      <c r="C126" s="330">
        <v>2</v>
      </c>
      <c r="D126" s="288"/>
      <c r="E126" s="289"/>
      <c r="F126" s="290"/>
      <c r="G126" s="421"/>
      <c r="H126" s="357"/>
      <c r="I126" s="358"/>
      <c r="J126" s="369"/>
      <c r="K126" s="370"/>
      <c r="L126" s="371"/>
      <c r="M126" s="381">
        <f t="shared" ref="M126:M129" si="13">L126*J126</f>
        <v>0</v>
      </c>
      <c r="N126" s="371"/>
      <c r="O126" s="719"/>
      <c r="P126" s="720"/>
      <c r="S126" s="402"/>
      <c r="T126" s="399"/>
    </row>
    <row r="127" spans="1:20" ht="24.95" customHeight="1">
      <c r="A127" s="697"/>
      <c r="B127" s="715"/>
      <c r="C127" s="330">
        <v>3</v>
      </c>
      <c r="D127" s="331"/>
      <c r="E127" s="332"/>
      <c r="F127" s="333"/>
      <c r="G127" s="421"/>
      <c r="H127" s="357"/>
      <c r="I127" s="358"/>
      <c r="J127" s="337"/>
      <c r="K127" s="338"/>
      <c r="L127" s="339"/>
      <c r="M127" s="381">
        <f t="shared" si="13"/>
        <v>0</v>
      </c>
      <c r="N127" s="339"/>
      <c r="O127" s="737"/>
      <c r="P127" s="738"/>
    </row>
    <row r="128" spans="1:20" ht="24.95" customHeight="1">
      <c r="A128" s="697"/>
      <c r="B128" s="715"/>
      <c r="C128" s="330">
        <v>4</v>
      </c>
      <c r="D128" s="331"/>
      <c r="E128" s="332"/>
      <c r="F128" s="333"/>
      <c r="G128" s="421"/>
      <c r="H128" s="357"/>
      <c r="I128" s="358"/>
      <c r="J128" s="337"/>
      <c r="K128" s="338"/>
      <c r="L128" s="339"/>
      <c r="M128" s="381">
        <f t="shared" si="13"/>
        <v>0</v>
      </c>
      <c r="N128" s="339"/>
      <c r="O128" s="351"/>
      <c r="P128" s="352"/>
    </row>
    <row r="129" spans="1:18" ht="24.95" customHeight="1" thickBot="1">
      <c r="A129" s="697"/>
      <c r="B129" s="715"/>
      <c r="C129" s="330">
        <v>5</v>
      </c>
      <c r="D129" s="341"/>
      <c r="E129" s="342"/>
      <c r="F129" s="343"/>
      <c r="G129" s="421"/>
      <c r="H129" s="357"/>
      <c r="I129" s="358"/>
      <c r="J129" s="344"/>
      <c r="K129" s="299"/>
      <c r="L129" s="346"/>
      <c r="M129" s="381">
        <f t="shared" si="13"/>
        <v>0</v>
      </c>
      <c r="N129" s="339"/>
      <c r="O129" s="353"/>
      <c r="P129" s="354"/>
      <c r="R129" s="406"/>
    </row>
    <row r="130" spans="1:18" ht="15.75" customHeight="1" thickTop="1" thickBot="1">
      <c r="A130" s="698"/>
      <c r="B130" s="716"/>
      <c r="C130" s="723"/>
      <c r="D130" s="724"/>
      <c r="E130" s="724"/>
      <c r="F130" s="724"/>
      <c r="G130" s="724"/>
      <c r="H130" s="724"/>
      <c r="I130" s="725"/>
      <c r="J130" s="412" t="s">
        <v>58</v>
      </c>
      <c r="K130" s="410">
        <f>M130/'生產管理報表 7-1 (週)'!$B$186</f>
        <v>9.1284338501155748E-2</v>
      </c>
      <c r="L130" s="413" t="s">
        <v>59</v>
      </c>
      <c r="M130" s="414">
        <f>SUM(M125:M129)</f>
        <v>28123.746800000023</v>
      </c>
      <c r="N130" s="711"/>
      <c r="O130" s="712"/>
      <c r="P130" s="713"/>
      <c r="R130" s="402"/>
    </row>
    <row r="131" spans="1:18" ht="24.95" customHeight="1" thickTop="1">
      <c r="M131" s="388"/>
      <c r="R131" s="402"/>
    </row>
    <row r="132" spans="1:18" ht="24.95" customHeight="1">
      <c r="A132" s="686" t="s">
        <v>194</v>
      </c>
      <c r="B132" s="687"/>
      <c r="C132" s="355" t="s">
        <v>47</v>
      </c>
      <c r="D132" s="726" t="s">
        <v>12</v>
      </c>
      <c r="E132" s="727"/>
      <c r="F132" s="728"/>
      <c r="G132" s="729" t="s">
        <v>53</v>
      </c>
      <c r="H132" s="730"/>
      <c r="I132" s="731"/>
      <c r="J132" s="356" t="s">
        <v>54</v>
      </c>
      <c r="K132" s="327" t="s">
        <v>55</v>
      </c>
      <c r="L132" s="327" t="s">
        <v>56</v>
      </c>
      <c r="M132" s="389" t="s">
        <v>11</v>
      </c>
      <c r="N132" s="328" t="s">
        <v>354</v>
      </c>
      <c r="O132" s="694" t="s">
        <v>51</v>
      </c>
      <c r="P132" s="695"/>
      <c r="R132" s="402"/>
    </row>
    <row r="133" spans="1:18" ht="33" customHeight="1">
      <c r="A133" s="696">
        <v>6</v>
      </c>
      <c r="B133" s="714" t="s">
        <v>220</v>
      </c>
      <c r="C133" s="330">
        <v>1</v>
      </c>
      <c r="D133" s="407" t="s">
        <v>375</v>
      </c>
      <c r="E133" s="332"/>
      <c r="F133" s="333"/>
      <c r="G133" s="358" t="s">
        <v>440</v>
      </c>
      <c r="H133" s="357"/>
      <c r="I133" s="358"/>
      <c r="J133" s="369">
        <v>605.78</v>
      </c>
      <c r="K133" s="370">
        <v>0</v>
      </c>
      <c r="L133" s="371">
        <v>2.0700000000000074</v>
      </c>
      <c r="M133" s="381">
        <f t="shared" ref="M133:M137" si="14">L133*J133</f>
        <v>1253.9646000000043</v>
      </c>
      <c r="N133" s="339"/>
      <c r="O133" s="706" t="s">
        <v>869</v>
      </c>
      <c r="P133" s="707"/>
    </row>
    <row r="134" spans="1:18" ht="33" customHeight="1">
      <c r="A134" s="697"/>
      <c r="B134" s="715"/>
      <c r="C134" s="330">
        <v>2</v>
      </c>
      <c r="D134" s="288" t="s">
        <v>380</v>
      </c>
      <c r="E134" s="332"/>
      <c r="F134" s="333"/>
      <c r="G134" s="785" t="s">
        <v>636</v>
      </c>
      <c r="H134" s="786"/>
      <c r="I134" s="787"/>
      <c r="J134" s="369">
        <v>108.26</v>
      </c>
      <c r="K134" s="370">
        <v>0</v>
      </c>
      <c r="L134" s="371">
        <v>8.9299999999999784</v>
      </c>
      <c r="M134" s="381">
        <f t="shared" si="14"/>
        <v>966.76179999999772</v>
      </c>
      <c r="N134" s="339"/>
      <c r="O134" s="706" t="s">
        <v>835</v>
      </c>
      <c r="P134" s="707"/>
    </row>
    <row r="135" spans="1:18" ht="33" customHeight="1">
      <c r="A135" s="697"/>
      <c r="B135" s="715"/>
      <c r="C135" s="330">
        <v>3</v>
      </c>
      <c r="D135" s="288" t="s">
        <v>839</v>
      </c>
      <c r="E135" s="332"/>
      <c r="F135" s="333"/>
      <c r="G135" s="358" t="s">
        <v>855</v>
      </c>
      <c r="H135" s="357"/>
      <c r="I135" s="358"/>
      <c r="J135" s="369">
        <v>68.42</v>
      </c>
      <c r="K135" s="370">
        <v>0</v>
      </c>
      <c r="L135" s="371">
        <v>12.650000000000091</v>
      </c>
      <c r="M135" s="381">
        <f t="shared" si="14"/>
        <v>865.51300000000629</v>
      </c>
      <c r="N135" s="339"/>
      <c r="O135" s="790" t="s">
        <v>870</v>
      </c>
      <c r="P135" s="791"/>
    </row>
    <row r="136" spans="1:18" ht="33" customHeight="1">
      <c r="A136" s="697"/>
      <c r="B136" s="715"/>
      <c r="C136" s="330">
        <v>4</v>
      </c>
      <c r="D136" s="288"/>
      <c r="E136" s="332"/>
      <c r="F136" s="333"/>
      <c r="G136" s="785"/>
      <c r="H136" s="786"/>
      <c r="I136" s="787"/>
      <c r="J136" s="337"/>
      <c r="K136" s="338"/>
      <c r="L136" s="339"/>
      <c r="M136" s="390">
        <f t="shared" si="14"/>
        <v>0</v>
      </c>
      <c r="N136" s="339"/>
      <c r="O136" s="706"/>
      <c r="P136" s="707"/>
    </row>
    <row r="137" spans="1:18" ht="24.95" customHeight="1" thickBot="1">
      <c r="A137" s="697"/>
      <c r="B137" s="715"/>
      <c r="C137" s="330">
        <v>5</v>
      </c>
      <c r="D137" s="341"/>
      <c r="E137" s="342"/>
      <c r="F137" s="343"/>
      <c r="G137" s="421"/>
      <c r="H137" s="357"/>
      <c r="I137" s="358"/>
      <c r="J137" s="344"/>
      <c r="K137" s="299"/>
      <c r="L137" s="346"/>
      <c r="M137" s="390">
        <f t="shared" si="14"/>
        <v>0</v>
      </c>
      <c r="N137" s="339"/>
      <c r="O137" s="353"/>
      <c r="P137" s="354"/>
    </row>
    <row r="138" spans="1:18" ht="15.75" customHeight="1" thickTop="1" thickBot="1">
      <c r="A138" s="698"/>
      <c r="B138" s="716"/>
      <c r="C138" s="723"/>
      <c r="D138" s="724"/>
      <c r="E138" s="724"/>
      <c r="F138" s="724"/>
      <c r="G138" s="724"/>
      <c r="H138" s="724"/>
      <c r="I138" s="725"/>
      <c r="J138" s="412" t="s">
        <v>58</v>
      </c>
      <c r="K138" s="410">
        <f>M138/'生產管理報表 7-1 (週)'!$B$186</f>
        <v>1.0017346695967422E-2</v>
      </c>
      <c r="L138" s="413" t="s">
        <v>59</v>
      </c>
      <c r="M138" s="414">
        <f>SUM(M133:M137)</f>
        <v>3086.2394000000086</v>
      </c>
      <c r="N138" s="711"/>
      <c r="O138" s="712"/>
      <c r="P138" s="713"/>
    </row>
    <row r="139" spans="1:18" ht="24.95" customHeight="1" thickTop="1">
      <c r="M139" s="388"/>
    </row>
    <row r="140" spans="1:18" ht="24.95" customHeight="1">
      <c r="A140" s="686" t="s">
        <v>194</v>
      </c>
      <c r="B140" s="687"/>
      <c r="C140" s="355" t="s">
        <v>47</v>
      </c>
      <c r="D140" s="726" t="s">
        <v>12</v>
      </c>
      <c r="E140" s="727"/>
      <c r="F140" s="728"/>
      <c r="G140" s="729" t="s">
        <v>53</v>
      </c>
      <c r="H140" s="730"/>
      <c r="I140" s="731"/>
      <c r="J140" s="356" t="s">
        <v>54</v>
      </c>
      <c r="K140" s="327" t="s">
        <v>55</v>
      </c>
      <c r="L140" s="327" t="s">
        <v>56</v>
      </c>
      <c r="M140" s="389" t="s">
        <v>11</v>
      </c>
      <c r="N140" s="328" t="s">
        <v>354</v>
      </c>
      <c r="O140" s="694" t="s">
        <v>51</v>
      </c>
      <c r="P140" s="695"/>
    </row>
    <row r="141" spans="1:18" ht="24.95" customHeight="1">
      <c r="A141" s="696">
        <v>7</v>
      </c>
      <c r="B141" s="732" t="s">
        <v>262</v>
      </c>
      <c r="C141" s="330">
        <v>1</v>
      </c>
      <c r="D141" s="331"/>
      <c r="E141" s="332"/>
      <c r="F141" s="333"/>
      <c r="G141" s="334"/>
      <c r="H141" s="335"/>
      <c r="I141" s="336"/>
      <c r="J141" s="337"/>
      <c r="K141" s="338"/>
      <c r="L141" s="339"/>
      <c r="M141" s="390">
        <f t="shared" ref="M141:M143" si="15">L141*J141</f>
        <v>0</v>
      </c>
      <c r="N141" s="339"/>
      <c r="O141" s="735"/>
      <c r="P141" s="736"/>
    </row>
    <row r="142" spans="1:18" ht="24.95" customHeight="1">
      <c r="A142" s="697"/>
      <c r="B142" s="733"/>
      <c r="C142" s="330">
        <v>2</v>
      </c>
      <c r="D142" s="331"/>
      <c r="E142" s="332"/>
      <c r="F142" s="333"/>
      <c r="G142" s="334"/>
      <c r="H142" s="335"/>
      <c r="I142" s="336"/>
      <c r="J142" s="337"/>
      <c r="K142" s="338"/>
      <c r="L142" s="339"/>
      <c r="M142" s="390">
        <f t="shared" si="15"/>
        <v>0</v>
      </c>
      <c r="N142" s="339"/>
      <c r="O142" s="737"/>
      <c r="P142" s="738"/>
    </row>
    <row r="143" spans="1:18" ht="24.95" customHeight="1">
      <c r="A143" s="697"/>
      <c r="B143" s="733"/>
      <c r="C143" s="330">
        <v>3</v>
      </c>
      <c r="D143" s="331"/>
      <c r="E143" s="332"/>
      <c r="F143" s="333"/>
      <c r="G143" s="334"/>
      <c r="H143" s="335"/>
      <c r="I143" s="336"/>
      <c r="J143" s="337"/>
      <c r="K143" s="338"/>
      <c r="L143" s="339"/>
      <c r="M143" s="390">
        <f t="shared" si="15"/>
        <v>0</v>
      </c>
      <c r="N143" s="339"/>
      <c r="O143" s="737"/>
      <c r="P143" s="738"/>
    </row>
    <row r="144" spans="1:18" ht="24.95" customHeight="1">
      <c r="A144" s="697"/>
      <c r="B144" s="733"/>
      <c r="C144" s="330">
        <v>4</v>
      </c>
      <c r="D144" s="331"/>
      <c r="E144" s="332"/>
      <c r="F144" s="333"/>
      <c r="G144" s="334"/>
      <c r="H144" s="335"/>
      <c r="I144" s="336"/>
      <c r="J144" s="337"/>
      <c r="K144" s="338"/>
      <c r="L144" s="339"/>
      <c r="M144" s="391">
        <v>0</v>
      </c>
      <c r="N144" s="339"/>
      <c r="O144" s="351"/>
      <c r="P144" s="352"/>
    </row>
    <row r="145" spans="1:20" ht="24.95" customHeight="1" thickBot="1">
      <c r="A145" s="697"/>
      <c r="B145" s="733"/>
      <c r="C145" s="330">
        <v>5</v>
      </c>
      <c r="D145" s="341"/>
      <c r="E145" s="342"/>
      <c r="F145" s="343"/>
      <c r="G145" s="334"/>
      <c r="H145" s="335"/>
      <c r="I145" s="336"/>
      <c r="J145" s="344"/>
      <c r="K145" s="299"/>
      <c r="L145" s="346"/>
      <c r="M145" s="392">
        <v>0</v>
      </c>
      <c r="N145" s="339"/>
      <c r="O145" s="353"/>
      <c r="P145" s="354"/>
    </row>
    <row r="146" spans="1:20" ht="15.75" customHeight="1" thickTop="1" thickBot="1">
      <c r="A146" s="698"/>
      <c r="B146" s="734"/>
      <c r="C146" s="723"/>
      <c r="D146" s="724"/>
      <c r="E146" s="724"/>
      <c r="F146" s="724"/>
      <c r="G146" s="724"/>
      <c r="H146" s="724"/>
      <c r="I146" s="725"/>
      <c r="J146" s="347" t="s">
        <v>58</v>
      </c>
      <c r="K146" s="410">
        <f>M146/'生產管理報表 7-1 (週)'!$B$186</f>
        <v>0</v>
      </c>
      <c r="L146" s="348" t="s">
        <v>59</v>
      </c>
      <c r="M146" s="393">
        <f>SUM(M141:M145)</f>
        <v>0</v>
      </c>
      <c r="N146" s="711"/>
      <c r="O146" s="712"/>
      <c r="P146" s="713"/>
    </row>
    <row r="147" spans="1:20" s="140" customFormat="1" ht="15.75" customHeight="1" thickTop="1">
      <c r="A147" s="641" t="s">
        <v>906</v>
      </c>
      <c r="B147" s="641"/>
      <c r="C147" s="641"/>
      <c r="D147" s="641"/>
      <c r="E147" s="641"/>
      <c r="F147" s="641"/>
      <c r="G147" s="641"/>
      <c r="H147" s="641"/>
      <c r="I147" s="641"/>
      <c r="J147" s="641"/>
      <c r="K147" s="641"/>
      <c r="L147" s="641"/>
      <c r="M147" s="641"/>
    </row>
    <row r="148" spans="1:20" s="141" customFormat="1" ht="15.75" customHeight="1">
      <c r="A148" s="683"/>
      <c r="B148" s="683"/>
      <c r="C148" s="683"/>
      <c r="D148" s="683"/>
      <c r="E148" s="683"/>
      <c r="F148" s="683"/>
      <c r="G148" s="683"/>
      <c r="H148" s="683"/>
      <c r="I148" s="683"/>
      <c r="J148" s="683"/>
      <c r="K148" s="683"/>
      <c r="L148" s="683"/>
      <c r="M148" s="683"/>
    </row>
    <row r="149" spans="1:20" s="140" customFormat="1" ht="15.75" customHeight="1">
      <c r="A149" s="684" t="s">
        <v>194</v>
      </c>
      <c r="B149" s="651">
        <v>1</v>
      </c>
      <c r="C149" s="652"/>
      <c r="D149" s="651">
        <v>2</v>
      </c>
      <c r="E149" s="652"/>
      <c r="F149" s="651">
        <v>3</v>
      </c>
      <c r="G149" s="652"/>
      <c r="H149" s="677">
        <v>4</v>
      </c>
      <c r="I149" s="678"/>
      <c r="J149" s="677">
        <v>5</v>
      </c>
      <c r="K149" s="678"/>
      <c r="L149" s="677">
        <v>6</v>
      </c>
      <c r="M149" s="678"/>
      <c r="N149" s="677">
        <v>7</v>
      </c>
      <c r="O149" s="678"/>
      <c r="P149" s="386">
        <v>8</v>
      </c>
    </row>
    <row r="150" spans="1:20" s="140" customFormat="1" ht="15.75" customHeight="1">
      <c r="A150" s="685"/>
      <c r="B150" s="681" t="s">
        <v>265</v>
      </c>
      <c r="C150" s="682"/>
      <c r="D150" s="681" t="s">
        <v>216</v>
      </c>
      <c r="E150" s="682"/>
      <c r="F150" s="681" t="s">
        <v>169</v>
      </c>
      <c r="G150" s="682"/>
      <c r="H150" s="679" t="s">
        <v>656</v>
      </c>
      <c r="I150" s="680"/>
      <c r="J150" s="679" t="s">
        <v>192</v>
      </c>
      <c r="K150" s="680"/>
      <c r="L150" s="679" t="s">
        <v>170</v>
      </c>
      <c r="M150" s="680"/>
      <c r="N150" s="679" t="s">
        <v>193</v>
      </c>
      <c r="O150" s="680"/>
      <c r="P150" s="387" t="s">
        <v>221</v>
      </c>
    </row>
    <row r="151" spans="1:20" s="140" customFormat="1" ht="15.75" customHeight="1">
      <c r="B151" s="283"/>
      <c r="C151" s="284"/>
    </row>
    <row r="152" spans="1:20" s="329" customFormat="1" ht="15.75" customHeight="1">
      <c r="A152" s="686" t="s">
        <v>194</v>
      </c>
      <c r="B152" s="687"/>
      <c r="C152" s="326" t="s">
        <v>47</v>
      </c>
      <c r="D152" s="688" t="s">
        <v>12</v>
      </c>
      <c r="E152" s="689"/>
      <c r="F152" s="690"/>
      <c r="G152" s="691" t="s">
        <v>53</v>
      </c>
      <c r="H152" s="692"/>
      <c r="I152" s="693"/>
      <c r="J152" s="327" t="s">
        <v>54</v>
      </c>
      <c r="K152" s="327" t="s">
        <v>55</v>
      </c>
      <c r="L152" s="327" t="s">
        <v>56</v>
      </c>
      <c r="M152" s="328" t="s">
        <v>11</v>
      </c>
      <c r="N152" s="328" t="s">
        <v>354</v>
      </c>
      <c r="O152" s="694" t="s">
        <v>51</v>
      </c>
      <c r="P152" s="695"/>
      <c r="R152" s="402"/>
      <c r="S152" s="403"/>
    </row>
    <row r="153" spans="1:20" s="350" customFormat="1" ht="51.75" customHeight="1">
      <c r="A153" s="696">
        <v>4</v>
      </c>
      <c r="B153" s="699" t="s">
        <v>656</v>
      </c>
      <c r="C153" s="330">
        <v>1</v>
      </c>
      <c r="D153" s="288" t="s">
        <v>371</v>
      </c>
      <c r="E153" s="289"/>
      <c r="F153" s="290"/>
      <c r="G153" s="358" t="s">
        <v>534</v>
      </c>
      <c r="H153" s="357"/>
      <c r="I153" s="358"/>
      <c r="J153" s="369">
        <v>127.84000000000002</v>
      </c>
      <c r="K153" s="370">
        <v>9.2358073016603974E-4</v>
      </c>
      <c r="L153" s="371">
        <v>95.70999999999988</v>
      </c>
      <c r="M153" s="381">
        <f t="shared" ref="M153:M157" si="16">L153*J153</f>
        <v>12235.566399999987</v>
      </c>
      <c r="N153" s="371"/>
      <c r="O153" s="704"/>
      <c r="P153" s="705"/>
      <c r="R153" s="404"/>
      <c r="S153" s="403"/>
    </row>
    <row r="154" spans="1:20" s="350" customFormat="1" ht="55.5" customHeight="1">
      <c r="A154" s="697"/>
      <c r="B154" s="700"/>
      <c r="C154" s="330">
        <v>2</v>
      </c>
      <c r="D154" s="288" t="s">
        <v>837</v>
      </c>
      <c r="E154" s="289"/>
      <c r="F154" s="290"/>
      <c r="G154" s="358" t="s">
        <v>850</v>
      </c>
      <c r="H154" s="357"/>
      <c r="I154" s="358"/>
      <c r="J154" s="369">
        <v>421.41</v>
      </c>
      <c r="K154" s="370">
        <v>0</v>
      </c>
      <c r="L154" s="371">
        <v>20.079999999999977</v>
      </c>
      <c r="M154" s="381">
        <f t="shared" si="16"/>
        <v>8461.912799999991</v>
      </c>
      <c r="N154" s="371"/>
      <c r="O154" s="704"/>
      <c r="P154" s="705"/>
      <c r="R154" s="404"/>
      <c r="S154" s="402"/>
      <c r="T154" s="398"/>
    </row>
    <row r="155" spans="1:20" s="350" customFormat="1" ht="51" customHeight="1">
      <c r="A155" s="697"/>
      <c r="B155" s="700"/>
      <c r="C155" s="330">
        <v>3</v>
      </c>
      <c r="D155" s="288" t="s">
        <v>882</v>
      </c>
      <c r="E155" s="289"/>
      <c r="F155" s="290"/>
      <c r="G155" s="358" t="s">
        <v>888</v>
      </c>
      <c r="H155" s="357"/>
      <c r="I155" s="358"/>
      <c r="J155" s="369">
        <v>418.89000000000004</v>
      </c>
      <c r="K155" s="370">
        <v>0</v>
      </c>
      <c r="L155" s="371">
        <v>19.519999999999982</v>
      </c>
      <c r="M155" s="381">
        <f t="shared" si="16"/>
        <v>8176.7327999999934</v>
      </c>
      <c r="N155" s="371"/>
      <c r="O155" s="704"/>
      <c r="P155" s="705"/>
      <c r="R155" s="404"/>
      <c r="S155" s="403"/>
    </row>
    <row r="156" spans="1:20" s="350" customFormat="1" ht="39" customHeight="1">
      <c r="A156" s="697"/>
      <c r="B156" s="700"/>
      <c r="C156" s="330">
        <v>4</v>
      </c>
      <c r="D156" s="288" t="s">
        <v>882</v>
      </c>
      <c r="E156" s="289"/>
      <c r="F156" s="290"/>
      <c r="G156" s="358" t="s">
        <v>889</v>
      </c>
      <c r="H156" s="357"/>
      <c r="I156" s="358"/>
      <c r="J156" s="369">
        <v>177.36</v>
      </c>
      <c r="K156" s="370">
        <v>0</v>
      </c>
      <c r="L156" s="371">
        <v>43.039999999999992</v>
      </c>
      <c r="M156" s="381">
        <f t="shared" si="16"/>
        <v>7633.5743999999995</v>
      </c>
      <c r="N156" s="371"/>
      <c r="O156" s="704"/>
      <c r="P156" s="705"/>
      <c r="R156" s="404"/>
      <c r="S156" s="402"/>
      <c r="T156" s="398"/>
    </row>
    <row r="157" spans="1:20" s="350" customFormat="1" ht="39" customHeight="1" thickBot="1">
      <c r="A157" s="697"/>
      <c r="B157" s="700"/>
      <c r="C157" s="330">
        <v>5</v>
      </c>
      <c r="D157" s="288" t="s">
        <v>703</v>
      </c>
      <c r="E157" s="296"/>
      <c r="F157" s="297"/>
      <c r="G157" s="358" t="s">
        <v>704</v>
      </c>
      <c r="H157" s="357"/>
      <c r="I157" s="358"/>
      <c r="J157" s="373">
        <v>94.57</v>
      </c>
      <c r="K157" s="299">
        <v>0</v>
      </c>
      <c r="L157" s="375">
        <v>56.220000000000084</v>
      </c>
      <c r="M157" s="381">
        <f t="shared" si="16"/>
        <v>5316.7254000000075</v>
      </c>
      <c r="N157" s="371"/>
      <c r="O157" s="704"/>
      <c r="P157" s="705"/>
      <c r="R157" s="405"/>
      <c r="S157" s="403"/>
      <c r="T157" s="340"/>
    </row>
    <row r="158" spans="1:20" ht="15.75" customHeight="1" thickTop="1" thickBot="1">
      <c r="A158" s="698"/>
      <c r="B158" s="701"/>
      <c r="C158" s="708"/>
      <c r="D158" s="709"/>
      <c r="E158" s="709"/>
      <c r="F158" s="709"/>
      <c r="G158" s="709"/>
      <c r="H158" s="709"/>
      <c r="I158" s="710"/>
      <c r="J158" s="412" t="s">
        <v>58</v>
      </c>
      <c r="K158" s="410">
        <f>M158/'生產管理報表 7-1 (週)'!$B$197</f>
        <v>0.12165642200643628</v>
      </c>
      <c r="L158" s="413" t="s">
        <v>59</v>
      </c>
      <c r="M158" s="414">
        <f>SUM(M153:M157)</f>
        <v>41824.511799999986</v>
      </c>
      <c r="N158" s="711"/>
      <c r="O158" s="712"/>
      <c r="P158" s="713"/>
      <c r="R158" s="402"/>
      <c r="S158" s="402"/>
    </row>
    <row r="159" spans="1:20" ht="15.75" customHeight="1" thickTop="1">
      <c r="M159" s="388"/>
      <c r="S159" s="403"/>
    </row>
    <row r="160" spans="1:20" ht="15.75" customHeight="1">
      <c r="A160" s="686" t="s">
        <v>194</v>
      </c>
      <c r="B160" s="687"/>
      <c r="C160" s="326" t="s">
        <v>47</v>
      </c>
      <c r="D160" s="688" t="s">
        <v>12</v>
      </c>
      <c r="E160" s="689"/>
      <c r="F160" s="690"/>
      <c r="G160" s="691" t="s">
        <v>53</v>
      </c>
      <c r="H160" s="692"/>
      <c r="I160" s="693"/>
      <c r="J160" s="327" t="s">
        <v>54</v>
      </c>
      <c r="K160" s="327" t="s">
        <v>55</v>
      </c>
      <c r="L160" s="327" t="s">
        <v>56</v>
      </c>
      <c r="M160" s="389" t="s">
        <v>11</v>
      </c>
      <c r="N160" s="328" t="s">
        <v>354</v>
      </c>
      <c r="O160" s="694" t="s">
        <v>51</v>
      </c>
      <c r="P160" s="695"/>
      <c r="S160" s="402"/>
      <c r="T160" s="398"/>
    </row>
    <row r="161" spans="1:20" s="350" customFormat="1" ht="24.95" customHeight="1">
      <c r="A161" s="696">
        <v>5</v>
      </c>
      <c r="B161" s="714" t="s">
        <v>219</v>
      </c>
      <c r="C161" s="330">
        <v>1</v>
      </c>
      <c r="D161" s="288" t="s">
        <v>371</v>
      </c>
      <c r="E161" s="289"/>
      <c r="F161" s="290"/>
      <c r="G161" s="358" t="s">
        <v>364</v>
      </c>
      <c r="H161" s="357"/>
      <c r="I161" s="358"/>
      <c r="J161" s="408">
        <v>147.43000000000004</v>
      </c>
      <c r="K161" s="370">
        <v>0</v>
      </c>
      <c r="L161" s="371">
        <v>119.6699999999999</v>
      </c>
      <c r="M161" s="381">
        <f>L161*J161</f>
        <v>17642.948099999991</v>
      </c>
      <c r="N161" s="371"/>
      <c r="O161" s="717"/>
      <c r="P161" s="718"/>
      <c r="S161" s="403"/>
    </row>
    <row r="162" spans="1:20" s="350" customFormat="1" ht="24.95" customHeight="1">
      <c r="A162" s="697"/>
      <c r="B162" s="715"/>
      <c r="C162" s="330">
        <v>2</v>
      </c>
      <c r="D162" s="288"/>
      <c r="E162" s="289"/>
      <c r="F162" s="290"/>
      <c r="G162" s="421"/>
      <c r="H162" s="357"/>
      <c r="I162" s="358"/>
      <c r="J162" s="369"/>
      <c r="K162" s="370"/>
      <c r="L162" s="371"/>
      <c r="M162" s="381">
        <f t="shared" ref="M162:M165" si="17">L162*J162</f>
        <v>0</v>
      </c>
      <c r="N162" s="371"/>
      <c r="O162" s="719"/>
      <c r="P162" s="720"/>
      <c r="S162" s="402"/>
      <c r="T162" s="399"/>
    </row>
    <row r="163" spans="1:20" ht="24.95" customHeight="1">
      <c r="A163" s="697"/>
      <c r="B163" s="715"/>
      <c r="C163" s="330">
        <v>3</v>
      </c>
      <c r="D163" s="331"/>
      <c r="E163" s="332"/>
      <c r="F163" s="333"/>
      <c r="G163" s="421"/>
      <c r="H163" s="357"/>
      <c r="I163" s="358"/>
      <c r="J163" s="337"/>
      <c r="K163" s="338"/>
      <c r="L163" s="339"/>
      <c r="M163" s="381">
        <f t="shared" si="17"/>
        <v>0</v>
      </c>
      <c r="N163" s="339"/>
      <c r="O163" s="737"/>
      <c r="P163" s="738"/>
    </row>
    <row r="164" spans="1:20" ht="24.95" customHeight="1">
      <c r="A164" s="697"/>
      <c r="B164" s="715"/>
      <c r="C164" s="330">
        <v>4</v>
      </c>
      <c r="D164" s="331"/>
      <c r="E164" s="332"/>
      <c r="F164" s="333"/>
      <c r="G164" s="421"/>
      <c r="H164" s="357"/>
      <c r="I164" s="358"/>
      <c r="J164" s="337"/>
      <c r="K164" s="338"/>
      <c r="L164" s="339"/>
      <c r="M164" s="381">
        <f t="shared" si="17"/>
        <v>0</v>
      </c>
      <c r="N164" s="339"/>
      <c r="O164" s="351"/>
      <c r="P164" s="352"/>
    </row>
    <row r="165" spans="1:20" ht="24.95" customHeight="1" thickBot="1">
      <c r="A165" s="697"/>
      <c r="B165" s="715"/>
      <c r="C165" s="330">
        <v>5</v>
      </c>
      <c r="D165" s="341"/>
      <c r="E165" s="342"/>
      <c r="F165" s="343"/>
      <c r="G165" s="421"/>
      <c r="H165" s="357"/>
      <c r="I165" s="358"/>
      <c r="J165" s="344"/>
      <c r="K165" s="299"/>
      <c r="L165" s="346"/>
      <c r="M165" s="381">
        <f t="shared" si="17"/>
        <v>0</v>
      </c>
      <c r="N165" s="339"/>
      <c r="O165" s="353"/>
      <c r="P165" s="354"/>
      <c r="R165" s="406"/>
    </row>
    <row r="166" spans="1:20" ht="15.75" customHeight="1" thickTop="1" thickBot="1">
      <c r="A166" s="698"/>
      <c r="B166" s="716"/>
      <c r="C166" s="723"/>
      <c r="D166" s="724"/>
      <c r="E166" s="724"/>
      <c r="F166" s="724"/>
      <c r="G166" s="724"/>
      <c r="H166" s="724"/>
      <c r="I166" s="725"/>
      <c r="J166" s="412" t="s">
        <v>58</v>
      </c>
      <c r="K166" s="410">
        <f>M166/'生產管理報表 7-1 (週)'!$B$197</f>
        <v>5.1318660926754744E-2</v>
      </c>
      <c r="L166" s="413" t="s">
        <v>59</v>
      </c>
      <c r="M166" s="414">
        <f>SUM(M161:M165)</f>
        <v>17642.948099999991</v>
      </c>
      <c r="N166" s="711"/>
      <c r="O166" s="712"/>
      <c r="P166" s="713"/>
      <c r="R166" s="402"/>
    </row>
    <row r="167" spans="1:20" ht="24.95" customHeight="1" thickTop="1">
      <c r="M167" s="388"/>
      <c r="R167" s="402"/>
    </row>
    <row r="168" spans="1:20" ht="24.95" customHeight="1">
      <c r="A168" s="686" t="s">
        <v>194</v>
      </c>
      <c r="B168" s="687"/>
      <c r="C168" s="355" t="s">
        <v>47</v>
      </c>
      <c r="D168" s="726" t="s">
        <v>12</v>
      </c>
      <c r="E168" s="727"/>
      <c r="F168" s="728"/>
      <c r="G168" s="729" t="s">
        <v>53</v>
      </c>
      <c r="H168" s="730"/>
      <c r="I168" s="731"/>
      <c r="J168" s="356" t="s">
        <v>54</v>
      </c>
      <c r="K168" s="327" t="s">
        <v>55</v>
      </c>
      <c r="L168" s="327" t="s">
        <v>56</v>
      </c>
      <c r="M168" s="389" t="s">
        <v>11</v>
      </c>
      <c r="N168" s="328" t="s">
        <v>354</v>
      </c>
      <c r="O168" s="694" t="s">
        <v>51</v>
      </c>
      <c r="P168" s="695"/>
      <c r="R168" s="402"/>
    </row>
    <row r="169" spans="1:20" ht="33" customHeight="1">
      <c r="A169" s="696">
        <v>6</v>
      </c>
      <c r="B169" s="714" t="s">
        <v>220</v>
      </c>
      <c r="C169" s="330">
        <v>1</v>
      </c>
      <c r="D169" s="407" t="s">
        <v>885</v>
      </c>
      <c r="E169" s="332"/>
      <c r="F169" s="333"/>
      <c r="G169" s="358" t="s">
        <v>887</v>
      </c>
      <c r="H169" s="357"/>
      <c r="I169" s="358"/>
      <c r="J169" s="369">
        <v>87.8</v>
      </c>
      <c r="K169" s="370">
        <v>4.7015446551711927E-3</v>
      </c>
      <c r="L169" s="371">
        <v>115.21999999999996</v>
      </c>
      <c r="M169" s="381">
        <f t="shared" ref="M169:M173" si="18">L169*J169</f>
        <v>10116.315999999995</v>
      </c>
      <c r="N169" s="339"/>
      <c r="O169" s="706"/>
      <c r="P169" s="707"/>
    </row>
    <row r="170" spans="1:20" ht="33" customHeight="1">
      <c r="A170" s="697"/>
      <c r="B170" s="715"/>
      <c r="C170" s="330">
        <v>2</v>
      </c>
      <c r="D170" s="288" t="s">
        <v>883</v>
      </c>
      <c r="E170" s="332"/>
      <c r="F170" s="333"/>
      <c r="G170" s="358" t="s">
        <v>890</v>
      </c>
      <c r="H170" s="357"/>
      <c r="I170" s="358"/>
      <c r="J170" s="369">
        <v>301.48</v>
      </c>
      <c r="K170" s="370">
        <v>0</v>
      </c>
      <c r="L170" s="371">
        <v>26.22999999999999</v>
      </c>
      <c r="M170" s="381">
        <f t="shared" si="18"/>
        <v>7907.8203999999978</v>
      </c>
      <c r="N170" s="339"/>
      <c r="O170" s="706"/>
      <c r="P170" s="707"/>
    </row>
    <row r="171" spans="1:20" ht="33" customHeight="1">
      <c r="A171" s="697"/>
      <c r="B171" s="715"/>
      <c r="C171" s="330">
        <v>3</v>
      </c>
      <c r="D171" s="288" t="s">
        <v>884</v>
      </c>
      <c r="E171" s="332"/>
      <c r="F171" s="333"/>
      <c r="G171" s="358" t="s">
        <v>891</v>
      </c>
      <c r="H171" s="357"/>
      <c r="I171" s="358"/>
      <c r="J171" s="369">
        <v>78.430000000000007</v>
      </c>
      <c r="K171" s="370">
        <v>0</v>
      </c>
      <c r="L171" s="371">
        <v>70.610000000000127</v>
      </c>
      <c r="M171" s="381">
        <f t="shared" si="18"/>
        <v>5537.9423000000106</v>
      </c>
      <c r="N171" s="339"/>
      <c r="O171" s="790"/>
      <c r="P171" s="791"/>
    </row>
    <row r="172" spans="1:20" ht="33" customHeight="1">
      <c r="A172" s="697"/>
      <c r="B172" s="715"/>
      <c r="C172" s="330">
        <v>4</v>
      </c>
      <c r="D172" s="288" t="s">
        <v>375</v>
      </c>
      <c r="E172" s="332"/>
      <c r="F172" s="333"/>
      <c r="G172" s="358" t="s">
        <v>440</v>
      </c>
      <c r="H172" s="357"/>
      <c r="I172" s="358"/>
      <c r="J172" s="369">
        <v>605.78</v>
      </c>
      <c r="K172" s="370">
        <v>0</v>
      </c>
      <c r="L172" s="371">
        <v>6</v>
      </c>
      <c r="M172" s="381">
        <f t="shared" si="18"/>
        <v>3634.68</v>
      </c>
      <c r="N172" s="339"/>
      <c r="O172" s="706"/>
      <c r="P172" s="707"/>
    </row>
    <row r="173" spans="1:20" ht="24.95" customHeight="1" thickBot="1">
      <c r="A173" s="697"/>
      <c r="B173" s="715"/>
      <c r="C173" s="330">
        <v>5</v>
      </c>
      <c r="D173" s="295" t="s">
        <v>839</v>
      </c>
      <c r="E173" s="342"/>
      <c r="F173" s="343"/>
      <c r="G173" s="358" t="s">
        <v>855</v>
      </c>
      <c r="H173" s="357"/>
      <c r="I173" s="358"/>
      <c r="J173" s="373">
        <v>68.42</v>
      </c>
      <c r="K173" s="299">
        <v>0</v>
      </c>
      <c r="L173" s="375">
        <v>43.870000000000005</v>
      </c>
      <c r="M173" s="381">
        <f t="shared" si="18"/>
        <v>3001.5854000000004</v>
      </c>
      <c r="N173" s="339"/>
      <c r="O173" s="353"/>
      <c r="P173" s="354"/>
    </row>
    <row r="174" spans="1:20" ht="15.75" customHeight="1" thickTop="1" thickBot="1">
      <c r="A174" s="698"/>
      <c r="B174" s="716"/>
      <c r="C174" s="723"/>
      <c r="D174" s="724"/>
      <c r="E174" s="724"/>
      <c r="F174" s="724"/>
      <c r="G174" s="724"/>
      <c r="H174" s="724"/>
      <c r="I174" s="725"/>
      <c r="J174" s="412" t="s">
        <v>58</v>
      </c>
      <c r="K174" s="410">
        <f>M174/'生產管理報表 7-1 (週)'!$B$197</f>
        <v>8.7838980913703735E-2</v>
      </c>
      <c r="L174" s="413" t="s">
        <v>59</v>
      </c>
      <c r="M174" s="414">
        <f>SUM(M169:M173)</f>
        <v>30198.344100000002</v>
      </c>
      <c r="N174" s="711"/>
      <c r="O174" s="712"/>
      <c r="P174" s="713"/>
    </row>
    <row r="175" spans="1:20" ht="24.95" customHeight="1" thickTop="1">
      <c r="M175" s="388"/>
    </row>
    <row r="176" spans="1:20" ht="24.95" customHeight="1">
      <c r="A176" s="686" t="s">
        <v>194</v>
      </c>
      <c r="B176" s="687"/>
      <c r="C176" s="355" t="s">
        <v>47</v>
      </c>
      <c r="D176" s="726" t="s">
        <v>12</v>
      </c>
      <c r="E176" s="727"/>
      <c r="F176" s="728"/>
      <c r="G176" s="729" t="s">
        <v>53</v>
      </c>
      <c r="H176" s="730"/>
      <c r="I176" s="731"/>
      <c r="J176" s="356" t="s">
        <v>54</v>
      </c>
      <c r="K176" s="327" t="s">
        <v>55</v>
      </c>
      <c r="L176" s="327" t="s">
        <v>56</v>
      </c>
      <c r="M176" s="389" t="s">
        <v>11</v>
      </c>
      <c r="N176" s="328" t="s">
        <v>354</v>
      </c>
      <c r="O176" s="694" t="s">
        <v>51</v>
      </c>
      <c r="P176" s="695"/>
    </row>
    <row r="177" spans="1:16" ht="24.95" customHeight="1">
      <c r="A177" s="696">
        <v>7</v>
      </c>
      <c r="B177" s="732" t="s">
        <v>262</v>
      </c>
      <c r="C177" s="330">
        <v>1</v>
      </c>
      <c r="D177" s="331"/>
      <c r="E177" s="332"/>
      <c r="F177" s="333"/>
      <c r="G177" s="334"/>
      <c r="H177" s="335"/>
      <c r="I177" s="336"/>
      <c r="J177" s="337"/>
      <c r="K177" s="338"/>
      <c r="L177" s="339"/>
      <c r="M177" s="390">
        <f t="shared" ref="M177:M179" si="19">L177*J177</f>
        <v>0</v>
      </c>
      <c r="N177" s="339"/>
      <c r="O177" s="735"/>
      <c r="P177" s="736"/>
    </row>
    <row r="178" spans="1:16" ht="24.95" customHeight="1">
      <c r="A178" s="697"/>
      <c r="B178" s="733"/>
      <c r="C178" s="330">
        <v>2</v>
      </c>
      <c r="D178" s="331"/>
      <c r="E178" s="332"/>
      <c r="F178" s="333"/>
      <c r="G178" s="334"/>
      <c r="H178" s="335"/>
      <c r="I178" s="336"/>
      <c r="J178" s="337"/>
      <c r="K178" s="338"/>
      <c r="L178" s="339"/>
      <c r="M178" s="390">
        <f t="shared" si="19"/>
        <v>0</v>
      </c>
      <c r="N178" s="339"/>
      <c r="O178" s="737"/>
      <c r="P178" s="738"/>
    </row>
    <row r="179" spans="1:16" ht="24.95" customHeight="1">
      <c r="A179" s="697"/>
      <c r="B179" s="733"/>
      <c r="C179" s="330">
        <v>3</v>
      </c>
      <c r="D179" s="331"/>
      <c r="E179" s="332"/>
      <c r="F179" s="333"/>
      <c r="G179" s="334"/>
      <c r="H179" s="335"/>
      <c r="I179" s="336"/>
      <c r="J179" s="337"/>
      <c r="K179" s="338"/>
      <c r="L179" s="339"/>
      <c r="M179" s="390">
        <f t="shared" si="19"/>
        <v>0</v>
      </c>
      <c r="N179" s="339"/>
      <c r="O179" s="737"/>
      <c r="P179" s="738"/>
    </row>
    <row r="180" spans="1:16" ht="24.95" customHeight="1">
      <c r="A180" s="697"/>
      <c r="B180" s="733"/>
      <c r="C180" s="330">
        <v>4</v>
      </c>
      <c r="D180" s="331"/>
      <c r="E180" s="332"/>
      <c r="F180" s="333"/>
      <c r="G180" s="334"/>
      <c r="H180" s="335"/>
      <c r="I180" s="336"/>
      <c r="J180" s="337"/>
      <c r="K180" s="338"/>
      <c r="L180" s="339"/>
      <c r="M180" s="391">
        <v>0</v>
      </c>
      <c r="N180" s="339"/>
      <c r="O180" s="351"/>
      <c r="P180" s="352"/>
    </row>
    <row r="181" spans="1:16" ht="24.95" customHeight="1" thickBot="1">
      <c r="A181" s="697"/>
      <c r="B181" s="733"/>
      <c r="C181" s="330">
        <v>5</v>
      </c>
      <c r="D181" s="341"/>
      <c r="E181" s="342"/>
      <c r="F181" s="343"/>
      <c r="G181" s="334"/>
      <c r="H181" s="335"/>
      <c r="I181" s="336"/>
      <c r="J181" s="344"/>
      <c r="K181" s="299"/>
      <c r="L181" s="346"/>
      <c r="M181" s="392">
        <v>0</v>
      </c>
      <c r="N181" s="339"/>
      <c r="O181" s="353"/>
      <c r="P181" s="354"/>
    </row>
    <row r="182" spans="1:16" ht="15.75" customHeight="1" thickTop="1" thickBot="1">
      <c r="A182" s="698"/>
      <c r="B182" s="734"/>
      <c r="C182" s="723"/>
      <c r="D182" s="724"/>
      <c r="E182" s="724"/>
      <c r="F182" s="724"/>
      <c r="G182" s="724"/>
      <c r="H182" s="724"/>
      <c r="I182" s="725"/>
      <c r="J182" s="347" t="s">
        <v>58</v>
      </c>
      <c r="K182" s="410">
        <f>M182/'生產管理報表 7-1 (週)'!$B$197</f>
        <v>0</v>
      </c>
      <c r="L182" s="348" t="s">
        <v>59</v>
      </c>
      <c r="M182" s="393">
        <f>SUM(M177:M181)</f>
        <v>0</v>
      </c>
      <c r="N182" s="711"/>
      <c r="O182" s="712"/>
      <c r="P182" s="713"/>
    </row>
    <row r="183" spans="1:16" ht="15.75" customHeight="1" thickTop="1"/>
  </sheetData>
  <mergeCells count="318"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C182:I182"/>
    <mergeCell ref="N182:P182"/>
    <mergeCell ref="A168:B168"/>
    <mergeCell ref="D168:F168"/>
    <mergeCell ref="G168:I168"/>
    <mergeCell ref="O168:P168"/>
    <mergeCell ref="A169:A174"/>
    <mergeCell ref="B169:B174"/>
    <mergeCell ref="O169:P169"/>
    <mergeCell ref="O170:P170"/>
    <mergeCell ref="O171:P171"/>
    <mergeCell ref="O172:P172"/>
    <mergeCell ref="C174:I174"/>
    <mergeCell ref="N174:P174"/>
    <mergeCell ref="A160:B160"/>
    <mergeCell ref="D160:F160"/>
    <mergeCell ref="G160:I160"/>
    <mergeCell ref="O160:P160"/>
    <mergeCell ref="A161:A166"/>
    <mergeCell ref="B161:B166"/>
    <mergeCell ref="O161:P161"/>
    <mergeCell ref="O162:P162"/>
    <mergeCell ref="O163:P163"/>
    <mergeCell ref="C166:I166"/>
    <mergeCell ref="N166:P166"/>
    <mergeCell ref="A152:B152"/>
    <mergeCell ref="D152:F152"/>
    <mergeCell ref="G152:I152"/>
    <mergeCell ref="O152:P152"/>
    <mergeCell ref="A153:A158"/>
    <mergeCell ref="B153:B158"/>
    <mergeCell ref="O153:P153"/>
    <mergeCell ref="O154:P154"/>
    <mergeCell ref="O155:P155"/>
    <mergeCell ref="O156:P156"/>
    <mergeCell ref="O157:P157"/>
    <mergeCell ref="C158:I158"/>
    <mergeCell ref="N158:P158"/>
    <mergeCell ref="A147:M148"/>
    <mergeCell ref="A149:A150"/>
    <mergeCell ref="B149:C149"/>
    <mergeCell ref="D149:E149"/>
    <mergeCell ref="F149:G149"/>
    <mergeCell ref="H149:I149"/>
    <mergeCell ref="J149:K149"/>
    <mergeCell ref="L149:M149"/>
    <mergeCell ref="N149:O149"/>
    <mergeCell ref="B150:C150"/>
    <mergeCell ref="D150:E150"/>
    <mergeCell ref="F150:G150"/>
    <mergeCell ref="H150:I150"/>
    <mergeCell ref="J150:K150"/>
    <mergeCell ref="L150:M150"/>
    <mergeCell ref="N150:O150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  <mergeCell ref="A132:B132"/>
    <mergeCell ref="D132:F132"/>
    <mergeCell ref="G132:I132"/>
    <mergeCell ref="O132:P132"/>
    <mergeCell ref="A133:A138"/>
    <mergeCell ref="B133:B138"/>
    <mergeCell ref="O133:P133"/>
    <mergeCell ref="O134:P134"/>
    <mergeCell ref="O135:P135"/>
    <mergeCell ref="O136:P136"/>
    <mergeCell ref="C138:I138"/>
    <mergeCell ref="N138:P138"/>
    <mergeCell ref="G134:I134"/>
    <mergeCell ref="G136:I136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C130:I130"/>
    <mergeCell ref="N130:P130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96:B96"/>
    <mergeCell ref="D96:F96"/>
    <mergeCell ref="G96:I96"/>
    <mergeCell ref="O96:P96"/>
    <mergeCell ref="A97:A102"/>
    <mergeCell ref="B97:B102"/>
    <mergeCell ref="O97:P97"/>
    <mergeCell ref="O98:P98"/>
    <mergeCell ref="O99:P99"/>
    <mergeCell ref="O100:P100"/>
    <mergeCell ref="C102:I102"/>
    <mergeCell ref="N102:P102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C94:I94"/>
    <mergeCell ref="N94:P94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60:B60"/>
    <mergeCell ref="D60:F60"/>
    <mergeCell ref="G60:I60"/>
    <mergeCell ref="O60:P60"/>
    <mergeCell ref="A61:A66"/>
    <mergeCell ref="B61:B66"/>
    <mergeCell ref="O61:P61"/>
    <mergeCell ref="O62:P62"/>
    <mergeCell ref="O63:P63"/>
    <mergeCell ref="O64:P64"/>
    <mergeCell ref="C66:I66"/>
    <mergeCell ref="N66:P66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1:P2"/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N42:O42"/>
    <mergeCell ref="A3:M4"/>
    <mergeCell ref="A5:A6"/>
    <mergeCell ref="B5:C5"/>
    <mergeCell ref="D5:E5"/>
    <mergeCell ref="F5:G5"/>
    <mergeCell ref="H5:I5"/>
    <mergeCell ref="J5:K5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scale="57" fitToWidth="0" fitToHeight="0" pageOrder="overThenDown" orientation="landscape" cellComments="atEnd" r:id="rId1"/>
  <rowBreaks count="3" manualBreakCount="3">
    <brk id="74" max="15" man="1"/>
    <brk id="110" max="15" man="1"/>
    <brk id="146" max="1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L19" sqref="L19"/>
    </sheetView>
  </sheetViews>
  <sheetFormatPr defaultColWidth="12.5703125" defaultRowHeight="15.75" customHeight="1"/>
  <cols>
    <col min="1" max="1" width="5.42578125" style="100" customWidth="1"/>
    <col min="2" max="2" width="7.85546875" style="137" customWidth="1"/>
    <col min="3" max="3" width="4" style="133" customWidth="1"/>
    <col min="4" max="17" width="8.5703125" style="100" customWidth="1"/>
    <col min="18" max="16384" width="12.5703125" style="100"/>
  </cols>
  <sheetData>
    <row r="1" spans="1:17" ht="15.75" customHeight="1">
      <c r="A1" s="453" t="s">
        <v>443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453"/>
      <c r="N1" s="453"/>
      <c r="O1" s="453"/>
      <c r="P1" s="453"/>
      <c r="Q1" s="453"/>
    </row>
    <row r="2" spans="1:17" s="101" customFormat="1" ht="15.75" customHeight="1">
      <c r="A2" s="453"/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</row>
    <row r="3" spans="1:17" ht="15.75" customHeight="1">
      <c r="A3" s="616" t="s">
        <v>524</v>
      </c>
      <c r="B3" s="616"/>
      <c r="C3" s="616"/>
      <c r="D3" s="616"/>
      <c r="E3" s="616"/>
      <c r="F3" s="616"/>
      <c r="G3" s="616"/>
      <c r="H3" s="616"/>
      <c r="I3" s="616"/>
      <c r="J3" s="616"/>
      <c r="K3" s="616"/>
      <c r="L3" s="616"/>
      <c r="M3" s="616"/>
      <c r="N3" s="616"/>
      <c r="O3" s="616"/>
      <c r="P3" s="616"/>
      <c r="Q3" s="616"/>
    </row>
    <row r="4" spans="1:17" s="101" customFormat="1" ht="15.75" customHeight="1">
      <c r="A4" s="799"/>
      <c r="B4" s="799"/>
      <c r="C4" s="799"/>
      <c r="D4" s="799"/>
      <c r="E4" s="799"/>
      <c r="F4" s="799"/>
      <c r="G4" s="799"/>
      <c r="H4" s="799"/>
      <c r="I4" s="799"/>
      <c r="J4" s="799"/>
      <c r="K4" s="799"/>
      <c r="L4" s="799"/>
      <c r="M4" s="799"/>
      <c r="N4" s="799"/>
      <c r="O4" s="799"/>
      <c r="P4" s="799"/>
      <c r="Q4" s="799"/>
    </row>
    <row r="5" spans="1:17" ht="15.75" customHeight="1">
      <c r="A5" s="486" t="s">
        <v>194</v>
      </c>
      <c r="B5" s="798">
        <v>1</v>
      </c>
      <c r="C5" s="798"/>
      <c r="D5" s="798">
        <v>2</v>
      </c>
      <c r="E5" s="798"/>
      <c r="F5" s="798">
        <v>3</v>
      </c>
      <c r="G5" s="798"/>
      <c r="H5" s="798">
        <v>4</v>
      </c>
      <c r="I5" s="798"/>
      <c r="J5" s="798">
        <v>5</v>
      </c>
      <c r="K5" s="798"/>
      <c r="L5" s="798">
        <v>6</v>
      </c>
      <c r="M5" s="798"/>
      <c r="N5" s="798">
        <v>7</v>
      </c>
      <c r="O5" s="798"/>
      <c r="P5" s="800">
        <v>8</v>
      </c>
      <c r="Q5" s="800"/>
    </row>
    <row r="6" spans="1:17" ht="15.75" customHeight="1">
      <c r="A6" s="486"/>
      <c r="B6" s="486" t="s">
        <v>265</v>
      </c>
      <c r="C6" s="486"/>
      <c r="D6" s="486" t="s">
        <v>368</v>
      </c>
      <c r="E6" s="486"/>
      <c r="F6" s="486" t="s">
        <v>169</v>
      </c>
      <c r="G6" s="486"/>
      <c r="H6" s="486" t="s">
        <v>656</v>
      </c>
      <c r="I6" s="486"/>
      <c r="J6" s="486" t="s">
        <v>192</v>
      </c>
      <c r="K6" s="486"/>
      <c r="L6" s="486" t="s">
        <v>170</v>
      </c>
      <c r="M6" s="486"/>
      <c r="N6" s="486" t="s">
        <v>193</v>
      </c>
      <c r="O6" s="486"/>
      <c r="P6" s="797" t="s">
        <v>222</v>
      </c>
      <c r="Q6" s="797"/>
    </row>
    <row r="8" spans="1:17" s="107" customFormat="1" ht="15.75" customHeight="1">
      <c r="A8" s="134" t="s">
        <v>196</v>
      </c>
      <c r="B8" s="134" t="s">
        <v>18</v>
      </c>
      <c r="C8" s="794" t="s">
        <v>12</v>
      </c>
      <c r="D8" s="794"/>
      <c r="E8" s="794"/>
      <c r="F8" s="794" t="s">
        <v>53</v>
      </c>
      <c r="G8" s="794"/>
      <c r="H8" s="794"/>
      <c r="I8" s="134" t="s">
        <v>54</v>
      </c>
      <c r="J8" s="138" t="s">
        <v>19</v>
      </c>
      <c r="K8" s="134" t="s">
        <v>57</v>
      </c>
      <c r="L8" s="134" t="s">
        <v>2</v>
      </c>
      <c r="M8" s="794" t="s">
        <v>50</v>
      </c>
      <c r="N8" s="794"/>
      <c r="O8" s="794"/>
      <c r="P8" s="794"/>
      <c r="Q8" s="794"/>
    </row>
    <row r="9" spans="1:17" ht="15.75" customHeight="1">
      <c r="A9" s="794" t="s">
        <v>195</v>
      </c>
      <c r="B9" s="132">
        <v>1</v>
      </c>
      <c r="C9" s="792"/>
      <c r="D9" s="793"/>
      <c r="E9" s="793"/>
      <c r="F9" s="792"/>
      <c r="G9" s="793"/>
      <c r="H9" s="793"/>
      <c r="I9" s="109"/>
      <c r="J9" s="120"/>
      <c r="K9" s="120"/>
      <c r="L9" s="139">
        <f t="shared" ref="L9:L13" si="0">K9-J9</f>
        <v>0</v>
      </c>
      <c r="M9" s="792"/>
      <c r="N9" s="792"/>
      <c r="O9" s="792"/>
      <c r="P9" s="792"/>
      <c r="Q9" s="792"/>
    </row>
    <row r="10" spans="1:17" ht="15.75" customHeight="1">
      <c r="A10" s="794"/>
      <c r="B10" s="132">
        <v>2</v>
      </c>
      <c r="C10" s="792"/>
      <c r="D10" s="793"/>
      <c r="E10" s="793"/>
      <c r="F10" s="792"/>
      <c r="G10" s="793"/>
      <c r="H10" s="793"/>
      <c r="I10" s="109"/>
      <c r="J10" s="120"/>
      <c r="K10" s="120"/>
      <c r="L10" s="139">
        <f t="shared" si="0"/>
        <v>0</v>
      </c>
      <c r="M10" s="792"/>
      <c r="N10" s="792"/>
      <c r="O10" s="792"/>
      <c r="P10" s="792"/>
      <c r="Q10" s="792"/>
    </row>
    <row r="11" spans="1:17" ht="15.75" customHeight="1">
      <c r="A11" s="794"/>
      <c r="B11" s="132">
        <v>3</v>
      </c>
      <c r="C11" s="792"/>
      <c r="D11" s="793"/>
      <c r="E11" s="793"/>
      <c r="F11" s="792"/>
      <c r="G11" s="793"/>
      <c r="H11" s="793"/>
      <c r="I11" s="109"/>
      <c r="J11" s="120"/>
      <c r="K11" s="120"/>
      <c r="L11" s="139">
        <f t="shared" si="0"/>
        <v>0</v>
      </c>
      <c r="M11" s="792"/>
      <c r="N11" s="792"/>
      <c r="O11" s="792"/>
      <c r="P11" s="792"/>
      <c r="Q11" s="792"/>
    </row>
    <row r="12" spans="1:17" ht="15.75" customHeight="1">
      <c r="A12" s="794"/>
      <c r="B12" s="132">
        <v>4</v>
      </c>
      <c r="C12" s="792"/>
      <c r="D12" s="793"/>
      <c r="E12" s="793"/>
      <c r="F12" s="792"/>
      <c r="G12" s="793"/>
      <c r="H12" s="793"/>
      <c r="I12" s="109"/>
      <c r="J12" s="120"/>
      <c r="K12" s="120"/>
      <c r="L12" s="139">
        <f t="shared" si="0"/>
        <v>0</v>
      </c>
      <c r="M12" s="792"/>
      <c r="N12" s="792"/>
      <c r="O12" s="792"/>
      <c r="P12" s="792"/>
      <c r="Q12" s="792"/>
    </row>
    <row r="13" spans="1:17" ht="15.75" customHeight="1">
      <c r="A13" s="794"/>
      <c r="B13" s="132">
        <v>5</v>
      </c>
      <c r="C13" s="792"/>
      <c r="D13" s="793"/>
      <c r="E13" s="793"/>
      <c r="F13" s="792"/>
      <c r="G13" s="793"/>
      <c r="H13" s="793"/>
      <c r="I13" s="109"/>
      <c r="J13" s="120"/>
      <c r="K13" s="120"/>
      <c r="L13" s="139">
        <f t="shared" si="0"/>
        <v>0</v>
      </c>
      <c r="M13" s="792"/>
      <c r="N13" s="792"/>
      <c r="O13" s="792"/>
      <c r="P13" s="792"/>
      <c r="Q13" s="792"/>
    </row>
    <row r="14" spans="1:17" ht="15.75" customHeight="1">
      <c r="A14" s="795"/>
      <c r="B14" s="795"/>
      <c r="C14" s="795"/>
      <c r="D14" s="795"/>
      <c r="E14" s="795"/>
      <c r="F14" s="795"/>
      <c r="G14" s="795"/>
      <c r="H14" s="795"/>
      <c r="I14" s="795"/>
      <c r="J14" s="795"/>
      <c r="K14" s="795"/>
      <c r="L14" s="795"/>
      <c r="M14" s="795"/>
      <c r="N14" s="795"/>
      <c r="O14" s="796"/>
    </row>
    <row r="15" spans="1:17" s="107" customFormat="1" ht="15.75" customHeight="1">
      <c r="A15" s="134" t="s">
        <v>196</v>
      </c>
      <c r="B15" s="134" t="s">
        <v>18</v>
      </c>
      <c r="C15" s="794" t="s">
        <v>12</v>
      </c>
      <c r="D15" s="794"/>
      <c r="E15" s="794"/>
      <c r="F15" s="794" t="s">
        <v>53</v>
      </c>
      <c r="G15" s="794"/>
      <c r="H15" s="794"/>
      <c r="I15" s="134" t="s">
        <v>54</v>
      </c>
      <c r="J15" s="138" t="s">
        <v>19</v>
      </c>
      <c r="K15" s="134" t="s">
        <v>57</v>
      </c>
      <c r="L15" s="134" t="s">
        <v>2</v>
      </c>
      <c r="M15" s="794" t="s">
        <v>50</v>
      </c>
      <c r="N15" s="794"/>
      <c r="O15" s="794"/>
      <c r="P15" s="794"/>
      <c r="Q15" s="794"/>
    </row>
    <row r="16" spans="1:17" ht="15.75" customHeight="1">
      <c r="A16" s="794" t="s">
        <v>197</v>
      </c>
      <c r="B16" s="132">
        <v>1</v>
      </c>
      <c r="C16" s="792"/>
      <c r="D16" s="793"/>
      <c r="E16" s="793"/>
      <c r="F16" s="792"/>
      <c r="G16" s="793"/>
      <c r="H16" s="793"/>
      <c r="I16" s="109"/>
      <c r="J16" s="120"/>
      <c r="K16" s="120"/>
      <c r="L16" s="139">
        <f t="shared" ref="L16:L19" si="1">K16-J16</f>
        <v>0</v>
      </c>
      <c r="M16" s="792"/>
      <c r="N16" s="792"/>
      <c r="O16" s="792"/>
      <c r="P16" s="792"/>
      <c r="Q16" s="792"/>
    </row>
    <row r="17" spans="1:17" ht="15.75" customHeight="1">
      <c r="A17" s="794"/>
      <c r="B17" s="132">
        <v>2</v>
      </c>
      <c r="C17" s="792"/>
      <c r="D17" s="793"/>
      <c r="E17" s="793"/>
      <c r="F17" s="792"/>
      <c r="G17" s="793"/>
      <c r="H17" s="793"/>
      <c r="I17" s="109"/>
      <c r="J17" s="120"/>
      <c r="K17" s="120"/>
      <c r="L17" s="139">
        <f t="shared" si="1"/>
        <v>0</v>
      </c>
      <c r="M17" s="792"/>
      <c r="N17" s="792"/>
      <c r="O17" s="792"/>
      <c r="P17" s="792"/>
      <c r="Q17" s="792"/>
    </row>
    <row r="18" spans="1:17" ht="15.75" customHeight="1">
      <c r="A18" s="794"/>
      <c r="B18" s="132">
        <v>3</v>
      </c>
      <c r="C18" s="792"/>
      <c r="D18" s="793"/>
      <c r="E18" s="793"/>
      <c r="F18" s="792"/>
      <c r="G18" s="793"/>
      <c r="H18" s="793"/>
      <c r="I18" s="109"/>
      <c r="J18" s="120"/>
      <c r="K18" s="120"/>
      <c r="L18" s="139">
        <f t="shared" si="1"/>
        <v>0</v>
      </c>
      <c r="M18" s="792"/>
      <c r="N18" s="792"/>
      <c r="O18" s="792"/>
      <c r="P18" s="792"/>
      <c r="Q18" s="792"/>
    </row>
    <row r="19" spans="1:17" ht="15.75" customHeight="1">
      <c r="A19" s="794"/>
      <c r="B19" s="132">
        <v>4</v>
      </c>
      <c r="C19" s="792"/>
      <c r="D19" s="793"/>
      <c r="E19" s="793"/>
      <c r="F19" s="792"/>
      <c r="G19" s="793"/>
      <c r="H19" s="793"/>
      <c r="I19" s="109"/>
      <c r="J19" s="120"/>
      <c r="K19" s="120"/>
      <c r="L19" s="139">
        <f t="shared" si="1"/>
        <v>0</v>
      </c>
      <c r="M19" s="792"/>
      <c r="N19" s="792"/>
      <c r="O19" s="792"/>
      <c r="P19" s="792"/>
      <c r="Q19" s="792"/>
    </row>
    <row r="20" spans="1:17" ht="15.75" customHeight="1">
      <c r="A20" s="794"/>
      <c r="B20" s="132">
        <v>5</v>
      </c>
      <c r="C20" s="792"/>
      <c r="D20" s="793"/>
      <c r="E20" s="793"/>
      <c r="F20" s="792"/>
      <c r="G20" s="793"/>
      <c r="H20" s="793"/>
      <c r="I20" s="109"/>
      <c r="J20" s="120"/>
      <c r="K20" s="120"/>
      <c r="L20" s="139">
        <f>K20-J20</f>
        <v>0</v>
      </c>
      <c r="M20" s="792"/>
      <c r="N20" s="792"/>
      <c r="O20" s="792"/>
      <c r="P20" s="792"/>
      <c r="Q20" s="792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4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226C-5489-450A-8165-056FB76D4D79}">
  <sheetPr>
    <tabColor rgb="FFFFFFCC"/>
  </sheetPr>
  <dimension ref="A1:AF129"/>
  <sheetViews>
    <sheetView topLeftCell="F1" zoomScale="70" zoomScaleNormal="70" workbookViewId="0">
      <selection activeCell="AF3" sqref="AF3"/>
    </sheetView>
  </sheetViews>
  <sheetFormatPr defaultColWidth="9.140625" defaultRowHeight="15" outlineLevelRow="1"/>
  <cols>
    <col min="1" max="1" width="20.28515625" style="266" customWidth="1"/>
    <col min="2" max="2" width="20.7109375" style="266" bestFit="1" customWidth="1"/>
    <col min="3" max="4" width="15.7109375" style="266" customWidth="1"/>
    <col min="5" max="5" width="18.85546875" style="266" bestFit="1" customWidth="1"/>
    <col min="6" max="6" width="15.7109375" style="266" customWidth="1"/>
    <col min="7" max="10" width="20.28515625" style="266" customWidth="1"/>
    <col min="11" max="11" width="18.85546875" style="397" bestFit="1" customWidth="1"/>
    <col min="12" max="12" width="17.5703125" style="397" customWidth="1"/>
    <col min="13" max="13" width="18.85546875" style="266" bestFit="1" customWidth="1"/>
    <col min="14" max="14" width="15.42578125" style="266" customWidth="1"/>
    <col min="15" max="15" width="9.140625" style="266"/>
    <col min="16" max="17" width="12.42578125" style="266" bestFit="1" customWidth="1"/>
    <col min="18" max="19" width="9.140625" style="266"/>
    <col min="20" max="20" width="13.85546875" style="266" bestFit="1" customWidth="1"/>
    <col min="21" max="21" width="9.140625" style="266"/>
    <col min="22" max="23" width="12.42578125" style="266" bestFit="1" customWidth="1"/>
    <col min="24" max="25" width="9.140625" style="266"/>
    <col min="26" max="26" width="13.85546875" style="266" bestFit="1" customWidth="1"/>
    <col min="27" max="28" width="9.140625" style="266"/>
    <col min="29" max="29" width="12.42578125" style="266" bestFit="1" customWidth="1"/>
    <col min="30" max="31" width="9.140625" style="266"/>
    <col min="32" max="32" width="13.85546875" style="266" bestFit="1" customWidth="1"/>
    <col min="33" max="16384" width="9.140625" style="266"/>
  </cols>
  <sheetData>
    <row r="1" spans="1:32" ht="27">
      <c r="A1" s="802" t="s">
        <v>591</v>
      </c>
      <c r="B1" s="803"/>
      <c r="C1" s="803"/>
      <c r="D1" s="803"/>
      <c r="E1" s="803"/>
      <c r="F1" s="803"/>
      <c r="G1" s="803"/>
      <c r="H1" s="803"/>
      <c r="I1" s="803"/>
      <c r="J1" s="803"/>
      <c r="K1" s="803"/>
      <c r="L1" s="803"/>
      <c r="M1" s="803"/>
      <c r="N1" s="803"/>
    </row>
    <row r="2" spans="1:32" ht="16.5" customHeight="1">
      <c r="A2" s="808" t="s">
        <v>592</v>
      </c>
      <c r="B2" s="808" t="s">
        <v>137</v>
      </c>
      <c r="C2" s="808" t="s">
        <v>593</v>
      </c>
      <c r="D2" s="808" t="s">
        <v>594</v>
      </c>
      <c r="E2" s="808" t="s">
        <v>587</v>
      </c>
      <c r="F2" s="808" t="s">
        <v>588</v>
      </c>
      <c r="G2" s="808" t="s">
        <v>595</v>
      </c>
      <c r="H2" s="808"/>
      <c r="I2" s="808" t="s">
        <v>596</v>
      </c>
      <c r="J2" s="808"/>
      <c r="K2" s="809" t="s">
        <v>633</v>
      </c>
      <c r="L2" s="809"/>
      <c r="M2" s="804" t="s">
        <v>589</v>
      </c>
      <c r="N2" s="804" t="s">
        <v>590</v>
      </c>
    </row>
    <row r="3" spans="1:32" ht="37.5" customHeight="1">
      <c r="A3" s="808"/>
      <c r="B3" s="808"/>
      <c r="C3" s="808"/>
      <c r="D3" s="808"/>
      <c r="E3" s="808"/>
      <c r="F3" s="808"/>
      <c r="G3" s="267" t="s">
        <v>597</v>
      </c>
      <c r="H3" s="267" t="s">
        <v>598</v>
      </c>
      <c r="I3" s="267" t="s">
        <v>597</v>
      </c>
      <c r="J3" s="267" t="s">
        <v>598</v>
      </c>
      <c r="K3" s="394" t="s">
        <v>634</v>
      </c>
      <c r="L3" s="394" t="s">
        <v>635</v>
      </c>
      <c r="M3" s="804"/>
      <c r="N3" s="804"/>
      <c r="P3" s="415" t="s">
        <v>675</v>
      </c>
      <c r="Q3" s="416">
        <f>SUM(C35:C64)</f>
        <v>516889.74119999993</v>
      </c>
      <c r="S3" s="415" t="s">
        <v>676</v>
      </c>
      <c r="T3" s="416">
        <f>SUM(E35:E64)</f>
        <v>1539190.7860999997</v>
      </c>
      <c r="V3" s="437" t="s">
        <v>738</v>
      </c>
      <c r="W3" s="416">
        <f>SUM(C65:C95)</f>
        <v>521729.1139</v>
      </c>
      <c r="Y3" s="437" t="s">
        <v>739</v>
      </c>
      <c r="Z3" s="416">
        <f>SUM(E65:E95)</f>
        <v>1519015.1107999999</v>
      </c>
      <c r="AB3" s="876" t="s">
        <v>901</v>
      </c>
      <c r="AC3" s="416">
        <f>SUM(C96:C125)</f>
        <v>502323.87030000001</v>
      </c>
      <c r="AE3" s="437" t="s">
        <v>739</v>
      </c>
      <c r="AF3" s="416">
        <f>SUM(E96:E125)</f>
        <v>1392572.47597</v>
      </c>
    </row>
    <row r="4" spans="1:32" ht="18.75" hidden="1" outlineLevel="1">
      <c r="A4" s="268">
        <v>45870</v>
      </c>
      <c r="B4" s="269">
        <f>'（１）收支狀況'!F5</f>
        <v>5795364.71</v>
      </c>
      <c r="C4" s="270">
        <v>14010.514299999993</v>
      </c>
      <c r="D4" s="359">
        <f t="shared" ref="D4:D34" si="0">C4/B4</f>
        <v>2.4175379809703115E-3</v>
      </c>
      <c r="E4" s="270">
        <v>49520.757299999968</v>
      </c>
      <c r="F4" s="265">
        <f t="shared" ref="F4:F34" si="1">E4/B4</f>
        <v>8.5448905768693139E-3</v>
      </c>
      <c r="G4" s="269">
        <v>5524.3520999999992</v>
      </c>
      <c r="H4" s="265">
        <f t="shared" ref="H4:H34" si="2">G4/C4</f>
        <v>0.39430045048381995</v>
      </c>
      <c r="I4" s="271">
        <v>15556.247499999998</v>
      </c>
      <c r="J4" s="265">
        <f>I4/E4</f>
        <v>0.3141358967060871</v>
      </c>
      <c r="K4" s="395"/>
      <c r="L4" s="396"/>
      <c r="M4" s="805">
        <f>SUM(C4:C7)</f>
        <v>67749.35609999999</v>
      </c>
      <c r="N4" s="805">
        <f>SUM(E4:E7)</f>
        <v>240394.19579999999</v>
      </c>
    </row>
    <row r="5" spans="1:32" ht="18.75" hidden="1" outlineLevel="1">
      <c r="A5" s="268">
        <f>A4+1</f>
        <v>45871</v>
      </c>
      <c r="B5" s="269">
        <f>'（１）收支狀況'!F6</f>
        <v>6281760.9800000004</v>
      </c>
      <c r="C5" s="270">
        <v>15177.069299999999</v>
      </c>
      <c r="D5" s="359">
        <f t="shared" si="0"/>
        <v>2.4160532927504029E-3</v>
      </c>
      <c r="E5" s="270">
        <v>54183.438500000018</v>
      </c>
      <c r="F5" s="265">
        <f t="shared" si="1"/>
        <v>8.6255173784087549E-3</v>
      </c>
      <c r="G5" s="269">
        <v>5919.6139999999996</v>
      </c>
      <c r="H5" s="265">
        <f t="shared" si="2"/>
        <v>0.39003669832356896</v>
      </c>
      <c r="I5" s="271">
        <v>15905.34659999999</v>
      </c>
      <c r="J5" s="265">
        <f t="shared" ref="J5:J34" si="3">I5/E5</f>
        <v>0.29354627613749512</v>
      </c>
      <c r="K5" s="395"/>
      <c r="L5" s="396"/>
      <c r="M5" s="806"/>
      <c r="N5" s="806"/>
    </row>
    <row r="6" spans="1:32" ht="18.75" hidden="1" outlineLevel="1">
      <c r="A6" s="272">
        <f t="shared" ref="A6:A35" si="4">A5+1</f>
        <v>45872</v>
      </c>
      <c r="B6" s="269">
        <f>'（１）收支狀況'!F7</f>
        <v>8003391.1299999999</v>
      </c>
      <c r="C6" s="270">
        <v>19418.772499999999</v>
      </c>
      <c r="D6" s="359">
        <f t="shared" si="0"/>
        <v>2.426318067501469E-3</v>
      </c>
      <c r="E6" s="270">
        <v>69171</v>
      </c>
      <c r="F6" s="265">
        <f t="shared" si="1"/>
        <v>8.6427114302484436E-3</v>
      </c>
      <c r="G6" s="269">
        <v>6610.6163000000006</v>
      </c>
      <c r="H6" s="265">
        <f t="shared" si="2"/>
        <v>0.34042400465837896</v>
      </c>
      <c r="I6" s="271">
        <v>16236.48700000005</v>
      </c>
      <c r="J6" s="265">
        <f t="shared" si="3"/>
        <v>0.23472968440531508</v>
      </c>
      <c r="K6" s="395"/>
      <c r="L6" s="396"/>
      <c r="M6" s="806"/>
      <c r="N6" s="806"/>
    </row>
    <row r="7" spans="1:32" ht="18.75" hidden="1" outlineLevel="1">
      <c r="A7" s="268">
        <f t="shared" si="4"/>
        <v>45873</v>
      </c>
      <c r="B7" s="269">
        <f>'（１）收支狀況'!F8</f>
        <v>7902480.4100000001</v>
      </c>
      <c r="C7" s="270">
        <v>19143</v>
      </c>
      <c r="D7" s="359">
        <f t="shared" si="0"/>
        <v>2.4224039803725371E-3</v>
      </c>
      <c r="E7" s="270">
        <v>67519</v>
      </c>
      <c r="F7" s="265">
        <f t="shared" si="1"/>
        <v>8.5440262420087409E-3</v>
      </c>
      <c r="G7" s="269">
        <v>4995.8101999999999</v>
      </c>
      <c r="H7" s="265">
        <f t="shared" si="2"/>
        <v>0.26097321214020791</v>
      </c>
      <c r="I7" s="271">
        <v>19331.029599999987</v>
      </c>
      <c r="J7" s="265">
        <f t="shared" si="3"/>
        <v>0.28630503413853858</v>
      </c>
      <c r="K7" s="395"/>
      <c r="L7" s="396"/>
      <c r="M7" s="807"/>
      <c r="N7" s="807"/>
    </row>
    <row r="8" spans="1:32" ht="18.75" hidden="1" outlineLevel="1">
      <c r="A8" s="272">
        <f t="shared" si="4"/>
        <v>45874</v>
      </c>
      <c r="B8" s="269">
        <f>'（１）收支狀況'!F9</f>
        <v>9130487.0999999996</v>
      </c>
      <c r="C8" s="270">
        <v>22183.572799999998</v>
      </c>
      <c r="D8" s="359">
        <f t="shared" si="0"/>
        <v>2.4296154802080604E-3</v>
      </c>
      <c r="E8" s="270">
        <v>79296.298300000068</v>
      </c>
      <c r="F8" s="265">
        <f t="shared" si="1"/>
        <v>8.6847829071463305E-3</v>
      </c>
      <c r="G8" s="269">
        <v>6103.0743000000002</v>
      </c>
      <c r="H8" s="265">
        <f t="shared" si="2"/>
        <v>0.27511683329927816</v>
      </c>
      <c r="I8" s="271">
        <v>33550.616699999977</v>
      </c>
      <c r="J8" s="265">
        <f t="shared" si="3"/>
        <v>0.42310445026158239</v>
      </c>
      <c r="K8" s="395"/>
      <c r="L8" s="396"/>
      <c r="M8" s="801">
        <f>SUM(C8:C14)</f>
        <v>130255.58069999996</v>
      </c>
      <c r="N8" s="801">
        <f>SUM(E8:E14)</f>
        <v>457192.35629999987</v>
      </c>
      <c r="Q8" s="273"/>
      <c r="R8" s="273"/>
      <c r="W8" s="273"/>
      <c r="X8" s="273"/>
    </row>
    <row r="9" spans="1:32" ht="18.75" hidden="1" outlineLevel="1">
      <c r="A9" s="274">
        <f t="shared" si="4"/>
        <v>45875</v>
      </c>
      <c r="B9" s="269">
        <f>'（１）收支狀況'!F10</f>
        <v>8314895.1299999999</v>
      </c>
      <c r="C9" s="270">
        <v>20159.28079999999</v>
      </c>
      <c r="D9" s="359">
        <f t="shared" si="0"/>
        <v>2.4244780583300022E-3</v>
      </c>
      <c r="E9" s="270">
        <v>70683.501499999984</v>
      </c>
      <c r="F9" s="265">
        <f t="shared" si="1"/>
        <v>8.5008289815917352E-3</v>
      </c>
      <c r="G9" s="269">
        <v>4480.2091999999993</v>
      </c>
      <c r="H9" s="265">
        <f t="shared" si="2"/>
        <v>0.22224052754897891</v>
      </c>
      <c r="I9" s="271">
        <v>20441.845799999992</v>
      </c>
      <c r="J9" s="265">
        <f t="shared" si="3"/>
        <v>0.28920250647175416</v>
      </c>
      <c r="K9" s="395"/>
      <c r="L9" s="396"/>
      <c r="M9" s="801"/>
      <c r="N9" s="801"/>
    </row>
    <row r="10" spans="1:32" ht="18.75" hidden="1" outlineLevel="1">
      <c r="A10" s="272">
        <f t="shared" si="4"/>
        <v>45876</v>
      </c>
      <c r="B10" s="269">
        <f>'（１）收支狀況'!F11</f>
        <v>7555343.1299999999</v>
      </c>
      <c r="C10" s="270">
        <v>18266.415699999994</v>
      </c>
      <c r="D10" s="359">
        <f t="shared" si="0"/>
        <v>2.4176818161268598E-3</v>
      </c>
      <c r="E10" s="270">
        <v>64099.004199999981</v>
      </c>
      <c r="F10" s="265">
        <f t="shared" si="1"/>
        <v>8.4839302592998166E-3</v>
      </c>
      <c r="G10" s="269">
        <v>7049.4609999999993</v>
      </c>
      <c r="H10" s="265">
        <f t="shared" si="2"/>
        <v>0.38592470004939183</v>
      </c>
      <c r="I10" s="271">
        <v>19618.585899999998</v>
      </c>
      <c r="J10" s="265">
        <f t="shared" si="3"/>
        <v>0.30606693730820866</v>
      </c>
      <c r="K10" s="395"/>
      <c r="L10" s="396"/>
      <c r="M10" s="801"/>
      <c r="N10" s="801"/>
    </row>
    <row r="11" spans="1:32" ht="18.75" hidden="1" outlineLevel="1">
      <c r="A11" s="272">
        <f t="shared" si="4"/>
        <v>45877</v>
      </c>
      <c r="B11" s="269">
        <f>'（１）收支狀況'!F12</f>
        <v>6209389.7300000004</v>
      </c>
      <c r="C11" s="270">
        <v>15004.129199999996</v>
      </c>
      <c r="D11" s="359">
        <f t="shared" si="0"/>
        <v>2.4163613257369167E-3</v>
      </c>
      <c r="E11" s="270">
        <v>53146.33649999999</v>
      </c>
      <c r="F11" s="265">
        <f t="shared" si="1"/>
        <v>8.559027345832259E-3</v>
      </c>
      <c r="G11" s="269">
        <v>5839.2654999999995</v>
      </c>
      <c r="H11" s="265">
        <f t="shared" si="2"/>
        <v>0.38917723395770287</v>
      </c>
      <c r="I11" s="271">
        <v>13239.132899999997</v>
      </c>
      <c r="J11" s="265">
        <f t="shared" si="3"/>
        <v>0.24910715906071906</v>
      </c>
      <c r="K11" s="395"/>
      <c r="L11" s="396"/>
      <c r="M11" s="801"/>
      <c r="N11" s="801"/>
    </row>
    <row r="12" spans="1:32" ht="18.75" hidden="1" outlineLevel="1">
      <c r="A12" s="272">
        <f t="shared" si="4"/>
        <v>45878</v>
      </c>
      <c r="B12" s="269">
        <f>'（１）收支狀況'!F13</f>
        <v>6591313.1100000013</v>
      </c>
      <c r="C12" s="270">
        <v>15935.423099999993</v>
      </c>
      <c r="D12" s="359">
        <f>C12/B12</f>
        <v>2.4176401324075454E-3</v>
      </c>
      <c r="E12" s="270">
        <v>55317.722600000001</v>
      </c>
      <c r="F12" s="265">
        <f t="shared" si="1"/>
        <v>8.3925193169893265E-3</v>
      </c>
      <c r="G12" s="269">
        <v>5590.9560000000001</v>
      </c>
      <c r="H12" s="265">
        <f t="shared" si="2"/>
        <v>0.3508508035786011</v>
      </c>
      <c r="I12" s="271">
        <v>13860.9702</v>
      </c>
      <c r="J12" s="265">
        <f t="shared" si="3"/>
        <v>0.25057015271991689</v>
      </c>
      <c r="K12" s="395"/>
      <c r="L12" s="396"/>
      <c r="M12" s="801"/>
      <c r="N12" s="801"/>
    </row>
    <row r="13" spans="1:32" ht="18.75" hidden="1" outlineLevel="1">
      <c r="A13" s="272">
        <f t="shared" si="4"/>
        <v>45879</v>
      </c>
      <c r="B13" s="269">
        <f>'（１）收支狀況'!F14</f>
        <v>8170415.25</v>
      </c>
      <c r="C13" s="270">
        <v>19791.179899999999</v>
      </c>
      <c r="D13" s="359">
        <f t="shared" si="0"/>
        <v>2.4222979242089315E-3</v>
      </c>
      <c r="E13" s="270">
        <v>69175.717199999912</v>
      </c>
      <c r="F13" s="265">
        <f t="shared" si="1"/>
        <v>8.4666097234164343E-3</v>
      </c>
      <c r="G13" s="269">
        <v>4749.1459999999988</v>
      </c>
      <c r="H13" s="265">
        <f t="shared" si="2"/>
        <v>0.2399627522965419</v>
      </c>
      <c r="I13" s="271">
        <v>22018.89039999996</v>
      </c>
      <c r="J13" s="265">
        <f t="shared" si="3"/>
        <v>0.31830375298226743</v>
      </c>
      <c r="K13" s="395"/>
      <c r="L13" s="396"/>
      <c r="M13" s="801"/>
      <c r="N13" s="801"/>
    </row>
    <row r="14" spans="1:32" ht="18.75" hidden="1" outlineLevel="1">
      <c r="A14" s="268">
        <f t="shared" si="4"/>
        <v>45880</v>
      </c>
      <c r="B14" s="269">
        <f>'（１）收支狀況'!F15</f>
        <v>7815178.3000000007</v>
      </c>
      <c r="C14" s="270">
        <v>18915.579199999993</v>
      </c>
      <c r="D14" s="359">
        <f t="shared" si="0"/>
        <v>2.4203643824735246E-3</v>
      </c>
      <c r="E14" s="270">
        <v>65473.776000000013</v>
      </c>
      <c r="F14" s="265">
        <f t="shared" si="1"/>
        <v>8.3777712403567302E-3</v>
      </c>
      <c r="G14" s="269">
        <v>5024.6253000000006</v>
      </c>
      <c r="H14" s="265">
        <f t="shared" si="2"/>
        <v>0.26563422916492047</v>
      </c>
      <c r="I14" s="271">
        <v>21910.520299999967</v>
      </c>
      <c r="J14" s="265">
        <f t="shared" si="3"/>
        <v>0.33464574122011786</v>
      </c>
      <c r="K14" s="395"/>
      <c r="L14" s="396"/>
      <c r="M14" s="801"/>
      <c r="N14" s="801"/>
    </row>
    <row r="15" spans="1:32" ht="18.75" hidden="1" outlineLevel="1">
      <c r="A15" s="272">
        <f t="shared" si="4"/>
        <v>45881</v>
      </c>
      <c r="B15" s="269">
        <f>'（１）收支狀況'!F16</f>
        <v>7841558.5099999988</v>
      </c>
      <c r="C15" s="270">
        <v>18989.922799999993</v>
      </c>
      <c r="D15" s="359">
        <f t="shared" si="0"/>
        <v>2.4217026214601307E-3</v>
      </c>
      <c r="E15" s="270">
        <v>66433.736746000068</v>
      </c>
      <c r="F15" s="265">
        <f t="shared" si="1"/>
        <v>8.4720067651449654E-3</v>
      </c>
      <c r="G15" s="269">
        <v>6434.6202000000012</v>
      </c>
      <c r="H15" s="265">
        <f t="shared" si="2"/>
        <v>0.33884393674312374</v>
      </c>
      <c r="I15" s="271">
        <v>17858.852099999993</v>
      </c>
      <c r="J15" s="265">
        <f t="shared" si="3"/>
        <v>0.26882203191852311</v>
      </c>
      <c r="K15" s="395"/>
      <c r="L15" s="396"/>
      <c r="M15" s="801">
        <f>SUM(C15:C21)</f>
        <v>126316.30829999995</v>
      </c>
      <c r="N15" s="801">
        <f>SUM(E15:E21)</f>
        <v>426061.61494600005</v>
      </c>
      <c r="Q15" s="275"/>
      <c r="R15" s="275"/>
      <c r="S15" s="275"/>
      <c r="W15" s="275"/>
      <c r="X15" s="275"/>
      <c r="Y15" s="275"/>
    </row>
    <row r="16" spans="1:32" ht="18.75" hidden="1" outlineLevel="1">
      <c r="A16" s="274">
        <f t="shared" si="4"/>
        <v>45882</v>
      </c>
      <c r="B16" s="269">
        <f>'（１）收支狀況'!F17</f>
        <v>7976719.9199999999</v>
      </c>
      <c r="C16" s="270">
        <v>19336.48569999999</v>
      </c>
      <c r="D16" s="359">
        <f t="shared" si="0"/>
        <v>2.4241149111325438E-3</v>
      </c>
      <c r="E16" s="270">
        <v>64898.550600000068</v>
      </c>
      <c r="F16" s="265">
        <f t="shared" si="1"/>
        <v>8.1359946507937649E-3</v>
      </c>
      <c r="G16" s="269">
        <v>6901.5355000000009</v>
      </c>
      <c r="H16" s="265">
        <f t="shared" si="2"/>
        <v>0.35691777746356484</v>
      </c>
      <c r="I16" s="271">
        <v>20197.400100000017</v>
      </c>
      <c r="J16" s="265">
        <f t="shared" si="3"/>
        <v>0.3112149641751783</v>
      </c>
      <c r="K16" s="395"/>
      <c r="L16" s="396"/>
      <c r="M16" s="801"/>
      <c r="N16" s="801"/>
    </row>
    <row r="17" spans="1:24" ht="18.75" hidden="1" outlineLevel="1">
      <c r="A17" s="272">
        <f t="shared" si="4"/>
        <v>45883</v>
      </c>
      <c r="B17" s="269">
        <f>'（１）收支狀況'!F18</f>
        <v>7479649.0499999998</v>
      </c>
      <c r="C17" s="270">
        <v>18102.072999999989</v>
      </c>
      <c r="D17" s="359">
        <f t="shared" si="0"/>
        <v>2.4201767862357111E-3</v>
      </c>
      <c r="E17" s="270">
        <v>61257.18829999998</v>
      </c>
      <c r="F17" s="265">
        <f t="shared" si="1"/>
        <v>8.1898479314346951E-3</v>
      </c>
      <c r="G17" s="269">
        <v>7271.5655000000006</v>
      </c>
      <c r="H17" s="265">
        <f t="shared" si="2"/>
        <v>0.40169794365540373</v>
      </c>
      <c r="I17" s="271">
        <v>23636.318300000006</v>
      </c>
      <c r="J17" s="265">
        <f t="shared" si="3"/>
        <v>0.38585379048486323</v>
      </c>
      <c r="K17" s="395"/>
      <c r="L17" s="396"/>
      <c r="M17" s="801"/>
      <c r="N17" s="801"/>
      <c r="Q17" s="276"/>
      <c r="R17" s="276"/>
      <c r="W17" s="276"/>
      <c r="X17" s="276"/>
    </row>
    <row r="18" spans="1:24" ht="18.75" hidden="1" outlineLevel="1">
      <c r="A18" s="272">
        <f t="shared" si="4"/>
        <v>45884</v>
      </c>
      <c r="B18" s="269">
        <f>'（１）收支狀況'!F19</f>
        <v>6364780.2199999988</v>
      </c>
      <c r="C18" s="270">
        <v>15365.392200000002</v>
      </c>
      <c r="D18" s="359">
        <f t="shared" si="0"/>
        <v>2.4141276947344469E-3</v>
      </c>
      <c r="E18" s="270">
        <v>52005.885399999985</v>
      </c>
      <c r="F18" s="265">
        <f t="shared" si="1"/>
        <v>8.1708847128110253E-3</v>
      </c>
      <c r="G18" s="269">
        <v>4258.2772000000004</v>
      </c>
      <c r="H18" s="265">
        <f t="shared" si="2"/>
        <v>0.27713429924684901</v>
      </c>
      <c r="I18" s="271">
        <v>14153.417699999995</v>
      </c>
      <c r="J18" s="265">
        <f t="shared" si="3"/>
        <v>0.27215030743424279</v>
      </c>
      <c r="K18" s="395"/>
      <c r="L18" s="396"/>
      <c r="M18" s="801"/>
      <c r="N18" s="801"/>
    </row>
    <row r="19" spans="1:24" ht="18.75" hidden="1" outlineLevel="1">
      <c r="A19" s="272">
        <f t="shared" si="4"/>
        <v>45885</v>
      </c>
      <c r="B19" s="269">
        <f>'（１）收支狀況'!F20</f>
        <v>6421067.7599999998</v>
      </c>
      <c r="C19" s="270">
        <v>15499.561299999996</v>
      </c>
      <c r="D19" s="359">
        <f t="shared" si="0"/>
        <v>2.4138604168849318E-3</v>
      </c>
      <c r="E19" s="270">
        <v>51768.062600000012</v>
      </c>
      <c r="F19" s="265">
        <f t="shared" si="1"/>
        <v>8.0622202622574433E-3</v>
      </c>
      <c r="G19" s="269">
        <v>6561.8212999999987</v>
      </c>
      <c r="H19" s="265">
        <f t="shared" si="2"/>
        <v>0.42335529199784516</v>
      </c>
      <c r="I19" s="271">
        <v>11886.044199999989</v>
      </c>
      <c r="J19" s="265">
        <f t="shared" si="3"/>
        <v>0.2296018742644618</v>
      </c>
      <c r="K19" s="395"/>
      <c r="L19" s="396"/>
      <c r="M19" s="801"/>
      <c r="N19" s="801"/>
    </row>
    <row r="20" spans="1:24" ht="18.75" hidden="1" outlineLevel="1">
      <c r="A20" s="272">
        <f t="shared" si="4"/>
        <v>45886</v>
      </c>
      <c r="B20" s="269">
        <f>'（１）收支狀況'!F21</f>
        <v>8145084.8600000003</v>
      </c>
      <c r="C20" s="270">
        <v>19707.4653</v>
      </c>
      <c r="D20" s="359">
        <f t="shared" si="0"/>
        <v>2.4195530972037044E-3</v>
      </c>
      <c r="E20" s="270">
        <v>65748.467400000009</v>
      </c>
      <c r="F20" s="265">
        <f t="shared" si="1"/>
        <v>8.0721648122890153E-3</v>
      </c>
      <c r="G20" s="269">
        <v>5342.5190000000002</v>
      </c>
      <c r="H20" s="265">
        <f t="shared" si="2"/>
        <v>0.27109112809144464</v>
      </c>
      <c r="I20" s="271">
        <v>14761.841200000008</v>
      </c>
      <c r="J20" s="265">
        <f t="shared" si="3"/>
        <v>0.22451992850558836</v>
      </c>
      <c r="K20" s="395"/>
      <c r="L20" s="396"/>
      <c r="M20" s="801"/>
      <c r="N20" s="801"/>
    </row>
    <row r="21" spans="1:24" ht="18.75" hidden="1" outlineLevel="1">
      <c r="A21" s="268">
        <f t="shared" si="4"/>
        <v>45887</v>
      </c>
      <c r="B21" s="269">
        <f>'（１）收支狀況'!F22</f>
        <v>7989071.5500000007</v>
      </c>
      <c r="C21" s="270">
        <v>19315.407999999985</v>
      </c>
      <c r="D21" s="359">
        <f t="shared" si="0"/>
        <v>2.4177287534744864E-3</v>
      </c>
      <c r="E21" s="270">
        <v>63949.723899999939</v>
      </c>
      <c r="F21" s="265">
        <f t="shared" si="1"/>
        <v>8.0046502900577889E-3</v>
      </c>
      <c r="G21" s="269">
        <v>4834.7357000000002</v>
      </c>
      <c r="H21" s="265">
        <f t="shared" si="2"/>
        <v>0.25030461173794538</v>
      </c>
      <c r="I21" s="271">
        <v>16251.212799999976</v>
      </c>
      <c r="J21" s="265">
        <f t="shared" si="3"/>
        <v>0.25412483133488545</v>
      </c>
      <c r="K21" s="395"/>
      <c r="L21" s="396"/>
      <c r="M21" s="801"/>
      <c r="N21" s="801"/>
    </row>
    <row r="22" spans="1:24" ht="18.75" hidden="1" outlineLevel="1">
      <c r="A22" s="272">
        <f t="shared" si="4"/>
        <v>45888</v>
      </c>
      <c r="B22" s="269">
        <f>'（１）收支狀況'!F23</f>
        <v>7909637.04</v>
      </c>
      <c r="C22" s="270">
        <v>19096.599099999992</v>
      </c>
      <c r="D22" s="359">
        <f t="shared" si="0"/>
        <v>2.4143458168088068E-3</v>
      </c>
      <c r="E22" s="270">
        <v>63190.177499999962</v>
      </c>
      <c r="F22" s="265">
        <f t="shared" si="1"/>
        <v>7.9890110229381608E-3</v>
      </c>
      <c r="G22" s="269">
        <v>4584.4793</v>
      </c>
      <c r="H22" s="265">
        <f t="shared" si="2"/>
        <v>0.24006784014227966</v>
      </c>
      <c r="I22" s="271">
        <v>19388.742499999989</v>
      </c>
      <c r="J22" s="265">
        <f t="shared" si="3"/>
        <v>0.30683158786822529</v>
      </c>
      <c r="K22" s="395"/>
      <c r="L22" s="396"/>
      <c r="M22" s="801">
        <f>SUM(C22:C28)</f>
        <v>122110.53899999993</v>
      </c>
      <c r="N22" s="801">
        <f>SUM(E22:E28)</f>
        <v>400474.58730000001</v>
      </c>
    </row>
    <row r="23" spans="1:24" ht="18.75" hidden="1" outlineLevel="1">
      <c r="A23" s="274">
        <f t="shared" si="4"/>
        <v>45889</v>
      </c>
      <c r="B23" s="269">
        <f>'（１）收支狀況'!F24</f>
        <v>7775987.7599999998</v>
      </c>
      <c r="C23" s="270">
        <v>18753.285699999986</v>
      </c>
      <c r="D23" s="359">
        <f t="shared" si="0"/>
        <v>2.4116917720045363E-3</v>
      </c>
      <c r="E23" s="270">
        <v>61899.048500000026</v>
      </c>
      <c r="F23" s="265">
        <f t="shared" si="1"/>
        <v>7.9602811128910555E-3</v>
      </c>
      <c r="G23" s="269">
        <v>4932.1410999999998</v>
      </c>
      <c r="H23" s="265">
        <f t="shared" si="2"/>
        <v>0.26300143766273465</v>
      </c>
      <c r="I23" s="271">
        <v>15165.34260000004</v>
      </c>
      <c r="J23" s="265">
        <f t="shared" si="3"/>
        <v>0.24500122324174392</v>
      </c>
      <c r="K23" s="395"/>
      <c r="L23" s="396"/>
      <c r="M23" s="801"/>
      <c r="N23" s="801"/>
    </row>
    <row r="24" spans="1:24" ht="18.75" hidden="1" outlineLevel="1">
      <c r="A24" s="272">
        <f t="shared" si="4"/>
        <v>45890</v>
      </c>
      <c r="B24" s="269">
        <f>'（１）收支狀況'!F25</f>
        <v>7246465.3200000003</v>
      </c>
      <c r="C24" s="270">
        <v>17467.345399999987</v>
      </c>
      <c r="D24" s="359">
        <f t="shared" si="0"/>
        <v>2.4104642234042991E-3</v>
      </c>
      <c r="E24" s="270">
        <v>57573.538400000019</v>
      </c>
      <c r="F24" s="265">
        <f t="shared" si="1"/>
        <v>7.9450512570727397E-3</v>
      </c>
      <c r="G24" s="269">
        <v>3942.5740999999998</v>
      </c>
      <c r="H24" s="265">
        <f t="shared" si="2"/>
        <v>0.2257111203629146</v>
      </c>
      <c r="I24" s="271">
        <v>17476.456300000009</v>
      </c>
      <c r="J24" s="265">
        <f t="shared" si="3"/>
        <v>0.3035501514355422</v>
      </c>
      <c r="K24" s="395"/>
      <c r="L24" s="396"/>
      <c r="M24" s="801"/>
      <c r="N24" s="801"/>
    </row>
    <row r="25" spans="1:24" ht="18.75" hidden="1" outlineLevel="1">
      <c r="A25" s="272">
        <f t="shared" si="4"/>
        <v>45891</v>
      </c>
      <c r="B25" s="269">
        <f>'（１）收支狀況'!F26</f>
        <v>5933586.3499999996</v>
      </c>
      <c r="C25" s="270">
        <v>14356.7605</v>
      </c>
      <c r="D25" s="359">
        <f t="shared" si="0"/>
        <v>2.4195755573692798E-3</v>
      </c>
      <c r="E25" s="270">
        <v>47139.285500000027</v>
      </c>
      <c r="F25" s="265">
        <f t="shared" si="1"/>
        <v>7.9444846201656826E-3</v>
      </c>
      <c r="G25" s="269">
        <v>6190.3314</v>
      </c>
      <c r="H25" s="265">
        <f t="shared" si="2"/>
        <v>0.43117884428036535</v>
      </c>
      <c r="I25" s="271">
        <v>10886.709600000038</v>
      </c>
      <c r="J25" s="265">
        <f t="shared" si="3"/>
        <v>0.23094770072406023</v>
      </c>
      <c r="K25" s="395"/>
      <c r="L25" s="396"/>
      <c r="M25" s="801"/>
      <c r="N25" s="801"/>
    </row>
    <row r="26" spans="1:24" ht="18.75" hidden="1" outlineLevel="1">
      <c r="A26" s="272">
        <f t="shared" si="4"/>
        <v>45892</v>
      </c>
      <c r="B26" s="269">
        <f>'（１）收支狀況'!F27</f>
        <v>6081229.5300000003</v>
      </c>
      <c r="C26" s="270">
        <v>14691.886299999993</v>
      </c>
      <c r="D26" s="359">
        <f t="shared" si="0"/>
        <v>2.4159401034810129E-3</v>
      </c>
      <c r="E26" s="270">
        <v>48212.656200000012</v>
      </c>
      <c r="F26" s="265">
        <f t="shared" si="1"/>
        <v>7.9281099261517291E-3</v>
      </c>
      <c r="G26" s="269">
        <v>5687.0398999999998</v>
      </c>
      <c r="H26" s="265">
        <f t="shared" si="2"/>
        <v>0.38708711624047909</v>
      </c>
      <c r="I26" s="271">
        <v>13306.951099999991</v>
      </c>
      <c r="J26" s="265">
        <f t="shared" si="3"/>
        <v>0.27600535105966612</v>
      </c>
      <c r="K26" s="395"/>
      <c r="L26" s="396"/>
      <c r="M26" s="801"/>
      <c r="N26" s="801"/>
    </row>
    <row r="27" spans="1:24" ht="18.75" hidden="1" outlineLevel="1">
      <c r="A27" s="272">
        <f t="shared" si="4"/>
        <v>45893</v>
      </c>
      <c r="B27" s="269">
        <f>'（１）收支狀況'!F28</f>
        <v>7894027.0499999998</v>
      </c>
      <c r="C27" s="270">
        <v>19089.354199999991</v>
      </c>
      <c r="D27" s="359">
        <f t="shared" si="0"/>
        <v>2.4182022786455983E-3</v>
      </c>
      <c r="E27" s="270">
        <v>61921.235099999962</v>
      </c>
      <c r="F27" s="265">
        <f t="shared" si="1"/>
        <v>7.8440616820536439E-3</v>
      </c>
      <c r="G27" s="269">
        <v>4499.0199999999995</v>
      </c>
      <c r="H27" s="265">
        <f t="shared" si="2"/>
        <v>0.23568214790629227</v>
      </c>
      <c r="I27" s="271">
        <v>16773.528499999997</v>
      </c>
      <c r="J27" s="265">
        <f t="shared" si="3"/>
        <v>0.27088491489085315</v>
      </c>
      <c r="K27" s="395"/>
      <c r="L27" s="396"/>
      <c r="M27" s="801"/>
      <c r="N27" s="801"/>
    </row>
    <row r="28" spans="1:24" ht="18.75" hidden="1" outlineLevel="1">
      <c r="A28" s="268">
        <f t="shared" si="4"/>
        <v>45894</v>
      </c>
      <c r="B28" s="269">
        <f>'（１）收支狀況'!F29</f>
        <v>7726391.29</v>
      </c>
      <c r="C28" s="270">
        <v>18655.30779999998</v>
      </c>
      <c r="D28" s="359">
        <f t="shared" si="0"/>
        <v>2.4144917206231709E-3</v>
      </c>
      <c r="E28" s="270">
        <v>60538.646100000005</v>
      </c>
      <c r="F28" s="265">
        <f t="shared" si="1"/>
        <v>7.8353067852456656E-3</v>
      </c>
      <c r="G28" s="269">
        <v>4083.4716000000003</v>
      </c>
      <c r="H28" s="265">
        <f t="shared" si="2"/>
        <v>0.21889060442090399</v>
      </c>
      <c r="I28" s="271">
        <v>18900.471799999992</v>
      </c>
      <c r="J28" s="265">
        <f t="shared" si="3"/>
        <v>0.31220506267648412</v>
      </c>
      <c r="K28" s="395"/>
      <c r="L28" s="396"/>
      <c r="M28" s="801"/>
      <c r="N28" s="801"/>
    </row>
    <row r="29" spans="1:24" ht="18.75" hidden="1" outlineLevel="1">
      <c r="A29" s="272">
        <f t="shared" si="4"/>
        <v>45895</v>
      </c>
      <c r="B29" s="269">
        <f>'（１）收支狀況'!F30</f>
        <v>7423824.2000000002</v>
      </c>
      <c r="C29" s="270">
        <v>17888.274300000005</v>
      </c>
      <c r="D29" s="359">
        <f t="shared" si="0"/>
        <v>2.4095767650316939E-3</v>
      </c>
      <c r="E29" s="270">
        <v>58011.728800000019</v>
      </c>
      <c r="F29" s="265">
        <f t="shared" si="1"/>
        <v>7.8142648905937216E-3</v>
      </c>
      <c r="G29" s="269">
        <v>2865.4102999999996</v>
      </c>
      <c r="H29" s="265">
        <f t="shared" si="2"/>
        <v>0.16018371878387391</v>
      </c>
      <c r="I29" s="271">
        <v>20404.952999999998</v>
      </c>
      <c r="J29" s="265">
        <f t="shared" si="3"/>
        <v>0.35173840569977965</v>
      </c>
      <c r="K29" s="395"/>
      <c r="L29" s="396"/>
      <c r="M29" s="801">
        <f>SUM(C29:C35)</f>
        <v>118095.22479999997</v>
      </c>
      <c r="N29" s="801">
        <f>SUM(E29:E35)</f>
        <v>372754.40369999997</v>
      </c>
    </row>
    <row r="30" spans="1:24" ht="18.75" hidden="1" outlineLevel="1">
      <c r="A30" s="274">
        <f t="shared" si="4"/>
        <v>45896</v>
      </c>
      <c r="B30" s="269">
        <f>'（１）收支狀況'!F31</f>
        <v>7268105.9000000004</v>
      </c>
      <c r="C30" s="270">
        <v>17530.725399999988</v>
      </c>
      <c r="D30" s="359">
        <f t="shared" si="0"/>
        <v>2.4120074254834383E-3</v>
      </c>
      <c r="E30" s="270">
        <v>56275.879499999966</v>
      </c>
      <c r="F30" s="265">
        <f t="shared" si="1"/>
        <v>7.7428535404251561E-3</v>
      </c>
      <c r="G30" s="269">
        <v>4957.1862999999994</v>
      </c>
      <c r="H30" s="265">
        <f t="shared" si="2"/>
        <v>0.28277131646817094</v>
      </c>
      <c r="I30" s="271">
        <v>16268.267099999997</v>
      </c>
      <c r="J30" s="265">
        <f t="shared" si="3"/>
        <v>0.28908063711381016</v>
      </c>
      <c r="K30" s="395"/>
      <c r="L30" s="396"/>
      <c r="M30" s="801"/>
      <c r="N30" s="801"/>
    </row>
    <row r="31" spans="1:24" ht="18.75" hidden="1" outlineLevel="1">
      <c r="A31" s="272">
        <f t="shared" si="4"/>
        <v>45897</v>
      </c>
      <c r="B31" s="269">
        <f>'（１）收支狀況'!F32</f>
        <v>6765305.7300000004</v>
      </c>
      <c r="C31" s="270">
        <v>16316.670999999995</v>
      </c>
      <c r="D31" s="359">
        <f t="shared" si="0"/>
        <v>2.4118157628332331E-3</v>
      </c>
      <c r="E31" s="270">
        <v>52026.534399999982</v>
      </c>
      <c r="F31" s="265">
        <f t="shared" si="1"/>
        <v>7.6901970844117313E-3</v>
      </c>
      <c r="G31" s="269">
        <v>4258.0321999999996</v>
      </c>
      <c r="H31" s="265">
        <f t="shared" si="2"/>
        <v>0.26096206756880747</v>
      </c>
      <c r="I31" s="271">
        <v>15396.413699999986</v>
      </c>
      <c r="J31" s="265">
        <f t="shared" si="3"/>
        <v>0.29593387062121884</v>
      </c>
      <c r="K31" s="395"/>
      <c r="L31" s="396"/>
      <c r="M31" s="801"/>
      <c r="N31" s="801"/>
    </row>
    <row r="32" spans="1:24" ht="18.75" hidden="1" outlineLevel="1">
      <c r="A32" s="272">
        <f t="shared" si="4"/>
        <v>45898</v>
      </c>
      <c r="B32" s="269">
        <f>'（１）收支狀況'!F33</f>
        <v>5760799.9100000001</v>
      </c>
      <c r="C32" s="270">
        <v>13931.158699999993</v>
      </c>
      <c r="D32" s="359">
        <f t="shared" si="0"/>
        <v>2.4182681081870785E-3</v>
      </c>
      <c r="E32" s="270">
        <v>44372.037199999984</v>
      </c>
      <c r="F32" s="265">
        <f t="shared" si="1"/>
        <v>7.7024090218748772E-3</v>
      </c>
      <c r="G32" s="269">
        <v>4345.5272000000004</v>
      </c>
      <c r="H32" s="265">
        <f t="shared" si="2"/>
        <v>0.3119286265829419</v>
      </c>
      <c r="I32" s="271">
        <v>13543.466400000008</v>
      </c>
      <c r="J32" s="265">
        <f t="shared" si="3"/>
        <v>0.30522525569324127</v>
      </c>
      <c r="K32" s="395"/>
      <c r="L32" s="396"/>
      <c r="M32" s="801"/>
      <c r="N32" s="801"/>
    </row>
    <row r="33" spans="1:14" ht="18.75" hidden="1" outlineLevel="1">
      <c r="A33" s="272">
        <f t="shared" si="4"/>
        <v>45899</v>
      </c>
      <c r="B33" s="269">
        <f>'（１）收支狀況'!F34</f>
        <v>6161593.7999999998</v>
      </c>
      <c r="C33" s="270">
        <v>14887.156199999994</v>
      </c>
      <c r="D33" s="359">
        <f t="shared" si="0"/>
        <v>2.4161210042765225E-3</v>
      </c>
      <c r="E33" s="270">
        <v>46839.279499999997</v>
      </c>
      <c r="F33" s="265">
        <f t="shared" si="1"/>
        <v>7.6018122940853389E-3</v>
      </c>
      <c r="G33" s="269">
        <v>3050.8293999999996</v>
      </c>
      <c r="H33" s="265">
        <f t="shared" si="2"/>
        <v>0.20493030092610978</v>
      </c>
      <c r="I33" s="271">
        <v>15095.027400000017</v>
      </c>
      <c r="J33" s="265">
        <f t="shared" si="3"/>
        <v>0.32227283513189009</v>
      </c>
      <c r="K33" s="395"/>
      <c r="L33" s="396"/>
      <c r="M33" s="801"/>
      <c r="N33" s="801"/>
    </row>
    <row r="34" spans="1:14" ht="18.75" hidden="1" outlineLevel="1">
      <c r="A34" s="272">
        <f t="shared" si="4"/>
        <v>45900</v>
      </c>
      <c r="B34" s="269">
        <f>'（１）收支狀況'!F35</f>
        <v>7725142.3700000001</v>
      </c>
      <c r="C34" s="270">
        <v>18650.440099999996</v>
      </c>
      <c r="D34" s="359">
        <f t="shared" si="0"/>
        <v>2.4142519589577475E-3</v>
      </c>
      <c r="E34" s="270">
        <v>57442.341900000007</v>
      </c>
      <c r="F34" s="265">
        <f t="shared" si="1"/>
        <v>7.4357648246164308E-3</v>
      </c>
      <c r="G34" s="269">
        <v>3612.8209000000002</v>
      </c>
      <c r="H34" s="265">
        <f t="shared" si="2"/>
        <v>0.19371236714140599</v>
      </c>
      <c r="I34" s="271">
        <v>13612.390700000018</v>
      </c>
      <c r="J34" s="265">
        <f t="shared" si="3"/>
        <v>0.23697485599903817</v>
      </c>
      <c r="K34" s="395"/>
      <c r="L34" s="396"/>
      <c r="M34" s="801"/>
      <c r="N34" s="801"/>
    </row>
    <row r="35" spans="1:14" ht="18.75" hidden="1" outlineLevel="1">
      <c r="A35" s="272">
        <f t="shared" si="4"/>
        <v>45901</v>
      </c>
      <c r="B35" s="269">
        <f>'（１）收支狀況'!F36</f>
        <v>7806641.3300000001</v>
      </c>
      <c r="C35" s="270">
        <v>18890.799099999997</v>
      </c>
      <c r="D35" s="359">
        <f t="shared" ref="D35:D45" si="5">C35/B35</f>
        <v>2.4198369441420201E-3</v>
      </c>
      <c r="E35" s="270">
        <f>VLOOKUP("總計",'[1]0901'!$N:$R,5,0)</f>
        <v>57786.602399999967</v>
      </c>
      <c r="F35" s="265">
        <f t="shared" ref="F35:F45" si="6">E35/B35</f>
        <v>7.4022361163094408E-3</v>
      </c>
      <c r="G35" s="269">
        <v>4046.0188999999996</v>
      </c>
      <c r="H35" s="265">
        <f t="shared" ref="H35:H45" si="7">G35/C35</f>
        <v>0.21417934088346746</v>
      </c>
      <c r="I35" s="271">
        <v>13156.282299999972</v>
      </c>
      <c r="J35" s="265">
        <f t="shared" ref="J35:J45" si="8">I35/E35</f>
        <v>0.22767011302952081</v>
      </c>
      <c r="K35" s="395">
        <v>2627.0036999999998</v>
      </c>
      <c r="L35" s="396">
        <f>K35/A4</f>
        <v>5.7270627861347283E-2</v>
      </c>
      <c r="M35" s="801"/>
      <c r="N35" s="801"/>
    </row>
    <row r="36" spans="1:14" ht="18.75" hidden="1" outlineLevel="1">
      <c r="A36" s="268">
        <f>A35+1</f>
        <v>45902</v>
      </c>
      <c r="B36" s="269">
        <f>'（１）收支狀況'!F37</f>
        <v>8169292.4199999999</v>
      </c>
      <c r="C36" s="270">
        <v>19804.523799999995</v>
      </c>
      <c r="D36" s="359">
        <f t="shared" si="5"/>
        <v>2.4242642791822105E-3</v>
      </c>
      <c r="E36" s="270">
        <v>60496.908400000029</v>
      </c>
      <c r="F36" s="265">
        <f t="shared" si="6"/>
        <v>7.405403710594562E-3</v>
      </c>
      <c r="G36" s="269">
        <v>4567.9904999999999</v>
      </c>
      <c r="H36" s="265">
        <f t="shared" si="7"/>
        <v>0.23065389231928923</v>
      </c>
      <c r="I36" s="271">
        <v>16402.992699999995</v>
      </c>
      <c r="J36" s="265">
        <f t="shared" si="8"/>
        <v>0.27113770164162615</v>
      </c>
      <c r="K36" s="395">
        <v>2613.1788999999999</v>
      </c>
      <c r="L36" s="396">
        <f>K36/A5</f>
        <v>5.6967995029539358E-2</v>
      </c>
      <c r="M36" s="801">
        <f>SUM(C36:C42)</f>
        <v>122591.37309999998</v>
      </c>
      <c r="N36" s="801">
        <f>SUM(E36:E42)</f>
        <v>370305.19310000003</v>
      </c>
    </row>
    <row r="37" spans="1:14" ht="18.75" hidden="1" outlineLevel="1">
      <c r="A37" s="268">
        <f t="shared" ref="A37:A94" si="9">A36+1</f>
        <v>45903</v>
      </c>
      <c r="B37" s="269">
        <f>'（１）收支狀況'!F38</f>
        <v>7774607.1799999997</v>
      </c>
      <c r="C37" s="270">
        <v>18796.060799999996</v>
      </c>
      <c r="D37" s="359">
        <f t="shared" si="5"/>
        <v>2.4176219280058848E-3</v>
      </c>
      <c r="E37" s="270">
        <v>57180.863099999995</v>
      </c>
      <c r="F37" s="265">
        <f t="shared" si="6"/>
        <v>7.3548234368800607E-3</v>
      </c>
      <c r="G37" s="269">
        <v>4000.8862999999997</v>
      </c>
      <c r="H37" s="265">
        <f t="shared" si="7"/>
        <v>0.21285770154563452</v>
      </c>
      <c r="I37" s="271">
        <v>14191.893499999982</v>
      </c>
      <c r="J37" s="265">
        <f t="shared" si="8"/>
        <v>0.24819306198964988</v>
      </c>
      <c r="K37" s="395">
        <v>2163.5178999999998</v>
      </c>
      <c r="L37" s="396">
        <f t="shared" ref="L37:L45" si="10">K37/A6</f>
        <v>4.7164237443320538E-2</v>
      </c>
      <c r="M37" s="801"/>
      <c r="N37" s="801"/>
    </row>
    <row r="38" spans="1:14" ht="18.75" hidden="1" outlineLevel="1">
      <c r="A38" s="268">
        <f t="shared" si="9"/>
        <v>45904</v>
      </c>
      <c r="B38" s="269">
        <f>'（１）收支狀況'!F39</f>
        <v>6925705.3300000001</v>
      </c>
      <c r="C38" s="270">
        <v>16721.350999999999</v>
      </c>
      <c r="D38" s="359">
        <f t="shared" si="5"/>
        <v>2.414389611346632E-3</v>
      </c>
      <c r="E38" s="270">
        <v>50847.621100000004</v>
      </c>
      <c r="F38" s="265">
        <f t="shared" si="6"/>
        <v>7.3418689761090379E-3</v>
      </c>
      <c r="G38" s="269">
        <v>4283.4052999999994</v>
      </c>
      <c r="H38" s="265">
        <f t="shared" si="7"/>
        <v>0.25616382910687058</v>
      </c>
      <c r="I38" s="271">
        <v>19270.510699999992</v>
      </c>
      <c r="J38" s="265">
        <f t="shared" si="8"/>
        <v>0.37898549200760917</v>
      </c>
      <c r="K38" s="395">
        <v>2640.4545999999996</v>
      </c>
      <c r="L38" s="396">
        <f t="shared" si="10"/>
        <v>5.7560102892769159E-2</v>
      </c>
      <c r="M38" s="801"/>
      <c r="N38" s="801"/>
    </row>
    <row r="39" spans="1:14" ht="18.75" hidden="1" outlineLevel="1">
      <c r="A39" s="268">
        <f t="shared" si="9"/>
        <v>45905</v>
      </c>
      <c r="B39" s="269">
        <f>'（１）收支狀況'!F40</f>
        <v>5813361.7999999998</v>
      </c>
      <c r="C39" s="270">
        <v>14011.297800000006</v>
      </c>
      <c r="D39" s="359">
        <f t="shared" si="5"/>
        <v>2.4101885074484797E-3</v>
      </c>
      <c r="E39" s="270">
        <v>41910.745399999978</v>
      </c>
      <c r="F39" s="265">
        <f t="shared" si="6"/>
        <v>7.2093819104807793E-3</v>
      </c>
      <c r="G39" s="269">
        <v>3162.0397999999996</v>
      </c>
      <c r="H39" s="265">
        <f t="shared" si="7"/>
        <v>0.2256778668996671</v>
      </c>
      <c r="I39" s="271">
        <v>16692.995599999987</v>
      </c>
      <c r="J39" s="265">
        <f t="shared" si="8"/>
        <v>0.39829870456085936</v>
      </c>
      <c r="K39" s="395">
        <v>2269.5210999999999</v>
      </c>
      <c r="L39" s="396">
        <f t="shared" si="10"/>
        <v>4.9472928020229325E-2</v>
      </c>
      <c r="M39" s="801"/>
      <c r="N39" s="801"/>
    </row>
    <row r="40" spans="1:14" ht="18.75" hidden="1" outlineLevel="1">
      <c r="A40" s="268">
        <f t="shared" si="9"/>
        <v>45906</v>
      </c>
      <c r="B40" s="269">
        <f>'（１）收支狀況'!F41</f>
        <v>6064269.0899999999</v>
      </c>
      <c r="C40" s="270">
        <v>14614.187100000005</v>
      </c>
      <c r="D40" s="359">
        <f t="shared" si="5"/>
        <v>2.4098843377677367E-3</v>
      </c>
      <c r="E40" s="270">
        <v>43815.584400000014</v>
      </c>
      <c r="F40" s="265">
        <f t="shared" si="6"/>
        <v>7.2252045134758381E-3</v>
      </c>
      <c r="G40" s="269">
        <v>4195.5953999999992</v>
      </c>
      <c r="H40" s="265">
        <f t="shared" si="7"/>
        <v>0.28709057652614822</v>
      </c>
      <c r="I40" s="271">
        <v>19012.177499999976</v>
      </c>
      <c r="J40" s="265">
        <f t="shared" si="8"/>
        <v>0.43391358943052166</v>
      </c>
      <c r="K40" s="395">
        <v>2184.1961000000001</v>
      </c>
      <c r="L40" s="396">
        <f t="shared" si="10"/>
        <v>4.7611904087193464E-2</v>
      </c>
      <c r="M40" s="801"/>
      <c r="N40" s="801"/>
    </row>
    <row r="41" spans="1:14" ht="18.75" hidden="1" outlineLevel="1">
      <c r="A41" s="268">
        <f t="shared" si="9"/>
        <v>45907</v>
      </c>
      <c r="B41" s="269">
        <f>'（１）收支狀況'!F42</f>
        <v>8031264.3600000003</v>
      </c>
      <c r="C41" s="270">
        <v>19417.672999999999</v>
      </c>
      <c r="D41" s="359">
        <f t="shared" si="5"/>
        <v>2.4177604085242684E-3</v>
      </c>
      <c r="E41" s="270">
        <v>58646.033500000012</v>
      </c>
      <c r="F41" s="265">
        <f t="shared" si="6"/>
        <v>7.3022167956627955E-3</v>
      </c>
      <c r="G41" s="269">
        <v>2976.0915</v>
      </c>
      <c r="H41" s="265">
        <f t="shared" si="7"/>
        <v>0.15326715513233743</v>
      </c>
      <c r="I41" s="271">
        <v>18030.284100000012</v>
      </c>
      <c r="J41" s="265">
        <f t="shared" si="8"/>
        <v>0.30744251612515289</v>
      </c>
      <c r="K41" s="395">
        <v>2858.7592</v>
      </c>
      <c r="L41" s="396">
        <f t="shared" si="10"/>
        <v>6.2314918475891531E-2</v>
      </c>
      <c r="M41" s="801"/>
      <c r="N41" s="801"/>
    </row>
    <row r="42" spans="1:14" ht="18.75" hidden="1" outlineLevel="1">
      <c r="A42" s="268">
        <f t="shared" si="9"/>
        <v>45908</v>
      </c>
      <c r="B42" s="269">
        <f>'（１）收支狀況'!F43</f>
        <v>7945762.29</v>
      </c>
      <c r="C42" s="270">
        <v>19226.279599999991</v>
      </c>
      <c r="D42" s="359">
        <f t="shared" si="5"/>
        <v>2.4196897538952163E-3</v>
      </c>
      <c r="E42" s="270">
        <v>57407.437200000008</v>
      </c>
      <c r="F42" s="265">
        <f t="shared" si="6"/>
        <v>7.2249124885411095E-3</v>
      </c>
      <c r="G42" s="269">
        <v>3542.9085999999998</v>
      </c>
      <c r="H42" s="265">
        <f t="shared" si="7"/>
        <v>0.18427426801803098</v>
      </c>
      <c r="I42" s="271">
        <v>15998.349600000021</v>
      </c>
      <c r="J42" s="265">
        <f t="shared" si="8"/>
        <v>0.27868078388979223</v>
      </c>
      <c r="K42" s="395">
        <v>2450.7745</v>
      </c>
      <c r="L42" s="396">
        <f t="shared" si="10"/>
        <v>5.3420548422957036E-2</v>
      </c>
      <c r="M42" s="801"/>
      <c r="N42" s="801"/>
    </row>
    <row r="43" spans="1:14" ht="18.75" hidden="1" outlineLevel="1">
      <c r="A43" s="268">
        <f t="shared" si="9"/>
        <v>45909</v>
      </c>
      <c r="B43" s="269">
        <f>'（１）收支狀況'!F44</f>
        <v>7852972.2199999997</v>
      </c>
      <c r="C43" s="270">
        <v>18989.067600000009</v>
      </c>
      <c r="D43" s="359">
        <f t="shared" si="5"/>
        <v>2.4180739556977585E-3</v>
      </c>
      <c r="E43" s="270">
        <v>56792.052099999979</v>
      </c>
      <c r="F43" s="265">
        <f t="shared" si="6"/>
        <v>7.2319181208054728E-3</v>
      </c>
      <c r="G43" s="269">
        <v>6211.8667999999998</v>
      </c>
      <c r="H43" s="265">
        <f t="shared" si="7"/>
        <v>0.32712858423864882</v>
      </c>
      <c r="I43" s="271">
        <v>13180.341699999964</v>
      </c>
      <c r="J43" s="265">
        <f t="shared" si="8"/>
        <v>0.23208074391803796</v>
      </c>
      <c r="K43" s="395">
        <v>3586.7374</v>
      </c>
      <c r="L43" s="396">
        <f t="shared" si="10"/>
        <v>7.817989886219974E-2</v>
      </c>
      <c r="M43" s="801">
        <f>SUM(C43:C49)</f>
        <v>121363.05830000003</v>
      </c>
      <c r="N43" s="801">
        <f>SUM(E43:E49)</f>
        <v>359261.94510000001</v>
      </c>
    </row>
    <row r="44" spans="1:14" ht="18.75" hidden="1" outlineLevel="1">
      <c r="A44" s="268">
        <f t="shared" si="9"/>
        <v>45910</v>
      </c>
      <c r="B44" s="269">
        <f>'（１）收支狀況'!F45</f>
        <v>7585453.29</v>
      </c>
      <c r="C44" s="270">
        <v>18325.580500000011</v>
      </c>
      <c r="D44" s="359">
        <f t="shared" si="5"/>
        <v>2.4158846939521541E-3</v>
      </c>
      <c r="E44" s="270">
        <v>54158.092599999996</v>
      </c>
      <c r="F44" s="265">
        <f t="shared" si="6"/>
        <v>7.1397305512904945E-3</v>
      </c>
      <c r="G44" s="269">
        <v>4007.0427999999997</v>
      </c>
      <c r="H44" s="265">
        <f t="shared" si="7"/>
        <v>0.21865843758673825</v>
      </c>
      <c r="I44" s="271">
        <v>14337.106299999992</v>
      </c>
      <c r="J44" s="265">
        <f t="shared" si="8"/>
        <v>0.26472694313462569</v>
      </c>
      <c r="K44" s="395">
        <v>2265.1703000000002</v>
      </c>
      <c r="L44" s="396">
        <f t="shared" si="10"/>
        <v>4.9372704287364594E-2</v>
      </c>
      <c r="M44" s="801"/>
      <c r="N44" s="801"/>
    </row>
    <row r="45" spans="1:14" ht="18.75" hidden="1" outlineLevel="1">
      <c r="A45" s="268">
        <f t="shared" si="9"/>
        <v>45911</v>
      </c>
      <c r="B45" s="269">
        <f>'（１）收支狀況'!F46</f>
        <v>6980689.6500000004</v>
      </c>
      <c r="C45" s="270">
        <v>16847.966100000005</v>
      </c>
      <c r="D45" s="359">
        <f t="shared" si="5"/>
        <v>2.4135102611244153E-3</v>
      </c>
      <c r="E45" s="270">
        <v>49744.601600000045</v>
      </c>
      <c r="F45" s="265">
        <f t="shared" si="6"/>
        <v>7.1260296753057981E-3</v>
      </c>
      <c r="G45" s="269">
        <v>3838.4941999999996</v>
      </c>
      <c r="H45" s="265">
        <f t="shared" si="7"/>
        <v>0.2278313107479483</v>
      </c>
      <c r="I45" s="271">
        <v>19399.405400000018</v>
      </c>
      <c r="J45" s="265">
        <f t="shared" si="8"/>
        <v>0.38998011394265542</v>
      </c>
      <c r="K45" s="395">
        <v>2555.1956</v>
      </c>
      <c r="L45" s="396">
        <f t="shared" si="10"/>
        <v>5.5693016564952048E-2</v>
      </c>
      <c r="M45" s="801"/>
      <c r="N45" s="801"/>
    </row>
    <row r="46" spans="1:14" ht="18.75" hidden="1" outlineLevel="1">
      <c r="A46" s="268">
        <f t="shared" si="9"/>
        <v>45912</v>
      </c>
      <c r="B46" s="269">
        <f>'（１）收支狀況'!F47</f>
        <v>5798799.4400000004</v>
      </c>
      <c r="C46" s="270">
        <v>13984.8614</v>
      </c>
      <c r="D46" s="359">
        <f t="shared" ref="D46:D48" si="11">C46/B46</f>
        <v>2.4116822015834366E-3</v>
      </c>
      <c r="E46" s="270">
        <v>41420.317699999992</v>
      </c>
      <c r="F46" s="265">
        <f t="shared" ref="F46:F48" si="12">E46/B46</f>
        <v>7.1429126198577393E-3</v>
      </c>
      <c r="G46" s="269">
        <v>6707.2371999999996</v>
      </c>
      <c r="H46" s="265">
        <f t="shared" ref="H46:H48" si="13">G46/C46</f>
        <v>0.4796069841636042</v>
      </c>
      <c r="I46" s="271">
        <v>18841.757600000001</v>
      </c>
      <c r="J46" s="265">
        <f t="shared" ref="J46:J48" si="14">I46/E46</f>
        <v>0.45489167264402719</v>
      </c>
      <c r="K46" s="395">
        <v>1633.6051</v>
      </c>
      <c r="L46" s="396">
        <f t="shared" ref="L46:L70" si="15">K46/A15</f>
        <v>3.5605263616747672E-2</v>
      </c>
      <c r="M46" s="801"/>
      <c r="N46" s="801"/>
    </row>
    <row r="47" spans="1:14" ht="18.75" hidden="1" outlineLevel="1">
      <c r="A47" s="268">
        <f t="shared" si="9"/>
        <v>45913</v>
      </c>
      <c r="B47" s="269">
        <f>'（１）收支狀況'!F48</f>
        <v>6087959.3799999999</v>
      </c>
      <c r="C47" s="270">
        <v>14694.912599999998</v>
      </c>
      <c r="D47" s="359">
        <f t="shared" si="11"/>
        <v>2.4137665320625051E-3</v>
      </c>
      <c r="E47" s="270">
        <v>43322.470899999993</v>
      </c>
      <c r="F47" s="265">
        <f t="shared" si="12"/>
        <v>7.1160906628782395E-3</v>
      </c>
      <c r="G47" s="269">
        <v>5166.7465999999995</v>
      </c>
      <c r="H47" s="265">
        <f t="shared" si="13"/>
        <v>0.35160104320729341</v>
      </c>
      <c r="I47" s="271">
        <v>15600.561199999976</v>
      </c>
      <c r="J47" s="265">
        <f t="shared" si="14"/>
        <v>0.36010321839699083</v>
      </c>
      <c r="K47" s="395">
        <v>1361.5699</v>
      </c>
      <c r="L47" s="396">
        <f t="shared" si="15"/>
        <v>2.9675469683100125E-2</v>
      </c>
      <c r="M47" s="801"/>
      <c r="N47" s="801"/>
    </row>
    <row r="48" spans="1:14" ht="18.75" hidden="1" outlineLevel="1">
      <c r="A48" s="268">
        <f t="shared" si="9"/>
        <v>45914</v>
      </c>
      <c r="B48" s="269">
        <f>'（１）收支狀況'!F49</f>
        <v>8034432.2199999997</v>
      </c>
      <c r="C48" s="270">
        <v>19430.677900000002</v>
      </c>
      <c r="D48" s="359">
        <f t="shared" si="11"/>
        <v>2.4184257664943004E-3</v>
      </c>
      <c r="E48" s="270">
        <v>57482.400700000006</v>
      </c>
      <c r="F48" s="265">
        <f t="shared" si="12"/>
        <v>7.1545068930832312E-3</v>
      </c>
      <c r="G48" s="269">
        <v>4041.6025</v>
      </c>
      <c r="H48" s="265">
        <f t="shared" si="13"/>
        <v>0.20800110633299107</v>
      </c>
      <c r="I48" s="271">
        <v>12757.079400000017</v>
      </c>
      <c r="J48" s="265">
        <f t="shared" si="14"/>
        <v>0.22193017766566622</v>
      </c>
      <c r="K48" s="395">
        <v>2790.8796000000002</v>
      </c>
      <c r="L48" s="396">
        <f t="shared" si="15"/>
        <v>6.0826005274284597E-2</v>
      </c>
      <c r="M48" s="801"/>
      <c r="N48" s="801"/>
    </row>
    <row r="49" spans="1:14" ht="18.75" hidden="1" outlineLevel="1">
      <c r="A49" s="268">
        <f t="shared" si="9"/>
        <v>45915</v>
      </c>
      <c r="B49" s="269">
        <f>'（１）收支狀況'!F50</f>
        <v>7902070.0300000003</v>
      </c>
      <c r="C49" s="270">
        <v>19089.992200000001</v>
      </c>
      <c r="D49" s="359">
        <f t="shared" ref="D49:D55" si="16">C49/B49</f>
        <v>2.4158216932430804E-3</v>
      </c>
      <c r="E49" s="270">
        <v>56342.009499999986</v>
      </c>
      <c r="F49" s="265">
        <f t="shared" ref="F49:F55" si="17">E49/B49</f>
        <v>7.1300316608305207E-3</v>
      </c>
      <c r="G49" s="269">
        <v>4866.0187999999998</v>
      </c>
      <c r="H49" s="265">
        <f t="shared" ref="H49:H55" si="18">G49/C49</f>
        <v>0.25489894123686441</v>
      </c>
      <c r="I49" s="271">
        <v>20849.636099999992</v>
      </c>
      <c r="J49" s="265">
        <f t="shared" ref="J49:J55" si="19">I49/E49</f>
        <v>0.37005488950478416</v>
      </c>
      <c r="K49" s="395">
        <v>3670.1785</v>
      </c>
      <c r="L49" s="396">
        <f t="shared" si="15"/>
        <v>7.998819850056664E-2</v>
      </c>
      <c r="M49" s="801"/>
      <c r="N49" s="801"/>
    </row>
    <row r="50" spans="1:14" ht="18.75" hidden="1" outlineLevel="1">
      <c r="A50" s="268">
        <f t="shared" si="9"/>
        <v>45916</v>
      </c>
      <c r="B50" s="269">
        <f>'（１）收支狀況'!F51</f>
        <v>8643585.0999999996</v>
      </c>
      <c r="C50" s="270">
        <v>21007.839599999988</v>
      </c>
      <c r="D50" s="359">
        <f t="shared" si="16"/>
        <v>2.4304544187341882E-3</v>
      </c>
      <c r="E50" s="270">
        <v>62334.438400000028</v>
      </c>
      <c r="F50" s="265">
        <f t="shared" si="17"/>
        <v>7.2116416601254998E-3</v>
      </c>
      <c r="G50" s="269">
        <v>7198.9205999999995</v>
      </c>
      <c r="H50" s="265">
        <f t="shared" si="18"/>
        <v>0.34267781633290856</v>
      </c>
      <c r="I50" s="271">
        <v>26760.536000000018</v>
      </c>
      <c r="J50" s="265">
        <f t="shared" si="19"/>
        <v>0.42930580088453973</v>
      </c>
      <c r="K50" s="395">
        <v>3222.8436999999999</v>
      </c>
      <c r="L50" s="396">
        <f t="shared" si="15"/>
        <v>7.023741309796229E-2</v>
      </c>
      <c r="M50" s="801">
        <f>SUM(C50:C56)</f>
        <v>124801.51359999996</v>
      </c>
      <c r="N50" s="801">
        <f>SUM(E50:E56)</f>
        <v>370065.26900000003</v>
      </c>
    </row>
    <row r="51" spans="1:14" ht="18.75" hidden="1" outlineLevel="1">
      <c r="A51" s="268">
        <f t="shared" si="9"/>
        <v>45917</v>
      </c>
      <c r="B51" s="269">
        <f>'（１）收支狀況'!F52</f>
        <v>8026958.5199999996</v>
      </c>
      <c r="C51" s="270">
        <v>19476.86129999999</v>
      </c>
      <c r="D51" s="359">
        <f t="shared" si="16"/>
        <v>2.4264310387890221E-3</v>
      </c>
      <c r="E51" s="270">
        <v>57892.892099999968</v>
      </c>
      <c r="F51" s="265">
        <f t="shared" si="17"/>
        <v>7.2123073709368032E-3</v>
      </c>
      <c r="G51" s="269">
        <v>5695.6570000000002</v>
      </c>
      <c r="H51" s="265">
        <f t="shared" si="18"/>
        <v>0.29243197413948846</v>
      </c>
      <c r="I51" s="271">
        <v>25858.326199999989</v>
      </c>
      <c r="J51" s="265">
        <f t="shared" si="19"/>
        <v>0.44665804837205575</v>
      </c>
      <c r="K51" s="395">
        <v>3625.0326</v>
      </c>
      <c r="L51" s="396">
        <f t="shared" si="15"/>
        <v>7.9000841215185455E-2</v>
      </c>
      <c r="M51" s="801"/>
      <c r="N51" s="801"/>
    </row>
    <row r="52" spans="1:14" ht="18.75" hidden="1" outlineLevel="1">
      <c r="A52" s="268">
        <f t="shared" si="9"/>
        <v>45918</v>
      </c>
      <c r="B52" s="269">
        <f>'（１）收支狀況'!F53</f>
        <v>7356980.9800000004</v>
      </c>
      <c r="C52" s="270">
        <v>17831.617799999993</v>
      </c>
      <c r="D52" s="359">
        <f t="shared" si="16"/>
        <v>2.4237683702697287E-3</v>
      </c>
      <c r="E52" s="270">
        <v>53044.101300000097</v>
      </c>
      <c r="F52" s="265">
        <f t="shared" si="17"/>
        <v>7.2100364870047676E-3</v>
      </c>
      <c r="G52" s="269">
        <v>5863.3725000000004</v>
      </c>
      <c r="H52" s="265">
        <f t="shared" si="18"/>
        <v>0.32881887475179078</v>
      </c>
      <c r="I52" s="271">
        <v>23351.342500000057</v>
      </c>
      <c r="J52" s="265">
        <f t="shared" si="19"/>
        <v>0.44022505665488604</v>
      </c>
      <c r="K52" s="395">
        <v>3415.2734000000005</v>
      </c>
      <c r="L52" s="396">
        <f t="shared" si="15"/>
        <v>7.4427907686272818E-2</v>
      </c>
      <c r="M52" s="801"/>
      <c r="N52" s="801"/>
    </row>
    <row r="53" spans="1:14" ht="18.75" hidden="1" outlineLevel="1">
      <c r="A53" s="268">
        <f>A52+1</f>
        <v>45919</v>
      </c>
      <c r="B53" s="269">
        <f>'（１）收支狀況'!F54</f>
        <v>5796047.9199999999</v>
      </c>
      <c r="C53" s="270">
        <v>14036.895499999995</v>
      </c>
      <c r="D53" s="359">
        <f t="shared" si="16"/>
        <v>2.4218045975023606E-3</v>
      </c>
      <c r="E53" s="270">
        <v>41419.956299999991</v>
      </c>
      <c r="F53" s="265">
        <f t="shared" si="17"/>
        <v>7.1462411753145045E-3</v>
      </c>
      <c r="G53" s="269">
        <v>4383.8855000000003</v>
      </c>
      <c r="H53" s="265">
        <f t="shared" si="18"/>
        <v>0.31231161477265412</v>
      </c>
      <c r="I53" s="271">
        <v>13311.998000000016</v>
      </c>
      <c r="J53" s="265">
        <f t="shared" si="19"/>
        <v>0.32139092334097946</v>
      </c>
      <c r="K53" s="395">
        <v>2181.3901000000001</v>
      </c>
      <c r="L53" s="396">
        <f t="shared" si="15"/>
        <v>4.7537266823570436E-2</v>
      </c>
      <c r="M53" s="801"/>
      <c r="N53" s="801"/>
    </row>
    <row r="54" spans="1:14" ht="18.75" hidden="1" outlineLevel="1">
      <c r="A54" s="268">
        <f t="shared" si="9"/>
        <v>45920</v>
      </c>
      <c r="B54" s="269">
        <f>'（１）收支狀況'!F55</f>
        <v>5974025.2999999998</v>
      </c>
      <c r="C54" s="270">
        <v>14470.433500000003</v>
      </c>
      <c r="D54" s="359">
        <f t="shared" si="16"/>
        <v>2.4222250113336485E-3</v>
      </c>
      <c r="E54" s="270">
        <v>42713.631299999965</v>
      </c>
      <c r="F54" s="265">
        <f t="shared" si="17"/>
        <v>7.1498912634333778E-3</v>
      </c>
      <c r="G54" s="269">
        <v>3120.7277000000004</v>
      </c>
      <c r="H54" s="265">
        <f t="shared" si="18"/>
        <v>0.21566235040574283</v>
      </c>
      <c r="I54" s="271">
        <v>15543.564799999971</v>
      </c>
      <c r="J54" s="265">
        <f t="shared" si="19"/>
        <v>0.36390174112871515</v>
      </c>
      <c r="K54" s="395">
        <v>2506.6467000000002</v>
      </c>
      <c r="L54" s="396">
        <f t="shared" si="15"/>
        <v>5.4624129965787013E-2</v>
      </c>
      <c r="M54" s="801"/>
      <c r="N54" s="801"/>
    </row>
    <row r="55" spans="1:14" ht="18.75" hidden="1" outlineLevel="1">
      <c r="A55" s="268">
        <f t="shared" si="9"/>
        <v>45921</v>
      </c>
      <c r="B55" s="269">
        <f>'（１）收支狀況'!F56</f>
        <v>7966442.1900000004</v>
      </c>
      <c r="C55" s="270">
        <v>19329.102699999989</v>
      </c>
      <c r="D55" s="359">
        <f t="shared" si="16"/>
        <v>2.426315567100097E-3</v>
      </c>
      <c r="E55" s="270">
        <v>57386.623899999991</v>
      </c>
      <c r="F55" s="265">
        <f t="shared" si="17"/>
        <v>7.2035448863277309E-3</v>
      </c>
      <c r="G55" s="269">
        <v>5551.8347999999996</v>
      </c>
      <c r="H55" s="265">
        <f t="shared" si="18"/>
        <v>0.28722672160048085</v>
      </c>
      <c r="I55" s="271">
        <v>15889.629800000008</v>
      </c>
      <c r="J55" s="265">
        <f t="shared" si="19"/>
        <v>0.27688734273144811</v>
      </c>
      <c r="K55" s="395">
        <v>2023.2663</v>
      </c>
      <c r="L55" s="396">
        <f t="shared" si="15"/>
        <v>4.408948136848987E-2</v>
      </c>
      <c r="M55" s="801"/>
      <c r="N55" s="801"/>
    </row>
    <row r="56" spans="1:14" ht="18.75" hidden="1" outlineLevel="1">
      <c r="A56" s="268">
        <f t="shared" si="9"/>
        <v>45922</v>
      </c>
      <c r="B56" s="269">
        <f>'（１）收支狀況'!F57</f>
        <v>7692372.9400000004</v>
      </c>
      <c r="C56" s="270">
        <v>18648.763200000005</v>
      </c>
      <c r="D56" s="359">
        <f t="shared" ref="D56:D120" si="20">C56/B56</f>
        <v>2.4243186524443268E-3</v>
      </c>
      <c r="E56" s="270">
        <v>55273.625699999982</v>
      </c>
      <c r="F56" s="265">
        <f t="shared" ref="F56:F119" si="21">E56/B56</f>
        <v>7.1855103920637495E-3</v>
      </c>
      <c r="G56" s="269">
        <v>4858.09</v>
      </c>
      <c r="H56" s="265">
        <f t="shared" ref="H56:H119" si="22">G56/C56</f>
        <v>0.26050467518403575</v>
      </c>
      <c r="I56" s="271">
        <v>17210.060199999967</v>
      </c>
      <c r="J56" s="265">
        <f t="shared" ref="J56:J119" si="23">I56/E56</f>
        <v>0.31136115972214889</v>
      </c>
      <c r="K56" s="395">
        <v>3705.7460000000001</v>
      </c>
      <c r="L56" s="396">
        <f t="shared" si="15"/>
        <v>8.0751040509032271E-2</v>
      </c>
      <c r="M56" s="801"/>
      <c r="N56" s="801"/>
    </row>
    <row r="57" spans="1:14" ht="18.75" hidden="1" outlineLevel="1">
      <c r="A57" s="268">
        <f t="shared" si="9"/>
        <v>45923</v>
      </c>
      <c r="B57" s="269">
        <f>'（１）收支狀況'!F58</f>
        <v>7459138.04</v>
      </c>
      <c r="C57" s="270">
        <v>18065.410299999996</v>
      </c>
      <c r="D57" s="359">
        <f t="shared" si="20"/>
        <v>2.4219166079409351E-3</v>
      </c>
      <c r="E57" s="270">
        <v>54022.948000000048</v>
      </c>
      <c r="F57" s="265">
        <f t="shared" si="21"/>
        <v>7.2425188688423911E-3</v>
      </c>
      <c r="G57" s="269">
        <v>3771.3058000000005</v>
      </c>
      <c r="H57" s="265">
        <f t="shared" si="22"/>
        <v>0.20875838064967733</v>
      </c>
      <c r="I57" s="271">
        <v>22897.348000000005</v>
      </c>
      <c r="J57" s="265">
        <f t="shared" si="23"/>
        <v>0.42384484460196409</v>
      </c>
      <c r="K57" s="395">
        <v>2962.7928000000002</v>
      </c>
      <c r="L57" s="396">
        <f t="shared" si="15"/>
        <v>6.45601150527325E-2</v>
      </c>
      <c r="M57" s="801">
        <f>SUM(C57:C63)</f>
        <v>108697.59139999998</v>
      </c>
      <c r="N57" s="801">
        <f>SUM(E57:E63)</f>
        <v>321111.92420000001</v>
      </c>
    </row>
    <row r="58" spans="1:14" ht="18.75" hidden="1" outlineLevel="1">
      <c r="A58" s="268">
        <f t="shared" si="9"/>
        <v>45924</v>
      </c>
      <c r="B58" s="269">
        <f>'（１）收支狀況'!F59</f>
        <v>7098839.0300000003</v>
      </c>
      <c r="C58" s="270">
        <v>17168.150099999992</v>
      </c>
      <c r="D58" s="359">
        <f t="shared" si="20"/>
        <v>2.4184447664535916E-3</v>
      </c>
      <c r="E58" s="270">
        <v>50583.8848</v>
      </c>
      <c r="F58" s="265">
        <f t="shared" si="21"/>
        <v>7.1256559820881017E-3</v>
      </c>
      <c r="G58" s="269">
        <v>3368.6970000000001</v>
      </c>
      <c r="H58" s="265">
        <f t="shared" si="22"/>
        <v>0.19621782081227271</v>
      </c>
      <c r="I58" s="271">
        <v>21401.144499999999</v>
      </c>
      <c r="J58" s="265">
        <f t="shared" si="23"/>
        <v>0.42308226393873172</v>
      </c>
      <c r="K58" s="395">
        <v>2233.6143999999995</v>
      </c>
      <c r="L58" s="396">
        <f t="shared" si="15"/>
        <v>4.867004554071426E-2</v>
      </c>
      <c r="M58" s="801"/>
      <c r="N58" s="801"/>
    </row>
    <row r="59" spans="1:14" ht="18.75" hidden="1" outlineLevel="1">
      <c r="A59" s="268">
        <f t="shared" si="9"/>
        <v>45925</v>
      </c>
      <c r="B59" s="269">
        <f>'（１）收支狀況'!F60</f>
        <v>6557727.0999999996</v>
      </c>
      <c r="C59" s="270">
        <v>15819.225099999998</v>
      </c>
      <c r="D59" s="359">
        <f t="shared" si="20"/>
        <v>2.4123030523792305E-3</v>
      </c>
      <c r="E59" s="270">
        <v>46633.562299999983</v>
      </c>
      <c r="F59" s="265">
        <f t="shared" si="21"/>
        <v>7.1112386332758473E-3</v>
      </c>
      <c r="G59" s="269">
        <v>4625.5322000000006</v>
      </c>
      <c r="H59" s="265">
        <f t="shared" si="22"/>
        <v>0.29239941721292034</v>
      </c>
      <c r="I59" s="271">
        <v>16899.603900000006</v>
      </c>
      <c r="J59" s="265">
        <f t="shared" si="23"/>
        <v>0.36239144226817971</v>
      </c>
      <c r="K59" s="395">
        <v>4091.5539000000008</v>
      </c>
      <c r="L59" s="396">
        <f t="shared" si="15"/>
        <v>8.9152261733559959E-2</v>
      </c>
      <c r="M59" s="801"/>
      <c r="N59" s="801"/>
    </row>
    <row r="60" spans="1:14" ht="18.75" hidden="1" outlineLevel="1">
      <c r="A60" s="268">
        <f t="shared" si="9"/>
        <v>45926</v>
      </c>
      <c r="B60" s="269">
        <f>'（１）收支狀況'!F61</f>
        <v>5226513.2699999996</v>
      </c>
      <c r="C60" s="270">
        <v>12595.985800000004</v>
      </c>
      <c r="D60" s="359">
        <f t="shared" si="20"/>
        <v>2.4100169939872754E-3</v>
      </c>
      <c r="E60" s="270">
        <v>37138.000099999968</v>
      </c>
      <c r="F60" s="265">
        <f t="shared" si="21"/>
        <v>7.1056932569502447E-3</v>
      </c>
      <c r="G60" s="269">
        <v>3258.0119999999993</v>
      </c>
      <c r="H60" s="265">
        <f t="shared" si="22"/>
        <v>0.25865478508240286</v>
      </c>
      <c r="I60" s="271">
        <v>18684.235699999997</v>
      </c>
      <c r="J60" s="265">
        <f t="shared" si="23"/>
        <v>0.50310290402524971</v>
      </c>
      <c r="K60" s="395">
        <v>2389.5565999999999</v>
      </c>
      <c r="L60" s="396">
        <f t="shared" si="15"/>
        <v>5.2065728292842353E-2</v>
      </c>
      <c r="M60" s="801"/>
      <c r="N60" s="801"/>
    </row>
    <row r="61" spans="1:14" ht="18.75" hidden="1" outlineLevel="1">
      <c r="A61" s="268">
        <f t="shared" si="9"/>
        <v>45927</v>
      </c>
      <c r="B61" s="269">
        <f>'（１）收支狀況'!F62</f>
        <v>5183430.2300000004</v>
      </c>
      <c r="C61" s="270">
        <v>12493.8374</v>
      </c>
      <c r="D61" s="359">
        <f t="shared" si="20"/>
        <v>2.4103415779939993E-3</v>
      </c>
      <c r="E61" s="270">
        <v>36775.807199999996</v>
      </c>
      <c r="F61" s="265">
        <f t="shared" si="21"/>
        <v>7.0948784044885258E-3</v>
      </c>
      <c r="G61" s="269">
        <v>3846.5122000000001</v>
      </c>
      <c r="H61" s="265">
        <f t="shared" si="22"/>
        <v>0.30787275973353073</v>
      </c>
      <c r="I61" s="271">
        <v>17045.616599999976</v>
      </c>
      <c r="J61" s="265">
        <f t="shared" si="23"/>
        <v>0.46350081474214322</v>
      </c>
      <c r="K61" s="395">
        <v>2265.2746000000006</v>
      </c>
      <c r="L61" s="396">
        <f t="shared" si="15"/>
        <v>4.9356689036081591E-2</v>
      </c>
      <c r="M61" s="801"/>
      <c r="N61" s="801"/>
    </row>
    <row r="62" spans="1:14" ht="18.75" hidden="1" outlineLevel="1">
      <c r="A62" s="268">
        <f t="shared" si="9"/>
        <v>45928</v>
      </c>
      <c r="B62" s="269">
        <f>'（１）收支狀況'!F63</f>
        <v>5811925.3600000003</v>
      </c>
      <c r="C62" s="270">
        <v>14019.259499999996</v>
      </c>
      <c r="D62" s="359">
        <f t="shared" si="20"/>
        <v>2.4121540851997445E-3</v>
      </c>
      <c r="E62" s="270">
        <v>41276.034299999985</v>
      </c>
      <c r="F62" s="265">
        <f t="shared" si="21"/>
        <v>7.1019553320622797E-3</v>
      </c>
      <c r="G62" s="269">
        <v>5539.4813000000004</v>
      </c>
      <c r="H62" s="265">
        <f t="shared" si="22"/>
        <v>0.39513365880701484</v>
      </c>
      <c r="I62" s="271">
        <v>16378.959800000015</v>
      </c>
      <c r="J62" s="265">
        <f t="shared" si="23"/>
        <v>0.39681524830984116</v>
      </c>
      <c r="K62" s="395">
        <v>3326.6535000000003</v>
      </c>
      <c r="L62" s="396">
        <f t="shared" si="15"/>
        <v>7.248084842146546E-2</v>
      </c>
      <c r="M62" s="801"/>
      <c r="N62" s="801"/>
    </row>
    <row r="63" spans="1:14" ht="18.75" hidden="1" outlineLevel="1">
      <c r="A63" s="268">
        <f>A62+1</f>
        <v>45929</v>
      </c>
      <c r="B63" s="269">
        <f>'（１）收支狀況'!F64</f>
        <v>7679816.0899999999</v>
      </c>
      <c r="C63" s="270">
        <v>18535.7232</v>
      </c>
      <c r="D63" s="359">
        <f t="shared" si="20"/>
        <v>2.4135634216730312E-3</v>
      </c>
      <c r="E63" s="270">
        <v>54681.687500000015</v>
      </c>
      <c r="F63" s="265">
        <f t="shared" si="21"/>
        <v>7.1201818974808307E-3</v>
      </c>
      <c r="G63" s="269">
        <v>5601.3797000000004</v>
      </c>
      <c r="H63" s="265">
        <f t="shared" si="22"/>
        <v>0.30219374985055886</v>
      </c>
      <c r="I63" s="271">
        <v>20571.504299999986</v>
      </c>
      <c r="J63" s="265">
        <f t="shared" si="23"/>
        <v>0.37620463523551612</v>
      </c>
      <c r="K63" s="395">
        <v>2344.9750999999997</v>
      </c>
      <c r="L63" s="396">
        <f t="shared" si="15"/>
        <v>5.1091008322802729E-2</v>
      </c>
      <c r="M63" s="801"/>
      <c r="N63" s="801"/>
    </row>
    <row r="64" spans="1:14" ht="18.75" hidden="1" outlineLevel="1">
      <c r="A64" s="268">
        <f t="shared" si="9"/>
        <v>45930</v>
      </c>
      <c r="B64" s="269">
        <f>'（１）收支狀況'!F65</f>
        <v>8504390.9600000009</v>
      </c>
      <c r="C64" s="270">
        <v>20545.405699999996</v>
      </c>
      <c r="D64" s="359">
        <f t="shared" si="20"/>
        <v>2.415858560199588E-3</v>
      </c>
      <c r="E64" s="270">
        <v>60659.852300000028</v>
      </c>
      <c r="F64" s="265">
        <f t="shared" si="21"/>
        <v>7.1327685410173128E-3</v>
      </c>
      <c r="G64" s="269">
        <v>4665.3513000000003</v>
      </c>
      <c r="H64" s="265">
        <f t="shared" si="22"/>
        <v>0.22707516065258332</v>
      </c>
      <c r="I64" s="271">
        <v>22203.494399999981</v>
      </c>
      <c r="J64" s="265">
        <f t="shared" si="23"/>
        <v>0.3660327804655728</v>
      </c>
      <c r="K64" s="395">
        <v>3042.6479000000004</v>
      </c>
      <c r="L64" s="396">
        <f t="shared" si="15"/>
        <v>6.6290069500424847E-2</v>
      </c>
      <c r="M64" s="801">
        <f>SUM(C64:C70)</f>
        <v>115975.0744</v>
      </c>
      <c r="N64" s="801">
        <f>SUM(E64:E70)</f>
        <v>341159.76150000002</v>
      </c>
    </row>
    <row r="65" spans="1:14" ht="18.75" hidden="1" outlineLevel="1">
      <c r="A65" s="268">
        <f t="shared" si="9"/>
        <v>45931</v>
      </c>
      <c r="B65" s="269">
        <f>'（１）收支狀況'!F66</f>
        <v>7759690.3600000003</v>
      </c>
      <c r="C65" s="270">
        <v>18761.370999999996</v>
      </c>
      <c r="D65" s="359">
        <f t="shared" si="20"/>
        <v>2.4177989236158124E-3</v>
      </c>
      <c r="E65" s="270">
        <v>55372.38659999994</v>
      </c>
      <c r="F65" s="265">
        <f t="shared" si="21"/>
        <v>7.1359015670826248E-3</v>
      </c>
      <c r="G65" s="269">
        <v>7982.8031000000001</v>
      </c>
      <c r="H65" s="265">
        <f t="shared" si="22"/>
        <v>0.42549145795368593</v>
      </c>
      <c r="I65" s="271">
        <v>26111.569599999959</v>
      </c>
      <c r="J65" s="265">
        <f t="shared" si="23"/>
        <v>0.47156301549046808</v>
      </c>
      <c r="K65" s="395">
        <v>3923.6723000000002</v>
      </c>
      <c r="L65" s="396">
        <f t="shared" si="15"/>
        <v>8.5483056644880179E-2</v>
      </c>
      <c r="M65" s="801"/>
      <c r="N65" s="801"/>
    </row>
    <row r="66" spans="1:14" ht="18.75" hidden="1" outlineLevel="1">
      <c r="A66" s="268">
        <f t="shared" si="9"/>
        <v>45932</v>
      </c>
      <c r="B66" s="269">
        <f>'（１）收支狀況'!F67</f>
        <v>7035393.4000000004</v>
      </c>
      <c r="C66" s="270">
        <v>16982.551299999999</v>
      </c>
      <c r="D66" s="359">
        <f t="shared" si="20"/>
        <v>2.4138737287953218E-3</v>
      </c>
      <c r="E66" s="270">
        <v>50094.335599999991</v>
      </c>
      <c r="F66" s="265">
        <f t="shared" si="21"/>
        <v>7.1203318353171251E-3</v>
      </c>
      <c r="G66" s="269">
        <v>4636.9512000000004</v>
      </c>
      <c r="H66" s="265">
        <f t="shared" si="22"/>
        <v>0.27304208408309066</v>
      </c>
      <c r="I66" s="271">
        <v>18882.375099999968</v>
      </c>
      <c r="J66" s="265">
        <f t="shared" si="23"/>
        <v>0.37693633169974555</v>
      </c>
      <c r="K66" s="395">
        <v>3013.8775000000001</v>
      </c>
      <c r="L66" s="396">
        <f t="shared" si="15"/>
        <v>6.5660388662556371E-2</v>
      </c>
      <c r="M66" s="801"/>
      <c r="N66" s="801"/>
    </row>
    <row r="67" spans="1:14" ht="18.75" hidden="1" outlineLevel="1">
      <c r="A67" s="268">
        <f t="shared" si="9"/>
        <v>45933</v>
      </c>
      <c r="B67" s="269">
        <f>'（１）收支狀況'!F68</f>
        <v>5457658.3200000003</v>
      </c>
      <c r="C67" s="270">
        <v>13161.891200000004</v>
      </c>
      <c r="D67" s="359">
        <f t="shared" si="20"/>
        <v>2.4116370846755395E-3</v>
      </c>
      <c r="E67" s="270">
        <v>38622.165300000052</v>
      </c>
      <c r="F67" s="265">
        <f t="shared" si="21"/>
        <v>7.0766916936639687E-3</v>
      </c>
      <c r="G67" s="269">
        <v>3979.2972</v>
      </c>
      <c r="H67" s="265">
        <f t="shared" si="22"/>
        <v>0.30233475870093796</v>
      </c>
      <c r="I67" s="271">
        <v>17627.456500000022</v>
      </c>
      <c r="J67" s="265">
        <f t="shared" si="23"/>
        <v>0.45640777421663614</v>
      </c>
      <c r="K67" s="395">
        <v>1823.4099000000001</v>
      </c>
      <c r="L67" s="396">
        <f t="shared" si="15"/>
        <v>3.972397499019651E-2</v>
      </c>
      <c r="M67" s="801"/>
      <c r="N67" s="801"/>
    </row>
    <row r="68" spans="1:14" ht="18.75" hidden="1" outlineLevel="1">
      <c r="A68" s="268">
        <f t="shared" si="9"/>
        <v>45934</v>
      </c>
      <c r="B68" s="269">
        <f>'（１）收支狀況'!F69</f>
        <v>5378162.0599999996</v>
      </c>
      <c r="C68" s="270">
        <v>12972.784600000005</v>
      </c>
      <c r="D68" s="359">
        <f t="shared" si="20"/>
        <v>2.4121222929455581E-3</v>
      </c>
      <c r="E68" s="270">
        <v>37849.690600000002</v>
      </c>
      <c r="F68" s="265">
        <f t="shared" si="21"/>
        <v>7.0376627140908438E-3</v>
      </c>
      <c r="G68" s="269">
        <v>4676.795900000001</v>
      </c>
      <c r="H68" s="265">
        <f t="shared" si="22"/>
        <v>0.36050825202169773</v>
      </c>
      <c r="I68" s="271">
        <v>12385.892599999997</v>
      </c>
      <c r="J68" s="265">
        <f t="shared" si="23"/>
        <v>0.32723893917378538</v>
      </c>
      <c r="K68" s="395">
        <v>2867.9467000000004</v>
      </c>
      <c r="L68" s="396">
        <f t="shared" si="15"/>
        <v>6.2478415354116301E-2</v>
      </c>
      <c r="M68" s="801"/>
      <c r="N68" s="801"/>
    </row>
    <row r="69" spans="1:14" ht="18.75" hidden="1" outlineLevel="1">
      <c r="A69" s="268">
        <f t="shared" si="9"/>
        <v>45935</v>
      </c>
      <c r="B69" s="269">
        <f>'（１）收支狀況'!F70</f>
        <v>5928058.96</v>
      </c>
      <c r="C69" s="270">
        <v>14307.426500000007</v>
      </c>
      <c r="D69" s="359">
        <f t="shared" si="20"/>
        <v>2.4135094803443059E-3</v>
      </c>
      <c r="E69" s="270">
        <v>41950.81489999999</v>
      </c>
      <c r="F69" s="265">
        <f t="shared" si="21"/>
        <v>7.0766527767463349E-3</v>
      </c>
      <c r="G69" s="269">
        <v>5071.405600000001</v>
      </c>
      <c r="H69" s="265">
        <f t="shared" si="22"/>
        <v>0.35445966470629769</v>
      </c>
      <c r="I69" s="271">
        <v>21676.757199999975</v>
      </c>
      <c r="J69" s="265">
        <f t="shared" si="23"/>
        <v>0.51671838203076192</v>
      </c>
      <c r="K69" s="395">
        <v>2680.4942999999994</v>
      </c>
      <c r="L69" s="396">
        <f t="shared" si="15"/>
        <v>5.8393479871035193E-2</v>
      </c>
      <c r="M69" s="801"/>
      <c r="N69" s="801"/>
    </row>
    <row r="70" spans="1:14" ht="18.75" hidden="1" outlineLevel="1">
      <c r="A70" s="268">
        <f t="shared" si="9"/>
        <v>45936</v>
      </c>
      <c r="B70" s="269">
        <f>'（１）收支狀況'!F71</f>
        <v>7957607.7599999998</v>
      </c>
      <c r="C70" s="270">
        <v>19243.644100000005</v>
      </c>
      <c r="D70" s="359">
        <f t="shared" si="20"/>
        <v>2.4182699977662639E-3</v>
      </c>
      <c r="E70" s="270">
        <v>56610.516200000027</v>
      </c>
      <c r="F70" s="265">
        <f t="shared" si="21"/>
        <v>7.1140118874117551E-3</v>
      </c>
      <c r="G70" s="269">
        <v>5111.559299999999</v>
      </c>
      <c r="H70" s="265">
        <f t="shared" si="22"/>
        <v>0.26562325063993453</v>
      </c>
      <c r="I70" s="271">
        <v>24178.588100000008</v>
      </c>
      <c r="J70" s="265">
        <f t="shared" si="23"/>
        <v>0.42710417998272904</v>
      </c>
      <c r="K70" s="395">
        <v>3184.2046</v>
      </c>
      <c r="L70" s="396">
        <f t="shared" si="15"/>
        <v>6.9365093127110339E-2</v>
      </c>
      <c r="M70" s="801"/>
      <c r="N70" s="801"/>
    </row>
    <row r="71" spans="1:14" ht="18.75" hidden="1" outlineLevel="1">
      <c r="A71" s="268">
        <f t="shared" si="9"/>
        <v>45937</v>
      </c>
      <c r="B71" s="269">
        <f>'（１）收支狀況'!F72</f>
        <v>7735533.3200000003</v>
      </c>
      <c r="C71" s="420">
        <v>18676.440000000002</v>
      </c>
      <c r="D71" s="359">
        <f t="shared" si="20"/>
        <v>2.4143700540611209E-3</v>
      </c>
      <c r="E71" s="420">
        <v>55169.748399999997</v>
      </c>
      <c r="F71" s="265">
        <f t="shared" si="21"/>
        <v>7.1319902736841929E-3</v>
      </c>
      <c r="G71" s="419">
        <v>4575.2554999999993</v>
      </c>
      <c r="H71" s="265">
        <f t="shared" si="22"/>
        <v>0.24497471145464547</v>
      </c>
      <c r="I71" s="271">
        <v>23925.991199999975</v>
      </c>
      <c r="J71" s="265">
        <f t="shared" si="23"/>
        <v>0.4336795416670774</v>
      </c>
      <c r="K71" s="395">
        <v>2105.212</v>
      </c>
      <c r="L71" s="396">
        <f t="shared" ref="L71:L126" si="24">K71/C71</f>
        <v>0.11272019721103164</v>
      </c>
      <c r="M71" s="801">
        <f t="shared" ref="M71" si="25">SUM(C71:C77)</f>
        <v>113283.76270000002</v>
      </c>
      <c r="N71" s="801">
        <f t="shared" ref="N71" si="26">SUM(E71:E77)</f>
        <v>331844.43439999997</v>
      </c>
    </row>
    <row r="72" spans="1:14" ht="18.75" hidden="1" outlineLevel="1">
      <c r="A72" s="274">
        <f t="shared" si="9"/>
        <v>45938</v>
      </c>
      <c r="B72" s="269">
        <f>'（１）收支狀況'!F73</f>
        <v>6990078.5800000001</v>
      </c>
      <c r="C72" s="420">
        <v>16872.742600000001</v>
      </c>
      <c r="D72" s="359">
        <f t="shared" si="20"/>
        <v>2.4138130075212977E-3</v>
      </c>
      <c r="E72" s="420">
        <v>49800.448700000008</v>
      </c>
      <c r="F72" s="265">
        <f t="shared" si="21"/>
        <v>7.1244476195859883E-3</v>
      </c>
      <c r="G72" s="419">
        <v>5612.5290999999997</v>
      </c>
      <c r="H72" s="265">
        <f t="shared" si="22"/>
        <v>0.33263881474728352</v>
      </c>
      <c r="I72" s="271">
        <v>24768.538000000004</v>
      </c>
      <c r="J72" s="265">
        <f t="shared" si="23"/>
        <v>0.49735571960820507</v>
      </c>
      <c r="K72" s="395">
        <v>2253.9996999999998</v>
      </c>
      <c r="L72" s="396">
        <f t="shared" si="24"/>
        <v>0.13358822293656039</v>
      </c>
      <c r="M72" s="801"/>
      <c r="N72" s="801"/>
    </row>
    <row r="73" spans="1:14" ht="18.75" hidden="1" outlineLevel="1">
      <c r="A73" s="272">
        <f t="shared" si="9"/>
        <v>45939</v>
      </c>
      <c r="B73" s="269">
        <f>'（１）收支狀況'!F74</f>
        <v>5629785.9100000001</v>
      </c>
      <c r="C73" s="420">
        <v>13599.960300000001</v>
      </c>
      <c r="D73" s="359">
        <f t="shared" si="20"/>
        <v>2.4157153606574715E-3</v>
      </c>
      <c r="E73" s="420">
        <v>40559.241599999987</v>
      </c>
      <c r="F73" s="265">
        <f t="shared" si="21"/>
        <v>7.2044021297427959E-3</v>
      </c>
      <c r="G73" s="419">
        <v>4128.2867999999999</v>
      </c>
      <c r="H73" s="265">
        <f t="shared" si="22"/>
        <v>0.30355138610220794</v>
      </c>
      <c r="I73" s="271">
        <v>19026.645100000016</v>
      </c>
      <c r="J73" s="265">
        <f t="shared" si="23"/>
        <v>0.46910751654685828</v>
      </c>
      <c r="K73" s="395">
        <v>3112.7964999999999</v>
      </c>
      <c r="L73" s="396">
        <f t="shared" si="24"/>
        <v>0.22888276372394997</v>
      </c>
      <c r="M73" s="801"/>
      <c r="N73" s="801"/>
    </row>
    <row r="74" spans="1:14" ht="18.75" hidden="1" outlineLevel="1">
      <c r="A74" s="272">
        <f t="shared" si="9"/>
        <v>45940</v>
      </c>
      <c r="B74" s="269">
        <f>'（１）收支狀況'!F75</f>
        <v>5383668.6200000001</v>
      </c>
      <c r="C74" s="420">
        <v>12996.082499999997</v>
      </c>
      <c r="D74" s="359">
        <f t="shared" si="20"/>
        <v>2.413982623618464E-3</v>
      </c>
      <c r="E74" s="420">
        <v>37515.369400000011</v>
      </c>
      <c r="F74" s="265">
        <f t="shared" si="21"/>
        <v>6.9683652631651032E-3</v>
      </c>
      <c r="G74" s="419">
        <v>3666.1434999999997</v>
      </c>
      <c r="H74" s="265">
        <f t="shared" si="22"/>
        <v>0.28209604702032326</v>
      </c>
      <c r="I74" s="271">
        <v>16734.345000000001</v>
      </c>
      <c r="J74" s="265">
        <f t="shared" si="23"/>
        <v>0.44606637939702642</v>
      </c>
      <c r="K74" s="395">
        <v>1649.5959</v>
      </c>
      <c r="L74" s="396">
        <f t="shared" si="24"/>
        <v>0.12693024224800054</v>
      </c>
      <c r="M74" s="801"/>
      <c r="N74" s="801"/>
    </row>
    <row r="75" spans="1:14" ht="18.75" hidden="1" outlineLevel="1">
      <c r="A75" s="272">
        <f t="shared" si="9"/>
        <v>45941</v>
      </c>
      <c r="B75" s="269">
        <f>'（１）收支狀況'!F76</f>
        <v>5813078.5800000001</v>
      </c>
      <c r="C75" s="420">
        <v>14018.673500000001</v>
      </c>
      <c r="D75" s="359">
        <f t="shared" si="20"/>
        <v>2.411574745992854E-3</v>
      </c>
      <c r="E75" s="420">
        <v>40620.247799999968</v>
      </c>
      <c r="F75" s="265">
        <f t="shared" si="21"/>
        <v>6.9877341654652064E-3</v>
      </c>
      <c r="G75" s="419">
        <v>4449.1616999999997</v>
      </c>
      <c r="H75" s="265">
        <f t="shared" si="22"/>
        <v>0.31737394411817921</v>
      </c>
      <c r="I75" s="271">
        <v>19200.344699999994</v>
      </c>
      <c r="J75" s="265">
        <f t="shared" si="23"/>
        <v>0.47267916223790268</v>
      </c>
      <c r="K75" s="395">
        <v>2547.8182999999999</v>
      </c>
      <c r="L75" s="396">
        <f t="shared" si="24"/>
        <v>0.18174460657779068</v>
      </c>
      <c r="M75" s="801"/>
      <c r="N75" s="801"/>
    </row>
    <row r="76" spans="1:14" ht="18.75" hidden="1" outlineLevel="1">
      <c r="A76" s="272">
        <f t="shared" si="9"/>
        <v>45942</v>
      </c>
      <c r="B76" s="269">
        <f>'（１）收支狀況'!F77</f>
        <v>7715093.0099999998</v>
      </c>
      <c r="C76" s="420">
        <v>18641.688500000007</v>
      </c>
      <c r="D76" s="359">
        <f t="shared" si="20"/>
        <v>2.4162623154169866E-3</v>
      </c>
      <c r="E76" s="420">
        <v>54392.432199999974</v>
      </c>
      <c r="F76" s="265">
        <f t="shared" si="21"/>
        <v>7.0501330482339803E-3</v>
      </c>
      <c r="G76" s="419">
        <v>4905.8</v>
      </c>
      <c r="H76" s="265">
        <f t="shared" si="22"/>
        <v>0.26316285673371265</v>
      </c>
      <c r="I76" s="271">
        <v>18814.624499999998</v>
      </c>
      <c r="J76" s="265">
        <f t="shared" si="23"/>
        <v>0.34590518825889177</v>
      </c>
      <c r="K76" s="395">
        <v>1740.4429</v>
      </c>
      <c r="L76" s="396">
        <f t="shared" si="24"/>
        <v>9.3362942954443168E-2</v>
      </c>
      <c r="M76" s="801"/>
      <c r="N76" s="801"/>
    </row>
    <row r="77" spans="1:14" ht="18.75" hidden="1" outlineLevel="1">
      <c r="A77" s="272">
        <f t="shared" si="9"/>
        <v>45943</v>
      </c>
      <c r="B77" s="269">
        <f>'（１）收支狀況'!F78</f>
        <v>7653574.3300000001</v>
      </c>
      <c r="C77" s="420">
        <v>18478.17530000001</v>
      </c>
      <c r="D77" s="359">
        <f t="shared" si="20"/>
        <v>2.4143197025696108E-3</v>
      </c>
      <c r="E77" s="420">
        <v>53786.946299999989</v>
      </c>
      <c r="F77" s="265">
        <f t="shared" si="21"/>
        <v>7.0276898062084916E-3</v>
      </c>
      <c r="G77" s="419">
        <v>4155.5918000000001</v>
      </c>
      <c r="H77" s="265">
        <f t="shared" si="22"/>
        <v>0.22489189178760513</v>
      </c>
      <c r="I77" s="271">
        <v>20327.111099999976</v>
      </c>
      <c r="J77" s="265">
        <f t="shared" si="23"/>
        <v>0.37791903980985031</v>
      </c>
      <c r="K77" s="395">
        <v>2624.8282000000004</v>
      </c>
      <c r="L77" s="396">
        <f t="shared" si="24"/>
        <v>0.1420501839269811</v>
      </c>
      <c r="M77" s="801"/>
      <c r="N77" s="801"/>
    </row>
    <row r="78" spans="1:14" ht="18.75" hidden="1" outlineLevel="1">
      <c r="A78" s="272">
        <f t="shared" si="9"/>
        <v>45944</v>
      </c>
      <c r="B78" s="419">
        <v>8258005.9900000002</v>
      </c>
      <c r="C78" s="420">
        <v>19999.260499999997</v>
      </c>
      <c r="D78" s="359">
        <f t="shared" si="20"/>
        <v>2.4218026148464921E-3</v>
      </c>
      <c r="E78" s="420">
        <v>58841.151599999997</v>
      </c>
      <c r="F78" s="265">
        <f t="shared" si="21"/>
        <v>7.1253461999486872E-3</v>
      </c>
      <c r="G78" s="419">
        <v>4988.9650999999994</v>
      </c>
      <c r="H78" s="265">
        <f t="shared" si="22"/>
        <v>0.2494574786902746</v>
      </c>
      <c r="I78" s="271">
        <v>28643.596200000007</v>
      </c>
      <c r="J78" s="265">
        <f t="shared" si="23"/>
        <v>0.48679530262626619</v>
      </c>
      <c r="K78" s="395">
        <v>2784.2940000000003</v>
      </c>
      <c r="L78" s="396">
        <f t="shared" si="24"/>
        <v>0.13921984765386705</v>
      </c>
      <c r="M78" s="801">
        <f>SUM(C78:C84)</f>
        <v>126436.3426</v>
      </c>
      <c r="N78" s="801">
        <f t="shared" ref="N78" si="27">SUM(E78:E84)</f>
        <v>370166.53719999996</v>
      </c>
    </row>
    <row r="79" spans="1:14" ht="18.75" hidden="1" outlineLevel="1">
      <c r="A79" s="274">
        <f t="shared" si="9"/>
        <v>45945</v>
      </c>
      <c r="B79" s="419">
        <v>8118705.0999999996</v>
      </c>
      <c r="C79" s="420">
        <v>19633.346400000009</v>
      </c>
      <c r="D79" s="359">
        <f t="shared" si="20"/>
        <v>2.4182854480082065E-3</v>
      </c>
      <c r="E79" s="420">
        <v>57692.0461</v>
      </c>
      <c r="F79" s="265">
        <f t="shared" si="21"/>
        <v>7.1060649930491998E-3</v>
      </c>
      <c r="G79" s="419">
        <v>4373.0617999999995</v>
      </c>
      <c r="H79" s="265">
        <f t="shared" si="22"/>
        <v>0.22273644598864703</v>
      </c>
      <c r="I79" s="271">
        <v>25195.916300000001</v>
      </c>
      <c r="J79" s="265">
        <f t="shared" si="23"/>
        <v>0.43673119612237155</v>
      </c>
      <c r="K79" s="395">
        <v>2901.6322999999998</v>
      </c>
      <c r="L79" s="396">
        <f t="shared" si="24"/>
        <v>0.1477910204854328</v>
      </c>
      <c r="M79" s="801"/>
      <c r="N79" s="801"/>
    </row>
    <row r="80" spans="1:14" ht="18.75" hidden="1" outlineLevel="1">
      <c r="A80" s="272">
        <f t="shared" si="9"/>
        <v>45946</v>
      </c>
      <c r="B80" s="419">
        <v>7400190.3099999996</v>
      </c>
      <c r="C80" s="420">
        <v>17879.800600000006</v>
      </c>
      <c r="D80" s="359">
        <f t="shared" si="20"/>
        <v>2.4161271333574671E-3</v>
      </c>
      <c r="E80" s="420">
        <v>52425.358600000014</v>
      </c>
      <c r="F80" s="265">
        <f t="shared" si="21"/>
        <v>7.084325727293359E-3</v>
      </c>
      <c r="G80" s="419">
        <v>4965.9344000000001</v>
      </c>
      <c r="H80" s="265">
        <f t="shared" si="22"/>
        <v>0.27773992065660946</v>
      </c>
      <c r="I80" s="271">
        <v>20815.113599999979</v>
      </c>
      <c r="J80" s="265">
        <f t="shared" si="23"/>
        <v>0.39704284636023401</v>
      </c>
      <c r="K80" s="395">
        <v>2807.5546999999997</v>
      </c>
      <c r="L80" s="396">
        <f t="shared" si="24"/>
        <v>0.157023826093452</v>
      </c>
      <c r="M80" s="801"/>
      <c r="N80" s="801"/>
    </row>
    <row r="81" spans="1:14" ht="18.75" hidden="1" outlineLevel="1">
      <c r="A81" s="272">
        <f t="shared" si="9"/>
        <v>45947</v>
      </c>
      <c r="B81" s="419">
        <v>6008294.21</v>
      </c>
      <c r="C81" s="420">
        <v>14501.441999999995</v>
      </c>
      <c r="D81" s="359">
        <f t="shared" si="20"/>
        <v>2.4135705564924384E-3</v>
      </c>
      <c r="E81" s="420">
        <v>42323.02269999998</v>
      </c>
      <c r="F81" s="265">
        <f t="shared" si="21"/>
        <v>7.044099576475297E-3</v>
      </c>
      <c r="G81" s="419">
        <v>3673.5034000000005</v>
      </c>
      <c r="H81" s="265">
        <f t="shared" si="22"/>
        <v>0.25331986984466798</v>
      </c>
      <c r="I81" s="271">
        <v>15105.050900000004</v>
      </c>
      <c r="J81" s="265">
        <f t="shared" si="23"/>
        <v>0.35689915172339548</v>
      </c>
      <c r="K81" s="395">
        <v>2336.7496000000001</v>
      </c>
      <c r="L81" s="396">
        <f t="shared" si="24"/>
        <v>0.16113911981994625</v>
      </c>
      <c r="M81" s="801"/>
      <c r="N81" s="801"/>
    </row>
    <row r="82" spans="1:14" ht="18.75" hidden="1" outlineLevel="1">
      <c r="A82" s="272">
        <f t="shared" si="9"/>
        <v>45948</v>
      </c>
      <c r="B82" s="419">
        <v>6172282.1100000003</v>
      </c>
      <c r="C82" s="420">
        <v>14898.577999999994</v>
      </c>
      <c r="D82" s="359">
        <f t="shared" si="20"/>
        <v>2.4137875966268808E-3</v>
      </c>
      <c r="E82" s="420">
        <v>43468.273099999991</v>
      </c>
      <c r="F82" s="265">
        <f t="shared" si="21"/>
        <v>7.0424961667865157E-3</v>
      </c>
      <c r="G82" s="419">
        <v>4299.3195999999998</v>
      </c>
      <c r="H82" s="265">
        <f t="shared" si="22"/>
        <v>0.28857247987022666</v>
      </c>
      <c r="I82" s="271">
        <v>21076.193999999989</v>
      </c>
      <c r="J82" s="265">
        <f t="shared" si="23"/>
        <v>0.48486384429198759</v>
      </c>
      <c r="K82" s="395">
        <v>2169.0590999999999</v>
      </c>
      <c r="L82" s="396">
        <f t="shared" si="24"/>
        <v>0.14558833064470991</v>
      </c>
      <c r="M82" s="801"/>
      <c r="N82" s="801"/>
    </row>
    <row r="83" spans="1:14" ht="18.75" hidden="1" outlineLevel="1">
      <c r="A83" s="272">
        <f t="shared" si="9"/>
        <v>45949</v>
      </c>
      <c r="B83" s="419">
        <v>8298386.9299999997</v>
      </c>
      <c r="C83" s="420">
        <v>20065.732600000007</v>
      </c>
      <c r="D83" s="359">
        <f t="shared" si="20"/>
        <v>2.4180280781387967E-3</v>
      </c>
      <c r="E83" s="420">
        <v>58765.759800000007</v>
      </c>
      <c r="F83" s="265">
        <f t="shared" si="21"/>
        <v>7.0815883009205513E-3</v>
      </c>
      <c r="G83" s="419">
        <v>5008.6413999999995</v>
      </c>
      <c r="H83" s="265">
        <f t="shared" si="22"/>
        <v>0.24961168873545131</v>
      </c>
      <c r="I83" s="271">
        <v>23916.973000000002</v>
      </c>
      <c r="J83" s="265">
        <f t="shared" si="23"/>
        <v>0.40698823739193785</v>
      </c>
      <c r="K83" s="395">
        <v>2224.8310999999999</v>
      </c>
      <c r="L83" s="396">
        <f t="shared" si="24"/>
        <v>0.11087714285597522</v>
      </c>
      <c r="M83" s="801"/>
      <c r="N83" s="801"/>
    </row>
    <row r="84" spans="1:14" ht="18.75" hidden="1" outlineLevel="1">
      <c r="A84" s="272">
        <f t="shared" si="9"/>
        <v>45950</v>
      </c>
      <c r="B84" s="419">
        <v>8053773.8099999996</v>
      </c>
      <c r="C84" s="420">
        <v>19458.182500000003</v>
      </c>
      <c r="D84" s="359">
        <f t="shared" si="20"/>
        <v>2.4160329007302979E-3</v>
      </c>
      <c r="E84" s="420">
        <v>56650.925300000017</v>
      </c>
      <c r="F84" s="265">
        <f t="shared" si="21"/>
        <v>7.034084472258108E-3</v>
      </c>
      <c r="G84" s="419">
        <v>4461.3117000000002</v>
      </c>
      <c r="H84" s="265">
        <f t="shared" si="22"/>
        <v>0.22927689675024887</v>
      </c>
      <c r="I84" s="271">
        <v>23578.299600000002</v>
      </c>
      <c r="J84" s="265">
        <f t="shared" si="23"/>
        <v>0.41620325661300356</v>
      </c>
      <c r="K84" s="395">
        <v>2392.7263000000003</v>
      </c>
      <c r="L84" s="396">
        <f t="shared" si="24"/>
        <v>0.12296761529500506</v>
      </c>
      <c r="M84" s="801"/>
      <c r="N84" s="801"/>
    </row>
    <row r="85" spans="1:14" ht="18.75" hidden="1" outlineLevel="1">
      <c r="A85" s="272">
        <f t="shared" si="9"/>
        <v>45951</v>
      </c>
      <c r="B85" s="419">
        <v>7924086.5899999999</v>
      </c>
      <c r="C85" s="420">
        <v>19129.5249</v>
      </c>
      <c r="D85" s="359">
        <f t="shared" si="20"/>
        <v>2.4140984178720338E-3</v>
      </c>
      <c r="E85" s="420">
        <v>55800.231700000033</v>
      </c>
      <c r="F85" s="265">
        <f t="shared" si="21"/>
        <v>7.0418503213251779E-3</v>
      </c>
      <c r="G85" s="419">
        <v>5246.0432999999994</v>
      </c>
      <c r="H85" s="265">
        <f t="shared" si="22"/>
        <v>0.27423803400365682</v>
      </c>
      <c r="I85" s="271">
        <v>21712.643500000017</v>
      </c>
      <c r="J85" s="265">
        <f t="shared" si="23"/>
        <v>0.38911385918134106</v>
      </c>
      <c r="K85" s="395">
        <v>3071.7185999999997</v>
      </c>
      <c r="L85" s="396">
        <f t="shared" si="24"/>
        <v>0.16057474589972695</v>
      </c>
      <c r="M85" s="801">
        <f>SUM(C85:C91)</f>
        <v>116959.87459999998</v>
      </c>
      <c r="N85" s="801">
        <f>SUM(E85:E91)</f>
        <v>337397.90970000002</v>
      </c>
    </row>
    <row r="86" spans="1:14" ht="18.75" hidden="1" outlineLevel="1">
      <c r="A86" s="274">
        <f t="shared" si="9"/>
        <v>45952</v>
      </c>
      <c r="B86" s="419">
        <v>7371808.3499999996</v>
      </c>
      <c r="C86" s="420">
        <v>17778.550499999998</v>
      </c>
      <c r="D86" s="359">
        <f t="shared" si="20"/>
        <v>2.4116946149312195E-3</v>
      </c>
      <c r="E86" s="420">
        <v>51350.229499999987</v>
      </c>
      <c r="F86" s="265">
        <f t="shared" si="21"/>
        <v>6.9657575267810627E-3</v>
      </c>
      <c r="G86" s="419">
        <v>4403.5826999999999</v>
      </c>
      <c r="H86" s="265">
        <f t="shared" si="22"/>
        <v>0.24769076084127334</v>
      </c>
      <c r="I86" s="271">
        <v>24700.260299999987</v>
      </c>
      <c r="J86" s="265">
        <f t="shared" si="23"/>
        <v>0.48101557754478963</v>
      </c>
      <c r="K86" s="395">
        <v>3602.6160999999997</v>
      </c>
      <c r="L86" s="396">
        <f t="shared" si="24"/>
        <v>0.20263834782256293</v>
      </c>
      <c r="M86" s="801"/>
      <c r="N86" s="801"/>
    </row>
    <row r="87" spans="1:14" ht="18.75" hidden="1" outlineLevel="1">
      <c r="A87" s="272">
        <f t="shared" si="9"/>
        <v>45953</v>
      </c>
      <c r="B87" s="419">
        <v>5768650.54</v>
      </c>
      <c r="C87" s="420">
        <v>13903.512699999994</v>
      </c>
      <c r="D87" s="359">
        <f t="shared" si="20"/>
        <v>2.4101846009898864E-3</v>
      </c>
      <c r="E87" s="420">
        <v>39760.066400000011</v>
      </c>
      <c r="F87" s="265">
        <f t="shared" si="21"/>
        <v>6.8924380362967892E-3</v>
      </c>
      <c r="G87" s="419">
        <v>3914.8968999999997</v>
      </c>
      <c r="H87" s="265">
        <f t="shared" si="22"/>
        <v>0.28157610126827887</v>
      </c>
      <c r="I87" s="271">
        <v>16431.434500000007</v>
      </c>
      <c r="J87" s="265">
        <f t="shared" si="23"/>
        <v>0.41326476507091553</v>
      </c>
      <c r="K87" s="395">
        <v>2545.6025</v>
      </c>
      <c r="L87" s="396">
        <f t="shared" si="24"/>
        <v>0.18309060126941884</v>
      </c>
      <c r="M87" s="801"/>
      <c r="N87" s="801"/>
    </row>
    <row r="88" spans="1:14" ht="18.75" hidden="1" outlineLevel="1">
      <c r="A88" s="272">
        <f t="shared" si="9"/>
        <v>45954</v>
      </c>
      <c r="B88" s="419">
        <v>5491721.6600000001</v>
      </c>
      <c r="C88" s="420">
        <v>13237.791399999995</v>
      </c>
      <c r="D88" s="359">
        <f t="shared" si="20"/>
        <v>2.4104993332819411E-3</v>
      </c>
      <c r="E88" s="420">
        <v>37833.865600000005</v>
      </c>
      <c r="F88" s="265">
        <f t="shared" si="21"/>
        <v>6.8892540340436707E-3</v>
      </c>
      <c r="G88" s="419">
        <v>3983.0650000000001</v>
      </c>
      <c r="H88" s="265">
        <f t="shared" si="22"/>
        <v>0.30088591666431619</v>
      </c>
      <c r="I88" s="271">
        <v>17376.096800000007</v>
      </c>
      <c r="J88" s="265">
        <f t="shared" si="23"/>
        <v>0.45927363023671586</v>
      </c>
      <c r="K88" s="395">
        <v>2552.2157000000002</v>
      </c>
      <c r="L88" s="396">
        <f t="shared" si="24"/>
        <v>0.19279769735607113</v>
      </c>
      <c r="M88" s="801"/>
      <c r="N88" s="801"/>
    </row>
    <row r="89" spans="1:14" ht="18.75" hidden="1" outlineLevel="1">
      <c r="A89" s="272">
        <f t="shared" si="9"/>
        <v>45955</v>
      </c>
      <c r="B89" s="419">
        <v>5829561.6500000004</v>
      </c>
      <c r="C89" s="420">
        <v>14059.570999999996</v>
      </c>
      <c r="D89" s="359">
        <f t="shared" si="20"/>
        <v>2.4117715609028676E-3</v>
      </c>
      <c r="E89" s="420">
        <v>40239.846899999975</v>
      </c>
      <c r="F89" s="265">
        <f t="shared" si="21"/>
        <v>6.9027225915005075E-3</v>
      </c>
      <c r="G89" s="419">
        <v>3239.9346999999998</v>
      </c>
      <c r="H89" s="265">
        <f t="shared" si="22"/>
        <v>0.23044335421045212</v>
      </c>
      <c r="I89" s="271">
        <v>18249.356199999969</v>
      </c>
      <c r="J89" s="265">
        <f t="shared" si="23"/>
        <v>0.45351455350591757</v>
      </c>
      <c r="K89" s="395">
        <v>2261.4255000000003</v>
      </c>
      <c r="L89" s="396">
        <f t="shared" si="24"/>
        <v>0.16084598171594289</v>
      </c>
      <c r="M89" s="801"/>
      <c r="N89" s="801"/>
    </row>
    <row r="90" spans="1:14" ht="18.75" hidden="1" outlineLevel="1">
      <c r="A90" s="272">
        <f t="shared" si="9"/>
        <v>45956</v>
      </c>
      <c r="B90" s="419">
        <v>8112299.6200000001</v>
      </c>
      <c r="C90" s="420">
        <v>19588.268000000004</v>
      </c>
      <c r="D90" s="359">
        <f t="shared" si="20"/>
        <v>2.4146381319185058E-3</v>
      </c>
      <c r="E90" s="420">
        <v>56786.560799999985</v>
      </c>
      <c r="F90" s="265">
        <f t="shared" si="21"/>
        <v>7.0000571305328567E-3</v>
      </c>
      <c r="G90" s="419">
        <v>4107.7452999999996</v>
      </c>
      <c r="H90" s="265">
        <f t="shared" si="22"/>
        <v>0.20970436487799732</v>
      </c>
      <c r="I90" s="271">
        <v>18544.589600000007</v>
      </c>
      <c r="J90" s="265">
        <f t="shared" si="23"/>
        <v>0.32656652099980693</v>
      </c>
      <c r="K90" s="395">
        <v>2946.0472</v>
      </c>
      <c r="L90" s="396">
        <f t="shared" si="24"/>
        <v>0.15039855489010051</v>
      </c>
      <c r="M90" s="801"/>
      <c r="N90" s="801"/>
    </row>
    <row r="91" spans="1:14" ht="18.75" hidden="1" outlineLevel="1">
      <c r="A91" s="272">
        <f t="shared" si="9"/>
        <v>45957</v>
      </c>
      <c r="B91" s="419">
        <v>7975849.5499999998</v>
      </c>
      <c r="C91" s="420">
        <v>19262.6561</v>
      </c>
      <c r="D91" s="359">
        <f t="shared" si="20"/>
        <v>2.4151228003040756E-3</v>
      </c>
      <c r="E91" s="420">
        <v>55627.108799999995</v>
      </c>
      <c r="F91" s="265">
        <f t="shared" si="21"/>
        <v>6.9744430923975986E-3</v>
      </c>
      <c r="G91" s="419">
        <v>4361.9453999999996</v>
      </c>
      <c r="H91" s="265">
        <f t="shared" si="22"/>
        <v>0.22644568731100378</v>
      </c>
      <c r="I91" s="271">
        <v>21811.582299999987</v>
      </c>
      <c r="J91" s="265">
        <f t="shared" si="23"/>
        <v>0.39210346844414806</v>
      </c>
      <c r="K91" s="395">
        <v>2963.9376999999999</v>
      </c>
      <c r="L91" s="396">
        <f t="shared" si="24"/>
        <v>0.15386962652570016</v>
      </c>
      <c r="M91" s="801"/>
      <c r="N91" s="801"/>
    </row>
    <row r="92" spans="1:14" ht="18.75" hidden="1" outlineLevel="1">
      <c r="A92" s="272">
        <f t="shared" si="9"/>
        <v>45958</v>
      </c>
      <c r="B92" s="419">
        <v>8366217.1600000001</v>
      </c>
      <c r="C92" s="420">
        <v>20243.753600000007</v>
      </c>
      <c r="D92" s="359">
        <f t="shared" si="20"/>
        <v>2.4197021440930428E-3</v>
      </c>
      <c r="E92" s="420">
        <v>58897.644800000009</v>
      </c>
      <c r="F92" s="265">
        <f t="shared" si="21"/>
        <v>7.0399373663879421E-3</v>
      </c>
      <c r="G92" s="419">
        <v>3924.6443999999992</v>
      </c>
      <c r="H92" s="265">
        <f t="shared" si="22"/>
        <v>0.19386940176944248</v>
      </c>
      <c r="I92" s="271">
        <v>19792.090099999983</v>
      </c>
      <c r="J92" s="265">
        <f t="shared" si="23"/>
        <v>0.33604213151830442</v>
      </c>
      <c r="K92" s="395">
        <v>3132.8203999999996</v>
      </c>
      <c r="L92" s="396">
        <f t="shared" si="24"/>
        <v>0.15475491659807589</v>
      </c>
      <c r="M92" s="801">
        <f>SUM(C92:C98)</f>
        <v>121315.06759999999</v>
      </c>
      <c r="N92" s="801">
        <f>SUM(E92:E98)</f>
        <v>347005.49950000003</v>
      </c>
    </row>
    <row r="93" spans="1:14" ht="18.75" hidden="1" outlineLevel="1">
      <c r="A93" s="274">
        <f t="shared" si="9"/>
        <v>45959</v>
      </c>
      <c r="B93" s="419">
        <v>7818037.5599999996</v>
      </c>
      <c r="C93" s="420">
        <v>18907.096399999991</v>
      </c>
      <c r="D93" s="359">
        <f t="shared" si="20"/>
        <v>2.4183941628441079E-3</v>
      </c>
      <c r="E93" s="420">
        <v>54458.920299999991</v>
      </c>
      <c r="F93" s="265">
        <f t="shared" si="21"/>
        <v>6.9658043827561236E-3</v>
      </c>
      <c r="G93" s="419">
        <v>4934.7965000000004</v>
      </c>
      <c r="H93" s="265">
        <f t="shared" si="22"/>
        <v>0.26100234513005405</v>
      </c>
      <c r="I93" s="271">
        <v>23955.918100000003</v>
      </c>
      <c r="J93" s="265">
        <f t="shared" si="23"/>
        <v>0.43988969975961872</v>
      </c>
      <c r="K93" s="395">
        <v>2184.9313000000002</v>
      </c>
      <c r="L93" s="396">
        <f t="shared" si="24"/>
        <v>0.1155614407297358</v>
      </c>
      <c r="M93" s="801"/>
      <c r="N93" s="801"/>
    </row>
    <row r="94" spans="1:14" ht="18.75" hidden="1" outlineLevel="1">
      <c r="A94" s="272">
        <f t="shared" si="9"/>
        <v>45960</v>
      </c>
      <c r="B94" s="419">
        <v>6961611.0599999996</v>
      </c>
      <c r="C94" s="420">
        <v>16801.909599999999</v>
      </c>
      <c r="D94" s="359">
        <f t="shared" si="20"/>
        <v>2.4135088063940188E-3</v>
      </c>
      <c r="E94" s="420">
        <v>47298.633000000045</v>
      </c>
      <c r="F94" s="265">
        <f t="shared" si="21"/>
        <v>6.7942079200270702E-3</v>
      </c>
      <c r="G94" s="419">
        <v>4017.5042999999991</v>
      </c>
      <c r="H94" s="265">
        <f t="shared" si="22"/>
        <v>0.23910998187967869</v>
      </c>
      <c r="I94" s="271">
        <v>19040.424400000018</v>
      </c>
      <c r="J94" s="265">
        <f t="shared" si="23"/>
        <v>0.40255760457178541</v>
      </c>
      <c r="K94" s="395">
        <v>2070.2055</v>
      </c>
      <c r="L94" s="396">
        <f t="shared" si="24"/>
        <v>0.12321251270153245</v>
      </c>
      <c r="M94" s="801"/>
      <c r="N94" s="801"/>
    </row>
    <row r="95" spans="1:14" ht="18.75" hidden="1" outlineLevel="1">
      <c r="A95" s="272">
        <v>45961</v>
      </c>
      <c r="B95" s="419">
        <v>5667008.7699999996</v>
      </c>
      <c r="C95" s="420">
        <v>13666.705700000002</v>
      </c>
      <c r="D95" s="359">
        <f t="shared" si="20"/>
        <v>2.411626001418735E-3</v>
      </c>
      <c r="E95" s="420">
        <v>38451.122199999969</v>
      </c>
      <c r="F95" s="265">
        <f t="shared" si="21"/>
        <v>6.7850825295264136E-3</v>
      </c>
      <c r="G95" s="419">
        <v>3924.0210999999999</v>
      </c>
      <c r="H95" s="265">
        <f t="shared" si="22"/>
        <v>0.28712267507157918</v>
      </c>
      <c r="I95" s="271">
        <v>14098.45279999999</v>
      </c>
      <c r="J95" s="265">
        <f t="shared" si="23"/>
        <v>0.36665907243664275</v>
      </c>
      <c r="K95" s="395">
        <v>2311.4058</v>
      </c>
      <c r="L95" s="396">
        <f t="shared" si="24"/>
        <v>0.1691267706159795</v>
      </c>
      <c r="M95" s="801"/>
      <c r="N95" s="801"/>
    </row>
    <row r="96" spans="1:14" ht="18.75" collapsed="1">
      <c r="A96" s="272">
        <v>45962</v>
      </c>
      <c r="B96" s="419">
        <v>5815672.8300000001</v>
      </c>
      <c r="C96" s="420">
        <v>14035.214599999996</v>
      </c>
      <c r="D96" s="359">
        <f t="shared" si="20"/>
        <v>2.4133432210284764E-3</v>
      </c>
      <c r="E96" s="420">
        <v>39390.465299999953</v>
      </c>
      <c r="F96" s="265">
        <f t="shared" si="21"/>
        <v>6.7731570278171845E-3</v>
      </c>
      <c r="G96" s="419">
        <v>3257.9741000000004</v>
      </c>
      <c r="H96" s="265">
        <f t="shared" si="22"/>
        <v>0.23212855612482058</v>
      </c>
      <c r="I96" s="271">
        <v>18136.33559999998</v>
      </c>
      <c r="J96" s="265">
        <f t="shared" si="23"/>
        <v>0.46042450785672751</v>
      </c>
      <c r="K96" s="395">
        <v>2148.1057999999998</v>
      </c>
      <c r="L96" s="396">
        <f t="shared" si="24"/>
        <v>0.15305115462929939</v>
      </c>
      <c r="M96" s="801"/>
      <c r="N96" s="801"/>
    </row>
    <row r="97" spans="1:14" ht="18.75">
      <c r="A97" s="272">
        <v>45963</v>
      </c>
      <c r="B97" s="419">
        <v>7928547.3200000003</v>
      </c>
      <c r="C97" s="420">
        <v>19154.468100000006</v>
      </c>
      <c r="D97" s="359">
        <f t="shared" si="20"/>
        <v>2.4158862054947041E-3</v>
      </c>
      <c r="E97" s="420">
        <v>55864.023700000027</v>
      </c>
      <c r="F97" s="265">
        <f t="shared" si="21"/>
        <v>7.0459343238175971E-3</v>
      </c>
      <c r="G97" s="419">
        <v>4317.6080000000002</v>
      </c>
      <c r="H97" s="265">
        <f t="shared" si="22"/>
        <v>0.22540996583455111</v>
      </c>
      <c r="I97" s="271">
        <v>25128.472999999991</v>
      </c>
      <c r="J97" s="265">
        <f t="shared" si="23"/>
        <v>0.4498149495092667</v>
      </c>
      <c r="K97" s="395">
        <v>2585.4429</v>
      </c>
      <c r="L97" s="396">
        <f t="shared" si="24"/>
        <v>0.13497857974975558</v>
      </c>
      <c r="M97" s="801"/>
      <c r="N97" s="801"/>
    </row>
    <row r="98" spans="1:14" ht="18.75">
      <c r="A98" s="272">
        <v>45964</v>
      </c>
      <c r="B98" s="419">
        <v>7665529.8399999999</v>
      </c>
      <c r="C98" s="420">
        <v>18505.919600000005</v>
      </c>
      <c r="D98" s="359">
        <f t="shared" si="20"/>
        <v>2.4141735778566882E-3</v>
      </c>
      <c r="E98" s="420">
        <v>52644.690199999983</v>
      </c>
      <c r="F98" s="265">
        <f t="shared" si="21"/>
        <v>6.867717078771424E-3</v>
      </c>
      <c r="G98" s="419">
        <v>3471.5847000000003</v>
      </c>
      <c r="H98" s="265">
        <f t="shared" si="22"/>
        <v>0.18759320125869344</v>
      </c>
      <c r="I98" s="271">
        <v>21197.294700000006</v>
      </c>
      <c r="J98" s="265">
        <f t="shared" si="23"/>
        <v>0.40264829405340508</v>
      </c>
      <c r="K98" s="395">
        <v>3042.0778999999998</v>
      </c>
      <c r="L98" s="396">
        <f t="shared" si="24"/>
        <v>0.16438404390344369</v>
      </c>
      <c r="M98" s="801"/>
      <c r="N98" s="801"/>
    </row>
    <row r="99" spans="1:14" ht="18.75">
      <c r="A99" s="272">
        <f>A98+1</f>
        <v>45965</v>
      </c>
      <c r="B99" s="419">
        <v>7349223.8499999996</v>
      </c>
      <c r="C99" s="420">
        <v>17726.381400000002</v>
      </c>
      <c r="D99" s="359">
        <f t="shared" si="20"/>
        <v>2.4120072761152872E-3</v>
      </c>
      <c r="E99" s="420">
        <v>49845.101099999971</v>
      </c>
      <c r="F99" s="265">
        <f t="shared" si="21"/>
        <v>6.7823626164278525E-3</v>
      </c>
      <c r="G99" s="419">
        <v>4108.4213</v>
      </c>
      <c r="H99" s="265">
        <f t="shared" si="22"/>
        <v>0.23176875230722496</v>
      </c>
      <c r="I99" s="271">
        <v>21190.75290000001</v>
      </c>
      <c r="J99" s="265">
        <f t="shared" si="23"/>
        <v>0.42513210791742223</v>
      </c>
      <c r="K99" s="395">
        <v>2865.8031000000001</v>
      </c>
      <c r="L99" s="396">
        <f t="shared" si="24"/>
        <v>0.16166881640039629</v>
      </c>
      <c r="M99" s="801">
        <f>SUM(C99:C105)</f>
        <v>115253.80680000001</v>
      </c>
      <c r="N99" s="801">
        <f>SUM(E99:E105)</f>
        <v>319861.44229999994</v>
      </c>
    </row>
    <row r="100" spans="1:14" ht="18.75">
      <c r="A100" s="274">
        <f t="shared" ref="A100:A126" si="28">A99+1</f>
        <v>45966</v>
      </c>
      <c r="B100" s="419">
        <v>7127957.1100000003</v>
      </c>
      <c r="C100" s="420">
        <v>17180.154900000005</v>
      </c>
      <c r="D100" s="359">
        <f t="shared" si="20"/>
        <v>2.4102494774972073E-3</v>
      </c>
      <c r="E100" s="420">
        <v>48366.523299999986</v>
      </c>
      <c r="F100" s="265">
        <f t="shared" si="21"/>
        <v>6.7854677790001438E-3</v>
      </c>
      <c r="G100" s="419">
        <v>3287.2097000000003</v>
      </c>
      <c r="H100" s="265">
        <f t="shared" si="22"/>
        <v>0.19133760546012302</v>
      </c>
      <c r="I100" s="271">
        <v>23169.700199999996</v>
      </c>
      <c r="J100" s="265">
        <f t="shared" si="23"/>
        <v>0.47904415325217314</v>
      </c>
      <c r="K100" s="395">
        <v>2837.8863000000001</v>
      </c>
      <c r="L100" s="396">
        <f t="shared" si="24"/>
        <v>0.16518397630978282</v>
      </c>
      <c r="M100" s="801"/>
      <c r="N100" s="801"/>
    </row>
    <row r="101" spans="1:14" ht="18.75">
      <c r="A101" s="272">
        <f t="shared" si="28"/>
        <v>45967</v>
      </c>
      <c r="B101" s="419">
        <v>6913191.3499999996</v>
      </c>
      <c r="C101" s="420">
        <v>16661.523800000003</v>
      </c>
      <c r="D101" s="359">
        <f t="shared" si="20"/>
        <v>2.4101059780444242E-3</v>
      </c>
      <c r="E101" s="420">
        <v>46619.401600000034</v>
      </c>
      <c r="F101" s="265">
        <f t="shared" si="21"/>
        <v>6.7435427778228703E-3</v>
      </c>
      <c r="G101" s="419">
        <v>3686.6724999999992</v>
      </c>
      <c r="H101" s="265">
        <f t="shared" si="22"/>
        <v>0.22126862730286401</v>
      </c>
      <c r="I101" s="271">
        <v>19068.756900000008</v>
      </c>
      <c r="J101" s="265">
        <f t="shared" si="23"/>
        <v>0.40903049472003505</v>
      </c>
      <c r="K101" s="395">
        <v>2481.3402000000001</v>
      </c>
      <c r="L101" s="396">
        <f t="shared" si="24"/>
        <v>0.14892636650676572</v>
      </c>
      <c r="M101" s="801"/>
      <c r="N101" s="801"/>
    </row>
    <row r="102" spans="1:14" ht="18.75">
      <c r="A102" s="272">
        <f t="shared" si="28"/>
        <v>45968</v>
      </c>
      <c r="B102" s="419">
        <v>5603642.5599999996</v>
      </c>
      <c r="C102" s="420">
        <v>13505.911700000002</v>
      </c>
      <c r="D102" s="359">
        <f t="shared" si="20"/>
        <v>2.4102022131832768E-3</v>
      </c>
      <c r="E102" s="420">
        <v>37690.469999999965</v>
      </c>
      <c r="F102" s="265">
        <f t="shared" si="21"/>
        <v>6.7260660537205941E-3</v>
      </c>
      <c r="G102" s="419">
        <v>3320.3935999999999</v>
      </c>
      <c r="H102" s="265">
        <f t="shared" si="22"/>
        <v>0.24584742398397283</v>
      </c>
      <c r="I102" s="271">
        <v>14225.791299999973</v>
      </c>
      <c r="J102" s="265">
        <f t="shared" si="23"/>
        <v>0.3774373548538924</v>
      </c>
      <c r="K102" s="395">
        <v>2278.1936999999998</v>
      </c>
      <c r="L102" s="396">
        <f t="shared" si="24"/>
        <v>0.16868122275669842</v>
      </c>
      <c r="M102" s="801"/>
      <c r="N102" s="801"/>
    </row>
    <row r="103" spans="1:14" ht="18.75">
      <c r="A103" s="272">
        <f t="shared" si="28"/>
        <v>45969</v>
      </c>
      <c r="B103" s="419">
        <v>5780178.1100000003</v>
      </c>
      <c r="C103" s="420">
        <v>13919.858100000001</v>
      </c>
      <c r="D103" s="359">
        <f t="shared" si="20"/>
        <v>2.4082057395286736E-3</v>
      </c>
      <c r="E103" s="420">
        <v>37314.859799999969</v>
      </c>
      <c r="F103" s="265">
        <f t="shared" si="21"/>
        <v>6.4556591665304178E-3</v>
      </c>
      <c r="G103" s="419">
        <v>3341.3963000000003</v>
      </c>
      <c r="H103" s="265">
        <f t="shared" si="22"/>
        <v>0.24004528465703254</v>
      </c>
      <c r="I103" s="271">
        <v>9805.0777999999627</v>
      </c>
      <c r="J103" s="265">
        <f t="shared" si="23"/>
        <v>0.26276603617307365</v>
      </c>
      <c r="K103" s="395">
        <v>2939.1158999999998</v>
      </c>
      <c r="L103" s="396">
        <f t="shared" si="24"/>
        <v>0.21114553603100303</v>
      </c>
      <c r="M103" s="801"/>
      <c r="N103" s="801"/>
    </row>
    <row r="104" spans="1:14" ht="18.75">
      <c r="A104" s="272">
        <f t="shared" si="28"/>
        <v>45970</v>
      </c>
      <c r="B104" s="419">
        <v>7525846.8600000003</v>
      </c>
      <c r="C104" s="420">
        <v>18149.676699999996</v>
      </c>
      <c r="D104" s="359">
        <f t="shared" si="20"/>
        <v>2.411645763942637E-3</v>
      </c>
      <c r="E104" s="420">
        <v>50318.59990000003</v>
      </c>
      <c r="F104" s="265">
        <f t="shared" si="21"/>
        <v>6.6861046784574127E-3</v>
      </c>
      <c r="G104" s="419">
        <v>5029.4258000000009</v>
      </c>
      <c r="H104" s="265">
        <f t="shared" si="22"/>
        <v>0.27710828590131314</v>
      </c>
      <c r="I104" s="271">
        <v>14381.3745</v>
      </c>
      <c r="J104" s="265">
        <f t="shared" si="23"/>
        <v>0.28580633262015687</v>
      </c>
      <c r="K104" s="395">
        <v>2457.5585000000001</v>
      </c>
      <c r="L104" s="396">
        <f t="shared" si="24"/>
        <v>0.1354050841026827</v>
      </c>
      <c r="M104" s="801"/>
      <c r="N104" s="801"/>
    </row>
    <row r="105" spans="1:14" ht="18.75">
      <c r="A105" s="272">
        <f t="shared" si="28"/>
        <v>45971</v>
      </c>
      <c r="B105" s="419">
        <v>7507764.6299999999</v>
      </c>
      <c r="C105" s="420">
        <v>18110.300199999994</v>
      </c>
      <c r="D105" s="359">
        <f t="shared" si="20"/>
        <v>2.4122093715663001E-3</v>
      </c>
      <c r="E105" s="420">
        <v>49706.486599999982</v>
      </c>
      <c r="F105" s="265">
        <f t="shared" si="21"/>
        <v>6.6206772654246069E-3</v>
      </c>
      <c r="G105" s="419">
        <v>3399.1507999999999</v>
      </c>
      <c r="H105" s="265">
        <f t="shared" si="22"/>
        <v>0.18769157675254886</v>
      </c>
      <c r="I105" s="271">
        <v>13739.986799999995</v>
      </c>
      <c r="J105" s="265">
        <f t="shared" si="23"/>
        <v>0.27642240962570869</v>
      </c>
      <c r="K105" s="395">
        <v>2547.1580999999996</v>
      </c>
      <c r="L105" s="396">
        <f t="shared" si="24"/>
        <v>0.14064692864671566</v>
      </c>
      <c r="M105" s="801"/>
      <c r="N105" s="801"/>
    </row>
    <row r="106" spans="1:14" ht="18.75">
      <c r="A106" s="272">
        <f t="shared" si="28"/>
        <v>45972</v>
      </c>
      <c r="B106" s="419">
        <v>7892278.2300000004</v>
      </c>
      <c r="C106" s="420">
        <v>19048.049699999992</v>
      </c>
      <c r="D106" s="359">
        <f t="shared" si="20"/>
        <v>2.4135045857348078E-3</v>
      </c>
      <c r="E106" s="420">
        <v>53002.85590000001</v>
      </c>
      <c r="F106" s="265">
        <f t="shared" si="21"/>
        <v>6.7157865391169825E-3</v>
      </c>
      <c r="G106" s="419">
        <v>4052.5230000000001</v>
      </c>
      <c r="H106" s="265">
        <f t="shared" si="22"/>
        <v>0.21275264732220861</v>
      </c>
      <c r="I106" s="271">
        <v>14638.448399999997</v>
      </c>
      <c r="J106" s="265">
        <f t="shared" si="23"/>
        <v>0.27618225756774728</v>
      </c>
      <c r="K106" s="395">
        <v>2840.9805000000001</v>
      </c>
      <c r="L106" s="396">
        <f t="shared" si="24"/>
        <v>0.14914810412322693</v>
      </c>
      <c r="M106" s="801">
        <f>SUM(C106:C112)</f>
        <v>117693.2077</v>
      </c>
      <c r="N106" s="801">
        <f>SUM(E106:E112)</f>
        <v>322522.22186999995</v>
      </c>
    </row>
    <row r="107" spans="1:14" ht="18.75">
      <c r="A107" s="274">
        <f t="shared" si="28"/>
        <v>45973</v>
      </c>
      <c r="B107" s="419">
        <v>7718236.96</v>
      </c>
      <c r="C107" s="420">
        <v>18618.806799999998</v>
      </c>
      <c r="D107" s="359">
        <f t="shared" si="20"/>
        <v>2.4123134462562547E-3</v>
      </c>
      <c r="E107" s="420">
        <v>51182.148099999984</v>
      </c>
      <c r="F107" s="265">
        <f t="shared" si="21"/>
        <v>6.6313263463214514E-3</v>
      </c>
      <c r="G107" s="419">
        <v>4317.9145000000008</v>
      </c>
      <c r="H107" s="265">
        <f t="shared" si="22"/>
        <v>0.23191145095291504</v>
      </c>
      <c r="I107" s="271">
        <v>18990.650099999988</v>
      </c>
      <c r="J107" s="265">
        <f t="shared" si="23"/>
        <v>0.37104050542966549</v>
      </c>
      <c r="K107" s="395">
        <v>2509.6064999999999</v>
      </c>
      <c r="L107" s="396">
        <f t="shared" si="24"/>
        <v>0.13478879323244281</v>
      </c>
      <c r="M107" s="801"/>
      <c r="N107" s="801"/>
    </row>
    <row r="108" spans="1:14" ht="18.75">
      <c r="A108" s="272">
        <f t="shared" si="28"/>
        <v>45974</v>
      </c>
      <c r="B108" s="419">
        <v>6852870.8700000001</v>
      </c>
      <c r="C108" s="420">
        <v>16504.859200000003</v>
      </c>
      <c r="D108" s="359">
        <f t="shared" si="20"/>
        <v>2.4084590988360478E-3</v>
      </c>
      <c r="E108" s="420">
        <v>45266.46699999999</v>
      </c>
      <c r="F108" s="265">
        <f t="shared" si="21"/>
        <v>6.6054749693539739E-3</v>
      </c>
      <c r="G108" s="419">
        <v>4274.6463000000003</v>
      </c>
      <c r="H108" s="265">
        <f t="shared" si="22"/>
        <v>0.25899320001469628</v>
      </c>
      <c r="I108" s="271">
        <v>14609.276000000011</v>
      </c>
      <c r="J108" s="265">
        <f t="shared" si="23"/>
        <v>0.32273947953570165</v>
      </c>
      <c r="K108" s="395">
        <v>2575.0527000000002</v>
      </c>
      <c r="L108" s="396">
        <f t="shared" si="24"/>
        <v>0.15601785321500955</v>
      </c>
      <c r="M108" s="801"/>
      <c r="N108" s="801"/>
    </row>
    <row r="109" spans="1:14" ht="18.75">
      <c r="A109" s="272">
        <f t="shared" si="28"/>
        <v>45975</v>
      </c>
      <c r="B109" s="419">
        <v>5531806.8099999996</v>
      </c>
      <c r="C109" s="420">
        <v>13296.348000000005</v>
      </c>
      <c r="D109" s="359">
        <f t="shared" si="20"/>
        <v>2.4036175623421683E-3</v>
      </c>
      <c r="E109" s="420">
        <v>36187.253200000021</v>
      </c>
      <c r="F109" s="265">
        <f t="shared" si="21"/>
        <v>6.5416697370167245E-3</v>
      </c>
      <c r="G109" s="419">
        <v>3259.3951999999999</v>
      </c>
      <c r="H109" s="265">
        <f t="shared" si="22"/>
        <v>0.24513461891942048</v>
      </c>
      <c r="I109" s="271">
        <v>14864.755500000021</v>
      </c>
      <c r="J109" s="265">
        <f t="shared" si="23"/>
        <v>0.41077324708358942</v>
      </c>
      <c r="K109" s="395">
        <v>1969.1824999999999</v>
      </c>
      <c r="L109" s="396">
        <f t="shared" si="24"/>
        <v>0.14809950070500555</v>
      </c>
      <c r="M109" s="801"/>
      <c r="N109" s="801"/>
    </row>
    <row r="110" spans="1:14" ht="18.75">
      <c r="A110" s="272">
        <f t="shared" si="28"/>
        <v>45976</v>
      </c>
      <c r="B110" s="419">
        <v>5804601.4400000004</v>
      </c>
      <c r="C110" s="420">
        <v>13967.549300000001</v>
      </c>
      <c r="D110" s="359">
        <f t="shared" si="20"/>
        <v>2.4062891215490584E-3</v>
      </c>
      <c r="E110" s="420">
        <v>38090.800600000002</v>
      </c>
      <c r="F110" s="265">
        <f t="shared" si="21"/>
        <v>6.5621733022896396E-3</v>
      </c>
      <c r="G110" s="419">
        <v>3507.9432999999995</v>
      </c>
      <c r="H110" s="265">
        <f t="shared" si="22"/>
        <v>0.25114951983738476</v>
      </c>
      <c r="I110" s="271">
        <v>12527.276300000009</v>
      </c>
      <c r="J110" s="265">
        <f t="shared" si="23"/>
        <v>0.32887931213501476</v>
      </c>
      <c r="K110" s="395">
        <v>1840.8033999999998</v>
      </c>
      <c r="L110" s="396">
        <f t="shared" si="24"/>
        <v>0.13179143745710636</v>
      </c>
      <c r="M110" s="801"/>
      <c r="N110" s="801"/>
    </row>
    <row r="111" spans="1:14" ht="18.75">
      <c r="A111" s="272">
        <f t="shared" si="28"/>
        <v>45977</v>
      </c>
      <c r="B111" s="419">
        <v>7668946.8600000003</v>
      </c>
      <c r="C111" s="420">
        <v>18499.1793</v>
      </c>
      <c r="D111" s="359">
        <f t="shared" si="20"/>
        <v>2.4122189966511256E-3</v>
      </c>
      <c r="E111" s="420">
        <v>50963.255469999931</v>
      </c>
      <c r="F111" s="265">
        <f t="shared" si="21"/>
        <v>6.6454046951108913E-3</v>
      </c>
      <c r="G111" s="419">
        <v>3969.0810000000001</v>
      </c>
      <c r="H111" s="265">
        <f t="shared" si="22"/>
        <v>0.21455443701764651</v>
      </c>
      <c r="I111" s="271">
        <v>10961.861099999998</v>
      </c>
      <c r="J111" s="265">
        <f t="shared" si="23"/>
        <v>0.21509342366193257</v>
      </c>
      <c r="K111" s="395">
        <v>2863.5285000000003</v>
      </c>
      <c r="L111" s="396">
        <f t="shared" si="24"/>
        <v>0.15479219124061361</v>
      </c>
      <c r="M111" s="801"/>
      <c r="N111" s="801"/>
    </row>
    <row r="112" spans="1:14" ht="18.75">
      <c r="A112" s="272">
        <f t="shared" si="28"/>
        <v>45978</v>
      </c>
      <c r="B112" s="419">
        <v>7351435.5099999998</v>
      </c>
      <c r="C112" s="420">
        <v>17758.415399999998</v>
      </c>
      <c r="D112" s="359">
        <f t="shared" si="20"/>
        <v>2.4156391463740117E-3</v>
      </c>
      <c r="E112" s="420">
        <v>47829.441600000027</v>
      </c>
      <c r="F112" s="265">
        <f t="shared" si="21"/>
        <v>6.506136323298853E-3</v>
      </c>
      <c r="G112" s="419">
        <v>3473.8088000000002</v>
      </c>
      <c r="H112" s="265">
        <f t="shared" si="22"/>
        <v>0.19561479567597009</v>
      </c>
      <c r="I112" s="271">
        <v>16039.125699999991</v>
      </c>
      <c r="J112" s="265">
        <f t="shared" si="23"/>
        <v>0.33534001576133771</v>
      </c>
      <c r="K112" s="395">
        <v>2510.3845000000001</v>
      </c>
      <c r="L112" s="396">
        <f t="shared" si="24"/>
        <v>0.14136309143889045</v>
      </c>
      <c r="M112" s="801"/>
      <c r="N112" s="801"/>
    </row>
    <row r="113" spans="1:14" ht="18.75">
      <c r="A113" s="272">
        <f t="shared" si="28"/>
        <v>45979</v>
      </c>
      <c r="B113" s="419">
        <f>'[2]1118分析標準表'!$C$3</f>
        <v>7627557.75</v>
      </c>
      <c r="C113" s="420">
        <f>VLOOKUP("總計",'[2]1118'!$N:$Q,4,0)</f>
        <v>18426.3243</v>
      </c>
      <c r="D113" s="359">
        <f t="shared" si="20"/>
        <v>2.4157567735229538E-3</v>
      </c>
      <c r="E113" s="420">
        <f>VLOOKUP("總計",'[2]1118'!$N:$R,5,0)</f>
        <v>49931.627100000027</v>
      </c>
      <c r="F113" s="265">
        <f t="shared" si="21"/>
        <v>6.546214232202965E-3</v>
      </c>
      <c r="G113" s="419">
        <f>'[2]1118分析標準表'!$H$5</f>
        <v>4062.7113000000004</v>
      </c>
      <c r="H113" s="265">
        <f t="shared" si="22"/>
        <v>0.22048408753991161</v>
      </c>
      <c r="I113" s="271">
        <f>'[2]1118分析標準表'!$J$5</f>
        <v>25174.594899999993</v>
      </c>
      <c r="J113" s="265">
        <f t="shared" si="23"/>
        <v>0.50418134481341548</v>
      </c>
      <c r="K113" s="395">
        <f>'[2]1118分析標準表'!$L$5</f>
        <v>2587.6761000000001</v>
      </c>
      <c r="L113" s="396">
        <f t="shared" si="24"/>
        <v>0.14043365664632312</v>
      </c>
      <c r="M113" s="801">
        <f>SUM(C113:C119)</f>
        <v>113679.3702</v>
      </c>
      <c r="N113" s="801">
        <f>SUM(E113:E119)</f>
        <v>308089.50649999996</v>
      </c>
    </row>
    <row r="114" spans="1:14" ht="18.75">
      <c r="A114" s="274">
        <f t="shared" si="28"/>
        <v>45980</v>
      </c>
      <c r="B114" s="419">
        <f>'[2]1119分析標準表'!$C$3</f>
        <v>7200454.7699999996</v>
      </c>
      <c r="C114" s="420">
        <f>VLOOKUP("總計",'[2]1119'!$N:$Q,4,0)</f>
        <v>17380.957500000004</v>
      </c>
      <c r="D114" s="359">
        <f t="shared" si="20"/>
        <v>2.4138694089734566E-3</v>
      </c>
      <c r="E114" s="420">
        <f>VLOOKUP("總計",'[2]1119'!$N:$R,5,0)</f>
        <v>46475.316600000013</v>
      </c>
      <c r="F114" s="265">
        <f t="shared" si="21"/>
        <v>6.4544974011412357E-3</v>
      </c>
      <c r="G114" s="419">
        <f>'[2]1119分析標準表'!$H$5</f>
        <v>3335.4909999999995</v>
      </c>
      <c r="H114" s="265">
        <f t="shared" si="22"/>
        <v>0.19190490512389774</v>
      </c>
      <c r="I114" s="271">
        <f>'[2]1119分析標準表'!$J$5</f>
        <v>18778.384000000005</v>
      </c>
      <c r="J114" s="265">
        <f t="shared" si="23"/>
        <v>0.40405069559009738</v>
      </c>
      <c r="K114" s="395">
        <f>'[2]1119分析標準表'!$L$5</f>
        <v>2534.0035000000003</v>
      </c>
      <c r="L114" s="396">
        <f t="shared" si="24"/>
        <v>0.14579193925305897</v>
      </c>
      <c r="M114" s="801"/>
      <c r="N114" s="801"/>
    </row>
    <row r="115" spans="1:14" ht="18.75">
      <c r="A115" s="272">
        <f t="shared" si="28"/>
        <v>45981</v>
      </c>
      <c r="B115" s="419">
        <f>'[2]1120分析標準表'!$C$3</f>
        <v>6637138.9699999997</v>
      </c>
      <c r="C115" s="420">
        <f>VLOOKUP("總計",'[2]1120'!$N:$Q,4,0)</f>
        <v>16024.057100000004</v>
      </c>
      <c r="D115" s="359">
        <f t="shared" si="20"/>
        <v>2.4143018810407709E-3</v>
      </c>
      <c r="E115" s="420">
        <f>VLOOKUP("總計",'[2]1120'!$N:$R,5,0)</f>
        <v>43770.27049999997</v>
      </c>
      <c r="F115" s="265">
        <f t="shared" si="21"/>
        <v>6.5947497404894584E-3</v>
      </c>
      <c r="G115" s="419">
        <f>'[2]1120分析標準表'!$H$5</f>
        <v>4569.6444000000001</v>
      </c>
      <c r="H115" s="265">
        <f t="shared" si="22"/>
        <v>0.28517399629086437</v>
      </c>
      <c r="I115" s="271">
        <f>'[2]1120分析標準表'!$J$5</f>
        <v>13100.235899999983</v>
      </c>
      <c r="J115" s="265">
        <f t="shared" si="23"/>
        <v>0.29929529222351942</v>
      </c>
      <c r="K115" s="395">
        <f>'[2]1120分析標準表'!$L$5</f>
        <v>2043.9107000000001</v>
      </c>
      <c r="L115" s="396">
        <f t="shared" si="24"/>
        <v>0.1275526345946433</v>
      </c>
      <c r="M115" s="801"/>
      <c r="N115" s="801"/>
    </row>
    <row r="116" spans="1:14" ht="18.75">
      <c r="A116" s="272">
        <f t="shared" si="28"/>
        <v>45982</v>
      </c>
      <c r="B116" s="419">
        <f>'[2]1121分析標準表'!$C$3</f>
        <v>5331233.07</v>
      </c>
      <c r="C116" s="420">
        <f>VLOOKUP("總計",'[2]1121'!$N:$Q,4,0)</f>
        <v>12892.257399999999</v>
      </c>
      <c r="D116" s="359">
        <f t="shared" si="20"/>
        <v>2.4182505680622958E-3</v>
      </c>
      <c r="E116" s="420">
        <f>VLOOKUP("總計",'[2]1121'!$N:$R,5,0)</f>
        <v>34343.783599999981</v>
      </c>
      <c r="F116" s="265">
        <f t="shared" si="21"/>
        <v>6.4419962791084613E-3</v>
      </c>
      <c r="G116" s="419">
        <f>'[2]1121分析標準表'!$H$5</f>
        <v>3956.3712000000005</v>
      </c>
      <c r="H116" s="265">
        <f t="shared" si="22"/>
        <v>0.30687963149106851</v>
      </c>
      <c r="I116" s="271">
        <f>'[2]1121分析標準表'!$J$5</f>
        <v>11874.932700000007</v>
      </c>
      <c r="J116" s="265">
        <f t="shared" si="23"/>
        <v>0.34576658292244811</v>
      </c>
      <c r="K116" s="395">
        <f>'[2]1121分析標準表'!$L$5</f>
        <v>1563.6890999999998</v>
      </c>
      <c r="L116" s="396">
        <f t="shared" si="24"/>
        <v>0.12128900715246346</v>
      </c>
      <c r="M116" s="801"/>
      <c r="N116" s="801"/>
    </row>
    <row r="117" spans="1:14" ht="18.75">
      <c r="A117" s="272">
        <f t="shared" si="28"/>
        <v>45983</v>
      </c>
      <c r="B117" s="419">
        <f>'[2]1122分析標準表'!$C$3</f>
        <v>5478293.1799999997</v>
      </c>
      <c r="C117" s="420">
        <f>VLOOKUP("總計",'[2]1122'!$N:$Q,4,0)</f>
        <v>13233.925999999999</v>
      </c>
      <c r="D117" s="359">
        <f t="shared" si="20"/>
        <v>2.4157024031342552E-3</v>
      </c>
      <c r="E117" s="420">
        <f>VLOOKUP("總計",'[2]1122'!$N:$R,5,0)</f>
        <v>36275.470499999989</v>
      </c>
      <c r="F117" s="265">
        <f t="shared" si="21"/>
        <v>6.6216738148358809E-3</v>
      </c>
      <c r="G117" s="419">
        <f>'[2]1122分析標準表'!$H$5</f>
        <v>3497.5728000000004</v>
      </c>
      <c r="H117" s="265">
        <f t="shared" si="22"/>
        <v>0.26428837519569026</v>
      </c>
      <c r="I117" s="271">
        <f>'[2]1122分析標準表'!$J$5</f>
        <v>13760.047799999997</v>
      </c>
      <c r="J117" s="265">
        <f t="shared" si="23"/>
        <v>0.3793210015015519</v>
      </c>
      <c r="K117" s="395">
        <f>'[2]1122分析標準表'!$L$5</f>
        <v>1269.7556</v>
      </c>
      <c r="L117" s="396">
        <f t="shared" si="24"/>
        <v>9.5947007713357318E-2</v>
      </c>
      <c r="M117" s="801"/>
      <c r="N117" s="801"/>
    </row>
    <row r="118" spans="1:14" ht="18.75">
      <c r="A118" s="272">
        <f t="shared" si="28"/>
        <v>45984</v>
      </c>
      <c r="B118" s="419">
        <f>'[2]1123分析標準表'!$C$3</f>
        <v>7483205.5099999998</v>
      </c>
      <c r="C118" s="420">
        <f>VLOOKUP("總計",'[2]1123'!$N:$Q,4,0)</f>
        <v>18110.858099999994</v>
      </c>
      <c r="D118" s="359">
        <f t="shared" si="20"/>
        <v>2.4202005511940023E-3</v>
      </c>
      <c r="E118" s="420">
        <f>VLOOKUP("總計",'[2]1123'!$N:$R,5,0)</f>
        <v>49899.199499999973</v>
      </c>
      <c r="F118" s="265">
        <f t="shared" si="21"/>
        <v>6.6681583758882992E-3</v>
      </c>
      <c r="G118" s="419">
        <f>'[2]1123分析標準表'!$H$5</f>
        <v>3672.9434000000001</v>
      </c>
      <c r="H118" s="265">
        <f t="shared" si="22"/>
        <v>0.20280338897912303</v>
      </c>
      <c r="I118" s="271">
        <f>'[2]1123分析標準表'!$J$5</f>
        <v>12654.016900000013</v>
      </c>
      <c r="J118" s="265">
        <f t="shared" si="23"/>
        <v>0.25359158116354191</v>
      </c>
      <c r="K118" s="395">
        <f>'[2]1123分析標準表'!$L$5</f>
        <v>2256.6915000000004</v>
      </c>
      <c r="L118" s="396">
        <f t="shared" si="24"/>
        <v>0.1246043388744789</v>
      </c>
      <c r="M118" s="801"/>
      <c r="N118" s="801"/>
    </row>
    <row r="119" spans="1:14" ht="18.75">
      <c r="A119" s="272">
        <f t="shared" si="28"/>
        <v>45985</v>
      </c>
      <c r="B119" s="419">
        <f>'[2]1124分析標準表'!$C$3</f>
        <v>7284382.4299999997</v>
      </c>
      <c r="C119" s="420">
        <f>VLOOKUP("總計",'[2]1124'!$N:$Q,4,0)</f>
        <v>17610.989799999996</v>
      </c>
      <c r="D119" s="359">
        <f t="shared" si="20"/>
        <v>2.4176366314144762E-3</v>
      </c>
      <c r="E119" s="420">
        <f>VLOOKUP("總計",'[2]1124'!$N:$R,5,0)</f>
        <v>47393.838700000022</v>
      </c>
      <c r="F119" s="265">
        <f t="shared" si="21"/>
        <v>6.506226046673942E-3</v>
      </c>
      <c r="G119" s="419">
        <f>'[2]1124分析標準表'!$H$5</f>
        <v>3802.4933999999998</v>
      </c>
      <c r="H119" s="265">
        <f t="shared" si="22"/>
        <v>0.21591593903484066</v>
      </c>
      <c r="I119" s="271">
        <f>'[2]1124分析標準表'!$J$5</f>
        <v>19872.829100000006</v>
      </c>
      <c r="J119" s="265">
        <f t="shared" si="23"/>
        <v>0.41931250232321859</v>
      </c>
      <c r="K119" s="395">
        <f>'[2]1124分析標準表'!$L$5</f>
        <v>2260.0809000000004</v>
      </c>
      <c r="L119" s="396">
        <f t="shared" si="24"/>
        <v>0.12833355340424993</v>
      </c>
      <c r="M119" s="801"/>
      <c r="N119" s="801"/>
    </row>
    <row r="120" spans="1:14" ht="18.75">
      <c r="A120" s="272">
        <f t="shared" si="28"/>
        <v>45986</v>
      </c>
      <c r="B120" s="419">
        <v>8839575.7799999993</v>
      </c>
      <c r="C120" s="420">
        <v>21601.516299999992</v>
      </c>
      <c r="D120" s="359">
        <f t="shared" si="20"/>
        <v>2.4437277124626892E-3</v>
      </c>
      <c r="E120" s="420">
        <v>67076.143199999991</v>
      </c>
      <c r="F120" s="265">
        <f t="shared" ref="F120:F126" si="29">E120/B120</f>
        <v>7.5881631505171614E-3</v>
      </c>
      <c r="G120" s="419">
        <v>6164.1679999999997</v>
      </c>
      <c r="H120" s="265">
        <f t="shared" ref="H120:H126" si="30">G120/C120</f>
        <v>0.28535811627260638</v>
      </c>
      <c r="I120" s="271">
        <v>32464.572799999994</v>
      </c>
      <c r="J120" s="265">
        <f t="shared" ref="J120:J126" si="31">I120/E120</f>
        <v>0.48399581805413044</v>
      </c>
      <c r="K120" s="395">
        <v>3481.6969999999997</v>
      </c>
      <c r="L120" s="396">
        <f t="shared" si="24"/>
        <v>0.16117836135419814</v>
      </c>
      <c r="M120" s="801">
        <f>SUM(C120:C126)</f>
        <v>122297.90199999997</v>
      </c>
      <c r="N120" s="801">
        <f>SUM(E120:E126)</f>
        <v>343792.05889999989</v>
      </c>
    </row>
    <row r="121" spans="1:14" ht="18.75">
      <c r="A121" s="274">
        <f t="shared" si="28"/>
        <v>45987</v>
      </c>
      <c r="B121" s="419">
        <v>7837463.8099999996</v>
      </c>
      <c r="C121" s="420">
        <v>19006.921999999995</v>
      </c>
      <c r="D121" s="359">
        <f t="shared" ref="D121:D126" si="32">C121/B121</f>
        <v>2.4251368122106833E-3</v>
      </c>
      <c r="E121" s="420">
        <v>53609.63359999995</v>
      </c>
      <c r="F121" s="265">
        <f t="shared" si="29"/>
        <v>6.8401762227722433E-3</v>
      </c>
      <c r="G121" s="419">
        <v>3719.3432000000003</v>
      </c>
      <c r="H121" s="265">
        <f t="shared" si="30"/>
        <v>0.19568361463260603</v>
      </c>
      <c r="I121" s="271">
        <v>24870.824799999973</v>
      </c>
      <c r="J121" s="265">
        <f t="shared" si="31"/>
        <v>0.4639245435917323</v>
      </c>
      <c r="K121" s="395">
        <v>2427.2896999999998</v>
      </c>
      <c r="L121" s="396">
        <f t="shared" si="24"/>
        <v>0.12770556432019875</v>
      </c>
      <c r="M121" s="801"/>
      <c r="N121" s="801"/>
    </row>
    <row r="122" spans="1:14" ht="18.75">
      <c r="A122" s="272">
        <f t="shared" si="28"/>
        <v>45988</v>
      </c>
      <c r="B122" s="419">
        <v>6838850.9900000002</v>
      </c>
      <c r="C122" s="420">
        <v>16560.497200000002</v>
      </c>
      <c r="D122" s="359">
        <f t="shared" si="32"/>
        <v>2.421532100087474E-3</v>
      </c>
      <c r="E122" s="420">
        <v>44987.239699999984</v>
      </c>
      <c r="F122" s="265">
        <f t="shared" si="29"/>
        <v>6.5781868570878137E-3</v>
      </c>
      <c r="G122" s="419">
        <v>4105.8825999999999</v>
      </c>
      <c r="H122" s="265">
        <f t="shared" si="30"/>
        <v>0.24793232657290021</v>
      </c>
      <c r="I122" s="271">
        <v>14044.592399999998</v>
      </c>
      <c r="J122" s="265">
        <f t="shared" si="31"/>
        <v>0.31219057878761125</v>
      </c>
      <c r="K122" s="395">
        <v>2944.7848999999992</v>
      </c>
      <c r="L122" s="396">
        <f t="shared" si="24"/>
        <v>0.17781983623052083</v>
      </c>
      <c r="M122" s="801"/>
      <c r="N122" s="801"/>
    </row>
    <row r="123" spans="1:14" ht="18.75">
      <c r="A123" s="272">
        <f t="shared" si="28"/>
        <v>45989</v>
      </c>
      <c r="B123" s="419">
        <v>5475821.4000000004</v>
      </c>
      <c r="C123" s="420">
        <v>13241.548199999997</v>
      </c>
      <c r="D123" s="359">
        <f t="shared" si="32"/>
        <v>2.4181848224633469E-3</v>
      </c>
      <c r="E123" s="420">
        <v>36378.44709999999</v>
      </c>
      <c r="F123" s="265">
        <f t="shared" si="29"/>
        <v>6.6434685214532361E-3</v>
      </c>
      <c r="G123" s="419">
        <v>3314.5319000000004</v>
      </c>
      <c r="H123" s="265">
        <f t="shared" si="30"/>
        <v>0.25031301853358817</v>
      </c>
      <c r="I123" s="271">
        <v>14044.754799999993</v>
      </c>
      <c r="J123" s="265">
        <f t="shared" si="31"/>
        <v>0.38607351109278099</v>
      </c>
      <c r="K123" s="395">
        <v>2154.6064000000001</v>
      </c>
      <c r="L123" s="396">
        <f t="shared" si="24"/>
        <v>0.16271559544676206</v>
      </c>
      <c r="M123" s="801"/>
      <c r="N123" s="801"/>
    </row>
    <row r="124" spans="1:14" ht="18.75">
      <c r="A124" s="272">
        <f t="shared" si="28"/>
        <v>45990</v>
      </c>
      <c r="B124" s="419">
        <v>5795325.2699999996</v>
      </c>
      <c r="C124" s="420">
        <v>13991.7644</v>
      </c>
      <c r="D124" s="359">
        <f t="shared" si="32"/>
        <v>2.4143190844575324E-3</v>
      </c>
      <c r="E124" s="420">
        <v>37913.605099999957</v>
      </c>
      <c r="F124" s="265">
        <f t="shared" si="29"/>
        <v>6.5421013202249401E-3</v>
      </c>
      <c r="G124" s="419">
        <v>3069.1317999999997</v>
      </c>
      <c r="H124" s="265">
        <f t="shared" si="30"/>
        <v>0.21935273581364761</v>
      </c>
      <c r="I124" s="271">
        <v>14002.637999999997</v>
      </c>
      <c r="J124" s="265">
        <f t="shared" si="31"/>
        <v>0.36933016427920784</v>
      </c>
      <c r="K124" s="395">
        <v>2455.5356000000002</v>
      </c>
      <c r="L124" s="396">
        <f t="shared" si="24"/>
        <v>0.17549863832755791</v>
      </c>
      <c r="M124" s="801"/>
      <c r="N124" s="801"/>
    </row>
    <row r="125" spans="1:14" ht="18.75">
      <c r="A125" s="272">
        <f t="shared" si="28"/>
        <v>45991</v>
      </c>
      <c r="B125" s="419">
        <v>8105673.96</v>
      </c>
      <c r="C125" s="420">
        <v>19599.635199999993</v>
      </c>
      <c r="D125" s="359">
        <f t="shared" si="32"/>
        <v>2.4180142572623282E-3</v>
      </c>
      <c r="E125" s="420">
        <v>54235.057400000005</v>
      </c>
      <c r="F125" s="265">
        <f t="shared" si="29"/>
        <v>6.6909991282205492E-3</v>
      </c>
      <c r="G125" s="419">
        <v>4010.5706999999993</v>
      </c>
      <c r="H125" s="265">
        <f t="shared" si="30"/>
        <v>0.20462476260782653</v>
      </c>
      <c r="I125" s="271">
        <v>17327.644400000005</v>
      </c>
      <c r="J125" s="265">
        <f t="shared" si="31"/>
        <v>0.31949158405426531</v>
      </c>
      <c r="K125" s="395">
        <v>2763.8056999999999</v>
      </c>
      <c r="L125" s="396">
        <f t="shared" si="24"/>
        <v>0.14101311946867259</v>
      </c>
      <c r="M125" s="801"/>
      <c r="N125" s="801"/>
    </row>
    <row r="126" spans="1:14" ht="18.75">
      <c r="A126" s="272">
        <f t="shared" si="28"/>
        <v>45992</v>
      </c>
      <c r="B126" s="419">
        <v>7580656.6500000004</v>
      </c>
      <c r="C126" s="420">
        <v>18296.018700000001</v>
      </c>
      <c r="D126" s="359">
        <f t="shared" si="32"/>
        <v>2.4135137026684884E-3</v>
      </c>
      <c r="E126" s="420">
        <v>49591.932800000024</v>
      </c>
      <c r="F126" s="265">
        <f t="shared" si="29"/>
        <v>6.5419046251092277E-3</v>
      </c>
      <c r="G126" s="419">
        <v>4383.4355999999998</v>
      </c>
      <c r="H126" s="265">
        <f t="shared" si="30"/>
        <v>0.23958412329344633</v>
      </c>
      <c r="I126" s="271">
        <v>12510.985100000009</v>
      </c>
      <c r="J126" s="265">
        <f t="shared" si="31"/>
        <v>0.25227863472181511</v>
      </c>
      <c r="K126" s="395">
        <v>2708.3008</v>
      </c>
      <c r="L126" s="396">
        <f t="shared" si="24"/>
        <v>0.14802678355373566</v>
      </c>
      <c r="M126" s="801"/>
      <c r="N126" s="801"/>
    </row>
    <row r="127" spans="1:14" ht="15" customHeight="1"/>
    <row r="129" spans="1:12" ht="18.75">
      <c r="A129" s="272" t="s">
        <v>694</v>
      </c>
      <c r="B129" s="422">
        <f>SUM(B96:B125)</f>
        <v>207972708.03000006</v>
      </c>
      <c r="C129" s="422">
        <f>SUM(C96:C125)</f>
        <v>502323.87030000001</v>
      </c>
      <c r="D129" s="423">
        <f>C129/B129</f>
        <v>2.4153355267535381E-3</v>
      </c>
      <c r="E129" s="424">
        <f>SUM(E96:E125)</f>
        <v>1392572.47597</v>
      </c>
      <c r="F129" s="425">
        <f>E129/B129</f>
        <v>6.6959385640596716E-3</v>
      </c>
      <c r="G129" s="422">
        <f>SUM(G96:G125)</f>
        <v>115356.0046</v>
      </c>
      <c r="H129" s="426">
        <f>G129/C129</f>
        <v>0.22964468029581511</v>
      </c>
      <c r="I129" s="427">
        <f>SUM(I96:I125)</f>
        <v>514645.00529999984</v>
      </c>
      <c r="J129" s="426">
        <f>I129/E129</f>
        <v>0.36956425190116049</v>
      </c>
      <c r="K129" s="428">
        <f>SUM(K96:K125)</f>
        <v>74035.747700000007</v>
      </c>
      <c r="L129" s="429">
        <f>K129/C129</f>
        <v>0.14738648126712367</v>
      </c>
    </row>
  </sheetData>
  <mergeCells count="48">
    <mergeCell ref="M85:M91"/>
    <mergeCell ref="N85:N91"/>
    <mergeCell ref="M92:M98"/>
    <mergeCell ref="N92:N98"/>
    <mergeCell ref="M78:M84"/>
    <mergeCell ref="N78:N84"/>
    <mergeCell ref="N43:N49"/>
    <mergeCell ref="M50:M56"/>
    <mergeCell ref="N50:N56"/>
    <mergeCell ref="N8:N14"/>
    <mergeCell ref="M15:M21"/>
    <mergeCell ref="N15:N21"/>
    <mergeCell ref="A1:N1"/>
    <mergeCell ref="M2:M3"/>
    <mergeCell ref="N2:N3"/>
    <mergeCell ref="M4:M7"/>
    <mergeCell ref="N4:N7"/>
    <mergeCell ref="I2:J2"/>
    <mergeCell ref="A2:A3"/>
    <mergeCell ref="B2:B3"/>
    <mergeCell ref="C2:C3"/>
    <mergeCell ref="D2:D3"/>
    <mergeCell ref="E2:E3"/>
    <mergeCell ref="F2:F3"/>
    <mergeCell ref="G2:H2"/>
    <mergeCell ref="K2:L2"/>
    <mergeCell ref="M120:M126"/>
    <mergeCell ref="N120:N126"/>
    <mergeCell ref="M8:M14"/>
    <mergeCell ref="M22:M28"/>
    <mergeCell ref="N22:N28"/>
    <mergeCell ref="M29:M35"/>
    <mergeCell ref="N29:N35"/>
    <mergeCell ref="M71:M77"/>
    <mergeCell ref="N71:N77"/>
    <mergeCell ref="M57:M63"/>
    <mergeCell ref="N57:N63"/>
    <mergeCell ref="M64:M70"/>
    <mergeCell ref="N64:N70"/>
    <mergeCell ref="M36:M42"/>
    <mergeCell ref="N36:N42"/>
    <mergeCell ref="M43:M49"/>
    <mergeCell ref="M99:M105"/>
    <mergeCell ref="N99:N105"/>
    <mergeCell ref="M106:M112"/>
    <mergeCell ref="N106:N112"/>
    <mergeCell ref="M113:M119"/>
    <mergeCell ref="N113:N119"/>
  </mergeCells>
  <phoneticPr fontId="14" type="noConversion"/>
  <conditionalFormatting sqref="A71:A126">
    <cfRule type="timePeriod" dxfId="6" priority="11" timePeriod="yesterday">
      <formula>FLOOR(A71,1)=TODAY()-1</formula>
    </cfRule>
  </conditionalFormatting>
  <conditionalFormatting sqref="D4:D126">
    <cfRule type="cellIs" dxfId="5" priority="14" operator="greaterThan">
      <formula>0.0025</formula>
    </cfRule>
  </conditionalFormatting>
  <conditionalFormatting sqref="D129">
    <cfRule type="cellIs" dxfId="4" priority="10" operator="greaterThan">
      <formula>0.0025</formula>
    </cfRule>
  </conditionalFormatting>
  <conditionalFormatting sqref="H129 J129">
    <cfRule type="cellIs" dxfId="3" priority="9" operator="greaterThan">
      <formula>0.16</formula>
    </cfRule>
  </conditionalFormatting>
  <conditionalFormatting sqref="H4:J126">
    <cfRule type="cellIs" dxfId="2" priority="1" operator="greaterThan">
      <formula>0.16</formula>
    </cfRule>
  </conditionalFormatting>
  <conditionalFormatting sqref="L4:L126">
    <cfRule type="cellIs" dxfId="1" priority="2" operator="greaterThan">
      <formula>0.15</formula>
    </cfRule>
  </conditionalFormatting>
  <conditionalFormatting sqref="L129">
    <cfRule type="cellIs" dxfId="0" priority="8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CC"/>
  </sheetPr>
  <dimension ref="B2:AI496"/>
  <sheetViews>
    <sheetView zoomScale="70" zoomScaleNormal="70" workbookViewId="0">
      <pane xSplit="4" ySplit="6" topLeftCell="E17" activePane="bottomRight" state="frozen"/>
      <selection activeCell="K94" sqref="K94:L94"/>
      <selection pane="topRight" activeCell="K94" sqref="K94:L94"/>
      <selection pane="bottomLeft" activeCell="K94" sqref="K94:L94"/>
      <selection pane="bottomRight" activeCell="D346" sqref="D47:X346"/>
    </sheetView>
  </sheetViews>
  <sheetFormatPr defaultColWidth="8.85546875" defaultRowHeight="16.5"/>
  <cols>
    <col min="1" max="1" width="8.85546875" style="150"/>
    <col min="2" max="2" width="12.42578125" style="150" customWidth="1"/>
    <col min="3" max="3" width="9.7109375" style="150" bestFit="1" customWidth="1"/>
    <col min="4" max="4" width="6.85546875" style="150" customWidth="1"/>
    <col min="5" max="5" width="27" style="150" customWidth="1"/>
    <col min="6" max="6" width="22.5703125" style="150" customWidth="1"/>
    <col min="7" max="7" width="14.140625" style="150" customWidth="1"/>
    <col min="8" max="8" width="14" style="150" customWidth="1"/>
    <col min="9" max="9" width="16.85546875" style="150" customWidth="1"/>
    <col min="10" max="12" width="14" style="150" customWidth="1"/>
    <col min="13" max="13" width="19.42578125" style="150" customWidth="1"/>
    <col min="14" max="17" width="14" style="150" customWidth="1"/>
    <col min="18" max="18" width="8.85546875" style="150"/>
    <col min="19" max="19" width="10.42578125" style="150" bestFit="1" customWidth="1"/>
    <col min="20" max="20" width="10.140625" style="150" customWidth="1"/>
    <col min="21" max="21" width="16.42578125" style="150" bestFit="1" customWidth="1"/>
    <col min="22" max="22" width="33.42578125" style="150" bestFit="1" customWidth="1"/>
    <col min="23" max="23" width="7.42578125" style="150" bestFit="1" customWidth="1"/>
    <col min="24" max="24" width="37.7109375" style="150" bestFit="1" customWidth="1"/>
    <col min="25" max="25" width="8.85546875" style="150"/>
    <col min="26" max="27" width="21.5703125" style="150" customWidth="1"/>
    <col min="28" max="34" width="14.42578125" style="150" customWidth="1"/>
    <col min="35" max="35" width="9.5703125" style="150" bestFit="1" customWidth="1"/>
    <col min="36" max="16384" width="8.85546875" style="150"/>
  </cols>
  <sheetData>
    <row r="2" spans="2:35" ht="41.1" customHeight="1">
      <c r="B2" s="820" t="s">
        <v>268</v>
      </c>
      <c r="C2" s="821"/>
      <c r="D2" s="821"/>
      <c r="E2" s="821"/>
      <c r="F2" s="821"/>
      <c r="G2" s="821"/>
      <c r="H2" s="821"/>
      <c r="I2" s="821"/>
      <c r="J2" s="821"/>
      <c r="K2" s="821"/>
      <c r="L2" s="821"/>
      <c r="M2" s="821"/>
      <c r="N2" s="821"/>
      <c r="O2" s="821"/>
      <c r="P2" s="821"/>
      <c r="Q2" s="821"/>
      <c r="R2" s="821"/>
      <c r="S2" s="821"/>
      <c r="T2" s="821"/>
      <c r="U2" s="821"/>
      <c r="V2" s="821"/>
      <c r="W2" s="821"/>
      <c r="X2" s="821"/>
      <c r="Z2" s="151"/>
      <c r="AA2" s="155">
        <v>1</v>
      </c>
      <c r="AB2" s="155">
        <v>2</v>
      </c>
      <c r="AC2" s="155">
        <v>3</v>
      </c>
      <c r="AD2" s="155">
        <v>4</v>
      </c>
      <c r="AE2" s="155">
        <v>5</v>
      </c>
      <c r="AF2" s="155">
        <v>6</v>
      </c>
      <c r="AG2" s="155">
        <v>7</v>
      </c>
      <c r="AH2" s="155">
        <v>8</v>
      </c>
    </row>
    <row r="3" spans="2:35" ht="17.100000000000001" customHeight="1">
      <c r="B3" s="822" t="s">
        <v>256</v>
      </c>
      <c r="C3" s="823"/>
      <c r="D3" s="828" t="s">
        <v>173</v>
      </c>
      <c r="E3" s="829"/>
      <c r="F3" s="830"/>
      <c r="G3" s="828" t="s">
        <v>187</v>
      </c>
      <c r="H3" s="829"/>
      <c r="I3" s="829"/>
      <c r="J3" s="829"/>
      <c r="K3" s="829"/>
      <c r="L3" s="829"/>
      <c r="M3" s="829"/>
      <c r="N3" s="829"/>
      <c r="O3" s="829"/>
      <c r="P3" s="829"/>
      <c r="Q3" s="829"/>
      <c r="R3" s="829"/>
      <c r="S3" s="830"/>
      <c r="T3" s="831" t="s">
        <v>174</v>
      </c>
      <c r="U3" s="831" t="s">
        <v>257</v>
      </c>
      <c r="V3" s="831" t="s">
        <v>269</v>
      </c>
      <c r="W3" s="831" t="s">
        <v>258</v>
      </c>
      <c r="X3" s="834" t="s">
        <v>175</v>
      </c>
      <c r="Z3" s="819" t="s">
        <v>259</v>
      </c>
      <c r="AA3" s="819"/>
      <c r="AB3" s="819"/>
      <c r="AC3" s="819"/>
      <c r="AD3" s="819"/>
      <c r="AE3" s="819"/>
      <c r="AF3" s="819"/>
      <c r="AG3" s="819"/>
      <c r="AH3" s="819"/>
    </row>
    <row r="4" spans="2:35" ht="17.100000000000001" customHeight="1">
      <c r="B4" s="824"/>
      <c r="C4" s="825"/>
      <c r="D4" s="837" t="s">
        <v>172</v>
      </c>
      <c r="E4" s="828" t="s">
        <v>176</v>
      </c>
      <c r="F4" s="830"/>
      <c r="G4" s="828" t="s">
        <v>188</v>
      </c>
      <c r="H4" s="829"/>
      <c r="I4" s="829"/>
      <c r="J4" s="829"/>
      <c r="K4" s="829"/>
      <c r="L4" s="829"/>
      <c r="M4" s="829"/>
      <c r="N4" s="830"/>
      <c r="O4" s="828" t="s">
        <v>177</v>
      </c>
      <c r="P4" s="829"/>
      <c r="Q4" s="829"/>
      <c r="R4" s="829"/>
      <c r="S4" s="830"/>
      <c r="T4" s="832"/>
      <c r="U4" s="832"/>
      <c r="V4" s="832"/>
      <c r="W4" s="832"/>
      <c r="X4" s="835"/>
      <c r="Z4" s="819"/>
      <c r="AA4" s="819"/>
      <c r="AB4" s="819"/>
      <c r="AC4" s="819"/>
      <c r="AD4" s="819"/>
      <c r="AE4" s="819"/>
      <c r="AF4" s="819"/>
      <c r="AG4" s="819"/>
      <c r="AH4" s="819"/>
    </row>
    <row r="5" spans="2:35" ht="17.100000000000001" customHeight="1">
      <c r="B5" s="824"/>
      <c r="C5" s="825"/>
      <c r="D5" s="839"/>
      <c r="E5" s="837" t="s">
        <v>178</v>
      </c>
      <c r="F5" s="834" t="s">
        <v>260</v>
      </c>
      <c r="G5" s="816" t="s">
        <v>189</v>
      </c>
      <c r="H5" s="817"/>
      <c r="I5" s="817"/>
      <c r="J5" s="817"/>
      <c r="K5" s="817"/>
      <c r="L5" s="817"/>
      <c r="M5" s="817"/>
      <c r="N5" s="818"/>
      <c r="O5" s="816" t="s">
        <v>171</v>
      </c>
      <c r="P5" s="818"/>
      <c r="Q5" s="816" t="s">
        <v>179</v>
      </c>
      <c r="R5" s="817"/>
      <c r="S5" s="818"/>
      <c r="T5" s="832"/>
      <c r="U5" s="832"/>
      <c r="V5" s="832"/>
      <c r="W5" s="832"/>
      <c r="X5" s="835"/>
      <c r="Z5" s="819"/>
      <c r="AA5" s="819"/>
      <c r="AB5" s="819"/>
      <c r="AC5" s="819"/>
      <c r="AD5" s="819"/>
      <c r="AE5" s="819"/>
      <c r="AF5" s="819"/>
      <c r="AG5" s="819"/>
      <c r="AH5" s="819"/>
    </row>
    <row r="6" spans="2:35" ht="38.450000000000003" customHeight="1">
      <c r="B6" s="826"/>
      <c r="C6" s="827"/>
      <c r="D6" s="838"/>
      <c r="E6" s="838"/>
      <c r="F6" s="836"/>
      <c r="G6" s="159" t="s">
        <v>180</v>
      </c>
      <c r="H6" s="159" t="s">
        <v>270</v>
      </c>
      <c r="I6" s="159" t="s">
        <v>271</v>
      </c>
      <c r="J6" s="159" t="s">
        <v>181</v>
      </c>
      <c r="K6" s="159" t="s">
        <v>264</v>
      </c>
      <c r="L6" s="159" t="s">
        <v>182</v>
      </c>
      <c r="M6" s="159" t="s">
        <v>190</v>
      </c>
      <c r="N6" s="159" t="s">
        <v>183</v>
      </c>
      <c r="O6" s="160" t="s">
        <v>184</v>
      </c>
      <c r="P6" s="160" t="s">
        <v>185</v>
      </c>
      <c r="Q6" s="160" t="s">
        <v>184</v>
      </c>
      <c r="R6" s="160" t="s">
        <v>185</v>
      </c>
      <c r="S6" s="159" t="s">
        <v>186</v>
      </c>
      <c r="T6" s="833"/>
      <c r="U6" s="833"/>
      <c r="V6" s="833"/>
      <c r="W6" s="833"/>
      <c r="X6" s="836"/>
      <c r="Z6" s="179" t="s">
        <v>253</v>
      </c>
      <c r="AA6" s="179" t="s">
        <v>266</v>
      </c>
      <c r="AB6" s="171" t="s">
        <v>272</v>
      </c>
      <c r="AC6" s="171" t="s">
        <v>273</v>
      </c>
      <c r="AD6" s="171" t="s">
        <v>656</v>
      </c>
      <c r="AE6" s="171" t="s">
        <v>254</v>
      </c>
      <c r="AF6" s="171" t="s">
        <v>261</v>
      </c>
      <c r="AG6" s="171" t="s">
        <v>262</v>
      </c>
      <c r="AH6" s="171" t="s">
        <v>267</v>
      </c>
    </row>
    <row r="7" spans="2:35">
      <c r="B7" s="810">
        <v>45958</v>
      </c>
      <c r="C7" s="813" t="str">
        <f t="shared" ref="C7" si="0">CHOOSE(WEEKDAY(B7,2),"一","二","三","四","五","六","日")</f>
        <v>二</v>
      </c>
      <c r="D7" s="161">
        <v>1</v>
      </c>
      <c r="E7" s="152" t="s">
        <v>362</v>
      </c>
      <c r="F7" s="153">
        <v>695.25</v>
      </c>
      <c r="G7" s="152">
        <v>3537</v>
      </c>
      <c r="H7" s="152">
        <v>3582</v>
      </c>
      <c r="I7" s="162">
        <f t="shared" ref="I7:I70" si="1">H7/G7</f>
        <v>1.0127226463104326</v>
      </c>
      <c r="J7" s="152">
        <v>0</v>
      </c>
      <c r="K7" s="162">
        <f t="shared" ref="K7:K70" si="2">J7/G7</f>
        <v>0</v>
      </c>
      <c r="L7" s="153">
        <v>15.45</v>
      </c>
      <c r="M7" s="163">
        <f t="shared" ref="M7:M70" si="3">(H7+J7)/G7</f>
        <v>1.0127226463104326</v>
      </c>
      <c r="N7" s="153">
        <v>695.25</v>
      </c>
      <c r="O7" s="152">
        <v>45</v>
      </c>
      <c r="P7" s="154">
        <v>1.2722646310432569E-2</v>
      </c>
      <c r="Q7" s="361">
        <v>0</v>
      </c>
      <c r="R7" s="154">
        <v>0</v>
      </c>
      <c r="S7" s="153">
        <v>0</v>
      </c>
      <c r="T7" s="152" t="s">
        <v>576</v>
      </c>
      <c r="U7" s="152" t="s">
        <v>220</v>
      </c>
      <c r="V7" s="152" t="s">
        <v>527</v>
      </c>
      <c r="W7" s="158">
        <v>1</v>
      </c>
      <c r="X7" s="158" t="s">
        <v>370</v>
      </c>
      <c r="Y7" s="155"/>
      <c r="Z7" s="177">
        <f>SUM(W7:W76)</f>
        <v>70</v>
      </c>
      <c r="AA7" s="176">
        <f>SUMIF($U$7:$U$76,TRIM(AA6),$W$7:$W$76)</f>
        <v>0</v>
      </c>
      <c r="AB7" s="176">
        <f t="shared" ref="AB7:AH7" si="4">SUMIF($U$7:$U$76,TRIM(AB6),$W$7:$W$76)</f>
        <v>0</v>
      </c>
      <c r="AC7" s="176">
        <f t="shared" si="4"/>
        <v>3</v>
      </c>
      <c r="AD7" s="176">
        <f t="shared" si="4"/>
        <v>55</v>
      </c>
      <c r="AE7" s="176">
        <f t="shared" si="4"/>
        <v>5</v>
      </c>
      <c r="AF7" s="176">
        <f t="shared" si="4"/>
        <v>7</v>
      </c>
      <c r="AG7" s="176">
        <f t="shared" si="4"/>
        <v>0</v>
      </c>
      <c r="AH7" s="176">
        <f t="shared" si="4"/>
        <v>0</v>
      </c>
    </row>
    <row r="8" spans="2:35">
      <c r="B8" s="811"/>
      <c r="C8" s="814"/>
      <c r="D8" s="161">
        <v>2</v>
      </c>
      <c r="E8" s="152" t="s">
        <v>701</v>
      </c>
      <c r="F8" s="153">
        <v>571.94999999999993</v>
      </c>
      <c r="G8" s="152">
        <v>6525</v>
      </c>
      <c r="H8" s="152">
        <v>6566</v>
      </c>
      <c r="I8" s="162">
        <f t="shared" si="1"/>
        <v>1.0062835249042146</v>
      </c>
      <c r="J8" s="152">
        <v>0</v>
      </c>
      <c r="K8" s="162">
        <f t="shared" si="2"/>
        <v>0</v>
      </c>
      <c r="L8" s="153">
        <v>13.95</v>
      </c>
      <c r="M8" s="163">
        <f t="shared" si="3"/>
        <v>1.0062835249042146</v>
      </c>
      <c r="N8" s="153">
        <v>571.94999999999993</v>
      </c>
      <c r="O8" s="152">
        <v>41</v>
      </c>
      <c r="P8" s="154">
        <v>6.2835249042145595E-3</v>
      </c>
      <c r="Q8" s="361">
        <v>0</v>
      </c>
      <c r="R8" s="154">
        <v>0</v>
      </c>
      <c r="S8" s="153">
        <v>0</v>
      </c>
      <c r="T8" s="152" t="s">
        <v>576</v>
      </c>
      <c r="U8" s="152" t="s">
        <v>367</v>
      </c>
      <c r="V8" s="152" t="s">
        <v>662</v>
      </c>
      <c r="W8" s="158">
        <v>1</v>
      </c>
      <c r="X8" s="158" t="s">
        <v>703</v>
      </c>
      <c r="Y8" s="180"/>
      <c r="Z8" s="261"/>
      <c r="AA8" s="178">
        <f>SUMIF($U$7:$U$76,TRIM(AA6),$F$7:$F$76)</f>
        <v>0</v>
      </c>
      <c r="AB8" s="178">
        <f t="shared" ref="AB8:AH8" si="5">SUMIF($U$7:$U$76,TRIM(AB6),$F$7:$F$76)</f>
        <v>0</v>
      </c>
      <c r="AC8" s="178">
        <f t="shared" si="5"/>
        <v>1157.8499999999999</v>
      </c>
      <c r="AD8" s="178">
        <f t="shared" si="5"/>
        <v>20344.651000000002</v>
      </c>
      <c r="AE8" s="178">
        <f t="shared" si="5"/>
        <v>2019.6321</v>
      </c>
      <c r="AF8" s="178">
        <f t="shared" si="5"/>
        <v>4326</v>
      </c>
      <c r="AG8" s="178">
        <f t="shared" si="5"/>
        <v>0</v>
      </c>
      <c r="AH8" s="178">
        <f t="shared" si="5"/>
        <v>0</v>
      </c>
      <c r="AI8" s="239"/>
    </row>
    <row r="9" spans="2:35">
      <c r="B9" s="811"/>
      <c r="C9" s="814"/>
      <c r="D9" s="161">
        <v>3</v>
      </c>
      <c r="E9" s="152" t="s">
        <v>715</v>
      </c>
      <c r="F9" s="153">
        <v>365.84</v>
      </c>
      <c r="G9" s="152">
        <v>22180</v>
      </c>
      <c r="H9" s="152">
        <v>22316</v>
      </c>
      <c r="I9" s="162">
        <f t="shared" si="1"/>
        <v>1.0061316501352571</v>
      </c>
      <c r="J9" s="152">
        <v>0</v>
      </c>
      <c r="K9" s="162">
        <f t="shared" si="2"/>
        <v>0</v>
      </c>
      <c r="L9" s="153">
        <v>2.69</v>
      </c>
      <c r="M9" s="163">
        <f t="shared" si="3"/>
        <v>1.0061316501352571</v>
      </c>
      <c r="N9" s="153">
        <v>365.84</v>
      </c>
      <c r="O9" s="152">
        <v>136</v>
      </c>
      <c r="P9" s="154">
        <v>6.1316501352569885E-3</v>
      </c>
      <c r="Q9" s="361">
        <v>0</v>
      </c>
      <c r="R9" s="154">
        <v>0</v>
      </c>
      <c r="S9" s="153">
        <v>0</v>
      </c>
      <c r="T9" s="152" t="s">
        <v>576</v>
      </c>
      <c r="U9" s="152" t="s">
        <v>219</v>
      </c>
      <c r="V9" s="152"/>
      <c r="W9" s="158">
        <v>1</v>
      </c>
      <c r="X9" s="158" t="s">
        <v>716</v>
      </c>
      <c r="Z9" s="152"/>
      <c r="AA9" s="152"/>
      <c r="AB9" s="152"/>
      <c r="AC9" s="152"/>
      <c r="AD9" s="152"/>
      <c r="AE9" s="152"/>
      <c r="AF9" s="152"/>
      <c r="AG9" s="152"/>
      <c r="AH9" s="152"/>
    </row>
    <row r="10" spans="2:35">
      <c r="B10" s="811"/>
      <c r="C10" s="814"/>
      <c r="D10" s="161">
        <v>4</v>
      </c>
      <c r="E10" s="152" t="s">
        <v>364</v>
      </c>
      <c r="F10" s="153">
        <v>364.15210000000002</v>
      </c>
      <c r="G10" s="152">
        <v>869.99</v>
      </c>
      <c r="H10" s="152">
        <v>866.28</v>
      </c>
      <c r="I10" s="162">
        <f t="shared" si="1"/>
        <v>0.99573558316762256</v>
      </c>
      <c r="J10" s="152">
        <v>30.8</v>
      </c>
      <c r="K10" s="162">
        <f t="shared" si="2"/>
        <v>3.5402705778227336E-2</v>
      </c>
      <c r="L10" s="153">
        <v>147.43</v>
      </c>
      <c r="M10" s="163">
        <f t="shared" si="3"/>
        <v>1.0311382889458498</v>
      </c>
      <c r="N10" s="153">
        <v>3993.8786999999879</v>
      </c>
      <c r="O10" s="152">
        <v>2.4700000000000002</v>
      </c>
      <c r="P10" s="154">
        <v>2.8391130932539457E-3</v>
      </c>
      <c r="Q10" s="361">
        <v>24.619999999999919</v>
      </c>
      <c r="R10" s="154">
        <v>2.8299175852595913E-2</v>
      </c>
      <c r="S10" s="153">
        <v>3629.7265999999881</v>
      </c>
      <c r="T10" s="152" t="s">
        <v>576</v>
      </c>
      <c r="U10" s="152" t="s">
        <v>219</v>
      </c>
      <c r="V10" s="152" t="s">
        <v>383</v>
      </c>
      <c r="W10" s="158">
        <v>1</v>
      </c>
      <c r="X10" s="158" t="s">
        <v>371</v>
      </c>
      <c r="Y10" s="155" t="s">
        <v>360</v>
      </c>
      <c r="Z10" s="262">
        <f>SUM(W77:W146)</f>
        <v>70</v>
      </c>
      <c r="AA10" s="263">
        <f>SUMIF($U$77:$U$146,TRIM(AA6),$W$77:$W$146)</f>
        <v>0</v>
      </c>
      <c r="AB10" s="263">
        <f>SUMIF($U$77:$U$156,TRIM(AB6),$W$77:$W$156)</f>
        <v>0</v>
      </c>
      <c r="AC10" s="263">
        <f>SUMIF($U$77:$U$156,TRIM(AC6),$W$77:$W$156)</f>
        <v>6</v>
      </c>
      <c r="AD10" s="263">
        <f t="shared" ref="AD10:AH10" si="6">SUMIF($U$77:$U$156,TRIM(AD6),$W$77:$W$156)</f>
        <v>63</v>
      </c>
      <c r="AE10" s="263">
        <f t="shared" si="6"/>
        <v>3</v>
      </c>
      <c r="AF10" s="263">
        <f t="shared" si="6"/>
        <v>8</v>
      </c>
      <c r="AG10" s="263">
        <f t="shared" si="6"/>
        <v>0</v>
      </c>
      <c r="AH10" s="263">
        <f t="shared" si="6"/>
        <v>0</v>
      </c>
    </row>
    <row r="11" spans="2:35">
      <c r="B11" s="811"/>
      <c r="C11" s="814"/>
      <c r="D11" s="161">
        <v>5</v>
      </c>
      <c r="E11" s="152" t="s">
        <v>691</v>
      </c>
      <c r="F11" s="153">
        <v>346.80100000000004</v>
      </c>
      <c r="G11" s="152">
        <v>43.42</v>
      </c>
      <c r="H11" s="152">
        <v>45.55</v>
      </c>
      <c r="I11" s="162">
        <f t="shared" si="1"/>
        <v>1.0490557346844771</v>
      </c>
      <c r="J11" s="152">
        <v>0</v>
      </c>
      <c r="K11" s="162">
        <f t="shared" si="2"/>
        <v>0</v>
      </c>
      <c r="L11" s="153">
        <v>187.46</v>
      </c>
      <c r="M11" s="163">
        <f t="shared" si="3"/>
        <v>1.0490557346844771</v>
      </c>
      <c r="N11" s="153">
        <v>399.28979999999916</v>
      </c>
      <c r="O11" s="152">
        <v>1.85</v>
      </c>
      <c r="P11" s="154">
        <v>4.2607093505297101E-2</v>
      </c>
      <c r="Q11" s="361">
        <v>0.27999999999999536</v>
      </c>
      <c r="R11" s="154">
        <v>6.4486411791799944E-3</v>
      </c>
      <c r="S11" s="153">
        <v>52.488799999999131</v>
      </c>
      <c r="T11" s="152" t="s">
        <v>576</v>
      </c>
      <c r="U11" s="152" t="s">
        <v>656</v>
      </c>
      <c r="V11" s="152"/>
      <c r="W11" s="158">
        <v>1</v>
      </c>
      <c r="X11" s="158" t="s">
        <v>689</v>
      </c>
      <c r="Y11" s="180" t="s">
        <v>263</v>
      </c>
      <c r="Z11" s="176"/>
      <c r="AA11" s="178">
        <f>SUMIF($U$77:$U$146,TRIM(AA6),$F$77:$F$146)</f>
        <v>0</v>
      </c>
      <c r="AB11" s="178">
        <f>SUMIF($U$77:$U$156,TRIM(AB6),$F$77:$F$156)</f>
        <v>0</v>
      </c>
      <c r="AC11" s="178">
        <f>SUMIF($U$77:$U$156,TRIM(AC6),$F$77:$F$156)</f>
        <v>2050.6499999999996</v>
      </c>
      <c r="AD11" s="178">
        <f t="shared" ref="AD11:AH11" si="7">SUMIF($U$77:$U$156,TRIM(AD6),$F$77:$F$156)</f>
        <v>23227.213000000007</v>
      </c>
      <c r="AE11" s="178">
        <f t="shared" si="7"/>
        <v>1192.98</v>
      </c>
      <c r="AF11" s="178">
        <f t="shared" si="7"/>
        <v>3754.35</v>
      </c>
      <c r="AG11" s="178">
        <f t="shared" si="7"/>
        <v>0</v>
      </c>
      <c r="AH11" s="178">
        <f t="shared" si="7"/>
        <v>0</v>
      </c>
    </row>
    <row r="12" spans="2:35">
      <c r="B12" s="811"/>
      <c r="C12" s="814"/>
      <c r="D12" s="161">
        <v>6</v>
      </c>
      <c r="E12" s="152" t="s">
        <v>692</v>
      </c>
      <c r="F12" s="153">
        <v>337.35179999999997</v>
      </c>
      <c r="G12" s="152">
        <v>113.28</v>
      </c>
      <c r="H12" s="152">
        <v>113.84</v>
      </c>
      <c r="I12" s="162">
        <f t="shared" si="1"/>
        <v>1.0049435028248588</v>
      </c>
      <c r="J12" s="152">
        <v>4.8499999999999996</v>
      </c>
      <c r="K12" s="162">
        <f t="shared" si="2"/>
        <v>4.2814265536723163E-2</v>
      </c>
      <c r="L12" s="153">
        <v>139.97999999999999</v>
      </c>
      <c r="M12" s="163">
        <f t="shared" si="3"/>
        <v>1.047757768361582</v>
      </c>
      <c r="N12" s="153">
        <v>757.29179999999951</v>
      </c>
      <c r="O12" s="152">
        <v>2.41</v>
      </c>
      <c r="P12" s="154">
        <v>2.1274717514124294E-2</v>
      </c>
      <c r="Q12" s="361">
        <v>2.9999999999999964</v>
      </c>
      <c r="R12" s="154">
        <v>2.6483050847457595E-2</v>
      </c>
      <c r="S12" s="153">
        <v>419.93999999999949</v>
      </c>
      <c r="T12" s="152" t="s">
        <v>576</v>
      </c>
      <c r="U12" s="152" t="s">
        <v>656</v>
      </c>
      <c r="V12" s="152"/>
      <c r="W12" s="158">
        <v>1</v>
      </c>
      <c r="X12" s="158" t="s">
        <v>689</v>
      </c>
      <c r="Z12" s="176"/>
      <c r="AA12" s="447">
        <f>AA10/$Z10</f>
        <v>0</v>
      </c>
      <c r="AB12" s="447">
        <f t="shared" ref="AB12:AH12" si="8">AB10/$Z10</f>
        <v>0</v>
      </c>
      <c r="AC12" s="447">
        <f t="shared" si="8"/>
        <v>8.5714285714285715E-2</v>
      </c>
      <c r="AD12" s="447">
        <f t="shared" si="8"/>
        <v>0.9</v>
      </c>
      <c r="AE12" s="447">
        <f t="shared" si="8"/>
        <v>4.2857142857142858E-2</v>
      </c>
      <c r="AF12" s="447">
        <f t="shared" si="8"/>
        <v>0.11428571428571428</v>
      </c>
      <c r="AG12" s="447">
        <f t="shared" si="8"/>
        <v>0</v>
      </c>
      <c r="AH12" s="447">
        <f t="shared" si="8"/>
        <v>0</v>
      </c>
    </row>
    <row r="13" spans="2:35">
      <c r="B13" s="811"/>
      <c r="C13" s="814"/>
      <c r="D13" s="161">
        <v>7</v>
      </c>
      <c r="E13" s="152" t="s">
        <v>525</v>
      </c>
      <c r="F13" s="153">
        <v>315.54419999999999</v>
      </c>
      <c r="G13" s="152">
        <v>35.32</v>
      </c>
      <c r="H13" s="152">
        <v>35.39</v>
      </c>
      <c r="I13" s="162">
        <f t="shared" si="1"/>
        <v>1.0019818799547</v>
      </c>
      <c r="J13" s="152">
        <v>1.5</v>
      </c>
      <c r="K13" s="162">
        <f t="shared" si="2"/>
        <v>4.2468856172140433E-2</v>
      </c>
      <c r="L13" s="153">
        <v>248.46</v>
      </c>
      <c r="M13" s="163">
        <f t="shared" si="3"/>
        <v>1.0444507361268403</v>
      </c>
      <c r="N13" s="153">
        <v>390.08220000000006</v>
      </c>
      <c r="O13" s="152">
        <v>1.27</v>
      </c>
      <c r="P13" s="154">
        <v>3.5956964892412228E-2</v>
      </c>
      <c r="Q13" s="361">
        <v>0.30000000000000027</v>
      </c>
      <c r="R13" s="154">
        <v>8.4937712344280939E-3</v>
      </c>
      <c r="S13" s="153">
        <v>74.538000000000068</v>
      </c>
      <c r="T13" s="152" t="s">
        <v>576</v>
      </c>
      <c r="U13" s="152" t="s">
        <v>656</v>
      </c>
      <c r="V13" s="152"/>
      <c r="W13" s="158">
        <v>1</v>
      </c>
      <c r="X13" s="158" t="s">
        <v>371</v>
      </c>
      <c r="Y13" s="155" t="s">
        <v>355</v>
      </c>
      <c r="Z13" s="177">
        <f>SUM(W147:W216)</f>
        <v>70</v>
      </c>
      <c r="AA13" s="176">
        <f>SUMIF($U$147:$U$216,TRIM(AA6),$W$147:$W$216)</f>
        <v>0</v>
      </c>
      <c r="AB13" s="176">
        <f t="shared" ref="AB13:AH13" si="9">SUMIF($U$147:$U$216,TRIM(AB6),$W$147:$W$216)</f>
        <v>0</v>
      </c>
      <c r="AC13" s="176">
        <f t="shared" si="9"/>
        <v>4</v>
      </c>
      <c r="AD13" s="176">
        <f>SUMIF($U$147:$U$216,TRIM(AD6),$W$147:$W$216)</f>
        <v>55</v>
      </c>
      <c r="AE13" s="176">
        <f t="shared" si="9"/>
        <v>4</v>
      </c>
      <c r="AF13" s="176">
        <f t="shared" si="9"/>
        <v>7</v>
      </c>
      <c r="AG13" s="176">
        <f t="shared" si="9"/>
        <v>0</v>
      </c>
      <c r="AH13" s="176">
        <f t="shared" si="9"/>
        <v>0</v>
      </c>
    </row>
    <row r="14" spans="2:35">
      <c r="B14" s="811"/>
      <c r="C14" s="814"/>
      <c r="D14" s="161">
        <v>8</v>
      </c>
      <c r="E14" s="152" t="s">
        <v>432</v>
      </c>
      <c r="F14" s="153">
        <v>314.86079999999998</v>
      </c>
      <c r="G14" s="152">
        <v>46.81</v>
      </c>
      <c r="H14" s="152">
        <v>44.5</v>
      </c>
      <c r="I14" s="162">
        <f t="shared" si="1"/>
        <v>0.9506515701773125</v>
      </c>
      <c r="J14" s="152">
        <v>3.55</v>
      </c>
      <c r="K14" s="162">
        <f t="shared" si="2"/>
        <v>7.5838496047853018E-2</v>
      </c>
      <c r="L14" s="153">
        <v>253.92</v>
      </c>
      <c r="M14" s="163">
        <f t="shared" si="3"/>
        <v>1.0264900662251655</v>
      </c>
      <c r="N14" s="153">
        <v>314.86079999999868</v>
      </c>
      <c r="O14" s="152">
        <v>1.24</v>
      </c>
      <c r="P14" s="154">
        <v>2.6490066225165563E-2</v>
      </c>
      <c r="Q14" s="361">
        <v>-5.1070259132757201E-15</v>
      </c>
      <c r="R14" s="154">
        <v>-1.0910117310992779E-16</v>
      </c>
      <c r="S14" s="153">
        <v>-1.2967760198989708E-12</v>
      </c>
      <c r="T14" s="152" t="s">
        <v>576</v>
      </c>
      <c r="U14" s="152" t="s">
        <v>656</v>
      </c>
      <c r="V14" s="152"/>
      <c r="W14" s="158">
        <v>1</v>
      </c>
      <c r="X14" s="158" t="s">
        <v>415</v>
      </c>
      <c r="Y14" s="180" t="s">
        <v>263</v>
      </c>
      <c r="Z14" s="176"/>
      <c r="AA14" s="178">
        <f>SUMIF($U$157:$U$226,TRIM(AA6),$F$157:$F$226)</f>
        <v>0</v>
      </c>
      <c r="AB14" s="178">
        <f t="shared" ref="AB14:AH14" si="10">SUMIF($U$157:$U$226,TRIM(AB6),$F$157:$F$226)</f>
        <v>0</v>
      </c>
      <c r="AC14" s="178">
        <f t="shared" si="10"/>
        <v>1953</v>
      </c>
      <c r="AD14" s="178">
        <f t="shared" si="10"/>
        <v>20188.130400000002</v>
      </c>
      <c r="AE14" s="178">
        <f t="shared" si="10"/>
        <v>1819.77</v>
      </c>
      <c r="AF14" s="178">
        <f t="shared" si="10"/>
        <v>2904.6000000000004</v>
      </c>
      <c r="AG14" s="178">
        <f t="shared" si="10"/>
        <v>0</v>
      </c>
      <c r="AH14" s="178">
        <f t="shared" si="10"/>
        <v>0</v>
      </c>
    </row>
    <row r="15" spans="2:35">
      <c r="B15" s="811"/>
      <c r="C15" s="814"/>
      <c r="D15" s="161">
        <v>9</v>
      </c>
      <c r="E15" s="152" t="s">
        <v>586</v>
      </c>
      <c r="F15" s="153">
        <v>309.87200000000001</v>
      </c>
      <c r="G15" s="152">
        <v>113.97</v>
      </c>
      <c r="H15" s="152">
        <v>116.11</v>
      </c>
      <c r="I15" s="162">
        <f t="shared" si="1"/>
        <v>1.0187768711064316</v>
      </c>
      <c r="J15" s="152">
        <v>0</v>
      </c>
      <c r="K15" s="162">
        <f t="shared" si="2"/>
        <v>0</v>
      </c>
      <c r="L15" s="153">
        <v>144.80000000000001</v>
      </c>
      <c r="M15" s="163">
        <f t="shared" si="3"/>
        <v>1.0187768711064316</v>
      </c>
      <c r="N15" s="153">
        <v>309.87200000000013</v>
      </c>
      <c r="O15" s="152">
        <v>2.14</v>
      </c>
      <c r="P15" s="154">
        <v>1.8776871106431517E-2</v>
      </c>
      <c r="Q15" s="361">
        <v>0</v>
      </c>
      <c r="R15" s="154">
        <v>0</v>
      </c>
      <c r="S15" s="153">
        <v>0</v>
      </c>
      <c r="T15" s="152" t="s">
        <v>576</v>
      </c>
      <c r="U15" s="152" t="s">
        <v>656</v>
      </c>
      <c r="V15" s="152"/>
      <c r="W15" s="158">
        <v>1</v>
      </c>
      <c r="X15" s="158" t="s">
        <v>371</v>
      </c>
      <c r="Y15" s="155"/>
      <c r="Z15" s="176"/>
      <c r="AA15" s="447">
        <f>AA13/$Z13</f>
        <v>0</v>
      </c>
      <c r="AB15" s="447">
        <f t="shared" ref="AB15:AH15" si="11">AB13/$Z13</f>
        <v>0</v>
      </c>
      <c r="AC15" s="447">
        <f t="shared" si="11"/>
        <v>5.7142857142857141E-2</v>
      </c>
      <c r="AD15" s="447">
        <f t="shared" si="11"/>
        <v>0.7857142857142857</v>
      </c>
      <c r="AE15" s="447">
        <f t="shared" si="11"/>
        <v>5.7142857142857141E-2</v>
      </c>
      <c r="AF15" s="447">
        <f t="shared" si="11"/>
        <v>0.1</v>
      </c>
      <c r="AG15" s="447">
        <f t="shared" si="11"/>
        <v>0</v>
      </c>
      <c r="AH15" s="447">
        <f t="shared" si="11"/>
        <v>0</v>
      </c>
    </row>
    <row r="16" spans="2:35">
      <c r="B16" s="812"/>
      <c r="C16" s="815"/>
      <c r="D16" s="161">
        <v>10</v>
      </c>
      <c r="E16" s="152" t="s">
        <v>431</v>
      </c>
      <c r="F16" s="153">
        <v>303.02249999999998</v>
      </c>
      <c r="G16" s="152">
        <v>57.95</v>
      </c>
      <c r="H16" s="152">
        <v>59.599999999999994</v>
      </c>
      <c r="I16" s="162">
        <f t="shared" si="1"/>
        <v>1.0284728213977565</v>
      </c>
      <c r="J16" s="152">
        <v>0</v>
      </c>
      <c r="K16" s="162">
        <f t="shared" si="2"/>
        <v>0</v>
      </c>
      <c r="L16" s="153">
        <v>183.65</v>
      </c>
      <c r="M16" s="163">
        <f t="shared" si="3"/>
        <v>1.0284728213977565</v>
      </c>
      <c r="N16" s="153">
        <v>303.02249999999844</v>
      </c>
      <c r="O16" s="152">
        <v>1.65</v>
      </c>
      <c r="P16" s="154">
        <v>2.8472821397756684E-2</v>
      </c>
      <c r="Q16" s="361">
        <v>-8.4376949871511897E-15</v>
      </c>
      <c r="R16" s="154">
        <v>-1.4560301962297134E-16</v>
      </c>
      <c r="S16" s="153">
        <v>-1.5495826843903159E-12</v>
      </c>
      <c r="T16" s="152" t="s">
        <v>576</v>
      </c>
      <c r="U16" s="152" t="s">
        <v>656</v>
      </c>
      <c r="V16" s="152"/>
      <c r="W16" s="158">
        <v>1</v>
      </c>
      <c r="X16" s="158" t="s">
        <v>415</v>
      </c>
      <c r="Y16" s="155" t="s">
        <v>356</v>
      </c>
      <c r="Z16" s="177">
        <f>SUM(W217:W286)</f>
        <v>70</v>
      </c>
      <c r="AA16" s="176">
        <f>SUMIF($U$217:$U$286,TRIM(AA6),$W$217:$W$286)</f>
        <v>0</v>
      </c>
      <c r="AB16" s="176">
        <f t="shared" ref="AB16:AH16" si="12">SUMIF($U$217:$U$286,TRIM(AB6),$W$217:$W$286)</f>
        <v>0</v>
      </c>
      <c r="AC16" s="176">
        <f t="shared" si="12"/>
        <v>5</v>
      </c>
      <c r="AD16" s="176">
        <f t="shared" si="12"/>
        <v>42</v>
      </c>
      <c r="AE16" s="176">
        <f t="shared" si="12"/>
        <v>18</v>
      </c>
      <c r="AF16" s="176">
        <f t="shared" si="12"/>
        <v>5</v>
      </c>
      <c r="AG16" s="176">
        <f t="shared" si="12"/>
        <v>0</v>
      </c>
      <c r="AH16" s="176">
        <f t="shared" si="12"/>
        <v>0</v>
      </c>
    </row>
    <row r="17" spans="2:34">
      <c r="B17" s="810">
        <f t="shared" ref="B17" si="13">B7+1</f>
        <v>45959</v>
      </c>
      <c r="C17" s="813" t="str">
        <f t="shared" ref="C17" si="14">CHOOSE(WEEKDAY(B17,2),"一","二","三","四","五","六","日")</f>
        <v>三</v>
      </c>
      <c r="D17" s="161">
        <v>1</v>
      </c>
      <c r="E17" s="152" t="s">
        <v>362</v>
      </c>
      <c r="F17" s="153">
        <v>1004.25</v>
      </c>
      <c r="G17" s="152">
        <v>3529</v>
      </c>
      <c r="H17" s="152">
        <v>3594</v>
      </c>
      <c r="I17" s="162">
        <f t="shared" si="1"/>
        <v>1.0184188155284783</v>
      </c>
      <c r="J17" s="152">
        <v>0</v>
      </c>
      <c r="K17" s="162">
        <f t="shared" si="2"/>
        <v>0</v>
      </c>
      <c r="L17" s="153">
        <v>15.45</v>
      </c>
      <c r="M17" s="163">
        <f t="shared" si="3"/>
        <v>1.0184188155284783</v>
      </c>
      <c r="N17" s="153">
        <v>1004.25</v>
      </c>
      <c r="O17" s="152">
        <v>65</v>
      </c>
      <c r="P17" s="154">
        <v>1.8418815528478322E-2</v>
      </c>
      <c r="Q17" s="361">
        <v>0</v>
      </c>
      <c r="R17" s="154">
        <v>0</v>
      </c>
      <c r="S17" s="153">
        <v>0</v>
      </c>
      <c r="T17" s="152" t="s">
        <v>576</v>
      </c>
      <c r="U17" s="152" t="s">
        <v>220</v>
      </c>
      <c r="V17" s="152" t="s">
        <v>527</v>
      </c>
      <c r="W17" s="158">
        <v>1</v>
      </c>
      <c r="X17" s="158" t="s">
        <v>370</v>
      </c>
      <c r="Y17" s="180" t="s">
        <v>263</v>
      </c>
      <c r="Z17" s="176"/>
      <c r="AA17" s="178">
        <f>SUMIF($U$217:$U$286,TRIM(AA6),$F$217:$F$286)</f>
        <v>0</v>
      </c>
      <c r="AB17" s="178">
        <f t="shared" ref="AB17:AH17" si="15">SUMIF($U$217:$U$286,TRIM(AB6),$F$217:$F$286)</f>
        <v>0</v>
      </c>
      <c r="AC17" s="178">
        <f t="shared" si="15"/>
        <v>2357.5499999999997</v>
      </c>
      <c r="AD17" s="178">
        <f t="shared" si="15"/>
        <v>15558.737499999997</v>
      </c>
      <c r="AE17" s="178">
        <f t="shared" si="15"/>
        <v>6972.44</v>
      </c>
      <c r="AF17" s="178">
        <f t="shared" si="15"/>
        <v>2008.4999999999998</v>
      </c>
      <c r="AG17" s="178">
        <f t="shared" si="15"/>
        <v>0</v>
      </c>
      <c r="AH17" s="178">
        <f t="shared" si="15"/>
        <v>0</v>
      </c>
    </row>
    <row r="18" spans="2:34">
      <c r="B18" s="811"/>
      <c r="C18" s="814"/>
      <c r="D18" s="161">
        <v>2</v>
      </c>
      <c r="E18" s="152" t="s">
        <v>720</v>
      </c>
      <c r="F18" s="153">
        <v>742.78489999999999</v>
      </c>
      <c r="G18" s="152">
        <v>84.41</v>
      </c>
      <c r="H18" s="152">
        <v>88.5</v>
      </c>
      <c r="I18" s="162">
        <f t="shared" si="1"/>
        <v>1.0484539746475536</v>
      </c>
      <c r="J18" s="152">
        <v>0</v>
      </c>
      <c r="K18" s="162">
        <f t="shared" si="2"/>
        <v>0</v>
      </c>
      <c r="L18" s="153">
        <v>181.61</v>
      </c>
      <c r="M18" s="163">
        <f t="shared" si="3"/>
        <v>1.0484539746475536</v>
      </c>
      <c r="N18" s="153">
        <v>742.78490000000068</v>
      </c>
      <c r="O18" s="152">
        <v>4.09</v>
      </c>
      <c r="P18" s="154">
        <v>4.8453974647553605E-2</v>
      </c>
      <c r="Q18" s="361">
        <v>0</v>
      </c>
      <c r="R18" s="154">
        <v>0</v>
      </c>
      <c r="S18" s="153">
        <v>0</v>
      </c>
      <c r="T18" s="152" t="s">
        <v>576</v>
      </c>
      <c r="U18" s="152" t="s">
        <v>656</v>
      </c>
      <c r="V18" s="152"/>
      <c r="W18" s="158">
        <v>1</v>
      </c>
      <c r="X18" s="158" t="s">
        <v>716</v>
      </c>
      <c r="Y18" s="155"/>
      <c r="Z18" s="176"/>
      <c r="AA18" s="447">
        <f t="shared" ref="AA18:AH18" si="16">AA16/$Z16</f>
        <v>0</v>
      </c>
      <c r="AB18" s="447">
        <f t="shared" si="16"/>
        <v>0</v>
      </c>
      <c r="AC18" s="447">
        <f t="shared" si="16"/>
        <v>7.1428571428571425E-2</v>
      </c>
      <c r="AD18" s="447">
        <f t="shared" si="16"/>
        <v>0.6</v>
      </c>
      <c r="AE18" s="447">
        <f t="shared" si="16"/>
        <v>0.25714285714285712</v>
      </c>
      <c r="AF18" s="447">
        <f t="shared" si="16"/>
        <v>7.1428571428571425E-2</v>
      </c>
      <c r="AG18" s="447">
        <f t="shared" si="16"/>
        <v>0</v>
      </c>
      <c r="AH18" s="447">
        <f t="shared" si="16"/>
        <v>0</v>
      </c>
    </row>
    <row r="19" spans="2:34">
      <c r="B19" s="811"/>
      <c r="C19" s="814"/>
      <c r="D19" s="161">
        <v>3</v>
      </c>
      <c r="E19" s="152" t="s">
        <v>526</v>
      </c>
      <c r="F19" s="153">
        <v>699.96600000000001</v>
      </c>
      <c r="G19" s="152">
        <v>76.48</v>
      </c>
      <c r="H19" s="152">
        <v>80.180000000000007</v>
      </c>
      <c r="I19" s="162">
        <f t="shared" si="1"/>
        <v>1.048378661087866</v>
      </c>
      <c r="J19" s="152">
        <v>0</v>
      </c>
      <c r="K19" s="162">
        <f t="shared" si="2"/>
        <v>0</v>
      </c>
      <c r="L19" s="153">
        <v>189.18</v>
      </c>
      <c r="M19" s="163">
        <f t="shared" si="3"/>
        <v>1.048378661087866</v>
      </c>
      <c r="N19" s="153">
        <v>699.96600000000058</v>
      </c>
      <c r="O19" s="152">
        <v>3.7</v>
      </c>
      <c r="P19" s="154">
        <v>4.8378661087866107E-2</v>
      </c>
      <c r="Q19" s="361">
        <v>0</v>
      </c>
      <c r="R19" s="154">
        <v>0</v>
      </c>
      <c r="S19" s="153">
        <v>0</v>
      </c>
      <c r="T19" s="152" t="s">
        <v>576</v>
      </c>
      <c r="U19" s="152" t="s">
        <v>656</v>
      </c>
      <c r="V19" s="152"/>
      <c r="W19" s="158">
        <v>1</v>
      </c>
      <c r="X19" s="158" t="s">
        <v>417</v>
      </c>
      <c r="Y19" s="155" t="s">
        <v>357</v>
      </c>
      <c r="Z19" s="177">
        <f>SUM(W287:W357)</f>
        <v>70</v>
      </c>
      <c r="AA19" s="176">
        <f>SUMIF($U$287:$U$356,TRIM(AA6),$W$287:$W$356)</f>
        <v>0</v>
      </c>
      <c r="AB19" s="176">
        <f t="shared" ref="AB19:AH19" si="17">SUMIF($U$287:$U$356,TRIM(AB6),$W$287:$W$356)</f>
        <v>8</v>
      </c>
      <c r="AC19" s="176">
        <f t="shared" si="17"/>
        <v>6</v>
      </c>
      <c r="AD19" s="176">
        <f t="shared" si="17"/>
        <v>50</v>
      </c>
      <c r="AE19" s="176">
        <f t="shared" si="17"/>
        <v>2</v>
      </c>
      <c r="AF19" s="176">
        <f t="shared" si="17"/>
        <v>4</v>
      </c>
      <c r="AG19" s="176">
        <f t="shared" si="17"/>
        <v>0</v>
      </c>
      <c r="AH19" s="176">
        <f t="shared" si="17"/>
        <v>0</v>
      </c>
    </row>
    <row r="20" spans="2:34">
      <c r="B20" s="811"/>
      <c r="C20" s="814"/>
      <c r="D20" s="161">
        <v>4</v>
      </c>
      <c r="E20" s="152" t="s">
        <v>721</v>
      </c>
      <c r="F20" s="153">
        <v>505.36</v>
      </c>
      <c r="G20" s="152">
        <v>89.07</v>
      </c>
      <c r="H20" s="152">
        <v>93.3</v>
      </c>
      <c r="I20" s="162">
        <f t="shared" si="1"/>
        <v>1.047490737622095</v>
      </c>
      <c r="J20" s="152">
        <v>0</v>
      </c>
      <c r="K20" s="162">
        <f t="shared" si="2"/>
        <v>0</v>
      </c>
      <c r="L20" s="153">
        <v>126.34</v>
      </c>
      <c r="M20" s="163">
        <f t="shared" si="3"/>
        <v>1.047490737622095</v>
      </c>
      <c r="N20" s="153">
        <v>534.41820000000052</v>
      </c>
      <c r="O20" s="152">
        <v>4</v>
      </c>
      <c r="P20" s="154">
        <v>4.4908498933423156E-2</v>
      </c>
      <c r="Q20" s="361">
        <v>0.23000000000000398</v>
      </c>
      <c r="R20" s="154">
        <v>2.5822386886718762E-3</v>
      </c>
      <c r="S20" s="153">
        <v>29.058200000000504</v>
      </c>
      <c r="T20" s="152" t="s">
        <v>576</v>
      </c>
      <c r="U20" s="152" t="s">
        <v>656</v>
      </c>
      <c r="V20" s="152"/>
      <c r="W20" s="158">
        <v>1</v>
      </c>
      <c r="X20" s="158" t="s">
        <v>719</v>
      </c>
      <c r="Y20" s="180" t="s">
        <v>263</v>
      </c>
      <c r="Z20" s="176"/>
      <c r="AA20" s="178">
        <f>SUMIF($U$287:$U$356,TRIM(AA6),$F$287:$F$356)</f>
        <v>0</v>
      </c>
      <c r="AB20" s="178">
        <f t="shared" ref="AB20:AH20" si="18">SUMIF($U$287:$U$356,TRIM(AB6),$F$287:$F$356)</f>
        <v>3812.3855999999996</v>
      </c>
      <c r="AC20" s="178">
        <f t="shared" si="18"/>
        <v>2218.0499999999997</v>
      </c>
      <c r="AD20" s="178">
        <f t="shared" si="18"/>
        <v>20866.338199999995</v>
      </c>
      <c r="AE20" s="178">
        <f t="shared" si="18"/>
        <v>726.99</v>
      </c>
      <c r="AF20" s="178">
        <f t="shared" si="18"/>
        <v>1143.3</v>
      </c>
      <c r="AG20" s="178">
        <f t="shared" si="18"/>
        <v>0</v>
      </c>
      <c r="AH20" s="178">
        <f t="shared" si="18"/>
        <v>0</v>
      </c>
    </row>
    <row r="21" spans="2:34">
      <c r="B21" s="811"/>
      <c r="C21" s="814"/>
      <c r="D21" s="161">
        <v>5</v>
      </c>
      <c r="E21" s="152" t="s">
        <v>715</v>
      </c>
      <c r="F21" s="153">
        <v>430.4</v>
      </c>
      <c r="G21" s="152">
        <v>14680</v>
      </c>
      <c r="H21" s="152">
        <v>14840</v>
      </c>
      <c r="I21" s="162">
        <f t="shared" si="1"/>
        <v>1.0108991825613078</v>
      </c>
      <c r="J21" s="152">
        <v>0</v>
      </c>
      <c r="K21" s="162">
        <f t="shared" si="2"/>
        <v>0</v>
      </c>
      <c r="L21" s="153">
        <v>2.69</v>
      </c>
      <c r="M21" s="163">
        <f t="shared" si="3"/>
        <v>1.0108991825613078</v>
      </c>
      <c r="N21" s="153">
        <v>430.4</v>
      </c>
      <c r="O21" s="152">
        <v>160</v>
      </c>
      <c r="P21" s="154">
        <v>1.0899182561307902E-2</v>
      </c>
      <c r="Q21" s="361">
        <v>0</v>
      </c>
      <c r="R21" s="154">
        <v>0</v>
      </c>
      <c r="S21" s="153">
        <v>0</v>
      </c>
      <c r="T21" s="152" t="s">
        <v>576</v>
      </c>
      <c r="U21" s="152" t="s">
        <v>219</v>
      </c>
      <c r="V21" s="152"/>
      <c r="W21" s="158">
        <v>1</v>
      </c>
      <c r="X21" s="158" t="s">
        <v>716</v>
      </c>
      <c r="Y21" s="155"/>
      <c r="Z21" s="176"/>
      <c r="AA21" s="447">
        <f t="shared" ref="AA21:AH21" si="19">AA19/$Z19</f>
        <v>0</v>
      </c>
      <c r="AB21" s="447">
        <f t="shared" si="19"/>
        <v>0.11428571428571428</v>
      </c>
      <c r="AC21" s="447">
        <f t="shared" si="19"/>
        <v>8.5714285714285715E-2</v>
      </c>
      <c r="AD21" s="447">
        <f t="shared" si="19"/>
        <v>0.7142857142857143</v>
      </c>
      <c r="AE21" s="447">
        <f t="shared" si="19"/>
        <v>2.8571428571428571E-2</v>
      </c>
      <c r="AF21" s="447">
        <f t="shared" si="19"/>
        <v>5.7142857142857141E-2</v>
      </c>
      <c r="AG21" s="447">
        <f t="shared" si="19"/>
        <v>0</v>
      </c>
      <c r="AH21" s="447">
        <f t="shared" si="19"/>
        <v>0</v>
      </c>
    </row>
    <row r="22" spans="2:34">
      <c r="B22" s="811"/>
      <c r="C22" s="814"/>
      <c r="D22" s="161">
        <v>6</v>
      </c>
      <c r="E22" s="152" t="s">
        <v>431</v>
      </c>
      <c r="F22" s="153">
        <v>312.20499999999998</v>
      </c>
      <c r="G22" s="152">
        <v>55.15</v>
      </c>
      <c r="H22" s="152">
        <v>56.85</v>
      </c>
      <c r="I22" s="162">
        <f t="shared" si="1"/>
        <v>1.0308250226654578</v>
      </c>
      <c r="J22" s="152">
        <v>0</v>
      </c>
      <c r="K22" s="162">
        <f t="shared" si="2"/>
        <v>0</v>
      </c>
      <c r="L22" s="153">
        <v>183.65</v>
      </c>
      <c r="M22" s="163">
        <f t="shared" si="3"/>
        <v>1.0308250226654578</v>
      </c>
      <c r="N22" s="153">
        <v>312.20500000000055</v>
      </c>
      <c r="O22" s="152">
        <v>1.7</v>
      </c>
      <c r="P22" s="154">
        <v>3.0825022665457842E-2</v>
      </c>
      <c r="Q22" s="361">
        <v>2.886579864025407E-15</v>
      </c>
      <c r="R22" s="154">
        <v>5.2340523373080819E-17</v>
      </c>
      <c r="S22" s="153">
        <v>5.3012039202826606E-13</v>
      </c>
      <c r="T22" s="152" t="s">
        <v>576</v>
      </c>
      <c r="U22" s="152" t="s">
        <v>656</v>
      </c>
      <c r="V22" s="152"/>
      <c r="W22" s="158">
        <v>1</v>
      </c>
      <c r="X22" s="158" t="s">
        <v>415</v>
      </c>
      <c r="Y22" s="155"/>
      <c r="Z22" s="156"/>
      <c r="AA22" s="156"/>
      <c r="AB22" s="156"/>
      <c r="AC22" s="156"/>
      <c r="AD22" s="156"/>
      <c r="AE22" s="156"/>
      <c r="AF22" s="156"/>
      <c r="AG22" s="156"/>
      <c r="AH22" s="156"/>
    </row>
    <row r="23" spans="2:34">
      <c r="B23" s="811"/>
      <c r="C23" s="814"/>
      <c r="D23" s="161">
        <v>7</v>
      </c>
      <c r="E23" s="152" t="s">
        <v>692</v>
      </c>
      <c r="F23" s="153">
        <v>312.15539999999999</v>
      </c>
      <c r="G23" s="152">
        <v>108.06</v>
      </c>
      <c r="H23" s="152">
        <v>109.07</v>
      </c>
      <c r="I23" s="162">
        <f t="shared" si="1"/>
        <v>1.0093466592633722</v>
      </c>
      <c r="J23" s="152">
        <v>3.6</v>
      </c>
      <c r="K23" s="162">
        <f t="shared" si="2"/>
        <v>3.3314825097168238E-2</v>
      </c>
      <c r="L23" s="153">
        <v>139.97999999999999</v>
      </c>
      <c r="M23" s="163">
        <f t="shared" si="3"/>
        <v>1.0426614843605404</v>
      </c>
      <c r="N23" s="153">
        <v>645.30779999999788</v>
      </c>
      <c r="O23" s="152">
        <v>2.23</v>
      </c>
      <c r="P23" s="154">
        <v>2.0636683324079214E-2</v>
      </c>
      <c r="Q23" s="361">
        <v>2.3799999999999852</v>
      </c>
      <c r="R23" s="154">
        <v>2.2024801036461088E-2</v>
      </c>
      <c r="S23" s="153">
        <v>333.1523999999979</v>
      </c>
      <c r="T23" s="152" t="s">
        <v>576</v>
      </c>
      <c r="U23" s="152" t="s">
        <v>656</v>
      </c>
      <c r="V23" s="152"/>
      <c r="W23" s="158">
        <v>1</v>
      </c>
      <c r="X23" s="158" t="s">
        <v>689</v>
      </c>
      <c r="Y23" s="181" t="s">
        <v>361</v>
      </c>
      <c r="Z23" s="176">
        <f>SUM(W7:W9656)</f>
        <v>350</v>
      </c>
      <c r="AA23" s="177">
        <f>SUMIF($U$7:$U$9656,TRIM(AA6),$W$7:$W$9656)</f>
        <v>0</v>
      </c>
      <c r="AB23" s="177">
        <f t="shared" ref="AB23:AH23" si="20">SUMIF($U$7:$U$9656,TRIM(AB6),$W$7:$W$9656)</f>
        <v>8</v>
      </c>
      <c r="AC23" s="176">
        <f t="shared" si="20"/>
        <v>23</v>
      </c>
      <c r="AD23" s="176">
        <f t="shared" si="20"/>
        <v>258</v>
      </c>
      <c r="AE23" s="176">
        <f t="shared" si="20"/>
        <v>31</v>
      </c>
      <c r="AF23" s="176">
        <f t="shared" si="20"/>
        <v>30</v>
      </c>
      <c r="AG23" s="176">
        <f t="shared" si="20"/>
        <v>0</v>
      </c>
      <c r="AH23" s="176">
        <f t="shared" si="20"/>
        <v>0</v>
      </c>
    </row>
    <row r="24" spans="2:34">
      <c r="B24" s="811"/>
      <c r="C24" s="814"/>
      <c r="D24" s="161">
        <v>8</v>
      </c>
      <c r="E24" s="152" t="s">
        <v>691</v>
      </c>
      <c r="F24" s="153">
        <v>311.18360000000001</v>
      </c>
      <c r="G24" s="152">
        <v>41.42</v>
      </c>
      <c r="H24" s="152">
        <v>41.27</v>
      </c>
      <c r="I24" s="162">
        <f t="shared" si="1"/>
        <v>0.99637856108160316</v>
      </c>
      <c r="J24" s="152">
        <v>1.81</v>
      </c>
      <c r="K24" s="162">
        <f t="shared" si="2"/>
        <v>4.3698696281989378E-2</v>
      </c>
      <c r="L24" s="153">
        <v>187.46</v>
      </c>
      <c r="M24" s="163">
        <f t="shared" si="3"/>
        <v>1.0400772573635926</v>
      </c>
      <c r="N24" s="153">
        <v>311.18360000000069</v>
      </c>
      <c r="O24" s="152">
        <v>1.66</v>
      </c>
      <c r="P24" s="154">
        <v>4.0077257363592467E-2</v>
      </c>
      <c r="Q24" s="361">
        <v>3.7747582837255322E-15</v>
      </c>
      <c r="R24" s="154">
        <v>9.1133710374831769E-17</v>
      </c>
      <c r="S24" s="153">
        <v>7.0761618786718831E-13</v>
      </c>
      <c r="T24" s="152" t="s">
        <v>576</v>
      </c>
      <c r="U24" s="152" t="s">
        <v>656</v>
      </c>
      <c r="V24" s="152"/>
      <c r="W24" s="158">
        <v>1</v>
      </c>
      <c r="X24" s="158" t="s">
        <v>689</v>
      </c>
      <c r="Y24" s="180" t="s">
        <v>263</v>
      </c>
      <c r="Z24" s="176"/>
      <c r="AA24" s="178">
        <f>SUMIF($U$7:$U$9656,TRIM(AA6),$F$7:$F$9656)</f>
        <v>0</v>
      </c>
      <c r="AB24" s="178">
        <f t="shared" ref="AB24:AH24" si="21">SUMIF($U$7:$U$9656,TRIM(AB6),$F$7:$F$9656)</f>
        <v>3812.3855999999996</v>
      </c>
      <c r="AC24" s="178">
        <f>SUMIF($U$7:$U$9656,TRIM(AC6),$F$7:$F$9656)</f>
        <v>9388.35</v>
      </c>
      <c r="AD24" s="178">
        <f t="shared" si="21"/>
        <v>97479.668800000014</v>
      </c>
      <c r="AE24" s="178">
        <f t="shared" si="21"/>
        <v>11723.252100000002</v>
      </c>
      <c r="AF24" s="178">
        <f t="shared" si="21"/>
        <v>14136.749999999996</v>
      </c>
      <c r="AG24" s="178">
        <f t="shared" si="21"/>
        <v>0</v>
      </c>
      <c r="AH24" s="178">
        <f t="shared" si="21"/>
        <v>0</v>
      </c>
    </row>
    <row r="25" spans="2:34">
      <c r="B25" s="811"/>
      <c r="C25" s="814"/>
      <c r="D25" s="161">
        <v>9</v>
      </c>
      <c r="E25" s="152" t="s">
        <v>688</v>
      </c>
      <c r="F25" s="153">
        <v>309.44160000000005</v>
      </c>
      <c r="G25" s="152">
        <v>39.58</v>
      </c>
      <c r="H25" s="152">
        <v>41.1</v>
      </c>
      <c r="I25" s="162">
        <f t="shared" si="1"/>
        <v>1.0384032339565439</v>
      </c>
      <c r="J25" s="152">
        <v>0</v>
      </c>
      <c r="K25" s="162">
        <f t="shared" si="2"/>
        <v>0</v>
      </c>
      <c r="L25" s="153">
        <v>203.58</v>
      </c>
      <c r="M25" s="163">
        <f t="shared" si="3"/>
        <v>1.0384032339565439</v>
      </c>
      <c r="N25" s="153">
        <v>309.44160000000068</v>
      </c>
      <c r="O25" s="152">
        <v>1.52</v>
      </c>
      <c r="P25" s="154">
        <v>3.8403233956543714E-2</v>
      </c>
      <c r="Q25" s="361">
        <v>3.1086244689504383E-15</v>
      </c>
      <c r="R25" s="154">
        <v>7.8540284713250085E-17</v>
      </c>
      <c r="S25" s="153">
        <v>6.3285376938893031E-13</v>
      </c>
      <c r="T25" s="152" t="s">
        <v>576</v>
      </c>
      <c r="U25" s="152" t="s">
        <v>656</v>
      </c>
      <c r="V25" s="152"/>
      <c r="W25" s="158">
        <v>1</v>
      </c>
      <c r="X25" s="158" t="s">
        <v>375</v>
      </c>
      <c r="Z25" s="176"/>
      <c r="AA25" s="447">
        <f t="shared" ref="AA25:AH25" si="22">AA23/$Z23</f>
        <v>0</v>
      </c>
      <c r="AB25" s="447">
        <f t="shared" si="22"/>
        <v>2.2857142857142857E-2</v>
      </c>
      <c r="AC25" s="447">
        <f t="shared" si="22"/>
        <v>6.5714285714285711E-2</v>
      </c>
      <c r="AD25" s="447">
        <f t="shared" si="22"/>
        <v>0.7371428571428571</v>
      </c>
      <c r="AE25" s="447">
        <f t="shared" si="22"/>
        <v>8.8571428571428565E-2</v>
      </c>
      <c r="AF25" s="447">
        <f t="shared" si="22"/>
        <v>8.5714285714285715E-2</v>
      </c>
      <c r="AG25" s="447">
        <f t="shared" si="22"/>
        <v>0</v>
      </c>
      <c r="AH25" s="447">
        <f t="shared" si="22"/>
        <v>0</v>
      </c>
    </row>
    <row r="26" spans="2:34">
      <c r="B26" s="812"/>
      <c r="C26" s="815"/>
      <c r="D26" s="161">
        <v>10</v>
      </c>
      <c r="E26" s="152" t="s">
        <v>617</v>
      </c>
      <c r="F26" s="153">
        <v>307.04999999999995</v>
      </c>
      <c r="G26" s="152">
        <v>123.16</v>
      </c>
      <c r="H26" s="152">
        <v>125.66</v>
      </c>
      <c r="I26" s="162">
        <f t="shared" si="1"/>
        <v>1.02029879831114</v>
      </c>
      <c r="J26" s="152">
        <v>0</v>
      </c>
      <c r="K26" s="162">
        <f t="shared" si="2"/>
        <v>0</v>
      </c>
      <c r="L26" s="153">
        <v>122.82</v>
      </c>
      <c r="M26" s="163">
        <f t="shared" si="3"/>
        <v>1.02029879831114</v>
      </c>
      <c r="N26" s="153">
        <v>307.04999999999995</v>
      </c>
      <c r="O26" s="152">
        <v>2.5</v>
      </c>
      <c r="P26" s="154">
        <v>2.0298798311139982E-2</v>
      </c>
      <c r="Q26" s="361">
        <v>0</v>
      </c>
      <c r="R26" s="154">
        <v>0</v>
      </c>
      <c r="S26" s="153">
        <v>0</v>
      </c>
      <c r="T26" s="152" t="s">
        <v>576</v>
      </c>
      <c r="U26" s="152" t="s">
        <v>656</v>
      </c>
      <c r="V26" s="152"/>
      <c r="W26" s="158">
        <v>1</v>
      </c>
      <c r="X26" s="158" t="s">
        <v>584</v>
      </c>
    </row>
    <row r="27" spans="2:34">
      <c r="B27" s="810">
        <f t="shared" ref="B27:B57" si="23">B17+1</f>
        <v>45960</v>
      </c>
      <c r="C27" s="813" t="str">
        <f t="shared" ref="C27" si="24">CHOOSE(WEEKDAY(B27,2),"一","二","三","四","五","六","日")</f>
        <v>四</v>
      </c>
      <c r="D27" s="161">
        <v>1</v>
      </c>
      <c r="E27" s="152" t="s">
        <v>720</v>
      </c>
      <c r="F27" s="153">
        <v>708.279</v>
      </c>
      <c r="G27" s="152">
        <v>80.48</v>
      </c>
      <c r="H27" s="152">
        <v>84.38</v>
      </c>
      <c r="I27" s="162">
        <f t="shared" si="1"/>
        <v>1.0484592445328031</v>
      </c>
      <c r="J27" s="152">
        <v>0</v>
      </c>
      <c r="K27" s="162">
        <f t="shared" si="2"/>
        <v>0</v>
      </c>
      <c r="L27" s="153">
        <v>181.61</v>
      </c>
      <c r="M27" s="163">
        <f t="shared" si="3"/>
        <v>1.0484592445328031</v>
      </c>
      <c r="N27" s="153">
        <v>708.27899999999852</v>
      </c>
      <c r="O27" s="152">
        <v>3.9</v>
      </c>
      <c r="P27" s="154">
        <v>4.8459244532803175E-2</v>
      </c>
      <c r="Q27" s="361">
        <v>-8.4376949871511897E-15</v>
      </c>
      <c r="R27" s="154">
        <v>-1.0484213453219669E-16</v>
      </c>
      <c r="S27" s="153">
        <v>-1.5323697866165276E-12</v>
      </c>
      <c r="T27" s="152" t="s">
        <v>576</v>
      </c>
      <c r="U27" s="152" t="s">
        <v>656</v>
      </c>
      <c r="V27" s="152"/>
      <c r="W27" s="158">
        <v>1</v>
      </c>
      <c r="X27" s="158" t="s">
        <v>716</v>
      </c>
    </row>
    <row r="28" spans="2:34">
      <c r="B28" s="811"/>
      <c r="C28" s="814"/>
      <c r="D28" s="161">
        <v>2</v>
      </c>
      <c r="E28" s="152" t="s">
        <v>680</v>
      </c>
      <c r="F28" s="153">
        <v>532.04</v>
      </c>
      <c r="G28" s="152">
        <v>4048</v>
      </c>
      <c r="H28" s="152">
        <v>2686</v>
      </c>
      <c r="I28" s="162">
        <f t="shared" si="1"/>
        <v>0.66353754940711462</v>
      </c>
      <c r="J28" s="152">
        <v>1550</v>
      </c>
      <c r="K28" s="162">
        <f t="shared" si="2"/>
        <v>0.38290513833992096</v>
      </c>
      <c r="L28" s="153">
        <v>2.83</v>
      </c>
      <c r="M28" s="163">
        <f t="shared" si="3"/>
        <v>1.0464426877470356</v>
      </c>
      <c r="N28" s="153">
        <v>532.04</v>
      </c>
      <c r="O28" s="152">
        <v>188</v>
      </c>
      <c r="P28" s="154">
        <v>4.6442687747035576E-2</v>
      </c>
      <c r="Q28" s="361">
        <v>0</v>
      </c>
      <c r="R28" s="154">
        <v>0</v>
      </c>
      <c r="S28" s="153">
        <v>0</v>
      </c>
      <c r="T28" s="152" t="s">
        <v>576</v>
      </c>
      <c r="U28" s="152" t="s">
        <v>656</v>
      </c>
      <c r="V28" s="152"/>
      <c r="W28" s="158">
        <v>1</v>
      </c>
      <c r="X28" s="158" t="s">
        <v>671</v>
      </c>
    </row>
    <row r="29" spans="2:34">
      <c r="B29" s="811"/>
      <c r="C29" s="814"/>
      <c r="D29" s="161">
        <v>3</v>
      </c>
      <c r="E29" s="152" t="s">
        <v>721</v>
      </c>
      <c r="F29" s="153">
        <v>514.2038</v>
      </c>
      <c r="G29" s="152">
        <v>83.13</v>
      </c>
      <c r="H29" s="152">
        <v>87.2</v>
      </c>
      <c r="I29" s="162">
        <f t="shared" si="1"/>
        <v>1.0489594610850477</v>
      </c>
      <c r="J29" s="152">
        <v>0</v>
      </c>
      <c r="K29" s="162">
        <f t="shared" si="2"/>
        <v>0</v>
      </c>
      <c r="L29" s="153">
        <v>126.34</v>
      </c>
      <c r="M29" s="163">
        <f t="shared" si="3"/>
        <v>1.0489594610850477</v>
      </c>
      <c r="N29" s="153">
        <v>514.20380000000091</v>
      </c>
      <c r="O29" s="152">
        <v>4.07</v>
      </c>
      <c r="P29" s="154">
        <v>4.895946108504752E-2</v>
      </c>
      <c r="Q29" s="361">
        <v>7.1054273576010019E-15</v>
      </c>
      <c r="R29" s="154">
        <v>8.547368408036812E-17</v>
      </c>
      <c r="S29" s="153">
        <v>8.976996923593106E-13</v>
      </c>
      <c r="T29" s="152" t="s">
        <v>576</v>
      </c>
      <c r="U29" s="152" t="s">
        <v>656</v>
      </c>
      <c r="V29" s="152"/>
      <c r="W29" s="158">
        <v>1</v>
      </c>
      <c r="X29" s="158" t="s">
        <v>719</v>
      </c>
    </row>
    <row r="30" spans="2:34">
      <c r="B30" s="811"/>
      <c r="C30" s="814"/>
      <c r="D30" s="161">
        <v>4</v>
      </c>
      <c r="E30" s="152" t="s">
        <v>362</v>
      </c>
      <c r="F30" s="153">
        <v>463.5</v>
      </c>
      <c r="G30" s="152">
        <v>3396</v>
      </c>
      <c r="H30" s="152">
        <v>3426</v>
      </c>
      <c r="I30" s="162">
        <f t="shared" si="1"/>
        <v>1.0088339222614842</v>
      </c>
      <c r="J30" s="152">
        <v>0</v>
      </c>
      <c r="K30" s="162">
        <f t="shared" si="2"/>
        <v>0</v>
      </c>
      <c r="L30" s="153">
        <v>15.45</v>
      </c>
      <c r="M30" s="163">
        <f t="shared" si="3"/>
        <v>1.0088339222614842</v>
      </c>
      <c r="N30" s="153">
        <v>463.5</v>
      </c>
      <c r="O30" s="152">
        <v>30</v>
      </c>
      <c r="P30" s="154">
        <v>8.8339222614840993E-3</v>
      </c>
      <c r="Q30" s="361">
        <v>0</v>
      </c>
      <c r="R30" s="154">
        <v>0</v>
      </c>
      <c r="S30" s="153">
        <v>0</v>
      </c>
      <c r="T30" s="152" t="s">
        <v>576</v>
      </c>
      <c r="U30" s="152" t="s">
        <v>220</v>
      </c>
      <c r="V30" s="152" t="s">
        <v>527</v>
      </c>
      <c r="W30" s="158">
        <v>1</v>
      </c>
      <c r="X30" s="158" t="s">
        <v>370</v>
      </c>
    </row>
    <row r="31" spans="2:34">
      <c r="B31" s="811"/>
      <c r="C31" s="814"/>
      <c r="D31" s="161">
        <v>5</v>
      </c>
      <c r="E31" s="152" t="s">
        <v>715</v>
      </c>
      <c r="F31" s="153">
        <v>312.04000000000002</v>
      </c>
      <c r="G31" s="152">
        <v>13996</v>
      </c>
      <c r="H31" s="152">
        <v>14112</v>
      </c>
      <c r="I31" s="162">
        <f t="shared" si="1"/>
        <v>1.0082880823092313</v>
      </c>
      <c r="J31" s="152">
        <v>0</v>
      </c>
      <c r="K31" s="162">
        <f t="shared" si="2"/>
        <v>0</v>
      </c>
      <c r="L31" s="153">
        <v>2.69</v>
      </c>
      <c r="M31" s="163">
        <f t="shared" si="3"/>
        <v>1.0082880823092313</v>
      </c>
      <c r="N31" s="153">
        <v>312.04000000000002</v>
      </c>
      <c r="O31" s="152">
        <v>116</v>
      </c>
      <c r="P31" s="154">
        <v>8.2880823092312088E-3</v>
      </c>
      <c r="Q31" s="361">
        <v>0</v>
      </c>
      <c r="R31" s="154">
        <v>0</v>
      </c>
      <c r="S31" s="153">
        <v>0</v>
      </c>
      <c r="T31" s="152" t="s">
        <v>576</v>
      </c>
      <c r="U31" s="152" t="s">
        <v>219</v>
      </c>
      <c r="V31" s="152"/>
      <c r="W31" s="158">
        <v>1</v>
      </c>
      <c r="X31" s="158" t="s">
        <v>716</v>
      </c>
    </row>
    <row r="32" spans="2:34">
      <c r="B32" s="811"/>
      <c r="C32" s="814"/>
      <c r="D32" s="161">
        <v>6</v>
      </c>
      <c r="E32" s="152" t="s">
        <v>679</v>
      </c>
      <c r="F32" s="153">
        <v>310.80620000000005</v>
      </c>
      <c r="G32" s="152">
        <v>415.65</v>
      </c>
      <c r="H32" s="152">
        <v>414.71</v>
      </c>
      <c r="I32" s="162">
        <f t="shared" si="1"/>
        <v>0.99773848189582581</v>
      </c>
      <c r="J32" s="152">
        <v>17</v>
      </c>
      <c r="K32" s="162">
        <f t="shared" si="2"/>
        <v>4.0899795501022497E-2</v>
      </c>
      <c r="L32" s="153">
        <v>33.71</v>
      </c>
      <c r="M32" s="163">
        <f t="shared" si="3"/>
        <v>1.0386382773968483</v>
      </c>
      <c r="N32" s="153">
        <v>541.38260000000014</v>
      </c>
      <c r="O32" s="152">
        <v>9.2200000000000006</v>
      </c>
      <c r="P32" s="154">
        <v>2.2182124383495733E-2</v>
      </c>
      <c r="Q32" s="361">
        <v>6.8400000000000016</v>
      </c>
      <c r="R32" s="154">
        <v>1.6456153013352584E-2</v>
      </c>
      <c r="S32" s="153">
        <v>230.57640000000006</v>
      </c>
      <c r="T32" s="152" t="s">
        <v>576</v>
      </c>
      <c r="U32" s="152" t="s">
        <v>656</v>
      </c>
      <c r="V32" s="152"/>
      <c r="W32" s="158">
        <v>1</v>
      </c>
      <c r="X32" s="158" t="s">
        <v>719</v>
      </c>
    </row>
    <row r="33" spans="2:24">
      <c r="B33" s="811"/>
      <c r="C33" s="814"/>
      <c r="D33" s="161">
        <v>7</v>
      </c>
      <c r="E33" s="152" t="s">
        <v>691</v>
      </c>
      <c r="F33" s="153">
        <v>301.81060000000002</v>
      </c>
      <c r="G33" s="152">
        <v>37.17</v>
      </c>
      <c r="H33" s="152">
        <v>38.78</v>
      </c>
      <c r="I33" s="162">
        <f t="shared" si="1"/>
        <v>1.0433145009416196</v>
      </c>
      <c r="J33" s="152">
        <v>0</v>
      </c>
      <c r="K33" s="162">
        <f t="shared" si="2"/>
        <v>0</v>
      </c>
      <c r="L33" s="153">
        <v>187.46</v>
      </c>
      <c r="M33" s="163">
        <f t="shared" si="3"/>
        <v>1.0433145009416196</v>
      </c>
      <c r="N33" s="153">
        <v>301.81059999999991</v>
      </c>
      <c r="O33" s="152">
        <v>1.61</v>
      </c>
      <c r="P33" s="154">
        <v>4.3314500941619587E-2</v>
      </c>
      <c r="Q33" s="361">
        <v>0</v>
      </c>
      <c r="R33" s="154">
        <v>0</v>
      </c>
      <c r="S33" s="153">
        <v>0</v>
      </c>
      <c r="T33" s="152" t="s">
        <v>576</v>
      </c>
      <c r="U33" s="152" t="s">
        <v>656</v>
      </c>
      <c r="V33" s="152"/>
      <c r="W33" s="158">
        <v>1</v>
      </c>
      <c r="X33" s="158" t="s">
        <v>689</v>
      </c>
    </row>
    <row r="34" spans="2:24">
      <c r="B34" s="811"/>
      <c r="C34" s="814"/>
      <c r="D34" s="161">
        <v>8</v>
      </c>
      <c r="E34" s="152" t="s">
        <v>701</v>
      </c>
      <c r="F34" s="153">
        <v>292.95</v>
      </c>
      <c r="G34" s="152">
        <v>4106</v>
      </c>
      <c r="H34" s="152">
        <v>4127</v>
      </c>
      <c r="I34" s="162">
        <f t="shared" si="1"/>
        <v>1.0051144666341938</v>
      </c>
      <c r="J34" s="152">
        <v>0</v>
      </c>
      <c r="K34" s="162">
        <f t="shared" si="2"/>
        <v>0</v>
      </c>
      <c r="L34" s="153">
        <v>13.95</v>
      </c>
      <c r="M34" s="163">
        <f t="shared" si="3"/>
        <v>1.0051144666341938</v>
      </c>
      <c r="N34" s="153">
        <v>292.95</v>
      </c>
      <c r="O34" s="152">
        <v>21</v>
      </c>
      <c r="P34" s="154">
        <v>5.114466634193863E-3</v>
      </c>
      <c r="Q34" s="361">
        <v>0</v>
      </c>
      <c r="R34" s="154">
        <v>0</v>
      </c>
      <c r="S34" s="153">
        <v>0</v>
      </c>
      <c r="T34" s="152" t="s">
        <v>576</v>
      </c>
      <c r="U34" s="152" t="s">
        <v>367</v>
      </c>
      <c r="V34" s="152" t="s">
        <v>662</v>
      </c>
      <c r="W34" s="158">
        <v>1</v>
      </c>
      <c r="X34" s="158" t="s">
        <v>703</v>
      </c>
    </row>
    <row r="35" spans="2:24">
      <c r="B35" s="811"/>
      <c r="C35" s="814"/>
      <c r="D35" s="161">
        <v>9</v>
      </c>
      <c r="E35" s="152" t="s">
        <v>582</v>
      </c>
      <c r="F35" s="153">
        <v>292.05950000000001</v>
      </c>
      <c r="G35" s="152">
        <v>243.66</v>
      </c>
      <c r="H35" s="152">
        <v>243.83</v>
      </c>
      <c r="I35" s="162">
        <f t="shared" si="1"/>
        <v>1.0006976935073464</v>
      </c>
      <c r="J35" s="152">
        <v>2</v>
      </c>
      <c r="K35" s="162">
        <f t="shared" si="2"/>
        <v>8.2081589099564974E-3</v>
      </c>
      <c r="L35" s="153">
        <v>157.87</v>
      </c>
      <c r="M35" s="163">
        <f t="shared" si="3"/>
        <v>1.0089058524173029</v>
      </c>
      <c r="N35" s="153">
        <v>342.5779000000025</v>
      </c>
      <c r="O35" s="152">
        <v>1.85</v>
      </c>
      <c r="P35" s="154">
        <v>7.5925469917097598E-3</v>
      </c>
      <c r="Q35" s="361">
        <v>0.32000000000001583</v>
      </c>
      <c r="R35" s="154">
        <v>1.3133054255931044E-3</v>
      </c>
      <c r="S35" s="153">
        <v>50.518400000002501</v>
      </c>
      <c r="T35" s="152" t="s">
        <v>576</v>
      </c>
      <c r="U35" s="152" t="s">
        <v>656</v>
      </c>
      <c r="V35" s="152"/>
      <c r="W35" s="158">
        <v>1</v>
      </c>
      <c r="X35" s="158" t="s">
        <v>371</v>
      </c>
    </row>
    <row r="36" spans="2:24">
      <c r="B36" s="812"/>
      <c r="C36" s="815"/>
      <c r="D36" s="161">
        <v>10</v>
      </c>
      <c r="E36" s="152" t="s">
        <v>722</v>
      </c>
      <c r="F36" s="153">
        <v>289.8152</v>
      </c>
      <c r="G36" s="152">
        <v>27.31</v>
      </c>
      <c r="H36" s="152">
        <v>28.65</v>
      </c>
      <c r="I36" s="162">
        <f t="shared" si="1"/>
        <v>1.0490662760893446</v>
      </c>
      <c r="J36" s="152">
        <v>0</v>
      </c>
      <c r="K36" s="162">
        <f t="shared" si="2"/>
        <v>0</v>
      </c>
      <c r="L36" s="153">
        <v>216.28</v>
      </c>
      <c r="M36" s="163">
        <f t="shared" si="3"/>
        <v>1.0490662760893446</v>
      </c>
      <c r="N36" s="153">
        <v>289.81519999999995</v>
      </c>
      <c r="O36" s="152">
        <v>1.34</v>
      </c>
      <c r="P36" s="154">
        <v>4.9066276089344565E-2</v>
      </c>
      <c r="Q36" s="361">
        <v>0</v>
      </c>
      <c r="R36" s="154">
        <v>0</v>
      </c>
      <c r="S36" s="153">
        <v>0</v>
      </c>
      <c r="T36" s="152" t="s">
        <v>576</v>
      </c>
      <c r="U36" s="152" t="s">
        <v>656</v>
      </c>
      <c r="V36" s="152"/>
      <c r="W36" s="158">
        <v>1</v>
      </c>
      <c r="X36" s="158" t="s">
        <v>371</v>
      </c>
    </row>
    <row r="37" spans="2:24">
      <c r="B37" s="810">
        <f t="shared" si="23"/>
        <v>45961</v>
      </c>
      <c r="C37" s="813" t="str">
        <f t="shared" ref="C37" si="25">CHOOSE(WEEKDAY(B37,2),"一","二","三","四","五","六","日")</f>
        <v>五</v>
      </c>
      <c r="D37" s="161">
        <v>1</v>
      </c>
      <c r="E37" s="152" t="s">
        <v>704</v>
      </c>
      <c r="F37" s="153">
        <v>886.12089999999989</v>
      </c>
      <c r="G37" s="152">
        <v>553.20000000000005</v>
      </c>
      <c r="H37" s="152">
        <v>550.9</v>
      </c>
      <c r="I37" s="162">
        <f t="shared" si="1"/>
        <v>0.99584237165582057</v>
      </c>
      <c r="J37" s="152">
        <v>28</v>
      </c>
      <c r="K37" s="162">
        <f t="shared" si="2"/>
        <v>5.061460592913955E-2</v>
      </c>
      <c r="L37" s="153">
        <v>94.57</v>
      </c>
      <c r="M37" s="163">
        <f t="shared" si="3"/>
        <v>1.0464569775849601</v>
      </c>
      <c r="N37" s="153">
        <v>2430.4489999999932</v>
      </c>
      <c r="O37" s="152">
        <v>9.3699999999999992</v>
      </c>
      <c r="P37" s="154">
        <v>1.6937816341287056E-2</v>
      </c>
      <c r="Q37" s="361">
        <v>16.329999999999934</v>
      </c>
      <c r="R37" s="154">
        <v>2.9519161243673053E-2</v>
      </c>
      <c r="S37" s="153">
        <v>1544.3280999999936</v>
      </c>
      <c r="T37" s="152" t="s">
        <v>576</v>
      </c>
      <c r="U37" s="152" t="s">
        <v>656</v>
      </c>
      <c r="V37" s="152"/>
      <c r="W37" s="158">
        <v>1</v>
      </c>
      <c r="X37" s="158" t="s">
        <v>703</v>
      </c>
    </row>
    <row r="38" spans="2:24">
      <c r="B38" s="811"/>
      <c r="C38" s="814"/>
      <c r="D38" s="161">
        <v>2</v>
      </c>
      <c r="E38" s="152" t="s">
        <v>582</v>
      </c>
      <c r="F38" s="153">
        <v>508.34140000000002</v>
      </c>
      <c r="G38" s="152">
        <v>172.19</v>
      </c>
      <c r="H38" s="152">
        <v>175.41</v>
      </c>
      <c r="I38" s="162">
        <f t="shared" si="1"/>
        <v>1.0187002729542947</v>
      </c>
      <c r="J38" s="152">
        <v>0</v>
      </c>
      <c r="K38" s="162">
        <f t="shared" si="2"/>
        <v>0</v>
      </c>
      <c r="L38" s="153">
        <v>157.87</v>
      </c>
      <c r="M38" s="163">
        <f t="shared" si="3"/>
        <v>1.0187002729542947</v>
      </c>
      <c r="N38" s="153">
        <v>508.34139999999985</v>
      </c>
      <c r="O38" s="152">
        <v>3.22</v>
      </c>
      <c r="P38" s="154">
        <v>1.8700272954294675E-2</v>
      </c>
      <c r="Q38" s="361">
        <v>0</v>
      </c>
      <c r="R38" s="154">
        <v>0</v>
      </c>
      <c r="S38" s="153">
        <v>0</v>
      </c>
      <c r="T38" s="152" t="s">
        <v>576</v>
      </c>
      <c r="U38" s="152" t="s">
        <v>656</v>
      </c>
      <c r="V38" s="152"/>
      <c r="W38" s="158">
        <v>1</v>
      </c>
      <c r="X38" s="158" t="s">
        <v>371</v>
      </c>
    </row>
    <row r="39" spans="2:24">
      <c r="B39" s="811"/>
      <c r="C39" s="814"/>
      <c r="D39" s="161">
        <v>3</v>
      </c>
      <c r="E39" s="152" t="s">
        <v>362</v>
      </c>
      <c r="F39" s="153">
        <v>463.5</v>
      </c>
      <c r="G39" s="152">
        <v>2486</v>
      </c>
      <c r="H39" s="152">
        <v>2516</v>
      </c>
      <c r="I39" s="162">
        <f t="shared" si="1"/>
        <v>1.0120675784392599</v>
      </c>
      <c r="J39" s="152">
        <v>0</v>
      </c>
      <c r="K39" s="162">
        <f t="shared" si="2"/>
        <v>0</v>
      </c>
      <c r="L39" s="153">
        <v>15.45</v>
      </c>
      <c r="M39" s="163">
        <f t="shared" si="3"/>
        <v>1.0120675784392599</v>
      </c>
      <c r="N39" s="153">
        <v>463.5</v>
      </c>
      <c r="O39" s="152">
        <v>30</v>
      </c>
      <c r="P39" s="154">
        <v>1.2067578439259855E-2</v>
      </c>
      <c r="Q39" s="361">
        <v>0</v>
      </c>
      <c r="R39" s="154">
        <v>0</v>
      </c>
      <c r="S39" s="153">
        <v>0</v>
      </c>
      <c r="T39" s="152" t="s">
        <v>576</v>
      </c>
      <c r="U39" s="152" t="s">
        <v>220</v>
      </c>
      <c r="V39" s="152" t="s">
        <v>527</v>
      </c>
      <c r="W39" s="158">
        <v>1</v>
      </c>
      <c r="X39" s="158" t="s">
        <v>370</v>
      </c>
    </row>
    <row r="40" spans="2:24">
      <c r="B40" s="811"/>
      <c r="C40" s="814"/>
      <c r="D40" s="161">
        <v>4</v>
      </c>
      <c r="E40" s="152" t="s">
        <v>649</v>
      </c>
      <c r="F40" s="153">
        <v>328.67839999999995</v>
      </c>
      <c r="G40" s="152">
        <v>81.510000000000005</v>
      </c>
      <c r="H40" s="152">
        <v>81.470000000000013</v>
      </c>
      <c r="I40" s="162">
        <f t="shared" si="1"/>
        <v>0.99950926266715745</v>
      </c>
      <c r="J40" s="152">
        <v>2.6</v>
      </c>
      <c r="K40" s="162">
        <f t="shared" si="2"/>
        <v>3.1897926634768738E-2</v>
      </c>
      <c r="L40" s="153">
        <v>128.38999999999999</v>
      </c>
      <c r="M40" s="163">
        <f t="shared" si="3"/>
        <v>1.0314071893019261</v>
      </c>
      <c r="N40" s="153">
        <v>328.67840000000024</v>
      </c>
      <c r="O40" s="152">
        <v>2.56</v>
      </c>
      <c r="P40" s="154">
        <v>3.1407189301926146E-2</v>
      </c>
      <c r="Q40" s="361">
        <v>0</v>
      </c>
      <c r="R40" s="154">
        <v>0</v>
      </c>
      <c r="S40" s="153">
        <v>0</v>
      </c>
      <c r="T40" s="152" t="s">
        <v>576</v>
      </c>
      <c r="U40" s="152" t="s">
        <v>656</v>
      </c>
      <c r="V40" s="152"/>
      <c r="W40" s="158">
        <v>1</v>
      </c>
      <c r="X40" s="158" t="s">
        <v>415</v>
      </c>
    </row>
    <row r="41" spans="2:24">
      <c r="B41" s="811"/>
      <c r="C41" s="814"/>
      <c r="D41" s="161">
        <v>5</v>
      </c>
      <c r="E41" s="152" t="s">
        <v>720</v>
      </c>
      <c r="F41" s="153">
        <v>299.65649999999999</v>
      </c>
      <c r="G41" s="152">
        <v>71.739999999999995</v>
      </c>
      <c r="H41" s="152">
        <v>74.38</v>
      </c>
      <c r="I41" s="162">
        <f t="shared" si="1"/>
        <v>1.0367995539448007</v>
      </c>
      <c r="J41" s="152">
        <v>0</v>
      </c>
      <c r="K41" s="162">
        <f t="shared" si="2"/>
        <v>0</v>
      </c>
      <c r="L41" s="153">
        <v>181.61</v>
      </c>
      <c r="M41" s="163">
        <f t="shared" si="3"/>
        <v>1.0367995539448007</v>
      </c>
      <c r="N41" s="153">
        <v>479.45040000000012</v>
      </c>
      <c r="O41" s="152">
        <v>1.65</v>
      </c>
      <c r="P41" s="154">
        <v>2.2999721215500417E-2</v>
      </c>
      <c r="Q41" s="361">
        <v>0.99000000000000066</v>
      </c>
      <c r="R41" s="154">
        <v>1.3799832729300261E-2</v>
      </c>
      <c r="S41" s="153">
        <v>179.79390000000012</v>
      </c>
      <c r="T41" s="152" t="s">
        <v>576</v>
      </c>
      <c r="U41" s="152" t="s">
        <v>656</v>
      </c>
      <c r="V41" s="152"/>
      <c r="W41" s="158">
        <v>1</v>
      </c>
      <c r="X41" s="158" t="s">
        <v>716</v>
      </c>
    </row>
    <row r="42" spans="2:24">
      <c r="B42" s="811"/>
      <c r="C42" s="814"/>
      <c r="D42" s="161">
        <v>6</v>
      </c>
      <c r="E42" s="152" t="s">
        <v>432</v>
      </c>
      <c r="F42" s="153">
        <v>297.08639999999997</v>
      </c>
      <c r="G42" s="152">
        <v>26.33</v>
      </c>
      <c r="H42" s="152">
        <v>27.5</v>
      </c>
      <c r="I42" s="162">
        <f t="shared" si="1"/>
        <v>1.0444360045575389</v>
      </c>
      <c r="J42" s="152">
        <v>0</v>
      </c>
      <c r="K42" s="162">
        <f t="shared" si="2"/>
        <v>0</v>
      </c>
      <c r="L42" s="153">
        <v>253.92</v>
      </c>
      <c r="M42" s="163">
        <f t="shared" si="3"/>
        <v>1.0444360045575389</v>
      </c>
      <c r="N42" s="153">
        <v>297.08640000000042</v>
      </c>
      <c r="O42" s="152">
        <v>1.17</v>
      </c>
      <c r="P42" s="154">
        <v>4.4436004557538926E-2</v>
      </c>
      <c r="Q42" s="361">
        <v>1.7763568394002505E-15</v>
      </c>
      <c r="R42" s="154">
        <v>6.7465128727696564E-17</v>
      </c>
      <c r="S42" s="153">
        <v>4.5105252866051158E-13</v>
      </c>
      <c r="T42" s="152" t="s">
        <v>576</v>
      </c>
      <c r="U42" s="152" t="s">
        <v>656</v>
      </c>
      <c r="V42" s="152"/>
      <c r="W42" s="158">
        <v>1</v>
      </c>
      <c r="X42" s="158" t="s">
        <v>415</v>
      </c>
    </row>
    <row r="43" spans="2:24">
      <c r="B43" s="811"/>
      <c r="C43" s="814"/>
      <c r="D43" s="161">
        <v>7</v>
      </c>
      <c r="E43" s="152" t="s">
        <v>721</v>
      </c>
      <c r="F43" s="153">
        <v>293.10879999999997</v>
      </c>
      <c r="G43" s="152">
        <v>55.83</v>
      </c>
      <c r="H43" s="152">
        <v>55.3</v>
      </c>
      <c r="I43" s="162">
        <f t="shared" si="1"/>
        <v>0.99050689593408558</v>
      </c>
      <c r="J43" s="152">
        <v>3.2</v>
      </c>
      <c r="K43" s="162">
        <f t="shared" si="2"/>
        <v>5.7316854737596276E-2</v>
      </c>
      <c r="L43" s="153">
        <v>126.34</v>
      </c>
      <c r="M43" s="163">
        <f t="shared" si="3"/>
        <v>1.0478237506716819</v>
      </c>
      <c r="N43" s="153">
        <v>337.32780000000025</v>
      </c>
      <c r="O43" s="152">
        <v>2.3199999999999998</v>
      </c>
      <c r="P43" s="154">
        <v>4.1554719684757296E-2</v>
      </c>
      <c r="Q43" s="361">
        <v>0.35000000000000187</v>
      </c>
      <c r="R43" s="154">
        <v>6.2690309869246263E-3</v>
      </c>
      <c r="S43" s="153">
        <v>44.219000000000236</v>
      </c>
      <c r="T43" s="152" t="s">
        <v>576</v>
      </c>
      <c r="U43" s="152" t="s">
        <v>656</v>
      </c>
      <c r="V43" s="152"/>
      <c r="W43" s="158">
        <v>1</v>
      </c>
      <c r="X43" s="158" t="s">
        <v>719</v>
      </c>
    </row>
    <row r="44" spans="2:24">
      <c r="B44" s="811"/>
      <c r="C44" s="814"/>
      <c r="D44" s="161">
        <v>8</v>
      </c>
      <c r="E44" s="152" t="s">
        <v>723</v>
      </c>
      <c r="F44" s="153">
        <v>286.32</v>
      </c>
      <c r="G44" s="152">
        <v>111.92</v>
      </c>
      <c r="H44" s="152">
        <v>114.92</v>
      </c>
      <c r="I44" s="162">
        <f t="shared" si="1"/>
        <v>1.0268048606147249</v>
      </c>
      <c r="J44" s="152">
        <v>0</v>
      </c>
      <c r="K44" s="162">
        <f t="shared" si="2"/>
        <v>0</v>
      </c>
      <c r="L44" s="153">
        <v>95.44</v>
      </c>
      <c r="M44" s="163">
        <f t="shared" si="3"/>
        <v>1.0268048606147249</v>
      </c>
      <c r="N44" s="153">
        <v>286.32</v>
      </c>
      <c r="O44" s="152">
        <v>3</v>
      </c>
      <c r="P44" s="154">
        <v>2.6804860614724802E-2</v>
      </c>
      <c r="Q44" s="361">
        <v>0</v>
      </c>
      <c r="R44" s="154">
        <v>0</v>
      </c>
      <c r="S44" s="153">
        <v>0</v>
      </c>
      <c r="T44" s="152" t="s">
        <v>576</v>
      </c>
      <c r="U44" s="152" t="s">
        <v>656</v>
      </c>
      <c r="V44" s="152"/>
      <c r="W44" s="158">
        <v>1</v>
      </c>
      <c r="X44" s="158" t="s">
        <v>371</v>
      </c>
    </row>
    <row r="45" spans="2:24">
      <c r="B45" s="811"/>
      <c r="C45" s="814"/>
      <c r="D45" s="161">
        <v>9</v>
      </c>
      <c r="E45" s="152" t="s">
        <v>433</v>
      </c>
      <c r="F45" s="153">
        <v>285.64250000000004</v>
      </c>
      <c r="G45" s="152">
        <v>140.19</v>
      </c>
      <c r="H45" s="152">
        <v>140.31</v>
      </c>
      <c r="I45" s="162">
        <f t="shared" si="1"/>
        <v>1.0008559811684143</v>
      </c>
      <c r="J45" s="152">
        <v>3.9</v>
      </c>
      <c r="K45" s="162">
        <f t="shared" si="2"/>
        <v>2.7819387973464584E-2</v>
      </c>
      <c r="L45" s="153">
        <v>152.75</v>
      </c>
      <c r="M45" s="163">
        <f t="shared" si="3"/>
        <v>1.0286753691418788</v>
      </c>
      <c r="N45" s="153">
        <v>614.05500000000154</v>
      </c>
      <c r="O45" s="152">
        <v>1.87</v>
      </c>
      <c r="P45" s="154">
        <v>1.3339039874456097E-2</v>
      </c>
      <c r="Q45" s="361">
        <v>2.1500000000000101</v>
      </c>
      <c r="R45" s="154">
        <v>1.5336329267422856E-2</v>
      </c>
      <c r="S45" s="153">
        <v>328.41250000000156</v>
      </c>
      <c r="T45" s="152" t="s">
        <v>576</v>
      </c>
      <c r="U45" s="152" t="s">
        <v>656</v>
      </c>
      <c r="V45" s="152"/>
      <c r="W45" s="158">
        <v>1</v>
      </c>
      <c r="X45" s="158" t="s">
        <v>437</v>
      </c>
    </row>
    <row r="46" spans="2:24">
      <c r="B46" s="812"/>
      <c r="C46" s="815"/>
      <c r="D46" s="161">
        <v>10</v>
      </c>
      <c r="E46" s="152" t="s">
        <v>691</v>
      </c>
      <c r="F46" s="153">
        <v>275.56619999999998</v>
      </c>
      <c r="G46" s="152">
        <v>29.95</v>
      </c>
      <c r="H46" s="152">
        <v>31.42</v>
      </c>
      <c r="I46" s="162">
        <f t="shared" si="1"/>
        <v>1.0490818030050084</v>
      </c>
      <c r="J46" s="152">
        <v>0</v>
      </c>
      <c r="K46" s="162">
        <f t="shared" si="2"/>
        <v>0</v>
      </c>
      <c r="L46" s="153">
        <v>187.46</v>
      </c>
      <c r="M46" s="163">
        <f t="shared" si="3"/>
        <v>1.0490818030050084</v>
      </c>
      <c r="N46" s="153">
        <v>275.56620000000049</v>
      </c>
      <c r="O46" s="152">
        <v>1.47</v>
      </c>
      <c r="P46" s="154">
        <v>4.9081803005008348E-2</v>
      </c>
      <c r="Q46" s="361">
        <v>2.4424906541753444E-15</v>
      </c>
      <c r="R46" s="154">
        <v>8.1552275598509001E-17</v>
      </c>
      <c r="S46" s="153">
        <v>4.5786929803171005E-13</v>
      </c>
      <c r="T46" s="152" t="s">
        <v>576</v>
      </c>
      <c r="U46" s="152" t="s">
        <v>656</v>
      </c>
      <c r="V46" s="152"/>
      <c r="W46" s="158">
        <v>1</v>
      </c>
      <c r="X46" s="158" t="s">
        <v>689</v>
      </c>
    </row>
    <row r="47" spans="2:24">
      <c r="B47" s="810">
        <f t="shared" si="23"/>
        <v>45962</v>
      </c>
      <c r="C47" s="813" t="str">
        <f t="shared" ref="C47" si="26">CHOOSE(WEEKDAY(B47,2),"一","二","三","四","五","六","日")</f>
        <v>六</v>
      </c>
      <c r="D47" s="161">
        <v>1</v>
      </c>
      <c r="E47" s="152" t="s">
        <v>720</v>
      </c>
      <c r="F47" s="153">
        <v>601.12910000000011</v>
      </c>
      <c r="G47" s="152">
        <v>83.79</v>
      </c>
      <c r="H47" s="152">
        <v>87.1</v>
      </c>
      <c r="I47" s="162">
        <f t="shared" si="1"/>
        <v>1.0395035207065282</v>
      </c>
      <c r="J47" s="152">
        <v>0</v>
      </c>
      <c r="K47" s="162">
        <f t="shared" si="2"/>
        <v>0</v>
      </c>
      <c r="L47" s="153">
        <v>181.61</v>
      </c>
      <c r="M47" s="163">
        <f t="shared" si="3"/>
        <v>1.0395035207065282</v>
      </c>
      <c r="N47" s="153">
        <v>601.12909999999783</v>
      </c>
      <c r="O47" s="152">
        <v>3.31</v>
      </c>
      <c r="P47" s="154">
        <v>3.9503520706528225E-2</v>
      </c>
      <c r="Q47" s="361">
        <v>-1.1990408665951691E-14</v>
      </c>
      <c r="R47" s="154">
        <v>-1.4310071208917161E-16</v>
      </c>
      <c r="S47" s="153">
        <v>-2.1775781178234866E-12</v>
      </c>
      <c r="T47" s="152" t="s">
        <v>576</v>
      </c>
      <c r="U47" s="152" t="s">
        <v>656</v>
      </c>
      <c r="V47" s="152"/>
      <c r="W47" s="158">
        <v>1</v>
      </c>
      <c r="X47" s="158" t="s">
        <v>716</v>
      </c>
    </row>
    <row r="48" spans="2:24">
      <c r="B48" s="811"/>
      <c r="C48" s="814"/>
      <c r="D48" s="161">
        <v>2</v>
      </c>
      <c r="E48" s="152" t="s">
        <v>729</v>
      </c>
      <c r="F48" s="153">
        <v>375.96789999999999</v>
      </c>
      <c r="G48" s="152">
        <v>32.54</v>
      </c>
      <c r="H48" s="152">
        <v>34.11</v>
      </c>
      <c r="I48" s="162">
        <f t="shared" si="1"/>
        <v>1.0482483097725876</v>
      </c>
      <c r="J48" s="152">
        <v>0</v>
      </c>
      <c r="K48" s="162">
        <f t="shared" si="2"/>
        <v>0</v>
      </c>
      <c r="L48" s="153">
        <v>239.47</v>
      </c>
      <c r="M48" s="163">
        <f t="shared" si="3"/>
        <v>1.0482483097725876</v>
      </c>
      <c r="N48" s="153">
        <v>375.96790000000004</v>
      </c>
      <c r="O48" s="152">
        <v>1.57</v>
      </c>
      <c r="P48" s="154">
        <v>4.8248309772587587E-2</v>
      </c>
      <c r="Q48" s="361">
        <v>0</v>
      </c>
      <c r="R48" s="154">
        <v>0</v>
      </c>
      <c r="S48" s="153">
        <v>0</v>
      </c>
      <c r="T48" s="152" t="s">
        <v>576</v>
      </c>
      <c r="U48" s="152" t="s">
        <v>656</v>
      </c>
      <c r="V48" s="152"/>
      <c r="W48" s="158">
        <v>1</v>
      </c>
      <c r="X48" s="158" t="s">
        <v>719</v>
      </c>
    </row>
    <row r="49" spans="2:24">
      <c r="B49" s="811"/>
      <c r="C49" s="814"/>
      <c r="D49" s="161">
        <v>3</v>
      </c>
      <c r="E49" s="152" t="s">
        <v>362</v>
      </c>
      <c r="F49" s="153">
        <v>309</v>
      </c>
      <c r="G49" s="152">
        <v>2342</v>
      </c>
      <c r="H49" s="152">
        <v>2362</v>
      </c>
      <c r="I49" s="162">
        <f t="shared" si="1"/>
        <v>1.0085397096498718</v>
      </c>
      <c r="J49" s="152">
        <v>0</v>
      </c>
      <c r="K49" s="162">
        <f t="shared" si="2"/>
        <v>0</v>
      </c>
      <c r="L49" s="153">
        <v>15.45</v>
      </c>
      <c r="M49" s="163">
        <f t="shared" si="3"/>
        <v>1.0085397096498718</v>
      </c>
      <c r="N49" s="153">
        <v>309</v>
      </c>
      <c r="O49" s="152">
        <v>20</v>
      </c>
      <c r="P49" s="154">
        <v>8.539709649871904E-3</v>
      </c>
      <c r="Q49" s="361">
        <v>0</v>
      </c>
      <c r="R49" s="154">
        <v>0</v>
      </c>
      <c r="S49" s="153">
        <v>0</v>
      </c>
      <c r="T49" s="152" t="s">
        <v>576</v>
      </c>
      <c r="U49" s="152" t="s">
        <v>220</v>
      </c>
      <c r="V49" s="152" t="s">
        <v>527</v>
      </c>
      <c r="W49" s="158">
        <v>1</v>
      </c>
      <c r="X49" s="158" t="s">
        <v>370</v>
      </c>
    </row>
    <row r="50" spans="2:24">
      <c r="B50" s="811"/>
      <c r="C50" s="814"/>
      <c r="D50" s="161">
        <v>4</v>
      </c>
      <c r="E50" s="152" t="s">
        <v>701</v>
      </c>
      <c r="F50" s="153">
        <v>292.95</v>
      </c>
      <c r="G50" s="152">
        <v>4155</v>
      </c>
      <c r="H50" s="152">
        <v>4176</v>
      </c>
      <c r="I50" s="162">
        <f t="shared" si="1"/>
        <v>1.0050541516245488</v>
      </c>
      <c r="J50" s="152">
        <v>0</v>
      </c>
      <c r="K50" s="162">
        <f t="shared" si="2"/>
        <v>0</v>
      </c>
      <c r="L50" s="153">
        <v>13.95</v>
      </c>
      <c r="M50" s="163">
        <f t="shared" si="3"/>
        <v>1.0050541516245488</v>
      </c>
      <c r="N50" s="153">
        <v>292.95</v>
      </c>
      <c r="O50" s="152">
        <v>21</v>
      </c>
      <c r="P50" s="154">
        <v>5.0541516245487363E-3</v>
      </c>
      <c r="Q50" s="361">
        <v>0</v>
      </c>
      <c r="R50" s="154">
        <v>0</v>
      </c>
      <c r="S50" s="153">
        <v>0</v>
      </c>
      <c r="T50" s="152" t="s">
        <v>576</v>
      </c>
      <c r="U50" s="152" t="s">
        <v>367</v>
      </c>
      <c r="V50" s="152" t="s">
        <v>662</v>
      </c>
      <c r="W50" s="158">
        <v>1</v>
      </c>
      <c r="X50" s="158" t="s">
        <v>703</v>
      </c>
    </row>
    <row r="51" spans="2:24">
      <c r="B51" s="811"/>
      <c r="C51" s="814"/>
      <c r="D51" s="161">
        <v>5</v>
      </c>
      <c r="E51" s="152" t="s">
        <v>432</v>
      </c>
      <c r="F51" s="153">
        <v>284.3904</v>
      </c>
      <c r="G51" s="152">
        <v>28.14</v>
      </c>
      <c r="H51" s="152">
        <v>29.26</v>
      </c>
      <c r="I51" s="162">
        <f t="shared" si="1"/>
        <v>1.0398009950248757</v>
      </c>
      <c r="J51" s="152">
        <v>0</v>
      </c>
      <c r="K51" s="162">
        <f t="shared" si="2"/>
        <v>0</v>
      </c>
      <c r="L51" s="153">
        <v>253.92</v>
      </c>
      <c r="M51" s="163">
        <f t="shared" si="3"/>
        <v>1.0398009950248757</v>
      </c>
      <c r="N51" s="153">
        <v>284.39040000000023</v>
      </c>
      <c r="O51" s="152">
        <v>1.1200000000000001</v>
      </c>
      <c r="P51" s="154">
        <v>3.9800995024875628E-2</v>
      </c>
      <c r="Q51" s="361">
        <v>0</v>
      </c>
      <c r="R51" s="154">
        <v>0</v>
      </c>
      <c r="S51" s="153">
        <v>0</v>
      </c>
      <c r="T51" s="152" t="s">
        <v>576</v>
      </c>
      <c r="U51" s="152" t="s">
        <v>656</v>
      </c>
      <c r="V51" s="152"/>
      <c r="W51" s="158">
        <v>1</v>
      </c>
      <c r="X51" s="158" t="s">
        <v>415</v>
      </c>
    </row>
    <row r="52" spans="2:24">
      <c r="B52" s="811"/>
      <c r="C52" s="814"/>
      <c r="D52" s="161">
        <v>6</v>
      </c>
      <c r="E52" s="152" t="s">
        <v>691</v>
      </c>
      <c r="F52" s="153">
        <v>281.19</v>
      </c>
      <c r="G52" s="152">
        <v>30.38</v>
      </c>
      <c r="H52" s="152">
        <v>31.88</v>
      </c>
      <c r="I52" s="162">
        <f t="shared" si="1"/>
        <v>1.0493745885450954</v>
      </c>
      <c r="J52" s="152">
        <v>0</v>
      </c>
      <c r="K52" s="162">
        <f t="shared" si="2"/>
        <v>0</v>
      </c>
      <c r="L52" s="153">
        <v>187.46</v>
      </c>
      <c r="M52" s="163">
        <f t="shared" si="3"/>
        <v>1.0493745885450954</v>
      </c>
      <c r="N52" s="153">
        <v>281.19</v>
      </c>
      <c r="O52" s="152">
        <v>1.5</v>
      </c>
      <c r="P52" s="154">
        <v>4.9374588545095459E-2</v>
      </c>
      <c r="Q52" s="361">
        <v>0</v>
      </c>
      <c r="R52" s="154">
        <v>0</v>
      </c>
      <c r="S52" s="153">
        <v>0</v>
      </c>
      <c r="T52" s="152" t="s">
        <v>576</v>
      </c>
      <c r="U52" s="152" t="s">
        <v>656</v>
      </c>
      <c r="V52" s="152"/>
      <c r="W52" s="158">
        <v>1</v>
      </c>
      <c r="X52" s="158" t="s">
        <v>689</v>
      </c>
    </row>
    <row r="53" spans="2:24">
      <c r="B53" s="811"/>
      <c r="C53" s="814"/>
      <c r="D53" s="161">
        <v>7</v>
      </c>
      <c r="E53" s="152" t="s">
        <v>434</v>
      </c>
      <c r="F53" s="153">
        <v>280.33769999999998</v>
      </c>
      <c r="G53" s="152">
        <v>38.57</v>
      </c>
      <c r="H53" s="152">
        <v>40.4</v>
      </c>
      <c r="I53" s="162">
        <f t="shared" si="1"/>
        <v>1.0474462017111745</v>
      </c>
      <c r="J53" s="152">
        <v>0</v>
      </c>
      <c r="K53" s="162">
        <f t="shared" si="2"/>
        <v>0</v>
      </c>
      <c r="L53" s="153">
        <v>153.19</v>
      </c>
      <c r="M53" s="163">
        <f t="shared" si="3"/>
        <v>1.0474462017111745</v>
      </c>
      <c r="N53" s="153">
        <v>280.33769999999976</v>
      </c>
      <c r="O53" s="152">
        <v>1.83</v>
      </c>
      <c r="P53" s="154">
        <v>4.7446201711174488E-2</v>
      </c>
      <c r="Q53" s="361">
        <v>-1.7763568394002505E-15</v>
      </c>
      <c r="R53" s="154">
        <v>-4.6055401591917306E-17</v>
      </c>
      <c r="S53" s="153">
        <v>-2.7212010422772436E-13</v>
      </c>
      <c r="T53" s="152" t="s">
        <v>576</v>
      </c>
      <c r="U53" s="152" t="s">
        <v>656</v>
      </c>
      <c r="V53" s="152"/>
      <c r="W53" s="158">
        <v>1</v>
      </c>
      <c r="X53" s="158" t="s">
        <v>438</v>
      </c>
    </row>
    <row r="54" spans="2:24">
      <c r="B54" s="811"/>
      <c r="C54" s="814"/>
      <c r="D54" s="161">
        <v>8</v>
      </c>
      <c r="E54" s="152" t="s">
        <v>661</v>
      </c>
      <c r="F54" s="153">
        <v>280.09800000000001</v>
      </c>
      <c r="G54" s="152">
        <v>428.88</v>
      </c>
      <c r="H54" s="152">
        <v>417.48</v>
      </c>
      <c r="I54" s="162">
        <f t="shared" si="1"/>
        <v>0.97341913822048132</v>
      </c>
      <c r="J54" s="152">
        <v>21.6</v>
      </c>
      <c r="K54" s="162">
        <f t="shared" si="2"/>
        <v>5.0363738108561838E-2</v>
      </c>
      <c r="L54" s="153">
        <v>51.87</v>
      </c>
      <c r="M54" s="163">
        <f t="shared" si="3"/>
        <v>1.0237828763290433</v>
      </c>
      <c r="N54" s="153">
        <v>529.07400000000234</v>
      </c>
      <c r="O54" s="152">
        <v>5.4</v>
      </c>
      <c r="P54" s="154">
        <v>1.259093452714046E-2</v>
      </c>
      <c r="Q54" s="361">
        <v>4.8000000000000451</v>
      </c>
      <c r="R54" s="154">
        <v>1.1191941801902736E-2</v>
      </c>
      <c r="S54" s="153">
        <v>248.97600000000233</v>
      </c>
      <c r="T54" s="152" t="s">
        <v>576</v>
      </c>
      <c r="U54" s="152" t="s">
        <v>656</v>
      </c>
      <c r="V54" s="152"/>
      <c r="W54" s="158">
        <v>1</v>
      </c>
      <c r="X54" s="158" t="s">
        <v>663</v>
      </c>
    </row>
    <row r="55" spans="2:24">
      <c r="B55" s="811"/>
      <c r="C55" s="814"/>
      <c r="D55" s="161">
        <v>9</v>
      </c>
      <c r="E55" s="152" t="s">
        <v>582</v>
      </c>
      <c r="F55" s="153">
        <v>277.85120000000001</v>
      </c>
      <c r="G55" s="152">
        <v>192.03</v>
      </c>
      <c r="H55" s="152">
        <v>192.46</v>
      </c>
      <c r="I55" s="162">
        <f t="shared" si="1"/>
        <v>1.0022392334531063</v>
      </c>
      <c r="J55" s="152">
        <v>2.4</v>
      </c>
      <c r="K55" s="162">
        <f t="shared" si="2"/>
        <v>1.2498047180128105E-2</v>
      </c>
      <c r="L55" s="153">
        <v>157.87</v>
      </c>
      <c r="M55" s="163">
        <f t="shared" si="3"/>
        <v>1.0147372806332344</v>
      </c>
      <c r="N55" s="153">
        <v>446.77210000000201</v>
      </c>
      <c r="O55" s="152">
        <v>1.76</v>
      </c>
      <c r="P55" s="154">
        <v>9.1652345987606101E-3</v>
      </c>
      <c r="Q55" s="361">
        <v>1.0700000000000125</v>
      </c>
      <c r="R55" s="154">
        <v>5.5720460344738454E-3</v>
      </c>
      <c r="S55" s="153">
        <v>168.92090000000198</v>
      </c>
      <c r="T55" s="152" t="s">
        <v>576</v>
      </c>
      <c r="U55" s="152" t="s">
        <v>656</v>
      </c>
      <c r="V55" s="152"/>
      <c r="W55" s="158">
        <v>1</v>
      </c>
      <c r="X55" s="158" t="s">
        <v>371</v>
      </c>
    </row>
    <row r="56" spans="2:24">
      <c r="B56" s="812"/>
      <c r="C56" s="815"/>
      <c r="D56" s="161">
        <v>10</v>
      </c>
      <c r="E56" s="152" t="s">
        <v>681</v>
      </c>
      <c r="F56" s="153">
        <v>275.0598</v>
      </c>
      <c r="G56" s="152">
        <v>48.54</v>
      </c>
      <c r="H56" s="152">
        <v>50.66</v>
      </c>
      <c r="I56" s="162">
        <f t="shared" si="1"/>
        <v>1.0436753193242685</v>
      </c>
      <c r="J56" s="152">
        <v>0</v>
      </c>
      <c r="K56" s="162">
        <f t="shared" si="2"/>
        <v>0</v>
      </c>
      <c r="L56" s="153">
        <v>169.79</v>
      </c>
      <c r="M56" s="163">
        <f t="shared" si="3"/>
        <v>1.0436753193242685</v>
      </c>
      <c r="N56" s="153">
        <v>359.95479999999952</v>
      </c>
      <c r="O56" s="152">
        <v>1.62</v>
      </c>
      <c r="P56" s="154">
        <v>3.3374536464771329E-2</v>
      </c>
      <c r="Q56" s="361">
        <v>0.49999999999999734</v>
      </c>
      <c r="R56" s="154">
        <v>1.0300782859497266E-2</v>
      </c>
      <c r="S56" s="153">
        <v>84.894999999999541</v>
      </c>
      <c r="T56" s="152" t="s">
        <v>576</v>
      </c>
      <c r="U56" s="152" t="s">
        <v>656</v>
      </c>
      <c r="V56" s="152"/>
      <c r="W56" s="158">
        <v>1</v>
      </c>
      <c r="X56" s="158" t="s">
        <v>671</v>
      </c>
    </row>
    <row r="57" spans="2:24">
      <c r="B57" s="810">
        <f t="shared" si="23"/>
        <v>45963</v>
      </c>
      <c r="C57" s="813" t="str">
        <f t="shared" ref="C57" si="27">CHOOSE(WEEKDAY(B57,2),"一","二","三","四","五","六","日")</f>
        <v>日</v>
      </c>
      <c r="D57" s="161">
        <v>1</v>
      </c>
      <c r="E57" s="152" t="s">
        <v>720</v>
      </c>
      <c r="F57" s="153">
        <v>955.26859999999999</v>
      </c>
      <c r="G57" s="152">
        <v>109.73</v>
      </c>
      <c r="H57" s="152">
        <v>114.99</v>
      </c>
      <c r="I57" s="162">
        <f t="shared" si="1"/>
        <v>1.0479358425225553</v>
      </c>
      <c r="J57" s="152">
        <v>0</v>
      </c>
      <c r="K57" s="162">
        <f t="shared" si="2"/>
        <v>0</v>
      </c>
      <c r="L57" s="153">
        <v>181.61</v>
      </c>
      <c r="M57" s="163">
        <f t="shared" si="3"/>
        <v>1.0479358425225553</v>
      </c>
      <c r="N57" s="153">
        <v>955.2685999999984</v>
      </c>
      <c r="O57" s="152">
        <v>5.26</v>
      </c>
      <c r="P57" s="154">
        <v>4.7935842522555359E-2</v>
      </c>
      <c r="Q57" s="361">
        <v>-8.8817841970012523E-15</v>
      </c>
      <c r="R57" s="154">
        <v>-8.094216893284655E-17</v>
      </c>
      <c r="S57" s="153">
        <v>-1.6130208280173976E-12</v>
      </c>
      <c r="T57" s="152" t="s">
        <v>576</v>
      </c>
      <c r="U57" s="152" t="s">
        <v>656</v>
      </c>
      <c r="V57" s="152"/>
      <c r="W57" s="158">
        <v>1</v>
      </c>
      <c r="X57" s="158" t="s">
        <v>716</v>
      </c>
    </row>
    <row r="58" spans="2:24">
      <c r="B58" s="811"/>
      <c r="C58" s="814"/>
      <c r="D58" s="161">
        <v>2</v>
      </c>
      <c r="E58" s="152" t="s">
        <v>362</v>
      </c>
      <c r="F58" s="153">
        <v>618</v>
      </c>
      <c r="G58" s="152">
        <v>3588</v>
      </c>
      <c r="H58" s="152">
        <v>3558</v>
      </c>
      <c r="I58" s="162">
        <f t="shared" si="1"/>
        <v>0.99163879598662208</v>
      </c>
      <c r="J58" s="152">
        <v>70</v>
      </c>
      <c r="K58" s="162">
        <f t="shared" si="2"/>
        <v>1.950947603121516E-2</v>
      </c>
      <c r="L58" s="153">
        <v>15.45</v>
      </c>
      <c r="M58" s="163">
        <f t="shared" si="3"/>
        <v>1.0111482720178373</v>
      </c>
      <c r="N58" s="153">
        <v>618</v>
      </c>
      <c r="O58" s="152">
        <v>40</v>
      </c>
      <c r="P58" s="154">
        <v>1.1148272017837236E-2</v>
      </c>
      <c r="Q58" s="361">
        <v>0</v>
      </c>
      <c r="R58" s="154">
        <v>0</v>
      </c>
      <c r="S58" s="153">
        <v>0</v>
      </c>
      <c r="T58" s="152" t="s">
        <v>576</v>
      </c>
      <c r="U58" s="152" t="s">
        <v>220</v>
      </c>
      <c r="V58" s="152" t="s">
        <v>527</v>
      </c>
      <c r="W58" s="158">
        <v>1</v>
      </c>
      <c r="X58" s="158" t="s">
        <v>370</v>
      </c>
    </row>
    <row r="59" spans="2:24">
      <c r="B59" s="811"/>
      <c r="C59" s="814"/>
      <c r="D59" s="161">
        <v>3</v>
      </c>
      <c r="E59" s="152" t="s">
        <v>435</v>
      </c>
      <c r="F59" s="153">
        <v>547.20000000000005</v>
      </c>
      <c r="G59" s="152">
        <v>125.4</v>
      </c>
      <c r="H59" s="152">
        <v>131.1</v>
      </c>
      <c r="I59" s="162">
        <f t="shared" si="1"/>
        <v>1.0454545454545454</v>
      </c>
      <c r="J59" s="152">
        <v>0</v>
      </c>
      <c r="K59" s="162">
        <f t="shared" si="2"/>
        <v>0</v>
      </c>
      <c r="L59" s="153">
        <v>96</v>
      </c>
      <c r="M59" s="163">
        <f t="shared" si="3"/>
        <v>1.0454545454545454</v>
      </c>
      <c r="N59" s="153">
        <v>547.19999999999891</v>
      </c>
      <c r="O59" s="152">
        <v>5.7</v>
      </c>
      <c r="P59" s="154">
        <v>4.5454545454545456E-2</v>
      </c>
      <c r="Q59" s="361">
        <v>-1.1546319456101628E-14</v>
      </c>
      <c r="R59" s="154">
        <v>-9.207591272808315E-17</v>
      </c>
      <c r="S59" s="153">
        <v>-1.1084466677857563E-12</v>
      </c>
      <c r="T59" s="152" t="s">
        <v>576</v>
      </c>
      <c r="U59" s="152" t="s">
        <v>219</v>
      </c>
      <c r="V59" s="152"/>
      <c r="W59" s="158">
        <v>1</v>
      </c>
      <c r="X59" s="158" t="s">
        <v>414</v>
      </c>
    </row>
    <row r="60" spans="2:24">
      <c r="B60" s="811"/>
      <c r="C60" s="814"/>
      <c r="D60" s="161">
        <v>4</v>
      </c>
      <c r="E60" s="152" t="s">
        <v>729</v>
      </c>
      <c r="F60" s="153">
        <v>349.62619999999998</v>
      </c>
      <c r="G60" s="152">
        <v>56.15</v>
      </c>
      <c r="H60" s="152">
        <v>58.76</v>
      </c>
      <c r="I60" s="162">
        <f t="shared" si="1"/>
        <v>1.0464826357969723</v>
      </c>
      <c r="J60" s="152">
        <v>0</v>
      </c>
      <c r="K60" s="162">
        <f t="shared" si="2"/>
        <v>0</v>
      </c>
      <c r="L60" s="153">
        <v>239.47</v>
      </c>
      <c r="M60" s="163">
        <f t="shared" si="3"/>
        <v>1.0464826357969723</v>
      </c>
      <c r="N60" s="153">
        <v>625.0166999999999</v>
      </c>
      <c r="O60" s="152">
        <v>1.46</v>
      </c>
      <c r="P60" s="154">
        <v>2.6001780943900266E-2</v>
      </c>
      <c r="Q60" s="361">
        <v>1.1499999999999995</v>
      </c>
      <c r="R60" s="154">
        <v>2.048085485307212E-2</v>
      </c>
      <c r="S60" s="153">
        <v>275.39049999999986</v>
      </c>
      <c r="T60" s="152" t="s">
        <v>576</v>
      </c>
      <c r="U60" s="152" t="s">
        <v>656</v>
      </c>
      <c r="V60" s="152"/>
      <c r="W60" s="158">
        <v>1</v>
      </c>
      <c r="X60" s="158" t="s">
        <v>719</v>
      </c>
    </row>
    <row r="61" spans="2:24">
      <c r="B61" s="811"/>
      <c r="C61" s="814"/>
      <c r="D61" s="161">
        <v>5</v>
      </c>
      <c r="E61" s="152" t="s">
        <v>432</v>
      </c>
      <c r="F61" s="153">
        <v>330.096</v>
      </c>
      <c r="G61" s="152">
        <v>43.34</v>
      </c>
      <c r="H61" s="152">
        <v>45.02</v>
      </c>
      <c r="I61" s="162">
        <f t="shared" si="1"/>
        <v>1.0387632671896632</v>
      </c>
      <c r="J61" s="152">
        <v>0</v>
      </c>
      <c r="K61" s="162">
        <f t="shared" si="2"/>
        <v>0</v>
      </c>
      <c r="L61" s="153">
        <v>253.92</v>
      </c>
      <c r="M61" s="163">
        <f t="shared" si="3"/>
        <v>1.0387632671896632</v>
      </c>
      <c r="N61" s="153">
        <v>426.58559999999989</v>
      </c>
      <c r="O61" s="152">
        <v>1.3</v>
      </c>
      <c r="P61" s="154">
        <v>2.9995385325334564E-2</v>
      </c>
      <c r="Q61" s="361">
        <v>0.37999999999999967</v>
      </c>
      <c r="R61" s="154">
        <v>8.7678818643285566E-3</v>
      </c>
      <c r="S61" s="153">
        <v>96.489599999999911</v>
      </c>
      <c r="T61" s="152" t="s">
        <v>576</v>
      </c>
      <c r="U61" s="152" t="s">
        <v>656</v>
      </c>
      <c r="V61" s="152"/>
      <c r="W61" s="158">
        <v>1</v>
      </c>
      <c r="X61" s="158" t="s">
        <v>415</v>
      </c>
    </row>
    <row r="62" spans="2:24">
      <c r="B62" s="811"/>
      <c r="C62" s="814"/>
      <c r="D62" s="161">
        <v>6</v>
      </c>
      <c r="E62" s="152" t="s">
        <v>431</v>
      </c>
      <c r="F62" s="153">
        <v>325.06049999999999</v>
      </c>
      <c r="G62" s="152">
        <v>53.66</v>
      </c>
      <c r="H62" s="152">
        <v>55.919999999999995</v>
      </c>
      <c r="I62" s="162">
        <f t="shared" si="1"/>
        <v>1.0421170331718226</v>
      </c>
      <c r="J62" s="152">
        <v>0</v>
      </c>
      <c r="K62" s="162">
        <f t="shared" si="2"/>
        <v>0</v>
      </c>
      <c r="L62" s="153">
        <v>183.65</v>
      </c>
      <c r="M62" s="163">
        <f t="shared" si="3"/>
        <v>1.0421170331718226</v>
      </c>
      <c r="N62" s="153">
        <v>415.04899999999964</v>
      </c>
      <c r="O62" s="152">
        <v>1.77</v>
      </c>
      <c r="P62" s="154">
        <v>3.298546403279911E-2</v>
      </c>
      <c r="Q62" s="361">
        <v>0.48999999999999799</v>
      </c>
      <c r="R62" s="154">
        <v>9.1315691390234446E-3</v>
      </c>
      <c r="S62" s="153">
        <v>89.988499999999632</v>
      </c>
      <c r="T62" s="152" t="s">
        <v>576</v>
      </c>
      <c r="U62" s="152" t="s">
        <v>656</v>
      </c>
      <c r="V62" s="152"/>
      <c r="W62" s="158">
        <v>1</v>
      </c>
      <c r="X62" s="158" t="s">
        <v>415</v>
      </c>
    </row>
    <row r="63" spans="2:24">
      <c r="B63" s="811"/>
      <c r="C63" s="814"/>
      <c r="D63" s="161">
        <v>7</v>
      </c>
      <c r="E63" s="152" t="s">
        <v>687</v>
      </c>
      <c r="F63" s="153">
        <v>309.58699999999999</v>
      </c>
      <c r="G63" s="152">
        <v>35.15</v>
      </c>
      <c r="H63" s="152">
        <v>36.85</v>
      </c>
      <c r="I63" s="162">
        <f t="shared" si="1"/>
        <v>1.0483641536273116</v>
      </c>
      <c r="J63" s="152">
        <v>0</v>
      </c>
      <c r="K63" s="162">
        <f t="shared" si="2"/>
        <v>0</v>
      </c>
      <c r="L63" s="153">
        <v>182.11</v>
      </c>
      <c r="M63" s="163">
        <f t="shared" si="3"/>
        <v>1.0483641536273116</v>
      </c>
      <c r="N63" s="153">
        <v>309.58700000000056</v>
      </c>
      <c r="O63" s="152">
        <v>1.7</v>
      </c>
      <c r="P63" s="154">
        <v>4.8364153627311522E-2</v>
      </c>
      <c r="Q63" s="361">
        <v>2.886579864025407E-15</v>
      </c>
      <c r="R63" s="154">
        <v>8.2121760000722826E-17</v>
      </c>
      <c r="S63" s="153">
        <v>5.2567505903766693E-13</v>
      </c>
      <c r="T63" s="152" t="s">
        <v>576</v>
      </c>
      <c r="U63" s="152" t="s">
        <v>656</v>
      </c>
      <c r="V63" s="152"/>
      <c r="W63" s="158">
        <v>1</v>
      </c>
      <c r="X63" s="158" t="s">
        <v>689</v>
      </c>
    </row>
    <row r="64" spans="2:24">
      <c r="B64" s="811"/>
      <c r="C64" s="814"/>
      <c r="D64" s="161">
        <v>8</v>
      </c>
      <c r="E64" s="152" t="s">
        <v>363</v>
      </c>
      <c r="F64" s="153">
        <v>308.84059999999999</v>
      </c>
      <c r="G64" s="152">
        <v>122.71</v>
      </c>
      <c r="H64" s="152">
        <v>125.60000000000001</v>
      </c>
      <c r="I64" s="162">
        <f t="shared" si="1"/>
        <v>1.0235514627984681</v>
      </c>
      <c r="J64" s="152">
        <v>0</v>
      </c>
      <c r="K64" s="162">
        <f t="shared" si="2"/>
        <v>0</v>
      </c>
      <c r="L64" s="153">
        <v>141.66999999999999</v>
      </c>
      <c r="M64" s="163">
        <f t="shared" si="3"/>
        <v>1.0235514627984681</v>
      </c>
      <c r="N64" s="153">
        <v>409.42630000000207</v>
      </c>
      <c r="O64" s="152">
        <v>2.1800000000000002</v>
      </c>
      <c r="P64" s="154">
        <v>1.7765463287425641E-2</v>
      </c>
      <c r="Q64" s="361">
        <v>0.71000000000001462</v>
      </c>
      <c r="R64" s="154">
        <v>5.7859995110424141E-3</v>
      </c>
      <c r="S64" s="153">
        <v>100.58570000000206</v>
      </c>
      <c r="T64" s="152" t="s">
        <v>576</v>
      </c>
      <c r="U64" s="152" t="s">
        <v>656</v>
      </c>
      <c r="V64" s="152"/>
      <c r="W64" s="158">
        <v>1</v>
      </c>
      <c r="X64" s="158" t="s">
        <v>375</v>
      </c>
    </row>
    <row r="65" spans="2:24">
      <c r="B65" s="811"/>
      <c r="C65" s="814"/>
      <c r="D65" s="161">
        <v>9</v>
      </c>
      <c r="E65" s="152" t="s">
        <v>582</v>
      </c>
      <c r="F65" s="153">
        <v>292.05950000000001</v>
      </c>
      <c r="G65" s="152">
        <v>324.08</v>
      </c>
      <c r="H65" s="152">
        <v>326.3</v>
      </c>
      <c r="I65" s="162">
        <f t="shared" si="1"/>
        <v>1.0068501604542088</v>
      </c>
      <c r="J65" s="152">
        <v>0</v>
      </c>
      <c r="K65" s="162">
        <f t="shared" si="2"/>
        <v>0</v>
      </c>
      <c r="L65" s="153">
        <v>157.87</v>
      </c>
      <c r="M65" s="163">
        <f t="shared" si="3"/>
        <v>1.0068501604542088</v>
      </c>
      <c r="N65" s="153">
        <v>350.47140000000434</v>
      </c>
      <c r="O65" s="152">
        <v>1.85</v>
      </c>
      <c r="P65" s="154">
        <v>5.7084670451740312E-3</v>
      </c>
      <c r="Q65" s="361">
        <v>0.3700000000000272</v>
      </c>
      <c r="R65" s="154">
        <v>1.1416934090348902E-3</v>
      </c>
      <c r="S65" s="153">
        <v>58.411900000004294</v>
      </c>
      <c r="T65" s="152" t="s">
        <v>576</v>
      </c>
      <c r="U65" s="152" t="s">
        <v>656</v>
      </c>
      <c r="V65" s="152"/>
      <c r="W65" s="158">
        <v>1</v>
      </c>
      <c r="X65" s="158" t="s">
        <v>371</v>
      </c>
    </row>
    <row r="66" spans="2:24">
      <c r="B66" s="812"/>
      <c r="C66" s="815"/>
      <c r="D66" s="161">
        <v>10</v>
      </c>
      <c r="E66" s="152" t="s">
        <v>434</v>
      </c>
      <c r="F66" s="153">
        <v>281.86959999999999</v>
      </c>
      <c r="G66" s="152">
        <v>47.74</v>
      </c>
      <c r="H66" s="152">
        <v>50.1</v>
      </c>
      <c r="I66" s="162">
        <f t="shared" si="1"/>
        <v>1.0494344365312107</v>
      </c>
      <c r="J66" s="152">
        <v>0</v>
      </c>
      <c r="K66" s="162">
        <f t="shared" si="2"/>
        <v>0</v>
      </c>
      <c r="L66" s="153">
        <v>153.19</v>
      </c>
      <c r="M66" s="163">
        <f t="shared" si="3"/>
        <v>1.0494344365312107</v>
      </c>
      <c r="N66" s="153">
        <v>361.52839999999992</v>
      </c>
      <c r="O66" s="152">
        <v>1.84</v>
      </c>
      <c r="P66" s="154">
        <v>3.8542103058232094E-2</v>
      </c>
      <c r="Q66" s="361">
        <v>0.51999999999999935</v>
      </c>
      <c r="R66" s="154">
        <v>1.089233347297862E-2</v>
      </c>
      <c r="S66" s="153">
        <v>79.6587999999999</v>
      </c>
      <c r="T66" s="152" t="s">
        <v>576</v>
      </c>
      <c r="U66" s="152" t="s">
        <v>656</v>
      </c>
      <c r="V66" s="152"/>
      <c r="W66" s="158">
        <v>1</v>
      </c>
      <c r="X66" s="158" t="s">
        <v>438</v>
      </c>
    </row>
    <row r="67" spans="2:24">
      <c r="B67" s="810">
        <f t="shared" ref="B67:B107" si="28">B57+1</f>
        <v>45964</v>
      </c>
      <c r="C67" s="813" t="str">
        <f t="shared" ref="C67" si="29">CHOOSE(WEEKDAY(B67,2),"一","二","三","四","五","六","日")</f>
        <v>一</v>
      </c>
      <c r="D67" s="161">
        <v>1</v>
      </c>
      <c r="E67" s="152" t="s">
        <v>362</v>
      </c>
      <c r="F67" s="153">
        <v>772.5</v>
      </c>
      <c r="G67" s="152">
        <v>3549</v>
      </c>
      <c r="H67" s="152">
        <v>3599</v>
      </c>
      <c r="I67" s="162">
        <f t="shared" si="1"/>
        <v>1.0140884756269373</v>
      </c>
      <c r="J67" s="152">
        <v>0</v>
      </c>
      <c r="K67" s="162">
        <f t="shared" si="2"/>
        <v>0</v>
      </c>
      <c r="L67" s="153">
        <v>15.45</v>
      </c>
      <c r="M67" s="163">
        <f t="shared" si="3"/>
        <v>1.0140884756269373</v>
      </c>
      <c r="N67" s="153">
        <v>772.5</v>
      </c>
      <c r="O67" s="152">
        <v>50</v>
      </c>
      <c r="P67" s="154">
        <v>1.4088475626937165E-2</v>
      </c>
      <c r="Q67" s="361">
        <v>0</v>
      </c>
      <c r="R67" s="154">
        <v>0</v>
      </c>
      <c r="S67" s="153">
        <v>0</v>
      </c>
      <c r="T67" s="152" t="s">
        <v>576</v>
      </c>
      <c r="U67" s="152" t="s">
        <v>220</v>
      </c>
      <c r="V67" s="152" t="s">
        <v>527</v>
      </c>
      <c r="W67" s="158">
        <v>1</v>
      </c>
      <c r="X67" s="158" t="s">
        <v>370</v>
      </c>
    </row>
    <row r="68" spans="2:24">
      <c r="B68" s="811"/>
      <c r="C68" s="814"/>
      <c r="D68" s="161">
        <v>2</v>
      </c>
      <c r="E68" s="152" t="s">
        <v>586</v>
      </c>
      <c r="F68" s="153">
        <v>335.93599999999998</v>
      </c>
      <c r="G68" s="152">
        <v>115.68</v>
      </c>
      <c r="H68" s="152">
        <v>118</v>
      </c>
      <c r="I68" s="162">
        <f t="shared" si="1"/>
        <v>1.0200553250345781</v>
      </c>
      <c r="J68" s="152">
        <v>0</v>
      </c>
      <c r="K68" s="162">
        <f t="shared" si="2"/>
        <v>0</v>
      </c>
      <c r="L68" s="153">
        <v>144.80000000000001</v>
      </c>
      <c r="M68" s="163">
        <f t="shared" si="3"/>
        <v>1.0200553250345781</v>
      </c>
      <c r="N68" s="153">
        <v>335.93599999999901</v>
      </c>
      <c r="O68" s="152">
        <v>2.3199999999999998</v>
      </c>
      <c r="P68" s="154">
        <v>2.0055325034578145E-2</v>
      </c>
      <c r="Q68" s="361">
        <v>-6.6613381477509392E-15</v>
      </c>
      <c r="R68" s="154">
        <v>-5.7584181775163714E-17</v>
      </c>
      <c r="S68" s="153">
        <v>-9.64561763794336E-13</v>
      </c>
      <c r="T68" s="152" t="s">
        <v>576</v>
      </c>
      <c r="U68" s="152" t="s">
        <v>656</v>
      </c>
      <c r="V68" s="152"/>
      <c r="W68" s="158">
        <v>1</v>
      </c>
      <c r="X68" s="158" t="s">
        <v>371</v>
      </c>
    </row>
    <row r="69" spans="2:24">
      <c r="B69" s="811"/>
      <c r="C69" s="814"/>
      <c r="D69" s="161">
        <v>3</v>
      </c>
      <c r="E69" s="152" t="s">
        <v>525</v>
      </c>
      <c r="F69" s="153">
        <v>322.99800000000005</v>
      </c>
      <c r="G69" s="152">
        <v>27.9</v>
      </c>
      <c r="H69" s="152">
        <v>29.2</v>
      </c>
      <c r="I69" s="162">
        <f t="shared" si="1"/>
        <v>1.0465949820788532</v>
      </c>
      <c r="J69" s="152">
        <v>0</v>
      </c>
      <c r="K69" s="162">
        <f t="shared" si="2"/>
        <v>0</v>
      </c>
      <c r="L69" s="153">
        <v>248.46</v>
      </c>
      <c r="M69" s="163">
        <f t="shared" si="3"/>
        <v>1.0465949820788532</v>
      </c>
      <c r="N69" s="153">
        <v>322.99800000000016</v>
      </c>
      <c r="O69" s="152">
        <v>1.3</v>
      </c>
      <c r="P69" s="154">
        <v>4.6594982078853049E-2</v>
      </c>
      <c r="Q69" s="361">
        <v>0</v>
      </c>
      <c r="R69" s="154">
        <v>0</v>
      </c>
      <c r="S69" s="153">
        <v>0</v>
      </c>
      <c r="T69" s="152" t="s">
        <v>576</v>
      </c>
      <c r="U69" s="152" t="s">
        <v>656</v>
      </c>
      <c r="V69" s="152"/>
      <c r="W69" s="158">
        <v>1</v>
      </c>
      <c r="X69" s="158" t="s">
        <v>371</v>
      </c>
    </row>
    <row r="70" spans="2:24">
      <c r="B70" s="811"/>
      <c r="C70" s="814"/>
      <c r="D70" s="161">
        <v>4</v>
      </c>
      <c r="E70" s="152" t="s">
        <v>434</v>
      </c>
      <c r="F70" s="153">
        <v>321.69900000000001</v>
      </c>
      <c r="G70" s="152">
        <v>46.29</v>
      </c>
      <c r="H70" s="152">
        <v>48.48</v>
      </c>
      <c r="I70" s="162">
        <f t="shared" si="1"/>
        <v>1.0473104342190538</v>
      </c>
      <c r="J70" s="152">
        <v>0</v>
      </c>
      <c r="K70" s="162">
        <f t="shared" si="2"/>
        <v>0</v>
      </c>
      <c r="L70" s="153">
        <v>153.19</v>
      </c>
      <c r="M70" s="163">
        <f t="shared" si="3"/>
        <v>1.0473104342190538</v>
      </c>
      <c r="N70" s="153">
        <v>335.48609999999962</v>
      </c>
      <c r="O70" s="152">
        <v>2.1</v>
      </c>
      <c r="P70" s="154">
        <v>4.5366169799092679E-2</v>
      </c>
      <c r="Q70" s="361">
        <v>8.9999999999997637E-2</v>
      </c>
      <c r="R70" s="154">
        <v>1.9442644199610638E-3</v>
      </c>
      <c r="S70" s="153">
        <v>13.787099999999638</v>
      </c>
      <c r="T70" s="152" t="s">
        <v>576</v>
      </c>
      <c r="U70" s="152" t="s">
        <v>656</v>
      </c>
      <c r="V70" s="152"/>
      <c r="W70" s="158">
        <v>1</v>
      </c>
      <c r="X70" s="158" t="s">
        <v>438</v>
      </c>
    </row>
    <row r="71" spans="2:24">
      <c r="B71" s="811"/>
      <c r="C71" s="814"/>
      <c r="D71" s="161">
        <v>5</v>
      </c>
      <c r="E71" s="152" t="s">
        <v>729</v>
      </c>
      <c r="F71" s="153">
        <v>313.70570000000004</v>
      </c>
      <c r="G71" s="152">
        <v>38.49</v>
      </c>
      <c r="H71" s="152">
        <v>39.849999999999994</v>
      </c>
      <c r="I71" s="162">
        <f t="shared" ref="I71:I134" si="30">H71/G71</f>
        <v>1.0353338529488176</v>
      </c>
      <c r="J71" s="152">
        <v>0</v>
      </c>
      <c r="K71" s="162">
        <f t="shared" ref="K71:K134" si="31">J71/G71</f>
        <v>0</v>
      </c>
      <c r="L71" s="153">
        <v>239.47</v>
      </c>
      <c r="M71" s="163">
        <f t="shared" ref="M71:M134" si="32">(H71+J71)/G71</f>
        <v>1.0353338529488176</v>
      </c>
      <c r="N71" s="153">
        <v>325.67919999999816</v>
      </c>
      <c r="O71" s="152">
        <v>1.31</v>
      </c>
      <c r="P71" s="154">
        <v>3.4034814237464274E-2</v>
      </c>
      <c r="Q71" s="361">
        <v>4.9999999999992273E-2</v>
      </c>
      <c r="R71" s="154">
        <v>1.2990387113533976E-3</v>
      </c>
      <c r="S71" s="153">
        <v>11.97349999999815</v>
      </c>
      <c r="T71" s="152" t="s">
        <v>576</v>
      </c>
      <c r="U71" s="152" t="s">
        <v>656</v>
      </c>
      <c r="V71" s="152"/>
      <c r="W71" s="158">
        <v>1</v>
      </c>
      <c r="X71" s="158" t="s">
        <v>719</v>
      </c>
    </row>
    <row r="72" spans="2:24">
      <c r="B72" s="811"/>
      <c r="C72" s="814"/>
      <c r="D72" s="161">
        <v>6</v>
      </c>
      <c r="E72" s="152" t="s">
        <v>687</v>
      </c>
      <c r="F72" s="153">
        <v>291.37600000000003</v>
      </c>
      <c r="G72" s="152">
        <v>33.08</v>
      </c>
      <c r="H72" s="152">
        <v>34.68</v>
      </c>
      <c r="I72" s="162">
        <f t="shared" si="30"/>
        <v>1.0483675937122128</v>
      </c>
      <c r="J72" s="152">
        <v>0</v>
      </c>
      <c r="K72" s="162">
        <f t="shared" si="31"/>
        <v>0</v>
      </c>
      <c r="L72" s="153">
        <v>182.11</v>
      </c>
      <c r="M72" s="163">
        <f t="shared" si="32"/>
        <v>1.0483675937122128</v>
      </c>
      <c r="N72" s="153">
        <v>291.37600000000026</v>
      </c>
      <c r="O72" s="152">
        <v>1.6</v>
      </c>
      <c r="P72" s="154">
        <v>4.8367593712212824E-2</v>
      </c>
      <c r="Q72" s="361">
        <v>0</v>
      </c>
      <c r="R72" s="154">
        <v>0</v>
      </c>
      <c r="S72" s="153">
        <v>0</v>
      </c>
      <c r="T72" s="152" t="s">
        <v>576</v>
      </c>
      <c r="U72" s="152" t="s">
        <v>656</v>
      </c>
      <c r="V72" s="152"/>
      <c r="W72" s="158">
        <v>1</v>
      </c>
      <c r="X72" s="158" t="s">
        <v>689</v>
      </c>
    </row>
    <row r="73" spans="2:24">
      <c r="B73" s="811"/>
      <c r="C73" s="814"/>
      <c r="D73" s="161">
        <v>7</v>
      </c>
      <c r="E73" s="152" t="s">
        <v>693</v>
      </c>
      <c r="F73" s="153">
        <v>285.2</v>
      </c>
      <c r="G73" s="152">
        <v>9132</v>
      </c>
      <c r="H73" s="152">
        <v>9380</v>
      </c>
      <c r="I73" s="162">
        <f t="shared" si="30"/>
        <v>1.0271572492334646</v>
      </c>
      <c r="J73" s="152">
        <v>0</v>
      </c>
      <c r="K73" s="162">
        <f t="shared" si="31"/>
        <v>0</v>
      </c>
      <c r="L73" s="153">
        <v>1.1499999999999999</v>
      </c>
      <c r="M73" s="163">
        <f t="shared" si="32"/>
        <v>1.0271572492334646</v>
      </c>
      <c r="N73" s="153">
        <v>285.2</v>
      </c>
      <c r="O73" s="152">
        <v>248</v>
      </c>
      <c r="P73" s="154">
        <v>2.7157249233464738E-2</v>
      </c>
      <c r="Q73" s="361">
        <v>0</v>
      </c>
      <c r="R73" s="154">
        <v>0</v>
      </c>
      <c r="S73" s="153">
        <v>0</v>
      </c>
      <c r="T73" s="152" t="s">
        <v>576</v>
      </c>
      <c r="U73" s="152" t="s">
        <v>656</v>
      </c>
      <c r="V73" s="152"/>
      <c r="W73" s="158">
        <v>1</v>
      </c>
      <c r="X73" s="158" t="s">
        <v>672</v>
      </c>
    </row>
    <row r="74" spans="2:24">
      <c r="B74" s="811"/>
      <c r="C74" s="814"/>
      <c r="D74" s="161">
        <v>8</v>
      </c>
      <c r="E74" s="152" t="s">
        <v>649</v>
      </c>
      <c r="F74" s="153">
        <v>279.89019999999999</v>
      </c>
      <c r="G74" s="152">
        <v>131.43</v>
      </c>
      <c r="H74" s="152">
        <v>134.53</v>
      </c>
      <c r="I74" s="162">
        <f t="shared" si="30"/>
        <v>1.0235867001445635</v>
      </c>
      <c r="J74" s="152">
        <v>0</v>
      </c>
      <c r="K74" s="162">
        <f t="shared" si="31"/>
        <v>0</v>
      </c>
      <c r="L74" s="153">
        <v>128.38999999999999</v>
      </c>
      <c r="M74" s="163">
        <f t="shared" si="32"/>
        <v>1.0235867001445635</v>
      </c>
      <c r="N74" s="153">
        <v>398.00899999999922</v>
      </c>
      <c r="O74" s="152">
        <v>2.1800000000000002</v>
      </c>
      <c r="P74" s="154">
        <v>1.6586776230693146E-2</v>
      </c>
      <c r="Q74" s="361">
        <v>0.91999999999999416</v>
      </c>
      <c r="R74" s="154">
        <v>6.9999239138704566E-3</v>
      </c>
      <c r="S74" s="153">
        <v>118.11879999999924</v>
      </c>
      <c r="T74" s="152" t="s">
        <v>576</v>
      </c>
      <c r="U74" s="152" t="s">
        <v>656</v>
      </c>
      <c r="V74" s="152"/>
      <c r="W74" s="158">
        <v>1</v>
      </c>
      <c r="X74" s="158" t="s">
        <v>415</v>
      </c>
    </row>
    <row r="75" spans="2:24">
      <c r="B75" s="811"/>
      <c r="C75" s="814"/>
      <c r="D75" s="161">
        <v>9</v>
      </c>
      <c r="E75" s="152" t="s">
        <v>704</v>
      </c>
      <c r="F75" s="153">
        <v>274.25299999999999</v>
      </c>
      <c r="G75" s="152">
        <v>777</v>
      </c>
      <c r="H75" s="152">
        <v>768.6</v>
      </c>
      <c r="I75" s="162">
        <f t="shared" si="30"/>
        <v>0.98918918918918919</v>
      </c>
      <c r="J75" s="152">
        <v>45</v>
      </c>
      <c r="K75" s="162">
        <f t="shared" si="31"/>
        <v>5.7915057915057917E-2</v>
      </c>
      <c r="L75" s="153">
        <v>94.57</v>
      </c>
      <c r="M75" s="163">
        <f t="shared" si="32"/>
        <v>1.0471042471042471</v>
      </c>
      <c r="N75" s="153">
        <v>3461.262000000002</v>
      </c>
      <c r="O75" s="152">
        <v>2.9</v>
      </c>
      <c r="P75" s="154">
        <v>3.7323037323037322E-3</v>
      </c>
      <c r="Q75" s="361">
        <v>33.700000000000024</v>
      </c>
      <c r="R75" s="154">
        <v>4.3371943371943403E-2</v>
      </c>
      <c r="S75" s="153">
        <v>3187.0090000000018</v>
      </c>
      <c r="T75" s="152" t="s">
        <v>576</v>
      </c>
      <c r="U75" s="152" t="s">
        <v>656</v>
      </c>
      <c r="V75" s="152"/>
      <c r="W75" s="158">
        <v>1</v>
      </c>
      <c r="X75" s="158" t="s">
        <v>703</v>
      </c>
    </row>
    <row r="76" spans="2:24">
      <c r="B76" s="812"/>
      <c r="C76" s="815"/>
      <c r="D76" s="161">
        <v>10</v>
      </c>
      <c r="E76" s="152" t="s">
        <v>732</v>
      </c>
      <c r="F76" s="153">
        <v>274.02679999999998</v>
      </c>
      <c r="G76" s="152">
        <v>23.62</v>
      </c>
      <c r="H76" s="152">
        <v>24.78</v>
      </c>
      <c r="I76" s="162">
        <f t="shared" si="30"/>
        <v>1.0491109229466553</v>
      </c>
      <c r="J76" s="152">
        <v>0</v>
      </c>
      <c r="K76" s="162">
        <f t="shared" si="31"/>
        <v>0</v>
      </c>
      <c r="L76" s="153">
        <v>236.23</v>
      </c>
      <c r="M76" s="163">
        <f t="shared" si="32"/>
        <v>1.0491109229466553</v>
      </c>
      <c r="N76" s="153">
        <v>274.02680000000004</v>
      </c>
      <c r="O76" s="152">
        <v>1.1599999999999999</v>
      </c>
      <c r="P76" s="154">
        <v>4.9110922946655373E-2</v>
      </c>
      <c r="Q76" s="361">
        <v>0</v>
      </c>
      <c r="R76" s="154">
        <v>0</v>
      </c>
      <c r="S76" s="153">
        <v>0</v>
      </c>
      <c r="T76" s="152" t="s">
        <v>576</v>
      </c>
      <c r="U76" s="152" t="s">
        <v>656</v>
      </c>
      <c r="V76" s="152"/>
      <c r="W76" s="158">
        <v>1</v>
      </c>
      <c r="X76" s="158" t="s">
        <v>583</v>
      </c>
    </row>
    <row r="77" spans="2:24">
      <c r="B77" s="810">
        <f t="shared" si="28"/>
        <v>45965</v>
      </c>
      <c r="C77" s="813" t="str">
        <f t="shared" ref="C77" si="33">CHOOSE(WEEKDAY(B77,2),"一","二","三","四","五","六","日")</f>
        <v>二</v>
      </c>
      <c r="D77" s="161">
        <v>1</v>
      </c>
      <c r="E77" s="152" t="s">
        <v>650</v>
      </c>
      <c r="F77" s="153">
        <v>691.7</v>
      </c>
      <c r="G77" s="152">
        <v>42.98</v>
      </c>
      <c r="H77" s="152">
        <v>41</v>
      </c>
      <c r="I77" s="162">
        <f t="shared" si="30"/>
        <v>0.95393206142391818</v>
      </c>
      <c r="J77" s="152">
        <v>4</v>
      </c>
      <c r="K77" s="162">
        <f t="shared" si="31"/>
        <v>9.3066542577943237E-2</v>
      </c>
      <c r="L77" s="153">
        <v>345.85</v>
      </c>
      <c r="M77" s="163">
        <f t="shared" si="32"/>
        <v>1.0469986040018615</v>
      </c>
      <c r="N77" s="153">
        <v>698.6170000000011</v>
      </c>
      <c r="O77" s="152">
        <v>2</v>
      </c>
      <c r="P77" s="154">
        <v>4.6533271288971619E-2</v>
      </c>
      <c r="Q77" s="361">
        <v>2.0000000000003126E-2</v>
      </c>
      <c r="R77" s="154">
        <v>4.6533271288978892E-4</v>
      </c>
      <c r="S77" s="153">
        <v>6.9170000000010816</v>
      </c>
      <c r="T77" s="152" t="s">
        <v>576</v>
      </c>
      <c r="U77" s="152" t="s">
        <v>656</v>
      </c>
      <c r="V77" s="152"/>
      <c r="W77" s="158">
        <v>1</v>
      </c>
      <c r="X77" s="158" t="s">
        <v>642</v>
      </c>
    </row>
    <row r="78" spans="2:24">
      <c r="B78" s="811"/>
      <c r="C78" s="814"/>
      <c r="D78" s="161">
        <v>2</v>
      </c>
      <c r="E78" s="152" t="s">
        <v>362</v>
      </c>
      <c r="F78" s="153">
        <v>556.19999999999993</v>
      </c>
      <c r="G78" s="152">
        <v>3626</v>
      </c>
      <c r="H78" s="152">
        <v>3662</v>
      </c>
      <c r="I78" s="162">
        <f t="shared" si="30"/>
        <v>1.0099282956425815</v>
      </c>
      <c r="J78" s="152">
        <v>0</v>
      </c>
      <c r="K78" s="162">
        <f t="shared" si="31"/>
        <v>0</v>
      </c>
      <c r="L78" s="153">
        <v>15.45</v>
      </c>
      <c r="M78" s="163">
        <f t="shared" si="32"/>
        <v>1.0099282956425815</v>
      </c>
      <c r="N78" s="153">
        <v>556.19999999999993</v>
      </c>
      <c r="O78" s="152">
        <v>36</v>
      </c>
      <c r="P78" s="154">
        <v>9.9282956425813564E-3</v>
      </c>
      <c r="Q78" s="361">
        <v>0</v>
      </c>
      <c r="R78" s="154">
        <v>0</v>
      </c>
      <c r="S78" s="153">
        <v>0</v>
      </c>
      <c r="T78" s="152" t="s">
        <v>576</v>
      </c>
      <c r="U78" s="152" t="s">
        <v>220</v>
      </c>
      <c r="V78" s="152" t="s">
        <v>527</v>
      </c>
      <c r="W78" s="158">
        <v>1</v>
      </c>
      <c r="X78" s="158" t="s">
        <v>370</v>
      </c>
    </row>
    <row r="79" spans="2:24">
      <c r="B79" s="811"/>
      <c r="C79" s="814"/>
      <c r="D79" s="161">
        <v>3</v>
      </c>
      <c r="E79" s="152" t="s">
        <v>701</v>
      </c>
      <c r="F79" s="153">
        <v>544.04999999999995</v>
      </c>
      <c r="G79" s="152">
        <v>4710</v>
      </c>
      <c r="H79" s="152">
        <v>4676</v>
      </c>
      <c r="I79" s="162">
        <f t="shared" si="30"/>
        <v>0.99278131634819533</v>
      </c>
      <c r="J79" s="152">
        <v>73</v>
      </c>
      <c r="K79" s="162">
        <f t="shared" si="31"/>
        <v>1.5498938428874735E-2</v>
      </c>
      <c r="L79" s="153">
        <v>13.95</v>
      </c>
      <c r="M79" s="163">
        <f t="shared" si="32"/>
        <v>1.0082802547770702</v>
      </c>
      <c r="N79" s="153">
        <v>544.04999999999995</v>
      </c>
      <c r="O79" s="152">
        <v>39</v>
      </c>
      <c r="P79" s="154">
        <v>8.2802547770700636E-3</v>
      </c>
      <c r="Q79" s="361">
        <v>0</v>
      </c>
      <c r="R79" s="154">
        <v>0</v>
      </c>
      <c r="S79" s="153">
        <v>0</v>
      </c>
      <c r="T79" s="152" t="s">
        <v>576</v>
      </c>
      <c r="U79" s="152" t="s">
        <v>367</v>
      </c>
      <c r="V79" s="152" t="s">
        <v>662</v>
      </c>
      <c r="W79" s="158">
        <v>1</v>
      </c>
      <c r="X79" s="158" t="s">
        <v>703</v>
      </c>
    </row>
    <row r="80" spans="2:24">
      <c r="B80" s="811"/>
      <c r="C80" s="814"/>
      <c r="D80" s="161">
        <v>4</v>
      </c>
      <c r="E80" s="152" t="s">
        <v>681</v>
      </c>
      <c r="F80" s="153">
        <v>356.55900000000003</v>
      </c>
      <c r="G80" s="152">
        <v>49.74</v>
      </c>
      <c r="H80" s="152">
        <v>52.11</v>
      </c>
      <c r="I80" s="162">
        <f t="shared" si="30"/>
        <v>1.0476477683956573</v>
      </c>
      <c r="J80" s="152">
        <v>0</v>
      </c>
      <c r="K80" s="162">
        <f t="shared" si="31"/>
        <v>0</v>
      </c>
      <c r="L80" s="153">
        <v>169.79</v>
      </c>
      <c r="M80" s="163">
        <f t="shared" si="32"/>
        <v>1.0476477683956573</v>
      </c>
      <c r="N80" s="153">
        <v>402.40229999999957</v>
      </c>
      <c r="O80" s="152">
        <v>2.1</v>
      </c>
      <c r="P80" s="154">
        <v>4.2219541616405308E-2</v>
      </c>
      <c r="Q80" s="361">
        <v>0.26999999999999735</v>
      </c>
      <c r="R80" s="154">
        <v>5.4282267792520574E-3</v>
      </c>
      <c r="S80" s="153">
        <v>45.843299999999552</v>
      </c>
      <c r="T80" s="152" t="s">
        <v>576</v>
      </c>
      <c r="U80" s="152" t="s">
        <v>656</v>
      </c>
      <c r="V80" s="152"/>
      <c r="W80" s="158">
        <v>1</v>
      </c>
      <c r="X80" s="158" t="s">
        <v>671</v>
      </c>
    </row>
    <row r="81" spans="2:24">
      <c r="B81" s="811"/>
      <c r="C81" s="814"/>
      <c r="D81" s="161">
        <v>5</v>
      </c>
      <c r="E81" s="152" t="s">
        <v>691</v>
      </c>
      <c r="F81" s="153">
        <v>348.67560000000003</v>
      </c>
      <c r="G81" s="152">
        <v>38.04</v>
      </c>
      <c r="H81" s="152">
        <v>39.9</v>
      </c>
      <c r="I81" s="162">
        <f t="shared" si="30"/>
        <v>1.0488958990536277</v>
      </c>
      <c r="J81" s="152">
        <v>0</v>
      </c>
      <c r="K81" s="162">
        <f t="shared" si="31"/>
        <v>0</v>
      </c>
      <c r="L81" s="153">
        <v>187.46</v>
      </c>
      <c r="M81" s="163">
        <f t="shared" si="32"/>
        <v>1.0488958990536277</v>
      </c>
      <c r="N81" s="153">
        <v>348.67559999999992</v>
      </c>
      <c r="O81" s="152">
        <v>1.86</v>
      </c>
      <c r="P81" s="154">
        <v>4.8895899053627762E-2</v>
      </c>
      <c r="Q81" s="361">
        <v>0</v>
      </c>
      <c r="R81" s="154">
        <v>0</v>
      </c>
      <c r="S81" s="153">
        <v>0</v>
      </c>
      <c r="T81" s="152" t="s">
        <v>576</v>
      </c>
      <c r="U81" s="152" t="s">
        <v>656</v>
      </c>
      <c r="V81" s="152"/>
      <c r="W81" s="158">
        <v>1</v>
      </c>
      <c r="X81" s="158" t="s">
        <v>689</v>
      </c>
    </row>
    <row r="82" spans="2:24">
      <c r="B82" s="811"/>
      <c r="C82" s="814"/>
      <c r="D82" s="161">
        <v>6</v>
      </c>
      <c r="E82" s="152" t="s">
        <v>431</v>
      </c>
      <c r="F82" s="153">
        <v>345.262</v>
      </c>
      <c r="G82" s="152">
        <v>50.67</v>
      </c>
      <c r="H82" s="152">
        <v>50.5</v>
      </c>
      <c r="I82" s="162">
        <f t="shared" si="30"/>
        <v>0.99664495756858096</v>
      </c>
      <c r="J82" s="152">
        <v>2.0499999999999998</v>
      </c>
      <c r="K82" s="162">
        <f t="shared" si="31"/>
        <v>4.0457864614170114E-2</v>
      </c>
      <c r="L82" s="153">
        <v>183.65</v>
      </c>
      <c r="M82" s="163">
        <f t="shared" si="32"/>
        <v>1.037102822182751</v>
      </c>
      <c r="N82" s="153">
        <v>345.26199999999915</v>
      </c>
      <c r="O82" s="152">
        <v>1.88</v>
      </c>
      <c r="P82" s="154">
        <v>3.7102822182751134E-2</v>
      </c>
      <c r="Q82" s="361">
        <v>-4.4408920985006262E-15</v>
      </c>
      <c r="R82" s="154">
        <v>-8.7643420140134711E-17</v>
      </c>
      <c r="S82" s="153">
        <v>-8.1556983388963999E-13</v>
      </c>
      <c r="T82" s="152" t="s">
        <v>576</v>
      </c>
      <c r="U82" s="152" t="s">
        <v>656</v>
      </c>
      <c r="V82" s="152"/>
      <c r="W82" s="158">
        <v>1</v>
      </c>
      <c r="X82" s="158" t="s">
        <v>415</v>
      </c>
    </row>
    <row r="83" spans="2:24">
      <c r="B83" s="811"/>
      <c r="C83" s="814"/>
      <c r="D83" s="161">
        <v>7</v>
      </c>
      <c r="E83" s="152" t="s">
        <v>582</v>
      </c>
      <c r="F83" s="153">
        <v>336.26310000000001</v>
      </c>
      <c r="G83" s="152">
        <v>297.38</v>
      </c>
      <c r="H83" s="152">
        <v>299.51</v>
      </c>
      <c r="I83" s="162">
        <f t="shared" si="30"/>
        <v>1.0071625529625394</v>
      </c>
      <c r="J83" s="152">
        <v>0</v>
      </c>
      <c r="K83" s="162">
        <f t="shared" si="31"/>
        <v>0</v>
      </c>
      <c r="L83" s="153">
        <v>157.87</v>
      </c>
      <c r="M83" s="163">
        <f t="shared" si="32"/>
        <v>1.0071625529625394</v>
      </c>
      <c r="N83" s="153">
        <v>336.26309999999927</v>
      </c>
      <c r="O83" s="152">
        <v>2.13</v>
      </c>
      <c r="P83" s="154">
        <v>7.1625529625395116E-3</v>
      </c>
      <c r="Q83" s="361">
        <v>-4.4408920985006262E-15</v>
      </c>
      <c r="R83" s="154">
        <v>-1.4933391951377451E-17</v>
      </c>
      <c r="S83" s="153">
        <v>-7.0108363559029387E-13</v>
      </c>
      <c r="T83" s="152" t="s">
        <v>576</v>
      </c>
      <c r="U83" s="152" t="s">
        <v>656</v>
      </c>
      <c r="V83" s="152"/>
      <c r="W83" s="158">
        <v>1</v>
      </c>
      <c r="X83" s="158" t="s">
        <v>371</v>
      </c>
    </row>
    <row r="84" spans="2:24">
      <c r="B84" s="811"/>
      <c r="C84" s="814"/>
      <c r="D84" s="161">
        <v>8</v>
      </c>
      <c r="E84" s="152" t="s">
        <v>723</v>
      </c>
      <c r="F84" s="153">
        <v>314.952</v>
      </c>
      <c r="G84" s="152">
        <v>123.22</v>
      </c>
      <c r="H84" s="152">
        <v>122.92</v>
      </c>
      <c r="I84" s="162">
        <f t="shared" si="30"/>
        <v>0.99756533030352212</v>
      </c>
      <c r="J84" s="152">
        <v>3.6</v>
      </c>
      <c r="K84" s="162">
        <f t="shared" si="31"/>
        <v>2.9216036357734135E-2</v>
      </c>
      <c r="L84" s="153">
        <v>95.44</v>
      </c>
      <c r="M84" s="163">
        <f t="shared" si="32"/>
        <v>1.0267813666612562</v>
      </c>
      <c r="N84" s="153">
        <v>314.95199999999971</v>
      </c>
      <c r="O84" s="152">
        <v>3.3</v>
      </c>
      <c r="P84" s="154">
        <v>2.6781366661256287E-2</v>
      </c>
      <c r="Q84" s="361">
        <v>0</v>
      </c>
      <c r="R84" s="154">
        <v>0</v>
      </c>
      <c r="S84" s="153">
        <v>0</v>
      </c>
      <c r="T84" s="152" t="s">
        <v>576</v>
      </c>
      <c r="U84" s="152" t="s">
        <v>656</v>
      </c>
      <c r="V84" s="152"/>
      <c r="W84" s="158">
        <v>1</v>
      </c>
      <c r="X84" s="158" t="s">
        <v>371</v>
      </c>
    </row>
    <row r="85" spans="2:24">
      <c r="B85" s="811"/>
      <c r="C85" s="814"/>
      <c r="D85" s="161">
        <v>9</v>
      </c>
      <c r="E85" s="152" t="s">
        <v>617</v>
      </c>
      <c r="F85" s="153">
        <v>314.41919999999999</v>
      </c>
      <c r="G85" s="152">
        <v>124.81</v>
      </c>
      <c r="H85" s="152">
        <v>120.27</v>
      </c>
      <c r="I85" s="162">
        <f t="shared" si="30"/>
        <v>0.96362470955852897</v>
      </c>
      <c r="J85" s="152">
        <v>7.1</v>
      </c>
      <c r="K85" s="162">
        <f t="shared" si="31"/>
        <v>5.6886467430494345E-2</v>
      </c>
      <c r="L85" s="153">
        <v>122.82</v>
      </c>
      <c r="M85" s="163">
        <f t="shared" si="32"/>
        <v>1.0205111769890232</v>
      </c>
      <c r="N85" s="153">
        <v>314.41919999999851</v>
      </c>
      <c r="O85" s="152">
        <v>2.56</v>
      </c>
      <c r="P85" s="154">
        <v>2.0511176989023317E-2</v>
      </c>
      <c r="Q85" s="361">
        <v>-1.1990408665951691E-14</v>
      </c>
      <c r="R85" s="154">
        <v>-9.6069294655489866E-17</v>
      </c>
      <c r="S85" s="153">
        <v>-1.4726619923521866E-12</v>
      </c>
      <c r="T85" s="152" t="s">
        <v>576</v>
      </c>
      <c r="U85" s="152" t="s">
        <v>656</v>
      </c>
      <c r="V85" s="152"/>
      <c r="W85" s="158">
        <v>1</v>
      </c>
      <c r="X85" s="158" t="s">
        <v>584</v>
      </c>
    </row>
    <row r="86" spans="2:24">
      <c r="B86" s="812"/>
      <c r="C86" s="815"/>
      <c r="D86" s="161">
        <v>10</v>
      </c>
      <c r="E86" s="152" t="s">
        <v>363</v>
      </c>
      <c r="F86" s="153">
        <v>300.34039999999999</v>
      </c>
      <c r="G86" s="152">
        <v>121.37</v>
      </c>
      <c r="H86" s="152">
        <v>124.39</v>
      </c>
      <c r="I86" s="162">
        <f t="shared" si="30"/>
        <v>1.0248825904259702</v>
      </c>
      <c r="J86" s="152">
        <v>0</v>
      </c>
      <c r="K86" s="162">
        <f t="shared" si="31"/>
        <v>0</v>
      </c>
      <c r="L86" s="153">
        <v>141.66999999999999</v>
      </c>
      <c r="M86" s="163">
        <f t="shared" si="32"/>
        <v>1.0248825904259702</v>
      </c>
      <c r="N86" s="153">
        <v>427.84339999999941</v>
      </c>
      <c r="O86" s="152">
        <v>2.12</v>
      </c>
      <c r="P86" s="154">
        <v>1.7467248908296942E-2</v>
      </c>
      <c r="Q86" s="361">
        <v>0.89999999999999591</v>
      </c>
      <c r="R86" s="154">
        <v>7.4153415176731966E-3</v>
      </c>
      <c r="S86" s="153">
        <v>127.5029999999994</v>
      </c>
      <c r="T86" s="152" t="s">
        <v>576</v>
      </c>
      <c r="U86" s="152" t="s">
        <v>656</v>
      </c>
      <c r="V86" s="152"/>
      <c r="W86" s="158">
        <v>1</v>
      </c>
      <c r="X86" s="158" t="s">
        <v>375</v>
      </c>
    </row>
    <row r="87" spans="2:24">
      <c r="B87" s="810">
        <f t="shared" si="28"/>
        <v>45966</v>
      </c>
      <c r="C87" s="813" t="str">
        <f t="shared" ref="C87" si="34">CHOOSE(WEEKDAY(B87,2),"一","二","三","四","五","六","日")</f>
        <v>三</v>
      </c>
      <c r="D87" s="161">
        <v>1</v>
      </c>
      <c r="E87" s="152" t="s">
        <v>661</v>
      </c>
      <c r="F87" s="153">
        <v>389.02499999999998</v>
      </c>
      <c r="G87" s="152">
        <v>503.52</v>
      </c>
      <c r="H87" s="152">
        <v>479.09999999999997</v>
      </c>
      <c r="I87" s="162">
        <f t="shared" si="30"/>
        <v>0.95150142993326969</v>
      </c>
      <c r="J87" s="152">
        <v>31.92</v>
      </c>
      <c r="K87" s="162">
        <f t="shared" si="31"/>
        <v>6.3393708293612974E-2</v>
      </c>
      <c r="L87" s="153">
        <v>51.87</v>
      </c>
      <c r="M87" s="163">
        <f t="shared" si="32"/>
        <v>1.0148951382268827</v>
      </c>
      <c r="N87" s="153">
        <v>389.02499999999998</v>
      </c>
      <c r="O87" s="152">
        <v>7.5</v>
      </c>
      <c r="P87" s="154">
        <v>1.4895138226882746E-2</v>
      </c>
      <c r="Q87" s="361">
        <v>0</v>
      </c>
      <c r="R87" s="154">
        <v>0</v>
      </c>
      <c r="S87" s="153">
        <v>0</v>
      </c>
      <c r="T87" s="152" t="s">
        <v>576</v>
      </c>
      <c r="U87" s="152" t="s">
        <v>656</v>
      </c>
      <c r="V87" s="152"/>
      <c r="W87" s="158">
        <v>1</v>
      </c>
      <c r="X87" s="158" t="s">
        <v>663</v>
      </c>
    </row>
    <row r="88" spans="2:24">
      <c r="B88" s="811"/>
      <c r="C88" s="814"/>
      <c r="D88" s="161">
        <v>2</v>
      </c>
      <c r="E88" s="152" t="s">
        <v>681</v>
      </c>
      <c r="F88" s="153">
        <v>348.06949999999995</v>
      </c>
      <c r="G88" s="152">
        <v>42.18</v>
      </c>
      <c r="H88" s="152">
        <v>44.23</v>
      </c>
      <c r="I88" s="162">
        <f t="shared" si="30"/>
        <v>1.0486012328117591</v>
      </c>
      <c r="J88" s="152">
        <v>0</v>
      </c>
      <c r="K88" s="162">
        <f t="shared" si="31"/>
        <v>0</v>
      </c>
      <c r="L88" s="153">
        <v>169.79</v>
      </c>
      <c r="M88" s="163">
        <f t="shared" si="32"/>
        <v>1.0486012328117591</v>
      </c>
      <c r="N88" s="153">
        <v>348.06949999999949</v>
      </c>
      <c r="O88" s="152">
        <v>2.0499999999999998</v>
      </c>
      <c r="P88" s="154">
        <v>4.8601232811759126E-2</v>
      </c>
      <c r="Q88" s="361">
        <v>0</v>
      </c>
      <c r="R88" s="154">
        <v>0</v>
      </c>
      <c r="S88" s="153">
        <v>0</v>
      </c>
      <c r="T88" s="152" t="s">
        <v>576</v>
      </c>
      <c r="U88" s="152" t="s">
        <v>656</v>
      </c>
      <c r="V88" s="152"/>
      <c r="W88" s="158">
        <v>1</v>
      </c>
      <c r="X88" s="158" t="s">
        <v>671</v>
      </c>
    </row>
    <row r="89" spans="2:24">
      <c r="B89" s="811"/>
      <c r="C89" s="814"/>
      <c r="D89" s="161">
        <v>3</v>
      </c>
      <c r="E89" s="152" t="s">
        <v>362</v>
      </c>
      <c r="F89" s="153">
        <v>339.9</v>
      </c>
      <c r="G89" s="152">
        <v>3600</v>
      </c>
      <c r="H89" s="152">
        <v>3622</v>
      </c>
      <c r="I89" s="162">
        <f t="shared" si="30"/>
        <v>1.0061111111111112</v>
      </c>
      <c r="J89" s="152">
        <v>0</v>
      </c>
      <c r="K89" s="162">
        <f t="shared" si="31"/>
        <v>0</v>
      </c>
      <c r="L89" s="153">
        <v>15.45</v>
      </c>
      <c r="M89" s="163">
        <f t="shared" si="32"/>
        <v>1.0061111111111112</v>
      </c>
      <c r="N89" s="153">
        <v>339.9</v>
      </c>
      <c r="O89" s="152">
        <v>22</v>
      </c>
      <c r="P89" s="154">
        <v>6.1111111111111114E-3</v>
      </c>
      <c r="Q89" s="361">
        <v>0</v>
      </c>
      <c r="R89" s="154">
        <v>0</v>
      </c>
      <c r="S89" s="153">
        <v>0</v>
      </c>
      <c r="T89" s="152" t="s">
        <v>576</v>
      </c>
      <c r="U89" s="152" t="s">
        <v>220</v>
      </c>
      <c r="V89" s="152" t="s">
        <v>527</v>
      </c>
      <c r="W89" s="158">
        <v>1</v>
      </c>
      <c r="X89" s="158" t="s">
        <v>370</v>
      </c>
    </row>
    <row r="90" spans="2:24">
      <c r="B90" s="811"/>
      <c r="C90" s="814"/>
      <c r="D90" s="161">
        <v>4</v>
      </c>
      <c r="E90" s="152" t="s">
        <v>691</v>
      </c>
      <c r="F90" s="153">
        <v>339.30260000000004</v>
      </c>
      <c r="G90" s="152">
        <v>37.97</v>
      </c>
      <c r="H90" s="152">
        <v>39.779999999999994</v>
      </c>
      <c r="I90" s="162">
        <f t="shared" si="30"/>
        <v>1.0476692125362126</v>
      </c>
      <c r="J90" s="152">
        <v>0</v>
      </c>
      <c r="K90" s="162">
        <f t="shared" si="31"/>
        <v>0</v>
      </c>
      <c r="L90" s="153">
        <v>187.46</v>
      </c>
      <c r="M90" s="163">
        <f t="shared" si="32"/>
        <v>1.0476692125362126</v>
      </c>
      <c r="N90" s="153">
        <v>339.30259999999913</v>
      </c>
      <c r="O90" s="152">
        <v>1.81</v>
      </c>
      <c r="P90" s="154">
        <v>4.7669212536212806E-2</v>
      </c>
      <c r="Q90" s="361">
        <v>-4.8849813083506888E-15</v>
      </c>
      <c r="R90" s="154">
        <v>-1.2865370841060544E-16</v>
      </c>
      <c r="S90" s="153">
        <v>-9.1573859606342009E-13</v>
      </c>
      <c r="T90" s="152" t="s">
        <v>576</v>
      </c>
      <c r="U90" s="152" t="s">
        <v>656</v>
      </c>
      <c r="V90" s="152"/>
      <c r="W90" s="158">
        <v>1</v>
      </c>
      <c r="X90" s="158" t="s">
        <v>689</v>
      </c>
    </row>
    <row r="91" spans="2:24">
      <c r="B91" s="811"/>
      <c r="C91" s="814"/>
      <c r="D91" s="161">
        <v>5</v>
      </c>
      <c r="E91" s="152" t="s">
        <v>525</v>
      </c>
      <c r="F91" s="153">
        <v>330.45180000000005</v>
      </c>
      <c r="G91" s="152">
        <v>28.41</v>
      </c>
      <c r="H91" s="152">
        <v>29.740000000000002</v>
      </c>
      <c r="I91" s="162">
        <f t="shared" si="30"/>
        <v>1.0468145019359381</v>
      </c>
      <c r="J91" s="152">
        <v>0</v>
      </c>
      <c r="K91" s="162">
        <f t="shared" si="31"/>
        <v>0</v>
      </c>
      <c r="L91" s="153">
        <v>248.46</v>
      </c>
      <c r="M91" s="163">
        <f t="shared" si="32"/>
        <v>1.0468145019359381</v>
      </c>
      <c r="N91" s="153">
        <v>330.45180000000045</v>
      </c>
      <c r="O91" s="152">
        <v>1.33</v>
      </c>
      <c r="P91" s="154">
        <v>4.6814501935938051E-2</v>
      </c>
      <c r="Q91" s="361">
        <v>1.7763568394002505E-15</v>
      </c>
      <c r="R91" s="154">
        <v>6.2525759922571295E-17</v>
      </c>
      <c r="S91" s="153">
        <v>4.4135362031738624E-13</v>
      </c>
      <c r="T91" s="152" t="s">
        <v>576</v>
      </c>
      <c r="U91" s="152" t="s">
        <v>656</v>
      </c>
      <c r="V91" s="152"/>
      <c r="W91" s="158">
        <v>1</v>
      </c>
      <c r="X91" s="158" t="s">
        <v>371</v>
      </c>
    </row>
    <row r="92" spans="2:24">
      <c r="B92" s="811"/>
      <c r="C92" s="814"/>
      <c r="D92" s="161">
        <v>6</v>
      </c>
      <c r="E92" s="152" t="s">
        <v>715</v>
      </c>
      <c r="F92" s="153">
        <v>328.18</v>
      </c>
      <c r="G92" s="152">
        <v>13544</v>
      </c>
      <c r="H92" s="152">
        <v>13716</v>
      </c>
      <c r="I92" s="162">
        <f t="shared" si="30"/>
        <v>1.0126993502658004</v>
      </c>
      <c r="J92" s="152">
        <v>0</v>
      </c>
      <c r="K92" s="162">
        <f t="shared" si="31"/>
        <v>0</v>
      </c>
      <c r="L92" s="153">
        <v>2.69</v>
      </c>
      <c r="M92" s="163">
        <f t="shared" si="32"/>
        <v>1.0126993502658004</v>
      </c>
      <c r="N92" s="153">
        <v>462.68</v>
      </c>
      <c r="O92" s="152">
        <v>122</v>
      </c>
      <c r="P92" s="154">
        <v>9.0076786769049018E-3</v>
      </c>
      <c r="Q92" s="361">
        <v>50</v>
      </c>
      <c r="R92" s="154">
        <v>3.691671588895452E-3</v>
      </c>
      <c r="S92" s="153">
        <v>134.5</v>
      </c>
      <c r="T92" s="152" t="s">
        <v>576</v>
      </c>
      <c r="U92" s="152" t="s">
        <v>219</v>
      </c>
      <c r="V92" s="152"/>
      <c r="W92" s="158">
        <v>1</v>
      </c>
      <c r="X92" s="158" t="s">
        <v>716</v>
      </c>
    </row>
    <row r="93" spans="2:24">
      <c r="B93" s="811"/>
      <c r="C93" s="814"/>
      <c r="D93" s="161">
        <v>7</v>
      </c>
      <c r="E93" s="152" t="s">
        <v>582</v>
      </c>
      <c r="F93" s="153">
        <v>307.84649999999999</v>
      </c>
      <c r="G93" s="152">
        <v>279.95</v>
      </c>
      <c r="H93" s="152">
        <v>281.89999999999998</v>
      </c>
      <c r="I93" s="162">
        <f t="shared" si="30"/>
        <v>1.0069655295588498</v>
      </c>
      <c r="J93" s="152">
        <v>0</v>
      </c>
      <c r="K93" s="162">
        <f t="shared" si="31"/>
        <v>0</v>
      </c>
      <c r="L93" s="153">
        <v>157.87</v>
      </c>
      <c r="M93" s="163">
        <f t="shared" si="32"/>
        <v>1.0069655295588498</v>
      </c>
      <c r="N93" s="153">
        <v>307.84649999999823</v>
      </c>
      <c r="O93" s="152">
        <v>1.95</v>
      </c>
      <c r="P93" s="154">
        <v>6.9655295588497944E-3</v>
      </c>
      <c r="Q93" s="361">
        <v>-1.1324274851176597E-14</v>
      </c>
      <c r="R93" s="154">
        <v>-4.045106215815895E-17</v>
      </c>
      <c r="S93" s="153">
        <v>-1.7877632707552493E-12</v>
      </c>
      <c r="T93" s="152" t="s">
        <v>576</v>
      </c>
      <c r="U93" s="152" t="s">
        <v>656</v>
      </c>
      <c r="V93" s="152"/>
      <c r="W93" s="158">
        <v>1</v>
      </c>
      <c r="X93" s="158" t="s">
        <v>371</v>
      </c>
    </row>
    <row r="94" spans="2:24">
      <c r="B94" s="811"/>
      <c r="C94" s="814"/>
      <c r="D94" s="161">
        <v>8</v>
      </c>
      <c r="E94" s="152" t="s">
        <v>701</v>
      </c>
      <c r="F94" s="153">
        <v>306.89999999999998</v>
      </c>
      <c r="G94" s="152">
        <v>4365</v>
      </c>
      <c r="H94" s="152">
        <v>4387</v>
      </c>
      <c r="I94" s="162">
        <f t="shared" si="30"/>
        <v>1.0050400916380298</v>
      </c>
      <c r="J94" s="152">
        <v>0</v>
      </c>
      <c r="K94" s="162">
        <f t="shared" si="31"/>
        <v>0</v>
      </c>
      <c r="L94" s="153">
        <v>13.95</v>
      </c>
      <c r="M94" s="163">
        <f t="shared" si="32"/>
        <v>1.0050400916380298</v>
      </c>
      <c r="N94" s="153">
        <v>306.89999999999998</v>
      </c>
      <c r="O94" s="152">
        <v>22</v>
      </c>
      <c r="P94" s="154">
        <v>5.0400916380297827E-3</v>
      </c>
      <c r="Q94" s="361">
        <v>0</v>
      </c>
      <c r="R94" s="154">
        <v>0</v>
      </c>
      <c r="S94" s="153">
        <v>0</v>
      </c>
      <c r="T94" s="152" t="s">
        <v>576</v>
      </c>
      <c r="U94" s="152" t="s">
        <v>367</v>
      </c>
      <c r="V94" s="152" t="s">
        <v>662</v>
      </c>
      <c r="W94" s="158">
        <v>1</v>
      </c>
      <c r="X94" s="158" t="s">
        <v>703</v>
      </c>
    </row>
    <row r="95" spans="2:24">
      <c r="B95" s="811"/>
      <c r="C95" s="814"/>
      <c r="D95" s="161">
        <v>9</v>
      </c>
      <c r="E95" s="152" t="s">
        <v>678</v>
      </c>
      <c r="F95" s="153">
        <v>303.3261</v>
      </c>
      <c r="G95" s="152">
        <v>136.85</v>
      </c>
      <c r="H95" s="152">
        <v>122.14</v>
      </c>
      <c r="I95" s="162">
        <f t="shared" si="30"/>
        <v>0.89251004749725982</v>
      </c>
      <c r="J95" s="152">
        <v>17.5</v>
      </c>
      <c r="K95" s="162">
        <f t="shared" si="31"/>
        <v>0.12787723785166241</v>
      </c>
      <c r="L95" s="153">
        <v>160.49</v>
      </c>
      <c r="M95" s="163">
        <f t="shared" si="32"/>
        <v>1.0203872853489222</v>
      </c>
      <c r="N95" s="153">
        <v>447.76709999999872</v>
      </c>
      <c r="O95" s="152">
        <v>1.89</v>
      </c>
      <c r="P95" s="154">
        <v>1.3810741687979539E-2</v>
      </c>
      <c r="Q95" s="361">
        <v>0.89999999999999214</v>
      </c>
      <c r="R95" s="154">
        <v>6.5765436609425808E-3</v>
      </c>
      <c r="S95" s="153">
        <v>144.44099999999875</v>
      </c>
      <c r="T95" s="152" t="s">
        <v>576</v>
      </c>
      <c r="U95" s="152" t="s">
        <v>656</v>
      </c>
      <c r="V95" s="152"/>
      <c r="W95" s="158">
        <v>1</v>
      </c>
      <c r="X95" s="158" t="s">
        <v>667</v>
      </c>
    </row>
    <row r="96" spans="2:24">
      <c r="B96" s="812"/>
      <c r="C96" s="815"/>
      <c r="D96" s="161">
        <v>10</v>
      </c>
      <c r="E96" s="152" t="s">
        <v>720</v>
      </c>
      <c r="F96" s="153">
        <v>294.20820000000003</v>
      </c>
      <c r="G96" s="152">
        <v>77.88</v>
      </c>
      <c r="H96" s="152">
        <v>79.069999999999993</v>
      </c>
      <c r="I96" s="162">
        <f t="shared" si="30"/>
        <v>1.0152799178222907</v>
      </c>
      <c r="J96" s="152">
        <v>2.5299999999999998</v>
      </c>
      <c r="K96" s="162">
        <f t="shared" si="31"/>
        <v>3.2485875706214688E-2</v>
      </c>
      <c r="L96" s="153">
        <v>181.61</v>
      </c>
      <c r="M96" s="163">
        <f t="shared" si="32"/>
        <v>1.0477657935285054</v>
      </c>
      <c r="N96" s="153">
        <v>675.58919999999989</v>
      </c>
      <c r="O96" s="152">
        <v>1.62</v>
      </c>
      <c r="P96" s="154">
        <v>2.0801232665639449E-2</v>
      </c>
      <c r="Q96" s="361">
        <v>2.0999999999999988</v>
      </c>
      <c r="R96" s="154">
        <v>2.6964560862865933E-2</v>
      </c>
      <c r="S96" s="153">
        <v>381.3809999999998</v>
      </c>
      <c r="T96" s="152" t="s">
        <v>576</v>
      </c>
      <c r="U96" s="152" t="s">
        <v>656</v>
      </c>
      <c r="V96" s="152"/>
      <c r="W96" s="158">
        <v>1</v>
      </c>
      <c r="X96" s="158" t="s">
        <v>716</v>
      </c>
    </row>
    <row r="97" spans="2:24">
      <c r="B97" s="810">
        <f t="shared" si="28"/>
        <v>45967</v>
      </c>
      <c r="C97" s="813" t="str">
        <f t="shared" ref="C97" si="35">CHOOSE(WEEKDAY(B97,2),"一","二","三","四","五","六","日")</f>
        <v>四</v>
      </c>
      <c r="D97" s="161">
        <v>1</v>
      </c>
      <c r="E97" s="152" t="s">
        <v>617</v>
      </c>
      <c r="F97" s="153">
        <v>564.97199999999998</v>
      </c>
      <c r="G97" s="152">
        <v>107.85</v>
      </c>
      <c r="H97" s="152">
        <v>112.45</v>
      </c>
      <c r="I97" s="162">
        <f t="shared" si="30"/>
        <v>1.0426518312471025</v>
      </c>
      <c r="J97" s="152">
        <v>0</v>
      </c>
      <c r="K97" s="162">
        <f t="shared" si="31"/>
        <v>0</v>
      </c>
      <c r="L97" s="153">
        <v>122.82</v>
      </c>
      <c r="M97" s="163">
        <f t="shared" si="32"/>
        <v>1.0426518312471025</v>
      </c>
      <c r="N97" s="153">
        <v>564.972000000001</v>
      </c>
      <c r="O97" s="152">
        <v>4.5999999999999996</v>
      </c>
      <c r="P97" s="154">
        <v>4.2651831247102458E-2</v>
      </c>
      <c r="Q97" s="361">
        <v>8.8817841970012523E-15</v>
      </c>
      <c r="R97" s="154">
        <v>8.2353121900799747E-17</v>
      </c>
      <c r="S97" s="153">
        <v>1.0908607350756936E-12</v>
      </c>
      <c r="T97" s="152" t="s">
        <v>576</v>
      </c>
      <c r="U97" s="152" t="s">
        <v>656</v>
      </c>
      <c r="V97" s="152"/>
      <c r="W97" s="158">
        <v>1</v>
      </c>
      <c r="X97" s="158" t="s">
        <v>584</v>
      </c>
    </row>
    <row r="98" spans="2:24">
      <c r="B98" s="811"/>
      <c r="C98" s="814"/>
      <c r="D98" s="161">
        <v>2</v>
      </c>
      <c r="E98" s="152" t="s">
        <v>692</v>
      </c>
      <c r="F98" s="153">
        <v>533.32380000000001</v>
      </c>
      <c r="G98" s="152">
        <v>88.2</v>
      </c>
      <c r="H98" s="152">
        <v>88.39</v>
      </c>
      <c r="I98" s="162">
        <f t="shared" si="30"/>
        <v>1.0021541950113377</v>
      </c>
      <c r="J98" s="152">
        <v>4</v>
      </c>
      <c r="K98" s="162">
        <f t="shared" si="31"/>
        <v>4.5351473922902494E-2</v>
      </c>
      <c r="L98" s="153">
        <v>139.97999999999999</v>
      </c>
      <c r="M98" s="163">
        <f t="shared" si="32"/>
        <v>1.0475056689342404</v>
      </c>
      <c r="N98" s="153">
        <v>586.51619999999969</v>
      </c>
      <c r="O98" s="152">
        <v>3.81</v>
      </c>
      <c r="P98" s="154">
        <v>4.3197278911564628E-2</v>
      </c>
      <c r="Q98" s="361">
        <v>0.37999999999999767</v>
      </c>
      <c r="R98" s="154">
        <v>4.3083900226757108E-3</v>
      </c>
      <c r="S98" s="153">
        <v>53.192399999999672</v>
      </c>
      <c r="T98" s="152" t="s">
        <v>576</v>
      </c>
      <c r="U98" s="152" t="s">
        <v>656</v>
      </c>
      <c r="V98" s="152"/>
      <c r="W98" s="158">
        <v>1</v>
      </c>
      <c r="X98" s="158" t="s">
        <v>689</v>
      </c>
    </row>
    <row r="99" spans="2:24">
      <c r="B99" s="811"/>
      <c r="C99" s="814"/>
      <c r="D99" s="161">
        <v>3</v>
      </c>
      <c r="E99" s="152" t="s">
        <v>362</v>
      </c>
      <c r="F99" s="153">
        <v>386.25</v>
      </c>
      <c r="G99" s="152">
        <v>3477</v>
      </c>
      <c r="H99" s="152">
        <v>3502</v>
      </c>
      <c r="I99" s="162">
        <f t="shared" si="30"/>
        <v>1.0071901064135749</v>
      </c>
      <c r="J99" s="152">
        <v>0</v>
      </c>
      <c r="K99" s="162">
        <f t="shared" si="31"/>
        <v>0</v>
      </c>
      <c r="L99" s="153">
        <v>15.45</v>
      </c>
      <c r="M99" s="163">
        <f t="shared" si="32"/>
        <v>1.0071901064135749</v>
      </c>
      <c r="N99" s="153">
        <v>386.25</v>
      </c>
      <c r="O99" s="152">
        <v>25</v>
      </c>
      <c r="P99" s="154">
        <v>7.1901064135749208E-3</v>
      </c>
      <c r="Q99" s="361">
        <v>0</v>
      </c>
      <c r="R99" s="154">
        <v>0</v>
      </c>
      <c r="S99" s="153">
        <v>0</v>
      </c>
      <c r="T99" s="152" t="s">
        <v>576</v>
      </c>
      <c r="U99" s="152" t="s">
        <v>220</v>
      </c>
      <c r="V99" s="152" t="s">
        <v>527</v>
      </c>
      <c r="W99" s="158">
        <v>1</v>
      </c>
      <c r="X99" s="158" t="s">
        <v>370</v>
      </c>
    </row>
    <row r="100" spans="2:24">
      <c r="B100" s="811"/>
      <c r="C100" s="814"/>
      <c r="D100" s="161">
        <v>4</v>
      </c>
      <c r="E100" s="152" t="s">
        <v>525</v>
      </c>
      <c r="F100" s="153">
        <v>367.7208</v>
      </c>
      <c r="G100" s="152">
        <v>30.21</v>
      </c>
      <c r="H100" s="152">
        <v>31.69</v>
      </c>
      <c r="I100" s="162">
        <f t="shared" si="30"/>
        <v>1.048990400529626</v>
      </c>
      <c r="J100" s="152">
        <v>0</v>
      </c>
      <c r="K100" s="162">
        <f t="shared" si="31"/>
        <v>0</v>
      </c>
      <c r="L100" s="153">
        <v>248.46</v>
      </c>
      <c r="M100" s="163">
        <f t="shared" si="32"/>
        <v>1.048990400529626</v>
      </c>
      <c r="N100" s="153">
        <v>367.72080000000011</v>
      </c>
      <c r="O100" s="152">
        <v>1.48</v>
      </c>
      <c r="P100" s="154">
        <v>4.8990400529625951E-2</v>
      </c>
      <c r="Q100" s="361">
        <v>0</v>
      </c>
      <c r="R100" s="154">
        <v>0</v>
      </c>
      <c r="S100" s="153">
        <v>0</v>
      </c>
      <c r="T100" s="152" t="s">
        <v>576</v>
      </c>
      <c r="U100" s="152" t="s">
        <v>656</v>
      </c>
      <c r="V100" s="152"/>
      <c r="W100" s="158">
        <v>1</v>
      </c>
      <c r="X100" s="158" t="s">
        <v>371</v>
      </c>
    </row>
    <row r="101" spans="2:24">
      <c r="B101" s="811"/>
      <c r="C101" s="814"/>
      <c r="D101" s="161">
        <v>5</v>
      </c>
      <c r="E101" s="152" t="s">
        <v>720</v>
      </c>
      <c r="F101" s="153">
        <v>348.69120000000004</v>
      </c>
      <c r="G101" s="152">
        <v>85.97</v>
      </c>
      <c r="H101" s="152">
        <v>87.89</v>
      </c>
      <c r="I101" s="162">
        <f t="shared" si="30"/>
        <v>1.0223333721065488</v>
      </c>
      <c r="J101" s="152">
        <v>0</v>
      </c>
      <c r="K101" s="162">
        <f t="shared" si="31"/>
        <v>0</v>
      </c>
      <c r="L101" s="153">
        <v>181.61</v>
      </c>
      <c r="M101" s="163">
        <f t="shared" si="32"/>
        <v>1.0223333721065488</v>
      </c>
      <c r="N101" s="153">
        <v>348.69120000000032</v>
      </c>
      <c r="O101" s="152">
        <v>1.92</v>
      </c>
      <c r="P101" s="154">
        <v>2.2333372106548795E-2</v>
      </c>
      <c r="Q101" s="361">
        <v>1.7763568394002505E-15</v>
      </c>
      <c r="R101" s="154">
        <v>2.066251994184309E-17</v>
      </c>
      <c r="S101" s="153">
        <v>3.2260416560347951E-13</v>
      </c>
      <c r="T101" s="152" t="s">
        <v>576</v>
      </c>
      <c r="U101" s="152" t="s">
        <v>656</v>
      </c>
      <c r="V101" s="152"/>
      <c r="W101" s="158">
        <v>1</v>
      </c>
      <c r="X101" s="158" t="s">
        <v>716</v>
      </c>
    </row>
    <row r="102" spans="2:24">
      <c r="B102" s="811"/>
      <c r="C102" s="814"/>
      <c r="D102" s="161">
        <v>6</v>
      </c>
      <c r="E102" s="152" t="s">
        <v>366</v>
      </c>
      <c r="F102" s="153">
        <v>312.47899999999998</v>
      </c>
      <c r="G102" s="152">
        <v>273.14</v>
      </c>
      <c r="H102" s="152">
        <v>273.60000000000002</v>
      </c>
      <c r="I102" s="162">
        <f t="shared" si="30"/>
        <v>1.0016841180347076</v>
      </c>
      <c r="J102" s="152">
        <v>12</v>
      </c>
      <c r="K102" s="162">
        <f t="shared" si="31"/>
        <v>4.3933513948890682E-2</v>
      </c>
      <c r="L102" s="153">
        <v>70.22</v>
      </c>
      <c r="M102" s="163">
        <f t="shared" si="32"/>
        <v>1.0456176319835984</v>
      </c>
      <c r="N102" s="153">
        <v>874.9412000000026</v>
      </c>
      <c r="O102" s="152">
        <v>4.45</v>
      </c>
      <c r="P102" s="154">
        <v>1.6292011422713627E-2</v>
      </c>
      <c r="Q102" s="361">
        <v>8.0100000000000371</v>
      </c>
      <c r="R102" s="154">
        <v>2.9325620560884665E-2</v>
      </c>
      <c r="S102" s="153">
        <v>562.46220000000255</v>
      </c>
      <c r="T102" s="152" t="s">
        <v>576</v>
      </c>
      <c r="U102" s="152" t="s">
        <v>656</v>
      </c>
      <c r="V102" s="152"/>
      <c r="W102" s="158">
        <v>1</v>
      </c>
      <c r="X102" s="158" t="s">
        <v>379</v>
      </c>
    </row>
    <row r="103" spans="2:24">
      <c r="B103" s="811"/>
      <c r="C103" s="814"/>
      <c r="D103" s="161">
        <v>7</v>
      </c>
      <c r="E103" s="152" t="s">
        <v>693</v>
      </c>
      <c r="F103" s="153">
        <v>295.54999999999995</v>
      </c>
      <c r="G103" s="152">
        <v>7674</v>
      </c>
      <c r="H103" s="152">
        <v>7931</v>
      </c>
      <c r="I103" s="162">
        <f t="shared" si="30"/>
        <v>1.0334897054990879</v>
      </c>
      <c r="J103" s="152">
        <v>0</v>
      </c>
      <c r="K103" s="162">
        <f t="shared" si="31"/>
        <v>0</v>
      </c>
      <c r="L103" s="153">
        <v>1.1499999999999999</v>
      </c>
      <c r="M103" s="163">
        <f t="shared" si="32"/>
        <v>1.0334897054990879</v>
      </c>
      <c r="N103" s="153">
        <v>295.54999999999995</v>
      </c>
      <c r="O103" s="152">
        <v>257</v>
      </c>
      <c r="P103" s="154">
        <v>3.3489705499087828E-2</v>
      </c>
      <c r="Q103" s="361">
        <v>0</v>
      </c>
      <c r="R103" s="154">
        <v>0</v>
      </c>
      <c r="S103" s="153">
        <v>0</v>
      </c>
      <c r="T103" s="152" t="s">
        <v>576</v>
      </c>
      <c r="U103" s="152" t="s">
        <v>656</v>
      </c>
      <c r="V103" s="152"/>
      <c r="W103" s="158">
        <v>1</v>
      </c>
      <c r="X103" s="158" t="s">
        <v>672</v>
      </c>
    </row>
    <row r="104" spans="2:24">
      <c r="B104" s="811"/>
      <c r="C104" s="814"/>
      <c r="D104" s="161">
        <v>8</v>
      </c>
      <c r="E104" s="152" t="s">
        <v>691</v>
      </c>
      <c r="F104" s="153">
        <v>294.31220000000002</v>
      </c>
      <c r="G104" s="152">
        <v>33.81</v>
      </c>
      <c r="H104" s="152">
        <v>33.4</v>
      </c>
      <c r="I104" s="162">
        <f t="shared" si="30"/>
        <v>0.9878734102336586</v>
      </c>
      <c r="J104" s="152">
        <v>1.98</v>
      </c>
      <c r="K104" s="162">
        <f t="shared" si="31"/>
        <v>5.8562555456965391E-2</v>
      </c>
      <c r="L104" s="153">
        <v>187.46</v>
      </c>
      <c r="M104" s="163">
        <f t="shared" si="32"/>
        <v>1.0464359656906239</v>
      </c>
      <c r="N104" s="153">
        <v>294.31219999999871</v>
      </c>
      <c r="O104" s="152">
        <v>1.57</v>
      </c>
      <c r="P104" s="154">
        <v>4.6435965690624074E-2</v>
      </c>
      <c r="Q104" s="361">
        <v>-6.8833827526759706E-15</v>
      </c>
      <c r="R104" s="154">
        <v>-2.0359014352783113E-16</v>
      </c>
      <c r="S104" s="153">
        <v>-1.2903589308166375E-12</v>
      </c>
      <c r="T104" s="152" t="s">
        <v>576</v>
      </c>
      <c r="U104" s="152" t="s">
        <v>656</v>
      </c>
      <c r="V104" s="152"/>
      <c r="W104" s="158">
        <v>1</v>
      </c>
      <c r="X104" s="158" t="s">
        <v>689</v>
      </c>
    </row>
    <row r="105" spans="2:24">
      <c r="B105" s="811"/>
      <c r="C105" s="814"/>
      <c r="D105" s="161">
        <v>9</v>
      </c>
      <c r="E105" s="152" t="s">
        <v>701</v>
      </c>
      <c r="F105" s="153">
        <v>292.95</v>
      </c>
      <c r="G105" s="152">
        <v>4049</v>
      </c>
      <c r="H105" s="152">
        <v>4037</v>
      </c>
      <c r="I105" s="162">
        <f t="shared" si="30"/>
        <v>0.9970363052605582</v>
      </c>
      <c r="J105" s="152">
        <v>33</v>
      </c>
      <c r="K105" s="162">
        <f t="shared" si="31"/>
        <v>8.1501605334650534E-3</v>
      </c>
      <c r="L105" s="153">
        <v>13.95</v>
      </c>
      <c r="M105" s="163">
        <f t="shared" si="32"/>
        <v>1.0051864657940233</v>
      </c>
      <c r="N105" s="153">
        <v>292.95</v>
      </c>
      <c r="O105" s="152">
        <v>21</v>
      </c>
      <c r="P105" s="154">
        <v>5.1864657940232156E-3</v>
      </c>
      <c r="Q105" s="361">
        <v>0</v>
      </c>
      <c r="R105" s="154">
        <v>0</v>
      </c>
      <c r="S105" s="153">
        <v>0</v>
      </c>
      <c r="T105" s="152" t="s">
        <v>576</v>
      </c>
      <c r="U105" s="152" t="s">
        <v>367</v>
      </c>
      <c r="V105" s="152" t="s">
        <v>662</v>
      </c>
      <c r="W105" s="158">
        <v>1</v>
      </c>
      <c r="X105" s="158" t="s">
        <v>703</v>
      </c>
    </row>
    <row r="106" spans="2:24">
      <c r="B106" s="812"/>
      <c r="C106" s="815"/>
      <c r="D106" s="161">
        <v>10</v>
      </c>
      <c r="E106" s="152" t="s">
        <v>363</v>
      </c>
      <c r="F106" s="153">
        <v>290.42349999999993</v>
      </c>
      <c r="G106" s="152">
        <v>88.58</v>
      </c>
      <c r="H106" s="152">
        <v>90.92</v>
      </c>
      <c r="I106" s="162">
        <f t="shared" si="30"/>
        <v>1.0264167983743508</v>
      </c>
      <c r="J106" s="152">
        <v>0</v>
      </c>
      <c r="K106" s="162">
        <f t="shared" si="31"/>
        <v>0</v>
      </c>
      <c r="L106" s="153">
        <v>141.66999999999999</v>
      </c>
      <c r="M106" s="163">
        <f t="shared" si="32"/>
        <v>1.0264167983743508</v>
      </c>
      <c r="N106" s="153">
        <v>331.50780000000043</v>
      </c>
      <c r="O106" s="152">
        <v>2.0499999999999998</v>
      </c>
      <c r="P106" s="154">
        <v>2.314292165274328E-2</v>
      </c>
      <c r="Q106" s="361">
        <v>0.29000000000000359</v>
      </c>
      <c r="R106" s="154">
        <v>3.2738767216076267E-3</v>
      </c>
      <c r="S106" s="153">
        <v>41.084300000000503</v>
      </c>
      <c r="T106" s="152" t="s">
        <v>576</v>
      </c>
      <c r="U106" s="152" t="s">
        <v>656</v>
      </c>
      <c r="V106" s="152"/>
      <c r="W106" s="158">
        <v>1</v>
      </c>
      <c r="X106" s="158" t="s">
        <v>375</v>
      </c>
    </row>
    <row r="107" spans="2:24">
      <c r="B107" s="810">
        <f t="shared" si="28"/>
        <v>45968</v>
      </c>
      <c r="C107" s="813" t="str">
        <f t="shared" ref="C107" si="36">CHOOSE(WEEKDAY(B107,2),"一","二","三","四","五","六","日")</f>
        <v>五</v>
      </c>
      <c r="D107" s="161">
        <v>1</v>
      </c>
      <c r="E107" s="152" t="s">
        <v>362</v>
      </c>
      <c r="F107" s="153">
        <v>463.5</v>
      </c>
      <c r="G107" s="152">
        <v>2623</v>
      </c>
      <c r="H107" s="152">
        <v>2603</v>
      </c>
      <c r="I107" s="162">
        <f t="shared" si="30"/>
        <v>0.99237514296606943</v>
      </c>
      <c r="J107" s="152">
        <v>50</v>
      </c>
      <c r="K107" s="162">
        <f t="shared" si="31"/>
        <v>1.9062142584826535E-2</v>
      </c>
      <c r="L107" s="153">
        <v>15.45</v>
      </c>
      <c r="M107" s="163">
        <f t="shared" si="32"/>
        <v>1.011437285550896</v>
      </c>
      <c r="N107" s="153">
        <v>463.5</v>
      </c>
      <c r="O107" s="152">
        <v>30</v>
      </c>
      <c r="P107" s="154">
        <v>1.1437285550895921E-2</v>
      </c>
      <c r="Q107" s="361">
        <v>0</v>
      </c>
      <c r="R107" s="154">
        <v>0</v>
      </c>
      <c r="S107" s="153">
        <v>0</v>
      </c>
      <c r="T107" s="152" t="s">
        <v>576</v>
      </c>
      <c r="U107" s="152" t="s">
        <v>220</v>
      </c>
      <c r="V107" s="152" t="s">
        <v>527</v>
      </c>
      <c r="W107" s="158">
        <v>1</v>
      </c>
      <c r="X107" s="158" t="s">
        <v>370</v>
      </c>
    </row>
    <row r="108" spans="2:24">
      <c r="B108" s="811"/>
      <c r="C108" s="814"/>
      <c r="D108" s="161">
        <v>2</v>
      </c>
      <c r="E108" s="152" t="s">
        <v>677</v>
      </c>
      <c r="F108" s="153">
        <v>351.93579999999997</v>
      </c>
      <c r="G108" s="152">
        <v>35.950000000000003</v>
      </c>
      <c r="H108" s="152">
        <v>37.619999999999997</v>
      </c>
      <c r="I108" s="162">
        <f t="shared" si="30"/>
        <v>1.046453407510431</v>
      </c>
      <c r="J108" s="152">
        <v>0</v>
      </c>
      <c r="K108" s="162">
        <f t="shared" si="31"/>
        <v>0</v>
      </c>
      <c r="L108" s="153">
        <v>210.74</v>
      </c>
      <c r="M108" s="163">
        <f t="shared" si="32"/>
        <v>1.046453407510431</v>
      </c>
      <c r="N108" s="153">
        <v>351.93579999999889</v>
      </c>
      <c r="O108" s="152">
        <v>1.67</v>
      </c>
      <c r="P108" s="154">
        <v>4.6453407510431151E-2</v>
      </c>
      <c r="Q108" s="361">
        <v>-5.3290705182007514E-15</v>
      </c>
      <c r="R108" s="154">
        <v>-1.4823561942143952E-16</v>
      </c>
      <c r="S108" s="153">
        <v>-1.1230483210056264E-12</v>
      </c>
      <c r="T108" s="152" t="s">
        <v>576</v>
      </c>
      <c r="U108" s="152" t="s">
        <v>656</v>
      </c>
      <c r="V108" s="152"/>
      <c r="W108" s="158">
        <v>1</v>
      </c>
      <c r="X108" s="158" t="s">
        <v>663</v>
      </c>
    </row>
    <row r="109" spans="2:24">
      <c r="B109" s="811"/>
      <c r="C109" s="814"/>
      <c r="D109" s="161">
        <v>3</v>
      </c>
      <c r="E109" s="152" t="s">
        <v>582</v>
      </c>
      <c r="F109" s="153">
        <v>323.63349999999997</v>
      </c>
      <c r="G109" s="152">
        <v>185.37</v>
      </c>
      <c r="H109" s="152">
        <v>184.76</v>
      </c>
      <c r="I109" s="162">
        <f t="shared" si="30"/>
        <v>0.99670928413443372</v>
      </c>
      <c r="J109" s="152">
        <v>2.8</v>
      </c>
      <c r="K109" s="162">
        <f t="shared" si="31"/>
        <v>1.5104925284566003E-2</v>
      </c>
      <c r="L109" s="153">
        <v>157.87</v>
      </c>
      <c r="M109" s="163">
        <f t="shared" si="32"/>
        <v>1.0118142094189999</v>
      </c>
      <c r="N109" s="153">
        <v>345.73529999999965</v>
      </c>
      <c r="O109" s="152">
        <v>2.0499999999999998</v>
      </c>
      <c r="P109" s="154">
        <v>1.1058963154771537E-2</v>
      </c>
      <c r="Q109" s="361">
        <v>0.1399999999999979</v>
      </c>
      <c r="R109" s="154">
        <v>7.5524626422828888E-4</v>
      </c>
      <c r="S109" s="153">
        <v>22.10179999999967</v>
      </c>
      <c r="T109" s="152" t="s">
        <v>576</v>
      </c>
      <c r="U109" s="152" t="s">
        <v>656</v>
      </c>
      <c r="V109" s="152"/>
      <c r="W109" s="158">
        <v>1</v>
      </c>
      <c r="X109" s="158" t="s">
        <v>371</v>
      </c>
    </row>
    <row r="110" spans="2:24">
      <c r="B110" s="811"/>
      <c r="C110" s="814"/>
      <c r="D110" s="161">
        <v>4</v>
      </c>
      <c r="E110" s="152" t="s">
        <v>678</v>
      </c>
      <c r="F110" s="153">
        <v>322.5849</v>
      </c>
      <c r="G110" s="152">
        <v>94.39</v>
      </c>
      <c r="H110" s="152">
        <v>79.55</v>
      </c>
      <c r="I110" s="162">
        <f t="shared" si="30"/>
        <v>0.84277995550376095</v>
      </c>
      <c r="J110" s="152">
        <v>16.850000000000001</v>
      </c>
      <c r="K110" s="162">
        <f t="shared" si="31"/>
        <v>0.17851467316453015</v>
      </c>
      <c r="L110" s="153">
        <v>160.49</v>
      </c>
      <c r="M110" s="163">
        <f t="shared" si="32"/>
        <v>1.0212946286682911</v>
      </c>
      <c r="N110" s="153">
        <v>322.58490000000086</v>
      </c>
      <c r="O110" s="152">
        <v>2.0099999999999998</v>
      </c>
      <c r="P110" s="154">
        <v>2.129462866829113E-2</v>
      </c>
      <c r="Q110" s="361">
        <v>5.3290705182007514E-15</v>
      </c>
      <c r="R110" s="154">
        <v>5.6457998921503883E-17</v>
      </c>
      <c r="S110" s="153">
        <v>8.5526252746603864E-13</v>
      </c>
      <c r="T110" s="152" t="s">
        <v>576</v>
      </c>
      <c r="U110" s="152" t="s">
        <v>656</v>
      </c>
      <c r="V110" s="152"/>
      <c r="W110" s="158">
        <v>1</v>
      </c>
      <c r="X110" s="158" t="s">
        <v>667</v>
      </c>
    </row>
    <row r="111" spans="2:24">
      <c r="B111" s="811"/>
      <c r="C111" s="814"/>
      <c r="D111" s="161">
        <v>5</v>
      </c>
      <c r="E111" s="152" t="s">
        <v>431</v>
      </c>
      <c r="F111" s="153">
        <v>319.55099999999999</v>
      </c>
      <c r="G111" s="152">
        <v>37.96</v>
      </c>
      <c r="H111" s="152">
        <v>39.700000000000003</v>
      </c>
      <c r="I111" s="162">
        <f t="shared" si="30"/>
        <v>1.0458377239199157</v>
      </c>
      <c r="J111" s="152">
        <v>0</v>
      </c>
      <c r="K111" s="162">
        <f t="shared" si="31"/>
        <v>0</v>
      </c>
      <c r="L111" s="153">
        <v>183.65</v>
      </c>
      <c r="M111" s="163">
        <f t="shared" si="32"/>
        <v>1.0458377239199157</v>
      </c>
      <c r="N111" s="153">
        <v>319.55100000000039</v>
      </c>
      <c r="O111" s="152">
        <v>1.74</v>
      </c>
      <c r="P111" s="154">
        <v>4.5837723919915696E-2</v>
      </c>
      <c r="Q111" s="361">
        <v>1.9984014443252818E-15</v>
      </c>
      <c r="R111" s="154">
        <v>5.2644927405829339E-17</v>
      </c>
      <c r="S111" s="153">
        <v>3.6700642525033803E-13</v>
      </c>
      <c r="T111" s="152" t="s">
        <v>576</v>
      </c>
      <c r="U111" s="152" t="s">
        <v>656</v>
      </c>
      <c r="V111" s="152"/>
      <c r="W111" s="158">
        <v>1</v>
      </c>
      <c r="X111" s="158" t="s">
        <v>415</v>
      </c>
    </row>
    <row r="112" spans="2:24">
      <c r="B112" s="811"/>
      <c r="C112" s="814"/>
      <c r="D112" s="161">
        <v>6</v>
      </c>
      <c r="E112" s="152" t="s">
        <v>720</v>
      </c>
      <c r="F112" s="153">
        <v>316.00140000000005</v>
      </c>
      <c r="G112" s="152">
        <v>73.09</v>
      </c>
      <c r="H112" s="152">
        <v>74.84</v>
      </c>
      <c r="I112" s="162">
        <f t="shared" si="30"/>
        <v>1.0239430838692023</v>
      </c>
      <c r="J112" s="152">
        <v>0</v>
      </c>
      <c r="K112" s="162">
        <f t="shared" si="31"/>
        <v>0</v>
      </c>
      <c r="L112" s="153">
        <v>181.61</v>
      </c>
      <c r="M112" s="163">
        <f t="shared" si="32"/>
        <v>1.0239430838692023</v>
      </c>
      <c r="N112" s="153">
        <v>317.8175</v>
      </c>
      <c r="O112" s="152">
        <v>1.74</v>
      </c>
      <c r="P112" s="154">
        <v>2.3806266247092624E-2</v>
      </c>
      <c r="Q112" s="361">
        <v>1.0000000000000009E-2</v>
      </c>
      <c r="R112" s="154">
        <v>1.3681762210972784E-4</v>
      </c>
      <c r="S112" s="153">
        <v>1.8161000000000018</v>
      </c>
      <c r="T112" s="152" t="s">
        <v>576</v>
      </c>
      <c r="U112" s="152" t="s">
        <v>656</v>
      </c>
      <c r="V112" s="152"/>
      <c r="W112" s="158">
        <v>1</v>
      </c>
      <c r="X112" s="158" t="s">
        <v>716</v>
      </c>
    </row>
    <row r="113" spans="2:25">
      <c r="B113" s="811"/>
      <c r="C113" s="814"/>
      <c r="D113" s="161">
        <v>7</v>
      </c>
      <c r="E113" s="152" t="s">
        <v>363</v>
      </c>
      <c r="F113" s="153">
        <v>314.50740000000002</v>
      </c>
      <c r="G113" s="152">
        <v>87.02</v>
      </c>
      <c r="H113" s="152">
        <v>89.24</v>
      </c>
      <c r="I113" s="162">
        <f t="shared" si="30"/>
        <v>1.0255113766950126</v>
      </c>
      <c r="J113" s="152">
        <v>0</v>
      </c>
      <c r="K113" s="162">
        <f t="shared" si="31"/>
        <v>0</v>
      </c>
      <c r="L113" s="153">
        <v>141.66999999999999</v>
      </c>
      <c r="M113" s="163">
        <f t="shared" si="32"/>
        <v>1.0255113766950126</v>
      </c>
      <c r="N113" s="153">
        <v>314.50739999999979</v>
      </c>
      <c r="O113" s="152">
        <v>2.2200000000000002</v>
      </c>
      <c r="P113" s="154">
        <v>2.5511376695012643E-2</v>
      </c>
      <c r="Q113" s="361">
        <v>0</v>
      </c>
      <c r="R113" s="154">
        <v>0</v>
      </c>
      <c r="S113" s="153">
        <v>0</v>
      </c>
      <c r="T113" s="152" t="s">
        <v>576</v>
      </c>
      <c r="U113" s="152" t="s">
        <v>656</v>
      </c>
      <c r="V113" s="152"/>
      <c r="W113" s="158">
        <v>1</v>
      </c>
      <c r="X113" s="158" t="s">
        <v>375</v>
      </c>
    </row>
    <row r="114" spans="2:25">
      <c r="B114" s="811"/>
      <c r="C114" s="814"/>
      <c r="D114" s="161">
        <v>8</v>
      </c>
      <c r="E114" s="152" t="s">
        <v>525</v>
      </c>
      <c r="F114" s="153">
        <v>305.60579999999999</v>
      </c>
      <c r="G114" s="152">
        <v>26.31</v>
      </c>
      <c r="H114" s="152">
        <v>27.54</v>
      </c>
      <c r="I114" s="162">
        <f t="shared" si="30"/>
        <v>1.0467502850627137</v>
      </c>
      <c r="J114" s="152">
        <v>0</v>
      </c>
      <c r="K114" s="162">
        <f t="shared" si="31"/>
        <v>0</v>
      </c>
      <c r="L114" s="153">
        <v>248.46</v>
      </c>
      <c r="M114" s="163">
        <f t="shared" si="32"/>
        <v>1.0467502850627137</v>
      </c>
      <c r="N114" s="153">
        <v>305.6058000000001</v>
      </c>
      <c r="O114" s="152">
        <v>1.23</v>
      </c>
      <c r="P114" s="154">
        <v>4.6750285062713802E-2</v>
      </c>
      <c r="Q114" s="361">
        <v>0</v>
      </c>
      <c r="R114" s="154">
        <v>0</v>
      </c>
      <c r="S114" s="153">
        <v>0</v>
      </c>
      <c r="T114" s="152" t="s">
        <v>576</v>
      </c>
      <c r="U114" s="152" t="s">
        <v>656</v>
      </c>
      <c r="V114" s="152"/>
      <c r="W114" s="158">
        <v>1</v>
      </c>
      <c r="X114" s="158" t="s">
        <v>371</v>
      </c>
    </row>
    <row r="115" spans="2:25">
      <c r="B115" s="811"/>
      <c r="C115" s="814"/>
      <c r="D115" s="161">
        <v>9</v>
      </c>
      <c r="E115" s="152" t="s">
        <v>432</v>
      </c>
      <c r="F115" s="153">
        <v>302.16479999999996</v>
      </c>
      <c r="G115" s="152">
        <v>30.66</v>
      </c>
      <c r="H115" s="152">
        <v>31.85</v>
      </c>
      <c r="I115" s="162">
        <f t="shared" si="30"/>
        <v>1.0388127853881279</v>
      </c>
      <c r="J115" s="152">
        <v>0</v>
      </c>
      <c r="K115" s="162">
        <f t="shared" si="31"/>
        <v>0</v>
      </c>
      <c r="L115" s="153">
        <v>253.92</v>
      </c>
      <c r="M115" s="163">
        <f t="shared" si="32"/>
        <v>1.0388127853881279</v>
      </c>
      <c r="N115" s="153">
        <v>302.1648000000003</v>
      </c>
      <c r="O115" s="152">
        <v>1.19</v>
      </c>
      <c r="P115" s="154">
        <v>3.8812785388127852E-2</v>
      </c>
      <c r="Q115" s="361">
        <v>0</v>
      </c>
      <c r="R115" s="154">
        <v>0</v>
      </c>
      <c r="S115" s="153">
        <v>0</v>
      </c>
      <c r="T115" s="152" t="s">
        <v>576</v>
      </c>
      <c r="U115" s="152" t="s">
        <v>656</v>
      </c>
      <c r="V115" s="152"/>
      <c r="W115" s="158">
        <v>1</v>
      </c>
      <c r="X115" s="158" t="s">
        <v>415</v>
      </c>
    </row>
    <row r="116" spans="2:25">
      <c r="B116" s="812"/>
      <c r="C116" s="815"/>
      <c r="D116" s="161">
        <v>10</v>
      </c>
      <c r="E116" s="152" t="s">
        <v>617</v>
      </c>
      <c r="F116" s="153">
        <v>300.90899999999999</v>
      </c>
      <c r="G116" s="152">
        <v>87.78</v>
      </c>
      <c r="H116" s="152">
        <v>91.85</v>
      </c>
      <c r="I116" s="162">
        <f t="shared" si="30"/>
        <v>1.0463659147869673</v>
      </c>
      <c r="J116" s="152">
        <v>0</v>
      </c>
      <c r="K116" s="162">
        <f t="shared" si="31"/>
        <v>0</v>
      </c>
      <c r="L116" s="153">
        <v>122.82</v>
      </c>
      <c r="M116" s="163">
        <f t="shared" si="32"/>
        <v>1.0463659147869673</v>
      </c>
      <c r="N116" s="153">
        <v>499.87739999999911</v>
      </c>
      <c r="O116" s="152">
        <v>2.4500000000000002</v>
      </c>
      <c r="P116" s="154">
        <v>2.791068580542265E-2</v>
      </c>
      <c r="Q116" s="361">
        <v>1.619999999999993</v>
      </c>
      <c r="R116" s="154">
        <v>1.845522898154469E-2</v>
      </c>
      <c r="S116" s="153">
        <v>198.96839999999912</v>
      </c>
      <c r="T116" s="152" t="s">
        <v>576</v>
      </c>
      <c r="U116" s="152" t="s">
        <v>656</v>
      </c>
      <c r="V116" s="152"/>
      <c r="W116" s="158">
        <v>1</v>
      </c>
      <c r="X116" s="158" t="s">
        <v>584</v>
      </c>
    </row>
    <row r="117" spans="2:25">
      <c r="B117" s="810">
        <f t="shared" ref="B117" si="37">B107+1</f>
        <v>45969</v>
      </c>
      <c r="C117" s="813" t="str">
        <f t="shared" ref="C117" si="38">CHOOSE(WEEKDAY(B117,2),"一","二","三","四","五","六","日")</f>
        <v>六</v>
      </c>
      <c r="D117" s="161">
        <v>1</v>
      </c>
      <c r="E117" s="152" t="s">
        <v>720</v>
      </c>
      <c r="F117" s="153">
        <v>544.83000000000004</v>
      </c>
      <c r="G117" s="152">
        <v>69.81</v>
      </c>
      <c r="H117" s="152">
        <v>72.81</v>
      </c>
      <c r="I117" s="162">
        <f t="shared" si="30"/>
        <v>1.0429737859905457</v>
      </c>
      <c r="J117" s="152">
        <v>0</v>
      </c>
      <c r="K117" s="162">
        <f t="shared" si="31"/>
        <v>0</v>
      </c>
      <c r="L117" s="153">
        <v>181.61</v>
      </c>
      <c r="M117" s="163">
        <f t="shared" si="32"/>
        <v>1.0429737859905457</v>
      </c>
      <c r="N117" s="153">
        <v>544.83000000000004</v>
      </c>
      <c r="O117" s="152">
        <v>3</v>
      </c>
      <c r="P117" s="154">
        <v>4.2973785990545764E-2</v>
      </c>
      <c r="Q117" s="361">
        <v>0</v>
      </c>
      <c r="R117" s="154">
        <v>0</v>
      </c>
      <c r="S117" s="153">
        <v>0</v>
      </c>
      <c r="T117" s="152" t="s">
        <v>576</v>
      </c>
      <c r="U117" s="152" t="s">
        <v>656</v>
      </c>
      <c r="V117" s="152"/>
      <c r="W117" s="158">
        <v>1</v>
      </c>
      <c r="X117" s="158" t="s">
        <v>716</v>
      </c>
    </row>
    <row r="118" spans="2:25">
      <c r="B118" s="811"/>
      <c r="C118" s="814"/>
      <c r="D118" s="161">
        <v>2</v>
      </c>
      <c r="E118" s="152" t="s">
        <v>582</v>
      </c>
      <c r="F118" s="153">
        <v>345.7353</v>
      </c>
      <c r="G118" s="152">
        <v>196.94</v>
      </c>
      <c r="H118" s="152">
        <v>200.03</v>
      </c>
      <c r="I118" s="162">
        <f t="shared" si="30"/>
        <v>1.0156900578856505</v>
      </c>
      <c r="J118" s="152">
        <v>0</v>
      </c>
      <c r="K118" s="162">
        <f t="shared" si="31"/>
        <v>0</v>
      </c>
      <c r="L118" s="153">
        <v>157.87</v>
      </c>
      <c r="M118" s="163">
        <f t="shared" si="32"/>
        <v>1.0156900578856505</v>
      </c>
      <c r="N118" s="153">
        <v>487.81830000000053</v>
      </c>
      <c r="O118" s="152">
        <v>2.19</v>
      </c>
      <c r="P118" s="154">
        <v>1.1120138113130902E-2</v>
      </c>
      <c r="Q118" s="361">
        <v>0.90000000000000346</v>
      </c>
      <c r="R118" s="154">
        <v>4.569919772519567E-3</v>
      </c>
      <c r="S118" s="153">
        <v>142.08300000000054</v>
      </c>
      <c r="T118" s="152" t="s">
        <v>576</v>
      </c>
      <c r="U118" s="152" t="s">
        <v>656</v>
      </c>
      <c r="V118" s="152"/>
      <c r="W118" s="158">
        <v>1</v>
      </c>
      <c r="X118" s="158" t="s">
        <v>371</v>
      </c>
    </row>
    <row r="119" spans="2:25">
      <c r="B119" s="811"/>
      <c r="C119" s="814"/>
      <c r="D119" s="161">
        <v>3</v>
      </c>
      <c r="E119" s="152" t="s">
        <v>362</v>
      </c>
      <c r="F119" s="153">
        <v>339.9</v>
      </c>
      <c r="G119" s="152">
        <v>2522</v>
      </c>
      <c r="H119" s="152">
        <v>2544</v>
      </c>
      <c r="I119" s="162">
        <f t="shared" si="30"/>
        <v>1.0087232355273592</v>
      </c>
      <c r="J119" s="152">
        <v>0</v>
      </c>
      <c r="K119" s="162">
        <f t="shared" si="31"/>
        <v>0</v>
      </c>
      <c r="L119" s="153">
        <v>15.45</v>
      </c>
      <c r="M119" s="163">
        <f t="shared" si="32"/>
        <v>1.0087232355273592</v>
      </c>
      <c r="N119" s="153">
        <v>339.9</v>
      </c>
      <c r="O119" s="152">
        <v>22</v>
      </c>
      <c r="P119" s="154">
        <v>8.7232355273592389E-3</v>
      </c>
      <c r="Q119" s="361">
        <v>0</v>
      </c>
      <c r="R119" s="154">
        <v>0</v>
      </c>
      <c r="S119" s="153">
        <v>0</v>
      </c>
      <c r="T119" s="152" t="s">
        <v>576</v>
      </c>
      <c r="U119" s="152" t="s">
        <v>220</v>
      </c>
      <c r="V119" s="152" t="s">
        <v>527</v>
      </c>
      <c r="W119" s="158">
        <v>1</v>
      </c>
      <c r="X119" s="158" t="s">
        <v>370</v>
      </c>
    </row>
    <row r="120" spans="2:25">
      <c r="B120" s="811"/>
      <c r="C120" s="814"/>
      <c r="D120" s="161">
        <v>4</v>
      </c>
      <c r="E120" s="152" t="s">
        <v>723</v>
      </c>
      <c r="F120" s="153">
        <v>334.03999999999996</v>
      </c>
      <c r="G120" s="152">
        <v>144.19999999999999</v>
      </c>
      <c r="H120" s="152">
        <v>148.69999999999999</v>
      </c>
      <c r="I120" s="162">
        <f t="shared" si="30"/>
        <v>1.0312066574202496</v>
      </c>
      <c r="J120" s="152">
        <v>0</v>
      </c>
      <c r="K120" s="162">
        <f t="shared" si="31"/>
        <v>0</v>
      </c>
      <c r="L120" s="153">
        <v>95.44</v>
      </c>
      <c r="M120" s="163">
        <f t="shared" si="32"/>
        <v>1.0312066574202496</v>
      </c>
      <c r="N120" s="153">
        <v>429.48</v>
      </c>
      <c r="O120" s="152">
        <v>3.5</v>
      </c>
      <c r="P120" s="154">
        <v>2.4271844660194178E-2</v>
      </c>
      <c r="Q120" s="361">
        <v>1</v>
      </c>
      <c r="R120" s="154">
        <v>6.9348127600554789E-3</v>
      </c>
      <c r="S120" s="153">
        <v>95.44</v>
      </c>
      <c r="T120" s="152" t="s">
        <v>576</v>
      </c>
      <c r="U120" s="152" t="s">
        <v>656</v>
      </c>
      <c r="V120" s="152"/>
      <c r="W120" s="158">
        <v>1</v>
      </c>
      <c r="X120" s="158" t="s">
        <v>371</v>
      </c>
    </row>
    <row r="121" spans="2:25">
      <c r="B121" s="811"/>
      <c r="C121" s="814"/>
      <c r="D121" s="161">
        <v>5</v>
      </c>
      <c r="E121" s="152" t="s">
        <v>363</v>
      </c>
      <c r="F121" s="153">
        <v>325.84099999999995</v>
      </c>
      <c r="G121" s="152">
        <v>95.28</v>
      </c>
      <c r="H121" s="152">
        <v>97.58</v>
      </c>
      <c r="I121" s="162">
        <f t="shared" si="30"/>
        <v>1.0241393786733837</v>
      </c>
      <c r="J121" s="152">
        <v>0</v>
      </c>
      <c r="K121" s="162">
        <f t="shared" si="31"/>
        <v>0</v>
      </c>
      <c r="L121" s="153">
        <v>141.66999999999999</v>
      </c>
      <c r="M121" s="163">
        <f t="shared" si="32"/>
        <v>1.0241393786733837</v>
      </c>
      <c r="N121" s="153">
        <v>325.84099999999955</v>
      </c>
      <c r="O121" s="152">
        <v>2.2999999999999998</v>
      </c>
      <c r="P121" s="154">
        <v>2.4139378673383709E-2</v>
      </c>
      <c r="Q121" s="361">
        <v>0</v>
      </c>
      <c r="R121" s="154">
        <v>0</v>
      </c>
      <c r="S121" s="153">
        <v>0</v>
      </c>
      <c r="T121" s="152" t="s">
        <v>576</v>
      </c>
      <c r="U121" s="152" t="s">
        <v>656</v>
      </c>
      <c r="V121" s="152"/>
      <c r="W121" s="158">
        <v>1</v>
      </c>
      <c r="X121" s="158" t="s">
        <v>375</v>
      </c>
    </row>
    <row r="122" spans="2:25">
      <c r="B122" s="811"/>
      <c r="C122" s="814"/>
      <c r="D122" s="161">
        <v>6</v>
      </c>
      <c r="E122" s="152" t="s">
        <v>722</v>
      </c>
      <c r="F122" s="153">
        <v>307.11759999999998</v>
      </c>
      <c r="G122" s="152">
        <v>28.56</v>
      </c>
      <c r="H122" s="152">
        <v>29.96</v>
      </c>
      <c r="I122" s="162">
        <f t="shared" si="30"/>
        <v>1.0490196078431373</v>
      </c>
      <c r="J122" s="152">
        <v>0</v>
      </c>
      <c r="K122" s="162">
        <f t="shared" si="31"/>
        <v>0</v>
      </c>
      <c r="L122" s="153">
        <v>216.28</v>
      </c>
      <c r="M122" s="163">
        <f t="shared" si="32"/>
        <v>1.0490196078431373</v>
      </c>
      <c r="N122" s="153">
        <v>302.79200000000048</v>
      </c>
      <c r="O122" s="152">
        <v>1.42</v>
      </c>
      <c r="P122" s="154">
        <v>4.971988795518207E-2</v>
      </c>
      <c r="Q122" s="361">
        <v>-1.9999999999997797E-2</v>
      </c>
      <c r="R122" s="154">
        <v>-7.0028011204474085E-4</v>
      </c>
      <c r="S122" s="153">
        <v>-4.3255999999995236</v>
      </c>
      <c r="T122" s="152" t="s">
        <v>576</v>
      </c>
      <c r="U122" s="152" t="s">
        <v>656</v>
      </c>
      <c r="V122" s="152"/>
      <c r="W122" s="158">
        <v>1</v>
      </c>
      <c r="X122" s="158" t="s">
        <v>371</v>
      </c>
    </row>
    <row r="123" spans="2:25">
      <c r="B123" s="811"/>
      <c r="C123" s="814"/>
      <c r="D123" s="161">
        <v>7</v>
      </c>
      <c r="E123" s="152" t="s">
        <v>617</v>
      </c>
      <c r="F123" s="153">
        <v>294.76799999999997</v>
      </c>
      <c r="G123" s="152">
        <v>92.96</v>
      </c>
      <c r="H123" s="152">
        <v>91.13</v>
      </c>
      <c r="I123" s="162">
        <f t="shared" si="30"/>
        <v>0.98031411359724618</v>
      </c>
      <c r="J123" s="152">
        <v>4.2300000000000004</v>
      </c>
      <c r="K123" s="162">
        <f t="shared" si="31"/>
        <v>4.5503442340791747E-2</v>
      </c>
      <c r="L123" s="153">
        <v>122.82</v>
      </c>
      <c r="M123" s="163">
        <f t="shared" si="32"/>
        <v>1.025817555938038</v>
      </c>
      <c r="N123" s="153">
        <v>294.76800000000065</v>
      </c>
      <c r="O123" s="152">
        <v>2.4</v>
      </c>
      <c r="P123" s="154">
        <v>2.5817555938037865E-2</v>
      </c>
      <c r="Q123" s="361">
        <v>5.773159728050814E-15</v>
      </c>
      <c r="R123" s="154">
        <v>6.2103697590908073E-17</v>
      </c>
      <c r="S123" s="153">
        <v>7.0905947779920091E-13</v>
      </c>
      <c r="T123" s="152" t="s">
        <v>576</v>
      </c>
      <c r="U123" s="152" t="s">
        <v>656</v>
      </c>
      <c r="V123" s="152"/>
      <c r="W123" s="158">
        <v>1</v>
      </c>
      <c r="X123" s="158" t="s">
        <v>584</v>
      </c>
    </row>
    <row r="124" spans="2:25">
      <c r="B124" s="811"/>
      <c r="C124" s="814"/>
      <c r="D124" s="161">
        <v>8</v>
      </c>
      <c r="E124" s="152" t="s">
        <v>431</v>
      </c>
      <c r="F124" s="153">
        <v>286.49400000000003</v>
      </c>
      <c r="G124" s="152">
        <v>39.340000000000003</v>
      </c>
      <c r="H124" s="152">
        <v>39.119999999999997</v>
      </c>
      <c r="I124" s="162">
        <f t="shared" si="30"/>
        <v>0.99440772750381279</v>
      </c>
      <c r="J124" s="152">
        <v>1.78</v>
      </c>
      <c r="K124" s="162">
        <f t="shared" si="31"/>
        <v>4.5246568378240974E-2</v>
      </c>
      <c r="L124" s="153">
        <v>183.65</v>
      </c>
      <c r="M124" s="163">
        <f t="shared" si="32"/>
        <v>1.0396542958820538</v>
      </c>
      <c r="N124" s="153">
        <v>286.49399999999912</v>
      </c>
      <c r="O124" s="152">
        <v>1.56</v>
      </c>
      <c r="P124" s="154">
        <v>3.9654295882053887E-2</v>
      </c>
      <c r="Q124" s="361">
        <v>-4.8849813083506888E-15</v>
      </c>
      <c r="R124" s="154">
        <v>-1.2417339370489802E-16</v>
      </c>
      <c r="S124" s="153">
        <v>-8.9712681727860403E-13</v>
      </c>
      <c r="T124" s="152" t="s">
        <v>576</v>
      </c>
      <c r="U124" s="152" t="s">
        <v>656</v>
      </c>
      <c r="V124" s="152"/>
      <c r="W124" s="158">
        <v>1</v>
      </c>
      <c r="X124" s="158" t="s">
        <v>415</v>
      </c>
    </row>
    <row r="125" spans="2:25">
      <c r="B125" s="811"/>
      <c r="C125" s="814"/>
      <c r="D125" s="161">
        <v>9</v>
      </c>
      <c r="E125" s="152" t="s">
        <v>756</v>
      </c>
      <c r="F125" s="153">
        <v>281.75839999999999</v>
      </c>
      <c r="G125" s="152">
        <v>23.46</v>
      </c>
      <c r="H125" s="152">
        <v>24.58</v>
      </c>
      <c r="I125" s="162">
        <f t="shared" si="30"/>
        <v>1.0477408354646205</v>
      </c>
      <c r="J125" s="152">
        <v>0</v>
      </c>
      <c r="K125" s="162">
        <f t="shared" si="31"/>
        <v>0</v>
      </c>
      <c r="L125" s="153">
        <v>251.57</v>
      </c>
      <c r="M125" s="163">
        <f t="shared" si="32"/>
        <v>1.0477408354646205</v>
      </c>
      <c r="N125" s="153">
        <v>281.75839999999937</v>
      </c>
      <c r="O125" s="152">
        <v>1.1200000000000001</v>
      </c>
      <c r="P125" s="154">
        <v>4.7740835464620636E-2</v>
      </c>
      <c r="Q125" s="361">
        <v>-2.6645352591003757E-15</v>
      </c>
      <c r="R125" s="154">
        <v>-1.1357780303070656E-16</v>
      </c>
      <c r="S125" s="153">
        <v>-6.7031713513188155E-13</v>
      </c>
      <c r="T125" s="152" t="s">
        <v>576</v>
      </c>
      <c r="U125" s="152" t="s">
        <v>656</v>
      </c>
      <c r="V125" s="152"/>
      <c r="W125" s="158">
        <v>1</v>
      </c>
      <c r="X125" s="158" t="s">
        <v>380</v>
      </c>
    </row>
    <row r="126" spans="2:25">
      <c r="B126" s="812"/>
      <c r="C126" s="815"/>
      <c r="D126" s="161">
        <v>10</v>
      </c>
      <c r="E126" s="152" t="s">
        <v>586</v>
      </c>
      <c r="F126" s="153">
        <v>280.91200000000003</v>
      </c>
      <c r="G126" s="152">
        <v>126.26</v>
      </c>
      <c r="H126" s="152">
        <v>128.19999999999999</v>
      </c>
      <c r="I126" s="162">
        <f t="shared" si="30"/>
        <v>1.0153651195944875</v>
      </c>
      <c r="J126" s="152">
        <v>0</v>
      </c>
      <c r="K126" s="162">
        <f t="shared" si="31"/>
        <v>0</v>
      </c>
      <c r="L126" s="153">
        <v>144.80000000000001</v>
      </c>
      <c r="M126" s="163">
        <f t="shared" si="32"/>
        <v>1.0153651195944875</v>
      </c>
      <c r="N126" s="153">
        <v>280.91199999999765</v>
      </c>
      <c r="O126" s="152">
        <v>1.94</v>
      </c>
      <c r="P126" s="154">
        <v>1.5365119594487565E-2</v>
      </c>
      <c r="Q126" s="361">
        <v>-1.6431300764452317E-14</v>
      </c>
      <c r="R126" s="154">
        <v>-1.3013860893752825E-16</v>
      </c>
      <c r="S126" s="153">
        <v>-2.3792523506926956E-12</v>
      </c>
      <c r="T126" s="152" t="s">
        <v>576</v>
      </c>
      <c r="U126" s="152" t="s">
        <v>656</v>
      </c>
      <c r="V126" s="152"/>
      <c r="W126" s="158">
        <v>1</v>
      </c>
      <c r="X126" s="158" t="s">
        <v>371</v>
      </c>
    </row>
    <row r="127" spans="2:25">
      <c r="B127" s="810">
        <f t="shared" ref="B127:B167" si="39">B117+1</f>
        <v>45970</v>
      </c>
      <c r="C127" s="813" t="str">
        <f t="shared" ref="C127" si="40">CHOOSE(WEEKDAY(B127,2),"一","二","三","四","五","六","日")</f>
        <v>日</v>
      </c>
      <c r="D127" s="161">
        <v>1</v>
      </c>
      <c r="E127" s="152" t="s">
        <v>617</v>
      </c>
      <c r="F127" s="153">
        <v>736.92</v>
      </c>
      <c r="G127" s="152">
        <v>138.16</v>
      </c>
      <c r="H127" s="152">
        <v>144.16</v>
      </c>
      <c r="I127" s="162">
        <f t="shared" si="30"/>
        <v>1.0434279096699479</v>
      </c>
      <c r="J127" s="152">
        <v>0</v>
      </c>
      <c r="K127" s="162">
        <f t="shared" si="31"/>
        <v>0</v>
      </c>
      <c r="L127" s="153">
        <v>122.82</v>
      </c>
      <c r="M127" s="163">
        <f t="shared" si="32"/>
        <v>1.0434279096699479</v>
      </c>
      <c r="N127" s="153">
        <v>736.92</v>
      </c>
      <c r="O127" s="152">
        <v>6</v>
      </c>
      <c r="P127" s="154">
        <v>4.3427909669947889E-2</v>
      </c>
      <c r="Q127" s="361">
        <v>0</v>
      </c>
      <c r="R127" s="154">
        <v>0</v>
      </c>
      <c r="S127" s="153">
        <v>0</v>
      </c>
      <c r="T127" s="152" t="s">
        <v>576</v>
      </c>
      <c r="U127" s="152" t="s">
        <v>656</v>
      </c>
      <c r="V127" s="152"/>
      <c r="W127" s="158">
        <v>1</v>
      </c>
      <c r="X127" s="158" t="s">
        <v>584</v>
      </c>
    </row>
    <row r="128" spans="2:25">
      <c r="B128" s="811"/>
      <c r="C128" s="814"/>
      <c r="D128" s="161">
        <v>2</v>
      </c>
      <c r="E128" s="152" t="s">
        <v>720</v>
      </c>
      <c r="F128" s="153">
        <v>726.44</v>
      </c>
      <c r="G128" s="152">
        <v>98.21</v>
      </c>
      <c r="H128" s="152">
        <v>102.4</v>
      </c>
      <c r="I128" s="162">
        <f t="shared" si="30"/>
        <v>1.0426636798696671</v>
      </c>
      <c r="J128" s="152">
        <v>0</v>
      </c>
      <c r="K128" s="162">
        <f t="shared" si="31"/>
        <v>0</v>
      </c>
      <c r="L128" s="153">
        <v>181.61</v>
      </c>
      <c r="M128" s="163">
        <f t="shared" si="32"/>
        <v>1.0426636798696671</v>
      </c>
      <c r="N128" s="153">
        <v>760.94590000000221</v>
      </c>
      <c r="O128" s="152">
        <v>4</v>
      </c>
      <c r="P128" s="154">
        <v>4.0729049994908874E-2</v>
      </c>
      <c r="Q128" s="361">
        <v>0.19000000000001194</v>
      </c>
      <c r="R128" s="154">
        <v>1.9346298747582929E-3</v>
      </c>
      <c r="S128" s="153">
        <v>34.505900000002171</v>
      </c>
      <c r="T128" s="152" t="s">
        <v>576</v>
      </c>
      <c r="U128" s="152" t="s">
        <v>656</v>
      </c>
      <c r="V128" s="152"/>
      <c r="W128" s="158">
        <v>1</v>
      </c>
      <c r="X128" s="158" t="s">
        <v>716</v>
      </c>
      <c r="Y128" s="155" t="s">
        <v>255</v>
      </c>
    </row>
    <row r="129" spans="2:25">
      <c r="B129" s="811"/>
      <c r="C129" s="814"/>
      <c r="D129" s="161">
        <v>3</v>
      </c>
      <c r="E129" s="152" t="s">
        <v>362</v>
      </c>
      <c r="F129" s="153">
        <v>648.9</v>
      </c>
      <c r="G129" s="152">
        <v>3738</v>
      </c>
      <c r="H129" s="152">
        <v>3735</v>
      </c>
      <c r="I129" s="162">
        <f t="shared" si="30"/>
        <v>0.9991974317817014</v>
      </c>
      <c r="J129" s="152">
        <v>45</v>
      </c>
      <c r="K129" s="162">
        <f t="shared" si="31"/>
        <v>1.2038523274478331E-2</v>
      </c>
      <c r="L129" s="153">
        <v>15.45</v>
      </c>
      <c r="M129" s="163">
        <f t="shared" si="32"/>
        <v>1.0112359550561798</v>
      </c>
      <c r="N129" s="153">
        <v>648.9</v>
      </c>
      <c r="O129" s="152">
        <v>42</v>
      </c>
      <c r="P129" s="154">
        <v>1.1235955056179775E-2</v>
      </c>
      <c r="Q129" s="361">
        <v>0</v>
      </c>
      <c r="R129" s="154">
        <v>0</v>
      </c>
      <c r="S129" s="153">
        <v>0</v>
      </c>
      <c r="T129" s="152" t="s">
        <v>576</v>
      </c>
      <c r="U129" s="152" t="s">
        <v>220</v>
      </c>
      <c r="V129" s="152" t="s">
        <v>527</v>
      </c>
      <c r="W129" s="158">
        <v>1</v>
      </c>
      <c r="X129" s="158" t="s">
        <v>370</v>
      </c>
      <c r="Y129" s="157" t="s">
        <v>263</v>
      </c>
    </row>
    <row r="130" spans="2:25">
      <c r="B130" s="811"/>
      <c r="C130" s="814"/>
      <c r="D130" s="161">
        <v>4</v>
      </c>
      <c r="E130" s="152" t="s">
        <v>692</v>
      </c>
      <c r="F130" s="153">
        <v>559.91999999999996</v>
      </c>
      <c r="G130" s="152">
        <v>109.98</v>
      </c>
      <c r="H130" s="152">
        <v>115.06</v>
      </c>
      <c r="I130" s="162">
        <f t="shared" si="30"/>
        <v>1.0461902164029824</v>
      </c>
      <c r="J130" s="152">
        <v>0</v>
      </c>
      <c r="K130" s="162">
        <f t="shared" si="31"/>
        <v>0</v>
      </c>
      <c r="L130" s="153">
        <v>139.97999999999999</v>
      </c>
      <c r="M130" s="163">
        <f t="shared" si="32"/>
        <v>1.0461902164029824</v>
      </c>
      <c r="N130" s="153">
        <v>711.09839999999974</v>
      </c>
      <c r="O130" s="152">
        <v>4</v>
      </c>
      <c r="P130" s="154">
        <v>3.6370249136206581E-2</v>
      </c>
      <c r="Q130" s="361">
        <v>1.0799999999999983</v>
      </c>
      <c r="R130" s="154">
        <v>9.8199672667757618E-3</v>
      </c>
      <c r="S130" s="153">
        <v>151.17839999999975</v>
      </c>
      <c r="T130" s="152" t="s">
        <v>576</v>
      </c>
      <c r="U130" s="152" t="s">
        <v>656</v>
      </c>
      <c r="V130" s="152"/>
      <c r="W130" s="158">
        <v>1</v>
      </c>
      <c r="X130" s="158" t="s">
        <v>689</v>
      </c>
    </row>
    <row r="131" spans="2:25">
      <c r="B131" s="811"/>
      <c r="C131" s="814"/>
      <c r="D131" s="161">
        <v>5</v>
      </c>
      <c r="E131" s="152" t="s">
        <v>650</v>
      </c>
      <c r="F131" s="153">
        <v>553.36</v>
      </c>
      <c r="G131" s="152">
        <v>42.97</v>
      </c>
      <c r="H131" s="152">
        <v>39.85</v>
      </c>
      <c r="I131" s="162">
        <f t="shared" si="30"/>
        <v>0.9273912031649989</v>
      </c>
      <c r="J131" s="152">
        <v>4.9000000000000004</v>
      </c>
      <c r="K131" s="162">
        <f t="shared" si="31"/>
        <v>0.11403304631138005</v>
      </c>
      <c r="L131" s="153">
        <v>345.85</v>
      </c>
      <c r="M131" s="163">
        <f t="shared" si="32"/>
        <v>1.0414242494763788</v>
      </c>
      <c r="N131" s="153">
        <v>615.6130000000004</v>
      </c>
      <c r="O131" s="152">
        <v>1.6</v>
      </c>
      <c r="P131" s="154">
        <v>3.723528042820573E-2</v>
      </c>
      <c r="Q131" s="361">
        <v>0.18000000000000105</v>
      </c>
      <c r="R131" s="154">
        <v>4.1889690481731684E-3</v>
      </c>
      <c r="S131" s="153">
        <v>62.25300000000037</v>
      </c>
      <c r="T131" s="152" t="s">
        <v>576</v>
      </c>
      <c r="U131" s="152" t="s">
        <v>656</v>
      </c>
      <c r="V131" s="152"/>
      <c r="W131" s="158">
        <v>1</v>
      </c>
      <c r="X131" s="158" t="s">
        <v>642</v>
      </c>
    </row>
    <row r="132" spans="2:25">
      <c r="B132" s="811"/>
      <c r="C132" s="814"/>
      <c r="D132" s="161">
        <v>6</v>
      </c>
      <c r="E132" s="152" t="s">
        <v>677</v>
      </c>
      <c r="F132" s="153">
        <v>421.48</v>
      </c>
      <c r="G132" s="152">
        <v>45.3</v>
      </c>
      <c r="H132" s="152">
        <v>47.3</v>
      </c>
      <c r="I132" s="162">
        <f t="shared" si="30"/>
        <v>1.0441501103752759</v>
      </c>
      <c r="J132" s="152">
        <v>0</v>
      </c>
      <c r="K132" s="162">
        <f t="shared" si="31"/>
        <v>0</v>
      </c>
      <c r="L132" s="153">
        <v>210.74</v>
      </c>
      <c r="M132" s="163">
        <f t="shared" si="32"/>
        <v>1.0441501103752759</v>
      </c>
      <c r="N132" s="153">
        <v>421.48</v>
      </c>
      <c r="O132" s="152">
        <v>2</v>
      </c>
      <c r="P132" s="154">
        <v>4.4150110375275942E-2</v>
      </c>
      <c r="Q132" s="361">
        <v>0</v>
      </c>
      <c r="R132" s="154">
        <v>0</v>
      </c>
      <c r="S132" s="153">
        <v>0</v>
      </c>
      <c r="T132" s="152" t="s">
        <v>576</v>
      </c>
      <c r="U132" s="152" t="s">
        <v>656</v>
      </c>
      <c r="V132" s="152"/>
      <c r="W132" s="158">
        <v>1</v>
      </c>
      <c r="X132" s="158" t="s">
        <v>663</v>
      </c>
    </row>
    <row r="133" spans="2:25">
      <c r="B133" s="811"/>
      <c r="C133" s="814"/>
      <c r="D133" s="161">
        <v>7</v>
      </c>
      <c r="E133" s="152" t="s">
        <v>729</v>
      </c>
      <c r="F133" s="153">
        <v>359.20499999999998</v>
      </c>
      <c r="G133" s="152">
        <v>36.69</v>
      </c>
      <c r="H133" s="152">
        <v>38.19</v>
      </c>
      <c r="I133" s="162">
        <f t="shared" si="30"/>
        <v>1.0408830744071955</v>
      </c>
      <c r="J133" s="152">
        <v>0</v>
      </c>
      <c r="K133" s="162">
        <f t="shared" si="31"/>
        <v>0</v>
      </c>
      <c r="L133" s="153">
        <v>239.47</v>
      </c>
      <c r="M133" s="163">
        <f t="shared" si="32"/>
        <v>1.0408830744071955</v>
      </c>
      <c r="N133" s="153">
        <v>359.20499999999998</v>
      </c>
      <c r="O133" s="152">
        <v>1.5</v>
      </c>
      <c r="P133" s="154">
        <v>4.0883074407195422E-2</v>
      </c>
      <c r="Q133" s="361">
        <v>0</v>
      </c>
      <c r="R133" s="154">
        <v>0</v>
      </c>
      <c r="S133" s="153">
        <v>0</v>
      </c>
      <c r="T133" s="152" t="s">
        <v>576</v>
      </c>
      <c r="U133" s="152" t="s">
        <v>656</v>
      </c>
      <c r="V133" s="152"/>
      <c r="W133" s="158">
        <v>1</v>
      </c>
      <c r="X133" s="158" t="s">
        <v>719</v>
      </c>
    </row>
    <row r="134" spans="2:25">
      <c r="B134" s="811"/>
      <c r="C134" s="814"/>
      <c r="D134" s="161">
        <v>8</v>
      </c>
      <c r="E134" s="152" t="s">
        <v>701</v>
      </c>
      <c r="F134" s="153">
        <v>348.75</v>
      </c>
      <c r="G134" s="152">
        <v>4869</v>
      </c>
      <c r="H134" s="152">
        <v>4829</v>
      </c>
      <c r="I134" s="162">
        <f t="shared" si="30"/>
        <v>0.99178476073115629</v>
      </c>
      <c r="J134" s="152">
        <v>65</v>
      </c>
      <c r="K134" s="162">
        <f t="shared" si="31"/>
        <v>1.3349763811871021E-2</v>
      </c>
      <c r="L134" s="153">
        <v>13.95</v>
      </c>
      <c r="M134" s="163">
        <f t="shared" si="32"/>
        <v>1.0051345245430272</v>
      </c>
      <c r="N134" s="153">
        <v>348.75</v>
      </c>
      <c r="O134" s="152">
        <v>25</v>
      </c>
      <c r="P134" s="154">
        <v>5.1345245430273155E-3</v>
      </c>
      <c r="Q134" s="361">
        <v>0</v>
      </c>
      <c r="R134" s="154">
        <v>0</v>
      </c>
      <c r="S134" s="153">
        <v>0</v>
      </c>
      <c r="T134" s="152" t="s">
        <v>576</v>
      </c>
      <c r="U134" s="152" t="s">
        <v>367</v>
      </c>
      <c r="V134" s="152" t="s">
        <v>662</v>
      </c>
      <c r="W134" s="158">
        <v>1</v>
      </c>
      <c r="X134" s="158" t="s">
        <v>703</v>
      </c>
    </row>
    <row r="135" spans="2:25">
      <c r="B135" s="811"/>
      <c r="C135" s="814"/>
      <c r="D135" s="161">
        <v>9</v>
      </c>
      <c r="E135" s="152" t="s">
        <v>723</v>
      </c>
      <c r="F135" s="153">
        <v>339.76639999999998</v>
      </c>
      <c r="G135" s="152">
        <v>161.63999999999999</v>
      </c>
      <c r="H135" s="152">
        <v>165.2</v>
      </c>
      <c r="I135" s="162">
        <f t="shared" ref="I135:I198" si="41">H135/G135</f>
        <v>1.0220242514229152</v>
      </c>
      <c r="J135" s="152">
        <v>0</v>
      </c>
      <c r="K135" s="162">
        <f t="shared" ref="K135:K198" si="42">J135/G135</f>
        <v>0</v>
      </c>
      <c r="L135" s="153">
        <v>95.44</v>
      </c>
      <c r="M135" s="163">
        <f t="shared" ref="M135:M198" si="43">(H135+J135)/G135</f>
        <v>1.0220242514229152</v>
      </c>
      <c r="N135" s="153">
        <v>339.7664000000002</v>
      </c>
      <c r="O135" s="152">
        <v>3.56</v>
      </c>
      <c r="P135" s="154">
        <v>2.2024251422915121E-2</v>
      </c>
      <c r="Q135" s="361">
        <v>0</v>
      </c>
      <c r="R135" s="154">
        <v>0</v>
      </c>
      <c r="S135" s="153">
        <v>0</v>
      </c>
      <c r="T135" s="152" t="s">
        <v>576</v>
      </c>
      <c r="U135" s="152" t="s">
        <v>656</v>
      </c>
      <c r="V135" s="152"/>
      <c r="W135" s="158">
        <v>1</v>
      </c>
      <c r="X135" s="158" t="s">
        <v>371</v>
      </c>
    </row>
    <row r="136" spans="2:25">
      <c r="B136" s="812"/>
      <c r="C136" s="815"/>
      <c r="D136" s="161">
        <v>10</v>
      </c>
      <c r="E136" s="152" t="s">
        <v>582</v>
      </c>
      <c r="F136" s="153">
        <v>334.68440000000004</v>
      </c>
      <c r="G136" s="152">
        <v>321.31</v>
      </c>
      <c r="H136" s="152">
        <v>320.32</v>
      </c>
      <c r="I136" s="162">
        <f t="shared" si="41"/>
        <v>0.99691886340294422</v>
      </c>
      <c r="J136" s="152">
        <v>3.11</v>
      </c>
      <c r="K136" s="162">
        <f t="shared" si="42"/>
        <v>9.6791260776197437E-3</v>
      </c>
      <c r="L136" s="153">
        <v>181.61</v>
      </c>
      <c r="M136" s="163">
        <f t="shared" si="43"/>
        <v>1.0065979894805639</v>
      </c>
      <c r="N136" s="153">
        <v>334.68440000000072</v>
      </c>
      <c r="O136" s="152">
        <v>2.12</v>
      </c>
      <c r="P136" s="154">
        <v>6.5979894805639414E-3</v>
      </c>
      <c r="Q136" s="361">
        <v>4.4408920985006262E-15</v>
      </c>
      <c r="R136" s="154">
        <v>1.3821207240672952E-17</v>
      </c>
      <c r="S136" s="153">
        <v>7.0108363559029387E-13</v>
      </c>
      <c r="T136" s="152" t="s">
        <v>576</v>
      </c>
      <c r="U136" s="152" t="s">
        <v>656</v>
      </c>
      <c r="V136" s="152"/>
      <c r="W136" s="158">
        <v>1</v>
      </c>
      <c r="X136" s="158" t="s">
        <v>371</v>
      </c>
    </row>
    <row r="137" spans="2:25">
      <c r="B137" s="810">
        <f t="shared" si="39"/>
        <v>45971</v>
      </c>
      <c r="C137" s="813" t="str">
        <f t="shared" ref="C137" si="44">CHOOSE(WEEKDAY(B137,2),"一","二","三","四","五","六","日")</f>
        <v>一</v>
      </c>
      <c r="D137" s="161">
        <v>1</v>
      </c>
      <c r="E137" s="152" t="s">
        <v>720</v>
      </c>
      <c r="F137" s="153">
        <v>552.09440000000006</v>
      </c>
      <c r="G137" s="152">
        <v>94.48</v>
      </c>
      <c r="H137" s="152">
        <v>97.94</v>
      </c>
      <c r="I137" s="162">
        <f t="shared" si="41"/>
        <v>1.0366215071972904</v>
      </c>
      <c r="J137" s="152">
        <v>0</v>
      </c>
      <c r="K137" s="162">
        <f t="shared" si="42"/>
        <v>0</v>
      </c>
      <c r="L137" s="153">
        <v>181.61</v>
      </c>
      <c r="M137" s="163">
        <f t="shared" si="43"/>
        <v>1.0366215071972904</v>
      </c>
      <c r="N137" s="153">
        <v>628.37059999999894</v>
      </c>
      <c r="O137" s="152">
        <v>3.04</v>
      </c>
      <c r="P137" s="154">
        <v>3.2176121930567313E-2</v>
      </c>
      <c r="Q137" s="361">
        <v>0.41999999999999371</v>
      </c>
      <c r="R137" s="154">
        <v>4.4453852667230495E-3</v>
      </c>
      <c r="S137" s="153">
        <v>76.276199999998866</v>
      </c>
      <c r="T137" s="152" t="s">
        <v>576</v>
      </c>
      <c r="U137" s="152" t="s">
        <v>656</v>
      </c>
      <c r="V137" s="152"/>
      <c r="W137" s="158">
        <v>1</v>
      </c>
      <c r="X137" s="158" t="s">
        <v>716</v>
      </c>
    </row>
    <row r="138" spans="2:25">
      <c r="B138" s="811"/>
      <c r="C138" s="814"/>
      <c r="D138" s="161">
        <v>2</v>
      </c>
      <c r="E138" s="152" t="s">
        <v>362</v>
      </c>
      <c r="F138" s="153">
        <v>401.7</v>
      </c>
      <c r="G138" s="152">
        <v>3674</v>
      </c>
      <c r="H138" s="152">
        <v>3700</v>
      </c>
      <c r="I138" s="162">
        <f t="shared" si="41"/>
        <v>1.0070767555797495</v>
      </c>
      <c r="J138" s="152">
        <v>0</v>
      </c>
      <c r="K138" s="162">
        <f t="shared" si="42"/>
        <v>0</v>
      </c>
      <c r="L138" s="153">
        <v>15.45</v>
      </c>
      <c r="M138" s="163">
        <f t="shared" si="43"/>
        <v>1.0070767555797495</v>
      </c>
      <c r="N138" s="153">
        <v>401.7</v>
      </c>
      <c r="O138" s="152">
        <v>26</v>
      </c>
      <c r="P138" s="154">
        <v>7.0767555797495918E-3</v>
      </c>
      <c r="Q138" s="361">
        <v>0</v>
      </c>
      <c r="R138" s="154">
        <v>0</v>
      </c>
      <c r="S138" s="153">
        <v>0</v>
      </c>
      <c r="T138" s="152" t="s">
        <v>576</v>
      </c>
      <c r="U138" s="152" t="s">
        <v>220</v>
      </c>
      <c r="V138" s="152" t="s">
        <v>527</v>
      </c>
      <c r="W138" s="158">
        <v>1</v>
      </c>
      <c r="X138" s="158" t="s">
        <v>370</v>
      </c>
    </row>
    <row r="139" spans="2:25">
      <c r="B139" s="811"/>
      <c r="C139" s="814"/>
      <c r="D139" s="161">
        <v>3</v>
      </c>
      <c r="E139" s="152" t="s">
        <v>432</v>
      </c>
      <c r="F139" s="153">
        <v>378.3408</v>
      </c>
      <c r="G139" s="152">
        <v>40.82</v>
      </c>
      <c r="H139" s="152">
        <v>42.82</v>
      </c>
      <c r="I139" s="162">
        <f t="shared" si="41"/>
        <v>1.0489955903968642</v>
      </c>
      <c r="J139" s="152">
        <v>0</v>
      </c>
      <c r="K139" s="162">
        <f t="shared" si="42"/>
        <v>0</v>
      </c>
      <c r="L139" s="153">
        <v>253.92</v>
      </c>
      <c r="M139" s="163">
        <f t="shared" si="43"/>
        <v>1.0489955903968642</v>
      </c>
      <c r="N139" s="153">
        <v>507.84</v>
      </c>
      <c r="O139" s="152">
        <v>1.49</v>
      </c>
      <c r="P139" s="154">
        <v>3.6501714845663891E-2</v>
      </c>
      <c r="Q139" s="361">
        <v>0.51</v>
      </c>
      <c r="R139" s="154">
        <v>1.2493875551200392E-2</v>
      </c>
      <c r="S139" s="153">
        <v>129.4992</v>
      </c>
      <c r="T139" s="152" t="s">
        <v>576</v>
      </c>
      <c r="U139" s="152" t="s">
        <v>656</v>
      </c>
      <c r="V139" s="152"/>
      <c r="W139" s="158">
        <v>1</v>
      </c>
      <c r="X139" s="158" t="s">
        <v>415</v>
      </c>
    </row>
    <row r="140" spans="2:25">
      <c r="B140" s="811"/>
      <c r="C140" s="814"/>
      <c r="D140" s="161">
        <v>4</v>
      </c>
      <c r="E140" s="152" t="s">
        <v>650</v>
      </c>
      <c r="F140" s="153">
        <v>356.22550000000001</v>
      </c>
      <c r="G140" s="152">
        <v>42.18</v>
      </c>
      <c r="H140" s="152">
        <v>38.31</v>
      </c>
      <c r="I140" s="162">
        <f t="shared" si="41"/>
        <v>0.90825035561877676</v>
      </c>
      <c r="J140" s="152">
        <v>4.9000000000000004</v>
      </c>
      <c r="K140" s="162">
        <f t="shared" si="42"/>
        <v>0.1161688003793267</v>
      </c>
      <c r="L140" s="153">
        <v>345.85</v>
      </c>
      <c r="M140" s="163">
        <f t="shared" si="43"/>
        <v>1.0244191559981033</v>
      </c>
      <c r="N140" s="153">
        <v>356.22550000000041</v>
      </c>
      <c r="O140" s="152">
        <v>1.03</v>
      </c>
      <c r="P140" s="154">
        <v>2.4419155998103369E-2</v>
      </c>
      <c r="Q140" s="361">
        <v>0</v>
      </c>
      <c r="R140" s="154">
        <v>0</v>
      </c>
      <c r="S140" s="153">
        <v>0</v>
      </c>
      <c r="T140" s="152" t="s">
        <v>576</v>
      </c>
      <c r="U140" s="152" t="s">
        <v>656</v>
      </c>
      <c r="V140" s="152"/>
      <c r="W140" s="158">
        <v>1</v>
      </c>
      <c r="X140" s="158" t="s">
        <v>642</v>
      </c>
    </row>
    <row r="141" spans="2:25">
      <c r="B141" s="811"/>
      <c r="C141" s="814"/>
      <c r="D141" s="161">
        <v>5</v>
      </c>
      <c r="E141" s="152" t="s">
        <v>691</v>
      </c>
      <c r="F141" s="153">
        <v>314.93279999999999</v>
      </c>
      <c r="G141" s="152">
        <v>38.340000000000003</v>
      </c>
      <c r="H141" s="152">
        <v>40.020000000000003</v>
      </c>
      <c r="I141" s="162">
        <f t="shared" si="41"/>
        <v>1.0438184663536776</v>
      </c>
      <c r="J141" s="152">
        <v>0</v>
      </c>
      <c r="K141" s="162">
        <f t="shared" si="42"/>
        <v>0</v>
      </c>
      <c r="L141" s="153">
        <v>187.46</v>
      </c>
      <c r="M141" s="163">
        <f t="shared" si="43"/>
        <v>1.0438184663536776</v>
      </c>
      <c r="N141" s="153">
        <v>314.93279999999999</v>
      </c>
      <c r="O141" s="152">
        <v>1.68</v>
      </c>
      <c r="P141" s="154">
        <v>4.3818466353677615E-2</v>
      </c>
      <c r="Q141" s="361">
        <v>0</v>
      </c>
      <c r="R141" s="154">
        <v>0</v>
      </c>
      <c r="S141" s="153">
        <v>0</v>
      </c>
      <c r="T141" s="152" t="s">
        <v>576</v>
      </c>
      <c r="U141" s="152" t="s">
        <v>656</v>
      </c>
      <c r="V141" s="152"/>
      <c r="W141" s="158">
        <v>1</v>
      </c>
      <c r="X141" s="158" t="s">
        <v>689</v>
      </c>
    </row>
    <row r="142" spans="2:25">
      <c r="B142" s="811"/>
      <c r="C142" s="814"/>
      <c r="D142" s="161">
        <v>6</v>
      </c>
      <c r="E142" s="152" t="s">
        <v>525</v>
      </c>
      <c r="F142" s="153">
        <v>303.12119999999999</v>
      </c>
      <c r="G142" s="152">
        <v>31.91</v>
      </c>
      <c r="H142" s="152">
        <v>33.43</v>
      </c>
      <c r="I142" s="162">
        <f t="shared" si="41"/>
        <v>1.0476339705421498</v>
      </c>
      <c r="J142" s="152">
        <v>0</v>
      </c>
      <c r="K142" s="162">
        <f t="shared" si="42"/>
        <v>0</v>
      </c>
      <c r="L142" s="153">
        <v>248.46</v>
      </c>
      <c r="M142" s="163">
        <f t="shared" si="43"/>
        <v>1.0476339705421498</v>
      </c>
      <c r="N142" s="153">
        <v>377.65919999999988</v>
      </c>
      <c r="O142" s="152">
        <v>1.22</v>
      </c>
      <c r="P142" s="154">
        <v>3.8232528987778125E-2</v>
      </c>
      <c r="Q142" s="361">
        <v>0.2999999999999996</v>
      </c>
      <c r="R142" s="154">
        <v>9.4014415543716579E-3</v>
      </c>
      <c r="S142" s="153">
        <v>74.537999999999897</v>
      </c>
      <c r="T142" s="152" t="s">
        <v>576</v>
      </c>
      <c r="U142" s="152" t="s">
        <v>656</v>
      </c>
      <c r="V142" s="152"/>
      <c r="W142" s="158">
        <v>1</v>
      </c>
      <c r="X142" s="158" t="s">
        <v>371</v>
      </c>
    </row>
    <row r="143" spans="2:25">
      <c r="B143" s="811"/>
      <c r="C143" s="814"/>
      <c r="D143" s="161">
        <v>7</v>
      </c>
      <c r="E143" s="152" t="s">
        <v>431</v>
      </c>
      <c r="F143" s="153">
        <v>301.18599999999998</v>
      </c>
      <c r="G143" s="152">
        <v>50.54</v>
      </c>
      <c r="H143" s="152">
        <v>53.03</v>
      </c>
      <c r="I143" s="162">
        <f t="shared" si="41"/>
        <v>1.0492679066086268</v>
      </c>
      <c r="J143" s="152">
        <v>0</v>
      </c>
      <c r="K143" s="162">
        <f t="shared" si="42"/>
        <v>0</v>
      </c>
      <c r="L143" s="153">
        <v>183.65</v>
      </c>
      <c r="M143" s="163">
        <f t="shared" si="43"/>
        <v>1.0492679066086268</v>
      </c>
      <c r="N143" s="153">
        <v>457.2885000000004</v>
      </c>
      <c r="O143" s="152">
        <v>1.64</v>
      </c>
      <c r="P143" s="154">
        <v>3.2449544914918874E-2</v>
      </c>
      <c r="Q143" s="361">
        <v>0.85000000000000209</v>
      </c>
      <c r="R143" s="154">
        <v>1.6818361693707994E-2</v>
      </c>
      <c r="S143" s="153">
        <v>156.10250000000039</v>
      </c>
      <c r="T143" s="152" t="s">
        <v>576</v>
      </c>
      <c r="U143" s="152" t="s">
        <v>656</v>
      </c>
      <c r="V143" s="152"/>
      <c r="W143" s="158">
        <v>1</v>
      </c>
      <c r="X143" s="158" t="s">
        <v>415</v>
      </c>
    </row>
    <row r="144" spans="2:25">
      <c r="B144" s="811"/>
      <c r="C144" s="814"/>
      <c r="D144" s="161">
        <v>8</v>
      </c>
      <c r="E144" s="152" t="s">
        <v>363</v>
      </c>
      <c r="F144" s="153">
        <v>287.59009999999995</v>
      </c>
      <c r="G144" s="152">
        <v>115.37</v>
      </c>
      <c r="H144" s="152">
        <v>117.39999999999999</v>
      </c>
      <c r="I144" s="162">
        <f t="shared" si="41"/>
        <v>1.0175955621045332</v>
      </c>
      <c r="J144" s="152">
        <v>0</v>
      </c>
      <c r="K144" s="162">
        <f t="shared" si="42"/>
        <v>0</v>
      </c>
      <c r="L144" s="153">
        <v>141.66999999999999</v>
      </c>
      <c r="M144" s="163">
        <f t="shared" si="43"/>
        <v>1.0175955621045332</v>
      </c>
      <c r="N144" s="153">
        <v>287.59009999999813</v>
      </c>
      <c r="O144" s="152">
        <v>2.0299999999999998</v>
      </c>
      <c r="P144" s="154">
        <v>1.7595562104533238E-2</v>
      </c>
      <c r="Q144" s="361">
        <v>-1.2878587085651816E-14</v>
      </c>
      <c r="R144" s="154">
        <v>-1.1162856102671244E-16</v>
      </c>
      <c r="S144" s="153">
        <v>-1.8245094324242925E-12</v>
      </c>
      <c r="T144" s="152" t="s">
        <v>576</v>
      </c>
      <c r="U144" s="152" t="s">
        <v>656</v>
      </c>
      <c r="V144" s="152"/>
      <c r="W144" s="158">
        <v>1</v>
      </c>
      <c r="X144" s="158" t="s">
        <v>375</v>
      </c>
    </row>
    <row r="145" spans="2:24">
      <c r="B145" s="811"/>
      <c r="C145" s="814"/>
      <c r="D145" s="161">
        <v>9</v>
      </c>
      <c r="E145" s="152" t="s">
        <v>715</v>
      </c>
      <c r="F145" s="153">
        <v>252.85999999999999</v>
      </c>
      <c r="G145" s="152">
        <v>16432</v>
      </c>
      <c r="H145" s="152">
        <v>16426</v>
      </c>
      <c r="I145" s="162">
        <f t="shared" si="41"/>
        <v>0.99963485881207403</v>
      </c>
      <c r="J145" s="152">
        <v>100</v>
      </c>
      <c r="K145" s="162">
        <f t="shared" si="42"/>
        <v>6.0856864654333011E-3</v>
      </c>
      <c r="L145" s="153">
        <v>2.69</v>
      </c>
      <c r="M145" s="163">
        <f t="shared" si="43"/>
        <v>1.0057205452775073</v>
      </c>
      <c r="N145" s="153">
        <v>252.85999999999999</v>
      </c>
      <c r="O145" s="152">
        <v>94</v>
      </c>
      <c r="P145" s="154">
        <v>5.7205452775073032E-3</v>
      </c>
      <c r="Q145" s="361">
        <v>0</v>
      </c>
      <c r="R145" s="154">
        <v>0</v>
      </c>
      <c r="S145" s="153">
        <v>0</v>
      </c>
      <c r="T145" s="152" t="s">
        <v>576</v>
      </c>
      <c r="U145" s="152" t="s">
        <v>219</v>
      </c>
      <c r="V145" s="152"/>
      <c r="W145" s="158">
        <v>1</v>
      </c>
      <c r="X145" s="158" t="s">
        <v>716</v>
      </c>
    </row>
    <row r="146" spans="2:24">
      <c r="B146" s="812"/>
      <c r="C146" s="815"/>
      <c r="D146" s="161">
        <v>10</v>
      </c>
      <c r="E146" s="152" t="s">
        <v>701</v>
      </c>
      <c r="F146" s="153">
        <v>251.1</v>
      </c>
      <c r="G146" s="152">
        <v>4575</v>
      </c>
      <c r="H146" s="152">
        <v>4593</v>
      </c>
      <c r="I146" s="162">
        <f t="shared" si="41"/>
        <v>1.0039344262295082</v>
      </c>
      <c r="J146" s="152">
        <v>0</v>
      </c>
      <c r="K146" s="162">
        <f t="shared" si="42"/>
        <v>0</v>
      </c>
      <c r="L146" s="153">
        <v>13.95</v>
      </c>
      <c r="M146" s="163">
        <f t="shared" si="43"/>
        <v>1.0039344262295082</v>
      </c>
      <c r="N146" s="153">
        <v>251.1</v>
      </c>
      <c r="O146" s="152">
        <v>18</v>
      </c>
      <c r="P146" s="154">
        <v>3.9344262295081967E-3</v>
      </c>
      <c r="Q146" s="361">
        <v>0</v>
      </c>
      <c r="R146" s="154">
        <v>0</v>
      </c>
      <c r="S146" s="153">
        <v>0</v>
      </c>
      <c r="T146" s="152" t="s">
        <v>576</v>
      </c>
      <c r="U146" s="152" t="s">
        <v>367</v>
      </c>
      <c r="V146" s="152" t="s">
        <v>662</v>
      </c>
      <c r="W146" s="158">
        <v>1</v>
      </c>
      <c r="X146" s="158" t="s">
        <v>703</v>
      </c>
    </row>
    <row r="147" spans="2:24">
      <c r="B147" s="810">
        <f t="shared" si="39"/>
        <v>45972</v>
      </c>
      <c r="C147" s="813" t="str">
        <f t="shared" ref="C147" si="45">CHOOSE(WEEKDAY(B147,2),"一","二","三","四","五","六","日")</f>
        <v>二</v>
      </c>
      <c r="D147" s="161">
        <v>1</v>
      </c>
      <c r="E147" s="152" t="s">
        <v>526</v>
      </c>
      <c r="F147" s="153">
        <v>646.99559999999997</v>
      </c>
      <c r="G147" s="152">
        <v>77.180000000000007</v>
      </c>
      <c r="H147" s="152">
        <v>80.599999999999994</v>
      </c>
      <c r="I147" s="162">
        <f t="shared" si="41"/>
        <v>1.044311997926924</v>
      </c>
      <c r="J147" s="152">
        <v>0</v>
      </c>
      <c r="K147" s="162">
        <f t="shared" si="42"/>
        <v>0</v>
      </c>
      <c r="L147" s="153">
        <v>189.18</v>
      </c>
      <c r="M147" s="163">
        <f t="shared" si="43"/>
        <v>1.044311997926924</v>
      </c>
      <c r="N147" s="153">
        <v>646.99559999999769</v>
      </c>
      <c r="O147" s="152">
        <v>3.42</v>
      </c>
      <c r="P147" s="154">
        <v>4.4311997926924071E-2</v>
      </c>
      <c r="Q147" s="361">
        <v>-1.2434497875801753E-14</v>
      </c>
      <c r="R147" s="154">
        <v>-1.6111036377042955E-16</v>
      </c>
      <c r="S147" s="153">
        <v>-2.3523583081441757E-12</v>
      </c>
      <c r="T147" s="152" t="s">
        <v>576</v>
      </c>
      <c r="U147" s="152" t="s">
        <v>656</v>
      </c>
      <c r="V147" s="152"/>
      <c r="W147" s="158">
        <v>1</v>
      </c>
      <c r="X147" s="158" t="s">
        <v>417</v>
      </c>
    </row>
    <row r="148" spans="2:24">
      <c r="B148" s="811"/>
      <c r="C148" s="814"/>
      <c r="D148" s="161">
        <v>2</v>
      </c>
      <c r="E148" s="152" t="s">
        <v>362</v>
      </c>
      <c r="F148" s="153">
        <v>618</v>
      </c>
      <c r="G148" s="152">
        <v>3352</v>
      </c>
      <c r="H148" s="152">
        <v>3392</v>
      </c>
      <c r="I148" s="162">
        <f t="shared" si="41"/>
        <v>1.0119331742243436</v>
      </c>
      <c r="J148" s="152">
        <v>0</v>
      </c>
      <c r="K148" s="162">
        <f t="shared" si="42"/>
        <v>0</v>
      </c>
      <c r="L148" s="153">
        <v>15.45</v>
      </c>
      <c r="M148" s="163">
        <f t="shared" si="43"/>
        <v>1.0119331742243436</v>
      </c>
      <c r="N148" s="153">
        <v>618</v>
      </c>
      <c r="O148" s="152">
        <v>40</v>
      </c>
      <c r="P148" s="154">
        <v>1.1933174224343675E-2</v>
      </c>
      <c r="Q148" s="361">
        <v>0</v>
      </c>
      <c r="R148" s="154">
        <v>0</v>
      </c>
      <c r="S148" s="153">
        <v>0</v>
      </c>
      <c r="T148" s="152" t="s">
        <v>576</v>
      </c>
      <c r="U148" s="152" t="s">
        <v>220</v>
      </c>
      <c r="V148" s="152" t="s">
        <v>527</v>
      </c>
      <c r="W148" s="158">
        <v>1</v>
      </c>
      <c r="X148" s="158" t="s">
        <v>370</v>
      </c>
    </row>
    <row r="149" spans="2:24">
      <c r="B149" s="811"/>
      <c r="C149" s="814"/>
      <c r="D149" s="161">
        <v>3</v>
      </c>
      <c r="E149" s="152" t="s">
        <v>792</v>
      </c>
      <c r="F149" s="153">
        <v>611.93999999999994</v>
      </c>
      <c r="G149" s="152">
        <v>5793</v>
      </c>
      <c r="H149" s="152">
        <v>5764</v>
      </c>
      <c r="I149" s="162">
        <f t="shared" si="41"/>
        <v>0.99499395822544445</v>
      </c>
      <c r="J149" s="152">
        <v>170</v>
      </c>
      <c r="K149" s="162">
        <f t="shared" si="42"/>
        <v>2.9345762126704644E-2</v>
      </c>
      <c r="L149" s="153">
        <v>4.34</v>
      </c>
      <c r="M149" s="163">
        <f t="shared" si="43"/>
        <v>1.0243397203521492</v>
      </c>
      <c r="N149" s="153">
        <v>611.93999999999994</v>
      </c>
      <c r="O149" s="152">
        <v>141</v>
      </c>
      <c r="P149" s="154">
        <v>2.4339720352149145E-2</v>
      </c>
      <c r="Q149" s="361">
        <v>0</v>
      </c>
      <c r="R149" s="154">
        <v>0</v>
      </c>
      <c r="S149" s="153">
        <v>0</v>
      </c>
      <c r="T149" s="152" t="s">
        <v>576</v>
      </c>
      <c r="U149" s="152" t="s">
        <v>219</v>
      </c>
      <c r="V149" s="152"/>
      <c r="W149" s="158">
        <v>1</v>
      </c>
      <c r="X149" s="158" t="s">
        <v>793</v>
      </c>
    </row>
    <row r="150" spans="2:24">
      <c r="B150" s="811"/>
      <c r="C150" s="814"/>
      <c r="D150" s="161">
        <v>4</v>
      </c>
      <c r="E150" s="152" t="s">
        <v>693</v>
      </c>
      <c r="F150" s="153">
        <v>351.9</v>
      </c>
      <c r="G150" s="152">
        <v>8574</v>
      </c>
      <c r="H150" s="152">
        <v>8880</v>
      </c>
      <c r="I150" s="162">
        <f t="shared" si="41"/>
        <v>1.0356892932120363</v>
      </c>
      <c r="J150" s="152">
        <v>0</v>
      </c>
      <c r="K150" s="162">
        <f t="shared" si="42"/>
        <v>0</v>
      </c>
      <c r="L150" s="153">
        <v>1.1499999999999999</v>
      </c>
      <c r="M150" s="163">
        <f t="shared" si="43"/>
        <v>1.0356892932120363</v>
      </c>
      <c r="N150" s="153">
        <v>351.9</v>
      </c>
      <c r="O150" s="152">
        <v>306</v>
      </c>
      <c r="P150" s="154">
        <v>3.5689293212036392E-2</v>
      </c>
      <c r="Q150" s="361">
        <v>0</v>
      </c>
      <c r="R150" s="154">
        <v>0</v>
      </c>
      <c r="S150" s="153">
        <v>0</v>
      </c>
      <c r="T150" s="152" t="s">
        <v>576</v>
      </c>
      <c r="U150" s="152" t="s">
        <v>656</v>
      </c>
      <c r="V150" s="152"/>
      <c r="W150" s="158">
        <v>1</v>
      </c>
      <c r="X150" s="158" t="s">
        <v>672</v>
      </c>
    </row>
    <row r="151" spans="2:24">
      <c r="B151" s="811"/>
      <c r="C151" s="814"/>
      <c r="D151" s="161">
        <v>5</v>
      </c>
      <c r="E151" s="152" t="s">
        <v>432</v>
      </c>
      <c r="F151" s="153">
        <v>335.17439999999999</v>
      </c>
      <c r="G151" s="152">
        <v>40.869999999999997</v>
      </c>
      <c r="H151" s="152">
        <v>43.09</v>
      </c>
      <c r="I151" s="162">
        <f t="shared" si="41"/>
        <v>1.0543185710790313</v>
      </c>
      <c r="J151" s="152">
        <v>0</v>
      </c>
      <c r="K151" s="162">
        <f t="shared" si="42"/>
        <v>0</v>
      </c>
      <c r="L151" s="153">
        <v>253.92</v>
      </c>
      <c r="M151" s="163">
        <f t="shared" si="43"/>
        <v>1.0543185710790313</v>
      </c>
      <c r="N151" s="153">
        <v>563.70240000000149</v>
      </c>
      <c r="O151" s="152">
        <v>1.32</v>
      </c>
      <c r="P151" s="154">
        <v>3.2297528749694153E-2</v>
      </c>
      <c r="Q151" s="361">
        <v>0.90000000000000591</v>
      </c>
      <c r="R151" s="154">
        <v>2.2021042329337069E-2</v>
      </c>
      <c r="S151" s="153">
        <v>228.5280000000015</v>
      </c>
      <c r="T151" s="152" t="s">
        <v>576</v>
      </c>
      <c r="U151" s="152" t="s">
        <v>656</v>
      </c>
      <c r="V151" s="152"/>
      <c r="W151" s="158">
        <v>1</v>
      </c>
      <c r="X151" s="158" t="s">
        <v>415</v>
      </c>
    </row>
    <row r="152" spans="2:24">
      <c r="B152" s="811"/>
      <c r="C152" s="814"/>
      <c r="D152" s="161">
        <v>6</v>
      </c>
      <c r="E152" s="152" t="s">
        <v>691</v>
      </c>
      <c r="F152" s="153">
        <v>307.43439999999998</v>
      </c>
      <c r="G152" s="152">
        <v>36.39</v>
      </c>
      <c r="H152" s="152">
        <v>38.03</v>
      </c>
      <c r="I152" s="162">
        <f t="shared" si="41"/>
        <v>1.0450673261885133</v>
      </c>
      <c r="J152" s="152">
        <v>0</v>
      </c>
      <c r="K152" s="162">
        <f t="shared" si="42"/>
        <v>0</v>
      </c>
      <c r="L152" s="153">
        <v>187.46</v>
      </c>
      <c r="M152" s="163">
        <f t="shared" si="43"/>
        <v>1.0450673261885133</v>
      </c>
      <c r="N152" s="153">
        <v>307.4344000000001</v>
      </c>
      <c r="O152" s="152">
        <v>1.64</v>
      </c>
      <c r="P152" s="154">
        <v>4.5067326188513328E-2</v>
      </c>
      <c r="Q152" s="361">
        <v>0</v>
      </c>
      <c r="R152" s="154">
        <v>0</v>
      </c>
      <c r="S152" s="153">
        <v>0</v>
      </c>
      <c r="T152" s="152" t="s">
        <v>576</v>
      </c>
      <c r="U152" s="152" t="s">
        <v>656</v>
      </c>
      <c r="V152" s="152"/>
      <c r="W152" s="158">
        <v>1</v>
      </c>
      <c r="X152" s="158" t="s">
        <v>689</v>
      </c>
    </row>
    <row r="153" spans="2:24">
      <c r="B153" s="811"/>
      <c r="C153" s="814"/>
      <c r="D153" s="161">
        <v>7</v>
      </c>
      <c r="E153" s="152" t="s">
        <v>701</v>
      </c>
      <c r="F153" s="153">
        <v>306.89999999999998</v>
      </c>
      <c r="G153" s="152">
        <v>4389</v>
      </c>
      <c r="H153" s="152">
        <v>4378</v>
      </c>
      <c r="I153" s="162">
        <f t="shared" si="41"/>
        <v>0.99749373433583954</v>
      </c>
      <c r="J153" s="152">
        <v>33</v>
      </c>
      <c r="K153" s="162">
        <f t="shared" si="42"/>
        <v>7.5187969924812026E-3</v>
      </c>
      <c r="L153" s="153">
        <v>13.95</v>
      </c>
      <c r="M153" s="163">
        <f t="shared" si="43"/>
        <v>1.0050125313283209</v>
      </c>
      <c r="N153" s="153">
        <v>306.89999999999998</v>
      </c>
      <c r="O153" s="152">
        <v>22</v>
      </c>
      <c r="P153" s="154">
        <v>5.0125313283208017E-3</v>
      </c>
      <c r="Q153" s="361">
        <v>0</v>
      </c>
      <c r="R153" s="154">
        <v>0</v>
      </c>
      <c r="S153" s="153">
        <v>0</v>
      </c>
      <c r="T153" s="152" t="s">
        <v>576</v>
      </c>
      <c r="U153" s="152" t="s">
        <v>367</v>
      </c>
      <c r="V153" s="152" t="s">
        <v>662</v>
      </c>
      <c r="W153" s="158">
        <v>1</v>
      </c>
      <c r="X153" s="158" t="s">
        <v>703</v>
      </c>
    </row>
    <row r="154" spans="2:24">
      <c r="B154" s="811"/>
      <c r="C154" s="814"/>
      <c r="D154" s="161">
        <v>8</v>
      </c>
      <c r="E154" s="152" t="s">
        <v>434</v>
      </c>
      <c r="F154" s="153">
        <v>294.12479999999999</v>
      </c>
      <c r="G154" s="152">
        <v>46.99</v>
      </c>
      <c r="H154" s="152">
        <v>49.15</v>
      </c>
      <c r="I154" s="162">
        <f t="shared" si="41"/>
        <v>1.0459672270695892</v>
      </c>
      <c r="J154" s="152">
        <v>0</v>
      </c>
      <c r="K154" s="162">
        <f t="shared" si="42"/>
        <v>0</v>
      </c>
      <c r="L154" s="153">
        <v>153.19</v>
      </c>
      <c r="M154" s="163">
        <f t="shared" si="43"/>
        <v>1.0459672270695892</v>
      </c>
      <c r="N154" s="153">
        <v>330.89039999999949</v>
      </c>
      <c r="O154" s="152">
        <v>1.92</v>
      </c>
      <c r="P154" s="154">
        <v>4.085975739519046E-2</v>
      </c>
      <c r="Q154" s="361">
        <v>0.23999999999999666</v>
      </c>
      <c r="R154" s="154">
        <v>5.1074696743987373E-3</v>
      </c>
      <c r="S154" s="153">
        <v>36.765599999999488</v>
      </c>
      <c r="T154" s="152" t="s">
        <v>576</v>
      </c>
      <c r="U154" s="152" t="s">
        <v>656</v>
      </c>
      <c r="V154" s="152"/>
      <c r="W154" s="158">
        <v>1</v>
      </c>
      <c r="X154" s="158" t="s">
        <v>438</v>
      </c>
    </row>
    <row r="155" spans="2:24">
      <c r="B155" s="811"/>
      <c r="C155" s="814"/>
      <c r="D155" s="161">
        <v>9</v>
      </c>
      <c r="E155" s="152" t="s">
        <v>363</v>
      </c>
      <c r="F155" s="153">
        <v>291.84019999999998</v>
      </c>
      <c r="G155" s="152">
        <v>111.26</v>
      </c>
      <c r="H155" s="152">
        <v>113.67</v>
      </c>
      <c r="I155" s="162">
        <f t="shared" si="41"/>
        <v>1.0216609742944454</v>
      </c>
      <c r="J155" s="152">
        <v>0</v>
      </c>
      <c r="K155" s="162">
        <f t="shared" si="42"/>
        <v>0</v>
      </c>
      <c r="L155" s="153">
        <v>141.66999999999999</v>
      </c>
      <c r="M155" s="163">
        <f t="shared" si="43"/>
        <v>1.0216609742944454</v>
      </c>
      <c r="N155" s="153">
        <v>341.42469999999946</v>
      </c>
      <c r="O155" s="152">
        <v>2.06</v>
      </c>
      <c r="P155" s="154">
        <v>1.8515189645874529E-2</v>
      </c>
      <c r="Q155" s="361">
        <v>0.34999999999999654</v>
      </c>
      <c r="R155" s="154">
        <v>3.1457846485708836E-3</v>
      </c>
      <c r="S155" s="153">
        <v>49.584499999999508</v>
      </c>
      <c r="T155" s="152" t="s">
        <v>576</v>
      </c>
      <c r="U155" s="152" t="s">
        <v>656</v>
      </c>
      <c r="V155" s="152"/>
      <c r="W155" s="158">
        <v>1</v>
      </c>
      <c r="X155" s="158" t="s">
        <v>375</v>
      </c>
    </row>
    <row r="156" spans="2:24">
      <c r="B156" s="812"/>
      <c r="C156" s="815"/>
      <c r="D156" s="161">
        <v>10</v>
      </c>
      <c r="E156" s="152" t="s">
        <v>525</v>
      </c>
      <c r="F156" s="153">
        <v>288.21359999999999</v>
      </c>
      <c r="G156" s="152">
        <v>30.54</v>
      </c>
      <c r="H156" s="152">
        <v>31.9</v>
      </c>
      <c r="I156" s="162">
        <f t="shared" si="41"/>
        <v>1.0445317616240994</v>
      </c>
      <c r="J156" s="152">
        <v>0</v>
      </c>
      <c r="K156" s="162">
        <f t="shared" si="42"/>
        <v>0</v>
      </c>
      <c r="L156" s="153">
        <v>248.46</v>
      </c>
      <c r="M156" s="163">
        <f t="shared" si="43"/>
        <v>1.0445317616240994</v>
      </c>
      <c r="N156" s="153">
        <v>337.90559999999988</v>
      </c>
      <c r="O156" s="152">
        <v>1.1599999999999999</v>
      </c>
      <c r="P156" s="154">
        <v>3.7982973149967257E-2</v>
      </c>
      <c r="Q156" s="361">
        <v>0.19999999999999951</v>
      </c>
      <c r="R156" s="154">
        <v>6.5487884741322697E-3</v>
      </c>
      <c r="S156" s="153">
        <v>49.691999999999879</v>
      </c>
      <c r="T156" s="152" t="s">
        <v>576</v>
      </c>
      <c r="U156" s="152" t="s">
        <v>656</v>
      </c>
      <c r="V156" s="152"/>
      <c r="W156" s="158">
        <v>1</v>
      </c>
      <c r="X156" s="158" t="s">
        <v>371</v>
      </c>
    </row>
    <row r="157" spans="2:24">
      <c r="B157" s="810">
        <f t="shared" si="39"/>
        <v>45973</v>
      </c>
      <c r="C157" s="813" t="str">
        <f t="shared" ref="C157" si="46">CHOOSE(WEEKDAY(B157,2),"一","二","三","四","五","六","日")</f>
        <v>三</v>
      </c>
      <c r="D157" s="161">
        <v>1</v>
      </c>
      <c r="E157" s="152" t="s">
        <v>720</v>
      </c>
      <c r="F157" s="153">
        <v>726.44</v>
      </c>
      <c r="G157" s="152">
        <v>90.94</v>
      </c>
      <c r="H157" s="152">
        <v>94.94</v>
      </c>
      <c r="I157" s="162">
        <f t="shared" si="41"/>
        <v>1.0439850450846713</v>
      </c>
      <c r="J157" s="152">
        <v>0</v>
      </c>
      <c r="K157" s="162">
        <f t="shared" si="42"/>
        <v>0</v>
      </c>
      <c r="L157" s="153">
        <v>181.61</v>
      </c>
      <c r="M157" s="163">
        <f t="shared" si="43"/>
        <v>1.0439850450846713</v>
      </c>
      <c r="N157" s="153">
        <v>726.44</v>
      </c>
      <c r="O157" s="152">
        <v>4</v>
      </c>
      <c r="P157" s="154">
        <v>4.3985045084671215E-2</v>
      </c>
      <c r="Q157" s="361">
        <v>0</v>
      </c>
      <c r="R157" s="154">
        <v>0</v>
      </c>
      <c r="S157" s="153">
        <v>0</v>
      </c>
      <c r="T157" s="152" t="s">
        <v>576</v>
      </c>
      <c r="U157" s="152" t="s">
        <v>656</v>
      </c>
      <c r="V157" s="152"/>
      <c r="W157" s="158">
        <v>1</v>
      </c>
      <c r="X157" s="158" t="s">
        <v>716</v>
      </c>
    </row>
    <row r="158" spans="2:24">
      <c r="B158" s="811"/>
      <c r="C158" s="814"/>
      <c r="D158" s="161">
        <v>2</v>
      </c>
      <c r="E158" s="152" t="s">
        <v>795</v>
      </c>
      <c r="F158" s="153">
        <v>700.58640000000003</v>
      </c>
      <c r="G158" s="152">
        <v>74.75</v>
      </c>
      <c r="H158" s="152">
        <v>78.260000000000005</v>
      </c>
      <c r="I158" s="162">
        <f t="shared" si="41"/>
        <v>1.0469565217391306</v>
      </c>
      <c r="J158" s="152">
        <v>0</v>
      </c>
      <c r="K158" s="162">
        <f t="shared" si="42"/>
        <v>0</v>
      </c>
      <c r="L158" s="153">
        <v>211.02</v>
      </c>
      <c r="M158" s="163">
        <f t="shared" si="43"/>
        <v>1.0469565217391306</v>
      </c>
      <c r="N158" s="153">
        <v>740.68020000000115</v>
      </c>
      <c r="O158" s="152">
        <v>3.32</v>
      </c>
      <c r="P158" s="154">
        <v>4.4414715719063545E-2</v>
      </c>
      <c r="Q158" s="361">
        <v>0.19000000000000528</v>
      </c>
      <c r="R158" s="154">
        <v>2.54180602006696E-3</v>
      </c>
      <c r="S158" s="153">
        <v>40.093800000001117</v>
      </c>
      <c r="T158" s="152" t="s">
        <v>576</v>
      </c>
      <c r="U158" s="152" t="s">
        <v>656</v>
      </c>
      <c r="V158" s="152"/>
      <c r="W158" s="158">
        <v>1</v>
      </c>
      <c r="X158" s="158" t="s">
        <v>794</v>
      </c>
    </row>
    <row r="159" spans="2:24">
      <c r="B159" s="811"/>
      <c r="C159" s="814"/>
      <c r="D159" s="161">
        <v>3</v>
      </c>
      <c r="E159" s="152" t="s">
        <v>362</v>
      </c>
      <c r="F159" s="153">
        <v>618</v>
      </c>
      <c r="G159" s="152">
        <v>3581</v>
      </c>
      <c r="H159" s="152">
        <v>3571</v>
      </c>
      <c r="I159" s="162">
        <f t="shared" si="41"/>
        <v>0.99720748394303271</v>
      </c>
      <c r="J159" s="152">
        <v>50</v>
      </c>
      <c r="K159" s="162">
        <f t="shared" si="42"/>
        <v>1.3962580284836637E-2</v>
      </c>
      <c r="L159" s="153">
        <v>15.45</v>
      </c>
      <c r="M159" s="163">
        <f t="shared" si="43"/>
        <v>1.0111700642278694</v>
      </c>
      <c r="N159" s="153">
        <v>618</v>
      </c>
      <c r="O159" s="152">
        <v>40</v>
      </c>
      <c r="P159" s="154">
        <v>1.1170064227869311E-2</v>
      </c>
      <c r="Q159" s="361">
        <v>0</v>
      </c>
      <c r="R159" s="154">
        <v>0</v>
      </c>
      <c r="S159" s="153">
        <v>0</v>
      </c>
      <c r="T159" s="152" t="s">
        <v>576</v>
      </c>
      <c r="U159" s="152" t="s">
        <v>220</v>
      </c>
      <c r="V159" s="152" t="s">
        <v>527</v>
      </c>
      <c r="W159" s="158">
        <v>1</v>
      </c>
      <c r="X159" s="158" t="s">
        <v>370</v>
      </c>
    </row>
    <row r="160" spans="2:24">
      <c r="B160" s="811"/>
      <c r="C160" s="814"/>
      <c r="D160" s="161">
        <v>4</v>
      </c>
      <c r="E160" s="152" t="s">
        <v>431</v>
      </c>
      <c r="F160" s="153">
        <v>367.3</v>
      </c>
      <c r="G160" s="152">
        <v>51.4</v>
      </c>
      <c r="H160" s="152">
        <v>53.4</v>
      </c>
      <c r="I160" s="162">
        <f t="shared" si="41"/>
        <v>1.038910505836576</v>
      </c>
      <c r="J160" s="152">
        <v>0</v>
      </c>
      <c r="K160" s="162">
        <f t="shared" si="42"/>
        <v>0</v>
      </c>
      <c r="L160" s="153">
        <v>183.65</v>
      </c>
      <c r="M160" s="163">
        <f t="shared" si="43"/>
        <v>1.038910505836576</v>
      </c>
      <c r="N160" s="153">
        <v>367.3</v>
      </c>
      <c r="O160" s="152">
        <v>2</v>
      </c>
      <c r="P160" s="154">
        <v>3.8910505836575876E-2</v>
      </c>
      <c r="Q160" s="361">
        <v>0</v>
      </c>
      <c r="R160" s="154">
        <v>0</v>
      </c>
      <c r="S160" s="153">
        <v>0</v>
      </c>
      <c r="T160" s="152" t="s">
        <v>576</v>
      </c>
      <c r="U160" s="152" t="s">
        <v>656</v>
      </c>
      <c r="V160" s="152"/>
      <c r="W160" s="158">
        <v>1</v>
      </c>
      <c r="X160" s="158" t="s">
        <v>415</v>
      </c>
    </row>
    <row r="161" spans="2:24">
      <c r="B161" s="811"/>
      <c r="C161" s="814"/>
      <c r="D161" s="161">
        <v>5</v>
      </c>
      <c r="E161" s="152" t="s">
        <v>701</v>
      </c>
      <c r="F161" s="153">
        <v>348.75</v>
      </c>
      <c r="G161" s="152">
        <v>4493</v>
      </c>
      <c r="H161" s="152">
        <v>4518</v>
      </c>
      <c r="I161" s="162">
        <f t="shared" si="41"/>
        <v>1.005564210994881</v>
      </c>
      <c r="J161" s="152">
        <v>0</v>
      </c>
      <c r="K161" s="162">
        <f t="shared" si="42"/>
        <v>0</v>
      </c>
      <c r="L161" s="153">
        <v>13.95</v>
      </c>
      <c r="M161" s="163">
        <f t="shared" si="43"/>
        <v>1.005564210994881</v>
      </c>
      <c r="N161" s="153">
        <v>348.75</v>
      </c>
      <c r="O161" s="152">
        <v>25</v>
      </c>
      <c r="P161" s="154">
        <v>5.5642109948809259E-3</v>
      </c>
      <c r="Q161" s="361">
        <v>0</v>
      </c>
      <c r="R161" s="154">
        <v>0</v>
      </c>
      <c r="S161" s="153">
        <v>0</v>
      </c>
      <c r="T161" s="152" t="s">
        <v>576</v>
      </c>
      <c r="U161" s="152" t="s">
        <v>367</v>
      </c>
      <c r="V161" s="152" t="s">
        <v>662</v>
      </c>
      <c r="W161" s="158">
        <v>1</v>
      </c>
      <c r="X161" s="158" t="s">
        <v>703</v>
      </c>
    </row>
    <row r="162" spans="2:24">
      <c r="B162" s="811"/>
      <c r="C162" s="814"/>
      <c r="D162" s="161">
        <v>6</v>
      </c>
      <c r="E162" s="152" t="s">
        <v>693</v>
      </c>
      <c r="F162" s="153">
        <v>348.45</v>
      </c>
      <c r="G162" s="152">
        <v>8817</v>
      </c>
      <c r="H162" s="152">
        <v>9120</v>
      </c>
      <c r="I162" s="162">
        <f t="shared" si="41"/>
        <v>1.0343654304185097</v>
      </c>
      <c r="J162" s="152">
        <v>0</v>
      </c>
      <c r="K162" s="162">
        <f t="shared" si="42"/>
        <v>0</v>
      </c>
      <c r="L162" s="153">
        <v>1.1499999999999999</v>
      </c>
      <c r="M162" s="163">
        <f t="shared" si="43"/>
        <v>1.0343654304185097</v>
      </c>
      <c r="N162" s="153">
        <v>348.45</v>
      </c>
      <c r="O162" s="152">
        <v>303</v>
      </c>
      <c r="P162" s="154">
        <v>3.4365430418509695E-2</v>
      </c>
      <c r="Q162" s="361">
        <v>0</v>
      </c>
      <c r="R162" s="154">
        <v>0</v>
      </c>
      <c r="S162" s="153">
        <v>0</v>
      </c>
      <c r="T162" s="152" t="s">
        <v>576</v>
      </c>
      <c r="U162" s="152" t="s">
        <v>656</v>
      </c>
      <c r="V162" s="152"/>
      <c r="W162" s="158">
        <v>1</v>
      </c>
      <c r="X162" s="158" t="s">
        <v>672</v>
      </c>
    </row>
    <row r="163" spans="2:24">
      <c r="B163" s="811"/>
      <c r="C163" s="814"/>
      <c r="D163" s="161">
        <v>7</v>
      </c>
      <c r="E163" s="152" t="s">
        <v>432</v>
      </c>
      <c r="F163" s="153">
        <v>325.01760000000002</v>
      </c>
      <c r="G163" s="152">
        <v>41.52</v>
      </c>
      <c r="H163" s="152">
        <v>42.8</v>
      </c>
      <c r="I163" s="162">
        <f t="shared" si="41"/>
        <v>1.0308285163776492</v>
      </c>
      <c r="J163" s="152">
        <v>0</v>
      </c>
      <c r="K163" s="162">
        <f t="shared" si="42"/>
        <v>0</v>
      </c>
      <c r="L163" s="153">
        <v>253.92</v>
      </c>
      <c r="M163" s="163">
        <f t="shared" si="43"/>
        <v>1.0308285163776492</v>
      </c>
      <c r="N163" s="153">
        <v>325.01759999999848</v>
      </c>
      <c r="O163" s="152">
        <v>1.28</v>
      </c>
      <c r="P163" s="154">
        <v>3.0828516377649325E-2</v>
      </c>
      <c r="Q163" s="361">
        <v>-5.9952043329758453E-15</v>
      </c>
      <c r="R163" s="154">
        <v>-1.4439316794257815E-16</v>
      </c>
      <c r="S163" s="153">
        <v>-1.5223022842292265E-12</v>
      </c>
      <c r="T163" s="152" t="s">
        <v>576</v>
      </c>
      <c r="U163" s="152" t="s">
        <v>656</v>
      </c>
      <c r="V163" s="152"/>
      <c r="W163" s="158">
        <v>1</v>
      </c>
      <c r="X163" s="158" t="s">
        <v>415</v>
      </c>
    </row>
    <row r="164" spans="2:24">
      <c r="B164" s="811"/>
      <c r="C164" s="814"/>
      <c r="D164" s="161">
        <v>8</v>
      </c>
      <c r="E164" s="152" t="s">
        <v>525</v>
      </c>
      <c r="F164" s="153">
        <v>308.09039999999999</v>
      </c>
      <c r="G164" s="152">
        <v>26.09</v>
      </c>
      <c r="H164" s="152">
        <v>27.33</v>
      </c>
      <c r="I164" s="162">
        <f t="shared" si="41"/>
        <v>1.0475277884246836</v>
      </c>
      <c r="J164" s="152">
        <v>0</v>
      </c>
      <c r="K164" s="162">
        <f t="shared" si="42"/>
        <v>0</v>
      </c>
      <c r="L164" s="153">
        <v>248.46</v>
      </c>
      <c r="M164" s="163">
        <f t="shared" si="43"/>
        <v>1.0475277884246836</v>
      </c>
      <c r="N164" s="153">
        <v>308.09039999999965</v>
      </c>
      <c r="O164" s="152">
        <v>1.24</v>
      </c>
      <c r="P164" s="154">
        <v>4.752778842468379E-2</v>
      </c>
      <c r="Q164" s="361">
        <v>0</v>
      </c>
      <c r="R164" s="154">
        <v>0</v>
      </c>
      <c r="S164" s="153">
        <v>0</v>
      </c>
      <c r="T164" s="152" t="s">
        <v>576</v>
      </c>
      <c r="U164" s="152" t="s">
        <v>656</v>
      </c>
      <c r="V164" s="152"/>
      <c r="W164" s="158">
        <v>1</v>
      </c>
      <c r="X164" s="158" t="s">
        <v>371</v>
      </c>
    </row>
    <row r="165" spans="2:24">
      <c r="B165" s="811"/>
      <c r="C165" s="814"/>
      <c r="D165" s="161">
        <v>9</v>
      </c>
      <c r="E165" s="152" t="s">
        <v>681</v>
      </c>
      <c r="F165" s="153">
        <v>290.34089999999998</v>
      </c>
      <c r="G165" s="152">
        <v>58.62</v>
      </c>
      <c r="H165" s="152">
        <v>58.93</v>
      </c>
      <c r="I165" s="162">
        <f t="shared" si="41"/>
        <v>1.0052882975093824</v>
      </c>
      <c r="J165" s="152">
        <v>2</v>
      </c>
      <c r="K165" s="162">
        <f t="shared" si="42"/>
        <v>3.41180484476288E-2</v>
      </c>
      <c r="L165" s="153">
        <v>169.79</v>
      </c>
      <c r="M165" s="163">
        <f t="shared" si="43"/>
        <v>1.0394063459570113</v>
      </c>
      <c r="N165" s="153">
        <v>392.21490000000034</v>
      </c>
      <c r="O165" s="152">
        <v>1.71</v>
      </c>
      <c r="P165" s="154">
        <v>2.9170931422722621E-2</v>
      </c>
      <c r="Q165" s="361">
        <v>0.60000000000000231</v>
      </c>
      <c r="R165" s="154">
        <v>1.0235414534288679E-2</v>
      </c>
      <c r="S165" s="153">
        <v>101.87400000000039</v>
      </c>
      <c r="T165" s="152" t="s">
        <v>576</v>
      </c>
      <c r="U165" s="152" t="s">
        <v>656</v>
      </c>
      <c r="V165" s="152"/>
      <c r="W165" s="158">
        <v>1</v>
      </c>
      <c r="X165" s="158" t="s">
        <v>671</v>
      </c>
    </row>
    <row r="166" spans="2:24">
      <c r="B166" s="812"/>
      <c r="C166" s="815"/>
      <c r="D166" s="161">
        <v>10</v>
      </c>
      <c r="E166" s="152" t="s">
        <v>691</v>
      </c>
      <c r="F166" s="153">
        <v>284.93920000000003</v>
      </c>
      <c r="G166" s="152">
        <v>39.19</v>
      </c>
      <c r="H166" s="152">
        <v>39.36</v>
      </c>
      <c r="I166" s="162">
        <f t="shared" si="41"/>
        <v>1.0043378412860424</v>
      </c>
      <c r="J166" s="152">
        <v>1.61</v>
      </c>
      <c r="K166" s="162">
        <f t="shared" si="42"/>
        <v>4.1081908650165866E-2</v>
      </c>
      <c r="L166" s="153">
        <v>187.46</v>
      </c>
      <c r="M166" s="163">
        <f t="shared" si="43"/>
        <v>1.0454197499362083</v>
      </c>
      <c r="N166" s="153">
        <v>333.67880000000025</v>
      </c>
      <c r="O166" s="152">
        <v>1.52</v>
      </c>
      <c r="P166" s="154">
        <v>3.878540443990814E-2</v>
      </c>
      <c r="Q166" s="361">
        <v>0.26000000000000112</v>
      </c>
      <c r="R166" s="154">
        <v>6.6343454963001059E-3</v>
      </c>
      <c r="S166" s="153">
        <v>48.739600000000209</v>
      </c>
      <c r="T166" s="152" t="s">
        <v>576</v>
      </c>
      <c r="U166" s="152" t="s">
        <v>656</v>
      </c>
      <c r="V166" s="152"/>
      <c r="W166" s="158">
        <v>1</v>
      </c>
      <c r="X166" s="158" t="s">
        <v>689</v>
      </c>
    </row>
    <row r="167" spans="2:24">
      <c r="B167" s="810">
        <f t="shared" si="39"/>
        <v>45974</v>
      </c>
      <c r="C167" s="813" t="str">
        <f t="shared" ref="C167" si="47">CHOOSE(WEEKDAY(B167,2),"一","二","三","四","五","六","日")</f>
        <v>四</v>
      </c>
      <c r="D167" s="161">
        <v>1</v>
      </c>
      <c r="E167" s="152" t="s">
        <v>701</v>
      </c>
      <c r="F167" s="153">
        <v>906.75</v>
      </c>
      <c r="G167" s="152">
        <v>3915</v>
      </c>
      <c r="H167" s="152">
        <v>3980</v>
      </c>
      <c r="I167" s="162">
        <f t="shared" si="41"/>
        <v>1.016602809706258</v>
      </c>
      <c r="J167" s="152">
        <v>0</v>
      </c>
      <c r="K167" s="162">
        <f t="shared" si="42"/>
        <v>0</v>
      </c>
      <c r="L167" s="153">
        <v>13.95</v>
      </c>
      <c r="M167" s="163">
        <f t="shared" si="43"/>
        <v>1.016602809706258</v>
      </c>
      <c r="N167" s="153">
        <v>906.75</v>
      </c>
      <c r="O167" s="152">
        <v>65</v>
      </c>
      <c r="P167" s="154">
        <v>1.6602809706257982E-2</v>
      </c>
      <c r="Q167" s="361">
        <v>0</v>
      </c>
      <c r="R167" s="154">
        <v>0</v>
      </c>
      <c r="S167" s="153">
        <v>0</v>
      </c>
      <c r="T167" s="152" t="s">
        <v>576</v>
      </c>
      <c r="U167" s="152" t="s">
        <v>367</v>
      </c>
      <c r="V167" s="152" t="s">
        <v>662</v>
      </c>
      <c r="W167" s="158">
        <v>1</v>
      </c>
      <c r="X167" s="158" t="s">
        <v>703</v>
      </c>
    </row>
    <row r="168" spans="2:24">
      <c r="B168" s="811"/>
      <c r="C168" s="814"/>
      <c r="D168" s="161">
        <v>2</v>
      </c>
      <c r="E168" s="152" t="s">
        <v>362</v>
      </c>
      <c r="F168" s="153">
        <v>463.5</v>
      </c>
      <c r="G168" s="152">
        <v>3463</v>
      </c>
      <c r="H168" s="152">
        <v>3423</v>
      </c>
      <c r="I168" s="162">
        <f t="shared" si="41"/>
        <v>0.98844932139763209</v>
      </c>
      <c r="J168" s="152">
        <v>70</v>
      </c>
      <c r="K168" s="162">
        <f t="shared" si="42"/>
        <v>2.0213687554143805E-2</v>
      </c>
      <c r="L168" s="153">
        <v>15.45</v>
      </c>
      <c r="M168" s="163">
        <f t="shared" si="43"/>
        <v>1.0086630089517759</v>
      </c>
      <c r="N168" s="153">
        <v>463.5</v>
      </c>
      <c r="O168" s="152">
        <v>30</v>
      </c>
      <c r="P168" s="154">
        <v>8.6630089517759166E-3</v>
      </c>
      <c r="Q168" s="361">
        <v>0</v>
      </c>
      <c r="R168" s="154">
        <v>0</v>
      </c>
      <c r="S168" s="153">
        <v>0</v>
      </c>
      <c r="T168" s="152" t="s">
        <v>576</v>
      </c>
      <c r="U168" s="152" t="s">
        <v>220</v>
      </c>
      <c r="V168" s="152" t="s">
        <v>527</v>
      </c>
      <c r="W168" s="158">
        <v>1</v>
      </c>
      <c r="X168" s="158" t="s">
        <v>370</v>
      </c>
    </row>
    <row r="169" spans="2:24">
      <c r="B169" s="811"/>
      <c r="C169" s="814"/>
      <c r="D169" s="161">
        <v>3</v>
      </c>
      <c r="E169" s="152" t="s">
        <v>693</v>
      </c>
      <c r="F169" s="153">
        <v>413.99999999999994</v>
      </c>
      <c r="G169" s="152">
        <v>7530</v>
      </c>
      <c r="H169" s="152">
        <v>7890</v>
      </c>
      <c r="I169" s="162">
        <f t="shared" si="41"/>
        <v>1.047808764940239</v>
      </c>
      <c r="J169" s="152">
        <v>0</v>
      </c>
      <c r="K169" s="162">
        <f t="shared" si="42"/>
        <v>0</v>
      </c>
      <c r="L169" s="153">
        <v>1.1499999999999999</v>
      </c>
      <c r="M169" s="163">
        <f t="shared" si="43"/>
        <v>1.047808764940239</v>
      </c>
      <c r="N169" s="153">
        <v>413.99999999999994</v>
      </c>
      <c r="O169" s="152">
        <v>360</v>
      </c>
      <c r="P169" s="154">
        <v>4.7808764940239043E-2</v>
      </c>
      <c r="Q169" s="361">
        <v>0</v>
      </c>
      <c r="R169" s="154">
        <v>0</v>
      </c>
      <c r="S169" s="153">
        <v>0</v>
      </c>
      <c r="T169" s="152" t="s">
        <v>576</v>
      </c>
      <c r="U169" s="152" t="s">
        <v>656</v>
      </c>
      <c r="V169" s="152"/>
      <c r="W169" s="158">
        <v>1</v>
      </c>
      <c r="X169" s="158" t="s">
        <v>672</v>
      </c>
    </row>
    <row r="170" spans="2:24">
      <c r="B170" s="811"/>
      <c r="C170" s="814"/>
      <c r="D170" s="161">
        <v>4</v>
      </c>
      <c r="E170" s="152" t="s">
        <v>692</v>
      </c>
      <c r="F170" s="153">
        <v>400.34279999999995</v>
      </c>
      <c r="G170" s="152">
        <v>82.5</v>
      </c>
      <c r="H170" s="152">
        <v>86.35</v>
      </c>
      <c r="I170" s="162">
        <f t="shared" si="41"/>
        <v>1.0466666666666666</v>
      </c>
      <c r="J170" s="152">
        <v>0</v>
      </c>
      <c r="K170" s="162">
        <f t="shared" si="42"/>
        <v>0</v>
      </c>
      <c r="L170" s="153">
        <v>139.97999999999999</v>
      </c>
      <c r="M170" s="163">
        <f t="shared" si="43"/>
        <v>1.0466666666666666</v>
      </c>
      <c r="N170" s="153">
        <v>538.92299999999921</v>
      </c>
      <c r="O170" s="152">
        <v>2.86</v>
      </c>
      <c r="P170" s="154">
        <v>3.4666666666666665E-2</v>
      </c>
      <c r="Q170" s="361">
        <v>0.98999999999999444</v>
      </c>
      <c r="R170" s="154">
        <v>1.1999999999999933E-2</v>
      </c>
      <c r="S170" s="153">
        <v>138.58019999999922</v>
      </c>
      <c r="T170" s="152" t="s">
        <v>576</v>
      </c>
      <c r="U170" s="152" t="s">
        <v>656</v>
      </c>
      <c r="V170" s="152"/>
      <c r="W170" s="158">
        <v>1</v>
      </c>
      <c r="X170" s="158" t="s">
        <v>689</v>
      </c>
    </row>
    <row r="171" spans="2:24">
      <c r="B171" s="811"/>
      <c r="C171" s="814"/>
      <c r="D171" s="161">
        <v>5</v>
      </c>
      <c r="E171" s="152" t="s">
        <v>582</v>
      </c>
      <c r="F171" s="153">
        <v>383.62410000000006</v>
      </c>
      <c r="G171" s="152">
        <v>245.17</v>
      </c>
      <c r="H171" s="152">
        <v>247.6</v>
      </c>
      <c r="I171" s="162">
        <f t="shared" si="41"/>
        <v>1.00991148998654</v>
      </c>
      <c r="J171" s="152">
        <v>0</v>
      </c>
      <c r="K171" s="162">
        <f t="shared" si="42"/>
        <v>0</v>
      </c>
      <c r="L171" s="153">
        <v>157.87</v>
      </c>
      <c r="M171" s="163">
        <f t="shared" si="43"/>
        <v>1.00991148998654</v>
      </c>
      <c r="N171" s="153">
        <v>383.62410000000108</v>
      </c>
      <c r="O171" s="152">
        <v>2.4300000000000002</v>
      </c>
      <c r="P171" s="154">
        <v>9.9114899865399529E-3</v>
      </c>
      <c r="Q171" s="361">
        <v>6.6613381477509392E-15</v>
      </c>
      <c r="R171" s="154">
        <v>2.7170282447897131E-17</v>
      </c>
      <c r="S171" s="153">
        <v>1.0516254533854409E-12</v>
      </c>
      <c r="T171" s="152" t="s">
        <v>576</v>
      </c>
      <c r="U171" s="152" t="s">
        <v>656</v>
      </c>
      <c r="V171" s="152"/>
      <c r="W171" s="158">
        <v>1</v>
      </c>
      <c r="X171" s="158" t="s">
        <v>371</v>
      </c>
    </row>
    <row r="172" spans="2:24">
      <c r="B172" s="811"/>
      <c r="C172" s="814"/>
      <c r="D172" s="161">
        <v>6</v>
      </c>
      <c r="E172" s="152" t="s">
        <v>720</v>
      </c>
      <c r="F172" s="153">
        <v>363.22</v>
      </c>
      <c r="G172" s="152">
        <v>81.58</v>
      </c>
      <c r="H172" s="152">
        <v>83.6</v>
      </c>
      <c r="I172" s="162">
        <f t="shared" si="41"/>
        <v>1.0247609708261829</v>
      </c>
      <c r="J172" s="152">
        <v>0</v>
      </c>
      <c r="K172" s="162">
        <f t="shared" si="42"/>
        <v>0</v>
      </c>
      <c r="L172" s="153">
        <v>181.61</v>
      </c>
      <c r="M172" s="163">
        <f t="shared" si="43"/>
        <v>1.0247609708261829</v>
      </c>
      <c r="N172" s="153">
        <v>366.8521999999993</v>
      </c>
      <c r="O172" s="152">
        <v>2</v>
      </c>
      <c r="P172" s="154">
        <v>2.4515812699190977E-2</v>
      </c>
      <c r="Q172" s="361">
        <v>1.9999999999996021E-2</v>
      </c>
      <c r="R172" s="154">
        <v>2.4515812699186102E-4</v>
      </c>
      <c r="S172" s="153">
        <v>3.6321999999992776</v>
      </c>
      <c r="T172" s="152" t="s">
        <v>576</v>
      </c>
      <c r="U172" s="152" t="s">
        <v>656</v>
      </c>
      <c r="V172" s="152"/>
      <c r="W172" s="158">
        <v>1</v>
      </c>
      <c r="X172" s="158" t="s">
        <v>716</v>
      </c>
    </row>
    <row r="173" spans="2:24">
      <c r="B173" s="811"/>
      <c r="C173" s="814"/>
      <c r="D173" s="161">
        <v>7</v>
      </c>
      <c r="E173" s="152" t="s">
        <v>677</v>
      </c>
      <c r="F173" s="153">
        <v>345.61360000000002</v>
      </c>
      <c r="G173" s="152">
        <v>37</v>
      </c>
      <c r="H173" s="152">
        <v>38.64</v>
      </c>
      <c r="I173" s="162">
        <f t="shared" si="41"/>
        <v>1.0443243243243243</v>
      </c>
      <c r="J173" s="152">
        <v>0</v>
      </c>
      <c r="K173" s="162">
        <f t="shared" si="42"/>
        <v>0</v>
      </c>
      <c r="L173" s="153">
        <v>210.74</v>
      </c>
      <c r="M173" s="163">
        <f t="shared" si="43"/>
        <v>1.0443243243243243</v>
      </c>
      <c r="N173" s="153">
        <v>345.61360000000013</v>
      </c>
      <c r="O173" s="152">
        <v>1.64</v>
      </c>
      <c r="P173" s="154">
        <v>4.4324324324324323E-2</v>
      </c>
      <c r="Q173" s="361">
        <v>0</v>
      </c>
      <c r="R173" s="154">
        <v>0</v>
      </c>
      <c r="S173" s="153">
        <v>0</v>
      </c>
      <c r="T173" s="152" t="s">
        <v>576</v>
      </c>
      <c r="U173" s="152" t="s">
        <v>656</v>
      </c>
      <c r="V173" s="152"/>
      <c r="W173" s="158">
        <v>1</v>
      </c>
      <c r="X173" s="158" t="s">
        <v>663</v>
      </c>
    </row>
    <row r="174" spans="2:24">
      <c r="B174" s="811"/>
      <c r="C174" s="814"/>
      <c r="D174" s="161">
        <v>8</v>
      </c>
      <c r="E174" s="152" t="s">
        <v>691</v>
      </c>
      <c r="F174" s="153">
        <v>343.05180000000001</v>
      </c>
      <c r="G174" s="152">
        <v>31.63</v>
      </c>
      <c r="H174" s="152">
        <v>31.62</v>
      </c>
      <c r="I174" s="162">
        <f t="shared" si="41"/>
        <v>0.99968384445147018</v>
      </c>
      <c r="J174" s="152">
        <v>1.84</v>
      </c>
      <c r="K174" s="162">
        <f t="shared" si="42"/>
        <v>5.8172620929497314E-2</v>
      </c>
      <c r="L174" s="153">
        <v>187.46</v>
      </c>
      <c r="M174" s="163">
        <f t="shared" si="43"/>
        <v>1.0578564653809674</v>
      </c>
      <c r="N174" s="153">
        <v>343.05180000000036</v>
      </c>
      <c r="O174" s="152">
        <v>1.83</v>
      </c>
      <c r="P174" s="154">
        <v>5.7856465380967441E-2</v>
      </c>
      <c r="Q174" s="361">
        <v>1.7763568394002505E-15</v>
      </c>
      <c r="R174" s="154">
        <v>5.6160507094538429E-17</v>
      </c>
      <c r="S174" s="153">
        <v>3.3299585311397097E-13</v>
      </c>
      <c r="T174" s="152" t="s">
        <v>576</v>
      </c>
      <c r="U174" s="152" t="s">
        <v>656</v>
      </c>
      <c r="V174" s="152"/>
      <c r="W174" s="158">
        <v>1</v>
      </c>
      <c r="X174" s="158" t="s">
        <v>689</v>
      </c>
    </row>
    <row r="175" spans="2:24">
      <c r="B175" s="811"/>
      <c r="C175" s="814"/>
      <c r="D175" s="161">
        <v>9</v>
      </c>
      <c r="E175" s="152" t="s">
        <v>431</v>
      </c>
      <c r="F175" s="153">
        <v>330.57</v>
      </c>
      <c r="G175" s="152">
        <v>44.3</v>
      </c>
      <c r="H175" s="152">
        <v>46.1</v>
      </c>
      <c r="I175" s="162">
        <f t="shared" si="41"/>
        <v>1.0406320541760723</v>
      </c>
      <c r="J175" s="152">
        <v>0</v>
      </c>
      <c r="K175" s="162">
        <f t="shared" si="42"/>
        <v>0</v>
      </c>
      <c r="L175" s="153">
        <v>183.65</v>
      </c>
      <c r="M175" s="163">
        <f t="shared" si="43"/>
        <v>1.0406320541760723</v>
      </c>
      <c r="N175" s="153">
        <v>330.57000000000079</v>
      </c>
      <c r="O175" s="152">
        <v>1.8</v>
      </c>
      <c r="P175" s="154">
        <v>4.0632054176072241E-2</v>
      </c>
      <c r="Q175" s="361">
        <v>4.2188474935755949E-15</v>
      </c>
      <c r="R175" s="154">
        <v>9.5233577733083406E-17</v>
      </c>
      <c r="S175" s="153">
        <v>7.7479134219515797E-13</v>
      </c>
      <c r="T175" s="152" t="s">
        <v>576</v>
      </c>
      <c r="U175" s="152" t="s">
        <v>656</v>
      </c>
      <c r="V175" s="152"/>
      <c r="W175" s="158">
        <v>1</v>
      </c>
      <c r="X175" s="158" t="s">
        <v>415</v>
      </c>
    </row>
    <row r="176" spans="2:24">
      <c r="B176" s="812"/>
      <c r="C176" s="815"/>
      <c r="D176" s="161">
        <v>10</v>
      </c>
      <c r="E176" s="152" t="s">
        <v>800</v>
      </c>
      <c r="F176" s="153">
        <v>323.97399999999999</v>
      </c>
      <c r="G176" s="152">
        <v>47.12</v>
      </c>
      <c r="H176" s="152">
        <v>48.58</v>
      </c>
      <c r="I176" s="162">
        <f t="shared" si="41"/>
        <v>1.0309847198641766</v>
      </c>
      <c r="J176" s="152">
        <v>0</v>
      </c>
      <c r="K176" s="162">
        <f t="shared" si="42"/>
        <v>0</v>
      </c>
      <c r="L176" s="153">
        <v>221.9</v>
      </c>
      <c r="M176" s="163">
        <f t="shared" si="43"/>
        <v>1.0309847198641766</v>
      </c>
      <c r="N176" s="153">
        <v>323.97400000000022</v>
      </c>
      <c r="O176" s="152">
        <v>1.46</v>
      </c>
      <c r="P176" s="154">
        <v>3.0984719864176571E-2</v>
      </c>
      <c r="Q176" s="361">
        <v>0</v>
      </c>
      <c r="R176" s="154">
        <v>0</v>
      </c>
      <c r="S176" s="153">
        <v>0</v>
      </c>
      <c r="T176" s="152" t="s">
        <v>576</v>
      </c>
      <c r="U176" s="152" t="s">
        <v>656</v>
      </c>
      <c r="V176" s="152"/>
      <c r="W176" s="158">
        <v>1</v>
      </c>
      <c r="X176" s="158" t="s">
        <v>794</v>
      </c>
    </row>
    <row r="177" spans="2:24">
      <c r="B177" s="810">
        <f t="shared" ref="B177" si="48">B167+1</f>
        <v>45975</v>
      </c>
      <c r="C177" s="813" t="str">
        <f t="shared" ref="C177" si="49">CHOOSE(WEEKDAY(B177,2),"一","二","三","四","五","六","日")</f>
        <v>五</v>
      </c>
      <c r="D177" s="161">
        <v>1</v>
      </c>
      <c r="E177" s="152" t="s">
        <v>720</v>
      </c>
      <c r="F177" s="153">
        <v>528.4851000000001</v>
      </c>
      <c r="G177" s="152">
        <v>62.42</v>
      </c>
      <c r="H177" s="152">
        <v>65.33</v>
      </c>
      <c r="I177" s="162">
        <f t="shared" si="41"/>
        <v>1.0466196731816726</v>
      </c>
      <c r="J177" s="152">
        <v>0</v>
      </c>
      <c r="K177" s="162">
        <f t="shared" si="42"/>
        <v>0</v>
      </c>
      <c r="L177" s="153">
        <v>181.61</v>
      </c>
      <c r="M177" s="163">
        <f t="shared" si="43"/>
        <v>1.0466196731816726</v>
      </c>
      <c r="N177" s="153">
        <v>528.48509999999942</v>
      </c>
      <c r="O177" s="152">
        <v>2.91</v>
      </c>
      <c r="P177" s="154">
        <v>4.6619673181672538E-2</v>
      </c>
      <c r="Q177" s="361">
        <v>-3.5527136788005009E-15</v>
      </c>
      <c r="R177" s="154">
        <v>-5.6916271688569379E-17</v>
      </c>
      <c r="S177" s="153">
        <v>-6.4520833120695902E-13</v>
      </c>
      <c r="T177" s="152" t="s">
        <v>576</v>
      </c>
      <c r="U177" s="152" t="s">
        <v>656</v>
      </c>
      <c r="V177" s="152"/>
      <c r="W177" s="158">
        <v>1</v>
      </c>
      <c r="X177" s="158" t="s">
        <v>716</v>
      </c>
    </row>
    <row r="178" spans="2:24">
      <c r="B178" s="811"/>
      <c r="C178" s="814"/>
      <c r="D178" s="161">
        <v>2</v>
      </c>
      <c r="E178" s="152" t="s">
        <v>362</v>
      </c>
      <c r="F178" s="153">
        <v>494.4</v>
      </c>
      <c r="G178" s="152">
        <v>2612</v>
      </c>
      <c r="H178" s="152">
        <v>2644</v>
      </c>
      <c r="I178" s="162">
        <f t="shared" si="41"/>
        <v>1.0122511485451762</v>
      </c>
      <c r="J178" s="152">
        <v>0</v>
      </c>
      <c r="K178" s="162">
        <f t="shared" si="42"/>
        <v>0</v>
      </c>
      <c r="L178" s="153">
        <v>15.45</v>
      </c>
      <c r="M178" s="163">
        <f t="shared" si="43"/>
        <v>1.0122511485451762</v>
      </c>
      <c r="N178" s="153">
        <v>494.4</v>
      </c>
      <c r="O178" s="152">
        <v>32</v>
      </c>
      <c r="P178" s="154">
        <v>1.2251148545176111E-2</v>
      </c>
      <c r="Q178" s="361">
        <v>0</v>
      </c>
      <c r="R178" s="154">
        <v>0</v>
      </c>
      <c r="S178" s="153">
        <v>0</v>
      </c>
      <c r="T178" s="152" t="s">
        <v>576</v>
      </c>
      <c r="U178" s="152" t="s">
        <v>220</v>
      </c>
      <c r="V178" s="152" t="s">
        <v>527</v>
      </c>
      <c r="W178" s="158">
        <v>1</v>
      </c>
      <c r="X178" s="158" t="s">
        <v>370</v>
      </c>
    </row>
    <row r="179" spans="2:24">
      <c r="B179" s="811"/>
      <c r="C179" s="814"/>
      <c r="D179" s="161">
        <v>3</v>
      </c>
      <c r="E179" s="152" t="s">
        <v>795</v>
      </c>
      <c r="F179" s="153">
        <v>468.46440000000007</v>
      </c>
      <c r="G179" s="152">
        <v>53.74</v>
      </c>
      <c r="H179" s="152">
        <v>55.96</v>
      </c>
      <c r="I179" s="162">
        <f t="shared" si="41"/>
        <v>1.0413100111648679</v>
      </c>
      <c r="J179" s="152">
        <v>0</v>
      </c>
      <c r="K179" s="162">
        <f t="shared" si="42"/>
        <v>0</v>
      </c>
      <c r="L179" s="153">
        <v>211.02</v>
      </c>
      <c r="M179" s="163">
        <f t="shared" si="43"/>
        <v>1.0413100111648679</v>
      </c>
      <c r="N179" s="153">
        <v>468.46439999999978</v>
      </c>
      <c r="O179" s="152">
        <v>2.2200000000000002</v>
      </c>
      <c r="P179" s="154">
        <v>4.1310011164867884E-2</v>
      </c>
      <c r="Q179" s="361">
        <v>0</v>
      </c>
      <c r="R179" s="154">
        <v>0</v>
      </c>
      <c r="S179" s="153">
        <v>0</v>
      </c>
      <c r="T179" s="152" t="s">
        <v>576</v>
      </c>
      <c r="U179" s="152" t="s">
        <v>656</v>
      </c>
      <c r="V179" s="152"/>
      <c r="W179" s="158">
        <v>1</v>
      </c>
      <c r="X179" s="158" t="s">
        <v>794</v>
      </c>
    </row>
    <row r="180" spans="2:24">
      <c r="B180" s="811"/>
      <c r="C180" s="814"/>
      <c r="D180" s="161">
        <v>4</v>
      </c>
      <c r="E180" s="152" t="s">
        <v>796</v>
      </c>
      <c r="F180" s="153">
        <v>299.25599999999997</v>
      </c>
      <c r="G180" s="152">
        <v>62.01</v>
      </c>
      <c r="H180" s="152">
        <v>64.97</v>
      </c>
      <c r="I180" s="162">
        <f t="shared" si="41"/>
        <v>1.0477342364134816</v>
      </c>
      <c r="J180" s="152">
        <v>0</v>
      </c>
      <c r="K180" s="162">
        <f t="shared" si="42"/>
        <v>0</v>
      </c>
      <c r="L180" s="153">
        <v>101.1</v>
      </c>
      <c r="M180" s="163">
        <f t="shared" si="43"/>
        <v>1.0477342364134816</v>
      </c>
      <c r="N180" s="153">
        <v>299.25600000000009</v>
      </c>
      <c r="O180" s="152">
        <v>2.96</v>
      </c>
      <c r="P180" s="154">
        <v>4.77342364134817E-2</v>
      </c>
      <c r="Q180" s="361">
        <v>0</v>
      </c>
      <c r="R180" s="154">
        <v>0</v>
      </c>
      <c r="S180" s="153">
        <v>0</v>
      </c>
      <c r="T180" s="152" t="s">
        <v>576</v>
      </c>
      <c r="U180" s="152" t="s">
        <v>656</v>
      </c>
      <c r="V180" s="152"/>
      <c r="W180" s="158">
        <v>1</v>
      </c>
      <c r="X180" s="158" t="s">
        <v>794</v>
      </c>
    </row>
    <row r="181" spans="2:24">
      <c r="B181" s="811"/>
      <c r="C181" s="814"/>
      <c r="D181" s="161">
        <v>5</v>
      </c>
      <c r="E181" s="152" t="s">
        <v>681</v>
      </c>
      <c r="F181" s="153">
        <v>268.26819999999998</v>
      </c>
      <c r="G181" s="152">
        <v>34.64</v>
      </c>
      <c r="H181" s="152">
        <v>36.22</v>
      </c>
      <c r="I181" s="162">
        <f t="shared" si="41"/>
        <v>1.0456120092378753</v>
      </c>
      <c r="J181" s="152">
        <v>0</v>
      </c>
      <c r="K181" s="162">
        <f t="shared" si="42"/>
        <v>0</v>
      </c>
      <c r="L181" s="153">
        <v>169.79</v>
      </c>
      <c r="M181" s="163">
        <f t="shared" si="43"/>
        <v>1.0456120092378753</v>
      </c>
      <c r="N181" s="153">
        <v>268.26819999999969</v>
      </c>
      <c r="O181" s="152">
        <v>1.58</v>
      </c>
      <c r="P181" s="154">
        <v>4.5612009237875291E-2</v>
      </c>
      <c r="Q181" s="361">
        <v>-1.7763568394002505E-15</v>
      </c>
      <c r="R181" s="154">
        <v>-5.1280509220561501E-17</v>
      </c>
      <c r="S181" s="153">
        <v>-3.0160762776176851E-13</v>
      </c>
      <c r="T181" s="152" t="s">
        <v>576</v>
      </c>
      <c r="U181" s="152" t="s">
        <v>656</v>
      </c>
      <c r="V181" s="152"/>
      <c r="W181" s="158">
        <v>1</v>
      </c>
      <c r="X181" s="158" t="s">
        <v>671</v>
      </c>
    </row>
    <row r="182" spans="2:24">
      <c r="B182" s="811"/>
      <c r="C182" s="814"/>
      <c r="D182" s="161">
        <v>6</v>
      </c>
      <c r="E182" s="152" t="s">
        <v>677</v>
      </c>
      <c r="F182" s="153">
        <v>246.5658</v>
      </c>
      <c r="G182" s="152">
        <v>31.31</v>
      </c>
      <c r="H182" s="152">
        <v>32.479999999999997</v>
      </c>
      <c r="I182" s="162">
        <f t="shared" si="41"/>
        <v>1.0373682529543276</v>
      </c>
      <c r="J182" s="152">
        <v>0</v>
      </c>
      <c r="K182" s="162">
        <f t="shared" si="42"/>
        <v>0</v>
      </c>
      <c r="L182" s="153">
        <v>210.74</v>
      </c>
      <c r="M182" s="163">
        <f t="shared" si="43"/>
        <v>1.0373682529543276</v>
      </c>
      <c r="N182" s="153">
        <v>246.56579999999963</v>
      </c>
      <c r="O182" s="152">
        <v>1.17</v>
      </c>
      <c r="P182" s="154">
        <v>3.7368252954327691E-2</v>
      </c>
      <c r="Q182" s="361">
        <v>-1.7763568394002505E-15</v>
      </c>
      <c r="R182" s="154">
        <v>-5.6734488642614194E-17</v>
      </c>
      <c r="S182" s="153">
        <v>-3.743494403352088E-13</v>
      </c>
      <c r="T182" s="152" t="s">
        <v>576</v>
      </c>
      <c r="U182" s="152" t="s">
        <v>656</v>
      </c>
      <c r="V182" s="152"/>
      <c r="W182" s="158">
        <v>1</v>
      </c>
      <c r="X182" s="158" t="s">
        <v>663</v>
      </c>
    </row>
    <row r="183" spans="2:24">
      <c r="B183" s="811"/>
      <c r="C183" s="814"/>
      <c r="D183" s="161">
        <v>7</v>
      </c>
      <c r="E183" s="152" t="s">
        <v>363</v>
      </c>
      <c r="F183" s="153">
        <v>245.08909999999997</v>
      </c>
      <c r="G183" s="152">
        <v>93.41</v>
      </c>
      <c r="H183" s="152">
        <v>95.73</v>
      </c>
      <c r="I183" s="162">
        <f t="shared" si="41"/>
        <v>1.0248367412482604</v>
      </c>
      <c r="J183" s="152">
        <v>0</v>
      </c>
      <c r="K183" s="162">
        <f t="shared" si="42"/>
        <v>0</v>
      </c>
      <c r="L183" s="153">
        <v>141.66999999999999</v>
      </c>
      <c r="M183" s="163">
        <f t="shared" si="43"/>
        <v>1.0248367412482604</v>
      </c>
      <c r="N183" s="153">
        <v>328.67440000000101</v>
      </c>
      <c r="O183" s="152">
        <v>1.73</v>
      </c>
      <c r="P183" s="154">
        <v>1.8520501017021733E-2</v>
      </c>
      <c r="Q183" s="361">
        <v>0.59000000000000741</v>
      </c>
      <c r="R183" s="154">
        <v>6.3162402312387051E-3</v>
      </c>
      <c r="S183" s="153">
        <v>83.585300000001041</v>
      </c>
      <c r="T183" s="152" t="s">
        <v>576</v>
      </c>
      <c r="U183" s="152" t="s">
        <v>656</v>
      </c>
      <c r="V183" s="152"/>
      <c r="W183" s="158">
        <v>1</v>
      </c>
      <c r="X183" s="158" t="s">
        <v>375</v>
      </c>
    </row>
    <row r="184" spans="2:24">
      <c r="B184" s="811"/>
      <c r="C184" s="814"/>
      <c r="D184" s="161">
        <v>8</v>
      </c>
      <c r="E184" s="152" t="s">
        <v>431</v>
      </c>
      <c r="F184" s="153">
        <v>242.41800000000001</v>
      </c>
      <c r="G184" s="152">
        <v>36.58</v>
      </c>
      <c r="H184" s="152">
        <v>37.9</v>
      </c>
      <c r="I184" s="162">
        <f t="shared" si="41"/>
        <v>1.036085292509568</v>
      </c>
      <c r="J184" s="152">
        <v>0</v>
      </c>
      <c r="K184" s="162">
        <f t="shared" si="42"/>
        <v>0</v>
      </c>
      <c r="L184" s="153">
        <v>183.65</v>
      </c>
      <c r="M184" s="163">
        <f t="shared" si="43"/>
        <v>1.036085292509568</v>
      </c>
      <c r="N184" s="153">
        <v>242.41800000000006</v>
      </c>
      <c r="O184" s="152">
        <v>1.32</v>
      </c>
      <c r="P184" s="154">
        <v>3.6085292509568073E-2</v>
      </c>
      <c r="Q184" s="361">
        <v>0</v>
      </c>
      <c r="R184" s="154">
        <v>0</v>
      </c>
      <c r="S184" s="153">
        <v>0</v>
      </c>
      <c r="T184" s="152" t="s">
        <v>576</v>
      </c>
      <c r="U184" s="152" t="s">
        <v>656</v>
      </c>
      <c r="V184" s="152"/>
      <c r="W184" s="158">
        <v>1</v>
      </c>
      <c r="X184" s="158" t="s">
        <v>415</v>
      </c>
    </row>
    <row r="185" spans="2:24">
      <c r="B185" s="811"/>
      <c r="C185" s="814"/>
      <c r="D185" s="161">
        <v>9</v>
      </c>
      <c r="E185" s="152" t="s">
        <v>693</v>
      </c>
      <c r="F185" s="153">
        <v>240.35</v>
      </c>
      <c r="G185" s="152">
        <v>5811</v>
      </c>
      <c r="H185" s="152">
        <v>6020</v>
      </c>
      <c r="I185" s="162">
        <f t="shared" si="41"/>
        <v>1.0359662708655997</v>
      </c>
      <c r="J185" s="152">
        <v>0</v>
      </c>
      <c r="K185" s="162">
        <f t="shared" si="42"/>
        <v>0</v>
      </c>
      <c r="L185" s="153">
        <v>1.1499999999999999</v>
      </c>
      <c r="M185" s="163">
        <f t="shared" si="43"/>
        <v>1.0359662708655997</v>
      </c>
      <c r="N185" s="153">
        <v>240.35</v>
      </c>
      <c r="O185" s="152">
        <v>209</v>
      </c>
      <c r="P185" s="154">
        <v>3.5966270865599725E-2</v>
      </c>
      <c r="Q185" s="361">
        <v>0</v>
      </c>
      <c r="R185" s="154">
        <v>0</v>
      </c>
      <c r="S185" s="153">
        <v>0</v>
      </c>
      <c r="T185" s="152" t="s">
        <v>576</v>
      </c>
      <c r="U185" s="152" t="s">
        <v>656</v>
      </c>
      <c r="V185" s="152"/>
      <c r="W185" s="158">
        <v>1</v>
      </c>
      <c r="X185" s="158" t="s">
        <v>672</v>
      </c>
    </row>
    <row r="186" spans="2:24">
      <c r="B186" s="812"/>
      <c r="C186" s="815"/>
      <c r="D186" s="161">
        <v>10</v>
      </c>
      <c r="E186" s="152" t="s">
        <v>525</v>
      </c>
      <c r="F186" s="153">
        <v>226.0986</v>
      </c>
      <c r="G186" s="152">
        <v>18.809999999999999</v>
      </c>
      <c r="H186" s="152">
        <v>19.72</v>
      </c>
      <c r="I186" s="162">
        <f t="shared" si="41"/>
        <v>1.0483785220627326</v>
      </c>
      <c r="J186" s="152">
        <v>0</v>
      </c>
      <c r="K186" s="162">
        <f t="shared" si="42"/>
        <v>0</v>
      </c>
      <c r="L186" s="153">
        <v>248.46</v>
      </c>
      <c r="M186" s="163">
        <f t="shared" si="43"/>
        <v>1.0483785220627326</v>
      </c>
      <c r="N186" s="153">
        <v>226.09860000000003</v>
      </c>
      <c r="O186" s="152">
        <v>0.91</v>
      </c>
      <c r="P186" s="154">
        <v>4.8378522062732597E-2</v>
      </c>
      <c r="Q186" s="361">
        <v>0</v>
      </c>
      <c r="R186" s="154">
        <v>0</v>
      </c>
      <c r="S186" s="153">
        <v>0</v>
      </c>
      <c r="T186" s="152" t="s">
        <v>576</v>
      </c>
      <c r="U186" s="152" t="s">
        <v>656</v>
      </c>
      <c r="V186" s="152"/>
      <c r="W186" s="158">
        <v>1</v>
      </c>
      <c r="X186" s="158" t="s">
        <v>371</v>
      </c>
    </row>
    <row r="187" spans="2:24">
      <c r="B187" s="810">
        <f t="shared" ref="B187" si="50">B177+1</f>
        <v>45976</v>
      </c>
      <c r="C187" s="813" t="str">
        <f t="shared" ref="C187" si="51">CHOOSE(WEEKDAY(B187,2),"一","二","三","四","五","六","日")</f>
        <v>六</v>
      </c>
      <c r="D187" s="161">
        <v>1</v>
      </c>
      <c r="E187" s="152" t="s">
        <v>720</v>
      </c>
      <c r="F187" s="153">
        <v>526.66899999999998</v>
      </c>
      <c r="G187" s="152">
        <v>64.7</v>
      </c>
      <c r="H187" s="152">
        <v>67.599999999999994</v>
      </c>
      <c r="I187" s="162">
        <f t="shared" si="41"/>
        <v>1.0448222565687788</v>
      </c>
      <c r="J187" s="152">
        <v>0</v>
      </c>
      <c r="K187" s="162">
        <f t="shared" si="42"/>
        <v>0</v>
      </c>
      <c r="L187" s="153">
        <v>181.61</v>
      </c>
      <c r="M187" s="163">
        <f t="shared" si="43"/>
        <v>1.0448222565687788</v>
      </c>
      <c r="N187" s="153">
        <v>526.6689999999985</v>
      </c>
      <c r="O187" s="152">
        <v>2.9</v>
      </c>
      <c r="P187" s="154">
        <v>4.4822256568778973E-2</v>
      </c>
      <c r="Q187" s="361">
        <v>-8.4376949871511897E-15</v>
      </c>
      <c r="R187" s="154">
        <v>-1.304125964011003E-16</v>
      </c>
      <c r="S187" s="153">
        <v>-1.5323697866165276E-12</v>
      </c>
      <c r="T187" s="152" t="s">
        <v>576</v>
      </c>
      <c r="U187" s="152" t="s">
        <v>656</v>
      </c>
      <c r="V187" s="152"/>
      <c r="W187" s="158">
        <v>1</v>
      </c>
      <c r="X187" s="158" t="s">
        <v>716</v>
      </c>
    </row>
    <row r="188" spans="2:24">
      <c r="B188" s="811"/>
      <c r="C188" s="814"/>
      <c r="D188" s="161">
        <v>2</v>
      </c>
      <c r="E188" s="152" t="s">
        <v>362</v>
      </c>
      <c r="F188" s="153">
        <v>463.5</v>
      </c>
      <c r="G188" s="152">
        <v>2429</v>
      </c>
      <c r="H188" s="152">
        <v>2459</v>
      </c>
      <c r="I188" s="162">
        <f t="shared" si="41"/>
        <v>1.0123507616303005</v>
      </c>
      <c r="J188" s="152">
        <v>0</v>
      </c>
      <c r="K188" s="162">
        <f t="shared" si="42"/>
        <v>0</v>
      </c>
      <c r="L188" s="153">
        <v>15.45</v>
      </c>
      <c r="M188" s="163">
        <f t="shared" si="43"/>
        <v>1.0123507616303005</v>
      </c>
      <c r="N188" s="153">
        <v>463.5</v>
      </c>
      <c r="O188" s="152">
        <v>30</v>
      </c>
      <c r="P188" s="154">
        <v>1.2350761630300536E-2</v>
      </c>
      <c r="Q188" s="361">
        <v>0</v>
      </c>
      <c r="R188" s="154">
        <v>0</v>
      </c>
      <c r="S188" s="153">
        <v>0</v>
      </c>
      <c r="T188" s="152" t="s">
        <v>576</v>
      </c>
      <c r="U188" s="152" t="s">
        <v>220</v>
      </c>
      <c r="V188" s="152" t="s">
        <v>527</v>
      </c>
      <c r="W188" s="158">
        <v>1</v>
      </c>
      <c r="X188" s="158" t="s">
        <v>370</v>
      </c>
    </row>
    <row r="189" spans="2:24">
      <c r="B189" s="811"/>
      <c r="C189" s="814"/>
      <c r="D189" s="161">
        <v>3</v>
      </c>
      <c r="E189" s="152" t="s">
        <v>718</v>
      </c>
      <c r="F189" s="153">
        <v>443.93999999999994</v>
      </c>
      <c r="G189" s="152">
        <v>340.65</v>
      </c>
      <c r="H189" s="152">
        <v>335.29</v>
      </c>
      <c r="I189" s="162">
        <f t="shared" si="41"/>
        <v>0.98426537501834743</v>
      </c>
      <c r="J189" s="152">
        <v>21</v>
      </c>
      <c r="K189" s="162">
        <f t="shared" si="42"/>
        <v>6.1646851607221491E-2</v>
      </c>
      <c r="L189" s="153">
        <v>29.4</v>
      </c>
      <c r="M189" s="163">
        <f t="shared" si="43"/>
        <v>1.0459122266255689</v>
      </c>
      <c r="N189" s="153">
        <v>459.81600000000122</v>
      </c>
      <c r="O189" s="152">
        <v>15.1</v>
      </c>
      <c r="P189" s="154">
        <v>4.4327021869954499E-2</v>
      </c>
      <c r="Q189" s="361">
        <v>0.54000000000004356</v>
      </c>
      <c r="R189" s="154">
        <v>1.5852047556143948E-3</v>
      </c>
      <c r="S189" s="153">
        <v>15.87600000000128</v>
      </c>
      <c r="T189" s="152" t="s">
        <v>576</v>
      </c>
      <c r="U189" s="152" t="s">
        <v>656</v>
      </c>
      <c r="V189" s="152"/>
      <c r="W189" s="158">
        <v>1</v>
      </c>
      <c r="X189" s="158" t="s">
        <v>719</v>
      </c>
    </row>
    <row r="190" spans="2:24">
      <c r="B190" s="811"/>
      <c r="C190" s="814"/>
      <c r="D190" s="161">
        <v>4</v>
      </c>
      <c r="E190" s="152" t="s">
        <v>661</v>
      </c>
      <c r="F190" s="153">
        <v>399.399</v>
      </c>
      <c r="G190" s="152">
        <v>348.24</v>
      </c>
      <c r="H190" s="152">
        <v>342.83</v>
      </c>
      <c r="I190" s="162">
        <f t="shared" si="41"/>
        <v>0.98446473696301395</v>
      </c>
      <c r="J190" s="152">
        <v>22</v>
      </c>
      <c r="K190" s="162">
        <f t="shared" si="42"/>
        <v>6.3174821961865385E-2</v>
      </c>
      <c r="L190" s="153">
        <v>51.87</v>
      </c>
      <c r="M190" s="163">
        <f t="shared" si="43"/>
        <v>1.0476395589248793</v>
      </c>
      <c r="N190" s="153">
        <v>860.5232999999987</v>
      </c>
      <c r="O190" s="152">
        <v>7.7</v>
      </c>
      <c r="P190" s="154">
        <v>2.2111187686652881E-2</v>
      </c>
      <c r="Q190" s="361">
        <v>8.8899999999999757</v>
      </c>
      <c r="R190" s="154">
        <v>2.552837123822644E-2</v>
      </c>
      <c r="S190" s="153">
        <v>461.1242999999987</v>
      </c>
      <c r="T190" s="152" t="s">
        <v>576</v>
      </c>
      <c r="U190" s="152" t="s">
        <v>656</v>
      </c>
      <c r="V190" s="152"/>
      <c r="W190" s="158">
        <v>1</v>
      </c>
      <c r="X190" s="158" t="s">
        <v>663</v>
      </c>
    </row>
    <row r="191" spans="2:24">
      <c r="B191" s="811"/>
      <c r="C191" s="814"/>
      <c r="D191" s="161">
        <v>5</v>
      </c>
      <c r="E191" s="152" t="s">
        <v>701</v>
      </c>
      <c r="F191" s="153">
        <v>348.75</v>
      </c>
      <c r="G191" s="152">
        <v>3065</v>
      </c>
      <c r="H191" s="152">
        <v>3090</v>
      </c>
      <c r="I191" s="162">
        <f t="shared" si="41"/>
        <v>1.0081566068515497</v>
      </c>
      <c r="J191" s="152">
        <v>0</v>
      </c>
      <c r="K191" s="162">
        <f t="shared" si="42"/>
        <v>0</v>
      </c>
      <c r="L191" s="153">
        <v>13.95</v>
      </c>
      <c r="M191" s="163">
        <f t="shared" si="43"/>
        <v>1.0081566068515497</v>
      </c>
      <c r="N191" s="153">
        <v>348.75</v>
      </c>
      <c r="O191" s="152">
        <v>25</v>
      </c>
      <c r="P191" s="154">
        <v>8.1566068515497546E-3</v>
      </c>
      <c r="Q191" s="361">
        <v>0</v>
      </c>
      <c r="R191" s="154">
        <v>0</v>
      </c>
      <c r="S191" s="153">
        <v>0</v>
      </c>
      <c r="T191" s="152" t="s">
        <v>576</v>
      </c>
      <c r="U191" s="152" t="s">
        <v>367</v>
      </c>
      <c r="V191" s="152" t="s">
        <v>662</v>
      </c>
      <c r="W191" s="158">
        <v>1</v>
      </c>
      <c r="X191" s="158" t="s">
        <v>703</v>
      </c>
    </row>
    <row r="192" spans="2:24">
      <c r="B192" s="811"/>
      <c r="C192" s="814"/>
      <c r="D192" s="161">
        <v>6</v>
      </c>
      <c r="E192" s="152" t="s">
        <v>650</v>
      </c>
      <c r="F192" s="153">
        <v>283.59699999999998</v>
      </c>
      <c r="G192" s="152">
        <v>27.13</v>
      </c>
      <c r="H192" s="152">
        <v>28.150000000000002</v>
      </c>
      <c r="I192" s="162">
        <f t="shared" si="41"/>
        <v>1.0375967563582751</v>
      </c>
      <c r="J192" s="152">
        <v>0</v>
      </c>
      <c r="K192" s="162">
        <f t="shared" si="42"/>
        <v>0</v>
      </c>
      <c r="L192" s="153">
        <v>345.85</v>
      </c>
      <c r="M192" s="163">
        <f t="shared" si="43"/>
        <v>1.0375967563582751</v>
      </c>
      <c r="N192" s="153">
        <v>352.76700000000113</v>
      </c>
      <c r="O192" s="152">
        <v>0.82</v>
      </c>
      <c r="P192" s="154">
        <v>3.0224843346848506E-2</v>
      </c>
      <c r="Q192" s="361">
        <v>0.20000000000000318</v>
      </c>
      <c r="R192" s="154">
        <v>7.3719130114265827E-3</v>
      </c>
      <c r="S192" s="153">
        <v>69.170000000001096</v>
      </c>
      <c r="T192" s="152" t="s">
        <v>576</v>
      </c>
      <c r="U192" s="152" t="s">
        <v>656</v>
      </c>
      <c r="V192" s="152"/>
      <c r="W192" s="158">
        <v>1</v>
      </c>
      <c r="X192" s="158" t="s">
        <v>642</v>
      </c>
    </row>
    <row r="193" spans="2:24">
      <c r="B193" s="811"/>
      <c r="C193" s="814"/>
      <c r="D193" s="161">
        <v>7</v>
      </c>
      <c r="E193" s="152" t="s">
        <v>677</v>
      </c>
      <c r="F193" s="153">
        <v>273.96200000000005</v>
      </c>
      <c r="G193" s="152">
        <v>31.92</v>
      </c>
      <c r="H193" s="152">
        <v>33.22</v>
      </c>
      <c r="I193" s="162">
        <f t="shared" si="41"/>
        <v>1.0407268170426065</v>
      </c>
      <c r="J193" s="152">
        <v>0</v>
      </c>
      <c r="K193" s="162">
        <f t="shared" si="42"/>
        <v>0</v>
      </c>
      <c r="L193" s="153">
        <v>210.74</v>
      </c>
      <c r="M193" s="163">
        <f t="shared" si="43"/>
        <v>1.0407268170426065</v>
      </c>
      <c r="N193" s="153">
        <v>273.96199999999942</v>
      </c>
      <c r="O193" s="152">
        <v>1.3</v>
      </c>
      <c r="P193" s="154">
        <v>4.0726817042606514E-2</v>
      </c>
      <c r="Q193" s="361">
        <v>-2.886579864025407E-15</v>
      </c>
      <c r="R193" s="154">
        <v>-9.043170000079596E-17</v>
      </c>
      <c r="S193" s="153">
        <v>-6.0831784054471425E-13</v>
      </c>
      <c r="T193" s="152" t="s">
        <v>576</v>
      </c>
      <c r="U193" s="152" t="s">
        <v>656</v>
      </c>
      <c r="V193" s="152"/>
      <c r="W193" s="158">
        <v>1</v>
      </c>
      <c r="X193" s="158" t="s">
        <v>663</v>
      </c>
    </row>
    <row r="194" spans="2:24">
      <c r="B194" s="811"/>
      <c r="C194" s="814"/>
      <c r="D194" s="161">
        <v>8</v>
      </c>
      <c r="E194" s="152" t="s">
        <v>801</v>
      </c>
      <c r="F194" s="153">
        <v>270.75</v>
      </c>
      <c r="G194" s="152">
        <v>5167</v>
      </c>
      <c r="H194" s="152">
        <v>4708</v>
      </c>
      <c r="I194" s="162">
        <f t="shared" si="41"/>
        <v>0.91116702148248496</v>
      </c>
      <c r="J194" s="152">
        <v>516</v>
      </c>
      <c r="K194" s="162">
        <f t="shared" si="42"/>
        <v>9.9864524869363272E-2</v>
      </c>
      <c r="L194" s="153">
        <v>4.75</v>
      </c>
      <c r="M194" s="163">
        <f t="shared" si="43"/>
        <v>1.0110315463518482</v>
      </c>
      <c r="N194" s="153">
        <v>270.75</v>
      </c>
      <c r="O194" s="152">
        <v>57</v>
      </c>
      <c r="P194" s="154">
        <v>1.1031546351848267E-2</v>
      </c>
      <c r="Q194" s="361">
        <v>0</v>
      </c>
      <c r="R194" s="154">
        <v>0</v>
      </c>
      <c r="S194" s="153">
        <v>0</v>
      </c>
      <c r="T194" s="152" t="s">
        <v>576</v>
      </c>
      <c r="U194" s="152" t="s">
        <v>219</v>
      </c>
      <c r="V194" s="152"/>
      <c r="W194" s="158">
        <v>1</v>
      </c>
      <c r="X194" s="158" t="s">
        <v>802</v>
      </c>
    </row>
    <row r="195" spans="2:24">
      <c r="B195" s="811"/>
      <c r="C195" s="814"/>
      <c r="D195" s="161">
        <v>9</v>
      </c>
      <c r="E195" s="152" t="s">
        <v>582</v>
      </c>
      <c r="F195" s="153">
        <v>251.01330000000002</v>
      </c>
      <c r="G195" s="152">
        <v>193.01</v>
      </c>
      <c r="H195" s="152">
        <v>191.66</v>
      </c>
      <c r="I195" s="162">
        <f t="shared" si="41"/>
        <v>0.99300554375420969</v>
      </c>
      <c r="J195" s="152">
        <v>3.44</v>
      </c>
      <c r="K195" s="162">
        <f t="shared" si="42"/>
        <v>1.7822910730013991E-2</v>
      </c>
      <c r="L195" s="153">
        <v>157.87</v>
      </c>
      <c r="M195" s="163">
        <f t="shared" si="43"/>
        <v>1.0108284544842236</v>
      </c>
      <c r="N195" s="153">
        <v>329.94830000000053</v>
      </c>
      <c r="O195" s="152">
        <v>1.59</v>
      </c>
      <c r="P195" s="154">
        <v>8.2379151339308856E-3</v>
      </c>
      <c r="Q195" s="361">
        <v>0.50000000000000333</v>
      </c>
      <c r="R195" s="154">
        <v>2.5905393502927481E-3</v>
      </c>
      <c r="S195" s="153">
        <v>78.935000000000528</v>
      </c>
      <c r="T195" s="152" t="s">
        <v>576</v>
      </c>
      <c r="U195" s="152" t="s">
        <v>656</v>
      </c>
      <c r="V195" s="152"/>
      <c r="W195" s="158">
        <v>1</v>
      </c>
      <c r="X195" s="158" t="s">
        <v>371</v>
      </c>
    </row>
    <row r="196" spans="2:24">
      <c r="B196" s="812"/>
      <c r="C196" s="815"/>
      <c r="D196" s="161">
        <v>10</v>
      </c>
      <c r="E196" s="152" t="s">
        <v>721</v>
      </c>
      <c r="F196" s="153">
        <v>246.363</v>
      </c>
      <c r="G196" s="152">
        <v>45.42</v>
      </c>
      <c r="H196" s="152">
        <v>42.07</v>
      </c>
      <c r="I196" s="162">
        <f t="shared" si="41"/>
        <v>0.92624394539850285</v>
      </c>
      <c r="J196" s="152">
        <v>5.3</v>
      </c>
      <c r="K196" s="162">
        <f t="shared" si="42"/>
        <v>0.11668868339938353</v>
      </c>
      <c r="L196" s="153">
        <v>126.34</v>
      </c>
      <c r="M196" s="163">
        <f t="shared" si="43"/>
        <v>1.0429326287978864</v>
      </c>
      <c r="N196" s="153">
        <v>246.36299999999946</v>
      </c>
      <c r="O196" s="152">
        <v>1.95</v>
      </c>
      <c r="P196" s="154">
        <v>4.2932628797886389E-2</v>
      </c>
      <c r="Q196" s="361">
        <v>-4.2188474935755949E-15</v>
      </c>
      <c r="R196" s="154">
        <v>-9.288523763926893E-17</v>
      </c>
      <c r="S196" s="153">
        <v>-5.3300919233834066E-13</v>
      </c>
      <c r="T196" s="152" t="s">
        <v>576</v>
      </c>
      <c r="U196" s="152" t="s">
        <v>656</v>
      </c>
      <c r="V196" s="152"/>
      <c r="W196" s="158">
        <v>1</v>
      </c>
      <c r="X196" s="158" t="s">
        <v>719</v>
      </c>
    </row>
    <row r="197" spans="2:24">
      <c r="B197" s="810">
        <f t="shared" ref="B197" si="52">B187+1</f>
        <v>45977</v>
      </c>
      <c r="C197" s="813" t="str">
        <f t="shared" ref="C197" si="53">CHOOSE(WEEKDAY(B197,2),"一","二","三","四","五","六","日")</f>
        <v>日</v>
      </c>
      <c r="D197" s="161">
        <v>1</v>
      </c>
      <c r="E197" s="152" t="s">
        <v>436</v>
      </c>
      <c r="F197" s="153">
        <v>1109.394</v>
      </c>
      <c r="G197" s="152">
        <v>121.46</v>
      </c>
      <c r="H197" s="152">
        <v>124.05999999999999</v>
      </c>
      <c r="I197" s="162">
        <f t="shared" si="41"/>
        <v>1.0214062242713651</v>
      </c>
      <c r="J197" s="152">
        <v>0</v>
      </c>
      <c r="K197" s="162">
        <f t="shared" si="42"/>
        <v>0</v>
      </c>
      <c r="L197" s="153">
        <v>426.69</v>
      </c>
      <c r="M197" s="163">
        <f t="shared" si="43"/>
        <v>1.0214062242713651</v>
      </c>
      <c r="N197" s="153">
        <v>1109.3939999999975</v>
      </c>
      <c r="O197" s="152">
        <v>2.6</v>
      </c>
      <c r="P197" s="154">
        <v>2.140622427136506E-2</v>
      </c>
      <c r="Q197" s="361">
        <v>-5.773159728050814E-15</v>
      </c>
      <c r="R197" s="154">
        <v>-4.7531366112718709E-17</v>
      </c>
      <c r="S197" s="153">
        <v>-2.4633495243620019E-12</v>
      </c>
      <c r="T197" s="152" t="s">
        <v>576</v>
      </c>
      <c r="U197" s="152" t="s">
        <v>656</v>
      </c>
      <c r="V197" s="152"/>
      <c r="W197" s="158">
        <v>1</v>
      </c>
      <c r="X197" s="158" t="s">
        <v>437</v>
      </c>
    </row>
    <row r="198" spans="2:24">
      <c r="B198" s="811"/>
      <c r="C198" s="814"/>
      <c r="D198" s="161">
        <v>2</v>
      </c>
      <c r="E198" s="152" t="s">
        <v>729</v>
      </c>
      <c r="F198" s="153">
        <v>407.09899999999999</v>
      </c>
      <c r="G198" s="152">
        <v>35.64</v>
      </c>
      <c r="H198" s="152">
        <v>37.340000000000003</v>
      </c>
      <c r="I198" s="162">
        <f t="shared" si="41"/>
        <v>1.0476992143658812</v>
      </c>
      <c r="J198" s="152">
        <v>0</v>
      </c>
      <c r="K198" s="162">
        <f t="shared" si="42"/>
        <v>0</v>
      </c>
      <c r="L198" s="153">
        <v>239.47</v>
      </c>
      <c r="M198" s="163">
        <f t="shared" si="43"/>
        <v>1.0476992143658812</v>
      </c>
      <c r="N198" s="153">
        <v>407.09900000000067</v>
      </c>
      <c r="O198" s="152">
        <v>1.7</v>
      </c>
      <c r="P198" s="154">
        <v>4.7699214365881031E-2</v>
      </c>
      <c r="Q198" s="361">
        <v>2.886579864025407E-15</v>
      </c>
      <c r="R198" s="154">
        <v>8.099270101081389E-17</v>
      </c>
      <c r="S198" s="153">
        <v>6.9124928003816424E-13</v>
      </c>
      <c r="T198" s="152" t="s">
        <v>576</v>
      </c>
      <c r="U198" s="152" t="s">
        <v>656</v>
      </c>
      <c r="V198" s="152"/>
      <c r="W198" s="158">
        <v>1</v>
      </c>
      <c r="X198" s="158" t="s">
        <v>719</v>
      </c>
    </row>
    <row r="199" spans="2:24">
      <c r="B199" s="811"/>
      <c r="C199" s="814"/>
      <c r="D199" s="161">
        <v>3</v>
      </c>
      <c r="E199" s="152" t="s">
        <v>362</v>
      </c>
      <c r="F199" s="153">
        <v>339.9</v>
      </c>
      <c r="G199" s="152">
        <v>3712</v>
      </c>
      <c r="H199" s="152">
        <v>3682</v>
      </c>
      <c r="I199" s="162">
        <f t="shared" ref="I199:I262" si="54">H199/G199</f>
        <v>0.99191810344827591</v>
      </c>
      <c r="J199" s="152">
        <v>52</v>
      </c>
      <c r="K199" s="162">
        <f t="shared" ref="K199:K262" si="55">J199/G199</f>
        <v>1.4008620689655173E-2</v>
      </c>
      <c r="L199" s="153">
        <v>15.45</v>
      </c>
      <c r="M199" s="163">
        <f t="shared" ref="M199:M262" si="56">(H199+J199)/G199</f>
        <v>1.005926724137931</v>
      </c>
      <c r="N199" s="153">
        <v>339.9</v>
      </c>
      <c r="O199" s="152">
        <v>22</v>
      </c>
      <c r="P199" s="154">
        <v>5.9267241379310342E-3</v>
      </c>
      <c r="Q199" s="361">
        <v>0</v>
      </c>
      <c r="R199" s="154">
        <v>0</v>
      </c>
      <c r="S199" s="153">
        <v>0</v>
      </c>
      <c r="T199" s="152" t="s">
        <v>576</v>
      </c>
      <c r="U199" s="152" t="s">
        <v>220</v>
      </c>
      <c r="V199" s="152" t="s">
        <v>527</v>
      </c>
      <c r="W199" s="158">
        <v>1</v>
      </c>
      <c r="X199" s="158" t="s">
        <v>370</v>
      </c>
    </row>
    <row r="200" spans="2:24">
      <c r="B200" s="811"/>
      <c r="C200" s="814"/>
      <c r="D200" s="161">
        <v>4</v>
      </c>
      <c r="E200" s="152" t="s">
        <v>691</v>
      </c>
      <c r="F200" s="153">
        <v>337.428</v>
      </c>
      <c r="G200" s="152">
        <v>38.76</v>
      </c>
      <c r="H200" s="152">
        <v>40.6</v>
      </c>
      <c r="I200" s="162">
        <f t="shared" si="54"/>
        <v>1.0474716202270382</v>
      </c>
      <c r="J200" s="152">
        <v>0</v>
      </c>
      <c r="K200" s="162">
        <f t="shared" si="55"/>
        <v>0</v>
      </c>
      <c r="L200" s="153">
        <v>187.46</v>
      </c>
      <c r="M200" s="163">
        <f t="shared" si="56"/>
        <v>1.0474716202270382</v>
      </c>
      <c r="N200" s="153">
        <v>344.92640000000063</v>
      </c>
      <c r="O200" s="152">
        <v>1.8</v>
      </c>
      <c r="P200" s="154">
        <v>4.6439628482972138E-2</v>
      </c>
      <c r="Q200" s="361">
        <v>4.0000000000003366E-2</v>
      </c>
      <c r="R200" s="154">
        <v>1.0319917440661343E-3</v>
      </c>
      <c r="S200" s="153">
        <v>7.4984000000006317</v>
      </c>
      <c r="T200" s="152" t="s">
        <v>576</v>
      </c>
      <c r="U200" s="152" t="s">
        <v>656</v>
      </c>
      <c r="V200" s="152"/>
      <c r="W200" s="158">
        <v>1</v>
      </c>
      <c r="X200" s="158" t="s">
        <v>689</v>
      </c>
    </row>
    <row r="201" spans="2:24">
      <c r="B201" s="811"/>
      <c r="C201" s="814"/>
      <c r="D201" s="161">
        <v>5</v>
      </c>
      <c r="E201" s="152" t="s">
        <v>718</v>
      </c>
      <c r="F201" s="153">
        <v>328.69199999999995</v>
      </c>
      <c r="G201" s="152">
        <v>534.6</v>
      </c>
      <c r="H201" s="152">
        <v>540.54999999999995</v>
      </c>
      <c r="I201" s="162">
        <f t="shared" si="54"/>
        <v>1.0111298166853722</v>
      </c>
      <c r="J201" s="152">
        <v>20.5</v>
      </c>
      <c r="K201" s="162">
        <f t="shared" si="55"/>
        <v>3.8346427235316123E-2</v>
      </c>
      <c r="L201" s="153">
        <v>29.4</v>
      </c>
      <c r="M201" s="163">
        <f t="shared" si="56"/>
        <v>1.0494762439206882</v>
      </c>
      <c r="N201" s="153">
        <v>777.62999999999795</v>
      </c>
      <c r="O201" s="152">
        <v>11.18</v>
      </c>
      <c r="P201" s="154">
        <v>2.0912832023943135E-2</v>
      </c>
      <c r="Q201" s="361">
        <v>15.269999999999932</v>
      </c>
      <c r="R201" s="154">
        <v>2.8563411896745102E-2</v>
      </c>
      <c r="S201" s="153">
        <v>448.937999999998</v>
      </c>
      <c r="T201" s="152" t="s">
        <v>576</v>
      </c>
      <c r="U201" s="152" t="s">
        <v>656</v>
      </c>
      <c r="V201" s="152"/>
      <c r="W201" s="158">
        <v>1</v>
      </c>
      <c r="X201" s="158" t="s">
        <v>719</v>
      </c>
    </row>
    <row r="202" spans="2:24">
      <c r="B202" s="811"/>
      <c r="C202" s="814"/>
      <c r="D202" s="161">
        <v>6</v>
      </c>
      <c r="E202" s="152" t="s">
        <v>796</v>
      </c>
      <c r="F202" s="153">
        <v>303.29999999999995</v>
      </c>
      <c r="G202" s="152">
        <v>85.64</v>
      </c>
      <c r="H202" s="152">
        <v>88.64</v>
      </c>
      <c r="I202" s="162">
        <f t="shared" si="54"/>
        <v>1.0350303596450257</v>
      </c>
      <c r="J202" s="152">
        <v>0</v>
      </c>
      <c r="K202" s="162">
        <f t="shared" si="55"/>
        <v>0</v>
      </c>
      <c r="L202" s="153">
        <v>101.1</v>
      </c>
      <c r="M202" s="163">
        <f t="shared" si="56"/>
        <v>1.0350303596450257</v>
      </c>
      <c r="N202" s="153">
        <v>303.29999999999995</v>
      </c>
      <c r="O202" s="152">
        <v>3</v>
      </c>
      <c r="P202" s="154">
        <v>3.503035964502569E-2</v>
      </c>
      <c r="Q202" s="361">
        <v>0</v>
      </c>
      <c r="R202" s="154">
        <v>0</v>
      </c>
      <c r="S202" s="153">
        <v>0</v>
      </c>
      <c r="T202" s="152" t="s">
        <v>576</v>
      </c>
      <c r="U202" s="152" t="s">
        <v>656</v>
      </c>
      <c r="V202" s="152"/>
      <c r="W202" s="158">
        <v>1</v>
      </c>
      <c r="X202" s="158" t="s">
        <v>794</v>
      </c>
    </row>
    <row r="203" spans="2:24">
      <c r="B203" s="811"/>
      <c r="C203" s="814"/>
      <c r="D203" s="161">
        <v>7</v>
      </c>
      <c r="E203" s="152" t="s">
        <v>688</v>
      </c>
      <c r="F203" s="153">
        <v>289.08359999999999</v>
      </c>
      <c r="G203" s="152">
        <v>41.55</v>
      </c>
      <c r="H203" s="152">
        <v>43.07</v>
      </c>
      <c r="I203" s="162">
        <f t="shared" si="54"/>
        <v>1.0365824308062577</v>
      </c>
      <c r="J203" s="152">
        <v>0</v>
      </c>
      <c r="K203" s="162">
        <f t="shared" si="55"/>
        <v>0</v>
      </c>
      <c r="L203" s="153">
        <v>203.58</v>
      </c>
      <c r="M203" s="163">
        <f t="shared" si="56"/>
        <v>1.0365824308062577</v>
      </c>
      <c r="N203" s="153">
        <v>309.44160000000068</v>
      </c>
      <c r="O203" s="152">
        <v>1.42</v>
      </c>
      <c r="P203" s="154">
        <v>3.4175691937424792E-2</v>
      </c>
      <c r="Q203" s="361">
        <v>0.1000000000000032</v>
      </c>
      <c r="R203" s="154">
        <v>2.4067388688328089E-3</v>
      </c>
      <c r="S203" s="153">
        <v>20.358000000000651</v>
      </c>
      <c r="T203" s="152" t="s">
        <v>576</v>
      </c>
      <c r="U203" s="152" t="s">
        <v>656</v>
      </c>
      <c r="V203" s="152"/>
      <c r="W203" s="158">
        <v>1</v>
      </c>
      <c r="X203" s="158" t="s">
        <v>375</v>
      </c>
    </row>
    <row r="204" spans="2:24">
      <c r="B204" s="811"/>
      <c r="C204" s="814"/>
      <c r="D204" s="161">
        <v>8</v>
      </c>
      <c r="E204" s="152" t="s">
        <v>678</v>
      </c>
      <c r="F204" s="153">
        <v>288.88200000000001</v>
      </c>
      <c r="G204" s="152">
        <v>157.05000000000001</v>
      </c>
      <c r="H204" s="152">
        <v>147.05000000000001</v>
      </c>
      <c r="I204" s="162">
        <f t="shared" si="54"/>
        <v>0.93632601082457811</v>
      </c>
      <c r="J204" s="152">
        <v>11.8</v>
      </c>
      <c r="K204" s="162">
        <f t="shared" si="55"/>
        <v>7.5135307226997766E-2</v>
      </c>
      <c r="L204" s="153">
        <v>160.49</v>
      </c>
      <c r="M204" s="163">
        <f t="shared" si="56"/>
        <v>1.0114613180515759</v>
      </c>
      <c r="N204" s="153">
        <v>288.88200000000182</v>
      </c>
      <c r="O204" s="152">
        <v>1.8</v>
      </c>
      <c r="P204" s="154">
        <v>1.1461318051575931E-2</v>
      </c>
      <c r="Q204" s="361">
        <v>1.1324274851176597E-14</v>
      </c>
      <c r="R204" s="154">
        <v>7.2106175429332039E-17</v>
      </c>
      <c r="S204" s="153">
        <v>1.8174328708653322E-12</v>
      </c>
      <c r="T204" s="152" t="s">
        <v>576</v>
      </c>
      <c r="U204" s="152" t="s">
        <v>656</v>
      </c>
      <c r="V204" s="152"/>
      <c r="W204" s="158">
        <v>1</v>
      </c>
      <c r="X204" s="158" t="s">
        <v>667</v>
      </c>
    </row>
    <row r="205" spans="2:24">
      <c r="B205" s="811"/>
      <c r="C205" s="814"/>
      <c r="D205" s="161">
        <v>9</v>
      </c>
      <c r="E205" s="152" t="s">
        <v>432</v>
      </c>
      <c r="F205" s="153">
        <v>284.3904</v>
      </c>
      <c r="G205" s="152">
        <v>42.44</v>
      </c>
      <c r="H205" s="152">
        <v>42.15</v>
      </c>
      <c r="I205" s="162">
        <f t="shared" si="54"/>
        <v>0.99316682375117815</v>
      </c>
      <c r="J205" s="152">
        <v>1.55</v>
      </c>
      <c r="K205" s="162">
        <f t="shared" si="55"/>
        <v>3.6522148916116874E-2</v>
      </c>
      <c r="L205" s="153">
        <v>253.92</v>
      </c>
      <c r="M205" s="163">
        <f t="shared" si="56"/>
        <v>1.0296889726672949</v>
      </c>
      <c r="N205" s="153">
        <v>319.93919999999946</v>
      </c>
      <c r="O205" s="152">
        <v>1.1200000000000001</v>
      </c>
      <c r="P205" s="154">
        <v>2.6390197926484452E-2</v>
      </c>
      <c r="Q205" s="361">
        <v>0.1399999999999979</v>
      </c>
      <c r="R205" s="154">
        <v>3.2987747408105067E-3</v>
      </c>
      <c r="S205" s="153">
        <v>35.548799999999467</v>
      </c>
      <c r="T205" s="152" t="s">
        <v>576</v>
      </c>
      <c r="U205" s="152" t="s">
        <v>656</v>
      </c>
      <c r="V205" s="152"/>
      <c r="W205" s="158">
        <v>1</v>
      </c>
      <c r="X205" s="158" t="s">
        <v>415</v>
      </c>
    </row>
    <row r="206" spans="2:24">
      <c r="B206" s="812"/>
      <c r="C206" s="815"/>
      <c r="D206" s="161">
        <v>10</v>
      </c>
      <c r="E206" s="152" t="s">
        <v>586</v>
      </c>
      <c r="F206" s="153">
        <v>280.91200000000003</v>
      </c>
      <c r="G206" s="152">
        <v>98.86</v>
      </c>
      <c r="H206" s="152">
        <v>101.6</v>
      </c>
      <c r="I206" s="162">
        <f t="shared" si="54"/>
        <v>1.0277159619664171</v>
      </c>
      <c r="J206" s="152">
        <v>0</v>
      </c>
      <c r="K206" s="162">
        <f t="shared" si="55"/>
        <v>0</v>
      </c>
      <c r="L206" s="153">
        <v>144.80000000000001</v>
      </c>
      <c r="M206" s="163">
        <f t="shared" si="56"/>
        <v>1.0277159619664171</v>
      </c>
      <c r="N206" s="153">
        <v>396.75199999999927</v>
      </c>
      <c r="O206" s="152">
        <v>1.94</v>
      </c>
      <c r="P206" s="154">
        <v>1.9623710297390247E-2</v>
      </c>
      <c r="Q206" s="361">
        <v>0.79999999999999494</v>
      </c>
      <c r="R206" s="154">
        <v>8.0922516690268547E-3</v>
      </c>
      <c r="S206" s="153">
        <v>115.83999999999928</v>
      </c>
      <c r="T206" s="152" t="s">
        <v>576</v>
      </c>
      <c r="U206" s="152" t="s">
        <v>656</v>
      </c>
      <c r="V206" s="152"/>
      <c r="W206" s="158">
        <v>1</v>
      </c>
      <c r="X206" s="158" t="s">
        <v>371</v>
      </c>
    </row>
    <row r="207" spans="2:24">
      <c r="B207" s="810">
        <f t="shared" ref="B207:B247" si="57">B197+1</f>
        <v>45978</v>
      </c>
      <c r="C207" s="813" t="str">
        <f t="shared" ref="C207" si="58">CHOOSE(WEEKDAY(B207,2),"一","二","三","四","五","六","日")</f>
        <v>一</v>
      </c>
      <c r="D207" s="161">
        <v>1</v>
      </c>
      <c r="E207" s="152" t="s">
        <v>720</v>
      </c>
      <c r="F207" s="153">
        <v>555.72660000000008</v>
      </c>
      <c r="G207" s="152">
        <v>93.89</v>
      </c>
      <c r="H207" s="152">
        <v>96.95</v>
      </c>
      <c r="I207" s="162">
        <f t="shared" si="54"/>
        <v>1.0325913302801151</v>
      </c>
      <c r="J207" s="152">
        <v>0</v>
      </c>
      <c r="K207" s="162">
        <f t="shared" si="55"/>
        <v>0</v>
      </c>
      <c r="L207" s="153">
        <v>181.61</v>
      </c>
      <c r="M207" s="163">
        <f t="shared" si="56"/>
        <v>1.0325913302801151</v>
      </c>
      <c r="N207" s="153">
        <v>555.72660000000042</v>
      </c>
      <c r="O207" s="152">
        <v>3.06</v>
      </c>
      <c r="P207" s="154">
        <v>3.259133028011503E-2</v>
      </c>
      <c r="Q207" s="361">
        <v>0</v>
      </c>
      <c r="R207" s="154">
        <v>0</v>
      </c>
      <c r="S207" s="153">
        <v>0</v>
      </c>
      <c r="T207" s="152" t="s">
        <v>576</v>
      </c>
      <c r="U207" s="152" t="s">
        <v>656</v>
      </c>
      <c r="V207" s="152"/>
      <c r="W207" s="158">
        <v>1</v>
      </c>
      <c r="X207" s="158" t="s">
        <v>716</v>
      </c>
    </row>
    <row r="208" spans="2:24">
      <c r="B208" s="811"/>
      <c r="C208" s="814"/>
      <c r="D208" s="161">
        <v>2</v>
      </c>
      <c r="E208" s="152" t="s">
        <v>362</v>
      </c>
      <c r="F208" s="153">
        <v>525.29999999999995</v>
      </c>
      <c r="G208" s="152">
        <v>3602</v>
      </c>
      <c r="H208" s="152">
        <v>3571</v>
      </c>
      <c r="I208" s="162">
        <f t="shared" si="54"/>
        <v>0.99139367018323155</v>
      </c>
      <c r="J208" s="152">
        <v>65</v>
      </c>
      <c r="K208" s="162">
        <f t="shared" si="55"/>
        <v>1.8045530260966131E-2</v>
      </c>
      <c r="L208" s="153">
        <v>15.45</v>
      </c>
      <c r="M208" s="163">
        <f t="shared" si="56"/>
        <v>1.0094392004441977</v>
      </c>
      <c r="N208" s="153">
        <v>525.29999999999995</v>
      </c>
      <c r="O208" s="152">
        <v>34</v>
      </c>
      <c r="P208" s="154">
        <v>9.4392004441976683E-3</v>
      </c>
      <c r="Q208" s="361">
        <v>0</v>
      </c>
      <c r="R208" s="154">
        <v>0</v>
      </c>
      <c r="S208" s="153">
        <v>0</v>
      </c>
      <c r="T208" s="152" t="s">
        <v>576</v>
      </c>
      <c r="U208" s="152" t="s">
        <v>220</v>
      </c>
      <c r="V208" s="152" t="s">
        <v>527</v>
      </c>
      <c r="W208" s="158">
        <v>1</v>
      </c>
      <c r="X208" s="158" t="s">
        <v>370</v>
      </c>
    </row>
    <row r="209" spans="2:24">
      <c r="B209" s="811"/>
      <c r="C209" s="814"/>
      <c r="D209" s="161">
        <v>3</v>
      </c>
      <c r="E209" s="152" t="s">
        <v>795</v>
      </c>
      <c r="F209" s="153">
        <v>495.89700000000005</v>
      </c>
      <c r="G209" s="152">
        <v>49.45</v>
      </c>
      <c r="H209" s="152">
        <v>51.8</v>
      </c>
      <c r="I209" s="162">
        <f t="shared" si="54"/>
        <v>1.0475227502527804</v>
      </c>
      <c r="J209" s="152">
        <v>0</v>
      </c>
      <c r="K209" s="162">
        <f t="shared" si="55"/>
        <v>0</v>
      </c>
      <c r="L209" s="153">
        <v>211.02</v>
      </c>
      <c r="M209" s="163">
        <f t="shared" si="56"/>
        <v>1.0475227502527804</v>
      </c>
      <c r="N209" s="153">
        <v>495.8969999999988</v>
      </c>
      <c r="O209" s="152">
        <v>2.35</v>
      </c>
      <c r="P209" s="154">
        <v>4.7522750252780584E-2</v>
      </c>
      <c r="Q209" s="361">
        <v>-5.773159728050814E-15</v>
      </c>
      <c r="R209" s="154">
        <v>-1.1674741613854021E-16</v>
      </c>
      <c r="S209" s="153">
        <v>-1.2182521658132829E-12</v>
      </c>
      <c r="T209" s="152" t="s">
        <v>576</v>
      </c>
      <c r="U209" s="152" t="s">
        <v>656</v>
      </c>
      <c r="V209" s="152"/>
      <c r="W209" s="158">
        <v>1</v>
      </c>
      <c r="X209" s="158" t="s">
        <v>794</v>
      </c>
    </row>
    <row r="210" spans="2:24">
      <c r="B210" s="811"/>
      <c r="C210" s="814"/>
      <c r="D210" s="161">
        <v>4</v>
      </c>
      <c r="E210" s="152" t="s">
        <v>363</v>
      </c>
      <c r="F210" s="153">
        <v>323.00759999999997</v>
      </c>
      <c r="G210" s="152">
        <v>116.59</v>
      </c>
      <c r="H210" s="152">
        <v>120.22</v>
      </c>
      <c r="I210" s="162">
        <f t="shared" si="54"/>
        <v>1.0311347456900248</v>
      </c>
      <c r="J210" s="152">
        <v>0</v>
      </c>
      <c r="K210" s="162">
        <f t="shared" si="55"/>
        <v>0</v>
      </c>
      <c r="L210" s="153">
        <v>141.66999999999999</v>
      </c>
      <c r="M210" s="163">
        <f t="shared" si="56"/>
        <v>1.0311347456900248</v>
      </c>
      <c r="N210" s="153">
        <v>514.26209999999935</v>
      </c>
      <c r="O210" s="152">
        <v>2.2799999999999998</v>
      </c>
      <c r="P210" s="154">
        <v>1.9555708036709835E-2</v>
      </c>
      <c r="Q210" s="361">
        <v>1.3499999999999956</v>
      </c>
      <c r="R210" s="154">
        <v>1.1579037653314998E-2</v>
      </c>
      <c r="S210" s="153">
        <v>191.25449999999935</v>
      </c>
      <c r="T210" s="152" t="s">
        <v>576</v>
      </c>
      <c r="U210" s="152" t="s">
        <v>656</v>
      </c>
      <c r="V210" s="152"/>
      <c r="W210" s="158">
        <v>1</v>
      </c>
      <c r="X210" s="158" t="s">
        <v>375</v>
      </c>
    </row>
    <row r="211" spans="2:24">
      <c r="B211" s="811"/>
      <c r="C211" s="814"/>
      <c r="D211" s="161">
        <v>5</v>
      </c>
      <c r="E211" s="152" t="s">
        <v>431</v>
      </c>
      <c r="F211" s="153">
        <v>286.49400000000003</v>
      </c>
      <c r="G211" s="152">
        <v>50.34</v>
      </c>
      <c r="H211" s="152">
        <v>52.6</v>
      </c>
      <c r="I211" s="162">
        <f t="shared" si="54"/>
        <v>1.0448947159316646</v>
      </c>
      <c r="J211" s="152">
        <v>0</v>
      </c>
      <c r="K211" s="162">
        <f t="shared" si="55"/>
        <v>0</v>
      </c>
      <c r="L211" s="153">
        <v>183.65</v>
      </c>
      <c r="M211" s="163">
        <f t="shared" si="56"/>
        <v>1.0448947159316646</v>
      </c>
      <c r="N211" s="153">
        <v>415.04899999999964</v>
      </c>
      <c r="O211" s="152">
        <v>1.56</v>
      </c>
      <c r="P211" s="154">
        <v>3.098927294398093E-2</v>
      </c>
      <c r="Q211" s="361">
        <v>0.69999999999999796</v>
      </c>
      <c r="R211" s="154">
        <v>1.390544298768371E-2</v>
      </c>
      <c r="S211" s="153">
        <v>128.55499999999964</v>
      </c>
      <c r="T211" s="152" t="s">
        <v>576</v>
      </c>
      <c r="U211" s="152" t="s">
        <v>656</v>
      </c>
      <c r="V211" s="152"/>
      <c r="W211" s="158">
        <v>1</v>
      </c>
      <c r="X211" s="158" t="s">
        <v>415</v>
      </c>
    </row>
    <row r="212" spans="2:24">
      <c r="B212" s="811"/>
      <c r="C212" s="814"/>
      <c r="D212" s="161">
        <v>6</v>
      </c>
      <c r="E212" s="152" t="s">
        <v>801</v>
      </c>
      <c r="F212" s="153">
        <v>275.5</v>
      </c>
      <c r="G212" s="152">
        <v>2770</v>
      </c>
      <c r="H212" s="152">
        <v>2828</v>
      </c>
      <c r="I212" s="162">
        <f t="shared" si="54"/>
        <v>1.0209386281588448</v>
      </c>
      <c r="J212" s="152">
        <v>0</v>
      </c>
      <c r="K212" s="162">
        <f t="shared" si="55"/>
        <v>0</v>
      </c>
      <c r="L212" s="153">
        <v>4.75</v>
      </c>
      <c r="M212" s="163">
        <f t="shared" si="56"/>
        <v>1.0209386281588448</v>
      </c>
      <c r="N212" s="153">
        <v>275.5</v>
      </c>
      <c r="O212" s="152">
        <v>58</v>
      </c>
      <c r="P212" s="154">
        <v>2.0938628158844765E-2</v>
      </c>
      <c r="Q212" s="361">
        <v>0</v>
      </c>
      <c r="R212" s="154">
        <v>0</v>
      </c>
      <c r="S212" s="153">
        <v>0</v>
      </c>
      <c r="T212" s="152" t="s">
        <v>576</v>
      </c>
      <c r="U212" s="152" t="s">
        <v>219</v>
      </c>
      <c r="V212" s="152"/>
      <c r="W212" s="158">
        <v>1</v>
      </c>
      <c r="X212" s="158" t="s">
        <v>802</v>
      </c>
    </row>
    <row r="213" spans="2:24">
      <c r="B213" s="811"/>
      <c r="C213" s="814"/>
      <c r="D213" s="161">
        <v>7</v>
      </c>
      <c r="E213" s="152" t="s">
        <v>435</v>
      </c>
      <c r="F213" s="153">
        <v>264.95999999999998</v>
      </c>
      <c r="G213" s="152">
        <v>114.24</v>
      </c>
      <c r="H213" s="152">
        <v>113.8</v>
      </c>
      <c r="I213" s="162">
        <f t="shared" si="54"/>
        <v>0.99614845938375352</v>
      </c>
      <c r="J213" s="152">
        <v>3.2</v>
      </c>
      <c r="K213" s="162">
        <f t="shared" si="55"/>
        <v>2.8011204481792718E-2</v>
      </c>
      <c r="L213" s="153">
        <v>96</v>
      </c>
      <c r="M213" s="163">
        <f t="shared" si="56"/>
        <v>1.0241596638655464</v>
      </c>
      <c r="N213" s="153">
        <v>264.96000000000049</v>
      </c>
      <c r="O213" s="152">
        <v>2.76</v>
      </c>
      <c r="P213" s="154">
        <v>2.4159663865546219E-2</v>
      </c>
      <c r="Q213" s="361">
        <v>5.3290705182007514E-15</v>
      </c>
      <c r="R213" s="154">
        <v>4.6648026244754477E-17</v>
      </c>
      <c r="S213" s="153">
        <v>5.1159076974727213E-13</v>
      </c>
      <c r="T213" s="152" t="s">
        <v>576</v>
      </c>
      <c r="U213" s="152" t="s">
        <v>219</v>
      </c>
      <c r="V213" s="152"/>
      <c r="W213" s="158">
        <v>1</v>
      </c>
      <c r="X213" s="158" t="s">
        <v>414</v>
      </c>
    </row>
    <row r="214" spans="2:24">
      <c r="B214" s="811"/>
      <c r="C214" s="814"/>
      <c r="D214" s="161">
        <v>8</v>
      </c>
      <c r="E214" s="152" t="s">
        <v>693</v>
      </c>
      <c r="F214" s="153">
        <v>254.14999999999998</v>
      </c>
      <c r="G214" s="152">
        <v>8949</v>
      </c>
      <c r="H214" s="152">
        <v>9170</v>
      </c>
      <c r="I214" s="162">
        <f t="shared" si="54"/>
        <v>1.0246954967035422</v>
      </c>
      <c r="J214" s="152">
        <v>0</v>
      </c>
      <c r="K214" s="162">
        <f t="shared" si="55"/>
        <v>0</v>
      </c>
      <c r="L214" s="153">
        <v>1.1499999999999999</v>
      </c>
      <c r="M214" s="163">
        <f t="shared" si="56"/>
        <v>1.0246954967035422</v>
      </c>
      <c r="N214" s="153">
        <v>254.14999999999998</v>
      </c>
      <c r="O214" s="152">
        <v>221</v>
      </c>
      <c r="P214" s="154">
        <v>2.4695496703542295E-2</v>
      </c>
      <c r="Q214" s="361">
        <v>0</v>
      </c>
      <c r="R214" s="154">
        <v>0</v>
      </c>
      <c r="S214" s="153">
        <v>0</v>
      </c>
      <c r="T214" s="152" t="s">
        <v>576</v>
      </c>
      <c r="U214" s="152" t="s">
        <v>656</v>
      </c>
      <c r="V214" s="152"/>
      <c r="W214" s="158">
        <v>1</v>
      </c>
      <c r="X214" s="158" t="s">
        <v>672</v>
      </c>
    </row>
    <row r="215" spans="2:24">
      <c r="B215" s="811"/>
      <c r="C215" s="814"/>
      <c r="D215" s="161">
        <v>9</v>
      </c>
      <c r="E215" s="152" t="s">
        <v>687</v>
      </c>
      <c r="F215" s="153">
        <v>247.66960000000003</v>
      </c>
      <c r="G215" s="152">
        <v>27.5</v>
      </c>
      <c r="H215" s="152">
        <v>28.86</v>
      </c>
      <c r="I215" s="162">
        <f t="shared" si="54"/>
        <v>1.0494545454545454</v>
      </c>
      <c r="J215" s="152">
        <v>0</v>
      </c>
      <c r="K215" s="162">
        <f t="shared" si="55"/>
        <v>0</v>
      </c>
      <c r="L215" s="153">
        <v>182.11</v>
      </c>
      <c r="M215" s="163">
        <f t="shared" si="56"/>
        <v>1.0494545454545454</v>
      </c>
      <c r="N215" s="153">
        <v>247.66959999999992</v>
      </c>
      <c r="O215" s="152">
        <v>1.36</v>
      </c>
      <c r="P215" s="154">
        <v>4.9454545454545459E-2</v>
      </c>
      <c r="Q215" s="361">
        <v>0</v>
      </c>
      <c r="R215" s="154">
        <v>0</v>
      </c>
      <c r="S215" s="153">
        <v>0</v>
      </c>
      <c r="T215" s="152" t="s">
        <v>576</v>
      </c>
      <c r="U215" s="152" t="s">
        <v>656</v>
      </c>
      <c r="V215" s="152"/>
      <c r="W215" s="158">
        <v>1</v>
      </c>
      <c r="X215" s="158" t="s">
        <v>689</v>
      </c>
    </row>
    <row r="216" spans="2:24">
      <c r="B216" s="812"/>
      <c r="C216" s="815"/>
      <c r="D216" s="161">
        <v>10</v>
      </c>
      <c r="E216" s="152" t="s">
        <v>434</v>
      </c>
      <c r="F216" s="153">
        <v>245.10400000000001</v>
      </c>
      <c r="G216" s="152">
        <v>47.6</v>
      </c>
      <c r="H216" s="152">
        <v>49.89</v>
      </c>
      <c r="I216" s="162">
        <f t="shared" si="54"/>
        <v>1.048109243697479</v>
      </c>
      <c r="J216" s="152">
        <v>0</v>
      </c>
      <c r="K216" s="162">
        <f t="shared" si="55"/>
        <v>0</v>
      </c>
      <c r="L216" s="153">
        <v>153.19</v>
      </c>
      <c r="M216" s="163">
        <f t="shared" si="56"/>
        <v>1.048109243697479</v>
      </c>
      <c r="N216" s="153">
        <v>350.80509999999987</v>
      </c>
      <c r="O216" s="152">
        <v>1.6</v>
      </c>
      <c r="P216" s="154">
        <v>3.3613445378151259E-2</v>
      </c>
      <c r="Q216" s="361">
        <v>0.68999999999999906</v>
      </c>
      <c r="R216" s="154">
        <v>1.4495798319327711E-2</v>
      </c>
      <c r="S216" s="153">
        <v>105.70109999999985</v>
      </c>
      <c r="T216" s="152" t="s">
        <v>576</v>
      </c>
      <c r="U216" s="152" t="s">
        <v>656</v>
      </c>
      <c r="V216" s="152"/>
      <c r="W216" s="158">
        <v>1</v>
      </c>
      <c r="X216" s="158" t="s">
        <v>438</v>
      </c>
    </row>
    <row r="217" spans="2:24">
      <c r="B217" s="810">
        <f t="shared" ref="B217:B257" si="59">B207+1</f>
        <v>45979</v>
      </c>
      <c r="C217" s="813" t="str">
        <f t="shared" ref="C217" si="60">CHOOSE(WEEKDAY(B217,2),"一","二","三","四","五","六","日")</f>
        <v>二</v>
      </c>
      <c r="D217" s="161">
        <v>1</v>
      </c>
      <c r="E217" s="152" t="s">
        <v>849</v>
      </c>
      <c r="F217" s="153">
        <v>584.43000000000006</v>
      </c>
      <c r="G217" s="152">
        <v>5463</v>
      </c>
      <c r="H217" s="152">
        <v>5496</v>
      </c>
      <c r="I217" s="162">
        <f t="shared" si="54"/>
        <v>1.0060406370126305</v>
      </c>
      <c r="J217" s="152">
        <v>0</v>
      </c>
      <c r="K217" s="162">
        <f t="shared" si="55"/>
        <v>0</v>
      </c>
      <c r="L217" s="153">
        <v>17.71</v>
      </c>
      <c r="M217" s="163">
        <f t="shared" si="56"/>
        <v>1.0060406370126305</v>
      </c>
      <c r="N217" s="153">
        <v>584.43000000000006</v>
      </c>
      <c r="O217" s="152">
        <v>33</v>
      </c>
      <c r="P217" s="154">
        <v>6.0406370126304225E-3</v>
      </c>
      <c r="Q217" s="361">
        <v>0</v>
      </c>
      <c r="R217" s="154">
        <v>0</v>
      </c>
      <c r="S217" s="153">
        <v>0</v>
      </c>
      <c r="T217" s="152" t="s">
        <v>576</v>
      </c>
      <c r="U217" s="152" t="s">
        <v>219</v>
      </c>
      <c r="V217" s="152"/>
      <c r="W217" s="158">
        <v>1</v>
      </c>
      <c r="X217" s="158" t="s">
        <v>838</v>
      </c>
    </row>
    <row r="218" spans="2:24">
      <c r="B218" s="811"/>
      <c r="C218" s="814"/>
      <c r="D218" s="161">
        <v>2</v>
      </c>
      <c r="E218" s="152" t="s">
        <v>720</v>
      </c>
      <c r="F218" s="153">
        <v>523.03679999999997</v>
      </c>
      <c r="G218" s="152">
        <v>84.34</v>
      </c>
      <c r="H218" s="152">
        <v>87.94</v>
      </c>
      <c r="I218" s="162">
        <f t="shared" si="54"/>
        <v>1.0426843727768556</v>
      </c>
      <c r="J218" s="152">
        <v>0</v>
      </c>
      <c r="K218" s="162">
        <f t="shared" si="55"/>
        <v>0</v>
      </c>
      <c r="L218" s="153">
        <v>181.61</v>
      </c>
      <c r="M218" s="163">
        <f t="shared" si="56"/>
        <v>1.0426843727768556</v>
      </c>
      <c r="N218" s="153">
        <v>653.79599999999903</v>
      </c>
      <c r="O218" s="152">
        <v>2.88</v>
      </c>
      <c r="P218" s="154">
        <v>3.4147498221484468E-2</v>
      </c>
      <c r="Q218" s="361">
        <v>0.71999999999999442</v>
      </c>
      <c r="R218" s="154">
        <v>8.5368745553710511E-3</v>
      </c>
      <c r="S218" s="153">
        <v>130.759199999999</v>
      </c>
      <c r="T218" s="152" t="s">
        <v>576</v>
      </c>
      <c r="U218" s="152" t="s">
        <v>656</v>
      </c>
      <c r="V218" s="152"/>
      <c r="W218" s="158">
        <v>1</v>
      </c>
      <c r="X218" s="158" t="s">
        <v>716</v>
      </c>
    </row>
    <row r="219" spans="2:24">
      <c r="B219" s="811"/>
      <c r="C219" s="814"/>
      <c r="D219" s="161">
        <v>3</v>
      </c>
      <c r="E219" s="152" t="s">
        <v>433</v>
      </c>
      <c r="F219" s="153">
        <v>499.49250000000001</v>
      </c>
      <c r="G219" s="152">
        <v>189.77</v>
      </c>
      <c r="H219" s="152">
        <v>198.46</v>
      </c>
      <c r="I219" s="162">
        <f t="shared" si="54"/>
        <v>1.0457922748590398</v>
      </c>
      <c r="J219" s="152">
        <v>0</v>
      </c>
      <c r="K219" s="162">
        <f t="shared" si="55"/>
        <v>0</v>
      </c>
      <c r="L219" s="153">
        <v>152.75</v>
      </c>
      <c r="M219" s="163">
        <f t="shared" si="56"/>
        <v>1.0457922748590398</v>
      </c>
      <c r="N219" s="153">
        <v>1327.3974999999996</v>
      </c>
      <c r="O219" s="152">
        <v>3.27</v>
      </c>
      <c r="P219" s="154">
        <v>1.7231385361226748E-2</v>
      </c>
      <c r="Q219" s="361">
        <v>5.4199999999999982</v>
      </c>
      <c r="R219" s="154">
        <v>2.856088949781313E-2</v>
      </c>
      <c r="S219" s="153">
        <v>827.90499999999975</v>
      </c>
      <c r="T219" s="152" t="s">
        <v>576</v>
      </c>
      <c r="U219" s="152" t="s">
        <v>656</v>
      </c>
      <c r="V219" s="152"/>
      <c r="W219" s="158">
        <v>1</v>
      </c>
      <c r="X219" s="158" t="s">
        <v>437</v>
      </c>
    </row>
    <row r="220" spans="2:24">
      <c r="B220" s="811"/>
      <c r="C220" s="814"/>
      <c r="D220" s="161">
        <v>4</v>
      </c>
      <c r="E220" s="152" t="s">
        <v>852</v>
      </c>
      <c r="F220" s="153">
        <v>424.13</v>
      </c>
      <c r="G220" s="152">
        <v>4667</v>
      </c>
      <c r="H220" s="152">
        <v>4740</v>
      </c>
      <c r="I220" s="162">
        <f t="shared" si="54"/>
        <v>1.0156417398757231</v>
      </c>
      <c r="J220" s="152">
        <v>0</v>
      </c>
      <c r="K220" s="162">
        <f t="shared" si="55"/>
        <v>0</v>
      </c>
      <c r="L220" s="153">
        <v>5.81</v>
      </c>
      <c r="M220" s="163">
        <f t="shared" si="56"/>
        <v>1.0156417398757231</v>
      </c>
      <c r="N220" s="153">
        <v>424.13</v>
      </c>
      <c r="O220" s="152">
        <v>73</v>
      </c>
      <c r="P220" s="154">
        <v>1.5641739875723162E-2</v>
      </c>
      <c r="Q220" s="361">
        <v>0</v>
      </c>
      <c r="R220" s="154">
        <v>0</v>
      </c>
      <c r="S220" s="153">
        <v>0</v>
      </c>
      <c r="T220" s="152" t="s">
        <v>576</v>
      </c>
      <c r="U220" s="152" t="s">
        <v>219</v>
      </c>
      <c r="V220" s="152"/>
      <c r="W220" s="158">
        <v>1</v>
      </c>
      <c r="X220" s="158" t="s">
        <v>839</v>
      </c>
    </row>
    <row r="221" spans="2:24">
      <c r="B221" s="811"/>
      <c r="C221" s="814"/>
      <c r="D221" s="161">
        <v>5</v>
      </c>
      <c r="E221" s="152" t="s">
        <v>693</v>
      </c>
      <c r="F221" s="153">
        <v>419.74999999999994</v>
      </c>
      <c r="G221" s="152">
        <v>7935</v>
      </c>
      <c r="H221" s="152">
        <v>8300</v>
      </c>
      <c r="I221" s="162">
        <f t="shared" si="54"/>
        <v>1.0459987397605546</v>
      </c>
      <c r="J221" s="152">
        <v>0</v>
      </c>
      <c r="K221" s="162">
        <f t="shared" si="55"/>
        <v>0</v>
      </c>
      <c r="L221" s="153">
        <v>1.1499999999999999</v>
      </c>
      <c r="M221" s="163">
        <f t="shared" si="56"/>
        <v>1.0459987397605546</v>
      </c>
      <c r="N221" s="153">
        <v>419.74999999999994</v>
      </c>
      <c r="O221" s="152">
        <v>365</v>
      </c>
      <c r="P221" s="154">
        <v>4.5998739760554505E-2</v>
      </c>
      <c r="Q221" s="361">
        <v>0</v>
      </c>
      <c r="R221" s="154">
        <v>0</v>
      </c>
      <c r="S221" s="153">
        <v>0</v>
      </c>
      <c r="T221" s="152" t="s">
        <v>576</v>
      </c>
      <c r="U221" s="152" t="s">
        <v>656</v>
      </c>
      <c r="V221" s="152"/>
      <c r="W221" s="158">
        <v>1</v>
      </c>
      <c r="X221" s="158" t="s">
        <v>672</v>
      </c>
    </row>
    <row r="222" spans="2:24">
      <c r="B222" s="811"/>
      <c r="C222" s="814"/>
      <c r="D222" s="161">
        <v>6</v>
      </c>
      <c r="E222" s="152" t="s">
        <v>701</v>
      </c>
      <c r="F222" s="153">
        <v>348.75</v>
      </c>
      <c r="G222" s="152">
        <v>3825</v>
      </c>
      <c r="H222" s="152">
        <v>3874</v>
      </c>
      <c r="I222" s="162">
        <f t="shared" si="54"/>
        <v>1.0128104575163399</v>
      </c>
      <c r="J222" s="152">
        <v>0</v>
      </c>
      <c r="K222" s="162">
        <f t="shared" si="55"/>
        <v>0</v>
      </c>
      <c r="L222" s="153">
        <v>13.95</v>
      </c>
      <c r="M222" s="163">
        <f t="shared" si="56"/>
        <v>1.0128104575163399</v>
      </c>
      <c r="N222" s="153">
        <v>683.55</v>
      </c>
      <c r="O222" s="152">
        <v>25</v>
      </c>
      <c r="P222" s="154">
        <v>6.5359477124183009E-3</v>
      </c>
      <c r="Q222" s="361">
        <v>24</v>
      </c>
      <c r="R222" s="154">
        <v>6.2745098039215684E-3</v>
      </c>
      <c r="S222" s="153">
        <v>334.79999999999995</v>
      </c>
      <c r="T222" s="152" t="s">
        <v>576</v>
      </c>
      <c r="U222" s="152" t="s">
        <v>367</v>
      </c>
      <c r="V222" s="152" t="s">
        <v>662</v>
      </c>
      <c r="W222" s="158">
        <v>1</v>
      </c>
      <c r="X222" s="158" t="s">
        <v>703</v>
      </c>
    </row>
    <row r="223" spans="2:24">
      <c r="B223" s="811"/>
      <c r="C223" s="814"/>
      <c r="D223" s="161">
        <v>7</v>
      </c>
      <c r="E223" s="152" t="s">
        <v>795</v>
      </c>
      <c r="F223" s="153">
        <v>337.63200000000006</v>
      </c>
      <c r="G223" s="152">
        <v>39.68</v>
      </c>
      <c r="H223" s="152">
        <v>41.56</v>
      </c>
      <c r="I223" s="162">
        <f t="shared" si="54"/>
        <v>1.0473790322580645</v>
      </c>
      <c r="J223" s="152">
        <v>0</v>
      </c>
      <c r="K223" s="162">
        <f t="shared" si="55"/>
        <v>0</v>
      </c>
      <c r="L223" s="153">
        <v>211.02</v>
      </c>
      <c r="M223" s="163">
        <f t="shared" si="56"/>
        <v>1.0473790322580645</v>
      </c>
      <c r="N223" s="153">
        <v>396.71760000000057</v>
      </c>
      <c r="O223" s="152">
        <v>1.6</v>
      </c>
      <c r="P223" s="154">
        <v>4.0322580645161296E-2</v>
      </c>
      <c r="Q223" s="361">
        <v>0.28000000000000247</v>
      </c>
      <c r="R223" s="154">
        <v>7.0564516129032881E-3</v>
      </c>
      <c r="S223" s="153">
        <v>59.085600000000525</v>
      </c>
      <c r="T223" s="152" t="s">
        <v>576</v>
      </c>
      <c r="U223" s="152" t="s">
        <v>656</v>
      </c>
      <c r="V223" s="152"/>
      <c r="W223" s="158">
        <v>1</v>
      </c>
      <c r="X223" s="158" t="s">
        <v>794</v>
      </c>
    </row>
    <row r="224" spans="2:24">
      <c r="B224" s="811"/>
      <c r="C224" s="814"/>
      <c r="D224" s="161">
        <v>8</v>
      </c>
      <c r="E224" s="152" t="s">
        <v>681</v>
      </c>
      <c r="F224" s="153">
        <v>322.60099999999994</v>
      </c>
      <c r="G224" s="152">
        <v>44.24</v>
      </c>
      <c r="H224" s="152">
        <v>46.2</v>
      </c>
      <c r="I224" s="162">
        <f t="shared" si="54"/>
        <v>1.0443037974683544</v>
      </c>
      <c r="J224" s="152">
        <v>0</v>
      </c>
      <c r="K224" s="162">
        <f t="shared" si="55"/>
        <v>0</v>
      </c>
      <c r="L224" s="153">
        <v>169.79</v>
      </c>
      <c r="M224" s="163">
        <f t="shared" si="56"/>
        <v>1.0443037974683544</v>
      </c>
      <c r="N224" s="153">
        <v>332.78840000000014</v>
      </c>
      <c r="O224" s="152">
        <v>1.9</v>
      </c>
      <c r="P224" s="154">
        <v>4.2947558770343577E-2</v>
      </c>
      <c r="Q224" s="361">
        <v>6.0000000000000941E-2</v>
      </c>
      <c r="R224" s="154">
        <v>1.3562386980108712E-3</v>
      </c>
      <c r="S224" s="153">
        <v>10.18740000000016</v>
      </c>
      <c r="T224" s="152" t="s">
        <v>576</v>
      </c>
      <c r="U224" s="152" t="s">
        <v>656</v>
      </c>
      <c r="V224" s="152"/>
      <c r="W224" s="158">
        <v>1</v>
      </c>
      <c r="X224" s="158" t="s">
        <v>671</v>
      </c>
    </row>
    <row r="225" spans="2:24">
      <c r="B225" s="811"/>
      <c r="C225" s="814"/>
      <c r="D225" s="161">
        <v>9</v>
      </c>
      <c r="E225" s="152" t="s">
        <v>434</v>
      </c>
      <c r="F225" s="153">
        <v>321.69900000000001</v>
      </c>
      <c r="G225" s="152">
        <v>46.79</v>
      </c>
      <c r="H225" s="152">
        <v>49.03</v>
      </c>
      <c r="I225" s="162">
        <f t="shared" si="54"/>
        <v>1.0478734772387264</v>
      </c>
      <c r="J225" s="152">
        <v>0</v>
      </c>
      <c r="K225" s="162">
        <f t="shared" si="55"/>
        <v>0</v>
      </c>
      <c r="L225" s="153">
        <v>153.19</v>
      </c>
      <c r="M225" s="163">
        <f t="shared" si="56"/>
        <v>1.0478734772387264</v>
      </c>
      <c r="N225" s="153">
        <v>343.14560000000029</v>
      </c>
      <c r="O225" s="152">
        <v>2.1</v>
      </c>
      <c r="P225" s="154">
        <v>4.488138491130584E-2</v>
      </c>
      <c r="Q225" s="361">
        <v>0.1400000000000019</v>
      </c>
      <c r="R225" s="154">
        <v>2.9920923274204298E-3</v>
      </c>
      <c r="S225" s="153">
        <v>21.446600000000291</v>
      </c>
      <c r="T225" s="152" t="s">
        <v>576</v>
      </c>
      <c r="U225" s="152" t="s">
        <v>656</v>
      </c>
      <c r="V225" s="152"/>
      <c r="W225" s="158">
        <v>1</v>
      </c>
      <c r="X225" s="158" t="s">
        <v>438</v>
      </c>
    </row>
    <row r="226" spans="2:24">
      <c r="B226" s="812"/>
      <c r="C226" s="815"/>
      <c r="D226" s="161">
        <v>10</v>
      </c>
      <c r="E226" s="152" t="s">
        <v>691</v>
      </c>
      <c r="F226" s="153">
        <v>281.19</v>
      </c>
      <c r="G226" s="152">
        <v>32.270000000000003</v>
      </c>
      <c r="H226" s="152">
        <v>33.770000000000003</v>
      </c>
      <c r="I226" s="162">
        <f t="shared" si="54"/>
        <v>1.0464828013634955</v>
      </c>
      <c r="J226" s="152">
        <v>0</v>
      </c>
      <c r="K226" s="162">
        <f t="shared" si="55"/>
        <v>0</v>
      </c>
      <c r="L226" s="153">
        <v>187.46</v>
      </c>
      <c r="M226" s="163">
        <f t="shared" si="56"/>
        <v>1.0464828013634955</v>
      </c>
      <c r="N226" s="153">
        <v>281.19</v>
      </c>
      <c r="O226" s="152">
        <v>1.5</v>
      </c>
      <c r="P226" s="154">
        <v>4.6482801363495502E-2</v>
      </c>
      <c r="Q226" s="361">
        <v>0</v>
      </c>
      <c r="R226" s="154">
        <v>0</v>
      </c>
      <c r="S226" s="153">
        <v>0</v>
      </c>
      <c r="T226" s="152" t="s">
        <v>576</v>
      </c>
      <c r="U226" s="152" t="s">
        <v>656</v>
      </c>
      <c r="V226" s="152"/>
      <c r="W226" s="158">
        <v>1</v>
      </c>
      <c r="X226" s="158" t="s">
        <v>689</v>
      </c>
    </row>
    <row r="227" spans="2:24">
      <c r="B227" s="810">
        <f t="shared" ref="B227:B267" si="61">B217+1</f>
        <v>45980</v>
      </c>
      <c r="C227" s="813" t="str">
        <f t="shared" ref="C227" si="62">CHOOSE(WEEKDAY(B227,2),"一","二","三","四","五","六","日")</f>
        <v>三</v>
      </c>
      <c r="D227" s="161">
        <v>1</v>
      </c>
      <c r="E227" s="152" t="s">
        <v>720</v>
      </c>
      <c r="F227" s="153">
        <v>579.33590000000004</v>
      </c>
      <c r="G227" s="152">
        <v>78.2</v>
      </c>
      <c r="H227" s="152">
        <v>81.489999999999995</v>
      </c>
      <c r="I227" s="162">
        <f t="shared" si="54"/>
        <v>1.0420716112531969</v>
      </c>
      <c r="J227" s="152">
        <v>0</v>
      </c>
      <c r="K227" s="162">
        <f t="shared" si="55"/>
        <v>0</v>
      </c>
      <c r="L227" s="153">
        <v>181.61</v>
      </c>
      <c r="M227" s="163">
        <f t="shared" si="56"/>
        <v>1.0420716112531969</v>
      </c>
      <c r="N227" s="153">
        <v>597.49689999999862</v>
      </c>
      <c r="O227" s="152">
        <v>3.19</v>
      </c>
      <c r="P227" s="154">
        <v>4.0792838874680305E-2</v>
      </c>
      <c r="Q227" s="361">
        <v>9.9999999999992095E-2</v>
      </c>
      <c r="R227" s="154">
        <v>1.2787723785165229E-3</v>
      </c>
      <c r="S227" s="153">
        <v>18.160999999998566</v>
      </c>
      <c r="T227" s="152" t="s">
        <v>576</v>
      </c>
      <c r="U227" s="152" t="s">
        <v>656</v>
      </c>
      <c r="V227" s="152"/>
      <c r="W227" s="158">
        <v>1</v>
      </c>
      <c r="X227" s="158" t="s">
        <v>716</v>
      </c>
    </row>
    <row r="228" spans="2:24">
      <c r="B228" s="811"/>
      <c r="C228" s="814"/>
      <c r="D228" s="161">
        <v>2</v>
      </c>
      <c r="E228" s="152" t="s">
        <v>852</v>
      </c>
      <c r="F228" s="153">
        <v>435.74999999999994</v>
      </c>
      <c r="G228" s="152">
        <v>2825</v>
      </c>
      <c r="H228" s="152">
        <v>2900</v>
      </c>
      <c r="I228" s="162">
        <f t="shared" si="54"/>
        <v>1.0265486725663717</v>
      </c>
      <c r="J228" s="152">
        <v>0</v>
      </c>
      <c r="K228" s="162">
        <f t="shared" si="55"/>
        <v>0</v>
      </c>
      <c r="L228" s="153">
        <v>5.81</v>
      </c>
      <c r="M228" s="163">
        <f t="shared" si="56"/>
        <v>1.0265486725663717</v>
      </c>
      <c r="N228" s="153">
        <v>435.74999999999994</v>
      </c>
      <c r="O228" s="152">
        <v>75</v>
      </c>
      <c r="P228" s="154">
        <v>2.6548672566371681E-2</v>
      </c>
      <c r="Q228" s="361">
        <v>0</v>
      </c>
      <c r="R228" s="154">
        <v>0</v>
      </c>
      <c r="S228" s="153">
        <v>0</v>
      </c>
      <c r="T228" s="152" t="s">
        <v>576</v>
      </c>
      <c r="U228" s="152" t="s">
        <v>219</v>
      </c>
      <c r="V228" s="152"/>
      <c r="W228" s="158">
        <v>1</v>
      </c>
      <c r="X228" s="158" t="s">
        <v>839</v>
      </c>
    </row>
    <row r="229" spans="2:24">
      <c r="B229" s="811"/>
      <c r="C229" s="814"/>
      <c r="D229" s="161">
        <v>3</v>
      </c>
      <c r="E229" s="152" t="s">
        <v>362</v>
      </c>
      <c r="F229" s="153">
        <v>432.59999999999997</v>
      </c>
      <c r="G229" s="152">
        <v>3531</v>
      </c>
      <c r="H229" s="152">
        <v>3487</v>
      </c>
      <c r="I229" s="162">
        <f t="shared" si="54"/>
        <v>0.98753894080996885</v>
      </c>
      <c r="J229" s="152">
        <v>72</v>
      </c>
      <c r="K229" s="162">
        <f t="shared" si="55"/>
        <v>2.0390824129141887E-2</v>
      </c>
      <c r="L229" s="153">
        <v>15.45</v>
      </c>
      <c r="M229" s="163">
        <f t="shared" si="56"/>
        <v>1.0079297649391108</v>
      </c>
      <c r="N229" s="153">
        <v>432.59999999999997</v>
      </c>
      <c r="O229" s="152">
        <v>28</v>
      </c>
      <c r="P229" s="154">
        <v>7.9297649391107342E-3</v>
      </c>
      <c r="Q229" s="361">
        <v>0</v>
      </c>
      <c r="R229" s="154">
        <v>0</v>
      </c>
      <c r="S229" s="153">
        <v>0</v>
      </c>
      <c r="T229" s="152" t="s">
        <v>576</v>
      </c>
      <c r="U229" s="152" t="s">
        <v>220</v>
      </c>
      <c r="V229" s="152" t="s">
        <v>527</v>
      </c>
      <c r="W229" s="158">
        <v>1</v>
      </c>
      <c r="X229" s="158" t="s">
        <v>370</v>
      </c>
    </row>
    <row r="230" spans="2:24">
      <c r="B230" s="811"/>
      <c r="C230" s="814"/>
      <c r="D230" s="161">
        <v>4</v>
      </c>
      <c r="E230" s="152" t="s">
        <v>849</v>
      </c>
      <c r="F230" s="153">
        <v>301.07</v>
      </c>
      <c r="G230" s="152">
        <v>3667</v>
      </c>
      <c r="H230" s="152">
        <v>3664</v>
      </c>
      <c r="I230" s="162">
        <f t="shared" si="54"/>
        <v>0.99918189255522227</v>
      </c>
      <c r="J230" s="152">
        <v>20</v>
      </c>
      <c r="K230" s="162">
        <f t="shared" si="55"/>
        <v>5.4540496318516499E-3</v>
      </c>
      <c r="L230" s="153">
        <v>17.71</v>
      </c>
      <c r="M230" s="163">
        <f t="shared" si="56"/>
        <v>1.0046359421870739</v>
      </c>
      <c r="N230" s="153">
        <v>301.07</v>
      </c>
      <c r="O230" s="152">
        <v>17</v>
      </c>
      <c r="P230" s="154">
        <v>4.635942187073902E-3</v>
      </c>
      <c r="Q230" s="361">
        <v>0</v>
      </c>
      <c r="R230" s="154">
        <v>0</v>
      </c>
      <c r="S230" s="153">
        <v>0</v>
      </c>
      <c r="T230" s="152" t="s">
        <v>576</v>
      </c>
      <c r="U230" s="152" t="s">
        <v>219</v>
      </c>
      <c r="V230" s="152"/>
      <c r="W230" s="158">
        <v>1</v>
      </c>
      <c r="X230" s="158" t="s">
        <v>838</v>
      </c>
    </row>
    <row r="231" spans="2:24">
      <c r="B231" s="811"/>
      <c r="C231" s="814"/>
      <c r="D231" s="161">
        <v>5</v>
      </c>
      <c r="E231" s="152" t="s">
        <v>363</v>
      </c>
      <c r="F231" s="153">
        <v>284.75669999999997</v>
      </c>
      <c r="G231" s="152">
        <v>115.7</v>
      </c>
      <c r="H231" s="152">
        <v>118.75</v>
      </c>
      <c r="I231" s="162">
        <f t="shared" si="54"/>
        <v>1.0263612791702679</v>
      </c>
      <c r="J231" s="152">
        <v>0</v>
      </c>
      <c r="K231" s="162">
        <f t="shared" si="55"/>
        <v>0</v>
      </c>
      <c r="L231" s="153">
        <v>141.66999999999999</v>
      </c>
      <c r="M231" s="163">
        <f t="shared" si="56"/>
        <v>1.0263612791702679</v>
      </c>
      <c r="N231" s="153">
        <v>432.09349999999955</v>
      </c>
      <c r="O231" s="152">
        <v>2.0099999999999998</v>
      </c>
      <c r="P231" s="154">
        <v>1.737251512532411E-2</v>
      </c>
      <c r="Q231" s="361">
        <v>1.0399999999999974</v>
      </c>
      <c r="R231" s="154">
        <v>8.9887640449437967E-3</v>
      </c>
      <c r="S231" s="153">
        <v>147.33679999999961</v>
      </c>
      <c r="T231" s="152" t="s">
        <v>576</v>
      </c>
      <c r="U231" s="152" t="s">
        <v>656</v>
      </c>
      <c r="V231" s="152"/>
      <c r="W231" s="158">
        <v>1</v>
      </c>
      <c r="X231" s="158" t="s">
        <v>375</v>
      </c>
    </row>
    <row r="232" spans="2:24">
      <c r="B232" s="811"/>
      <c r="C232" s="814"/>
      <c r="D232" s="161">
        <v>6</v>
      </c>
      <c r="E232" s="152" t="s">
        <v>432</v>
      </c>
      <c r="F232" s="153">
        <v>274.23360000000002</v>
      </c>
      <c r="G232" s="152">
        <v>36.119999999999997</v>
      </c>
      <c r="H232" s="152">
        <v>37.770000000000003</v>
      </c>
      <c r="I232" s="162">
        <f t="shared" si="54"/>
        <v>1.0456810631229239</v>
      </c>
      <c r="J232" s="152">
        <v>0</v>
      </c>
      <c r="K232" s="162">
        <f t="shared" si="55"/>
        <v>0</v>
      </c>
      <c r="L232" s="153">
        <v>253.92</v>
      </c>
      <c r="M232" s="163">
        <f t="shared" si="56"/>
        <v>1.0456810631229239</v>
      </c>
      <c r="N232" s="153">
        <v>418.96800000000144</v>
      </c>
      <c r="O232" s="152">
        <v>1.08</v>
      </c>
      <c r="P232" s="154">
        <v>2.9900332225913626E-2</v>
      </c>
      <c r="Q232" s="361">
        <v>0.57000000000000561</v>
      </c>
      <c r="R232" s="154">
        <v>1.5780730897010122E-2</v>
      </c>
      <c r="S232" s="153">
        <v>144.73440000000141</v>
      </c>
      <c r="T232" s="152" t="s">
        <v>576</v>
      </c>
      <c r="U232" s="152" t="s">
        <v>656</v>
      </c>
      <c r="V232" s="152"/>
      <c r="W232" s="158">
        <v>1</v>
      </c>
      <c r="X232" s="158" t="s">
        <v>415</v>
      </c>
    </row>
    <row r="233" spans="2:24">
      <c r="B233" s="811"/>
      <c r="C233" s="814"/>
      <c r="D233" s="161">
        <v>7</v>
      </c>
      <c r="E233" s="152" t="s">
        <v>691</v>
      </c>
      <c r="F233" s="153">
        <v>264.3186</v>
      </c>
      <c r="G233" s="152">
        <v>31.03</v>
      </c>
      <c r="H233" s="152">
        <v>32.5</v>
      </c>
      <c r="I233" s="162">
        <f t="shared" si="54"/>
        <v>1.0473735095069288</v>
      </c>
      <c r="J233" s="152">
        <v>0</v>
      </c>
      <c r="K233" s="162">
        <f t="shared" si="55"/>
        <v>0</v>
      </c>
      <c r="L233" s="153">
        <v>187.46</v>
      </c>
      <c r="M233" s="163">
        <f t="shared" si="56"/>
        <v>1.0473735095069288</v>
      </c>
      <c r="N233" s="153">
        <v>275.56619999999981</v>
      </c>
      <c r="O233" s="152">
        <v>1.41</v>
      </c>
      <c r="P233" s="154">
        <v>4.5439896873992906E-2</v>
      </c>
      <c r="Q233" s="361">
        <v>5.9999999999998943E-2</v>
      </c>
      <c r="R233" s="154">
        <v>1.9336126329358343E-3</v>
      </c>
      <c r="S233" s="153">
        <v>11.247599999999803</v>
      </c>
      <c r="T233" s="152" t="s">
        <v>576</v>
      </c>
      <c r="U233" s="152" t="s">
        <v>656</v>
      </c>
      <c r="V233" s="152"/>
      <c r="W233" s="158">
        <v>1</v>
      </c>
      <c r="X233" s="158" t="s">
        <v>689</v>
      </c>
    </row>
    <row r="234" spans="2:24">
      <c r="B234" s="811"/>
      <c r="C234" s="814"/>
      <c r="D234" s="161">
        <v>8</v>
      </c>
      <c r="E234" s="152" t="s">
        <v>801</v>
      </c>
      <c r="F234" s="153">
        <v>261.25</v>
      </c>
      <c r="G234" s="152">
        <v>2567</v>
      </c>
      <c r="H234" s="152">
        <v>2622</v>
      </c>
      <c r="I234" s="162">
        <f t="shared" si="54"/>
        <v>1.0214257888585898</v>
      </c>
      <c r="J234" s="152">
        <v>0</v>
      </c>
      <c r="K234" s="162">
        <f t="shared" si="55"/>
        <v>0</v>
      </c>
      <c r="L234" s="153">
        <v>4.75</v>
      </c>
      <c r="M234" s="163">
        <f t="shared" si="56"/>
        <v>1.0214257888585898</v>
      </c>
      <c r="N234" s="153">
        <v>261.25</v>
      </c>
      <c r="O234" s="152">
        <v>55</v>
      </c>
      <c r="P234" s="154">
        <v>2.1425788858589794E-2</v>
      </c>
      <c r="Q234" s="361">
        <v>0</v>
      </c>
      <c r="R234" s="154">
        <v>0</v>
      </c>
      <c r="S234" s="153">
        <v>0</v>
      </c>
      <c r="T234" s="152" t="s">
        <v>576</v>
      </c>
      <c r="U234" s="152" t="s">
        <v>219</v>
      </c>
      <c r="V234" s="152"/>
      <c r="W234" s="158">
        <v>1</v>
      </c>
      <c r="X234" s="158" t="s">
        <v>802</v>
      </c>
    </row>
    <row r="235" spans="2:24">
      <c r="B235" s="811"/>
      <c r="C235" s="814"/>
      <c r="D235" s="161">
        <v>9</v>
      </c>
      <c r="E235" s="152" t="s">
        <v>434</v>
      </c>
      <c r="F235" s="153">
        <v>251.23159999999999</v>
      </c>
      <c r="G235" s="152">
        <v>46.21</v>
      </c>
      <c r="H235" s="152">
        <v>48.28</v>
      </c>
      <c r="I235" s="162">
        <f t="shared" si="54"/>
        <v>1.0447954988097814</v>
      </c>
      <c r="J235" s="152">
        <v>0</v>
      </c>
      <c r="K235" s="162">
        <f t="shared" si="55"/>
        <v>0</v>
      </c>
      <c r="L235" s="153">
        <v>153.19</v>
      </c>
      <c r="M235" s="163">
        <f t="shared" si="56"/>
        <v>1.0447954988097814</v>
      </c>
      <c r="N235" s="153">
        <v>317.10330000000005</v>
      </c>
      <c r="O235" s="152">
        <v>1.64</v>
      </c>
      <c r="P235" s="154">
        <v>3.5490153646396884E-2</v>
      </c>
      <c r="Q235" s="361">
        <v>0.43000000000000038</v>
      </c>
      <c r="R235" s="154">
        <v>9.3053451633845572E-3</v>
      </c>
      <c r="S235" s="153">
        <v>65.871700000000061</v>
      </c>
      <c r="T235" s="152" t="s">
        <v>576</v>
      </c>
      <c r="U235" s="152" t="s">
        <v>656</v>
      </c>
      <c r="V235" s="152"/>
      <c r="W235" s="158">
        <v>1</v>
      </c>
      <c r="X235" s="158" t="s">
        <v>438</v>
      </c>
    </row>
    <row r="236" spans="2:24">
      <c r="B236" s="812"/>
      <c r="C236" s="815"/>
      <c r="D236" s="161">
        <v>10</v>
      </c>
      <c r="E236" s="152" t="s">
        <v>525</v>
      </c>
      <c r="F236" s="153">
        <v>250.94460000000001</v>
      </c>
      <c r="G236" s="152">
        <v>21.34</v>
      </c>
      <c r="H236" s="152">
        <v>22.35</v>
      </c>
      <c r="I236" s="162">
        <f t="shared" si="54"/>
        <v>1.0473289597000939</v>
      </c>
      <c r="J236" s="152">
        <v>0</v>
      </c>
      <c r="K236" s="162">
        <f t="shared" si="55"/>
        <v>0</v>
      </c>
      <c r="L236" s="153">
        <v>248.46</v>
      </c>
      <c r="M236" s="163">
        <f t="shared" si="56"/>
        <v>1.0473289597000939</v>
      </c>
      <c r="N236" s="153">
        <v>250.94460000000041</v>
      </c>
      <c r="O236" s="152">
        <v>1.01</v>
      </c>
      <c r="P236" s="154">
        <v>4.7328959700093723E-2</v>
      </c>
      <c r="Q236" s="361">
        <v>0</v>
      </c>
      <c r="R236" s="154">
        <v>0</v>
      </c>
      <c r="S236" s="153">
        <v>0</v>
      </c>
      <c r="T236" s="152" t="s">
        <v>576</v>
      </c>
      <c r="U236" s="152" t="s">
        <v>656</v>
      </c>
      <c r="V236" s="152"/>
      <c r="W236" s="158">
        <v>1</v>
      </c>
      <c r="X236" s="158" t="s">
        <v>371</v>
      </c>
    </row>
    <row r="237" spans="2:24">
      <c r="B237" s="810">
        <f t="shared" ref="B237:B277" si="63">B227+1</f>
        <v>45981</v>
      </c>
      <c r="C237" s="813" t="str">
        <f t="shared" ref="C237" si="64">CHOOSE(WEEKDAY(B237,2),"一","二","三","四","五","六","日")</f>
        <v>四</v>
      </c>
      <c r="D237" s="161">
        <v>1</v>
      </c>
      <c r="E237" s="152" t="s">
        <v>847</v>
      </c>
      <c r="F237" s="153">
        <v>864.91200000000003</v>
      </c>
      <c r="G237" s="152">
        <v>154.87</v>
      </c>
      <c r="H237" s="152">
        <v>162.22</v>
      </c>
      <c r="I237" s="162">
        <f t="shared" si="54"/>
        <v>1.0474591592948925</v>
      </c>
      <c r="J237" s="152">
        <v>0</v>
      </c>
      <c r="K237" s="162">
        <f t="shared" si="55"/>
        <v>0</v>
      </c>
      <c r="L237" s="153">
        <v>155.84</v>
      </c>
      <c r="M237" s="163">
        <f t="shared" si="56"/>
        <v>1.0474591592948925</v>
      </c>
      <c r="N237" s="153">
        <v>1145.4239999999991</v>
      </c>
      <c r="O237" s="152">
        <v>5.55</v>
      </c>
      <c r="P237" s="154">
        <v>3.5836508039000452E-2</v>
      </c>
      <c r="Q237" s="361">
        <v>1.7999999999999945</v>
      </c>
      <c r="R237" s="154">
        <v>1.1622651255892003E-2</v>
      </c>
      <c r="S237" s="153">
        <v>280.51199999999915</v>
      </c>
      <c r="T237" s="152" t="s">
        <v>576</v>
      </c>
      <c r="U237" s="152" t="s">
        <v>656</v>
      </c>
      <c r="V237" s="152"/>
      <c r="W237" s="158">
        <v>1</v>
      </c>
      <c r="X237" s="158" t="s">
        <v>838</v>
      </c>
    </row>
    <row r="238" spans="2:24">
      <c r="B238" s="811"/>
      <c r="C238" s="814"/>
      <c r="D238" s="161">
        <v>2</v>
      </c>
      <c r="E238" s="152" t="s">
        <v>362</v>
      </c>
      <c r="F238" s="153">
        <v>695.25</v>
      </c>
      <c r="G238" s="152">
        <v>3373</v>
      </c>
      <c r="H238" s="152">
        <v>3418</v>
      </c>
      <c r="I238" s="162">
        <f t="shared" si="54"/>
        <v>1.0133412392528907</v>
      </c>
      <c r="J238" s="152">
        <v>0</v>
      </c>
      <c r="K238" s="162">
        <f t="shared" si="55"/>
        <v>0</v>
      </c>
      <c r="L238" s="153">
        <v>15.45</v>
      </c>
      <c r="M238" s="163">
        <f t="shared" si="56"/>
        <v>1.0133412392528907</v>
      </c>
      <c r="N238" s="153">
        <v>695.25</v>
      </c>
      <c r="O238" s="152">
        <v>45</v>
      </c>
      <c r="P238" s="154">
        <v>1.3341239252890602E-2</v>
      </c>
      <c r="Q238" s="361">
        <v>0</v>
      </c>
      <c r="R238" s="154">
        <v>0</v>
      </c>
      <c r="S238" s="153">
        <v>0</v>
      </c>
      <c r="T238" s="152" t="s">
        <v>576</v>
      </c>
      <c r="U238" s="152" t="s">
        <v>220</v>
      </c>
      <c r="V238" s="152" t="s">
        <v>527</v>
      </c>
      <c r="W238" s="158">
        <v>1</v>
      </c>
      <c r="X238" s="158" t="s">
        <v>370</v>
      </c>
    </row>
    <row r="239" spans="2:24">
      <c r="B239" s="811"/>
      <c r="C239" s="814"/>
      <c r="D239" s="161">
        <v>3</v>
      </c>
      <c r="E239" s="152" t="s">
        <v>848</v>
      </c>
      <c r="F239" s="153">
        <v>631.07719999999995</v>
      </c>
      <c r="G239" s="152">
        <v>65.900000000000006</v>
      </c>
      <c r="H239" s="152">
        <v>69.040000000000006</v>
      </c>
      <c r="I239" s="162">
        <f t="shared" si="54"/>
        <v>1.0476479514415782</v>
      </c>
      <c r="J239" s="152">
        <v>0</v>
      </c>
      <c r="K239" s="162">
        <f t="shared" si="55"/>
        <v>0</v>
      </c>
      <c r="L239" s="153">
        <v>200.98</v>
      </c>
      <c r="M239" s="163">
        <f t="shared" si="56"/>
        <v>1.0476479514415782</v>
      </c>
      <c r="N239" s="153">
        <v>631.07720000000006</v>
      </c>
      <c r="O239" s="152">
        <v>3.14</v>
      </c>
      <c r="P239" s="154">
        <v>4.764795144157815E-2</v>
      </c>
      <c r="Q239" s="361">
        <v>0</v>
      </c>
      <c r="R239" s="154">
        <v>0</v>
      </c>
      <c r="S239" s="153">
        <v>0</v>
      </c>
      <c r="T239" s="152" t="s">
        <v>576</v>
      </c>
      <c r="U239" s="152" t="s">
        <v>656</v>
      </c>
      <c r="V239" s="152"/>
      <c r="W239" s="158">
        <v>1</v>
      </c>
      <c r="X239" s="158" t="s">
        <v>838</v>
      </c>
    </row>
    <row r="240" spans="2:24">
      <c r="B240" s="811"/>
      <c r="C240" s="814"/>
      <c r="D240" s="161">
        <v>4</v>
      </c>
      <c r="E240" s="152" t="s">
        <v>720</v>
      </c>
      <c r="F240" s="153">
        <v>552.09440000000006</v>
      </c>
      <c r="G240" s="152">
        <v>67.23</v>
      </c>
      <c r="H240" s="152">
        <v>70.489999999999995</v>
      </c>
      <c r="I240" s="162">
        <f t="shared" si="54"/>
        <v>1.0484902573255985</v>
      </c>
      <c r="J240" s="152">
        <v>0</v>
      </c>
      <c r="K240" s="162">
        <f t="shared" si="55"/>
        <v>0</v>
      </c>
      <c r="L240" s="153">
        <v>181.61</v>
      </c>
      <c r="M240" s="163">
        <f t="shared" si="56"/>
        <v>1.0484902573255985</v>
      </c>
      <c r="N240" s="153">
        <v>592.04859999999837</v>
      </c>
      <c r="O240" s="152">
        <v>3.04</v>
      </c>
      <c r="P240" s="154">
        <v>4.5217908671723928E-2</v>
      </c>
      <c r="Q240" s="361">
        <v>0.21999999999999087</v>
      </c>
      <c r="R240" s="154">
        <v>3.2723486538746224E-3</v>
      </c>
      <c r="S240" s="153">
        <v>39.954199999998345</v>
      </c>
      <c r="T240" s="152" t="s">
        <v>576</v>
      </c>
      <c r="U240" s="152" t="s">
        <v>656</v>
      </c>
      <c r="V240" s="152"/>
      <c r="W240" s="158">
        <v>1</v>
      </c>
      <c r="X240" s="158" t="s">
        <v>716</v>
      </c>
    </row>
    <row r="241" spans="2:24">
      <c r="B241" s="811"/>
      <c r="C241" s="814"/>
      <c r="D241" s="161">
        <v>5</v>
      </c>
      <c r="E241" s="152" t="s">
        <v>849</v>
      </c>
      <c r="F241" s="153">
        <v>371.91</v>
      </c>
      <c r="G241" s="152">
        <v>3295</v>
      </c>
      <c r="H241" s="152">
        <v>3316</v>
      </c>
      <c r="I241" s="162">
        <f t="shared" si="54"/>
        <v>1.0063732928679818</v>
      </c>
      <c r="J241" s="152">
        <v>0</v>
      </c>
      <c r="K241" s="162">
        <f t="shared" si="55"/>
        <v>0</v>
      </c>
      <c r="L241" s="153">
        <v>17.71</v>
      </c>
      <c r="M241" s="163">
        <f t="shared" si="56"/>
        <v>1.0063732928679818</v>
      </c>
      <c r="N241" s="153">
        <v>371.91</v>
      </c>
      <c r="O241" s="152">
        <v>21</v>
      </c>
      <c r="P241" s="154">
        <v>6.3732928679817906E-3</v>
      </c>
      <c r="Q241" s="361">
        <v>0</v>
      </c>
      <c r="R241" s="154">
        <v>0</v>
      </c>
      <c r="S241" s="153">
        <v>0</v>
      </c>
      <c r="T241" s="152" t="s">
        <v>576</v>
      </c>
      <c r="U241" s="152" t="s">
        <v>219</v>
      </c>
      <c r="V241" s="152"/>
      <c r="W241" s="158">
        <v>1</v>
      </c>
      <c r="X241" s="158" t="s">
        <v>838</v>
      </c>
    </row>
    <row r="242" spans="2:24">
      <c r="B242" s="811"/>
      <c r="C242" s="814"/>
      <c r="D242" s="161">
        <v>6</v>
      </c>
      <c r="E242" s="152" t="s">
        <v>677</v>
      </c>
      <c r="F242" s="153">
        <v>347.721</v>
      </c>
      <c r="G242" s="152">
        <v>38.630000000000003</v>
      </c>
      <c r="H242" s="152">
        <v>40.28</v>
      </c>
      <c r="I242" s="162">
        <f t="shared" si="54"/>
        <v>1.0427129174216929</v>
      </c>
      <c r="J242" s="152">
        <v>0</v>
      </c>
      <c r="K242" s="162">
        <f t="shared" si="55"/>
        <v>0</v>
      </c>
      <c r="L242" s="153">
        <v>210.74</v>
      </c>
      <c r="M242" s="163">
        <f t="shared" si="56"/>
        <v>1.0427129174216929</v>
      </c>
      <c r="N242" s="153">
        <v>347.72099999999972</v>
      </c>
      <c r="O242" s="152">
        <v>1.65</v>
      </c>
      <c r="P242" s="154">
        <v>4.2712917421692982E-2</v>
      </c>
      <c r="Q242" s="361">
        <v>0</v>
      </c>
      <c r="R242" s="154">
        <v>0</v>
      </c>
      <c r="S242" s="153">
        <v>0</v>
      </c>
      <c r="T242" s="152" t="s">
        <v>576</v>
      </c>
      <c r="U242" s="152" t="s">
        <v>656</v>
      </c>
      <c r="V242" s="152"/>
      <c r="W242" s="158">
        <v>1</v>
      </c>
      <c r="X242" s="158" t="s">
        <v>663</v>
      </c>
    </row>
    <row r="243" spans="2:24">
      <c r="B243" s="811"/>
      <c r="C243" s="814"/>
      <c r="D243" s="161">
        <v>7</v>
      </c>
      <c r="E243" s="152" t="s">
        <v>435</v>
      </c>
      <c r="F243" s="153">
        <v>313.92</v>
      </c>
      <c r="G243" s="152">
        <v>85.52</v>
      </c>
      <c r="H243" s="152">
        <v>85.37</v>
      </c>
      <c r="I243" s="162">
        <f t="shared" si="54"/>
        <v>0.99824602432179621</v>
      </c>
      <c r="J243" s="152">
        <v>3.6</v>
      </c>
      <c r="K243" s="162">
        <f t="shared" si="55"/>
        <v>4.2095416276894296E-2</v>
      </c>
      <c r="L243" s="153">
        <v>96</v>
      </c>
      <c r="M243" s="163">
        <f t="shared" si="56"/>
        <v>1.0403414405986904</v>
      </c>
      <c r="N243" s="153">
        <v>331.20000000000027</v>
      </c>
      <c r="O243" s="152">
        <v>3.27</v>
      </c>
      <c r="P243" s="154">
        <v>3.8236669784845655E-2</v>
      </c>
      <c r="Q243" s="361">
        <v>0.18000000000000282</v>
      </c>
      <c r="R243" s="154">
        <v>2.1047708138447478E-3</v>
      </c>
      <c r="S243" s="153">
        <v>17.280000000000271</v>
      </c>
      <c r="T243" s="152" t="s">
        <v>576</v>
      </c>
      <c r="U243" s="152" t="s">
        <v>219</v>
      </c>
      <c r="V243" s="152"/>
      <c r="W243" s="158">
        <v>1</v>
      </c>
      <c r="X243" s="158" t="s">
        <v>414</v>
      </c>
    </row>
    <row r="244" spans="2:24">
      <c r="B244" s="811"/>
      <c r="C244" s="814"/>
      <c r="D244" s="161">
        <v>8</v>
      </c>
      <c r="E244" s="152" t="s">
        <v>434</v>
      </c>
      <c r="F244" s="153">
        <v>278.80580000000003</v>
      </c>
      <c r="G244" s="152">
        <v>43.3</v>
      </c>
      <c r="H244" s="152">
        <v>45.12</v>
      </c>
      <c r="I244" s="162">
        <f t="shared" si="54"/>
        <v>1.0420323325635104</v>
      </c>
      <c r="J244" s="152">
        <v>0</v>
      </c>
      <c r="K244" s="162">
        <f t="shared" si="55"/>
        <v>0</v>
      </c>
      <c r="L244" s="153">
        <v>153.19</v>
      </c>
      <c r="M244" s="163">
        <f t="shared" si="56"/>
        <v>1.0420323325635104</v>
      </c>
      <c r="N244" s="153">
        <v>278.80580000000003</v>
      </c>
      <c r="O244" s="152">
        <v>1.82</v>
      </c>
      <c r="P244" s="154">
        <v>4.2032332563510397E-2</v>
      </c>
      <c r="Q244" s="361">
        <v>0</v>
      </c>
      <c r="R244" s="154">
        <v>0</v>
      </c>
      <c r="S244" s="153">
        <v>0</v>
      </c>
      <c r="T244" s="152" t="s">
        <v>576</v>
      </c>
      <c r="U244" s="152" t="s">
        <v>656</v>
      </c>
      <c r="V244" s="152"/>
      <c r="W244" s="158">
        <v>1</v>
      </c>
      <c r="X244" s="158" t="s">
        <v>438</v>
      </c>
    </row>
    <row r="245" spans="2:24">
      <c r="B245" s="811"/>
      <c r="C245" s="814"/>
      <c r="D245" s="161">
        <v>9</v>
      </c>
      <c r="E245" s="152" t="s">
        <v>525</v>
      </c>
      <c r="F245" s="153">
        <v>260.88300000000004</v>
      </c>
      <c r="G245" s="152">
        <v>23</v>
      </c>
      <c r="H245" s="152">
        <v>24.05</v>
      </c>
      <c r="I245" s="162">
        <f t="shared" si="54"/>
        <v>1.0456521739130435</v>
      </c>
      <c r="J245" s="152">
        <v>0</v>
      </c>
      <c r="K245" s="162">
        <f t="shared" si="55"/>
        <v>0</v>
      </c>
      <c r="L245" s="153">
        <v>248.46</v>
      </c>
      <c r="M245" s="163">
        <f t="shared" si="56"/>
        <v>1.0456521739130435</v>
      </c>
      <c r="N245" s="153">
        <v>260.88300000000021</v>
      </c>
      <c r="O245" s="152">
        <v>1.05</v>
      </c>
      <c r="P245" s="154">
        <v>4.5652173913043478E-2</v>
      </c>
      <c r="Q245" s="361">
        <v>0</v>
      </c>
      <c r="R245" s="154">
        <v>0</v>
      </c>
      <c r="S245" s="153">
        <v>0</v>
      </c>
      <c r="T245" s="152" t="s">
        <v>576</v>
      </c>
      <c r="U245" s="152" t="s">
        <v>656</v>
      </c>
      <c r="V245" s="152"/>
      <c r="W245" s="158">
        <v>1</v>
      </c>
      <c r="X245" s="158" t="s">
        <v>371</v>
      </c>
    </row>
    <row r="246" spans="2:24">
      <c r="B246" s="812"/>
      <c r="C246" s="815"/>
      <c r="D246" s="161">
        <v>10</v>
      </c>
      <c r="E246" s="152" t="s">
        <v>691</v>
      </c>
      <c r="F246" s="153">
        <v>253.07100000000003</v>
      </c>
      <c r="G246" s="152">
        <v>27.9</v>
      </c>
      <c r="H246" s="152">
        <v>29.25</v>
      </c>
      <c r="I246" s="162">
        <f t="shared" si="54"/>
        <v>1.0483870967741935</v>
      </c>
      <c r="J246" s="152">
        <v>0</v>
      </c>
      <c r="K246" s="162">
        <f t="shared" si="55"/>
        <v>0</v>
      </c>
      <c r="L246" s="153">
        <v>187.46</v>
      </c>
      <c r="M246" s="163">
        <f t="shared" si="56"/>
        <v>1.0483870967741935</v>
      </c>
      <c r="N246" s="153">
        <v>253.07100000000028</v>
      </c>
      <c r="O246" s="152">
        <v>1.35</v>
      </c>
      <c r="P246" s="154">
        <v>4.8387096774193554E-2</v>
      </c>
      <c r="Q246" s="361">
        <v>0</v>
      </c>
      <c r="R246" s="154">
        <v>0</v>
      </c>
      <c r="S246" s="153">
        <v>0</v>
      </c>
      <c r="T246" s="152" t="s">
        <v>576</v>
      </c>
      <c r="U246" s="152" t="s">
        <v>656</v>
      </c>
      <c r="V246" s="152"/>
      <c r="W246" s="158">
        <v>1</v>
      </c>
      <c r="X246" s="158" t="s">
        <v>689</v>
      </c>
    </row>
    <row r="247" spans="2:24">
      <c r="B247" s="810">
        <f t="shared" si="57"/>
        <v>45982</v>
      </c>
      <c r="C247" s="813" t="str">
        <f t="shared" ref="C247" si="65">CHOOSE(WEEKDAY(B247,2),"一","二","三","四","五","六","日")</f>
        <v>五</v>
      </c>
      <c r="D247" s="161">
        <v>1</v>
      </c>
      <c r="E247" s="152" t="s">
        <v>849</v>
      </c>
      <c r="F247" s="153">
        <v>1239.7</v>
      </c>
      <c r="G247" s="152">
        <v>1981</v>
      </c>
      <c r="H247" s="152">
        <v>2051</v>
      </c>
      <c r="I247" s="162">
        <f t="shared" si="54"/>
        <v>1.0353356890459364</v>
      </c>
      <c r="J247" s="152">
        <v>0</v>
      </c>
      <c r="K247" s="162">
        <f t="shared" si="55"/>
        <v>0</v>
      </c>
      <c r="L247" s="153">
        <v>17.71</v>
      </c>
      <c r="M247" s="163">
        <f t="shared" si="56"/>
        <v>1.0353356890459364</v>
      </c>
      <c r="N247" s="153">
        <v>1239.7</v>
      </c>
      <c r="O247" s="152">
        <v>70</v>
      </c>
      <c r="P247" s="154">
        <v>3.5335689045936397E-2</v>
      </c>
      <c r="Q247" s="361">
        <v>0</v>
      </c>
      <c r="R247" s="154">
        <v>0</v>
      </c>
      <c r="S247" s="153">
        <v>0</v>
      </c>
      <c r="T247" s="152" t="s">
        <v>576</v>
      </c>
      <c r="U247" s="152" t="s">
        <v>219</v>
      </c>
      <c r="V247" s="152"/>
      <c r="W247" s="158">
        <v>1</v>
      </c>
      <c r="X247" s="158" t="s">
        <v>838</v>
      </c>
    </row>
    <row r="248" spans="2:24">
      <c r="B248" s="811"/>
      <c r="C248" s="814"/>
      <c r="D248" s="161">
        <v>2</v>
      </c>
      <c r="E248" s="152" t="s">
        <v>855</v>
      </c>
      <c r="F248" s="153">
        <v>389.99400000000003</v>
      </c>
      <c r="G248" s="152">
        <v>339.66</v>
      </c>
      <c r="H248" s="152">
        <v>328.16</v>
      </c>
      <c r="I248" s="162">
        <f t="shared" si="54"/>
        <v>0.96614261320143668</v>
      </c>
      <c r="J248" s="152">
        <v>17.2</v>
      </c>
      <c r="K248" s="162">
        <f t="shared" si="55"/>
        <v>5.0638874168285927E-2</v>
      </c>
      <c r="L248" s="153">
        <v>68.42</v>
      </c>
      <c r="M248" s="163">
        <f t="shared" si="56"/>
        <v>1.0167814873697227</v>
      </c>
      <c r="N248" s="153">
        <v>389.99399999999923</v>
      </c>
      <c r="O248" s="152">
        <v>5.7</v>
      </c>
      <c r="P248" s="154">
        <v>1.6781487369722663E-2</v>
      </c>
      <c r="Q248" s="361">
        <v>-1.1546319456101628E-14</v>
      </c>
      <c r="R248" s="154">
        <v>-3.3993756863044302E-17</v>
      </c>
      <c r="S248" s="153">
        <v>-7.8999917718647342E-13</v>
      </c>
      <c r="T248" s="152" t="s">
        <v>576</v>
      </c>
      <c r="U248" s="152" t="s">
        <v>656</v>
      </c>
      <c r="V248" s="152"/>
      <c r="W248" s="158">
        <v>1</v>
      </c>
      <c r="X248" s="158" t="s">
        <v>839</v>
      </c>
    </row>
    <row r="249" spans="2:24">
      <c r="B249" s="811"/>
      <c r="C249" s="814"/>
      <c r="D249" s="161">
        <v>3</v>
      </c>
      <c r="E249" s="152" t="s">
        <v>720</v>
      </c>
      <c r="F249" s="153">
        <v>366.85220000000004</v>
      </c>
      <c r="G249" s="152">
        <v>52</v>
      </c>
      <c r="H249" s="152">
        <v>54.32</v>
      </c>
      <c r="I249" s="162">
        <f t="shared" si="54"/>
        <v>1.0446153846153847</v>
      </c>
      <c r="J249" s="152">
        <v>0</v>
      </c>
      <c r="K249" s="162">
        <f t="shared" si="55"/>
        <v>0</v>
      </c>
      <c r="L249" s="153">
        <v>181.61</v>
      </c>
      <c r="M249" s="163">
        <f t="shared" si="56"/>
        <v>1.0446153846153847</v>
      </c>
      <c r="N249" s="153">
        <v>421.3352000000001</v>
      </c>
      <c r="O249" s="152">
        <v>2.02</v>
      </c>
      <c r="P249" s="154">
        <v>3.884615384615385E-2</v>
      </c>
      <c r="Q249" s="361">
        <v>0.30000000000000027</v>
      </c>
      <c r="R249" s="154">
        <v>5.7692307692307748E-3</v>
      </c>
      <c r="S249" s="153">
        <v>54.483000000000054</v>
      </c>
      <c r="T249" s="152" t="s">
        <v>576</v>
      </c>
      <c r="U249" s="152" t="s">
        <v>656</v>
      </c>
      <c r="V249" s="152"/>
      <c r="W249" s="158">
        <v>1</v>
      </c>
      <c r="X249" s="158" t="s">
        <v>716</v>
      </c>
    </row>
    <row r="250" spans="2:24">
      <c r="B250" s="811"/>
      <c r="C250" s="814"/>
      <c r="D250" s="161">
        <v>4</v>
      </c>
      <c r="E250" s="152" t="s">
        <v>363</v>
      </c>
      <c r="F250" s="153">
        <v>308.84059999999999</v>
      </c>
      <c r="G250" s="152">
        <v>70.58</v>
      </c>
      <c r="H250" s="152">
        <v>72.760000000000005</v>
      </c>
      <c r="I250" s="162">
        <f t="shared" si="54"/>
        <v>1.0308869368092946</v>
      </c>
      <c r="J250" s="152">
        <v>0</v>
      </c>
      <c r="K250" s="162">
        <f t="shared" si="55"/>
        <v>0</v>
      </c>
      <c r="L250" s="153">
        <v>141.66999999999999</v>
      </c>
      <c r="M250" s="163">
        <f t="shared" si="56"/>
        <v>1.0308869368092946</v>
      </c>
      <c r="N250" s="153">
        <v>308.84060000000096</v>
      </c>
      <c r="O250" s="152">
        <v>2.1800000000000002</v>
      </c>
      <c r="P250" s="154">
        <v>3.088693680929442E-2</v>
      </c>
      <c r="Q250" s="361">
        <v>6.6613381477509392E-15</v>
      </c>
      <c r="R250" s="154">
        <v>9.4379968089415407E-17</v>
      </c>
      <c r="S250" s="153">
        <v>9.4371177539187544E-13</v>
      </c>
      <c r="T250" s="152" t="s">
        <v>576</v>
      </c>
      <c r="U250" s="152" t="s">
        <v>656</v>
      </c>
      <c r="V250" s="152"/>
      <c r="W250" s="158">
        <v>1</v>
      </c>
      <c r="X250" s="158" t="s">
        <v>375</v>
      </c>
    </row>
    <row r="251" spans="2:24">
      <c r="B251" s="811"/>
      <c r="C251" s="814"/>
      <c r="D251" s="161">
        <v>5</v>
      </c>
      <c r="E251" s="152" t="s">
        <v>701</v>
      </c>
      <c r="F251" s="153">
        <v>292.95</v>
      </c>
      <c r="G251" s="152">
        <v>2678</v>
      </c>
      <c r="H251" s="152">
        <v>2622</v>
      </c>
      <c r="I251" s="162">
        <f t="shared" si="54"/>
        <v>0.97908887229275576</v>
      </c>
      <c r="J251" s="152">
        <v>77</v>
      </c>
      <c r="K251" s="162">
        <f t="shared" si="55"/>
        <v>2.8752800597460791E-2</v>
      </c>
      <c r="L251" s="153">
        <v>13.95</v>
      </c>
      <c r="M251" s="163">
        <f t="shared" si="56"/>
        <v>1.0078416728902166</v>
      </c>
      <c r="N251" s="153">
        <v>292.95</v>
      </c>
      <c r="O251" s="152">
        <v>21</v>
      </c>
      <c r="P251" s="154">
        <v>7.8416728902165802E-3</v>
      </c>
      <c r="Q251" s="361">
        <v>0</v>
      </c>
      <c r="R251" s="154">
        <v>0</v>
      </c>
      <c r="S251" s="153">
        <v>0</v>
      </c>
      <c r="T251" s="152" t="s">
        <v>576</v>
      </c>
      <c r="U251" s="152" t="s">
        <v>367</v>
      </c>
      <c r="V251" s="152" t="s">
        <v>662</v>
      </c>
      <c r="W251" s="158">
        <v>1</v>
      </c>
      <c r="X251" s="158" t="s">
        <v>703</v>
      </c>
    </row>
    <row r="252" spans="2:24">
      <c r="B252" s="811"/>
      <c r="C252" s="814"/>
      <c r="D252" s="161">
        <v>6</v>
      </c>
      <c r="E252" s="152" t="s">
        <v>693</v>
      </c>
      <c r="F252" s="153">
        <v>280.59999999999997</v>
      </c>
      <c r="G252" s="152">
        <v>5136</v>
      </c>
      <c r="H252" s="152">
        <v>5380</v>
      </c>
      <c r="I252" s="162">
        <f t="shared" si="54"/>
        <v>1.0475077881619939</v>
      </c>
      <c r="J252" s="152">
        <v>0</v>
      </c>
      <c r="K252" s="162">
        <f t="shared" si="55"/>
        <v>0</v>
      </c>
      <c r="L252" s="153">
        <v>1.1499999999999999</v>
      </c>
      <c r="M252" s="163">
        <f t="shared" si="56"/>
        <v>1.0475077881619939</v>
      </c>
      <c r="N252" s="153">
        <v>280.59999999999997</v>
      </c>
      <c r="O252" s="152">
        <v>244</v>
      </c>
      <c r="P252" s="154">
        <v>4.7507788161993768E-2</v>
      </c>
      <c r="Q252" s="361">
        <v>0</v>
      </c>
      <c r="R252" s="154">
        <v>0</v>
      </c>
      <c r="S252" s="153">
        <v>0</v>
      </c>
      <c r="T252" s="152" t="s">
        <v>576</v>
      </c>
      <c r="U252" s="152" t="s">
        <v>656</v>
      </c>
      <c r="V252" s="152"/>
      <c r="W252" s="158">
        <v>1</v>
      </c>
      <c r="X252" s="158" t="s">
        <v>672</v>
      </c>
    </row>
    <row r="253" spans="2:24">
      <c r="B253" s="811"/>
      <c r="C253" s="814"/>
      <c r="D253" s="161">
        <v>7</v>
      </c>
      <c r="E253" s="152" t="s">
        <v>434</v>
      </c>
      <c r="F253" s="153">
        <v>275.74200000000002</v>
      </c>
      <c r="G253" s="152">
        <v>38.57</v>
      </c>
      <c r="H253" s="152">
        <v>40.369999999999997</v>
      </c>
      <c r="I253" s="162">
        <f t="shared" si="54"/>
        <v>1.0466683951257454</v>
      </c>
      <c r="J253" s="152">
        <v>0</v>
      </c>
      <c r="K253" s="162">
        <f t="shared" si="55"/>
        <v>0</v>
      </c>
      <c r="L253" s="153">
        <v>153.19</v>
      </c>
      <c r="M253" s="163">
        <f t="shared" si="56"/>
        <v>1.0466683951257454</v>
      </c>
      <c r="N253" s="153">
        <v>275.74199999999956</v>
      </c>
      <c r="O253" s="152">
        <v>1.8</v>
      </c>
      <c r="P253" s="154">
        <v>4.6668395125745402E-2</v>
      </c>
      <c r="Q253" s="361">
        <v>-2.886579864025407E-15</v>
      </c>
      <c r="R253" s="154">
        <v>-7.4840027586865622E-17</v>
      </c>
      <c r="S253" s="153">
        <v>-4.4219516937005211E-13</v>
      </c>
      <c r="T253" s="152" t="s">
        <v>576</v>
      </c>
      <c r="U253" s="152" t="s">
        <v>656</v>
      </c>
      <c r="V253" s="152"/>
      <c r="W253" s="158">
        <v>1</v>
      </c>
      <c r="X253" s="158" t="s">
        <v>438</v>
      </c>
    </row>
    <row r="254" spans="2:24">
      <c r="B254" s="811"/>
      <c r="C254" s="814"/>
      <c r="D254" s="161">
        <v>8</v>
      </c>
      <c r="E254" s="152" t="s">
        <v>617</v>
      </c>
      <c r="F254" s="153">
        <v>272.66039999999998</v>
      </c>
      <c r="G254" s="152">
        <v>71.19</v>
      </c>
      <c r="H254" s="152">
        <v>68.03</v>
      </c>
      <c r="I254" s="162">
        <f t="shared" si="54"/>
        <v>0.95561174322236275</v>
      </c>
      <c r="J254" s="152">
        <v>5.77</v>
      </c>
      <c r="K254" s="162">
        <f t="shared" si="55"/>
        <v>8.1050709369293442E-2</v>
      </c>
      <c r="L254" s="153">
        <v>122.82</v>
      </c>
      <c r="M254" s="163">
        <f t="shared" si="56"/>
        <v>1.0366624525916561</v>
      </c>
      <c r="N254" s="153">
        <v>320.5601999999999</v>
      </c>
      <c r="O254" s="152">
        <v>2.2200000000000002</v>
      </c>
      <c r="P254" s="154">
        <v>3.118415507796039E-2</v>
      </c>
      <c r="Q254" s="361">
        <v>0.38999999999999924</v>
      </c>
      <c r="R254" s="154">
        <v>5.4782975136957335E-3</v>
      </c>
      <c r="S254" s="153">
        <v>47.899799999999907</v>
      </c>
      <c r="T254" s="152" t="s">
        <v>576</v>
      </c>
      <c r="U254" s="152" t="s">
        <v>656</v>
      </c>
      <c r="V254" s="152"/>
      <c r="W254" s="158">
        <v>1</v>
      </c>
      <c r="X254" s="158" t="s">
        <v>584</v>
      </c>
    </row>
    <row r="255" spans="2:24">
      <c r="B255" s="811"/>
      <c r="C255" s="814"/>
      <c r="D255" s="161">
        <v>9</v>
      </c>
      <c r="E255" s="152" t="s">
        <v>803</v>
      </c>
      <c r="F255" s="153">
        <v>267.2208</v>
      </c>
      <c r="G255" s="152">
        <v>47.86</v>
      </c>
      <c r="H255" s="152">
        <v>48.08</v>
      </c>
      <c r="I255" s="162">
        <f t="shared" si="54"/>
        <v>1.0045967404931049</v>
      </c>
      <c r="J255" s="152">
        <v>1.47</v>
      </c>
      <c r="K255" s="162">
        <f t="shared" si="55"/>
        <v>3.0714584203928124E-2</v>
      </c>
      <c r="L255" s="153">
        <v>371.14</v>
      </c>
      <c r="M255" s="163">
        <f t="shared" si="56"/>
        <v>1.0353113246970329</v>
      </c>
      <c r="N255" s="153">
        <v>627.22659999999917</v>
      </c>
      <c r="O255" s="152">
        <v>0.72</v>
      </c>
      <c r="P255" s="154">
        <v>1.5043877977434183E-2</v>
      </c>
      <c r="Q255" s="361">
        <v>0.96999999999999775</v>
      </c>
      <c r="R255" s="154">
        <v>2.0267446719598785E-2</v>
      </c>
      <c r="S255" s="153">
        <v>360.00579999999917</v>
      </c>
      <c r="T255" s="152" t="s">
        <v>576</v>
      </c>
      <c r="U255" s="152" t="s">
        <v>656</v>
      </c>
      <c r="V255" s="152"/>
      <c r="W255" s="158">
        <v>1</v>
      </c>
      <c r="X255" s="158" t="s">
        <v>371</v>
      </c>
    </row>
    <row r="256" spans="2:24">
      <c r="B256" s="812"/>
      <c r="C256" s="815"/>
      <c r="D256" s="161">
        <v>10</v>
      </c>
      <c r="E256" s="152" t="s">
        <v>847</v>
      </c>
      <c r="F256" s="153">
        <v>261.81119999999999</v>
      </c>
      <c r="G256" s="152">
        <v>93.11</v>
      </c>
      <c r="H256" s="152">
        <v>92.55</v>
      </c>
      <c r="I256" s="162">
        <f t="shared" si="54"/>
        <v>0.99398560842014816</v>
      </c>
      <c r="J256" s="152">
        <v>4.6399999999999997</v>
      </c>
      <c r="K256" s="162">
        <f t="shared" si="55"/>
        <v>4.9833530233057671E-2</v>
      </c>
      <c r="L256" s="153">
        <v>155.84</v>
      </c>
      <c r="M256" s="163">
        <f t="shared" si="56"/>
        <v>1.0438191386532059</v>
      </c>
      <c r="N256" s="153">
        <v>635.82719999999972</v>
      </c>
      <c r="O256" s="152">
        <v>1.68</v>
      </c>
      <c r="P256" s="154">
        <v>1.8043174739555363E-2</v>
      </c>
      <c r="Q256" s="361">
        <v>2.3999999999999986</v>
      </c>
      <c r="R256" s="154">
        <v>2.5775963913650505E-2</v>
      </c>
      <c r="S256" s="153">
        <v>374.01599999999979</v>
      </c>
      <c r="T256" s="152" t="s">
        <v>576</v>
      </c>
      <c r="U256" s="152" t="s">
        <v>656</v>
      </c>
      <c r="V256" s="152"/>
      <c r="W256" s="158">
        <v>1</v>
      </c>
      <c r="X256" s="158" t="s">
        <v>838</v>
      </c>
    </row>
    <row r="257" spans="2:24">
      <c r="B257" s="810">
        <f t="shared" si="59"/>
        <v>45983</v>
      </c>
      <c r="C257" s="813" t="str">
        <f t="shared" ref="C257" si="66">CHOOSE(WEEKDAY(B257,2),"一","二","三","四","五","六","日")</f>
        <v>六</v>
      </c>
      <c r="D257" s="161">
        <v>1</v>
      </c>
      <c r="E257" s="152" t="s">
        <v>701</v>
      </c>
      <c r="F257" s="153">
        <v>655.65</v>
      </c>
      <c r="G257" s="152">
        <v>2741</v>
      </c>
      <c r="H257" s="152">
        <v>2788</v>
      </c>
      <c r="I257" s="162">
        <f t="shared" si="54"/>
        <v>1.0171470266326159</v>
      </c>
      <c r="J257" s="152">
        <v>0</v>
      </c>
      <c r="K257" s="162">
        <f t="shared" si="55"/>
        <v>0</v>
      </c>
      <c r="L257" s="153">
        <v>13.95</v>
      </c>
      <c r="M257" s="163">
        <f t="shared" si="56"/>
        <v>1.0171470266326159</v>
      </c>
      <c r="N257" s="153">
        <v>655.65</v>
      </c>
      <c r="O257" s="152">
        <v>47</v>
      </c>
      <c r="P257" s="154">
        <v>1.7147026632615834E-2</v>
      </c>
      <c r="Q257" s="361">
        <v>0</v>
      </c>
      <c r="R257" s="154">
        <v>0</v>
      </c>
      <c r="S257" s="153">
        <v>0</v>
      </c>
      <c r="T257" s="152" t="s">
        <v>576</v>
      </c>
      <c r="U257" s="152" t="s">
        <v>367</v>
      </c>
      <c r="V257" s="152" t="s">
        <v>662</v>
      </c>
      <c r="W257" s="158">
        <v>1</v>
      </c>
      <c r="X257" s="158" t="s">
        <v>703</v>
      </c>
    </row>
    <row r="258" spans="2:24">
      <c r="B258" s="811"/>
      <c r="C258" s="814"/>
      <c r="D258" s="161">
        <v>2</v>
      </c>
      <c r="E258" s="152" t="s">
        <v>720</v>
      </c>
      <c r="F258" s="153">
        <v>490.34700000000009</v>
      </c>
      <c r="G258" s="152">
        <v>55.96</v>
      </c>
      <c r="H258" s="152">
        <v>58.66</v>
      </c>
      <c r="I258" s="162">
        <f t="shared" si="54"/>
        <v>1.0482487491065047</v>
      </c>
      <c r="J258" s="152">
        <v>0</v>
      </c>
      <c r="K258" s="162">
        <f t="shared" si="55"/>
        <v>0</v>
      </c>
      <c r="L258" s="153">
        <v>181.61</v>
      </c>
      <c r="M258" s="163">
        <f t="shared" si="56"/>
        <v>1.0482487491065047</v>
      </c>
      <c r="N258" s="153">
        <v>490.34699999999924</v>
      </c>
      <c r="O258" s="152">
        <v>2.7</v>
      </c>
      <c r="P258" s="154">
        <v>4.8248749106504646E-2</v>
      </c>
      <c r="Q258" s="361">
        <v>-4.4408920985006262E-15</v>
      </c>
      <c r="R258" s="154">
        <v>-7.9358329136894676E-17</v>
      </c>
      <c r="S258" s="153">
        <v>-8.0651041400869878E-13</v>
      </c>
      <c r="T258" s="152" t="s">
        <v>576</v>
      </c>
      <c r="U258" s="152" t="s">
        <v>656</v>
      </c>
      <c r="V258" s="152"/>
      <c r="W258" s="158">
        <v>1</v>
      </c>
      <c r="X258" s="158" t="s">
        <v>716</v>
      </c>
    </row>
    <row r="259" spans="2:24">
      <c r="B259" s="811"/>
      <c r="C259" s="814"/>
      <c r="D259" s="161">
        <v>3</v>
      </c>
      <c r="E259" s="152" t="s">
        <v>801</v>
      </c>
      <c r="F259" s="153">
        <v>351.5</v>
      </c>
      <c r="G259" s="152">
        <v>2188</v>
      </c>
      <c r="H259" s="152">
        <v>2262</v>
      </c>
      <c r="I259" s="162">
        <f t="shared" si="54"/>
        <v>1.0338208409506398</v>
      </c>
      <c r="J259" s="152">
        <v>0</v>
      </c>
      <c r="K259" s="162">
        <f t="shared" si="55"/>
        <v>0</v>
      </c>
      <c r="L259" s="153">
        <v>4.75</v>
      </c>
      <c r="M259" s="163">
        <f t="shared" si="56"/>
        <v>1.0338208409506398</v>
      </c>
      <c r="N259" s="153">
        <v>351.5</v>
      </c>
      <c r="O259" s="152">
        <v>74</v>
      </c>
      <c r="P259" s="154">
        <v>3.3820840950639856E-2</v>
      </c>
      <c r="Q259" s="361">
        <v>0</v>
      </c>
      <c r="R259" s="154">
        <v>0</v>
      </c>
      <c r="S259" s="153">
        <v>0</v>
      </c>
      <c r="T259" s="152" t="s">
        <v>576</v>
      </c>
      <c r="U259" s="152" t="s">
        <v>219</v>
      </c>
      <c r="V259" s="152"/>
      <c r="W259" s="158">
        <v>1</v>
      </c>
      <c r="X259" s="158" t="s">
        <v>802</v>
      </c>
    </row>
    <row r="260" spans="2:24">
      <c r="B260" s="811"/>
      <c r="C260" s="814"/>
      <c r="D260" s="161">
        <v>4</v>
      </c>
      <c r="E260" s="152" t="s">
        <v>436</v>
      </c>
      <c r="F260" s="153">
        <v>341.35200000000003</v>
      </c>
      <c r="G260" s="152">
        <v>95.61</v>
      </c>
      <c r="H260" s="152">
        <v>94.66</v>
      </c>
      <c r="I260" s="162">
        <f t="shared" si="54"/>
        <v>0.99006380085765089</v>
      </c>
      <c r="J260" s="152">
        <v>5</v>
      </c>
      <c r="K260" s="162">
        <f t="shared" si="55"/>
        <v>5.2295784959732243E-2</v>
      </c>
      <c r="L260" s="153">
        <v>426.69</v>
      </c>
      <c r="M260" s="163">
        <f t="shared" si="56"/>
        <v>1.0423595858173831</v>
      </c>
      <c r="N260" s="153">
        <v>1728.0944999999988</v>
      </c>
      <c r="O260" s="152">
        <v>0.8</v>
      </c>
      <c r="P260" s="154">
        <v>8.3673255935571601E-3</v>
      </c>
      <c r="Q260" s="361">
        <v>3.2499999999999973</v>
      </c>
      <c r="R260" s="154">
        <v>3.3992260223825933E-2</v>
      </c>
      <c r="S260" s="153">
        <v>1386.7424999999989</v>
      </c>
      <c r="T260" s="152" t="s">
        <v>576</v>
      </c>
      <c r="U260" s="152" t="s">
        <v>656</v>
      </c>
      <c r="V260" s="152"/>
      <c r="W260" s="158">
        <v>1</v>
      </c>
      <c r="X260" s="158" t="s">
        <v>437</v>
      </c>
    </row>
    <row r="261" spans="2:24">
      <c r="B261" s="811"/>
      <c r="C261" s="814"/>
      <c r="D261" s="161">
        <v>5</v>
      </c>
      <c r="E261" s="152" t="s">
        <v>362</v>
      </c>
      <c r="F261" s="153">
        <v>309</v>
      </c>
      <c r="G261" s="152">
        <v>2428</v>
      </c>
      <c r="H261" s="152">
        <v>2408</v>
      </c>
      <c r="I261" s="162">
        <f t="shared" si="54"/>
        <v>0.99176276771004945</v>
      </c>
      <c r="J261" s="152">
        <v>40</v>
      </c>
      <c r="K261" s="162">
        <f t="shared" si="55"/>
        <v>1.6474464579901153E-2</v>
      </c>
      <c r="L261" s="153">
        <v>15.45</v>
      </c>
      <c r="M261" s="163">
        <f t="shared" si="56"/>
        <v>1.0082372322899507</v>
      </c>
      <c r="N261" s="153">
        <v>309</v>
      </c>
      <c r="O261" s="152">
        <v>20</v>
      </c>
      <c r="P261" s="154">
        <v>8.2372322899505763E-3</v>
      </c>
      <c r="Q261" s="361">
        <v>0</v>
      </c>
      <c r="R261" s="154">
        <v>0</v>
      </c>
      <c r="S261" s="153">
        <v>0</v>
      </c>
      <c r="T261" s="152" t="s">
        <v>576</v>
      </c>
      <c r="U261" s="152" t="s">
        <v>220</v>
      </c>
      <c r="V261" s="152" t="s">
        <v>527</v>
      </c>
      <c r="W261" s="158">
        <v>1</v>
      </c>
      <c r="X261" s="158" t="s">
        <v>370</v>
      </c>
    </row>
    <row r="262" spans="2:24">
      <c r="B262" s="811"/>
      <c r="C262" s="814"/>
      <c r="D262" s="161">
        <v>6</v>
      </c>
      <c r="E262" s="152" t="s">
        <v>715</v>
      </c>
      <c r="F262" s="153">
        <v>293.20999999999998</v>
      </c>
      <c r="G262" s="152">
        <v>9732</v>
      </c>
      <c r="H262" s="152">
        <v>9841</v>
      </c>
      <c r="I262" s="162">
        <f t="shared" si="54"/>
        <v>1.0112001644060831</v>
      </c>
      <c r="J262" s="152">
        <v>0</v>
      </c>
      <c r="K262" s="162">
        <f t="shared" si="55"/>
        <v>0</v>
      </c>
      <c r="L262" s="153">
        <v>2.69</v>
      </c>
      <c r="M262" s="163">
        <f t="shared" si="56"/>
        <v>1.0112001644060831</v>
      </c>
      <c r="N262" s="153">
        <v>293.20999999999998</v>
      </c>
      <c r="O262" s="152">
        <v>109</v>
      </c>
      <c r="P262" s="154">
        <v>1.1200164406083025E-2</v>
      </c>
      <c r="Q262" s="361">
        <v>0</v>
      </c>
      <c r="R262" s="154">
        <v>0</v>
      </c>
      <c r="S262" s="153">
        <v>0</v>
      </c>
      <c r="T262" s="152" t="s">
        <v>576</v>
      </c>
      <c r="U262" s="152" t="s">
        <v>219</v>
      </c>
      <c r="V262" s="152"/>
      <c r="W262" s="158">
        <v>1</v>
      </c>
      <c r="X262" s="158" t="s">
        <v>716</v>
      </c>
    </row>
    <row r="263" spans="2:24">
      <c r="B263" s="811"/>
      <c r="C263" s="814"/>
      <c r="D263" s="161">
        <v>7</v>
      </c>
      <c r="E263" s="152" t="s">
        <v>431</v>
      </c>
      <c r="F263" s="153">
        <v>288.33050000000003</v>
      </c>
      <c r="G263" s="152">
        <v>33.85</v>
      </c>
      <c r="H263" s="152">
        <v>35.419999999999995</v>
      </c>
      <c r="I263" s="162">
        <f t="shared" ref="I263:I326" si="67">H263/G263</f>
        <v>1.046381093057607</v>
      </c>
      <c r="J263" s="152">
        <v>0</v>
      </c>
      <c r="K263" s="162">
        <f t="shared" ref="K263:K326" si="68">J263/G263</f>
        <v>0</v>
      </c>
      <c r="L263" s="153">
        <v>183.65</v>
      </c>
      <c r="M263" s="163">
        <f t="shared" ref="M263:M326" si="69">(H263+J263)/G263</f>
        <v>1.046381093057607</v>
      </c>
      <c r="N263" s="153">
        <v>288.33049999999878</v>
      </c>
      <c r="O263" s="152">
        <v>1.57</v>
      </c>
      <c r="P263" s="154">
        <v>4.6381093057607091E-2</v>
      </c>
      <c r="Q263" s="361">
        <v>-6.8833827526759706E-15</v>
      </c>
      <c r="R263" s="154">
        <v>-2.0334956433311582E-16</v>
      </c>
      <c r="S263" s="153">
        <v>-1.2641332425289421E-12</v>
      </c>
      <c r="T263" s="152" t="s">
        <v>576</v>
      </c>
      <c r="U263" s="152" t="s">
        <v>656</v>
      </c>
      <c r="V263" s="152"/>
      <c r="W263" s="158">
        <v>1</v>
      </c>
      <c r="X263" s="158" t="s">
        <v>415</v>
      </c>
    </row>
    <row r="264" spans="2:24">
      <c r="B264" s="811"/>
      <c r="C264" s="814"/>
      <c r="D264" s="161">
        <v>8</v>
      </c>
      <c r="E264" s="152" t="s">
        <v>849</v>
      </c>
      <c r="F264" s="153">
        <v>265.65000000000003</v>
      </c>
      <c r="G264" s="152">
        <v>2198</v>
      </c>
      <c r="H264" s="152">
        <v>2188</v>
      </c>
      <c r="I264" s="162">
        <f t="shared" si="67"/>
        <v>0.99545040946314833</v>
      </c>
      <c r="J264" s="152">
        <v>25</v>
      </c>
      <c r="K264" s="162">
        <f t="shared" si="68"/>
        <v>1.1373976342129208E-2</v>
      </c>
      <c r="L264" s="153">
        <v>17.71</v>
      </c>
      <c r="M264" s="163">
        <f t="shared" si="69"/>
        <v>1.0068243858052774</v>
      </c>
      <c r="N264" s="153">
        <v>265.65000000000003</v>
      </c>
      <c r="O264" s="152">
        <v>15</v>
      </c>
      <c r="P264" s="154">
        <v>6.8243858052775249E-3</v>
      </c>
      <c r="Q264" s="361">
        <v>0</v>
      </c>
      <c r="R264" s="154">
        <v>0</v>
      </c>
      <c r="S264" s="153">
        <v>0</v>
      </c>
      <c r="T264" s="152" t="s">
        <v>576</v>
      </c>
      <c r="U264" s="152" t="s">
        <v>219</v>
      </c>
      <c r="V264" s="152"/>
      <c r="W264" s="158">
        <v>1</v>
      </c>
      <c r="X264" s="158" t="s">
        <v>838</v>
      </c>
    </row>
    <row r="265" spans="2:24">
      <c r="B265" s="811"/>
      <c r="C265" s="814"/>
      <c r="D265" s="161">
        <v>9</v>
      </c>
      <c r="E265" s="152" t="s">
        <v>435</v>
      </c>
      <c r="F265" s="153">
        <v>251.52</v>
      </c>
      <c r="G265" s="152">
        <v>64.760000000000005</v>
      </c>
      <c r="H265" s="152">
        <v>67.38</v>
      </c>
      <c r="I265" s="162">
        <f t="shared" si="67"/>
        <v>1.0404570722668312</v>
      </c>
      <c r="J265" s="152">
        <v>0</v>
      </c>
      <c r="K265" s="162">
        <f t="shared" si="68"/>
        <v>0</v>
      </c>
      <c r="L265" s="153">
        <v>96</v>
      </c>
      <c r="M265" s="163">
        <f t="shared" si="69"/>
        <v>1.0404570722668312</v>
      </c>
      <c r="N265" s="153">
        <v>251.51999999999907</v>
      </c>
      <c r="O265" s="152">
        <v>2.62</v>
      </c>
      <c r="P265" s="154">
        <v>4.0457072266831373E-2</v>
      </c>
      <c r="Q265" s="361">
        <v>-9.7699626167013776E-15</v>
      </c>
      <c r="R265" s="154">
        <v>-1.5086415405653763E-16</v>
      </c>
      <c r="S265" s="153">
        <v>-9.3791641120333225E-13</v>
      </c>
      <c r="T265" s="152" t="s">
        <v>576</v>
      </c>
      <c r="U265" s="152" t="s">
        <v>219</v>
      </c>
      <c r="V265" s="152"/>
      <c r="W265" s="158">
        <v>1</v>
      </c>
      <c r="X265" s="158" t="s">
        <v>414</v>
      </c>
    </row>
    <row r="266" spans="2:24">
      <c r="B266" s="812"/>
      <c r="C266" s="815"/>
      <c r="D266" s="161">
        <v>10</v>
      </c>
      <c r="E266" s="152" t="s">
        <v>582</v>
      </c>
      <c r="F266" s="153">
        <v>251.01330000000002</v>
      </c>
      <c r="G266" s="152">
        <v>147.27000000000001</v>
      </c>
      <c r="H266" s="152">
        <v>148.86000000000001</v>
      </c>
      <c r="I266" s="162">
        <f t="shared" si="67"/>
        <v>1.0107964962314118</v>
      </c>
      <c r="J266" s="152">
        <v>0</v>
      </c>
      <c r="K266" s="162">
        <f t="shared" si="68"/>
        <v>0</v>
      </c>
      <c r="L266" s="153">
        <v>157.87</v>
      </c>
      <c r="M266" s="163">
        <f t="shared" si="69"/>
        <v>1.0107964962314118</v>
      </c>
      <c r="N266" s="153">
        <v>251.01330000000056</v>
      </c>
      <c r="O266" s="152">
        <v>1.59</v>
      </c>
      <c r="P266" s="154">
        <v>1.0796496231411693E-2</v>
      </c>
      <c r="Q266" s="361">
        <v>3.3306690738754696E-15</v>
      </c>
      <c r="R266" s="154">
        <v>2.2616073021494328E-17</v>
      </c>
      <c r="S266" s="153">
        <v>5.2581272669272043E-13</v>
      </c>
      <c r="T266" s="152" t="s">
        <v>576</v>
      </c>
      <c r="U266" s="152" t="s">
        <v>656</v>
      </c>
      <c r="V266" s="152"/>
      <c r="W266" s="158">
        <v>1</v>
      </c>
      <c r="X266" s="158" t="s">
        <v>371</v>
      </c>
    </row>
    <row r="267" spans="2:24">
      <c r="B267" s="810">
        <f t="shared" si="61"/>
        <v>45984</v>
      </c>
      <c r="C267" s="813" t="str">
        <f t="shared" ref="C267" si="70">CHOOSE(WEEKDAY(B267,2),"一","二","三","四","五","六","日")</f>
        <v>日</v>
      </c>
      <c r="D267" s="161">
        <v>1</v>
      </c>
      <c r="E267" s="152" t="s">
        <v>433</v>
      </c>
      <c r="F267" s="153">
        <v>641.55000000000007</v>
      </c>
      <c r="G267" s="152">
        <v>197.18</v>
      </c>
      <c r="H267" s="152">
        <v>201.38</v>
      </c>
      <c r="I267" s="162">
        <f t="shared" si="67"/>
        <v>1.0213003347195455</v>
      </c>
      <c r="J267" s="152">
        <v>0</v>
      </c>
      <c r="K267" s="162">
        <f t="shared" si="68"/>
        <v>0</v>
      </c>
      <c r="L267" s="153">
        <v>152.75</v>
      </c>
      <c r="M267" s="163">
        <f t="shared" si="69"/>
        <v>1.0213003347195455</v>
      </c>
      <c r="N267" s="153">
        <v>641.54999999999825</v>
      </c>
      <c r="O267" s="152">
        <v>4.2</v>
      </c>
      <c r="P267" s="154">
        <v>2.1300334719545594E-2</v>
      </c>
      <c r="Q267" s="361">
        <v>-1.1546319456101628E-14</v>
      </c>
      <c r="R267" s="154">
        <v>-5.8557254569944352E-17</v>
      </c>
      <c r="S267" s="153">
        <v>-1.7637002969195237E-12</v>
      </c>
      <c r="T267" s="152" t="s">
        <v>576</v>
      </c>
      <c r="U267" s="152" t="s">
        <v>656</v>
      </c>
      <c r="V267" s="152"/>
      <c r="W267" s="158">
        <v>1</v>
      </c>
      <c r="X267" s="158" t="s">
        <v>437</v>
      </c>
    </row>
    <row r="268" spans="2:24">
      <c r="B268" s="811"/>
      <c r="C268" s="814"/>
      <c r="D268" s="161">
        <v>2</v>
      </c>
      <c r="E268" s="152" t="s">
        <v>701</v>
      </c>
      <c r="F268" s="153">
        <v>544.04999999999995</v>
      </c>
      <c r="G268" s="152">
        <v>3784</v>
      </c>
      <c r="H268" s="152">
        <v>3823</v>
      </c>
      <c r="I268" s="162">
        <f t="shared" si="67"/>
        <v>1.0103065539112051</v>
      </c>
      <c r="J268" s="152">
        <v>0</v>
      </c>
      <c r="K268" s="162">
        <f t="shared" si="68"/>
        <v>0</v>
      </c>
      <c r="L268" s="153">
        <v>13.95</v>
      </c>
      <c r="M268" s="163">
        <f t="shared" si="69"/>
        <v>1.0103065539112051</v>
      </c>
      <c r="N268" s="153">
        <v>544.04999999999995</v>
      </c>
      <c r="O268" s="152">
        <v>39</v>
      </c>
      <c r="P268" s="154">
        <v>1.0306553911205074E-2</v>
      </c>
      <c r="Q268" s="361">
        <v>0</v>
      </c>
      <c r="R268" s="154">
        <v>0</v>
      </c>
      <c r="S268" s="153">
        <v>0</v>
      </c>
      <c r="T268" s="152" t="s">
        <v>576</v>
      </c>
      <c r="U268" s="152" t="s">
        <v>367</v>
      </c>
      <c r="V268" s="152" t="s">
        <v>662</v>
      </c>
      <c r="W268" s="158">
        <v>1</v>
      </c>
      <c r="X268" s="158" t="s">
        <v>703</v>
      </c>
    </row>
    <row r="269" spans="2:24">
      <c r="B269" s="811"/>
      <c r="C269" s="814"/>
      <c r="D269" s="161">
        <v>3</v>
      </c>
      <c r="E269" s="152" t="s">
        <v>677</v>
      </c>
      <c r="F269" s="153">
        <v>381.43940000000003</v>
      </c>
      <c r="G269" s="152">
        <v>37.090000000000003</v>
      </c>
      <c r="H269" s="152">
        <v>38.9</v>
      </c>
      <c r="I269" s="162">
        <f t="shared" si="67"/>
        <v>1.048800215691561</v>
      </c>
      <c r="J269" s="152">
        <v>0</v>
      </c>
      <c r="K269" s="162">
        <f t="shared" si="68"/>
        <v>0</v>
      </c>
      <c r="L269" s="153">
        <v>210.74</v>
      </c>
      <c r="M269" s="163">
        <f t="shared" si="69"/>
        <v>1.048800215691561</v>
      </c>
      <c r="N269" s="153">
        <v>381.43939999999901</v>
      </c>
      <c r="O269" s="152">
        <v>1.81</v>
      </c>
      <c r="P269" s="154">
        <v>4.8800215691561066E-2</v>
      </c>
      <c r="Q269" s="361">
        <v>-4.8849813083506888E-15</v>
      </c>
      <c r="R269" s="154">
        <v>-1.3170615552307059E-16</v>
      </c>
      <c r="S269" s="153">
        <v>-1.0294609609218243E-12</v>
      </c>
      <c r="T269" s="152" t="s">
        <v>576</v>
      </c>
      <c r="U269" s="152" t="s">
        <v>656</v>
      </c>
      <c r="V269" s="152"/>
      <c r="W269" s="158">
        <v>1</v>
      </c>
      <c r="X269" s="158" t="s">
        <v>663</v>
      </c>
    </row>
    <row r="270" spans="2:24">
      <c r="B270" s="811"/>
      <c r="C270" s="814"/>
      <c r="D270" s="161">
        <v>4</v>
      </c>
      <c r="E270" s="152" t="s">
        <v>849</v>
      </c>
      <c r="F270" s="153">
        <v>354.20000000000005</v>
      </c>
      <c r="G270" s="152">
        <v>3484</v>
      </c>
      <c r="H270" s="152">
        <v>3423</v>
      </c>
      <c r="I270" s="162">
        <f t="shared" si="67"/>
        <v>0.9824913892078071</v>
      </c>
      <c r="J270" s="152">
        <v>81</v>
      </c>
      <c r="K270" s="162">
        <f t="shared" si="68"/>
        <v>2.3249138920780711E-2</v>
      </c>
      <c r="L270" s="153">
        <v>17.71</v>
      </c>
      <c r="M270" s="163">
        <f t="shared" si="69"/>
        <v>1.0057405281285878</v>
      </c>
      <c r="N270" s="153">
        <v>354.20000000000005</v>
      </c>
      <c r="O270" s="152">
        <v>20</v>
      </c>
      <c r="P270" s="154">
        <v>5.7405281285878304E-3</v>
      </c>
      <c r="Q270" s="361">
        <v>0</v>
      </c>
      <c r="R270" s="154">
        <v>0</v>
      </c>
      <c r="S270" s="153">
        <v>0</v>
      </c>
      <c r="T270" s="152" t="s">
        <v>576</v>
      </c>
      <c r="U270" s="152" t="s">
        <v>219</v>
      </c>
      <c r="V270" s="152"/>
      <c r="W270" s="158">
        <v>1</v>
      </c>
      <c r="X270" s="158" t="s">
        <v>838</v>
      </c>
    </row>
    <row r="271" spans="2:24">
      <c r="B271" s="811"/>
      <c r="C271" s="814"/>
      <c r="D271" s="161">
        <v>5</v>
      </c>
      <c r="E271" s="152" t="s">
        <v>851</v>
      </c>
      <c r="F271" s="153">
        <v>318.90000000000003</v>
      </c>
      <c r="G271" s="152">
        <v>1020</v>
      </c>
      <c r="H271" s="152">
        <v>1050</v>
      </c>
      <c r="I271" s="162">
        <f t="shared" si="67"/>
        <v>1.0294117647058822</v>
      </c>
      <c r="J271" s="152">
        <v>0</v>
      </c>
      <c r="K271" s="162">
        <f t="shared" si="68"/>
        <v>0</v>
      </c>
      <c r="L271" s="153">
        <v>10.63</v>
      </c>
      <c r="M271" s="163">
        <f t="shared" si="69"/>
        <v>1.0294117647058822</v>
      </c>
      <c r="N271" s="153">
        <v>318.90000000000003</v>
      </c>
      <c r="O271" s="152">
        <v>30</v>
      </c>
      <c r="P271" s="154">
        <v>2.9411764705882353E-2</v>
      </c>
      <c r="Q271" s="361">
        <v>0</v>
      </c>
      <c r="R271" s="154">
        <v>0</v>
      </c>
      <c r="S271" s="153">
        <v>0</v>
      </c>
      <c r="T271" s="152" t="s">
        <v>576</v>
      </c>
      <c r="U271" s="152" t="s">
        <v>656</v>
      </c>
      <c r="V271" s="152"/>
      <c r="W271" s="158">
        <v>1</v>
      </c>
      <c r="X271" s="158" t="s">
        <v>645</v>
      </c>
    </row>
    <row r="272" spans="2:24">
      <c r="B272" s="811"/>
      <c r="C272" s="814"/>
      <c r="D272" s="161">
        <v>6</v>
      </c>
      <c r="E272" s="152" t="s">
        <v>681</v>
      </c>
      <c r="F272" s="153">
        <v>305.62200000000001</v>
      </c>
      <c r="G272" s="152">
        <v>41.54</v>
      </c>
      <c r="H272" s="152">
        <v>43.43</v>
      </c>
      <c r="I272" s="162">
        <f t="shared" si="67"/>
        <v>1.0454983148772268</v>
      </c>
      <c r="J272" s="152">
        <v>0</v>
      </c>
      <c r="K272" s="162">
        <f t="shared" si="68"/>
        <v>0</v>
      </c>
      <c r="L272" s="153">
        <v>169.79</v>
      </c>
      <c r="M272" s="163">
        <f t="shared" si="69"/>
        <v>1.0454983148772268</v>
      </c>
      <c r="N272" s="153">
        <v>320.90310000000011</v>
      </c>
      <c r="O272" s="152">
        <v>1.8</v>
      </c>
      <c r="P272" s="154">
        <v>4.3331728454501686E-2</v>
      </c>
      <c r="Q272" s="361">
        <v>9.0000000000000524E-2</v>
      </c>
      <c r="R272" s="154">
        <v>2.166586422725097E-3</v>
      </c>
      <c r="S272" s="153">
        <v>15.281100000000087</v>
      </c>
      <c r="T272" s="152" t="s">
        <v>576</v>
      </c>
      <c r="U272" s="152" t="s">
        <v>656</v>
      </c>
      <c r="V272" s="152"/>
      <c r="W272" s="158">
        <v>1</v>
      </c>
      <c r="X272" s="158" t="s">
        <v>671</v>
      </c>
    </row>
    <row r="273" spans="2:24">
      <c r="B273" s="811"/>
      <c r="C273" s="814"/>
      <c r="D273" s="161">
        <v>7</v>
      </c>
      <c r="E273" s="152" t="s">
        <v>362</v>
      </c>
      <c r="F273" s="153">
        <v>293.55</v>
      </c>
      <c r="G273" s="152">
        <v>3756</v>
      </c>
      <c r="H273" s="152">
        <v>3775</v>
      </c>
      <c r="I273" s="162">
        <f t="shared" si="67"/>
        <v>1.0050585729499468</v>
      </c>
      <c r="J273" s="152">
        <v>0</v>
      </c>
      <c r="K273" s="162">
        <f t="shared" si="68"/>
        <v>0</v>
      </c>
      <c r="L273" s="153">
        <v>15.45</v>
      </c>
      <c r="M273" s="163">
        <f t="shared" si="69"/>
        <v>1.0050585729499468</v>
      </c>
      <c r="N273" s="153">
        <v>293.55</v>
      </c>
      <c r="O273" s="152">
        <v>19</v>
      </c>
      <c r="P273" s="154">
        <v>5.0585729499467522E-3</v>
      </c>
      <c r="Q273" s="361">
        <v>0</v>
      </c>
      <c r="R273" s="154">
        <v>0</v>
      </c>
      <c r="S273" s="153">
        <v>0</v>
      </c>
      <c r="T273" s="152" t="s">
        <v>576</v>
      </c>
      <c r="U273" s="152" t="s">
        <v>220</v>
      </c>
      <c r="V273" s="152" t="s">
        <v>527</v>
      </c>
      <c r="W273" s="158">
        <v>1</v>
      </c>
      <c r="X273" s="158" t="s">
        <v>370</v>
      </c>
    </row>
    <row r="274" spans="2:24">
      <c r="B274" s="811"/>
      <c r="C274" s="814"/>
      <c r="D274" s="161">
        <v>8</v>
      </c>
      <c r="E274" s="152" t="s">
        <v>801</v>
      </c>
      <c r="F274" s="153">
        <v>285</v>
      </c>
      <c r="G274" s="152">
        <v>2364</v>
      </c>
      <c r="H274" s="152">
        <v>2424</v>
      </c>
      <c r="I274" s="162">
        <f t="shared" si="67"/>
        <v>1.0253807106598984</v>
      </c>
      <c r="J274" s="152">
        <v>0</v>
      </c>
      <c r="K274" s="162">
        <f t="shared" si="68"/>
        <v>0</v>
      </c>
      <c r="L274" s="153">
        <v>4.75</v>
      </c>
      <c r="M274" s="163">
        <f t="shared" si="69"/>
        <v>1.0253807106598984</v>
      </c>
      <c r="N274" s="153">
        <v>285</v>
      </c>
      <c r="O274" s="152">
        <v>60</v>
      </c>
      <c r="P274" s="154">
        <v>2.5380710659898477E-2</v>
      </c>
      <c r="Q274" s="361">
        <v>0</v>
      </c>
      <c r="R274" s="154">
        <v>0</v>
      </c>
      <c r="S274" s="153">
        <v>0</v>
      </c>
      <c r="T274" s="152" t="s">
        <v>576</v>
      </c>
      <c r="U274" s="152" t="s">
        <v>219</v>
      </c>
      <c r="V274" s="152"/>
      <c r="W274" s="158">
        <v>1</v>
      </c>
      <c r="X274" s="158" t="s">
        <v>802</v>
      </c>
    </row>
    <row r="275" spans="2:24">
      <c r="B275" s="811"/>
      <c r="C275" s="814"/>
      <c r="D275" s="161">
        <v>9</v>
      </c>
      <c r="E275" s="152" t="s">
        <v>848</v>
      </c>
      <c r="F275" s="153">
        <v>281.37199999999996</v>
      </c>
      <c r="G275" s="152">
        <v>69.680000000000007</v>
      </c>
      <c r="H275" s="152">
        <v>69.72</v>
      </c>
      <c r="I275" s="162">
        <f t="shared" si="67"/>
        <v>1.0005740528128586</v>
      </c>
      <c r="J275" s="152">
        <v>1.4</v>
      </c>
      <c r="K275" s="162">
        <f t="shared" si="68"/>
        <v>2.0091848450057403E-2</v>
      </c>
      <c r="L275" s="153">
        <v>200.98</v>
      </c>
      <c r="M275" s="163">
        <f t="shared" si="69"/>
        <v>1.0206659012629162</v>
      </c>
      <c r="N275" s="153">
        <v>289.41119999999955</v>
      </c>
      <c r="O275" s="152">
        <v>1.4</v>
      </c>
      <c r="P275" s="154">
        <v>2.0091848450057403E-2</v>
      </c>
      <c r="Q275" s="361">
        <v>3.9999999999997815E-2</v>
      </c>
      <c r="R275" s="154">
        <v>5.7405281285875158E-4</v>
      </c>
      <c r="S275" s="153">
        <v>8.0391999999995605</v>
      </c>
      <c r="T275" s="152" t="s">
        <v>576</v>
      </c>
      <c r="U275" s="152" t="s">
        <v>656</v>
      </c>
      <c r="V275" s="152"/>
      <c r="W275" s="158">
        <v>1</v>
      </c>
      <c r="X275" s="158" t="s">
        <v>838</v>
      </c>
    </row>
    <row r="276" spans="2:24">
      <c r="B276" s="812"/>
      <c r="C276" s="815"/>
      <c r="D276" s="161">
        <v>10</v>
      </c>
      <c r="E276" s="152" t="s">
        <v>852</v>
      </c>
      <c r="F276" s="153">
        <v>267.26</v>
      </c>
      <c r="G276" s="152">
        <v>2940</v>
      </c>
      <c r="H276" s="152">
        <v>2986</v>
      </c>
      <c r="I276" s="162">
        <f t="shared" si="67"/>
        <v>1.0156462585034014</v>
      </c>
      <c r="J276" s="152">
        <v>0</v>
      </c>
      <c r="K276" s="162">
        <f t="shared" si="68"/>
        <v>0</v>
      </c>
      <c r="L276" s="153">
        <v>5.81</v>
      </c>
      <c r="M276" s="163">
        <f t="shared" si="69"/>
        <v>1.0156462585034014</v>
      </c>
      <c r="N276" s="153">
        <v>267.26</v>
      </c>
      <c r="O276" s="152">
        <v>46</v>
      </c>
      <c r="P276" s="154">
        <v>1.5646258503401362E-2</v>
      </c>
      <c r="Q276" s="361">
        <v>0</v>
      </c>
      <c r="R276" s="154">
        <v>0</v>
      </c>
      <c r="S276" s="153">
        <v>0</v>
      </c>
      <c r="T276" s="152" t="s">
        <v>576</v>
      </c>
      <c r="U276" s="152" t="s">
        <v>219</v>
      </c>
      <c r="V276" s="152"/>
      <c r="W276" s="158">
        <v>1</v>
      </c>
      <c r="X276" s="158" t="s">
        <v>839</v>
      </c>
    </row>
    <row r="277" spans="2:24">
      <c r="B277" s="810">
        <f t="shared" si="63"/>
        <v>45985</v>
      </c>
      <c r="C277" s="813" t="str">
        <f t="shared" ref="C277" si="71">CHOOSE(WEEKDAY(B277,2),"一","二","三","四","五","六","日")</f>
        <v>一</v>
      </c>
      <c r="D277" s="161">
        <v>1</v>
      </c>
      <c r="E277" s="152" t="s">
        <v>847</v>
      </c>
      <c r="F277" s="153">
        <v>645.17759999999998</v>
      </c>
      <c r="G277" s="152">
        <v>96.49</v>
      </c>
      <c r="H277" s="152">
        <v>101.16</v>
      </c>
      <c r="I277" s="162">
        <f t="shared" si="67"/>
        <v>1.0483987978028813</v>
      </c>
      <c r="J277" s="152">
        <v>0</v>
      </c>
      <c r="K277" s="162">
        <f t="shared" si="68"/>
        <v>0</v>
      </c>
      <c r="L277" s="153">
        <v>155.84</v>
      </c>
      <c r="M277" s="163">
        <f t="shared" si="69"/>
        <v>1.0483987978028813</v>
      </c>
      <c r="N277" s="153">
        <v>727.7728000000003</v>
      </c>
      <c r="O277" s="152">
        <v>4.1399999999999997</v>
      </c>
      <c r="P277" s="154">
        <v>4.2906000621826097E-2</v>
      </c>
      <c r="Q277" s="361">
        <v>0.53000000000000203</v>
      </c>
      <c r="R277" s="154">
        <v>5.4927971810550527E-3</v>
      </c>
      <c r="S277" s="153">
        <v>82.595200000000318</v>
      </c>
      <c r="T277" s="152" t="s">
        <v>576</v>
      </c>
      <c r="U277" s="152" t="s">
        <v>656</v>
      </c>
      <c r="V277" s="152"/>
      <c r="W277" s="158">
        <v>1</v>
      </c>
      <c r="X277" s="158" t="s">
        <v>838</v>
      </c>
    </row>
    <row r="278" spans="2:24">
      <c r="B278" s="811"/>
      <c r="C278" s="814"/>
      <c r="D278" s="161">
        <v>2</v>
      </c>
      <c r="E278" s="152" t="s">
        <v>701</v>
      </c>
      <c r="F278" s="153">
        <v>516.15</v>
      </c>
      <c r="G278" s="152">
        <v>3705</v>
      </c>
      <c r="H278" s="152">
        <v>3692</v>
      </c>
      <c r="I278" s="162">
        <f t="shared" si="67"/>
        <v>0.99649122807017543</v>
      </c>
      <c r="J278" s="152">
        <v>50</v>
      </c>
      <c r="K278" s="162">
        <f t="shared" si="68"/>
        <v>1.3495276653171391E-2</v>
      </c>
      <c r="L278" s="153">
        <v>13.95</v>
      </c>
      <c r="M278" s="163">
        <f t="shared" si="69"/>
        <v>1.0099865047233467</v>
      </c>
      <c r="N278" s="153">
        <v>516.15</v>
      </c>
      <c r="O278" s="152">
        <v>37</v>
      </c>
      <c r="P278" s="154">
        <v>9.9865047233468288E-3</v>
      </c>
      <c r="Q278" s="361">
        <v>0</v>
      </c>
      <c r="R278" s="154">
        <v>0</v>
      </c>
      <c r="S278" s="153">
        <v>0</v>
      </c>
      <c r="T278" s="152" t="s">
        <v>576</v>
      </c>
      <c r="U278" s="152" t="s">
        <v>367</v>
      </c>
      <c r="V278" s="152" t="s">
        <v>662</v>
      </c>
      <c r="W278" s="158">
        <v>1</v>
      </c>
      <c r="X278" s="158" t="s">
        <v>703</v>
      </c>
    </row>
    <row r="279" spans="2:24">
      <c r="B279" s="811"/>
      <c r="C279" s="814"/>
      <c r="D279" s="161">
        <v>3</v>
      </c>
      <c r="E279" s="152" t="s">
        <v>693</v>
      </c>
      <c r="F279" s="153">
        <v>424.34999999999997</v>
      </c>
      <c r="G279" s="152">
        <v>8031</v>
      </c>
      <c r="H279" s="152">
        <v>8400</v>
      </c>
      <c r="I279" s="162">
        <f t="shared" si="67"/>
        <v>1.0459469555472545</v>
      </c>
      <c r="J279" s="152">
        <v>0</v>
      </c>
      <c r="K279" s="162">
        <f t="shared" si="68"/>
        <v>0</v>
      </c>
      <c r="L279" s="153">
        <v>1.1499999999999999</v>
      </c>
      <c r="M279" s="163">
        <f t="shared" si="69"/>
        <v>1.0459469555472545</v>
      </c>
      <c r="N279" s="153">
        <v>424.34999999999997</v>
      </c>
      <c r="O279" s="152">
        <v>369</v>
      </c>
      <c r="P279" s="154">
        <v>4.5946955547254392E-2</v>
      </c>
      <c r="Q279" s="361">
        <v>0</v>
      </c>
      <c r="R279" s="154">
        <v>0</v>
      </c>
      <c r="S279" s="153">
        <v>0</v>
      </c>
      <c r="T279" s="152" t="s">
        <v>576</v>
      </c>
      <c r="U279" s="152" t="s">
        <v>656</v>
      </c>
      <c r="V279" s="152"/>
      <c r="W279" s="158">
        <v>1</v>
      </c>
      <c r="X279" s="158" t="s">
        <v>672</v>
      </c>
    </row>
    <row r="280" spans="2:24">
      <c r="B280" s="811"/>
      <c r="C280" s="814"/>
      <c r="D280" s="161">
        <v>4</v>
      </c>
      <c r="E280" s="152" t="s">
        <v>848</v>
      </c>
      <c r="F280" s="153">
        <v>391.91099999999994</v>
      </c>
      <c r="G280" s="152">
        <v>41.06</v>
      </c>
      <c r="H280" s="152">
        <v>43.01</v>
      </c>
      <c r="I280" s="162">
        <f t="shared" si="67"/>
        <v>1.0474914758889429</v>
      </c>
      <c r="J280" s="152">
        <v>0</v>
      </c>
      <c r="K280" s="162">
        <f t="shared" si="68"/>
        <v>0</v>
      </c>
      <c r="L280" s="153">
        <v>200.98</v>
      </c>
      <c r="M280" s="163">
        <f t="shared" si="69"/>
        <v>1.0474914758889429</v>
      </c>
      <c r="N280" s="153">
        <v>391.91099999999915</v>
      </c>
      <c r="O280" s="152">
        <v>1.95</v>
      </c>
      <c r="P280" s="154">
        <v>4.7491475888943008E-2</v>
      </c>
      <c r="Q280" s="361">
        <v>-4.2188474935755949E-15</v>
      </c>
      <c r="R280" s="154">
        <v>-1.0274835590783232E-16</v>
      </c>
      <c r="S280" s="153">
        <v>-8.4790396925882303E-13</v>
      </c>
      <c r="T280" s="152" t="s">
        <v>576</v>
      </c>
      <c r="U280" s="152" t="s">
        <v>656</v>
      </c>
      <c r="V280" s="152"/>
      <c r="W280" s="158">
        <v>1</v>
      </c>
      <c r="X280" s="158" t="s">
        <v>838</v>
      </c>
    </row>
    <row r="281" spans="2:24">
      <c r="B281" s="811"/>
      <c r="C281" s="814"/>
      <c r="D281" s="161">
        <v>5</v>
      </c>
      <c r="E281" s="152" t="s">
        <v>435</v>
      </c>
      <c r="F281" s="153">
        <v>381.12</v>
      </c>
      <c r="G281" s="152">
        <v>102.96</v>
      </c>
      <c r="H281" s="152">
        <v>101.92999999999999</v>
      </c>
      <c r="I281" s="162">
        <f t="shared" si="67"/>
        <v>0.98999611499611495</v>
      </c>
      <c r="J281" s="152">
        <v>5</v>
      </c>
      <c r="K281" s="162">
        <f t="shared" si="68"/>
        <v>4.8562548562548567E-2</v>
      </c>
      <c r="L281" s="153">
        <v>96</v>
      </c>
      <c r="M281" s="163">
        <f t="shared" si="69"/>
        <v>1.0385586635586634</v>
      </c>
      <c r="N281" s="153">
        <v>381.11999999999989</v>
      </c>
      <c r="O281" s="152">
        <v>3.97</v>
      </c>
      <c r="P281" s="154">
        <v>3.855866355866356E-2</v>
      </c>
      <c r="Q281" s="361">
        <v>0</v>
      </c>
      <c r="R281" s="154">
        <v>0</v>
      </c>
      <c r="S281" s="153">
        <v>0</v>
      </c>
      <c r="T281" s="152" t="s">
        <v>576</v>
      </c>
      <c r="U281" s="152" t="s">
        <v>219</v>
      </c>
      <c r="V281" s="152"/>
      <c r="W281" s="158">
        <v>1</v>
      </c>
      <c r="X281" s="158" t="s">
        <v>414</v>
      </c>
    </row>
    <row r="282" spans="2:24">
      <c r="B282" s="811"/>
      <c r="C282" s="814"/>
      <c r="D282" s="161">
        <v>6</v>
      </c>
      <c r="E282" s="152" t="s">
        <v>849</v>
      </c>
      <c r="F282" s="153">
        <v>301.07</v>
      </c>
      <c r="G282" s="152">
        <v>2053</v>
      </c>
      <c r="H282" s="152">
        <v>2070</v>
      </c>
      <c r="I282" s="162">
        <f t="shared" si="67"/>
        <v>1.0082805650267901</v>
      </c>
      <c r="J282" s="152">
        <v>0</v>
      </c>
      <c r="K282" s="162">
        <f t="shared" si="68"/>
        <v>0</v>
      </c>
      <c r="L282" s="153">
        <v>17.71</v>
      </c>
      <c r="M282" s="163">
        <f t="shared" si="69"/>
        <v>1.0082805650267901</v>
      </c>
      <c r="N282" s="153">
        <v>301.07</v>
      </c>
      <c r="O282" s="152">
        <v>17</v>
      </c>
      <c r="P282" s="154">
        <v>8.2805650267900634E-3</v>
      </c>
      <c r="Q282" s="361">
        <v>0</v>
      </c>
      <c r="R282" s="154">
        <v>0</v>
      </c>
      <c r="S282" s="153">
        <v>0</v>
      </c>
      <c r="T282" s="152" t="s">
        <v>576</v>
      </c>
      <c r="U282" s="152" t="s">
        <v>219</v>
      </c>
      <c r="V282" s="152"/>
      <c r="W282" s="158">
        <v>1</v>
      </c>
      <c r="X282" s="158" t="s">
        <v>838</v>
      </c>
    </row>
    <row r="283" spans="2:24">
      <c r="B283" s="811"/>
      <c r="C283" s="814"/>
      <c r="D283" s="161">
        <v>7</v>
      </c>
      <c r="E283" s="152" t="s">
        <v>720</v>
      </c>
      <c r="F283" s="153">
        <v>294.20820000000003</v>
      </c>
      <c r="G283" s="152">
        <v>85.86</v>
      </c>
      <c r="H283" s="152">
        <v>87.11</v>
      </c>
      <c r="I283" s="162">
        <f t="shared" si="67"/>
        <v>1.0145585837409736</v>
      </c>
      <c r="J283" s="152">
        <v>2.2999999999999998</v>
      </c>
      <c r="K283" s="162">
        <f t="shared" si="68"/>
        <v>2.6787794083391565E-2</v>
      </c>
      <c r="L283" s="153">
        <v>181.61</v>
      </c>
      <c r="M283" s="163">
        <f t="shared" si="69"/>
        <v>1.0413463778243652</v>
      </c>
      <c r="N283" s="153">
        <v>644.71549999999957</v>
      </c>
      <c r="O283" s="152">
        <v>1.62</v>
      </c>
      <c r="P283" s="154">
        <v>1.886792452830189E-2</v>
      </c>
      <c r="Q283" s="361">
        <v>1.9299999999999971</v>
      </c>
      <c r="R283" s="154">
        <v>2.2478453296063326E-2</v>
      </c>
      <c r="S283" s="153">
        <v>350.50729999999947</v>
      </c>
      <c r="T283" s="152" t="s">
        <v>576</v>
      </c>
      <c r="U283" s="152" t="s">
        <v>656</v>
      </c>
      <c r="V283" s="152"/>
      <c r="W283" s="158">
        <v>1</v>
      </c>
      <c r="X283" s="158" t="s">
        <v>716</v>
      </c>
    </row>
    <row r="284" spans="2:24">
      <c r="B284" s="811"/>
      <c r="C284" s="814"/>
      <c r="D284" s="161">
        <v>8</v>
      </c>
      <c r="E284" s="152" t="s">
        <v>801</v>
      </c>
      <c r="F284" s="153">
        <v>289.75</v>
      </c>
      <c r="G284" s="152">
        <v>2865</v>
      </c>
      <c r="H284" s="152">
        <v>2926</v>
      </c>
      <c r="I284" s="162">
        <f t="shared" si="67"/>
        <v>1.0212914485165794</v>
      </c>
      <c r="J284" s="152">
        <v>0</v>
      </c>
      <c r="K284" s="162">
        <f t="shared" si="68"/>
        <v>0</v>
      </c>
      <c r="L284" s="153">
        <v>4.75</v>
      </c>
      <c r="M284" s="163">
        <f t="shared" si="69"/>
        <v>1.0212914485165794</v>
      </c>
      <c r="N284" s="153">
        <v>289.75</v>
      </c>
      <c r="O284" s="152">
        <v>61</v>
      </c>
      <c r="P284" s="154">
        <v>2.1291448516579405E-2</v>
      </c>
      <c r="Q284" s="361">
        <v>0</v>
      </c>
      <c r="R284" s="154">
        <v>0</v>
      </c>
      <c r="S284" s="153">
        <v>0</v>
      </c>
      <c r="T284" s="152" t="s">
        <v>576</v>
      </c>
      <c r="U284" s="152" t="s">
        <v>219</v>
      </c>
      <c r="V284" s="152"/>
      <c r="W284" s="158">
        <v>1</v>
      </c>
      <c r="X284" s="158" t="s">
        <v>802</v>
      </c>
    </row>
    <row r="285" spans="2:24">
      <c r="B285" s="811"/>
      <c r="C285" s="814"/>
      <c r="D285" s="161">
        <v>9</v>
      </c>
      <c r="E285" s="152" t="s">
        <v>795</v>
      </c>
      <c r="F285" s="153">
        <v>280.65660000000003</v>
      </c>
      <c r="G285" s="152">
        <v>45.16</v>
      </c>
      <c r="H285" s="152">
        <v>47.25</v>
      </c>
      <c r="I285" s="162">
        <f t="shared" si="67"/>
        <v>1.046279893711249</v>
      </c>
      <c r="J285" s="152">
        <v>0</v>
      </c>
      <c r="K285" s="162">
        <f t="shared" si="68"/>
        <v>0</v>
      </c>
      <c r="L285" s="153">
        <v>211.02</v>
      </c>
      <c r="M285" s="163">
        <f t="shared" si="69"/>
        <v>1.046279893711249</v>
      </c>
      <c r="N285" s="153">
        <v>441.03180000000071</v>
      </c>
      <c r="O285" s="152">
        <v>1.33</v>
      </c>
      <c r="P285" s="154">
        <v>2.9450841452612935E-2</v>
      </c>
      <c r="Q285" s="361">
        <v>0.76000000000000334</v>
      </c>
      <c r="R285" s="154">
        <v>1.6829052258636037E-2</v>
      </c>
      <c r="S285" s="153">
        <v>160.37520000000072</v>
      </c>
      <c r="T285" s="152" t="s">
        <v>576</v>
      </c>
      <c r="U285" s="152" t="s">
        <v>656</v>
      </c>
      <c r="V285" s="152"/>
      <c r="W285" s="158">
        <v>1</v>
      </c>
      <c r="X285" s="158" t="s">
        <v>794</v>
      </c>
    </row>
    <row r="286" spans="2:24">
      <c r="B286" s="812"/>
      <c r="C286" s="815"/>
      <c r="D286" s="161">
        <v>10</v>
      </c>
      <c r="E286" s="152" t="s">
        <v>362</v>
      </c>
      <c r="F286" s="153">
        <v>278.09999999999997</v>
      </c>
      <c r="G286" s="152">
        <v>3628</v>
      </c>
      <c r="H286" s="152">
        <v>3583</v>
      </c>
      <c r="I286" s="162">
        <f t="shared" si="67"/>
        <v>0.98759647188533628</v>
      </c>
      <c r="J286" s="152">
        <v>63</v>
      </c>
      <c r="K286" s="162">
        <f t="shared" si="68"/>
        <v>1.7364939360529217E-2</v>
      </c>
      <c r="L286" s="153">
        <v>15.45</v>
      </c>
      <c r="M286" s="163">
        <f t="shared" si="69"/>
        <v>1.0049614112458656</v>
      </c>
      <c r="N286" s="153">
        <v>278.09999999999997</v>
      </c>
      <c r="O286" s="152">
        <v>18</v>
      </c>
      <c r="P286" s="154">
        <v>4.9614112458654909E-3</v>
      </c>
      <c r="Q286" s="361">
        <v>0</v>
      </c>
      <c r="R286" s="154">
        <v>0</v>
      </c>
      <c r="S286" s="153">
        <v>0</v>
      </c>
      <c r="T286" s="152" t="s">
        <v>576</v>
      </c>
      <c r="U286" s="152" t="s">
        <v>220</v>
      </c>
      <c r="V286" s="152" t="s">
        <v>527</v>
      </c>
      <c r="W286" s="158">
        <v>1</v>
      </c>
      <c r="X286" s="158" t="s">
        <v>370</v>
      </c>
    </row>
    <row r="287" spans="2:24">
      <c r="B287" s="810">
        <f t="shared" ref="B287" si="72">B277+1</f>
        <v>45986</v>
      </c>
      <c r="C287" s="813" t="str">
        <f t="shared" ref="C287" si="73">CHOOSE(WEEKDAY(B287,2),"一","二","三","四","五","六","日")</f>
        <v>二</v>
      </c>
      <c r="D287" s="161">
        <v>1</v>
      </c>
      <c r="E287" s="152" t="s">
        <v>887</v>
      </c>
      <c r="F287" s="153">
        <v>1817.4599999999998</v>
      </c>
      <c r="G287" s="152">
        <v>1395.94</v>
      </c>
      <c r="H287" s="152">
        <v>1317.41</v>
      </c>
      <c r="I287" s="162">
        <f t="shared" si="67"/>
        <v>0.9437440004584724</v>
      </c>
      <c r="J287" s="152">
        <v>142</v>
      </c>
      <c r="K287" s="162">
        <f t="shared" si="68"/>
        <v>0.10172356978093613</v>
      </c>
      <c r="L287" s="153">
        <v>87.8</v>
      </c>
      <c r="M287" s="163">
        <f t="shared" si="69"/>
        <v>1.0454675702394085</v>
      </c>
      <c r="N287" s="153">
        <v>5572.666000000002</v>
      </c>
      <c r="O287" s="152">
        <v>20.7</v>
      </c>
      <c r="P287" s="154">
        <v>1.4828717566657592E-2</v>
      </c>
      <c r="Q287" s="361">
        <v>42.770000000000024</v>
      </c>
      <c r="R287" s="154">
        <v>3.0638852672750995E-2</v>
      </c>
      <c r="S287" s="153">
        <v>3755.2060000000019</v>
      </c>
      <c r="T287" s="152" t="s">
        <v>576</v>
      </c>
      <c r="U287" s="152" t="s">
        <v>656</v>
      </c>
      <c r="V287" s="152"/>
      <c r="W287" s="158">
        <v>1</v>
      </c>
      <c r="X287" s="158" t="s">
        <v>885</v>
      </c>
    </row>
    <row r="288" spans="2:24">
      <c r="B288" s="811"/>
      <c r="C288" s="814"/>
      <c r="D288" s="161">
        <v>2</v>
      </c>
      <c r="E288" s="152" t="s">
        <v>439</v>
      </c>
      <c r="F288" s="153">
        <v>817.64800000000002</v>
      </c>
      <c r="G288" s="152">
        <v>54.99</v>
      </c>
      <c r="H288" s="152">
        <v>55.41</v>
      </c>
      <c r="I288" s="162">
        <f t="shared" si="67"/>
        <v>1.0076377523186033</v>
      </c>
      <c r="J288" s="152">
        <v>2.08</v>
      </c>
      <c r="K288" s="162">
        <f t="shared" si="68"/>
        <v>3.7825059101654845E-2</v>
      </c>
      <c r="L288" s="153">
        <v>628.96</v>
      </c>
      <c r="M288" s="163">
        <f t="shared" si="69"/>
        <v>1.0454628114202582</v>
      </c>
      <c r="N288" s="153">
        <v>1572.3999999999955</v>
      </c>
      <c r="O288" s="152">
        <v>1.3</v>
      </c>
      <c r="P288" s="154">
        <v>2.3640661938534278E-2</v>
      </c>
      <c r="Q288" s="361">
        <v>1.1999999999999929</v>
      </c>
      <c r="R288" s="154">
        <v>2.182214948172382E-2</v>
      </c>
      <c r="S288" s="153">
        <v>754.75199999999552</v>
      </c>
      <c r="T288" s="152" t="s">
        <v>576</v>
      </c>
      <c r="U288" s="152" t="s">
        <v>656</v>
      </c>
      <c r="V288" s="152"/>
      <c r="W288" s="158">
        <v>1</v>
      </c>
      <c r="X288" s="158" t="s">
        <v>409</v>
      </c>
    </row>
    <row r="289" spans="2:24">
      <c r="B289" s="811"/>
      <c r="C289" s="814"/>
      <c r="D289" s="161">
        <v>3</v>
      </c>
      <c r="E289" s="152" t="s">
        <v>617</v>
      </c>
      <c r="F289" s="153">
        <v>604.27440000000001</v>
      </c>
      <c r="G289" s="152">
        <v>105.77</v>
      </c>
      <c r="H289" s="152">
        <v>110.69</v>
      </c>
      <c r="I289" s="162">
        <f t="shared" si="67"/>
        <v>1.0465160253379975</v>
      </c>
      <c r="J289" s="152">
        <v>0</v>
      </c>
      <c r="K289" s="162">
        <f t="shared" si="68"/>
        <v>0</v>
      </c>
      <c r="L289" s="153">
        <v>122.82</v>
      </c>
      <c r="M289" s="163">
        <f t="shared" si="69"/>
        <v>1.0465160253379975</v>
      </c>
      <c r="N289" s="153">
        <v>604.27440000000013</v>
      </c>
      <c r="O289" s="152">
        <v>4.92</v>
      </c>
      <c r="P289" s="154">
        <v>4.6516025337997542E-2</v>
      </c>
      <c r="Q289" s="361">
        <v>0</v>
      </c>
      <c r="R289" s="154">
        <v>0</v>
      </c>
      <c r="S289" s="153">
        <v>0</v>
      </c>
      <c r="T289" s="152" t="s">
        <v>576</v>
      </c>
      <c r="U289" s="152" t="s">
        <v>656</v>
      </c>
      <c r="V289" s="152"/>
      <c r="W289" s="158">
        <v>1</v>
      </c>
      <c r="X289" s="158" t="s">
        <v>584</v>
      </c>
    </row>
    <row r="290" spans="2:24">
      <c r="B290" s="811"/>
      <c r="C290" s="814"/>
      <c r="D290" s="161">
        <v>4</v>
      </c>
      <c r="E290" s="152" t="s">
        <v>433</v>
      </c>
      <c r="F290" s="153">
        <v>526.98750000000007</v>
      </c>
      <c r="G290" s="152">
        <v>190.27</v>
      </c>
      <c r="H290" s="152">
        <v>194.92000000000002</v>
      </c>
      <c r="I290" s="162">
        <f t="shared" si="67"/>
        <v>1.0244389551689705</v>
      </c>
      <c r="J290" s="152">
        <v>0</v>
      </c>
      <c r="K290" s="162">
        <f t="shared" si="68"/>
        <v>0</v>
      </c>
      <c r="L290" s="153">
        <v>152.75</v>
      </c>
      <c r="M290" s="163">
        <f t="shared" si="69"/>
        <v>1.0244389551689705</v>
      </c>
      <c r="N290" s="153">
        <v>710.28750000000082</v>
      </c>
      <c r="O290" s="152">
        <v>3.45</v>
      </c>
      <c r="P290" s="154">
        <v>1.813212802859095E-2</v>
      </c>
      <c r="Q290" s="361">
        <v>1.2000000000000055</v>
      </c>
      <c r="R290" s="154">
        <v>6.3068271403794894E-3</v>
      </c>
      <c r="S290" s="153">
        <v>183.30000000000084</v>
      </c>
      <c r="T290" s="152" t="s">
        <v>576</v>
      </c>
      <c r="U290" s="152" t="s">
        <v>656</v>
      </c>
      <c r="V290" s="152"/>
      <c r="W290" s="158">
        <v>1</v>
      </c>
      <c r="X290" s="158" t="s">
        <v>437</v>
      </c>
    </row>
    <row r="291" spans="2:24">
      <c r="B291" s="811"/>
      <c r="C291" s="814"/>
      <c r="D291" s="161">
        <v>5</v>
      </c>
      <c r="E291" s="152" t="s">
        <v>720</v>
      </c>
      <c r="F291" s="153">
        <v>490.34700000000009</v>
      </c>
      <c r="G291" s="152">
        <v>77.650000000000006</v>
      </c>
      <c r="H291" s="152">
        <v>80.83</v>
      </c>
      <c r="I291" s="162">
        <f t="shared" si="67"/>
        <v>1.0409529942047648</v>
      </c>
      <c r="J291" s="152">
        <v>0</v>
      </c>
      <c r="K291" s="162">
        <f t="shared" si="68"/>
        <v>0</v>
      </c>
      <c r="L291" s="153">
        <v>181.61</v>
      </c>
      <c r="M291" s="163">
        <f t="shared" si="69"/>
        <v>1.0409529942047648</v>
      </c>
      <c r="N291" s="153">
        <v>577.51979999999867</v>
      </c>
      <c r="O291" s="152">
        <v>2.7</v>
      </c>
      <c r="P291" s="154">
        <v>3.4771410173857049E-2</v>
      </c>
      <c r="Q291" s="361">
        <v>0.47999999999999243</v>
      </c>
      <c r="R291" s="154">
        <v>6.1815840309078218E-3</v>
      </c>
      <c r="S291" s="153">
        <v>87.172799999998631</v>
      </c>
      <c r="T291" s="152" t="s">
        <v>576</v>
      </c>
      <c r="U291" s="152" t="s">
        <v>656</v>
      </c>
      <c r="V291" s="152"/>
      <c r="W291" s="158">
        <v>1</v>
      </c>
      <c r="X291" s="158" t="s">
        <v>716</v>
      </c>
    </row>
    <row r="292" spans="2:24">
      <c r="B292" s="811"/>
      <c r="C292" s="814"/>
      <c r="D292" s="161">
        <v>6</v>
      </c>
      <c r="E292" s="152" t="s">
        <v>534</v>
      </c>
      <c r="F292" s="153">
        <v>461.50240000000002</v>
      </c>
      <c r="G292" s="152">
        <v>651.45000000000005</v>
      </c>
      <c r="H292" s="152">
        <v>646.95000000000005</v>
      </c>
      <c r="I292" s="162">
        <f t="shared" si="67"/>
        <v>0.99309233248906281</v>
      </c>
      <c r="J292" s="152">
        <v>31.7</v>
      </c>
      <c r="K292" s="162">
        <f t="shared" si="68"/>
        <v>4.8660680021490516E-2</v>
      </c>
      <c r="L292" s="153">
        <v>127.84</v>
      </c>
      <c r="M292" s="163">
        <f t="shared" si="69"/>
        <v>1.0417530125105534</v>
      </c>
      <c r="N292" s="153">
        <v>3477.248000000006</v>
      </c>
      <c r="O292" s="152">
        <v>3.61</v>
      </c>
      <c r="P292" s="154">
        <v>5.5414843809962382E-3</v>
      </c>
      <c r="Q292" s="361">
        <v>23.590000000000046</v>
      </c>
      <c r="R292" s="154">
        <v>3.6211528129557212E-2</v>
      </c>
      <c r="S292" s="153">
        <v>3015.7456000000061</v>
      </c>
      <c r="T292" s="152" t="s">
        <v>576</v>
      </c>
      <c r="U292" s="152" t="s">
        <v>656</v>
      </c>
      <c r="V292" s="152"/>
      <c r="W292" s="158">
        <v>1</v>
      </c>
      <c r="X292" s="158" t="s">
        <v>371</v>
      </c>
    </row>
    <row r="293" spans="2:24">
      <c r="B293" s="811"/>
      <c r="C293" s="814"/>
      <c r="D293" s="161">
        <v>7</v>
      </c>
      <c r="E293" s="152" t="s">
        <v>701</v>
      </c>
      <c r="F293" s="153">
        <v>390.59999999999997</v>
      </c>
      <c r="G293" s="152">
        <v>3415</v>
      </c>
      <c r="H293" s="152">
        <v>3443</v>
      </c>
      <c r="I293" s="162">
        <f t="shared" si="67"/>
        <v>1.008199121522694</v>
      </c>
      <c r="J293" s="152">
        <v>0</v>
      </c>
      <c r="K293" s="162">
        <f t="shared" si="68"/>
        <v>0</v>
      </c>
      <c r="L293" s="153">
        <v>13.95</v>
      </c>
      <c r="M293" s="163">
        <f t="shared" si="69"/>
        <v>1.008199121522694</v>
      </c>
      <c r="N293" s="153">
        <v>390.59999999999997</v>
      </c>
      <c r="O293" s="152">
        <v>28</v>
      </c>
      <c r="P293" s="154">
        <v>8.1991215226939976E-3</v>
      </c>
      <c r="Q293" s="361">
        <v>0</v>
      </c>
      <c r="R293" s="154">
        <v>0</v>
      </c>
      <c r="S293" s="153">
        <v>0</v>
      </c>
      <c r="T293" s="152" t="s">
        <v>576</v>
      </c>
      <c r="U293" s="152" t="s">
        <v>367</v>
      </c>
      <c r="V293" s="152" t="s">
        <v>662</v>
      </c>
      <c r="W293" s="158">
        <v>1</v>
      </c>
      <c r="X293" s="158" t="s">
        <v>703</v>
      </c>
    </row>
    <row r="294" spans="2:24">
      <c r="B294" s="811"/>
      <c r="C294" s="814"/>
      <c r="D294" s="161">
        <v>8</v>
      </c>
      <c r="E294" s="152" t="s">
        <v>693</v>
      </c>
      <c r="F294" s="153">
        <v>382.95</v>
      </c>
      <c r="G294" s="152">
        <v>7587</v>
      </c>
      <c r="H294" s="152">
        <v>7920</v>
      </c>
      <c r="I294" s="162">
        <f t="shared" si="67"/>
        <v>1.0438908659549229</v>
      </c>
      <c r="J294" s="152">
        <v>0</v>
      </c>
      <c r="K294" s="162">
        <f t="shared" si="68"/>
        <v>0</v>
      </c>
      <c r="L294" s="153">
        <v>1.1499999999999999</v>
      </c>
      <c r="M294" s="163">
        <f t="shared" si="69"/>
        <v>1.0438908659549229</v>
      </c>
      <c r="N294" s="153">
        <v>382.95</v>
      </c>
      <c r="O294" s="152">
        <v>333</v>
      </c>
      <c r="P294" s="154">
        <v>4.3890865954922892E-2</v>
      </c>
      <c r="Q294" s="361">
        <v>0</v>
      </c>
      <c r="R294" s="154">
        <v>0</v>
      </c>
      <c r="S294" s="153">
        <v>0</v>
      </c>
      <c r="T294" s="152" t="s">
        <v>576</v>
      </c>
      <c r="U294" s="152" t="s">
        <v>656</v>
      </c>
      <c r="V294" s="152"/>
      <c r="W294" s="158">
        <v>1</v>
      </c>
      <c r="X294" s="158" t="s">
        <v>672</v>
      </c>
    </row>
    <row r="295" spans="2:24">
      <c r="B295" s="811"/>
      <c r="C295" s="814"/>
      <c r="D295" s="161">
        <v>9</v>
      </c>
      <c r="E295" s="152" t="s">
        <v>715</v>
      </c>
      <c r="F295" s="153">
        <v>355.08</v>
      </c>
      <c r="G295" s="152">
        <v>13504</v>
      </c>
      <c r="H295" s="152">
        <v>13636</v>
      </c>
      <c r="I295" s="162">
        <f t="shared" si="67"/>
        <v>1.0097748815165877</v>
      </c>
      <c r="J295" s="152">
        <v>0</v>
      </c>
      <c r="K295" s="162">
        <f t="shared" si="68"/>
        <v>0</v>
      </c>
      <c r="L295" s="153">
        <v>2.69</v>
      </c>
      <c r="M295" s="163">
        <f t="shared" si="69"/>
        <v>1.0097748815165877</v>
      </c>
      <c r="N295" s="153">
        <v>355.08</v>
      </c>
      <c r="O295" s="152">
        <v>132</v>
      </c>
      <c r="P295" s="154">
        <v>9.774881516587678E-3</v>
      </c>
      <c r="Q295" s="361">
        <v>0</v>
      </c>
      <c r="R295" s="154">
        <v>0</v>
      </c>
      <c r="S295" s="153">
        <v>0</v>
      </c>
      <c r="T295" s="152" t="s">
        <v>576</v>
      </c>
      <c r="U295" s="152" t="s">
        <v>219</v>
      </c>
      <c r="V295" s="152"/>
      <c r="W295" s="158">
        <v>1</v>
      </c>
      <c r="X295" s="158" t="s">
        <v>716</v>
      </c>
    </row>
    <row r="296" spans="2:24">
      <c r="B296" s="812"/>
      <c r="C296" s="815"/>
      <c r="D296" s="161">
        <v>10</v>
      </c>
      <c r="E296" s="152" t="s">
        <v>582</v>
      </c>
      <c r="F296" s="153">
        <v>317.31869999999998</v>
      </c>
      <c r="G296" s="152">
        <v>262.08999999999997</v>
      </c>
      <c r="H296" s="152">
        <v>264.10000000000002</v>
      </c>
      <c r="I296" s="162">
        <f t="shared" si="67"/>
        <v>1.0076691212942122</v>
      </c>
      <c r="J296" s="152">
        <v>0</v>
      </c>
      <c r="K296" s="162">
        <f t="shared" si="68"/>
        <v>0</v>
      </c>
      <c r="L296" s="153">
        <v>157.87</v>
      </c>
      <c r="M296" s="163">
        <f t="shared" si="69"/>
        <v>1.0076691212942122</v>
      </c>
      <c r="N296" s="153">
        <v>317.31870000000754</v>
      </c>
      <c r="O296" s="152">
        <v>2.0099999999999998</v>
      </c>
      <c r="P296" s="154">
        <v>7.6691212942119119E-3</v>
      </c>
      <c r="Q296" s="361">
        <v>4.7961634663806763E-14</v>
      </c>
      <c r="R296" s="154">
        <v>1.8299681278876251E-16</v>
      </c>
      <c r="S296" s="153">
        <v>7.5717032643751732E-12</v>
      </c>
      <c r="T296" s="152" t="s">
        <v>576</v>
      </c>
      <c r="U296" s="152" t="s">
        <v>656</v>
      </c>
      <c r="V296" s="152"/>
      <c r="W296" s="158">
        <v>1</v>
      </c>
      <c r="X296" s="158" t="s">
        <v>371</v>
      </c>
    </row>
    <row r="297" spans="2:24">
      <c r="B297" s="810">
        <f t="shared" ref="B297" si="74">B287+1</f>
        <v>45987</v>
      </c>
      <c r="C297" s="813" t="str">
        <f t="shared" ref="C297" si="75">CHOOSE(WEEKDAY(B297,2),"一","二","三","四","五","六","日")</f>
        <v>三</v>
      </c>
      <c r="D297" s="161">
        <v>1</v>
      </c>
      <c r="E297" s="152" t="s">
        <v>720</v>
      </c>
      <c r="F297" s="153">
        <v>581.15200000000004</v>
      </c>
      <c r="G297" s="152">
        <v>70.33</v>
      </c>
      <c r="H297" s="152">
        <v>73.7</v>
      </c>
      <c r="I297" s="162">
        <f t="shared" si="67"/>
        <v>1.0479169628892364</v>
      </c>
      <c r="J297" s="152">
        <v>0</v>
      </c>
      <c r="K297" s="162">
        <f t="shared" si="68"/>
        <v>0</v>
      </c>
      <c r="L297" s="153">
        <v>181.61</v>
      </c>
      <c r="M297" s="163">
        <f t="shared" si="69"/>
        <v>1.0479169628892364</v>
      </c>
      <c r="N297" s="153">
        <v>612.02570000000082</v>
      </c>
      <c r="O297" s="152">
        <v>3.2</v>
      </c>
      <c r="P297" s="154">
        <v>4.5499786719749753E-2</v>
      </c>
      <c r="Q297" s="361">
        <v>0.17000000000000437</v>
      </c>
      <c r="R297" s="154">
        <v>2.4171761694867675E-3</v>
      </c>
      <c r="S297" s="153">
        <v>30.873700000000795</v>
      </c>
      <c r="T297" s="152" t="s">
        <v>576</v>
      </c>
      <c r="U297" s="152" t="s">
        <v>656</v>
      </c>
      <c r="V297" s="152"/>
      <c r="W297" s="158">
        <v>1</v>
      </c>
      <c r="X297" s="158" t="s">
        <v>716</v>
      </c>
    </row>
    <row r="298" spans="2:24">
      <c r="B298" s="811"/>
      <c r="C298" s="814"/>
      <c r="D298" s="161">
        <v>2</v>
      </c>
      <c r="E298" s="152" t="s">
        <v>617</v>
      </c>
      <c r="F298" s="153">
        <v>569.88479999999993</v>
      </c>
      <c r="G298" s="152">
        <v>100.89</v>
      </c>
      <c r="H298" s="152">
        <v>105.53</v>
      </c>
      <c r="I298" s="162">
        <f t="shared" si="67"/>
        <v>1.0459906829219943</v>
      </c>
      <c r="J298" s="152">
        <v>0</v>
      </c>
      <c r="K298" s="162">
        <f t="shared" si="68"/>
        <v>0</v>
      </c>
      <c r="L298" s="153">
        <v>122.82</v>
      </c>
      <c r="M298" s="163">
        <f t="shared" si="69"/>
        <v>1.0459906829219943</v>
      </c>
      <c r="N298" s="153">
        <v>569.88480000000004</v>
      </c>
      <c r="O298" s="152">
        <v>4.6399999999999997</v>
      </c>
      <c r="P298" s="154">
        <v>4.599068292199425E-2</v>
      </c>
      <c r="Q298" s="361">
        <v>0</v>
      </c>
      <c r="R298" s="154">
        <v>0</v>
      </c>
      <c r="S298" s="153">
        <v>0</v>
      </c>
      <c r="T298" s="152" t="s">
        <v>576</v>
      </c>
      <c r="U298" s="152" t="s">
        <v>656</v>
      </c>
      <c r="V298" s="152"/>
      <c r="W298" s="158">
        <v>1</v>
      </c>
      <c r="X298" s="158" t="s">
        <v>584</v>
      </c>
    </row>
    <row r="299" spans="2:24">
      <c r="B299" s="811"/>
      <c r="C299" s="814"/>
      <c r="D299" s="161">
        <v>3</v>
      </c>
      <c r="E299" s="152" t="s">
        <v>795</v>
      </c>
      <c r="F299" s="153">
        <v>405.15840000000003</v>
      </c>
      <c r="G299" s="152">
        <v>40.78</v>
      </c>
      <c r="H299" s="152">
        <v>42.7</v>
      </c>
      <c r="I299" s="162">
        <f t="shared" si="67"/>
        <v>1.0470819028935754</v>
      </c>
      <c r="J299" s="152">
        <v>0</v>
      </c>
      <c r="K299" s="162">
        <f t="shared" si="68"/>
        <v>0</v>
      </c>
      <c r="L299" s="153">
        <v>211.02</v>
      </c>
      <c r="M299" s="163">
        <f t="shared" si="69"/>
        <v>1.0470819028935754</v>
      </c>
      <c r="N299" s="153">
        <v>405.15840000000037</v>
      </c>
      <c r="O299" s="152">
        <v>1.92</v>
      </c>
      <c r="P299" s="154">
        <v>4.7081902893575278E-2</v>
      </c>
      <c r="Q299" s="361">
        <v>1.7763568394002505E-15</v>
      </c>
      <c r="R299" s="154">
        <v>4.355951052967755E-17</v>
      </c>
      <c r="S299" s="153">
        <v>3.7484682025024087E-13</v>
      </c>
      <c r="T299" s="152" t="s">
        <v>576</v>
      </c>
      <c r="U299" s="152" t="s">
        <v>656</v>
      </c>
      <c r="V299" s="152"/>
      <c r="W299" s="158">
        <v>1</v>
      </c>
      <c r="X299" s="158" t="s">
        <v>794</v>
      </c>
    </row>
    <row r="300" spans="2:24">
      <c r="B300" s="811"/>
      <c r="C300" s="814"/>
      <c r="D300" s="161">
        <v>4</v>
      </c>
      <c r="E300" s="152" t="s">
        <v>894</v>
      </c>
      <c r="F300" s="153">
        <v>342.584</v>
      </c>
      <c r="G300" s="152">
        <v>45.26</v>
      </c>
      <c r="H300" s="152">
        <v>44.21</v>
      </c>
      <c r="I300" s="162">
        <f t="shared" si="67"/>
        <v>0.97680070702607169</v>
      </c>
      <c r="J300" s="152">
        <v>3.25</v>
      </c>
      <c r="K300" s="162">
        <f t="shared" si="68"/>
        <v>7.1807335395492708E-2</v>
      </c>
      <c r="L300" s="153">
        <v>155.72</v>
      </c>
      <c r="M300" s="163">
        <f t="shared" si="69"/>
        <v>1.0486080424215645</v>
      </c>
      <c r="N300" s="153">
        <v>342.58400000000046</v>
      </c>
      <c r="O300" s="152">
        <v>2.2000000000000002</v>
      </c>
      <c r="P300" s="154">
        <v>4.8608042421564301E-2</v>
      </c>
      <c r="Q300" s="361">
        <v>0</v>
      </c>
      <c r="R300" s="154">
        <v>0</v>
      </c>
      <c r="S300" s="153">
        <v>0</v>
      </c>
      <c r="T300" s="152" t="s">
        <v>576</v>
      </c>
      <c r="U300" s="152" t="s">
        <v>656</v>
      </c>
      <c r="V300" s="152"/>
      <c r="W300" s="158">
        <v>1</v>
      </c>
      <c r="X300" s="158" t="s">
        <v>885</v>
      </c>
    </row>
    <row r="301" spans="2:24">
      <c r="B301" s="811"/>
      <c r="C301" s="814"/>
      <c r="D301" s="161">
        <v>5</v>
      </c>
      <c r="E301" s="152" t="s">
        <v>677</v>
      </c>
      <c r="F301" s="153">
        <v>328.75440000000003</v>
      </c>
      <c r="G301" s="152">
        <v>32.19</v>
      </c>
      <c r="H301" s="152">
        <v>33.75</v>
      </c>
      <c r="I301" s="162">
        <f t="shared" si="67"/>
        <v>1.0484622553588072</v>
      </c>
      <c r="J301" s="152">
        <v>0</v>
      </c>
      <c r="K301" s="162">
        <f t="shared" si="68"/>
        <v>0</v>
      </c>
      <c r="L301" s="153">
        <v>210.74</v>
      </c>
      <c r="M301" s="163">
        <f t="shared" si="69"/>
        <v>1.0484622553588072</v>
      </c>
      <c r="N301" s="153">
        <v>328.75440000000049</v>
      </c>
      <c r="O301" s="152">
        <v>1.56</v>
      </c>
      <c r="P301" s="154">
        <v>4.8462255358807091E-2</v>
      </c>
      <c r="Q301" s="361">
        <v>2.2204460492503131E-15</v>
      </c>
      <c r="R301" s="154">
        <v>6.8979374005912188E-17</v>
      </c>
      <c r="S301" s="153">
        <v>4.67936800419011E-13</v>
      </c>
      <c r="T301" s="152" t="s">
        <v>576</v>
      </c>
      <c r="U301" s="152" t="s">
        <v>656</v>
      </c>
      <c r="V301" s="152"/>
      <c r="W301" s="158">
        <v>1</v>
      </c>
      <c r="X301" s="158" t="s">
        <v>663</v>
      </c>
    </row>
    <row r="302" spans="2:24">
      <c r="B302" s="811"/>
      <c r="C302" s="814"/>
      <c r="D302" s="161">
        <v>6</v>
      </c>
      <c r="E302" s="152" t="s">
        <v>434</v>
      </c>
      <c r="F302" s="153">
        <v>327.82660000000004</v>
      </c>
      <c r="G302" s="152">
        <v>46.5</v>
      </c>
      <c r="H302" s="152">
        <v>48.64</v>
      </c>
      <c r="I302" s="162">
        <f t="shared" si="67"/>
        <v>1.0460215053763442</v>
      </c>
      <c r="J302" s="152">
        <v>0</v>
      </c>
      <c r="K302" s="162">
        <f t="shared" si="68"/>
        <v>0</v>
      </c>
      <c r="L302" s="153">
        <v>153.19</v>
      </c>
      <c r="M302" s="163">
        <f t="shared" si="69"/>
        <v>1.0460215053763442</v>
      </c>
      <c r="N302" s="153">
        <v>327.8266000000001</v>
      </c>
      <c r="O302" s="152">
        <v>2.14</v>
      </c>
      <c r="P302" s="154">
        <v>4.6021505376344092E-2</v>
      </c>
      <c r="Q302" s="361">
        <v>0</v>
      </c>
      <c r="R302" s="154">
        <v>0</v>
      </c>
      <c r="S302" s="153">
        <v>0</v>
      </c>
      <c r="T302" s="152" t="s">
        <v>576</v>
      </c>
      <c r="U302" s="152" t="s">
        <v>656</v>
      </c>
      <c r="V302" s="152"/>
      <c r="W302" s="158">
        <v>1</v>
      </c>
      <c r="X302" s="158" t="s">
        <v>438</v>
      </c>
    </row>
    <row r="303" spans="2:24">
      <c r="B303" s="811"/>
      <c r="C303" s="814"/>
      <c r="D303" s="161">
        <v>7</v>
      </c>
      <c r="E303" s="152" t="s">
        <v>848</v>
      </c>
      <c r="F303" s="153">
        <v>307.49939999999998</v>
      </c>
      <c r="G303" s="152">
        <v>33.880000000000003</v>
      </c>
      <c r="H303" s="152">
        <v>35.409999999999997</v>
      </c>
      <c r="I303" s="162">
        <f t="shared" si="67"/>
        <v>1.0451593860684767</v>
      </c>
      <c r="J303" s="152">
        <v>0</v>
      </c>
      <c r="K303" s="162">
        <f t="shared" si="68"/>
        <v>0</v>
      </c>
      <c r="L303" s="153">
        <v>200.98</v>
      </c>
      <c r="M303" s="163">
        <f t="shared" si="69"/>
        <v>1.0451593860684767</v>
      </c>
      <c r="N303" s="153">
        <v>307.49939999999879</v>
      </c>
      <c r="O303" s="152">
        <v>1.53</v>
      </c>
      <c r="P303" s="154">
        <v>4.5159386068476977E-2</v>
      </c>
      <c r="Q303" s="361">
        <v>-5.9952043329758453E-15</v>
      </c>
      <c r="R303" s="154">
        <v>-1.7695408302762234E-16</v>
      </c>
      <c r="S303" s="153">
        <v>-1.2049161668414854E-12</v>
      </c>
      <c r="T303" s="152" t="s">
        <v>576</v>
      </c>
      <c r="U303" s="152" t="s">
        <v>656</v>
      </c>
      <c r="V303" s="152"/>
      <c r="W303" s="158">
        <v>1</v>
      </c>
      <c r="X303" s="158" t="s">
        <v>838</v>
      </c>
    </row>
    <row r="304" spans="2:24">
      <c r="B304" s="811"/>
      <c r="C304" s="814"/>
      <c r="D304" s="161">
        <v>8</v>
      </c>
      <c r="E304" s="152" t="s">
        <v>526</v>
      </c>
      <c r="F304" s="153">
        <v>293.22900000000004</v>
      </c>
      <c r="G304" s="152">
        <v>65.84</v>
      </c>
      <c r="H304" s="152">
        <v>67.39</v>
      </c>
      <c r="I304" s="162">
        <f t="shared" si="67"/>
        <v>1.0235419198055893</v>
      </c>
      <c r="J304" s="152">
        <v>0</v>
      </c>
      <c r="K304" s="162">
        <f t="shared" si="68"/>
        <v>0</v>
      </c>
      <c r="L304" s="153">
        <v>189.18</v>
      </c>
      <c r="M304" s="163">
        <f t="shared" si="69"/>
        <v>1.0235419198055893</v>
      </c>
      <c r="N304" s="153">
        <v>293.22899999999947</v>
      </c>
      <c r="O304" s="152">
        <v>1.55</v>
      </c>
      <c r="P304" s="154">
        <v>2.3541919805589308E-2</v>
      </c>
      <c r="Q304" s="361">
        <v>-2.886579864025407E-15</v>
      </c>
      <c r="R304" s="154">
        <v>-4.3842343013751622E-17</v>
      </c>
      <c r="S304" s="153">
        <v>-5.4608317867632653E-13</v>
      </c>
      <c r="T304" s="152" t="s">
        <v>576</v>
      </c>
      <c r="U304" s="152" t="s">
        <v>656</v>
      </c>
      <c r="V304" s="152"/>
      <c r="W304" s="158">
        <v>1</v>
      </c>
      <c r="X304" s="158" t="s">
        <v>417</v>
      </c>
    </row>
    <row r="305" spans="2:24">
      <c r="B305" s="811"/>
      <c r="C305" s="814"/>
      <c r="D305" s="161">
        <v>9</v>
      </c>
      <c r="E305" s="152" t="s">
        <v>721</v>
      </c>
      <c r="F305" s="153">
        <v>289.3186</v>
      </c>
      <c r="G305" s="152">
        <v>47.16</v>
      </c>
      <c r="H305" s="152">
        <v>49.45</v>
      </c>
      <c r="I305" s="162">
        <f t="shared" si="67"/>
        <v>1.0485581000848179</v>
      </c>
      <c r="J305" s="152">
        <v>0</v>
      </c>
      <c r="K305" s="162">
        <f t="shared" si="68"/>
        <v>0</v>
      </c>
      <c r="L305" s="153">
        <v>126.34</v>
      </c>
      <c r="M305" s="163">
        <f t="shared" si="69"/>
        <v>1.0485581000848179</v>
      </c>
      <c r="N305" s="153">
        <v>289.3186000000008</v>
      </c>
      <c r="O305" s="152">
        <v>2.29</v>
      </c>
      <c r="P305" s="154">
        <v>4.8558100084817646E-2</v>
      </c>
      <c r="Q305" s="361">
        <v>6.2172489379008766E-15</v>
      </c>
      <c r="R305" s="154">
        <v>1.3183309876804236E-16</v>
      </c>
      <c r="S305" s="153">
        <v>7.8548723081439675E-13</v>
      </c>
      <c r="T305" s="152" t="s">
        <v>576</v>
      </c>
      <c r="U305" s="152" t="s">
        <v>656</v>
      </c>
      <c r="V305" s="152"/>
      <c r="W305" s="158">
        <v>1</v>
      </c>
      <c r="X305" s="158" t="s">
        <v>719</v>
      </c>
    </row>
    <row r="306" spans="2:24">
      <c r="B306" s="812"/>
      <c r="C306" s="815"/>
      <c r="D306" s="161">
        <v>10</v>
      </c>
      <c r="E306" s="152" t="s">
        <v>887</v>
      </c>
      <c r="F306" s="153">
        <v>273.93599999999998</v>
      </c>
      <c r="G306" s="152">
        <v>784.42</v>
      </c>
      <c r="H306" s="152">
        <v>739.11</v>
      </c>
      <c r="I306" s="162">
        <f t="shared" si="67"/>
        <v>0.94223757680834253</v>
      </c>
      <c r="J306" s="152">
        <v>72.8</v>
      </c>
      <c r="K306" s="162">
        <f t="shared" si="68"/>
        <v>9.2807424593967514E-2</v>
      </c>
      <c r="L306" s="153">
        <v>87.8</v>
      </c>
      <c r="M306" s="163">
        <f t="shared" si="69"/>
        <v>1.03504500140231</v>
      </c>
      <c r="N306" s="153">
        <v>2413.6220000000008</v>
      </c>
      <c r="O306" s="152">
        <v>3.12</v>
      </c>
      <c r="P306" s="154">
        <v>3.9774610540271793E-3</v>
      </c>
      <c r="Q306" s="361">
        <v>24.370000000000008</v>
      </c>
      <c r="R306" s="154">
        <v>3.106754034828282E-2</v>
      </c>
      <c r="S306" s="153">
        <v>2139.6860000000006</v>
      </c>
      <c r="T306" s="152" t="s">
        <v>576</v>
      </c>
      <c r="U306" s="152" t="s">
        <v>656</v>
      </c>
      <c r="V306" s="152"/>
      <c r="W306" s="158">
        <v>1</v>
      </c>
      <c r="X306" s="158" t="s">
        <v>885</v>
      </c>
    </row>
    <row r="307" spans="2:24">
      <c r="B307" s="810">
        <f t="shared" ref="B307" si="76">B297+1</f>
        <v>45988</v>
      </c>
      <c r="C307" s="813" t="str">
        <f t="shared" ref="C307" si="77">CHOOSE(WEEKDAY(B307,2),"一","二","三","四","五","六","日")</f>
        <v>四</v>
      </c>
      <c r="D307" s="161">
        <v>1</v>
      </c>
      <c r="E307" s="152" t="s">
        <v>701</v>
      </c>
      <c r="F307" s="153">
        <v>599.85</v>
      </c>
      <c r="G307" s="152">
        <v>2779</v>
      </c>
      <c r="H307" s="152">
        <v>2822</v>
      </c>
      <c r="I307" s="162">
        <f t="shared" si="67"/>
        <v>1.0154731917956099</v>
      </c>
      <c r="J307" s="152">
        <v>0</v>
      </c>
      <c r="K307" s="162">
        <f t="shared" si="68"/>
        <v>0</v>
      </c>
      <c r="L307" s="153">
        <v>13.95</v>
      </c>
      <c r="M307" s="163">
        <f t="shared" si="69"/>
        <v>1.0154731917956099</v>
      </c>
      <c r="N307" s="153">
        <v>599.85</v>
      </c>
      <c r="O307" s="152">
        <v>43</v>
      </c>
      <c r="P307" s="154">
        <v>1.5473191795609931E-2</v>
      </c>
      <c r="Q307" s="361">
        <v>0</v>
      </c>
      <c r="R307" s="154">
        <v>0</v>
      </c>
      <c r="S307" s="153">
        <v>0</v>
      </c>
      <c r="T307" s="152" t="s">
        <v>576</v>
      </c>
      <c r="U307" s="152" t="s">
        <v>367</v>
      </c>
      <c r="V307" s="152" t="s">
        <v>662</v>
      </c>
      <c r="W307" s="158">
        <v>1</v>
      </c>
      <c r="X307" s="158" t="s">
        <v>703</v>
      </c>
    </row>
    <row r="308" spans="2:24">
      <c r="B308" s="811"/>
      <c r="C308" s="814"/>
      <c r="D308" s="161">
        <v>2</v>
      </c>
      <c r="E308" s="152" t="s">
        <v>897</v>
      </c>
      <c r="F308" s="153">
        <v>589.76959999999985</v>
      </c>
      <c r="G308" s="152">
        <v>213.36</v>
      </c>
      <c r="H308" s="152">
        <v>223.3</v>
      </c>
      <c r="I308" s="162">
        <f t="shared" si="67"/>
        <v>1.0465879265091864</v>
      </c>
      <c r="J308" s="152">
        <v>0</v>
      </c>
      <c r="K308" s="162">
        <f t="shared" si="68"/>
        <v>0</v>
      </c>
      <c r="L308" s="153">
        <v>65.239999999999995</v>
      </c>
      <c r="M308" s="163">
        <f t="shared" si="69"/>
        <v>1.0465879265091864</v>
      </c>
      <c r="N308" s="153">
        <v>648.48559999999975</v>
      </c>
      <c r="O308" s="152">
        <v>9.0399999999999991</v>
      </c>
      <c r="P308" s="154">
        <v>4.2369703787026612E-2</v>
      </c>
      <c r="Q308" s="361">
        <v>0.89999999999999858</v>
      </c>
      <c r="R308" s="154">
        <v>4.2182227221597233E-3</v>
      </c>
      <c r="S308" s="153">
        <v>58.715999999999902</v>
      </c>
      <c r="T308" s="152" t="s">
        <v>576</v>
      </c>
      <c r="U308" s="152" t="s">
        <v>656</v>
      </c>
      <c r="V308" s="152"/>
      <c r="W308" s="158">
        <v>1</v>
      </c>
      <c r="X308" s="158" t="s">
        <v>425</v>
      </c>
    </row>
    <row r="309" spans="2:24">
      <c r="B309" s="811"/>
      <c r="C309" s="814"/>
      <c r="D309" s="161">
        <v>3</v>
      </c>
      <c r="E309" s="152" t="s">
        <v>661</v>
      </c>
      <c r="F309" s="153">
        <v>466.83</v>
      </c>
      <c r="G309" s="152">
        <v>346.56</v>
      </c>
      <c r="H309" s="152">
        <v>341.57</v>
      </c>
      <c r="I309" s="162">
        <f t="shared" si="67"/>
        <v>0.98560133887349954</v>
      </c>
      <c r="J309" s="152">
        <v>21.6</v>
      </c>
      <c r="K309" s="162">
        <f t="shared" si="68"/>
        <v>6.2326869806094184E-2</v>
      </c>
      <c r="L309" s="153">
        <v>51.87</v>
      </c>
      <c r="M309" s="163">
        <f t="shared" si="69"/>
        <v>1.0479282086795938</v>
      </c>
      <c r="N309" s="153">
        <v>861.56070000000068</v>
      </c>
      <c r="O309" s="152">
        <v>9</v>
      </c>
      <c r="P309" s="154">
        <v>2.5969529085872575E-2</v>
      </c>
      <c r="Q309" s="361">
        <v>7.6100000000000136</v>
      </c>
      <c r="R309" s="154">
        <v>2.1958679593721185E-2</v>
      </c>
      <c r="S309" s="153">
        <v>394.7307000000007</v>
      </c>
      <c r="T309" s="152" t="s">
        <v>576</v>
      </c>
      <c r="U309" s="152" t="s">
        <v>656</v>
      </c>
      <c r="V309" s="152"/>
      <c r="W309" s="158">
        <v>1</v>
      </c>
      <c r="X309" s="158" t="s">
        <v>663</v>
      </c>
    </row>
    <row r="310" spans="2:24">
      <c r="B310" s="811"/>
      <c r="C310" s="814"/>
      <c r="D310" s="161">
        <v>4</v>
      </c>
      <c r="E310" s="152" t="s">
        <v>855</v>
      </c>
      <c r="F310" s="153">
        <v>376.31</v>
      </c>
      <c r="G310" s="152">
        <v>410.67</v>
      </c>
      <c r="H310" s="152">
        <v>402.6</v>
      </c>
      <c r="I310" s="162">
        <f t="shared" si="67"/>
        <v>0.98034918547739058</v>
      </c>
      <c r="J310" s="152">
        <v>16.2</v>
      </c>
      <c r="K310" s="162">
        <f t="shared" si="68"/>
        <v>3.9447731755424056E-2</v>
      </c>
      <c r="L310" s="153">
        <v>68.42</v>
      </c>
      <c r="M310" s="163">
        <f t="shared" si="69"/>
        <v>1.0197969172328147</v>
      </c>
      <c r="N310" s="153">
        <v>556.25459999999975</v>
      </c>
      <c r="O310" s="152">
        <v>5.5</v>
      </c>
      <c r="P310" s="154">
        <v>1.3392748435483477E-2</v>
      </c>
      <c r="Q310" s="361">
        <v>2.6299999999999955</v>
      </c>
      <c r="R310" s="154">
        <v>6.4041687973311794E-3</v>
      </c>
      <c r="S310" s="153">
        <v>179.9445999999997</v>
      </c>
      <c r="T310" s="152" t="s">
        <v>576</v>
      </c>
      <c r="U310" s="152" t="s">
        <v>656</v>
      </c>
      <c r="V310" s="152"/>
      <c r="W310" s="158">
        <v>1</v>
      </c>
      <c r="X310" s="158" t="s">
        <v>839</v>
      </c>
    </row>
    <row r="311" spans="2:24">
      <c r="B311" s="811"/>
      <c r="C311" s="814"/>
      <c r="D311" s="161">
        <v>5</v>
      </c>
      <c r="E311" s="152" t="s">
        <v>849</v>
      </c>
      <c r="F311" s="153">
        <v>371.91</v>
      </c>
      <c r="G311" s="152">
        <v>1675</v>
      </c>
      <c r="H311" s="152">
        <v>1655</v>
      </c>
      <c r="I311" s="162">
        <f t="shared" si="67"/>
        <v>0.9880597014925373</v>
      </c>
      <c r="J311" s="152">
        <v>41</v>
      </c>
      <c r="K311" s="162">
        <f t="shared" si="68"/>
        <v>2.4477611940298509E-2</v>
      </c>
      <c r="L311" s="153">
        <v>17.71</v>
      </c>
      <c r="M311" s="163">
        <f t="shared" si="69"/>
        <v>1.0125373134328359</v>
      </c>
      <c r="N311" s="153">
        <v>371.91</v>
      </c>
      <c r="O311" s="152">
        <v>21</v>
      </c>
      <c r="P311" s="154">
        <v>1.2537313432835821E-2</v>
      </c>
      <c r="Q311" s="361">
        <v>0</v>
      </c>
      <c r="R311" s="154">
        <v>0</v>
      </c>
      <c r="S311" s="153">
        <v>0</v>
      </c>
      <c r="T311" s="152" t="s">
        <v>576</v>
      </c>
      <c r="U311" s="152" t="s">
        <v>219</v>
      </c>
      <c r="V311" s="152"/>
      <c r="W311" s="158">
        <v>1</v>
      </c>
      <c r="X311" s="158" t="s">
        <v>838</v>
      </c>
    </row>
    <row r="312" spans="2:24">
      <c r="B312" s="811"/>
      <c r="C312" s="814"/>
      <c r="D312" s="161">
        <v>6</v>
      </c>
      <c r="E312" s="152" t="s">
        <v>847</v>
      </c>
      <c r="F312" s="153">
        <v>355.3152</v>
      </c>
      <c r="G312" s="152">
        <v>78.73</v>
      </c>
      <c r="H312" s="152">
        <v>78.72</v>
      </c>
      <c r="I312" s="162">
        <f t="shared" si="67"/>
        <v>0.9998729836148863</v>
      </c>
      <c r="J312" s="152">
        <v>3.29</v>
      </c>
      <c r="K312" s="162">
        <f t="shared" si="68"/>
        <v>4.1788390702400605E-2</v>
      </c>
      <c r="L312" s="153">
        <v>155.84</v>
      </c>
      <c r="M312" s="163">
        <f t="shared" si="69"/>
        <v>1.0416613743172869</v>
      </c>
      <c r="N312" s="153">
        <v>511.15520000000021</v>
      </c>
      <c r="O312" s="152">
        <v>2.2799999999999998</v>
      </c>
      <c r="P312" s="154">
        <v>2.895973580591896E-2</v>
      </c>
      <c r="Q312" s="361">
        <v>1.0000000000000013</v>
      </c>
      <c r="R312" s="154">
        <v>1.2701638511367982E-2</v>
      </c>
      <c r="S312" s="153">
        <v>155.8400000000002</v>
      </c>
      <c r="T312" s="152" t="s">
        <v>576</v>
      </c>
      <c r="U312" s="152" t="s">
        <v>656</v>
      </c>
      <c r="V312" s="152"/>
      <c r="W312" s="158">
        <v>1</v>
      </c>
      <c r="X312" s="158" t="s">
        <v>838</v>
      </c>
    </row>
    <row r="313" spans="2:24">
      <c r="B313" s="811"/>
      <c r="C313" s="814"/>
      <c r="D313" s="161">
        <v>7</v>
      </c>
      <c r="E313" s="152" t="s">
        <v>891</v>
      </c>
      <c r="F313" s="153">
        <v>346.66060000000004</v>
      </c>
      <c r="G313" s="152">
        <v>727.92</v>
      </c>
      <c r="H313" s="152">
        <v>683.45</v>
      </c>
      <c r="I313" s="162">
        <f t="shared" si="67"/>
        <v>0.93890812177162342</v>
      </c>
      <c r="J313" s="152">
        <v>50.79</v>
      </c>
      <c r="K313" s="162">
        <f t="shared" si="68"/>
        <v>6.9774151005605009E-2</v>
      </c>
      <c r="L313" s="153">
        <v>78.430000000000007</v>
      </c>
      <c r="M313" s="163">
        <f t="shared" si="69"/>
        <v>1.0086822727772284</v>
      </c>
      <c r="N313" s="153">
        <v>495.67760000000396</v>
      </c>
      <c r="O313" s="152">
        <v>4.42</v>
      </c>
      <c r="P313" s="154">
        <v>6.0720958347071112E-3</v>
      </c>
      <c r="Q313" s="361">
        <v>1.9000000000000501</v>
      </c>
      <c r="R313" s="154">
        <v>2.6101769425212252E-3</v>
      </c>
      <c r="S313" s="153">
        <v>149.01700000000395</v>
      </c>
      <c r="T313" s="152" t="s">
        <v>576</v>
      </c>
      <c r="U313" s="152" t="s">
        <v>656</v>
      </c>
      <c r="V313" s="152"/>
      <c r="W313" s="158">
        <v>1</v>
      </c>
      <c r="X313" s="158" t="s">
        <v>884</v>
      </c>
    </row>
    <row r="314" spans="2:24">
      <c r="B314" s="811"/>
      <c r="C314" s="814"/>
      <c r="D314" s="161">
        <v>8</v>
      </c>
      <c r="E314" s="152" t="s">
        <v>617</v>
      </c>
      <c r="F314" s="153">
        <v>345.12419999999997</v>
      </c>
      <c r="G314" s="152">
        <v>84.67</v>
      </c>
      <c r="H314" s="152">
        <v>84.49</v>
      </c>
      <c r="I314" s="162">
        <f t="shared" si="67"/>
        <v>0.99787409944490368</v>
      </c>
      <c r="J314" s="152">
        <v>3.66</v>
      </c>
      <c r="K314" s="162">
        <f t="shared" si="68"/>
        <v>4.3226644620290543E-2</v>
      </c>
      <c r="L314" s="153">
        <v>122.82</v>
      </c>
      <c r="M314" s="163">
        <f t="shared" si="69"/>
        <v>1.0411007440651943</v>
      </c>
      <c r="N314" s="153">
        <v>427.41359999999872</v>
      </c>
      <c r="O314" s="152">
        <v>2.81</v>
      </c>
      <c r="P314" s="154">
        <v>3.3187669776780442E-2</v>
      </c>
      <c r="Q314" s="361">
        <v>0.66999999999998971</v>
      </c>
      <c r="R314" s="154">
        <v>7.9130742884137208E-3</v>
      </c>
      <c r="S314" s="153">
        <v>82.289399999998736</v>
      </c>
      <c r="T314" s="152" t="s">
        <v>576</v>
      </c>
      <c r="U314" s="152" t="s">
        <v>656</v>
      </c>
      <c r="V314" s="152"/>
      <c r="W314" s="158">
        <v>1</v>
      </c>
      <c r="X314" s="158" t="s">
        <v>584</v>
      </c>
    </row>
    <row r="315" spans="2:24">
      <c r="B315" s="811"/>
      <c r="C315" s="814"/>
      <c r="D315" s="161">
        <v>9</v>
      </c>
      <c r="E315" s="152" t="s">
        <v>636</v>
      </c>
      <c r="F315" s="153">
        <v>338.85379999999998</v>
      </c>
      <c r="G315" s="152">
        <v>138.56</v>
      </c>
      <c r="H315" s="152">
        <v>119.79</v>
      </c>
      <c r="I315" s="162">
        <f t="shared" si="67"/>
        <v>0.86453521939953815</v>
      </c>
      <c r="J315" s="152">
        <v>22.4</v>
      </c>
      <c r="K315" s="162">
        <f t="shared" si="68"/>
        <v>0.16166281755196305</v>
      </c>
      <c r="L315" s="153">
        <v>108.26</v>
      </c>
      <c r="M315" s="163">
        <f t="shared" si="69"/>
        <v>1.0261980369515011</v>
      </c>
      <c r="N315" s="153">
        <v>392.98379999999952</v>
      </c>
      <c r="O315" s="152">
        <v>3.13</v>
      </c>
      <c r="P315" s="154">
        <v>2.258949191685912E-2</v>
      </c>
      <c r="Q315" s="361">
        <v>0.49999999999999556</v>
      </c>
      <c r="R315" s="154">
        <v>3.6085450346420001E-3</v>
      </c>
      <c r="S315" s="153">
        <v>54.129999999999519</v>
      </c>
      <c r="T315" s="152" t="s">
        <v>576</v>
      </c>
      <c r="U315" s="152" t="s">
        <v>656</v>
      </c>
      <c r="V315" s="152"/>
      <c r="W315" s="158">
        <v>1</v>
      </c>
      <c r="X315" s="158" t="s">
        <v>380</v>
      </c>
    </row>
    <row r="316" spans="2:24">
      <c r="B316" s="812"/>
      <c r="C316" s="815"/>
      <c r="D316" s="161">
        <v>10</v>
      </c>
      <c r="E316" s="152" t="s">
        <v>895</v>
      </c>
      <c r="F316" s="153">
        <v>315.25920000000002</v>
      </c>
      <c r="G316" s="152">
        <v>85.86</v>
      </c>
      <c r="H316" s="152">
        <v>86</v>
      </c>
      <c r="I316" s="162">
        <f t="shared" si="67"/>
        <v>1.0016305613789891</v>
      </c>
      <c r="J316" s="152">
        <v>4.0999999999999996</v>
      </c>
      <c r="K316" s="162">
        <f t="shared" si="68"/>
        <v>4.7752154670393662E-2</v>
      </c>
      <c r="L316" s="153">
        <v>218.93</v>
      </c>
      <c r="M316" s="163">
        <f t="shared" si="69"/>
        <v>1.0493827160493827</v>
      </c>
      <c r="N316" s="153">
        <v>928.26319999999896</v>
      </c>
      <c r="O316" s="152">
        <v>1.44</v>
      </c>
      <c r="P316" s="154">
        <v>1.6771488469601678E-2</v>
      </c>
      <c r="Q316" s="361">
        <v>2.7999999999999949</v>
      </c>
      <c r="R316" s="154">
        <v>3.261122757978098E-2</v>
      </c>
      <c r="S316" s="153">
        <v>613.00399999999888</v>
      </c>
      <c r="T316" s="152" t="s">
        <v>576</v>
      </c>
      <c r="U316" s="152" t="s">
        <v>656</v>
      </c>
      <c r="V316" s="152"/>
      <c r="W316" s="158">
        <v>1</v>
      </c>
      <c r="X316" s="158" t="s">
        <v>371</v>
      </c>
    </row>
    <row r="317" spans="2:24">
      <c r="B317" s="810">
        <f t="shared" ref="B317" si="78">B307+1</f>
        <v>45989</v>
      </c>
      <c r="C317" s="813" t="str">
        <f t="shared" ref="C317" si="79">CHOOSE(WEEKDAY(B317,2),"一","二","三","四","五","六","日")</f>
        <v>五</v>
      </c>
      <c r="D317" s="161">
        <v>1</v>
      </c>
      <c r="E317" s="152" t="s">
        <v>720</v>
      </c>
      <c r="F317" s="153">
        <v>470.36990000000003</v>
      </c>
      <c r="G317" s="152">
        <v>53.02</v>
      </c>
      <c r="H317" s="152">
        <v>55.61</v>
      </c>
      <c r="I317" s="162">
        <f t="shared" si="67"/>
        <v>1.0488494907582044</v>
      </c>
      <c r="J317" s="152">
        <v>0</v>
      </c>
      <c r="K317" s="162">
        <f t="shared" si="68"/>
        <v>0</v>
      </c>
      <c r="L317" s="153">
        <v>181.61</v>
      </c>
      <c r="M317" s="163">
        <f t="shared" si="69"/>
        <v>1.0488494907582044</v>
      </c>
      <c r="N317" s="153">
        <v>470.36989999999935</v>
      </c>
      <c r="O317" s="152">
        <v>2.59</v>
      </c>
      <c r="P317" s="154">
        <v>4.8849490758204446E-2</v>
      </c>
      <c r="Q317" s="361">
        <v>-3.5527136788005009E-15</v>
      </c>
      <c r="R317" s="154">
        <v>-6.7007047883826873E-17</v>
      </c>
      <c r="S317" s="153">
        <v>-6.4520833120695902E-13</v>
      </c>
      <c r="T317" s="152" t="s">
        <v>576</v>
      </c>
      <c r="U317" s="152" t="s">
        <v>656</v>
      </c>
      <c r="V317" s="152"/>
      <c r="W317" s="158">
        <v>1</v>
      </c>
      <c r="X317" s="158" t="s">
        <v>716</v>
      </c>
    </row>
    <row r="318" spans="2:24">
      <c r="B318" s="811"/>
      <c r="C318" s="814"/>
      <c r="D318" s="161">
        <v>2</v>
      </c>
      <c r="E318" s="152" t="s">
        <v>701</v>
      </c>
      <c r="F318" s="153">
        <v>376.65</v>
      </c>
      <c r="G318" s="152">
        <v>2506</v>
      </c>
      <c r="H318" s="152">
        <v>2533</v>
      </c>
      <c r="I318" s="162">
        <f t="shared" si="67"/>
        <v>1.0107741420590584</v>
      </c>
      <c r="J318" s="152">
        <v>0</v>
      </c>
      <c r="K318" s="162">
        <f t="shared" si="68"/>
        <v>0</v>
      </c>
      <c r="L318" s="153">
        <v>13.95</v>
      </c>
      <c r="M318" s="163">
        <f t="shared" si="69"/>
        <v>1.0107741420590584</v>
      </c>
      <c r="N318" s="153">
        <v>376.65</v>
      </c>
      <c r="O318" s="152">
        <v>27</v>
      </c>
      <c r="P318" s="154">
        <v>1.077414205905826E-2</v>
      </c>
      <c r="Q318" s="361">
        <v>0</v>
      </c>
      <c r="R318" s="154">
        <v>0</v>
      </c>
      <c r="S318" s="153">
        <v>0</v>
      </c>
      <c r="T318" s="152" t="s">
        <v>576</v>
      </c>
      <c r="U318" s="152" t="s">
        <v>367</v>
      </c>
      <c r="V318" s="152" t="s">
        <v>662</v>
      </c>
      <c r="W318" s="158">
        <v>1</v>
      </c>
      <c r="X318" s="158" t="s">
        <v>703</v>
      </c>
    </row>
    <row r="319" spans="2:24">
      <c r="B319" s="811"/>
      <c r="C319" s="814"/>
      <c r="D319" s="161">
        <v>3</v>
      </c>
      <c r="E319" s="152" t="s">
        <v>649</v>
      </c>
      <c r="F319" s="153">
        <v>359.49199999999996</v>
      </c>
      <c r="G319" s="152">
        <v>70.98</v>
      </c>
      <c r="H319" s="152">
        <v>77.13</v>
      </c>
      <c r="I319" s="162">
        <f t="shared" si="67"/>
        <v>1.0866441251056635</v>
      </c>
      <c r="J319" s="152">
        <v>0</v>
      </c>
      <c r="K319" s="162">
        <f t="shared" si="68"/>
        <v>0</v>
      </c>
      <c r="L319" s="153">
        <v>128.38999999999999</v>
      </c>
      <c r="M319" s="163">
        <f t="shared" si="69"/>
        <v>1.0866441251056635</v>
      </c>
      <c r="N319" s="153">
        <v>789.59849999999881</v>
      </c>
      <c r="O319" s="152">
        <v>2.8</v>
      </c>
      <c r="P319" s="154">
        <v>3.9447731755424056E-2</v>
      </c>
      <c r="Q319" s="361">
        <v>3.3499999999999917</v>
      </c>
      <c r="R319" s="154">
        <v>4.7196393350239382E-2</v>
      </c>
      <c r="S319" s="153">
        <v>430.1064999999989</v>
      </c>
      <c r="T319" s="152" t="s">
        <v>576</v>
      </c>
      <c r="U319" s="152" t="s">
        <v>656</v>
      </c>
      <c r="V319" s="152"/>
      <c r="W319" s="158">
        <v>1</v>
      </c>
      <c r="X319" s="158" t="s">
        <v>415</v>
      </c>
    </row>
    <row r="320" spans="2:24">
      <c r="B320" s="811"/>
      <c r="C320" s="814"/>
      <c r="D320" s="161">
        <v>4</v>
      </c>
      <c r="E320" s="152" t="s">
        <v>895</v>
      </c>
      <c r="F320" s="153">
        <v>334.96289999999999</v>
      </c>
      <c r="G320" s="152">
        <v>53.91</v>
      </c>
      <c r="H320" s="152">
        <v>53.88</v>
      </c>
      <c r="I320" s="162">
        <f t="shared" si="67"/>
        <v>0.99944351697273248</v>
      </c>
      <c r="J320" s="152">
        <v>1.56</v>
      </c>
      <c r="K320" s="162">
        <f t="shared" si="68"/>
        <v>2.8937117417918757E-2</v>
      </c>
      <c r="L320" s="153">
        <v>218.93</v>
      </c>
      <c r="M320" s="163">
        <f t="shared" si="69"/>
        <v>1.0283806343906512</v>
      </c>
      <c r="N320" s="153">
        <v>334.96290000000181</v>
      </c>
      <c r="O320" s="152">
        <v>1.53</v>
      </c>
      <c r="P320" s="154">
        <v>2.8380634390651086E-2</v>
      </c>
      <c r="Q320" s="361">
        <v>8.2156503822261584E-15</v>
      </c>
      <c r="R320" s="154">
        <v>1.5239566652246631E-16</v>
      </c>
      <c r="S320" s="153">
        <v>1.7986523381807728E-12</v>
      </c>
      <c r="T320" s="152" t="s">
        <v>576</v>
      </c>
      <c r="U320" s="152" t="s">
        <v>656</v>
      </c>
      <c r="V320" s="152"/>
      <c r="W320" s="158">
        <v>1</v>
      </c>
      <c r="X320" s="158" t="s">
        <v>371</v>
      </c>
    </row>
    <row r="321" spans="2:24">
      <c r="B321" s="811"/>
      <c r="C321" s="814"/>
      <c r="D321" s="161">
        <v>5</v>
      </c>
      <c r="E321" s="152" t="s">
        <v>617</v>
      </c>
      <c r="F321" s="153">
        <v>320.56019999999995</v>
      </c>
      <c r="G321" s="152">
        <v>62.71</v>
      </c>
      <c r="H321" s="152">
        <v>62.39</v>
      </c>
      <c r="I321" s="162">
        <f t="shared" si="67"/>
        <v>0.99489714559081488</v>
      </c>
      <c r="J321" s="152">
        <v>2.93</v>
      </c>
      <c r="K321" s="162">
        <f t="shared" si="68"/>
        <v>4.6723010684101424E-2</v>
      </c>
      <c r="L321" s="153">
        <v>122.82</v>
      </c>
      <c r="M321" s="163">
        <f t="shared" si="69"/>
        <v>1.0416201562749163</v>
      </c>
      <c r="N321" s="153">
        <v>320.5602000000008</v>
      </c>
      <c r="O321" s="152">
        <v>2.61</v>
      </c>
      <c r="P321" s="154">
        <v>4.1620156274916276E-2</v>
      </c>
      <c r="Q321" s="361">
        <v>6.6613381477509392E-15</v>
      </c>
      <c r="R321" s="154">
        <v>1.0622449605726263E-16</v>
      </c>
      <c r="S321" s="153">
        <v>8.1814555130677034E-13</v>
      </c>
      <c r="T321" s="152" t="s">
        <v>576</v>
      </c>
      <c r="U321" s="152" t="s">
        <v>656</v>
      </c>
      <c r="V321" s="152"/>
      <c r="W321" s="158">
        <v>1</v>
      </c>
      <c r="X321" s="158" t="s">
        <v>584</v>
      </c>
    </row>
    <row r="322" spans="2:24">
      <c r="B322" s="811"/>
      <c r="C322" s="814"/>
      <c r="D322" s="161">
        <v>6</v>
      </c>
      <c r="E322" s="152" t="s">
        <v>363</v>
      </c>
      <c r="F322" s="153">
        <v>306.00720000000001</v>
      </c>
      <c r="G322" s="152">
        <v>75.14</v>
      </c>
      <c r="H322" s="152">
        <v>74.2</v>
      </c>
      <c r="I322" s="162">
        <f t="shared" si="67"/>
        <v>0.98749001863188712</v>
      </c>
      <c r="J322" s="152">
        <v>3.1</v>
      </c>
      <c r="K322" s="162">
        <f t="shared" si="68"/>
        <v>4.1256321533138143E-2</v>
      </c>
      <c r="L322" s="153">
        <v>141.66999999999999</v>
      </c>
      <c r="M322" s="163">
        <f t="shared" si="69"/>
        <v>1.0287463401650252</v>
      </c>
      <c r="N322" s="153">
        <v>306.0071999999995</v>
      </c>
      <c r="O322" s="152">
        <v>2.16</v>
      </c>
      <c r="P322" s="154">
        <v>2.8746340165025287E-2</v>
      </c>
      <c r="Q322" s="361">
        <v>-3.5527136788005009E-15</v>
      </c>
      <c r="R322" s="154">
        <v>-4.7281257370248882E-17</v>
      </c>
      <c r="S322" s="153">
        <v>-5.0331294687566692E-13</v>
      </c>
      <c r="T322" s="152" t="s">
        <v>576</v>
      </c>
      <c r="U322" s="152" t="s">
        <v>656</v>
      </c>
      <c r="V322" s="152"/>
      <c r="W322" s="158">
        <v>1</v>
      </c>
      <c r="X322" s="158" t="s">
        <v>375</v>
      </c>
    </row>
    <row r="323" spans="2:24">
      <c r="B323" s="811"/>
      <c r="C323" s="814"/>
      <c r="D323" s="161">
        <v>7</v>
      </c>
      <c r="E323" s="152" t="s">
        <v>888</v>
      </c>
      <c r="F323" s="153">
        <v>301.60079999999999</v>
      </c>
      <c r="G323" s="152">
        <v>107.45</v>
      </c>
      <c r="H323" s="152">
        <v>105.79</v>
      </c>
      <c r="I323" s="162">
        <f t="shared" si="67"/>
        <v>0.98455095393206149</v>
      </c>
      <c r="J323" s="152">
        <v>3.9</v>
      </c>
      <c r="K323" s="162">
        <f t="shared" si="68"/>
        <v>3.6295951605397857E-2</v>
      </c>
      <c r="L323" s="153">
        <v>418.89</v>
      </c>
      <c r="M323" s="163">
        <f t="shared" si="69"/>
        <v>1.0208469055374594</v>
      </c>
      <c r="N323" s="153">
        <v>938.31360000000382</v>
      </c>
      <c r="O323" s="152">
        <v>0.72</v>
      </c>
      <c r="P323" s="154">
        <v>6.7007910656119119E-3</v>
      </c>
      <c r="Q323" s="361">
        <v>1.5200000000000091</v>
      </c>
      <c r="R323" s="154">
        <v>1.4146114471847455E-2</v>
      </c>
      <c r="S323" s="153">
        <v>636.71280000000377</v>
      </c>
      <c r="T323" s="152" t="s">
        <v>576</v>
      </c>
      <c r="U323" s="152" t="s">
        <v>656</v>
      </c>
      <c r="V323" s="152"/>
      <c r="W323" s="158">
        <v>1</v>
      </c>
      <c r="X323" s="158" t="s">
        <v>882</v>
      </c>
    </row>
    <row r="324" spans="2:24">
      <c r="B324" s="811"/>
      <c r="C324" s="814"/>
      <c r="D324" s="161">
        <v>8</v>
      </c>
      <c r="E324" s="152" t="s">
        <v>889</v>
      </c>
      <c r="F324" s="153">
        <v>299.73840000000001</v>
      </c>
      <c r="G324" s="152">
        <v>96.42</v>
      </c>
      <c r="H324" s="152">
        <v>86.61</v>
      </c>
      <c r="I324" s="162">
        <f t="shared" si="67"/>
        <v>0.89825762289981326</v>
      </c>
      <c r="J324" s="152">
        <v>11.5</v>
      </c>
      <c r="K324" s="162">
        <f t="shared" si="68"/>
        <v>0.11926986102468368</v>
      </c>
      <c r="L324" s="153">
        <v>177.36</v>
      </c>
      <c r="M324" s="163">
        <f t="shared" si="69"/>
        <v>1.017527483924497</v>
      </c>
      <c r="N324" s="153">
        <v>299.73839999999961</v>
      </c>
      <c r="O324" s="152">
        <v>1.69</v>
      </c>
      <c r="P324" s="154">
        <v>1.7527483924496993E-2</v>
      </c>
      <c r="Q324" s="361">
        <v>-2.2204460492503131E-15</v>
      </c>
      <c r="R324" s="154">
        <v>-2.3028894931034153E-17</v>
      </c>
      <c r="S324" s="153">
        <v>-3.9381831129503556E-13</v>
      </c>
      <c r="T324" s="152" t="s">
        <v>576</v>
      </c>
      <c r="U324" s="152" t="s">
        <v>656</v>
      </c>
      <c r="V324" s="152"/>
      <c r="W324" s="158">
        <v>1</v>
      </c>
      <c r="X324" s="158" t="s">
        <v>882</v>
      </c>
    </row>
    <row r="325" spans="2:24">
      <c r="B325" s="811"/>
      <c r="C325" s="814"/>
      <c r="D325" s="161">
        <v>9</v>
      </c>
      <c r="E325" s="152" t="s">
        <v>362</v>
      </c>
      <c r="F325" s="153">
        <v>293.55</v>
      </c>
      <c r="G325" s="152">
        <v>2584</v>
      </c>
      <c r="H325" s="152">
        <v>2539</v>
      </c>
      <c r="I325" s="162">
        <f t="shared" si="67"/>
        <v>0.98258513931888547</v>
      </c>
      <c r="J325" s="152">
        <v>64</v>
      </c>
      <c r="K325" s="162">
        <f t="shared" si="68"/>
        <v>2.4767801857585141E-2</v>
      </c>
      <c r="L325" s="153">
        <v>15.45</v>
      </c>
      <c r="M325" s="163">
        <f t="shared" si="69"/>
        <v>1.0073529411764706</v>
      </c>
      <c r="N325" s="153">
        <v>293.55</v>
      </c>
      <c r="O325" s="152">
        <v>19</v>
      </c>
      <c r="P325" s="154">
        <v>7.3529411764705881E-3</v>
      </c>
      <c r="Q325" s="361">
        <v>0</v>
      </c>
      <c r="R325" s="154">
        <v>0</v>
      </c>
      <c r="S325" s="153">
        <v>0</v>
      </c>
      <c r="T325" s="152" t="s">
        <v>576</v>
      </c>
      <c r="U325" s="152" t="s">
        <v>220</v>
      </c>
      <c r="V325" s="152" t="s">
        <v>527</v>
      </c>
      <c r="W325" s="158">
        <v>1</v>
      </c>
      <c r="X325" s="158" t="s">
        <v>370</v>
      </c>
    </row>
    <row r="326" spans="2:24">
      <c r="B326" s="812"/>
      <c r="C326" s="815"/>
      <c r="D326" s="161">
        <v>10</v>
      </c>
      <c r="E326" s="152" t="s">
        <v>431</v>
      </c>
      <c r="F326" s="153">
        <v>251.60050000000004</v>
      </c>
      <c r="G326" s="152">
        <v>28.39</v>
      </c>
      <c r="H326" s="152">
        <v>29.76</v>
      </c>
      <c r="I326" s="162">
        <f t="shared" si="67"/>
        <v>1.048256428319831</v>
      </c>
      <c r="J326" s="152">
        <v>0</v>
      </c>
      <c r="K326" s="162">
        <f t="shared" si="68"/>
        <v>0</v>
      </c>
      <c r="L326" s="153">
        <v>183.65</v>
      </c>
      <c r="M326" s="163">
        <f t="shared" si="69"/>
        <v>1.048256428319831</v>
      </c>
      <c r="N326" s="153">
        <v>251.60050000000018</v>
      </c>
      <c r="O326" s="152">
        <v>1.37</v>
      </c>
      <c r="P326" s="154">
        <v>4.825642831983093E-2</v>
      </c>
      <c r="Q326" s="361">
        <v>0</v>
      </c>
      <c r="R326" s="154">
        <v>0</v>
      </c>
      <c r="S326" s="153">
        <v>0</v>
      </c>
      <c r="T326" s="152" t="s">
        <v>576</v>
      </c>
      <c r="U326" s="152" t="s">
        <v>656</v>
      </c>
      <c r="V326" s="152"/>
      <c r="W326" s="158">
        <v>1</v>
      </c>
      <c r="X326" s="158" t="s">
        <v>415</v>
      </c>
    </row>
    <row r="327" spans="2:24">
      <c r="B327" s="810">
        <f t="shared" ref="B327" si="80">B317+1</f>
        <v>45990</v>
      </c>
      <c r="C327" s="813" t="str">
        <f t="shared" ref="C327" si="81">CHOOSE(WEEKDAY(B327,2),"一","二","三","四","五","六","日")</f>
        <v>六</v>
      </c>
      <c r="D327" s="161">
        <v>1</v>
      </c>
      <c r="E327" s="152" t="s">
        <v>526</v>
      </c>
      <c r="F327" s="153">
        <v>427.54679999999996</v>
      </c>
      <c r="G327" s="152">
        <v>47.22</v>
      </c>
      <c r="H327" s="152">
        <v>49.48</v>
      </c>
      <c r="I327" s="162">
        <f t="shared" ref="I327:I390" si="82">H327/G327</f>
        <v>1.0478610758153324</v>
      </c>
      <c r="J327" s="152">
        <v>0</v>
      </c>
      <c r="K327" s="162">
        <f t="shared" ref="K327:K390" si="83">J327/G327</f>
        <v>0</v>
      </c>
      <c r="L327" s="153">
        <v>189.18</v>
      </c>
      <c r="M327" s="163">
        <f t="shared" ref="M327:M390" si="84">(H327+J327)/G327</f>
        <v>1.0478610758153324</v>
      </c>
      <c r="N327" s="153">
        <v>427.54679999999962</v>
      </c>
      <c r="O327" s="152">
        <v>2.2599999999999998</v>
      </c>
      <c r="P327" s="154">
        <v>4.7861075815332485E-2</v>
      </c>
      <c r="Q327" s="361">
        <v>0</v>
      </c>
      <c r="R327" s="154">
        <v>0</v>
      </c>
      <c r="S327" s="153">
        <v>0</v>
      </c>
      <c r="T327" s="152" t="s">
        <v>576</v>
      </c>
      <c r="U327" s="152" t="s">
        <v>656</v>
      </c>
      <c r="V327" s="152"/>
      <c r="W327" s="158">
        <v>1</v>
      </c>
      <c r="X327" s="158" t="s">
        <v>417</v>
      </c>
    </row>
    <row r="328" spans="2:24">
      <c r="B328" s="811"/>
      <c r="C328" s="814"/>
      <c r="D328" s="161">
        <v>2</v>
      </c>
      <c r="E328" s="152" t="s">
        <v>847</v>
      </c>
      <c r="F328" s="153">
        <v>317.91360000000003</v>
      </c>
      <c r="G328" s="152">
        <v>70.36</v>
      </c>
      <c r="H328" s="152">
        <v>70.11</v>
      </c>
      <c r="I328" s="162">
        <f t="shared" si="82"/>
        <v>0.9964468447981808</v>
      </c>
      <c r="J328" s="152">
        <v>3.29</v>
      </c>
      <c r="K328" s="162">
        <f t="shared" si="83"/>
        <v>4.6759522455940873E-2</v>
      </c>
      <c r="L328" s="153">
        <v>155.84</v>
      </c>
      <c r="M328" s="163">
        <f t="shared" si="84"/>
        <v>1.0432063672541219</v>
      </c>
      <c r="N328" s="153">
        <v>473.75360000000097</v>
      </c>
      <c r="O328" s="152">
        <v>2.04</v>
      </c>
      <c r="P328" s="154">
        <v>2.8993746446844798E-2</v>
      </c>
      <c r="Q328" s="361">
        <v>1.0000000000000062</v>
      </c>
      <c r="R328" s="154">
        <v>1.4212620807276951E-2</v>
      </c>
      <c r="S328" s="153">
        <v>155.84000000000097</v>
      </c>
      <c r="T328" s="152" t="s">
        <v>576</v>
      </c>
      <c r="U328" s="152" t="s">
        <v>656</v>
      </c>
      <c r="V328" s="152"/>
      <c r="W328" s="158">
        <v>1</v>
      </c>
      <c r="X328" s="158" t="s">
        <v>838</v>
      </c>
    </row>
    <row r="329" spans="2:24">
      <c r="B329" s="811"/>
      <c r="C329" s="814"/>
      <c r="D329" s="161">
        <v>3</v>
      </c>
      <c r="E329" s="152" t="s">
        <v>617</v>
      </c>
      <c r="F329" s="153">
        <v>309.50639999999999</v>
      </c>
      <c r="G329" s="152">
        <v>68.75</v>
      </c>
      <c r="H329" s="152">
        <v>69.42</v>
      </c>
      <c r="I329" s="162">
        <f t="shared" si="82"/>
        <v>1.0097454545454545</v>
      </c>
      <c r="J329" s="152">
        <v>2.5499999999999998</v>
      </c>
      <c r="K329" s="162">
        <f t="shared" si="83"/>
        <v>3.7090909090909091E-2</v>
      </c>
      <c r="L329" s="153">
        <v>122.82</v>
      </c>
      <c r="M329" s="163">
        <f t="shared" si="84"/>
        <v>1.0468363636363636</v>
      </c>
      <c r="N329" s="153">
        <v>395.48039999999986</v>
      </c>
      <c r="O329" s="152">
        <v>2.52</v>
      </c>
      <c r="P329" s="154">
        <v>3.6654545454545454E-2</v>
      </c>
      <c r="Q329" s="361">
        <v>0.69999999999999885</v>
      </c>
      <c r="R329" s="154">
        <v>1.0181818181818165E-2</v>
      </c>
      <c r="S329" s="153">
        <v>85.973999999999847</v>
      </c>
      <c r="T329" s="152" t="s">
        <v>576</v>
      </c>
      <c r="U329" s="152" t="s">
        <v>656</v>
      </c>
      <c r="V329" s="152"/>
      <c r="W329" s="158">
        <v>1</v>
      </c>
      <c r="X329" s="158" t="s">
        <v>584</v>
      </c>
    </row>
    <row r="330" spans="2:24">
      <c r="B330" s="811"/>
      <c r="C330" s="814"/>
      <c r="D330" s="161">
        <v>4</v>
      </c>
      <c r="E330" s="152" t="s">
        <v>693</v>
      </c>
      <c r="F330" s="153">
        <v>296.7</v>
      </c>
      <c r="G330" s="152">
        <v>5322</v>
      </c>
      <c r="H330" s="152">
        <v>5580</v>
      </c>
      <c r="I330" s="162">
        <f t="shared" si="82"/>
        <v>1.0484780157835401</v>
      </c>
      <c r="J330" s="152">
        <v>0</v>
      </c>
      <c r="K330" s="162">
        <f t="shared" si="83"/>
        <v>0</v>
      </c>
      <c r="L330" s="153">
        <v>1.1499999999999999</v>
      </c>
      <c r="M330" s="163">
        <f t="shared" si="84"/>
        <v>1.0484780157835401</v>
      </c>
      <c r="N330" s="153">
        <v>296.7</v>
      </c>
      <c r="O330" s="152">
        <v>258</v>
      </c>
      <c r="P330" s="154">
        <v>4.8478015783540024E-2</v>
      </c>
      <c r="Q330" s="361">
        <v>0</v>
      </c>
      <c r="R330" s="154">
        <v>0</v>
      </c>
      <c r="S330" s="153">
        <v>0</v>
      </c>
      <c r="T330" s="152" t="s">
        <v>576</v>
      </c>
      <c r="U330" s="152" t="s">
        <v>656</v>
      </c>
      <c r="V330" s="152"/>
      <c r="W330" s="158">
        <v>1</v>
      </c>
      <c r="X330" s="158" t="s">
        <v>672</v>
      </c>
    </row>
    <row r="331" spans="2:24">
      <c r="B331" s="811"/>
      <c r="C331" s="814"/>
      <c r="D331" s="161">
        <v>5</v>
      </c>
      <c r="E331" s="152" t="s">
        <v>362</v>
      </c>
      <c r="F331" s="153">
        <v>293.55</v>
      </c>
      <c r="G331" s="152">
        <v>2453</v>
      </c>
      <c r="H331" s="152">
        <v>2338</v>
      </c>
      <c r="I331" s="162">
        <f t="shared" si="82"/>
        <v>0.95311863024867505</v>
      </c>
      <c r="J331" s="152">
        <v>134</v>
      </c>
      <c r="K331" s="162">
        <f t="shared" si="83"/>
        <v>5.4626987362413372E-2</v>
      </c>
      <c r="L331" s="153">
        <v>15.45</v>
      </c>
      <c r="M331" s="163">
        <f t="shared" si="84"/>
        <v>1.0077456176110884</v>
      </c>
      <c r="N331" s="153">
        <v>293.55</v>
      </c>
      <c r="O331" s="152">
        <v>19</v>
      </c>
      <c r="P331" s="154">
        <v>7.7456176110884635E-3</v>
      </c>
      <c r="Q331" s="361">
        <v>0</v>
      </c>
      <c r="R331" s="154">
        <v>0</v>
      </c>
      <c r="S331" s="153">
        <v>0</v>
      </c>
      <c r="T331" s="152" t="s">
        <v>576</v>
      </c>
      <c r="U331" s="152" t="s">
        <v>220</v>
      </c>
      <c r="V331" s="152" t="s">
        <v>527</v>
      </c>
      <c r="W331" s="158">
        <v>1</v>
      </c>
      <c r="X331" s="158" t="s">
        <v>370</v>
      </c>
    </row>
    <row r="332" spans="2:24">
      <c r="B332" s="811"/>
      <c r="C332" s="814"/>
      <c r="D332" s="161">
        <v>6</v>
      </c>
      <c r="E332" s="152" t="s">
        <v>649</v>
      </c>
      <c r="F332" s="153">
        <v>290.16139999999996</v>
      </c>
      <c r="G332" s="152">
        <v>83.27</v>
      </c>
      <c r="H332" s="152">
        <v>80.78</v>
      </c>
      <c r="I332" s="162">
        <f t="shared" si="82"/>
        <v>0.97009727392818546</v>
      </c>
      <c r="J332" s="152">
        <v>4.75</v>
      </c>
      <c r="K332" s="162">
        <f t="shared" si="83"/>
        <v>5.7043352948240665E-2</v>
      </c>
      <c r="L332" s="153">
        <v>128.38999999999999</v>
      </c>
      <c r="M332" s="163">
        <f t="shared" si="84"/>
        <v>1.027140626876426</v>
      </c>
      <c r="N332" s="153">
        <v>290.16140000000064</v>
      </c>
      <c r="O332" s="152">
        <v>2.2599999999999998</v>
      </c>
      <c r="P332" s="154">
        <v>2.7140626876426082E-2</v>
      </c>
      <c r="Q332" s="361">
        <v>5.3290705182007514E-15</v>
      </c>
      <c r="R332" s="154">
        <v>6.3997484306481947E-17</v>
      </c>
      <c r="S332" s="153">
        <v>6.841993638317944E-13</v>
      </c>
      <c r="T332" s="152" t="s">
        <v>576</v>
      </c>
      <c r="U332" s="152" t="s">
        <v>656</v>
      </c>
      <c r="V332" s="152"/>
      <c r="W332" s="158">
        <v>1</v>
      </c>
      <c r="X332" s="158" t="s">
        <v>415</v>
      </c>
    </row>
    <row r="333" spans="2:24">
      <c r="B333" s="811"/>
      <c r="C333" s="814"/>
      <c r="D333" s="161">
        <v>7</v>
      </c>
      <c r="E333" s="152" t="s">
        <v>848</v>
      </c>
      <c r="F333" s="153">
        <v>289.41119999999995</v>
      </c>
      <c r="G333" s="152">
        <v>29.94</v>
      </c>
      <c r="H333" s="152">
        <v>31.38</v>
      </c>
      <c r="I333" s="162">
        <f t="shared" si="82"/>
        <v>1.0480961923847694</v>
      </c>
      <c r="J333" s="152">
        <v>0</v>
      </c>
      <c r="K333" s="162">
        <f t="shared" si="83"/>
        <v>0</v>
      </c>
      <c r="L333" s="153">
        <v>200.98</v>
      </c>
      <c r="M333" s="163">
        <f t="shared" si="84"/>
        <v>1.0480961923847694</v>
      </c>
      <c r="N333" s="153">
        <v>289.41119999999955</v>
      </c>
      <c r="O333" s="152">
        <v>1.44</v>
      </c>
      <c r="P333" s="154">
        <v>4.8096192384769539E-2</v>
      </c>
      <c r="Q333" s="361">
        <v>-2.2204460492503131E-15</v>
      </c>
      <c r="R333" s="154">
        <v>-7.416319469773924E-17</v>
      </c>
      <c r="S333" s="153">
        <v>-4.4626524697832791E-13</v>
      </c>
      <c r="T333" s="152" t="s">
        <v>576</v>
      </c>
      <c r="U333" s="152" t="s">
        <v>656</v>
      </c>
      <c r="V333" s="152"/>
      <c r="W333" s="158">
        <v>1</v>
      </c>
      <c r="X333" s="158" t="s">
        <v>838</v>
      </c>
    </row>
    <row r="334" spans="2:24">
      <c r="B334" s="811"/>
      <c r="C334" s="814"/>
      <c r="D334" s="161">
        <v>8</v>
      </c>
      <c r="E334" s="152" t="s">
        <v>363</v>
      </c>
      <c r="F334" s="153">
        <v>283.33999999999997</v>
      </c>
      <c r="G334" s="152">
        <v>82.68</v>
      </c>
      <c r="H334" s="152">
        <v>84.68</v>
      </c>
      <c r="I334" s="162">
        <f t="shared" si="82"/>
        <v>1.0241896468311562</v>
      </c>
      <c r="J334" s="152">
        <v>0</v>
      </c>
      <c r="K334" s="162">
        <f t="shared" si="83"/>
        <v>0</v>
      </c>
      <c r="L334" s="153">
        <v>141.66999999999999</v>
      </c>
      <c r="M334" s="163">
        <f t="shared" si="84"/>
        <v>1.0241896468311562</v>
      </c>
      <c r="N334" s="153">
        <v>283.33999999999997</v>
      </c>
      <c r="O334" s="152">
        <v>2</v>
      </c>
      <c r="P334" s="154">
        <v>2.4189646831156264E-2</v>
      </c>
      <c r="Q334" s="361">
        <v>0</v>
      </c>
      <c r="R334" s="154">
        <v>0</v>
      </c>
      <c r="S334" s="153">
        <v>0</v>
      </c>
      <c r="T334" s="152" t="s">
        <v>576</v>
      </c>
      <c r="U334" s="152" t="s">
        <v>656</v>
      </c>
      <c r="V334" s="152"/>
      <c r="W334" s="158">
        <v>1</v>
      </c>
      <c r="X334" s="158" t="s">
        <v>375</v>
      </c>
    </row>
    <row r="335" spans="2:24">
      <c r="B335" s="811"/>
      <c r="C335" s="814"/>
      <c r="D335" s="161">
        <v>9</v>
      </c>
      <c r="E335" s="152" t="s">
        <v>889</v>
      </c>
      <c r="F335" s="153">
        <v>282.00240000000002</v>
      </c>
      <c r="G335" s="152">
        <v>113.33</v>
      </c>
      <c r="H335" s="152">
        <v>98.32</v>
      </c>
      <c r="I335" s="162">
        <f t="shared" si="82"/>
        <v>0.86755492808612011</v>
      </c>
      <c r="J335" s="152">
        <v>19.600000000000001</v>
      </c>
      <c r="K335" s="162">
        <f t="shared" si="83"/>
        <v>0.17294626312538605</v>
      </c>
      <c r="L335" s="153">
        <v>177.36</v>
      </c>
      <c r="M335" s="163">
        <f t="shared" si="84"/>
        <v>1.0405011912115061</v>
      </c>
      <c r="N335" s="153">
        <v>814.08239999999819</v>
      </c>
      <c r="O335" s="152">
        <v>1.59</v>
      </c>
      <c r="P335" s="154">
        <v>1.4029824406600194E-2</v>
      </c>
      <c r="Q335" s="361">
        <v>2.9999999999999893</v>
      </c>
      <c r="R335" s="154">
        <v>2.6471366804905933E-2</v>
      </c>
      <c r="S335" s="153">
        <v>532.07999999999811</v>
      </c>
      <c r="T335" s="152" t="s">
        <v>576</v>
      </c>
      <c r="U335" s="152" t="s">
        <v>656</v>
      </c>
      <c r="V335" s="152"/>
      <c r="W335" s="158">
        <v>1</v>
      </c>
      <c r="X335" s="158" t="s">
        <v>882</v>
      </c>
    </row>
    <row r="336" spans="2:24">
      <c r="B336" s="812"/>
      <c r="C336" s="815"/>
      <c r="D336" s="161">
        <v>10</v>
      </c>
      <c r="E336" s="152" t="s">
        <v>701</v>
      </c>
      <c r="F336" s="153">
        <v>279</v>
      </c>
      <c r="G336" s="152">
        <v>2623</v>
      </c>
      <c r="H336" s="152">
        <v>2643</v>
      </c>
      <c r="I336" s="162">
        <f t="shared" si="82"/>
        <v>1.0076248570339306</v>
      </c>
      <c r="J336" s="152">
        <v>0</v>
      </c>
      <c r="K336" s="162">
        <f t="shared" si="83"/>
        <v>0</v>
      </c>
      <c r="L336" s="153">
        <v>13.95</v>
      </c>
      <c r="M336" s="163">
        <f t="shared" si="84"/>
        <v>1.0076248570339306</v>
      </c>
      <c r="N336" s="153">
        <v>279</v>
      </c>
      <c r="O336" s="152">
        <v>20</v>
      </c>
      <c r="P336" s="154">
        <v>7.624857033930614E-3</v>
      </c>
      <c r="Q336" s="361">
        <v>0</v>
      </c>
      <c r="R336" s="154">
        <v>0</v>
      </c>
      <c r="S336" s="153">
        <v>0</v>
      </c>
      <c r="T336" s="152" t="s">
        <v>576</v>
      </c>
      <c r="U336" s="152" t="s">
        <v>367</v>
      </c>
      <c r="V336" s="152" t="s">
        <v>662</v>
      </c>
      <c r="W336" s="158">
        <v>1</v>
      </c>
      <c r="X336" s="158" t="s">
        <v>703</v>
      </c>
    </row>
    <row r="337" spans="2:24">
      <c r="B337" s="810">
        <f t="shared" ref="B337" si="85">B327+1</f>
        <v>45991</v>
      </c>
      <c r="C337" s="813" t="str">
        <f t="shared" ref="C337" si="86">CHOOSE(WEEKDAY(B337,2),"一","二","三","四","五","六","日")</f>
        <v>日</v>
      </c>
      <c r="D337" s="161">
        <v>1</v>
      </c>
      <c r="E337" s="152" t="s">
        <v>893</v>
      </c>
      <c r="F337" s="153">
        <v>887.99119999999994</v>
      </c>
      <c r="G337" s="152">
        <v>169.68</v>
      </c>
      <c r="H337" s="152">
        <v>176.08</v>
      </c>
      <c r="I337" s="162">
        <f t="shared" si="82"/>
        <v>1.0377180575200378</v>
      </c>
      <c r="J337" s="152">
        <v>0</v>
      </c>
      <c r="K337" s="162">
        <f t="shared" si="83"/>
        <v>0</v>
      </c>
      <c r="L337" s="153">
        <v>165.67</v>
      </c>
      <c r="M337" s="163">
        <f t="shared" si="84"/>
        <v>1.0377180575200378</v>
      </c>
      <c r="N337" s="153">
        <v>1060.2880000000009</v>
      </c>
      <c r="O337" s="152">
        <v>5.36</v>
      </c>
      <c r="P337" s="154">
        <v>3.1588873173031592E-2</v>
      </c>
      <c r="Q337" s="361">
        <v>1.0400000000000054</v>
      </c>
      <c r="R337" s="154">
        <v>6.129184347006161E-3</v>
      </c>
      <c r="S337" s="153">
        <v>172.29680000000087</v>
      </c>
      <c r="T337" s="152" t="s">
        <v>576</v>
      </c>
      <c r="U337" s="152" t="s">
        <v>656</v>
      </c>
      <c r="V337" s="152"/>
      <c r="W337" s="158">
        <v>1</v>
      </c>
      <c r="X337" s="158" t="s">
        <v>882</v>
      </c>
    </row>
    <row r="338" spans="2:24">
      <c r="B338" s="811"/>
      <c r="C338" s="814"/>
      <c r="D338" s="161">
        <v>2</v>
      </c>
      <c r="E338" s="152" t="s">
        <v>720</v>
      </c>
      <c r="F338" s="153">
        <v>697.38240000000008</v>
      </c>
      <c r="G338" s="152">
        <v>88.92</v>
      </c>
      <c r="H338" s="152">
        <v>92.76</v>
      </c>
      <c r="I338" s="162">
        <f t="shared" si="82"/>
        <v>1.0431848852901484</v>
      </c>
      <c r="J338" s="152">
        <v>0</v>
      </c>
      <c r="K338" s="162">
        <f t="shared" si="83"/>
        <v>0</v>
      </c>
      <c r="L338" s="153">
        <v>181.61</v>
      </c>
      <c r="M338" s="163">
        <f t="shared" si="84"/>
        <v>1.0431848852901484</v>
      </c>
      <c r="N338" s="153">
        <v>697.38240000000064</v>
      </c>
      <c r="O338" s="152">
        <v>3.84</v>
      </c>
      <c r="P338" s="154">
        <v>4.3184885290148446E-2</v>
      </c>
      <c r="Q338" s="361">
        <v>3.5527136788005009E-15</v>
      </c>
      <c r="R338" s="154">
        <v>3.9954044970765869E-17</v>
      </c>
      <c r="S338" s="153">
        <v>6.4520833120695902E-13</v>
      </c>
      <c r="T338" s="152" t="s">
        <v>576</v>
      </c>
      <c r="U338" s="152" t="s">
        <v>656</v>
      </c>
      <c r="V338" s="152"/>
      <c r="W338" s="158">
        <v>1</v>
      </c>
      <c r="X338" s="158" t="s">
        <v>716</v>
      </c>
    </row>
    <row r="339" spans="2:24">
      <c r="B339" s="811"/>
      <c r="C339" s="814"/>
      <c r="D339" s="161">
        <v>3</v>
      </c>
      <c r="E339" s="152" t="s">
        <v>894</v>
      </c>
      <c r="F339" s="153">
        <v>429.78719999999998</v>
      </c>
      <c r="G339" s="152">
        <v>60.69</v>
      </c>
      <c r="H339" s="152">
        <v>63.45</v>
      </c>
      <c r="I339" s="162">
        <f t="shared" si="82"/>
        <v>1.0454770143351459</v>
      </c>
      <c r="J339" s="152">
        <v>0</v>
      </c>
      <c r="K339" s="162">
        <f t="shared" si="83"/>
        <v>0</v>
      </c>
      <c r="L339" s="153">
        <v>155.72</v>
      </c>
      <c r="M339" s="163">
        <f t="shared" si="84"/>
        <v>1.0454770143351459</v>
      </c>
      <c r="N339" s="153">
        <v>429.78720000000078</v>
      </c>
      <c r="O339" s="152">
        <v>2.76</v>
      </c>
      <c r="P339" s="154">
        <v>4.5477014335145824E-2</v>
      </c>
      <c r="Q339" s="361">
        <v>5.3290705182007514E-15</v>
      </c>
      <c r="R339" s="154">
        <v>8.7808049401890786E-17</v>
      </c>
      <c r="S339" s="153">
        <v>8.2984286109422095E-13</v>
      </c>
      <c r="T339" s="152" t="s">
        <v>576</v>
      </c>
      <c r="U339" s="152" t="s">
        <v>656</v>
      </c>
      <c r="V339" s="152"/>
      <c r="W339" s="158">
        <v>1</v>
      </c>
      <c r="X339" s="158" t="s">
        <v>885</v>
      </c>
    </row>
    <row r="340" spans="2:24">
      <c r="B340" s="811"/>
      <c r="C340" s="814"/>
      <c r="D340" s="161">
        <v>4</v>
      </c>
      <c r="E340" s="152" t="s">
        <v>434</v>
      </c>
      <c r="F340" s="153">
        <v>307.91189999999995</v>
      </c>
      <c r="G340" s="152">
        <v>45.41</v>
      </c>
      <c r="H340" s="152">
        <v>48.83</v>
      </c>
      <c r="I340" s="162">
        <f t="shared" si="82"/>
        <v>1.0753138075313808</v>
      </c>
      <c r="J340" s="152">
        <v>0</v>
      </c>
      <c r="K340" s="162">
        <f t="shared" si="83"/>
        <v>0</v>
      </c>
      <c r="L340" s="153">
        <v>153.19</v>
      </c>
      <c r="M340" s="163">
        <f t="shared" si="84"/>
        <v>1.0753138075313808</v>
      </c>
      <c r="N340" s="153">
        <v>523.90980000000025</v>
      </c>
      <c r="O340" s="152">
        <v>2.0099999999999998</v>
      </c>
      <c r="P340" s="154">
        <v>4.4263378110548333E-2</v>
      </c>
      <c r="Q340" s="361">
        <v>1.4100000000000019</v>
      </c>
      <c r="R340" s="154">
        <v>3.105042942083246E-2</v>
      </c>
      <c r="S340" s="153">
        <v>215.9979000000003</v>
      </c>
      <c r="T340" s="152" t="s">
        <v>576</v>
      </c>
      <c r="U340" s="152" t="s">
        <v>656</v>
      </c>
      <c r="V340" s="152"/>
      <c r="W340" s="158">
        <v>1</v>
      </c>
      <c r="X340" s="158" t="s">
        <v>438</v>
      </c>
    </row>
    <row r="341" spans="2:24">
      <c r="B341" s="811"/>
      <c r="C341" s="814"/>
      <c r="D341" s="161">
        <v>5</v>
      </c>
      <c r="E341" s="152" t="s">
        <v>693</v>
      </c>
      <c r="F341" s="153">
        <v>297.84999999999997</v>
      </c>
      <c r="G341" s="152">
        <v>8151</v>
      </c>
      <c r="H341" s="152">
        <v>8410</v>
      </c>
      <c r="I341" s="162">
        <f t="shared" si="82"/>
        <v>1.031775242301558</v>
      </c>
      <c r="J341" s="152">
        <v>0</v>
      </c>
      <c r="K341" s="162">
        <f t="shared" si="83"/>
        <v>0</v>
      </c>
      <c r="L341" s="153">
        <v>1.1499999999999999</v>
      </c>
      <c r="M341" s="163">
        <f t="shared" si="84"/>
        <v>1.031775242301558</v>
      </c>
      <c r="N341" s="153">
        <v>297.84999999999997</v>
      </c>
      <c r="O341" s="152">
        <v>259</v>
      </c>
      <c r="P341" s="154">
        <v>3.1775242301558093E-2</v>
      </c>
      <c r="Q341" s="361">
        <v>0</v>
      </c>
      <c r="R341" s="154">
        <v>0</v>
      </c>
      <c r="S341" s="153">
        <v>0</v>
      </c>
      <c r="T341" s="152" t="s">
        <v>576</v>
      </c>
      <c r="U341" s="152" t="s">
        <v>656</v>
      </c>
      <c r="V341" s="152"/>
      <c r="W341" s="158">
        <v>1</v>
      </c>
      <c r="X341" s="158" t="s">
        <v>672</v>
      </c>
    </row>
    <row r="342" spans="2:24">
      <c r="B342" s="811"/>
      <c r="C342" s="814"/>
      <c r="D342" s="161">
        <v>6</v>
      </c>
      <c r="E342" s="152" t="s">
        <v>848</v>
      </c>
      <c r="F342" s="153">
        <v>279.36219999999997</v>
      </c>
      <c r="G342" s="152">
        <v>41.18</v>
      </c>
      <c r="H342" s="152">
        <v>43.16</v>
      </c>
      <c r="I342" s="162">
        <f t="shared" si="82"/>
        <v>1.0480815930063136</v>
      </c>
      <c r="J342" s="152">
        <v>0</v>
      </c>
      <c r="K342" s="162">
        <f t="shared" si="83"/>
        <v>0</v>
      </c>
      <c r="L342" s="153">
        <v>200.98</v>
      </c>
      <c r="M342" s="163">
        <f t="shared" si="84"/>
        <v>1.0480815930063136</v>
      </c>
      <c r="N342" s="153">
        <v>397.94039999999933</v>
      </c>
      <c r="O342" s="152">
        <v>1.39</v>
      </c>
      <c r="P342" s="154">
        <v>3.3754249635745505E-2</v>
      </c>
      <c r="Q342" s="361">
        <v>0.58999999999999697</v>
      </c>
      <c r="R342" s="154">
        <v>1.4327343370568164E-2</v>
      </c>
      <c r="S342" s="153">
        <v>118.57819999999938</v>
      </c>
      <c r="T342" s="152" t="s">
        <v>576</v>
      </c>
      <c r="U342" s="152" t="s">
        <v>656</v>
      </c>
      <c r="V342" s="152"/>
      <c r="W342" s="158">
        <v>1</v>
      </c>
      <c r="X342" s="158" t="s">
        <v>838</v>
      </c>
    </row>
    <row r="343" spans="2:24">
      <c r="B343" s="811"/>
      <c r="C343" s="814"/>
      <c r="D343" s="161">
        <v>7</v>
      </c>
      <c r="E343" s="152" t="s">
        <v>701</v>
      </c>
      <c r="F343" s="153">
        <v>279</v>
      </c>
      <c r="G343" s="152">
        <v>3351</v>
      </c>
      <c r="H343" s="152">
        <v>3371</v>
      </c>
      <c r="I343" s="162">
        <f t="shared" si="82"/>
        <v>1.0059683676514473</v>
      </c>
      <c r="J343" s="152">
        <v>0</v>
      </c>
      <c r="K343" s="162">
        <f t="shared" si="83"/>
        <v>0</v>
      </c>
      <c r="L343" s="153">
        <v>13.95</v>
      </c>
      <c r="M343" s="163">
        <f t="shared" si="84"/>
        <v>1.0059683676514473</v>
      </c>
      <c r="N343" s="153">
        <v>279</v>
      </c>
      <c r="O343" s="152">
        <v>20</v>
      </c>
      <c r="P343" s="154">
        <v>5.9683676514473288E-3</v>
      </c>
      <c r="Q343" s="361">
        <v>0</v>
      </c>
      <c r="R343" s="154">
        <v>0</v>
      </c>
      <c r="S343" s="153">
        <v>0</v>
      </c>
      <c r="T343" s="152" t="s">
        <v>576</v>
      </c>
      <c r="U343" s="152" t="s">
        <v>367</v>
      </c>
      <c r="V343" s="152" t="s">
        <v>662</v>
      </c>
      <c r="W343" s="158">
        <v>1</v>
      </c>
      <c r="X343" s="158" t="s">
        <v>703</v>
      </c>
    </row>
    <row r="344" spans="2:24">
      <c r="B344" s="811"/>
      <c r="C344" s="814"/>
      <c r="D344" s="161">
        <v>8</v>
      </c>
      <c r="E344" s="152" t="s">
        <v>362</v>
      </c>
      <c r="F344" s="153">
        <v>278.09999999999997</v>
      </c>
      <c r="G344" s="152">
        <v>3666</v>
      </c>
      <c r="H344" s="152">
        <v>3684</v>
      </c>
      <c r="I344" s="162">
        <f t="shared" si="82"/>
        <v>1.0049099836333879</v>
      </c>
      <c r="J344" s="152">
        <v>0</v>
      </c>
      <c r="K344" s="162">
        <f t="shared" si="83"/>
        <v>0</v>
      </c>
      <c r="L344" s="153">
        <v>15.45</v>
      </c>
      <c r="M344" s="163">
        <f t="shared" si="84"/>
        <v>1.0049099836333879</v>
      </c>
      <c r="N344" s="153">
        <v>278.09999999999997</v>
      </c>
      <c r="O344" s="152">
        <v>18</v>
      </c>
      <c r="P344" s="154">
        <v>4.9099836333878887E-3</v>
      </c>
      <c r="Q344" s="361">
        <v>0</v>
      </c>
      <c r="R344" s="154">
        <v>0</v>
      </c>
      <c r="S344" s="153">
        <v>0</v>
      </c>
      <c r="T344" s="152" t="s">
        <v>576</v>
      </c>
      <c r="U344" s="152" t="s">
        <v>220</v>
      </c>
      <c r="V344" s="152" t="s">
        <v>527</v>
      </c>
      <c r="W344" s="158">
        <v>1</v>
      </c>
      <c r="X344" s="158" t="s">
        <v>370</v>
      </c>
    </row>
    <row r="345" spans="2:24">
      <c r="B345" s="811"/>
      <c r="C345" s="814"/>
      <c r="D345" s="161">
        <v>9</v>
      </c>
      <c r="E345" s="152" t="s">
        <v>847</v>
      </c>
      <c r="F345" s="153">
        <v>277.39519999999999</v>
      </c>
      <c r="G345" s="152">
        <v>96.77</v>
      </c>
      <c r="H345" s="152">
        <v>95.06</v>
      </c>
      <c r="I345" s="162">
        <f t="shared" si="82"/>
        <v>0.98232923426681829</v>
      </c>
      <c r="J345" s="152">
        <v>3.49</v>
      </c>
      <c r="K345" s="162">
        <f t="shared" si="83"/>
        <v>3.6064896145499639E-2</v>
      </c>
      <c r="L345" s="153">
        <v>155.84</v>
      </c>
      <c r="M345" s="163">
        <f t="shared" si="84"/>
        <v>1.0183941304123179</v>
      </c>
      <c r="N345" s="153">
        <v>277.39520000000016</v>
      </c>
      <c r="O345" s="152">
        <v>1.78</v>
      </c>
      <c r="P345" s="154">
        <v>1.8394130412317869E-2</v>
      </c>
      <c r="Q345" s="361">
        <v>0</v>
      </c>
      <c r="R345" s="154">
        <v>0</v>
      </c>
      <c r="S345" s="153">
        <v>0</v>
      </c>
      <c r="T345" s="152" t="s">
        <v>576</v>
      </c>
      <c r="U345" s="152" t="s">
        <v>656</v>
      </c>
      <c r="V345" s="152"/>
      <c r="W345" s="158">
        <v>1</v>
      </c>
      <c r="X345" s="158" t="s">
        <v>838</v>
      </c>
    </row>
    <row r="346" spans="2:24">
      <c r="B346" s="812"/>
      <c r="C346" s="815"/>
      <c r="D346" s="161">
        <v>10</v>
      </c>
      <c r="E346" s="152" t="s">
        <v>525</v>
      </c>
      <c r="F346" s="153">
        <v>275.79060000000004</v>
      </c>
      <c r="G346" s="152">
        <v>22.77</v>
      </c>
      <c r="H346" s="152">
        <v>23.88</v>
      </c>
      <c r="I346" s="162">
        <f t="shared" si="82"/>
        <v>1.0487483530961792</v>
      </c>
      <c r="J346" s="152">
        <v>0</v>
      </c>
      <c r="K346" s="162">
        <f t="shared" si="83"/>
        <v>0</v>
      </c>
      <c r="L346" s="153">
        <v>248.46</v>
      </c>
      <c r="M346" s="163">
        <f t="shared" si="84"/>
        <v>1.0487483530961792</v>
      </c>
      <c r="N346" s="153">
        <v>275.79059999999987</v>
      </c>
      <c r="O346" s="152">
        <v>1.1100000000000001</v>
      </c>
      <c r="P346" s="154">
        <v>4.8748353096179191E-2</v>
      </c>
      <c r="Q346" s="361">
        <v>0</v>
      </c>
      <c r="R346" s="154">
        <v>0</v>
      </c>
      <c r="S346" s="153">
        <v>0</v>
      </c>
      <c r="T346" s="152" t="s">
        <v>576</v>
      </c>
      <c r="U346" s="152" t="s">
        <v>656</v>
      </c>
      <c r="V346" s="152"/>
      <c r="W346" s="158">
        <v>1</v>
      </c>
      <c r="X346" s="158" t="s">
        <v>371</v>
      </c>
    </row>
    <row r="347" spans="2:24">
      <c r="B347" s="810">
        <f t="shared" ref="B347" si="87">B337+1</f>
        <v>45992</v>
      </c>
      <c r="C347" s="813" t="str">
        <f t="shared" ref="C347" si="88">CHOOSE(WEEKDAY(B347,2),"一","二","三","四","五","六","日")</f>
        <v>一</v>
      </c>
      <c r="D347" s="161">
        <v>1</v>
      </c>
      <c r="E347" s="152" t="s">
        <v>887</v>
      </c>
      <c r="F347" s="153">
        <v>1756</v>
      </c>
      <c r="G347" s="152">
        <v>700.96</v>
      </c>
      <c r="H347" s="152">
        <v>671.56000000000006</v>
      </c>
      <c r="I347" s="162">
        <f t="shared" si="82"/>
        <v>0.95805752111390097</v>
      </c>
      <c r="J347" s="152">
        <v>49.4</v>
      </c>
      <c r="K347" s="162">
        <f t="shared" si="83"/>
        <v>7.0474777448071207E-2</v>
      </c>
      <c r="L347" s="153">
        <v>87.8</v>
      </c>
      <c r="M347" s="163">
        <f t="shared" si="84"/>
        <v>1.0285322985619723</v>
      </c>
      <c r="N347" s="153">
        <v>1756</v>
      </c>
      <c r="O347" s="152">
        <v>20</v>
      </c>
      <c r="P347" s="154">
        <v>2.853229856197215E-2</v>
      </c>
      <c r="Q347" s="361">
        <v>0</v>
      </c>
      <c r="R347" s="154">
        <v>0</v>
      </c>
      <c r="S347" s="153">
        <v>0</v>
      </c>
      <c r="T347" s="152" t="s">
        <v>576</v>
      </c>
      <c r="U347" s="152" t="s">
        <v>530</v>
      </c>
      <c r="V347" s="152"/>
      <c r="W347" s="158">
        <v>1</v>
      </c>
      <c r="X347" s="158" t="s">
        <v>885</v>
      </c>
    </row>
    <row r="348" spans="2:24">
      <c r="B348" s="811"/>
      <c r="C348" s="814"/>
      <c r="D348" s="161">
        <v>2</v>
      </c>
      <c r="E348" s="152" t="s">
        <v>795</v>
      </c>
      <c r="F348" s="153">
        <v>320.75040000000001</v>
      </c>
      <c r="G348" s="152">
        <v>31.53</v>
      </c>
      <c r="H348" s="152">
        <v>33.049999999999997</v>
      </c>
      <c r="I348" s="162">
        <f t="shared" si="82"/>
        <v>1.0482080558198539</v>
      </c>
      <c r="J348" s="152">
        <v>0</v>
      </c>
      <c r="K348" s="162">
        <f t="shared" si="83"/>
        <v>0</v>
      </c>
      <c r="L348" s="153">
        <v>211.02</v>
      </c>
      <c r="M348" s="163">
        <f t="shared" si="84"/>
        <v>1.0482080558198539</v>
      </c>
      <c r="N348" s="153">
        <v>320.75039999999916</v>
      </c>
      <c r="O348" s="152">
        <v>1.52</v>
      </c>
      <c r="P348" s="154">
        <v>4.8208055819854108E-2</v>
      </c>
      <c r="Q348" s="361">
        <v>-3.9968028886505635E-15</v>
      </c>
      <c r="R348" s="154">
        <v>-1.2676190576119769E-16</v>
      </c>
      <c r="S348" s="153">
        <v>-8.4340534556304195E-13</v>
      </c>
      <c r="T348" s="152" t="s">
        <v>576</v>
      </c>
      <c r="U348" s="152" t="s">
        <v>530</v>
      </c>
      <c r="V348" s="152"/>
      <c r="W348" s="158">
        <v>1</v>
      </c>
      <c r="X348" s="158" t="s">
        <v>794</v>
      </c>
    </row>
    <row r="349" spans="2:24">
      <c r="B349" s="811"/>
      <c r="C349" s="814"/>
      <c r="D349" s="161">
        <v>3</v>
      </c>
      <c r="E349" s="152" t="s">
        <v>363</v>
      </c>
      <c r="F349" s="153">
        <v>315.92409999999995</v>
      </c>
      <c r="G349" s="152">
        <v>103.32</v>
      </c>
      <c r="H349" s="152">
        <v>106.55</v>
      </c>
      <c r="I349" s="162">
        <f t="shared" si="82"/>
        <v>1.0312620983352692</v>
      </c>
      <c r="J349" s="152">
        <v>0</v>
      </c>
      <c r="K349" s="162">
        <f t="shared" si="83"/>
        <v>0</v>
      </c>
      <c r="L349" s="153">
        <v>141.66999999999999</v>
      </c>
      <c r="M349" s="163">
        <f t="shared" si="84"/>
        <v>1.0312620983352692</v>
      </c>
      <c r="N349" s="153">
        <v>457.59410000000054</v>
      </c>
      <c r="O349" s="152">
        <v>2.23</v>
      </c>
      <c r="P349" s="154">
        <v>2.1583430120015488E-2</v>
      </c>
      <c r="Q349" s="361">
        <v>1.000000000000004</v>
      </c>
      <c r="R349" s="154">
        <v>9.6786682152536201E-3</v>
      </c>
      <c r="S349" s="153">
        <v>141.67000000000056</v>
      </c>
      <c r="T349" s="152" t="s">
        <v>576</v>
      </c>
      <c r="U349" s="152" t="s">
        <v>530</v>
      </c>
      <c r="V349" s="152"/>
      <c r="W349" s="158">
        <v>1</v>
      </c>
      <c r="X349" s="158" t="s">
        <v>375</v>
      </c>
    </row>
    <row r="350" spans="2:24">
      <c r="B350" s="811"/>
      <c r="C350" s="814"/>
      <c r="D350" s="161">
        <v>4</v>
      </c>
      <c r="E350" s="152" t="s">
        <v>701</v>
      </c>
      <c r="F350" s="153">
        <v>292.95</v>
      </c>
      <c r="G350" s="152">
        <v>3307</v>
      </c>
      <c r="H350" s="152">
        <v>3328</v>
      </c>
      <c r="I350" s="162">
        <f t="shared" si="82"/>
        <v>1.0063501663138796</v>
      </c>
      <c r="J350" s="152">
        <v>0</v>
      </c>
      <c r="K350" s="162">
        <f t="shared" si="83"/>
        <v>0</v>
      </c>
      <c r="L350" s="153">
        <v>13.95</v>
      </c>
      <c r="M350" s="163">
        <f t="shared" si="84"/>
        <v>1.0063501663138796</v>
      </c>
      <c r="N350" s="153">
        <v>292.95</v>
      </c>
      <c r="O350" s="152">
        <v>21</v>
      </c>
      <c r="P350" s="154">
        <v>6.3501663138796488E-3</v>
      </c>
      <c r="Q350" s="361">
        <v>0</v>
      </c>
      <c r="R350" s="154">
        <v>0</v>
      </c>
      <c r="S350" s="153">
        <v>0</v>
      </c>
      <c r="T350" s="152" t="s">
        <v>576</v>
      </c>
      <c r="U350" s="152" t="s">
        <v>367</v>
      </c>
      <c r="V350" s="152" t="s">
        <v>662</v>
      </c>
      <c r="W350" s="158">
        <v>1</v>
      </c>
      <c r="X350" s="158" t="s">
        <v>703</v>
      </c>
    </row>
    <row r="351" spans="2:24">
      <c r="B351" s="811"/>
      <c r="C351" s="814"/>
      <c r="D351" s="161">
        <v>5</v>
      </c>
      <c r="E351" s="152" t="s">
        <v>900</v>
      </c>
      <c r="F351" s="153">
        <v>289.5025</v>
      </c>
      <c r="G351" s="152">
        <v>65.959999999999994</v>
      </c>
      <c r="H351" s="152">
        <v>64.010000000000005</v>
      </c>
      <c r="I351" s="162">
        <f t="shared" si="82"/>
        <v>0.97043662825955146</v>
      </c>
      <c r="J351" s="152">
        <v>3.7</v>
      </c>
      <c r="K351" s="162">
        <f t="shared" si="83"/>
        <v>5.6094602789569445E-2</v>
      </c>
      <c r="L351" s="153">
        <v>165.43</v>
      </c>
      <c r="M351" s="163">
        <f t="shared" si="84"/>
        <v>1.0265312310491208</v>
      </c>
      <c r="N351" s="153">
        <v>289.50250000000239</v>
      </c>
      <c r="O351" s="152">
        <v>1.75</v>
      </c>
      <c r="P351" s="154">
        <v>2.6531231049120682E-2</v>
      </c>
      <c r="Q351" s="361">
        <v>1.4210854715202004E-14</v>
      </c>
      <c r="R351" s="154">
        <v>2.154465542025774E-16</v>
      </c>
      <c r="S351" s="153">
        <v>2.3509016955358676E-12</v>
      </c>
      <c r="T351" s="152" t="s">
        <v>576</v>
      </c>
      <c r="U351" s="152" t="s">
        <v>530</v>
      </c>
      <c r="V351" s="152"/>
      <c r="W351" s="158">
        <v>1</v>
      </c>
      <c r="X351" s="158" t="s">
        <v>882</v>
      </c>
    </row>
    <row r="352" spans="2:24">
      <c r="B352" s="811"/>
      <c r="C352" s="814"/>
      <c r="D352" s="161">
        <v>6</v>
      </c>
      <c r="E352" s="152" t="s">
        <v>525</v>
      </c>
      <c r="F352" s="153">
        <v>285.72899999999998</v>
      </c>
      <c r="G352" s="152">
        <v>23.63</v>
      </c>
      <c r="H352" s="152">
        <v>24.78</v>
      </c>
      <c r="I352" s="162">
        <f t="shared" si="82"/>
        <v>1.0486669487939062</v>
      </c>
      <c r="J352" s="152">
        <v>0</v>
      </c>
      <c r="K352" s="162">
        <f t="shared" si="83"/>
        <v>0</v>
      </c>
      <c r="L352" s="153">
        <v>248.46</v>
      </c>
      <c r="M352" s="163">
        <f t="shared" si="84"/>
        <v>1.0486669487939062</v>
      </c>
      <c r="N352" s="153">
        <v>285.72900000000055</v>
      </c>
      <c r="O352" s="152">
        <v>1.1499999999999999</v>
      </c>
      <c r="P352" s="154">
        <v>4.8666948793906047E-2</v>
      </c>
      <c r="Q352" s="361">
        <v>2.2204460492503131E-15</v>
      </c>
      <c r="R352" s="154">
        <v>9.3967247111735646E-17</v>
      </c>
      <c r="S352" s="153">
        <v>5.5169202539673277E-13</v>
      </c>
      <c r="T352" s="152" t="s">
        <v>576</v>
      </c>
      <c r="U352" s="152" t="s">
        <v>530</v>
      </c>
      <c r="V352" s="152"/>
      <c r="W352" s="158">
        <v>1</v>
      </c>
      <c r="X352" s="158" t="s">
        <v>371</v>
      </c>
    </row>
    <row r="353" spans="2:24">
      <c r="B353" s="811"/>
      <c r="C353" s="814"/>
      <c r="D353" s="161">
        <v>7</v>
      </c>
      <c r="E353" s="152" t="s">
        <v>889</v>
      </c>
      <c r="F353" s="153">
        <v>283.77600000000001</v>
      </c>
      <c r="G353" s="152">
        <v>115.43</v>
      </c>
      <c r="H353" s="152">
        <v>97.38</v>
      </c>
      <c r="I353" s="162">
        <f t="shared" si="82"/>
        <v>0.84362817291865189</v>
      </c>
      <c r="J353" s="152">
        <v>19.649999999999999</v>
      </c>
      <c r="K353" s="162">
        <f t="shared" si="83"/>
        <v>0.17023304167027634</v>
      </c>
      <c r="L353" s="153">
        <v>177.36</v>
      </c>
      <c r="M353" s="163">
        <f t="shared" si="84"/>
        <v>1.0138612145889283</v>
      </c>
      <c r="N353" s="153">
        <v>283.77599999999899</v>
      </c>
      <c r="O353" s="152">
        <v>1.6</v>
      </c>
      <c r="P353" s="154">
        <v>1.3861214588928354E-2</v>
      </c>
      <c r="Q353" s="361">
        <v>-5.773159728050814E-15</v>
      </c>
      <c r="R353" s="154">
        <v>-5.0014378654169743E-17</v>
      </c>
      <c r="S353" s="153">
        <v>-1.0239276093670925E-12</v>
      </c>
      <c r="T353" s="152" t="s">
        <v>576</v>
      </c>
      <c r="U353" s="152" t="s">
        <v>530</v>
      </c>
      <c r="V353" s="152"/>
      <c r="W353" s="158">
        <v>1</v>
      </c>
      <c r="X353" s="158" t="s">
        <v>882</v>
      </c>
    </row>
    <row r="354" spans="2:24">
      <c r="B354" s="811"/>
      <c r="C354" s="814"/>
      <c r="D354" s="161">
        <v>8</v>
      </c>
      <c r="E354" s="152" t="s">
        <v>693</v>
      </c>
      <c r="F354" s="153">
        <v>281.75</v>
      </c>
      <c r="G354" s="152">
        <v>7785</v>
      </c>
      <c r="H354" s="152">
        <v>8030</v>
      </c>
      <c r="I354" s="162">
        <f t="shared" si="82"/>
        <v>1.0314707771355169</v>
      </c>
      <c r="J354" s="152">
        <v>0</v>
      </c>
      <c r="K354" s="162">
        <f t="shared" si="83"/>
        <v>0</v>
      </c>
      <c r="L354" s="153">
        <v>1.1499999999999999</v>
      </c>
      <c r="M354" s="163">
        <f t="shared" si="84"/>
        <v>1.0314707771355169</v>
      </c>
      <c r="N354" s="153">
        <v>281.75</v>
      </c>
      <c r="O354" s="152">
        <v>245</v>
      </c>
      <c r="P354" s="154">
        <v>3.147077713551702E-2</v>
      </c>
      <c r="Q354" s="361">
        <v>0</v>
      </c>
      <c r="R354" s="154">
        <v>0</v>
      </c>
      <c r="S354" s="153">
        <v>0</v>
      </c>
      <c r="T354" s="152" t="s">
        <v>576</v>
      </c>
      <c r="U354" s="152" t="s">
        <v>530</v>
      </c>
      <c r="V354" s="152"/>
      <c r="W354" s="158">
        <v>1</v>
      </c>
      <c r="X354" s="158" t="s">
        <v>672</v>
      </c>
    </row>
    <row r="355" spans="2:24">
      <c r="B355" s="811"/>
      <c r="C355" s="814"/>
      <c r="D355" s="161">
        <v>9</v>
      </c>
      <c r="E355" s="152" t="s">
        <v>847</v>
      </c>
      <c r="F355" s="153">
        <v>278.95359999999999</v>
      </c>
      <c r="G355" s="152">
        <v>90.9</v>
      </c>
      <c r="H355" s="152">
        <v>92.46</v>
      </c>
      <c r="I355" s="162">
        <f t="shared" si="82"/>
        <v>1.0171617161716171</v>
      </c>
      <c r="J355" s="152">
        <v>2.76</v>
      </c>
      <c r="K355" s="162">
        <f t="shared" si="83"/>
        <v>3.036303630363036E-2</v>
      </c>
      <c r="L355" s="153">
        <v>155.84</v>
      </c>
      <c r="M355" s="163">
        <f t="shared" si="84"/>
        <v>1.0475247524752473</v>
      </c>
      <c r="N355" s="153">
        <v>673.22879999999896</v>
      </c>
      <c r="O355" s="152">
        <v>1.79</v>
      </c>
      <c r="P355" s="154">
        <v>1.9691969196919692E-2</v>
      </c>
      <c r="Q355" s="361">
        <v>2.5299999999999931</v>
      </c>
      <c r="R355" s="154">
        <v>2.7832783278327757E-2</v>
      </c>
      <c r="S355" s="153">
        <v>394.27519999999896</v>
      </c>
      <c r="T355" s="152" t="s">
        <v>576</v>
      </c>
      <c r="U355" s="152" t="s">
        <v>530</v>
      </c>
      <c r="V355" s="152"/>
      <c r="W355" s="158">
        <v>1</v>
      </c>
      <c r="X355" s="158" t="s">
        <v>838</v>
      </c>
    </row>
    <row r="356" spans="2:24">
      <c r="B356" s="812"/>
      <c r="C356" s="815"/>
      <c r="D356" s="161">
        <v>10</v>
      </c>
      <c r="E356" s="152" t="s">
        <v>362</v>
      </c>
      <c r="F356" s="153">
        <v>278.09999999999997</v>
      </c>
      <c r="G356" s="152">
        <v>3566</v>
      </c>
      <c r="H356" s="152">
        <v>3521</v>
      </c>
      <c r="I356" s="162">
        <f t="shared" si="82"/>
        <v>0.9873808188446439</v>
      </c>
      <c r="J356" s="152">
        <v>63</v>
      </c>
      <c r="K356" s="162">
        <f t="shared" si="83"/>
        <v>1.7666853617498597E-2</v>
      </c>
      <c r="L356" s="153">
        <v>15.45</v>
      </c>
      <c r="M356" s="163">
        <f t="shared" si="84"/>
        <v>1.0050476724621424</v>
      </c>
      <c r="N356" s="153">
        <v>278.09999999999997</v>
      </c>
      <c r="O356" s="152">
        <v>18</v>
      </c>
      <c r="P356" s="154">
        <v>5.0476724621424567E-3</v>
      </c>
      <c r="Q356" s="361">
        <v>0</v>
      </c>
      <c r="R356" s="154">
        <v>0</v>
      </c>
      <c r="S356" s="153">
        <v>0</v>
      </c>
      <c r="T356" s="152" t="s">
        <v>576</v>
      </c>
      <c r="U356" s="152" t="s">
        <v>220</v>
      </c>
      <c r="V356" s="152" t="s">
        <v>527</v>
      </c>
      <c r="W356" s="158">
        <v>1</v>
      </c>
      <c r="X356" s="158" t="s">
        <v>370</v>
      </c>
    </row>
    <row r="357" spans="2:24">
      <c r="B357" s="810">
        <f t="shared" ref="B357:B417" si="89">B347+1</f>
        <v>45993</v>
      </c>
      <c r="C357" s="813" t="str">
        <f t="shared" ref="C357" si="90">CHOOSE(WEEKDAY(B357,2),"一","二","三","四","五","六","日")</f>
        <v>二</v>
      </c>
      <c r="D357" s="161">
        <v>1</v>
      </c>
      <c r="E357" s="152"/>
      <c r="F357" s="153"/>
      <c r="G357" s="152"/>
      <c r="H357" s="152"/>
      <c r="I357" s="162" t="e">
        <f t="shared" si="82"/>
        <v>#DIV/0!</v>
      </c>
      <c r="J357" s="152"/>
      <c r="K357" s="162" t="e">
        <f t="shared" si="83"/>
        <v>#DIV/0!</v>
      </c>
      <c r="L357" s="153"/>
      <c r="M357" s="163" t="e">
        <f t="shared" si="84"/>
        <v>#DIV/0!</v>
      </c>
      <c r="N357" s="153"/>
      <c r="O357" s="152"/>
      <c r="P357" s="154"/>
      <c r="Q357" s="361"/>
      <c r="R357" s="154"/>
      <c r="S357" s="153"/>
      <c r="T357" s="152"/>
      <c r="U357" s="152"/>
      <c r="V357" s="152"/>
      <c r="W357" s="158"/>
      <c r="X357" s="158"/>
    </row>
    <row r="358" spans="2:24">
      <c r="B358" s="811"/>
      <c r="C358" s="814"/>
      <c r="D358" s="161">
        <v>2</v>
      </c>
      <c r="E358" s="152"/>
      <c r="F358" s="153"/>
      <c r="G358" s="152"/>
      <c r="H358" s="152"/>
      <c r="I358" s="162" t="e">
        <f t="shared" si="82"/>
        <v>#DIV/0!</v>
      </c>
      <c r="J358" s="152"/>
      <c r="K358" s="162" t="e">
        <f t="shared" si="83"/>
        <v>#DIV/0!</v>
      </c>
      <c r="L358" s="153"/>
      <c r="M358" s="163" t="e">
        <f t="shared" si="84"/>
        <v>#DIV/0!</v>
      </c>
      <c r="N358" s="153"/>
      <c r="O358" s="152"/>
      <c r="P358" s="154"/>
      <c r="Q358" s="361"/>
      <c r="R358" s="154"/>
      <c r="S358" s="153"/>
      <c r="T358" s="152"/>
      <c r="U358" s="152"/>
      <c r="V358" s="152"/>
      <c r="W358" s="158"/>
      <c r="X358" s="158"/>
    </row>
    <row r="359" spans="2:24">
      <c r="B359" s="811"/>
      <c r="C359" s="814"/>
      <c r="D359" s="161">
        <v>3</v>
      </c>
      <c r="E359" s="152"/>
      <c r="F359" s="153"/>
      <c r="G359" s="152"/>
      <c r="H359" s="152"/>
      <c r="I359" s="162" t="e">
        <f t="shared" si="82"/>
        <v>#DIV/0!</v>
      </c>
      <c r="J359" s="152"/>
      <c r="K359" s="162" t="e">
        <f t="shared" si="83"/>
        <v>#DIV/0!</v>
      </c>
      <c r="L359" s="153"/>
      <c r="M359" s="163" t="e">
        <f t="shared" si="84"/>
        <v>#DIV/0!</v>
      </c>
      <c r="N359" s="153"/>
      <c r="O359" s="152"/>
      <c r="P359" s="154"/>
      <c r="Q359" s="361"/>
      <c r="R359" s="154"/>
      <c r="S359" s="153"/>
      <c r="T359" s="152"/>
      <c r="U359" s="152"/>
      <c r="V359" s="152"/>
      <c r="W359" s="158"/>
      <c r="X359" s="158"/>
    </row>
    <row r="360" spans="2:24">
      <c r="B360" s="811"/>
      <c r="C360" s="814"/>
      <c r="D360" s="161">
        <v>4</v>
      </c>
      <c r="E360" s="152"/>
      <c r="F360" s="153"/>
      <c r="G360" s="152"/>
      <c r="H360" s="152"/>
      <c r="I360" s="162" t="e">
        <f t="shared" si="82"/>
        <v>#DIV/0!</v>
      </c>
      <c r="J360" s="152"/>
      <c r="K360" s="162" t="e">
        <f t="shared" si="83"/>
        <v>#DIV/0!</v>
      </c>
      <c r="L360" s="153"/>
      <c r="M360" s="163" t="e">
        <f t="shared" si="84"/>
        <v>#DIV/0!</v>
      </c>
      <c r="N360" s="153"/>
      <c r="O360" s="152"/>
      <c r="P360" s="154"/>
      <c r="Q360" s="361"/>
      <c r="R360" s="154"/>
      <c r="S360" s="153"/>
      <c r="T360" s="152"/>
      <c r="U360" s="152"/>
      <c r="V360" s="152"/>
      <c r="W360" s="158"/>
      <c r="X360" s="158"/>
    </row>
    <row r="361" spans="2:24">
      <c r="B361" s="811"/>
      <c r="C361" s="814"/>
      <c r="D361" s="161">
        <v>5</v>
      </c>
      <c r="E361" s="152"/>
      <c r="F361" s="153"/>
      <c r="G361" s="152"/>
      <c r="H361" s="152"/>
      <c r="I361" s="162" t="e">
        <f t="shared" si="82"/>
        <v>#DIV/0!</v>
      </c>
      <c r="J361" s="152"/>
      <c r="K361" s="162" t="e">
        <f t="shared" si="83"/>
        <v>#DIV/0!</v>
      </c>
      <c r="L361" s="153"/>
      <c r="M361" s="163" t="e">
        <f t="shared" si="84"/>
        <v>#DIV/0!</v>
      </c>
      <c r="N361" s="153"/>
      <c r="O361" s="152"/>
      <c r="P361" s="154"/>
      <c r="Q361" s="361"/>
      <c r="R361" s="154"/>
      <c r="S361" s="153"/>
      <c r="T361" s="152"/>
      <c r="U361" s="152"/>
      <c r="V361" s="152"/>
      <c r="W361" s="158"/>
      <c r="X361" s="158"/>
    </row>
    <row r="362" spans="2:24">
      <c r="B362" s="811"/>
      <c r="C362" s="814"/>
      <c r="D362" s="161">
        <v>6</v>
      </c>
      <c r="E362" s="152"/>
      <c r="F362" s="153"/>
      <c r="G362" s="152"/>
      <c r="H362" s="152"/>
      <c r="I362" s="162" t="e">
        <f t="shared" si="82"/>
        <v>#DIV/0!</v>
      </c>
      <c r="J362" s="152"/>
      <c r="K362" s="162" t="e">
        <f t="shared" si="83"/>
        <v>#DIV/0!</v>
      </c>
      <c r="L362" s="153"/>
      <c r="M362" s="163" t="e">
        <f t="shared" si="84"/>
        <v>#DIV/0!</v>
      </c>
      <c r="N362" s="153"/>
      <c r="O362" s="152"/>
      <c r="P362" s="154"/>
      <c r="Q362" s="361"/>
      <c r="R362" s="154"/>
      <c r="S362" s="153"/>
      <c r="T362" s="152"/>
      <c r="U362" s="152"/>
      <c r="V362" s="152"/>
      <c r="W362" s="158"/>
      <c r="X362" s="158"/>
    </row>
    <row r="363" spans="2:24">
      <c r="B363" s="811"/>
      <c r="C363" s="814"/>
      <c r="D363" s="161">
        <v>7</v>
      </c>
      <c r="E363" s="152"/>
      <c r="F363" s="153"/>
      <c r="G363" s="152"/>
      <c r="H363" s="152"/>
      <c r="I363" s="162" t="e">
        <f t="shared" si="82"/>
        <v>#DIV/0!</v>
      </c>
      <c r="J363" s="152"/>
      <c r="K363" s="162" t="e">
        <f t="shared" si="83"/>
        <v>#DIV/0!</v>
      </c>
      <c r="L363" s="153"/>
      <c r="M363" s="163" t="e">
        <f t="shared" si="84"/>
        <v>#DIV/0!</v>
      </c>
      <c r="N363" s="153"/>
      <c r="O363" s="152"/>
      <c r="P363" s="154"/>
      <c r="Q363" s="361"/>
      <c r="R363" s="154"/>
      <c r="S363" s="153"/>
      <c r="T363" s="152"/>
      <c r="U363" s="152"/>
      <c r="V363" s="152"/>
      <c r="W363" s="158"/>
      <c r="X363" s="158"/>
    </row>
    <row r="364" spans="2:24">
      <c r="B364" s="811"/>
      <c r="C364" s="814"/>
      <c r="D364" s="161">
        <v>8</v>
      </c>
      <c r="E364" s="152"/>
      <c r="F364" s="153"/>
      <c r="G364" s="152"/>
      <c r="H364" s="152"/>
      <c r="I364" s="162" t="e">
        <f t="shared" si="82"/>
        <v>#DIV/0!</v>
      </c>
      <c r="J364" s="152"/>
      <c r="K364" s="162" t="e">
        <f t="shared" si="83"/>
        <v>#DIV/0!</v>
      </c>
      <c r="L364" s="153"/>
      <c r="M364" s="163" t="e">
        <f t="shared" si="84"/>
        <v>#DIV/0!</v>
      </c>
      <c r="N364" s="153"/>
      <c r="O364" s="152"/>
      <c r="P364" s="154"/>
      <c r="Q364" s="361"/>
      <c r="R364" s="154"/>
      <c r="S364" s="153"/>
      <c r="T364" s="152"/>
      <c r="U364" s="152"/>
      <c r="V364" s="152"/>
      <c r="W364" s="158"/>
      <c r="X364" s="158"/>
    </row>
    <row r="365" spans="2:24">
      <c r="B365" s="811"/>
      <c r="C365" s="814"/>
      <c r="D365" s="161">
        <v>9</v>
      </c>
      <c r="E365" s="152"/>
      <c r="F365" s="153"/>
      <c r="G365" s="152"/>
      <c r="H365" s="152"/>
      <c r="I365" s="162" t="e">
        <f t="shared" si="82"/>
        <v>#DIV/0!</v>
      </c>
      <c r="J365" s="152"/>
      <c r="K365" s="162" t="e">
        <f t="shared" si="83"/>
        <v>#DIV/0!</v>
      </c>
      <c r="L365" s="153"/>
      <c r="M365" s="163" t="e">
        <f t="shared" si="84"/>
        <v>#DIV/0!</v>
      </c>
      <c r="N365" s="153"/>
      <c r="O365" s="152"/>
      <c r="P365" s="154"/>
      <c r="Q365" s="361"/>
      <c r="R365" s="154"/>
      <c r="S365" s="153"/>
      <c r="T365" s="152"/>
      <c r="U365" s="152"/>
      <c r="V365" s="152"/>
      <c r="W365" s="158"/>
      <c r="X365" s="158"/>
    </row>
    <row r="366" spans="2:24">
      <c r="B366" s="812"/>
      <c r="C366" s="815"/>
      <c r="D366" s="161">
        <v>10</v>
      </c>
      <c r="E366" s="152"/>
      <c r="F366" s="153"/>
      <c r="G366" s="152"/>
      <c r="H366" s="152"/>
      <c r="I366" s="162" t="e">
        <f t="shared" si="82"/>
        <v>#DIV/0!</v>
      </c>
      <c r="J366" s="152"/>
      <c r="K366" s="162" t="e">
        <f t="shared" si="83"/>
        <v>#DIV/0!</v>
      </c>
      <c r="L366" s="153"/>
      <c r="M366" s="163" t="e">
        <f t="shared" si="84"/>
        <v>#DIV/0!</v>
      </c>
      <c r="N366" s="153"/>
      <c r="O366" s="152"/>
      <c r="P366" s="154"/>
      <c r="Q366" s="361"/>
      <c r="R366" s="154"/>
      <c r="S366" s="153"/>
      <c r="T366" s="152"/>
      <c r="U366" s="152"/>
      <c r="V366" s="152"/>
      <c r="W366" s="158"/>
      <c r="X366" s="158"/>
    </row>
    <row r="367" spans="2:24">
      <c r="B367" s="810">
        <f t="shared" si="89"/>
        <v>45994</v>
      </c>
      <c r="C367" s="813" t="str">
        <f t="shared" ref="C367" si="91">CHOOSE(WEEKDAY(B367,2),"一","二","三","四","五","六","日")</f>
        <v>三</v>
      </c>
      <c r="D367" s="161">
        <v>1</v>
      </c>
      <c r="E367" s="152"/>
      <c r="F367" s="153"/>
      <c r="G367" s="152"/>
      <c r="H367" s="152"/>
      <c r="I367" s="162" t="e">
        <f t="shared" si="82"/>
        <v>#DIV/0!</v>
      </c>
      <c r="J367" s="152"/>
      <c r="K367" s="162" t="e">
        <f t="shared" si="83"/>
        <v>#DIV/0!</v>
      </c>
      <c r="L367" s="153"/>
      <c r="M367" s="163" t="e">
        <f t="shared" si="84"/>
        <v>#DIV/0!</v>
      </c>
      <c r="N367" s="153"/>
      <c r="O367" s="152"/>
      <c r="P367" s="154"/>
      <c r="Q367" s="361"/>
      <c r="R367" s="154"/>
      <c r="S367" s="153"/>
      <c r="T367" s="152"/>
      <c r="U367" s="152"/>
      <c r="V367" s="152"/>
      <c r="W367" s="158"/>
      <c r="X367" s="158"/>
    </row>
    <row r="368" spans="2:24">
      <c r="B368" s="811"/>
      <c r="C368" s="814"/>
      <c r="D368" s="161">
        <v>2</v>
      </c>
      <c r="E368" s="152"/>
      <c r="F368" s="153"/>
      <c r="G368" s="152"/>
      <c r="H368" s="152"/>
      <c r="I368" s="162" t="e">
        <f t="shared" si="82"/>
        <v>#DIV/0!</v>
      </c>
      <c r="J368" s="152"/>
      <c r="K368" s="162" t="e">
        <f t="shared" si="83"/>
        <v>#DIV/0!</v>
      </c>
      <c r="L368" s="153"/>
      <c r="M368" s="163" t="e">
        <f t="shared" si="84"/>
        <v>#DIV/0!</v>
      </c>
      <c r="N368" s="153"/>
      <c r="O368" s="152"/>
      <c r="P368" s="154"/>
      <c r="Q368" s="361"/>
      <c r="R368" s="154"/>
      <c r="S368" s="153"/>
      <c r="T368" s="152"/>
      <c r="U368" s="152"/>
      <c r="V368" s="152"/>
      <c r="W368" s="158"/>
      <c r="X368" s="158"/>
    </row>
    <row r="369" spans="2:24">
      <c r="B369" s="811"/>
      <c r="C369" s="814"/>
      <c r="D369" s="161">
        <v>3</v>
      </c>
      <c r="E369" s="152"/>
      <c r="F369" s="153"/>
      <c r="G369" s="152"/>
      <c r="H369" s="152"/>
      <c r="I369" s="162" t="e">
        <f t="shared" si="82"/>
        <v>#DIV/0!</v>
      </c>
      <c r="J369" s="152"/>
      <c r="K369" s="162" t="e">
        <f t="shared" si="83"/>
        <v>#DIV/0!</v>
      </c>
      <c r="L369" s="153"/>
      <c r="M369" s="163" t="e">
        <f t="shared" si="84"/>
        <v>#DIV/0!</v>
      </c>
      <c r="N369" s="153"/>
      <c r="O369" s="152"/>
      <c r="P369" s="154"/>
      <c r="Q369" s="361"/>
      <c r="R369" s="154"/>
      <c r="S369" s="153"/>
      <c r="T369" s="152"/>
      <c r="U369" s="152"/>
      <c r="V369" s="152"/>
      <c r="W369" s="158"/>
      <c r="X369" s="158"/>
    </row>
    <row r="370" spans="2:24">
      <c r="B370" s="811"/>
      <c r="C370" s="814"/>
      <c r="D370" s="161">
        <v>4</v>
      </c>
      <c r="E370" s="152"/>
      <c r="F370" s="153"/>
      <c r="G370" s="152"/>
      <c r="H370" s="152"/>
      <c r="I370" s="162" t="e">
        <f t="shared" si="82"/>
        <v>#DIV/0!</v>
      </c>
      <c r="J370" s="152"/>
      <c r="K370" s="162" t="e">
        <f t="shared" si="83"/>
        <v>#DIV/0!</v>
      </c>
      <c r="L370" s="153"/>
      <c r="M370" s="163" t="e">
        <f t="shared" si="84"/>
        <v>#DIV/0!</v>
      </c>
      <c r="N370" s="153"/>
      <c r="O370" s="152"/>
      <c r="P370" s="154"/>
      <c r="Q370" s="361"/>
      <c r="R370" s="154"/>
      <c r="S370" s="153"/>
      <c r="T370" s="152"/>
      <c r="U370" s="152"/>
      <c r="V370" s="152"/>
      <c r="W370" s="158"/>
      <c r="X370" s="158"/>
    </row>
    <row r="371" spans="2:24">
      <c r="B371" s="811"/>
      <c r="C371" s="814"/>
      <c r="D371" s="161">
        <v>5</v>
      </c>
      <c r="E371" s="152"/>
      <c r="F371" s="153"/>
      <c r="G371" s="152"/>
      <c r="H371" s="152"/>
      <c r="I371" s="162" t="e">
        <f t="shared" si="82"/>
        <v>#DIV/0!</v>
      </c>
      <c r="J371" s="152"/>
      <c r="K371" s="162" t="e">
        <f t="shared" si="83"/>
        <v>#DIV/0!</v>
      </c>
      <c r="L371" s="153"/>
      <c r="M371" s="163" t="e">
        <f t="shared" si="84"/>
        <v>#DIV/0!</v>
      </c>
      <c r="N371" s="153"/>
      <c r="O371" s="152"/>
      <c r="P371" s="154"/>
      <c r="Q371" s="361"/>
      <c r="R371" s="154"/>
      <c r="S371" s="153"/>
      <c r="T371" s="152"/>
      <c r="U371" s="152"/>
      <c r="V371" s="152"/>
      <c r="W371" s="158"/>
      <c r="X371" s="158"/>
    </row>
    <row r="372" spans="2:24">
      <c r="B372" s="811"/>
      <c r="C372" s="814"/>
      <c r="D372" s="161">
        <v>6</v>
      </c>
      <c r="E372" s="152"/>
      <c r="F372" s="153"/>
      <c r="G372" s="152"/>
      <c r="H372" s="152"/>
      <c r="I372" s="162" t="e">
        <f t="shared" si="82"/>
        <v>#DIV/0!</v>
      </c>
      <c r="J372" s="152"/>
      <c r="K372" s="162" t="e">
        <f t="shared" si="83"/>
        <v>#DIV/0!</v>
      </c>
      <c r="L372" s="153"/>
      <c r="M372" s="163" t="e">
        <f t="shared" si="84"/>
        <v>#DIV/0!</v>
      </c>
      <c r="N372" s="153"/>
      <c r="O372" s="152"/>
      <c r="P372" s="154"/>
      <c r="Q372" s="361"/>
      <c r="R372" s="154"/>
      <c r="S372" s="153"/>
      <c r="T372" s="152"/>
      <c r="U372" s="152"/>
      <c r="V372" s="152"/>
      <c r="W372" s="158"/>
      <c r="X372" s="158"/>
    </row>
    <row r="373" spans="2:24">
      <c r="B373" s="811"/>
      <c r="C373" s="814"/>
      <c r="D373" s="161">
        <v>7</v>
      </c>
      <c r="E373" s="152"/>
      <c r="F373" s="153"/>
      <c r="G373" s="152"/>
      <c r="H373" s="152"/>
      <c r="I373" s="162" t="e">
        <f t="shared" si="82"/>
        <v>#DIV/0!</v>
      </c>
      <c r="J373" s="152"/>
      <c r="K373" s="162" t="e">
        <f t="shared" si="83"/>
        <v>#DIV/0!</v>
      </c>
      <c r="L373" s="153"/>
      <c r="M373" s="163" t="e">
        <f t="shared" si="84"/>
        <v>#DIV/0!</v>
      </c>
      <c r="N373" s="153"/>
      <c r="O373" s="152"/>
      <c r="P373" s="154"/>
      <c r="Q373" s="361"/>
      <c r="R373" s="154"/>
      <c r="S373" s="153"/>
      <c r="T373" s="152"/>
      <c r="U373" s="152"/>
      <c r="V373" s="152"/>
      <c r="W373" s="158"/>
      <c r="X373" s="158"/>
    </row>
    <row r="374" spans="2:24">
      <c r="B374" s="811"/>
      <c r="C374" s="814"/>
      <c r="D374" s="161">
        <v>8</v>
      </c>
      <c r="E374" s="152"/>
      <c r="F374" s="153"/>
      <c r="G374" s="152"/>
      <c r="H374" s="152"/>
      <c r="I374" s="162" t="e">
        <f t="shared" si="82"/>
        <v>#DIV/0!</v>
      </c>
      <c r="J374" s="152"/>
      <c r="K374" s="162" t="e">
        <f t="shared" si="83"/>
        <v>#DIV/0!</v>
      </c>
      <c r="L374" s="153"/>
      <c r="M374" s="163" t="e">
        <f t="shared" si="84"/>
        <v>#DIV/0!</v>
      </c>
      <c r="N374" s="153"/>
      <c r="O374" s="152"/>
      <c r="P374" s="154"/>
      <c r="Q374" s="361"/>
      <c r="R374" s="154"/>
      <c r="S374" s="153"/>
      <c r="T374" s="152"/>
      <c r="U374" s="152"/>
      <c r="V374" s="152"/>
      <c r="W374" s="158"/>
      <c r="X374" s="158"/>
    </row>
    <row r="375" spans="2:24">
      <c r="B375" s="811"/>
      <c r="C375" s="814"/>
      <c r="D375" s="161">
        <v>9</v>
      </c>
      <c r="E375" s="152"/>
      <c r="F375" s="153"/>
      <c r="G375" s="152"/>
      <c r="H375" s="152"/>
      <c r="I375" s="162" t="e">
        <f t="shared" si="82"/>
        <v>#DIV/0!</v>
      </c>
      <c r="J375" s="152"/>
      <c r="K375" s="162" t="e">
        <f t="shared" si="83"/>
        <v>#DIV/0!</v>
      </c>
      <c r="L375" s="153"/>
      <c r="M375" s="163" t="e">
        <f t="shared" si="84"/>
        <v>#DIV/0!</v>
      </c>
      <c r="N375" s="153"/>
      <c r="O375" s="152"/>
      <c r="P375" s="154"/>
      <c r="Q375" s="361"/>
      <c r="R375" s="154"/>
      <c r="S375" s="153"/>
      <c r="T375" s="152"/>
      <c r="U375" s="152"/>
      <c r="V375" s="152"/>
      <c r="W375" s="158"/>
      <c r="X375" s="158"/>
    </row>
    <row r="376" spans="2:24">
      <c r="B376" s="812"/>
      <c r="C376" s="815"/>
      <c r="D376" s="161">
        <v>10</v>
      </c>
      <c r="E376" s="152"/>
      <c r="F376" s="153"/>
      <c r="G376" s="152"/>
      <c r="H376" s="152"/>
      <c r="I376" s="162" t="e">
        <f t="shared" si="82"/>
        <v>#DIV/0!</v>
      </c>
      <c r="J376" s="152"/>
      <c r="K376" s="162" t="e">
        <f t="shared" si="83"/>
        <v>#DIV/0!</v>
      </c>
      <c r="L376" s="153"/>
      <c r="M376" s="163" t="e">
        <f t="shared" si="84"/>
        <v>#DIV/0!</v>
      </c>
      <c r="N376" s="153"/>
      <c r="O376" s="152"/>
      <c r="P376" s="154"/>
      <c r="Q376" s="361"/>
      <c r="R376" s="154"/>
      <c r="S376" s="153"/>
      <c r="T376" s="152"/>
      <c r="U376" s="152"/>
      <c r="V376" s="152"/>
      <c r="W376" s="158"/>
      <c r="X376" s="158"/>
    </row>
    <row r="377" spans="2:24">
      <c r="B377" s="810">
        <f t="shared" si="89"/>
        <v>45995</v>
      </c>
      <c r="C377" s="813" t="str">
        <f t="shared" ref="C377" si="92">CHOOSE(WEEKDAY(B377,2),"一","二","三","四","五","六","日")</f>
        <v>四</v>
      </c>
      <c r="D377" s="161">
        <v>1</v>
      </c>
      <c r="E377" s="152"/>
      <c r="F377" s="153"/>
      <c r="G377" s="152"/>
      <c r="H377" s="152"/>
      <c r="I377" s="162" t="e">
        <f t="shared" si="82"/>
        <v>#DIV/0!</v>
      </c>
      <c r="J377" s="152"/>
      <c r="K377" s="162" t="e">
        <f t="shared" si="83"/>
        <v>#DIV/0!</v>
      </c>
      <c r="L377" s="153"/>
      <c r="M377" s="163" t="e">
        <f t="shared" si="84"/>
        <v>#DIV/0!</v>
      </c>
      <c r="N377" s="153"/>
      <c r="O377" s="152"/>
      <c r="P377" s="154"/>
      <c r="Q377" s="361"/>
      <c r="R377" s="154"/>
      <c r="S377" s="153"/>
      <c r="T377" s="152"/>
      <c r="U377" s="152"/>
      <c r="V377" s="152"/>
      <c r="W377" s="158"/>
      <c r="X377" s="158"/>
    </row>
    <row r="378" spans="2:24">
      <c r="B378" s="811"/>
      <c r="C378" s="814"/>
      <c r="D378" s="161">
        <v>2</v>
      </c>
      <c r="E378" s="152"/>
      <c r="F378" s="153"/>
      <c r="G378" s="152"/>
      <c r="H378" s="152"/>
      <c r="I378" s="162" t="e">
        <f t="shared" si="82"/>
        <v>#DIV/0!</v>
      </c>
      <c r="J378" s="152"/>
      <c r="K378" s="162" t="e">
        <f t="shared" si="83"/>
        <v>#DIV/0!</v>
      </c>
      <c r="L378" s="153"/>
      <c r="M378" s="163" t="e">
        <f t="shared" si="84"/>
        <v>#DIV/0!</v>
      </c>
      <c r="N378" s="153"/>
      <c r="O378" s="152"/>
      <c r="P378" s="154"/>
      <c r="Q378" s="361"/>
      <c r="R378" s="154"/>
      <c r="S378" s="153"/>
      <c r="T378" s="152"/>
      <c r="U378" s="152"/>
      <c r="V378" s="152"/>
      <c r="W378" s="158"/>
      <c r="X378" s="158"/>
    </row>
    <row r="379" spans="2:24">
      <c r="B379" s="811"/>
      <c r="C379" s="814"/>
      <c r="D379" s="161">
        <v>3</v>
      </c>
      <c r="E379" s="152"/>
      <c r="F379" s="153"/>
      <c r="G379" s="152"/>
      <c r="H379" s="152"/>
      <c r="I379" s="162" t="e">
        <f t="shared" si="82"/>
        <v>#DIV/0!</v>
      </c>
      <c r="J379" s="152"/>
      <c r="K379" s="162" t="e">
        <f t="shared" si="83"/>
        <v>#DIV/0!</v>
      </c>
      <c r="L379" s="153"/>
      <c r="M379" s="163" t="e">
        <f t="shared" si="84"/>
        <v>#DIV/0!</v>
      </c>
      <c r="N379" s="153"/>
      <c r="O379" s="152"/>
      <c r="P379" s="154"/>
      <c r="Q379" s="361"/>
      <c r="R379" s="154"/>
      <c r="S379" s="153"/>
      <c r="T379" s="152"/>
      <c r="U379" s="152"/>
      <c r="V379" s="152"/>
      <c r="W379" s="158"/>
      <c r="X379" s="158"/>
    </row>
    <row r="380" spans="2:24">
      <c r="B380" s="811"/>
      <c r="C380" s="814"/>
      <c r="D380" s="161">
        <v>4</v>
      </c>
      <c r="E380" s="152"/>
      <c r="F380" s="153"/>
      <c r="G380" s="152"/>
      <c r="H380" s="152"/>
      <c r="I380" s="162" t="e">
        <f t="shared" si="82"/>
        <v>#DIV/0!</v>
      </c>
      <c r="J380" s="152"/>
      <c r="K380" s="162" t="e">
        <f t="shared" si="83"/>
        <v>#DIV/0!</v>
      </c>
      <c r="L380" s="153"/>
      <c r="M380" s="163" t="e">
        <f t="shared" si="84"/>
        <v>#DIV/0!</v>
      </c>
      <c r="N380" s="153"/>
      <c r="O380" s="152"/>
      <c r="P380" s="154"/>
      <c r="Q380" s="361"/>
      <c r="R380" s="154"/>
      <c r="S380" s="153"/>
      <c r="T380" s="152"/>
      <c r="U380" s="152"/>
      <c r="V380" s="152"/>
      <c r="W380" s="158"/>
      <c r="X380" s="158"/>
    </row>
    <row r="381" spans="2:24">
      <c r="B381" s="811"/>
      <c r="C381" s="814"/>
      <c r="D381" s="161">
        <v>5</v>
      </c>
      <c r="E381" s="152"/>
      <c r="F381" s="153"/>
      <c r="G381" s="152"/>
      <c r="H381" s="152"/>
      <c r="I381" s="162" t="e">
        <f t="shared" si="82"/>
        <v>#DIV/0!</v>
      </c>
      <c r="J381" s="152"/>
      <c r="K381" s="162" t="e">
        <f t="shared" si="83"/>
        <v>#DIV/0!</v>
      </c>
      <c r="L381" s="153"/>
      <c r="M381" s="163" t="e">
        <f t="shared" si="84"/>
        <v>#DIV/0!</v>
      </c>
      <c r="N381" s="153"/>
      <c r="O381" s="152"/>
      <c r="P381" s="154"/>
      <c r="Q381" s="361"/>
      <c r="R381" s="154"/>
      <c r="S381" s="153"/>
      <c r="T381" s="152"/>
      <c r="U381" s="152"/>
      <c r="V381" s="152"/>
      <c r="W381" s="158"/>
      <c r="X381" s="158"/>
    </row>
    <row r="382" spans="2:24">
      <c r="B382" s="811"/>
      <c r="C382" s="814"/>
      <c r="D382" s="161">
        <v>6</v>
      </c>
      <c r="E382" s="152"/>
      <c r="F382" s="153"/>
      <c r="G382" s="152"/>
      <c r="H382" s="152"/>
      <c r="I382" s="162" t="e">
        <f t="shared" si="82"/>
        <v>#DIV/0!</v>
      </c>
      <c r="J382" s="152"/>
      <c r="K382" s="162" t="e">
        <f t="shared" si="83"/>
        <v>#DIV/0!</v>
      </c>
      <c r="L382" s="153"/>
      <c r="M382" s="163" t="e">
        <f t="shared" si="84"/>
        <v>#DIV/0!</v>
      </c>
      <c r="N382" s="153"/>
      <c r="O382" s="152"/>
      <c r="P382" s="154"/>
      <c r="Q382" s="361"/>
      <c r="R382" s="154"/>
      <c r="S382" s="153"/>
      <c r="T382" s="152"/>
      <c r="U382" s="152"/>
      <c r="V382" s="152"/>
      <c r="W382" s="158"/>
      <c r="X382" s="158"/>
    </row>
    <row r="383" spans="2:24">
      <c r="B383" s="811"/>
      <c r="C383" s="814"/>
      <c r="D383" s="161">
        <v>7</v>
      </c>
      <c r="E383" s="152"/>
      <c r="F383" s="153"/>
      <c r="G383" s="152"/>
      <c r="H383" s="152"/>
      <c r="I383" s="162" t="e">
        <f t="shared" si="82"/>
        <v>#DIV/0!</v>
      </c>
      <c r="J383" s="152"/>
      <c r="K383" s="162" t="e">
        <f t="shared" si="83"/>
        <v>#DIV/0!</v>
      </c>
      <c r="L383" s="153"/>
      <c r="M383" s="163" t="e">
        <f t="shared" si="84"/>
        <v>#DIV/0!</v>
      </c>
      <c r="N383" s="153"/>
      <c r="O383" s="152"/>
      <c r="P383" s="154"/>
      <c r="Q383" s="361"/>
      <c r="R383" s="154"/>
      <c r="S383" s="153"/>
      <c r="T383" s="152"/>
      <c r="U383" s="152"/>
      <c r="V383" s="152"/>
      <c r="W383" s="158"/>
      <c r="X383" s="158"/>
    </row>
    <row r="384" spans="2:24">
      <c r="B384" s="811"/>
      <c r="C384" s="814"/>
      <c r="D384" s="161">
        <v>8</v>
      </c>
      <c r="E384" s="152"/>
      <c r="F384" s="153"/>
      <c r="G384" s="152"/>
      <c r="H384" s="152"/>
      <c r="I384" s="162" t="e">
        <f t="shared" si="82"/>
        <v>#DIV/0!</v>
      </c>
      <c r="J384" s="152"/>
      <c r="K384" s="162" t="e">
        <f t="shared" si="83"/>
        <v>#DIV/0!</v>
      </c>
      <c r="L384" s="153"/>
      <c r="M384" s="163" t="e">
        <f t="shared" si="84"/>
        <v>#DIV/0!</v>
      </c>
      <c r="N384" s="153"/>
      <c r="O384" s="152"/>
      <c r="P384" s="154"/>
      <c r="Q384" s="361"/>
      <c r="R384" s="154"/>
      <c r="S384" s="153"/>
      <c r="T384" s="152"/>
      <c r="U384" s="152"/>
      <c r="V384" s="152"/>
      <c r="W384" s="158"/>
      <c r="X384" s="158"/>
    </row>
    <row r="385" spans="2:24">
      <c r="B385" s="811"/>
      <c r="C385" s="814"/>
      <c r="D385" s="161">
        <v>9</v>
      </c>
      <c r="E385" s="152"/>
      <c r="F385" s="153"/>
      <c r="G385" s="152"/>
      <c r="H385" s="152"/>
      <c r="I385" s="162" t="e">
        <f t="shared" si="82"/>
        <v>#DIV/0!</v>
      </c>
      <c r="J385" s="152"/>
      <c r="K385" s="162" t="e">
        <f t="shared" si="83"/>
        <v>#DIV/0!</v>
      </c>
      <c r="L385" s="153"/>
      <c r="M385" s="163" t="e">
        <f t="shared" si="84"/>
        <v>#DIV/0!</v>
      </c>
      <c r="N385" s="153"/>
      <c r="O385" s="152"/>
      <c r="P385" s="154"/>
      <c r="Q385" s="361"/>
      <c r="R385" s="154"/>
      <c r="S385" s="153"/>
      <c r="T385" s="152"/>
      <c r="U385" s="152"/>
      <c r="V385" s="152"/>
      <c r="W385" s="158"/>
      <c r="X385" s="158"/>
    </row>
    <row r="386" spans="2:24">
      <c r="B386" s="812"/>
      <c r="C386" s="815"/>
      <c r="D386" s="161">
        <v>10</v>
      </c>
      <c r="E386" s="152"/>
      <c r="F386" s="153"/>
      <c r="G386" s="152"/>
      <c r="H386" s="152"/>
      <c r="I386" s="162" t="e">
        <f t="shared" si="82"/>
        <v>#DIV/0!</v>
      </c>
      <c r="J386" s="152"/>
      <c r="K386" s="162" t="e">
        <f t="shared" si="83"/>
        <v>#DIV/0!</v>
      </c>
      <c r="L386" s="153"/>
      <c r="M386" s="163" t="e">
        <f t="shared" si="84"/>
        <v>#DIV/0!</v>
      </c>
      <c r="N386" s="153"/>
      <c r="O386" s="152"/>
      <c r="P386" s="154"/>
      <c r="Q386" s="361"/>
      <c r="R386" s="154"/>
      <c r="S386" s="153"/>
      <c r="T386" s="152"/>
      <c r="U386" s="152"/>
      <c r="V386" s="152"/>
      <c r="W386" s="158"/>
      <c r="X386" s="158"/>
    </row>
    <row r="387" spans="2:24">
      <c r="B387" s="810">
        <f t="shared" si="89"/>
        <v>45996</v>
      </c>
      <c r="C387" s="813" t="str">
        <f t="shared" ref="C387" si="93">CHOOSE(WEEKDAY(B387,2),"一","二","三","四","五","六","日")</f>
        <v>五</v>
      </c>
      <c r="D387" s="161">
        <v>1</v>
      </c>
      <c r="E387" s="152"/>
      <c r="F387" s="153"/>
      <c r="G387" s="152"/>
      <c r="H387" s="152"/>
      <c r="I387" s="162" t="e">
        <f t="shared" si="82"/>
        <v>#DIV/0!</v>
      </c>
      <c r="J387" s="152"/>
      <c r="K387" s="162" t="e">
        <f t="shared" si="83"/>
        <v>#DIV/0!</v>
      </c>
      <c r="L387" s="153"/>
      <c r="M387" s="163" t="e">
        <f t="shared" si="84"/>
        <v>#DIV/0!</v>
      </c>
      <c r="N387" s="153"/>
      <c r="O387" s="152"/>
      <c r="P387" s="154"/>
      <c r="Q387" s="361"/>
      <c r="R387" s="154"/>
      <c r="S387" s="153"/>
      <c r="T387" s="152"/>
      <c r="U387" s="152"/>
      <c r="V387" s="152"/>
      <c r="W387" s="158"/>
      <c r="X387" s="158"/>
    </row>
    <row r="388" spans="2:24">
      <c r="B388" s="811"/>
      <c r="C388" s="814"/>
      <c r="D388" s="161">
        <v>2</v>
      </c>
      <c r="E388" s="152"/>
      <c r="F388" s="153"/>
      <c r="G388" s="152"/>
      <c r="H388" s="152"/>
      <c r="I388" s="162" t="e">
        <f t="shared" si="82"/>
        <v>#DIV/0!</v>
      </c>
      <c r="J388" s="152"/>
      <c r="K388" s="162" t="e">
        <f t="shared" si="83"/>
        <v>#DIV/0!</v>
      </c>
      <c r="L388" s="153"/>
      <c r="M388" s="163" t="e">
        <f t="shared" si="84"/>
        <v>#DIV/0!</v>
      </c>
      <c r="N388" s="153"/>
      <c r="O388" s="152"/>
      <c r="P388" s="154"/>
      <c r="Q388" s="361"/>
      <c r="R388" s="154"/>
      <c r="S388" s="153"/>
      <c r="T388" s="152"/>
      <c r="U388" s="152"/>
      <c r="V388" s="152"/>
      <c r="W388" s="158"/>
      <c r="X388" s="158"/>
    </row>
    <row r="389" spans="2:24">
      <c r="B389" s="811"/>
      <c r="C389" s="814"/>
      <c r="D389" s="161">
        <v>3</v>
      </c>
      <c r="E389" s="152"/>
      <c r="F389" s="153"/>
      <c r="G389" s="152"/>
      <c r="H389" s="152"/>
      <c r="I389" s="162" t="e">
        <f t="shared" si="82"/>
        <v>#DIV/0!</v>
      </c>
      <c r="J389" s="152"/>
      <c r="K389" s="162" t="e">
        <f t="shared" si="83"/>
        <v>#DIV/0!</v>
      </c>
      <c r="L389" s="153"/>
      <c r="M389" s="163" t="e">
        <f t="shared" si="84"/>
        <v>#DIV/0!</v>
      </c>
      <c r="N389" s="153"/>
      <c r="O389" s="152"/>
      <c r="P389" s="154"/>
      <c r="Q389" s="361"/>
      <c r="R389" s="154"/>
      <c r="S389" s="153"/>
      <c r="T389" s="152"/>
      <c r="U389" s="152"/>
      <c r="V389" s="152"/>
      <c r="W389" s="158"/>
      <c r="X389" s="158"/>
    </row>
    <row r="390" spans="2:24">
      <c r="B390" s="811"/>
      <c r="C390" s="814"/>
      <c r="D390" s="161">
        <v>4</v>
      </c>
      <c r="E390" s="152"/>
      <c r="F390" s="153"/>
      <c r="G390" s="152"/>
      <c r="H390" s="152"/>
      <c r="I390" s="162" t="e">
        <f t="shared" si="82"/>
        <v>#DIV/0!</v>
      </c>
      <c r="J390" s="152"/>
      <c r="K390" s="162" t="e">
        <f t="shared" si="83"/>
        <v>#DIV/0!</v>
      </c>
      <c r="L390" s="153"/>
      <c r="M390" s="163" t="e">
        <f t="shared" si="84"/>
        <v>#DIV/0!</v>
      </c>
      <c r="N390" s="153"/>
      <c r="O390" s="152"/>
      <c r="P390" s="154"/>
      <c r="Q390" s="361"/>
      <c r="R390" s="154"/>
      <c r="S390" s="153"/>
      <c r="T390" s="152"/>
      <c r="U390" s="152"/>
      <c r="V390" s="152"/>
      <c r="W390" s="158"/>
      <c r="X390" s="158"/>
    </row>
    <row r="391" spans="2:24">
      <c r="B391" s="811"/>
      <c r="C391" s="814"/>
      <c r="D391" s="161">
        <v>5</v>
      </c>
      <c r="E391" s="152"/>
      <c r="F391" s="153"/>
      <c r="G391" s="152"/>
      <c r="H391" s="152"/>
      <c r="I391" s="162" t="e">
        <f t="shared" ref="I391:I414" si="94">H391/G391</f>
        <v>#DIV/0!</v>
      </c>
      <c r="J391" s="152"/>
      <c r="K391" s="162" t="e">
        <f t="shared" ref="K391:K414" si="95">J391/G391</f>
        <v>#DIV/0!</v>
      </c>
      <c r="L391" s="153"/>
      <c r="M391" s="163" t="e">
        <f t="shared" ref="M391:M414" si="96">(H391+J391)/G391</f>
        <v>#DIV/0!</v>
      </c>
      <c r="N391" s="153"/>
      <c r="O391" s="152"/>
      <c r="P391" s="154"/>
      <c r="Q391" s="361"/>
      <c r="R391" s="154"/>
      <c r="S391" s="153"/>
      <c r="T391" s="152"/>
      <c r="U391" s="152"/>
      <c r="V391" s="152"/>
      <c r="W391" s="158"/>
      <c r="X391" s="158"/>
    </row>
    <row r="392" spans="2:24">
      <c r="B392" s="811"/>
      <c r="C392" s="814"/>
      <c r="D392" s="161">
        <v>6</v>
      </c>
      <c r="E392" s="152"/>
      <c r="F392" s="153"/>
      <c r="G392" s="152"/>
      <c r="H392" s="152"/>
      <c r="I392" s="162" t="e">
        <f t="shared" si="94"/>
        <v>#DIV/0!</v>
      </c>
      <c r="J392" s="152"/>
      <c r="K392" s="162" t="e">
        <f t="shared" si="95"/>
        <v>#DIV/0!</v>
      </c>
      <c r="L392" s="153"/>
      <c r="M392" s="163" t="e">
        <f t="shared" si="96"/>
        <v>#DIV/0!</v>
      </c>
      <c r="N392" s="153"/>
      <c r="O392" s="152"/>
      <c r="P392" s="154"/>
      <c r="Q392" s="361"/>
      <c r="R392" s="154"/>
      <c r="S392" s="153"/>
      <c r="T392" s="152"/>
      <c r="U392" s="152"/>
      <c r="V392" s="152"/>
      <c r="W392" s="158"/>
      <c r="X392" s="158"/>
    </row>
    <row r="393" spans="2:24">
      <c r="B393" s="811"/>
      <c r="C393" s="814"/>
      <c r="D393" s="161">
        <v>7</v>
      </c>
      <c r="E393" s="152"/>
      <c r="F393" s="153"/>
      <c r="G393" s="152"/>
      <c r="H393" s="152"/>
      <c r="I393" s="162" t="e">
        <f t="shared" si="94"/>
        <v>#DIV/0!</v>
      </c>
      <c r="J393" s="152"/>
      <c r="K393" s="162" t="e">
        <f t="shared" si="95"/>
        <v>#DIV/0!</v>
      </c>
      <c r="L393" s="153"/>
      <c r="M393" s="163" t="e">
        <f t="shared" si="96"/>
        <v>#DIV/0!</v>
      </c>
      <c r="N393" s="153"/>
      <c r="O393" s="152"/>
      <c r="P393" s="154"/>
      <c r="Q393" s="361"/>
      <c r="R393" s="154"/>
      <c r="S393" s="153"/>
      <c r="T393" s="152"/>
      <c r="U393" s="152"/>
      <c r="V393" s="152"/>
      <c r="W393" s="158"/>
      <c r="X393" s="158"/>
    </row>
    <row r="394" spans="2:24">
      <c r="B394" s="811"/>
      <c r="C394" s="814"/>
      <c r="D394" s="161">
        <v>8</v>
      </c>
      <c r="E394" s="152"/>
      <c r="F394" s="153"/>
      <c r="G394" s="152"/>
      <c r="H394" s="152"/>
      <c r="I394" s="162" t="e">
        <f t="shared" si="94"/>
        <v>#DIV/0!</v>
      </c>
      <c r="J394" s="152"/>
      <c r="K394" s="162" t="e">
        <f t="shared" si="95"/>
        <v>#DIV/0!</v>
      </c>
      <c r="L394" s="153"/>
      <c r="M394" s="163" t="e">
        <f t="shared" si="96"/>
        <v>#DIV/0!</v>
      </c>
      <c r="N394" s="153"/>
      <c r="O394" s="152"/>
      <c r="P394" s="154"/>
      <c r="Q394" s="361"/>
      <c r="R394" s="154"/>
      <c r="S394" s="153"/>
      <c r="T394" s="152"/>
      <c r="U394" s="152"/>
      <c r="V394" s="152"/>
      <c r="W394" s="158"/>
      <c r="X394" s="158"/>
    </row>
    <row r="395" spans="2:24">
      <c r="B395" s="811"/>
      <c r="C395" s="814"/>
      <c r="D395" s="161">
        <v>9</v>
      </c>
      <c r="E395" s="152"/>
      <c r="F395" s="153"/>
      <c r="G395" s="152"/>
      <c r="H395" s="152"/>
      <c r="I395" s="162" t="e">
        <f t="shared" si="94"/>
        <v>#DIV/0!</v>
      </c>
      <c r="J395" s="152"/>
      <c r="K395" s="162" t="e">
        <f t="shared" si="95"/>
        <v>#DIV/0!</v>
      </c>
      <c r="L395" s="153"/>
      <c r="M395" s="163" t="e">
        <f t="shared" si="96"/>
        <v>#DIV/0!</v>
      </c>
      <c r="N395" s="153"/>
      <c r="O395" s="152"/>
      <c r="P395" s="154"/>
      <c r="Q395" s="361"/>
      <c r="R395" s="154"/>
      <c r="S395" s="153"/>
      <c r="T395" s="152"/>
      <c r="U395" s="152"/>
      <c r="V395" s="152"/>
      <c r="W395" s="158"/>
      <c r="X395" s="158"/>
    </row>
    <row r="396" spans="2:24">
      <c r="B396" s="812"/>
      <c r="C396" s="815"/>
      <c r="D396" s="161">
        <v>10</v>
      </c>
      <c r="E396" s="152"/>
      <c r="F396" s="153"/>
      <c r="G396" s="152"/>
      <c r="H396" s="152"/>
      <c r="I396" s="162" t="e">
        <f t="shared" si="94"/>
        <v>#DIV/0!</v>
      </c>
      <c r="J396" s="152"/>
      <c r="K396" s="162" t="e">
        <f t="shared" si="95"/>
        <v>#DIV/0!</v>
      </c>
      <c r="L396" s="153"/>
      <c r="M396" s="163" t="e">
        <f t="shared" si="96"/>
        <v>#DIV/0!</v>
      </c>
      <c r="N396" s="153"/>
      <c r="O396" s="152"/>
      <c r="P396" s="154"/>
      <c r="Q396" s="361"/>
      <c r="R396" s="154"/>
      <c r="S396" s="153"/>
      <c r="T396" s="152"/>
      <c r="U396" s="152"/>
      <c r="V396" s="152"/>
      <c r="W396" s="158"/>
      <c r="X396" s="158"/>
    </row>
    <row r="397" spans="2:24">
      <c r="B397" s="810">
        <f t="shared" si="89"/>
        <v>45997</v>
      </c>
      <c r="C397" s="813" t="str">
        <f t="shared" ref="C397" si="97">CHOOSE(WEEKDAY(B397,2),"一","二","三","四","五","六","日")</f>
        <v>六</v>
      </c>
      <c r="D397" s="161">
        <v>1</v>
      </c>
      <c r="E397" s="152"/>
      <c r="F397" s="153"/>
      <c r="G397" s="152"/>
      <c r="H397" s="152"/>
      <c r="I397" s="162" t="e">
        <f t="shared" si="94"/>
        <v>#DIV/0!</v>
      </c>
      <c r="J397" s="152"/>
      <c r="K397" s="162" t="e">
        <f t="shared" si="95"/>
        <v>#DIV/0!</v>
      </c>
      <c r="L397" s="153"/>
      <c r="M397" s="163" t="e">
        <f t="shared" si="96"/>
        <v>#DIV/0!</v>
      </c>
      <c r="N397" s="153"/>
      <c r="O397" s="152"/>
      <c r="P397" s="154"/>
      <c r="Q397" s="361"/>
      <c r="R397" s="154"/>
      <c r="S397" s="153"/>
      <c r="T397" s="152"/>
      <c r="U397" s="152"/>
      <c r="V397" s="152"/>
      <c r="W397" s="158"/>
      <c r="X397" s="158"/>
    </row>
    <row r="398" spans="2:24">
      <c r="B398" s="811"/>
      <c r="C398" s="814"/>
      <c r="D398" s="161">
        <v>2</v>
      </c>
      <c r="E398" s="152"/>
      <c r="F398" s="153"/>
      <c r="G398" s="152"/>
      <c r="H398" s="152"/>
      <c r="I398" s="162" t="e">
        <f t="shared" si="94"/>
        <v>#DIV/0!</v>
      </c>
      <c r="J398" s="152"/>
      <c r="K398" s="162" t="e">
        <f t="shared" si="95"/>
        <v>#DIV/0!</v>
      </c>
      <c r="L398" s="153"/>
      <c r="M398" s="163" t="e">
        <f t="shared" si="96"/>
        <v>#DIV/0!</v>
      </c>
      <c r="N398" s="153"/>
      <c r="O398" s="152"/>
      <c r="P398" s="154"/>
      <c r="Q398" s="361"/>
      <c r="R398" s="154"/>
      <c r="S398" s="153"/>
      <c r="T398" s="152"/>
      <c r="U398" s="152"/>
      <c r="V398" s="152"/>
      <c r="W398" s="158"/>
      <c r="X398" s="158"/>
    </row>
    <row r="399" spans="2:24">
      <c r="B399" s="811"/>
      <c r="C399" s="814"/>
      <c r="D399" s="161">
        <v>3</v>
      </c>
      <c r="E399" s="152"/>
      <c r="F399" s="153"/>
      <c r="G399" s="152"/>
      <c r="H399" s="152"/>
      <c r="I399" s="162" t="e">
        <f t="shared" si="94"/>
        <v>#DIV/0!</v>
      </c>
      <c r="J399" s="152"/>
      <c r="K399" s="162" t="e">
        <f t="shared" si="95"/>
        <v>#DIV/0!</v>
      </c>
      <c r="L399" s="153"/>
      <c r="M399" s="163" t="e">
        <f t="shared" si="96"/>
        <v>#DIV/0!</v>
      </c>
      <c r="N399" s="153"/>
      <c r="O399" s="152"/>
      <c r="P399" s="154"/>
      <c r="Q399" s="361"/>
      <c r="R399" s="154"/>
      <c r="S399" s="153"/>
      <c r="T399" s="152"/>
      <c r="U399" s="152"/>
      <c r="V399" s="152"/>
      <c r="W399" s="158"/>
      <c r="X399" s="158"/>
    </row>
    <row r="400" spans="2:24">
      <c r="B400" s="811"/>
      <c r="C400" s="814"/>
      <c r="D400" s="161">
        <v>4</v>
      </c>
      <c r="E400" s="152"/>
      <c r="F400" s="153"/>
      <c r="G400" s="152"/>
      <c r="H400" s="152"/>
      <c r="I400" s="162" t="e">
        <f t="shared" si="94"/>
        <v>#DIV/0!</v>
      </c>
      <c r="J400" s="152"/>
      <c r="K400" s="162" t="e">
        <f t="shared" si="95"/>
        <v>#DIV/0!</v>
      </c>
      <c r="L400" s="153"/>
      <c r="M400" s="163" t="e">
        <f t="shared" si="96"/>
        <v>#DIV/0!</v>
      </c>
      <c r="N400" s="153"/>
      <c r="O400" s="152"/>
      <c r="P400" s="154"/>
      <c r="Q400" s="361"/>
      <c r="R400" s="154"/>
      <c r="S400" s="153"/>
      <c r="T400" s="152"/>
      <c r="U400" s="152"/>
      <c r="V400" s="152"/>
      <c r="W400" s="158"/>
      <c r="X400" s="158"/>
    </row>
    <row r="401" spans="2:24">
      <c r="B401" s="811"/>
      <c r="C401" s="814"/>
      <c r="D401" s="161">
        <v>5</v>
      </c>
      <c r="E401" s="152"/>
      <c r="F401" s="153"/>
      <c r="G401" s="152"/>
      <c r="H401" s="152"/>
      <c r="I401" s="162" t="e">
        <f t="shared" si="94"/>
        <v>#DIV/0!</v>
      </c>
      <c r="J401" s="152"/>
      <c r="K401" s="162" t="e">
        <f t="shared" si="95"/>
        <v>#DIV/0!</v>
      </c>
      <c r="L401" s="153"/>
      <c r="M401" s="163" t="e">
        <f t="shared" si="96"/>
        <v>#DIV/0!</v>
      </c>
      <c r="N401" s="153"/>
      <c r="O401" s="152"/>
      <c r="P401" s="154"/>
      <c r="Q401" s="361"/>
      <c r="R401" s="154"/>
      <c r="S401" s="153"/>
      <c r="T401" s="152"/>
      <c r="U401" s="152"/>
      <c r="V401" s="152"/>
      <c r="W401" s="158"/>
      <c r="X401" s="158"/>
    </row>
    <row r="402" spans="2:24">
      <c r="B402" s="811"/>
      <c r="C402" s="814"/>
      <c r="D402" s="161">
        <v>6</v>
      </c>
      <c r="E402" s="152"/>
      <c r="F402" s="153"/>
      <c r="G402" s="152"/>
      <c r="H402" s="152"/>
      <c r="I402" s="162" t="e">
        <f t="shared" si="94"/>
        <v>#DIV/0!</v>
      </c>
      <c r="J402" s="152"/>
      <c r="K402" s="162" t="e">
        <f t="shared" si="95"/>
        <v>#DIV/0!</v>
      </c>
      <c r="L402" s="153"/>
      <c r="M402" s="163" t="e">
        <f t="shared" si="96"/>
        <v>#DIV/0!</v>
      </c>
      <c r="N402" s="153"/>
      <c r="O402" s="152"/>
      <c r="P402" s="154"/>
      <c r="Q402" s="361"/>
      <c r="R402" s="154"/>
      <c r="S402" s="153"/>
      <c r="T402" s="152"/>
      <c r="U402" s="152"/>
      <c r="V402" s="152"/>
      <c r="W402" s="158"/>
      <c r="X402" s="158"/>
    </row>
    <row r="403" spans="2:24">
      <c r="B403" s="811"/>
      <c r="C403" s="814"/>
      <c r="D403" s="161">
        <v>7</v>
      </c>
      <c r="E403" s="152"/>
      <c r="F403" s="153"/>
      <c r="G403" s="152"/>
      <c r="H403" s="152"/>
      <c r="I403" s="162" t="e">
        <f t="shared" si="94"/>
        <v>#DIV/0!</v>
      </c>
      <c r="J403" s="152"/>
      <c r="K403" s="162" t="e">
        <f t="shared" si="95"/>
        <v>#DIV/0!</v>
      </c>
      <c r="L403" s="153"/>
      <c r="M403" s="163" t="e">
        <f t="shared" si="96"/>
        <v>#DIV/0!</v>
      </c>
      <c r="N403" s="153"/>
      <c r="O403" s="152"/>
      <c r="P403" s="154"/>
      <c r="Q403" s="361"/>
      <c r="R403" s="154"/>
      <c r="S403" s="153"/>
      <c r="T403" s="152"/>
      <c r="U403" s="152"/>
      <c r="V403" s="152"/>
      <c r="W403" s="158"/>
      <c r="X403" s="158"/>
    </row>
    <row r="404" spans="2:24">
      <c r="B404" s="811"/>
      <c r="C404" s="814"/>
      <c r="D404" s="161">
        <v>8</v>
      </c>
      <c r="E404" s="152"/>
      <c r="F404" s="153"/>
      <c r="G404" s="152"/>
      <c r="H404" s="152"/>
      <c r="I404" s="162" t="e">
        <f t="shared" si="94"/>
        <v>#DIV/0!</v>
      </c>
      <c r="J404" s="152"/>
      <c r="K404" s="162" t="e">
        <f t="shared" si="95"/>
        <v>#DIV/0!</v>
      </c>
      <c r="L404" s="153"/>
      <c r="M404" s="163" t="e">
        <f t="shared" si="96"/>
        <v>#DIV/0!</v>
      </c>
      <c r="N404" s="153"/>
      <c r="O404" s="152"/>
      <c r="P404" s="154"/>
      <c r="Q404" s="361"/>
      <c r="R404" s="154"/>
      <c r="S404" s="153"/>
      <c r="T404" s="152"/>
      <c r="U404" s="152"/>
      <c r="V404" s="152"/>
      <c r="W404" s="158"/>
      <c r="X404" s="158"/>
    </row>
    <row r="405" spans="2:24">
      <c r="B405" s="811"/>
      <c r="C405" s="814"/>
      <c r="D405" s="161">
        <v>9</v>
      </c>
      <c r="E405" s="152"/>
      <c r="F405" s="153"/>
      <c r="G405" s="152"/>
      <c r="H405" s="152"/>
      <c r="I405" s="162" t="e">
        <f t="shared" si="94"/>
        <v>#DIV/0!</v>
      </c>
      <c r="J405" s="152"/>
      <c r="K405" s="162" t="e">
        <f t="shared" si="95"/>
        <v>#DIV/0!</v>
      </c>
      <c r="L405" s="153"/>
      <c r="M405" s="163" t="e">
        <f t="shared" si="96"/>
        <v>#DIV/0!</v>
      </c>
      <c r="N405" s="153"/>
      <c r="O405" s="152"/>
      <c r="P405" s="154"/>
      <c r="Q405" s="361"/>
      <c r="R405" s="154"/>
      <c r="S405" s="153"/>
      <c r="T405" s="152"/>
      <c r="U405" s="152"/>
      <c r="V405" s="152"/>
      <c r="W405" s="158"/>
      <c r="X405" s="158"/>
    </row>
    <row r="406" spans="2:24">
      <c r="B406" s="812"/>
      <c r="C406" s="815"/>
      <c r="D406" s="161">
        <v>10</v>
      </c>
      <c r="E406" s="152"/>
      <c r="F406" s="153"/>
      <c r="G406" s="152"/>
      <c r="H406" s="152"/>
      <c r="I406" s="162" t="e">
        <f t="shared" si="94"/>
        <v>#DIV/0!</v>
      </c>
      <c r="J406" s="152"/>
      <c r="K406" s="162" t="e">
        <f t="shared" si="95"/>
        <v>#DIV/0!</v>
      </c>
      <c r="L406" s="153"/>
      <c r="M406" s="163" t="e">
        <f t="shared" si="96"/>
        <v>#DIV/0!</v>
      </c>
      <c r="N406" s="153"/>
      <c r="O406" s="152"/>
      <c r="P406" s="154"/>
      <c r="Q406" s="361"/>
      <c r="R406" s="154"/>
      <c r="S406" s="153"/>
      <c r="T406" s="152"/>
      <c r="U406" s="152"/>
      <c r="V406" s="152"/>
      <c r="W406" s="158"/>
      <c r="X406" s="158"/>
    </row>
    <row r="407" spans="2:24">
      <c r="B407" s="810">
        <f t="shared" si="89"/>
        <v>45998</v>
      </c>
      <c r="C407" s="813" t="str">
        <f t="shared" ref="C407" si="98">CHOOSE(WEEKDAY(B407,2),"一","二","三","四","五","六","日")</f>
        <v>日</v>
      </c>
      <c r="D407" s="161">
        <v>1</v>
      </c>
      <c r="E407" s="152"/>
      <c r="F407" s="153"/>
      <c r="G407" s="152"/>
      <c r="H407" s="152"/>
      <c r="I407" s="162" t="e">
        <f t="shared" si="94"/>
        <v>#DIV/0!</v>
      </c>
      <c r="J407" s="152"/>
      <c r="K407" s="162" t="e">
        <f t="shared" si="95"/>
        <v>#DIV/0!</v>
      </c>
      <c r="L407" s="153"/>
      <c r="M407" s="163" t="e">
        <f t="shared" si="96"/>
        <v>#DIV/0!</v>
      </c>
      <c r="N407" s="153"/>
      <c r="O407" s="152"/>
      <c r="P407" s="154"/>
      <c r="Q407" s="361"/>
      <c r="R407" s="154"/>
      <c r="S407" s="153"/>
      <c r="T407" s="152"/>
      <c r="U407" s="152"/>
      <c r="V407" s="152"/>
      <c r="W407" s="158"/>
      <c r="X407" s="158"/>
    </row>
    <row r="408" spans="2:24">
      <c r="B408" s="811"/>
      <c r="C408" s="814"/>
      <c r="D408" s="161">
        <v>2</v>
      </c>
      <c r="E408" s="152"/>
      <c r="F408" s="153"/>
      <c r="G408" s="152"/>
      <c r="H408" s="152"/>
      <c r="I408" s="162" t="e">
        <f t="shared" si="94"/>
        <v>#DIV/0!</v>
      </c>
      <c r="J408" s="152"/>
      <c r="K408" s="162" t="e">
        <f t="shared" si="95"/>
        <v>#DIV/0!</v>
      </c>
      <c r="L408" s="153"/>
      <c r="M408" s="163" t="e">
        <f t="shared" si="96"/>
        <v>#DIV/0!</v>
      </c>
      <c r="N408" s="153"/>
      <c r="O408" s="152"/>
      <c r="P408" s="154"/>
      <c r="Q408" s="361"/>
      <c r="R408" s="154"/>
      <c r="S408" s="153"/>
      <c r="T408" s="152"/>
      <c r="U408" s="152"/>
      <c r="V408" s="152"/>
      <c r="W408" s="158"/>
      <c r="X408" s="158"/>
    </row>
    <row r="409" spans="2:24">
      <c r="B409" s="811"/>
      <c r="C409" s="814"/>
      <c r="D409" s="161">
        <v>3</v>
      </c>
      <c r="E409" s="152"/>
      <c r="F409" s="153"/>
      <c r="G409" s="152"/>
      <c r="H409" s="152"/>
      <c r="I409" s="162" t="e">
        <f t="shared" si="94"/>
        <v>#DIV/0!</v>
      </c>
      <c r="J409" s="152"/>
      <c r="K409" s="162" t="e">
        <f t="shared" si="95"/>
        <v>#DIV/0!</v>
      </c>
      <c r="L409" s="153"/>
      <c r="M409" s="163" t="e">
        <f t="shared" si="96"/>
        <v>#DIV/0!</v>
      </c>
      <c r="N409" s="153"/>
      <c r="O409" s="152"/>
      <c r="P409" s="154"/>
      <c r="Q409" s="361"/>
      <c r="R409" s="154"/>
      <c r="S409" s="153"/>
      <c r="T409" s="152"/>
      <c r="U409" s="152"/>
      <c r="V409" s="152"/>
      <c r="W409" s="158"/>
      <c r="X409" s="158"/>
    </row>
    <row r="410" spans="2:24">
      <c r="B410" s="811"/>
      <c r="C410" s="814"/>
      <c r="D410" s="161">
        <v>4</v>
      </c>
      <c r="E410" s="152"/>
      <c r="F410" s="153"/>
      <c r="G410" s="152"/>
      <c r="H410" s="152"/>
      <c r="I410" s="162" t="e">
        <f t="shared" si="94"/>
        <v>#DIV/0!</v>
      </c>
      <c r="J410" s="152"/>
      <c r="K410" s="162" t="e">
        <f t="shared" si="95"/>
        <v>#DIV/0!</v>
      </c>
      <c r="L410" s="153"/>
      <c r="M410" s="163" t="e">
        <f t="shared" si="96"/>
        <v>#DIV/0!</v>
      </c>
      <c r="N410" s="153"/>
      <c r="O410" s="152"/>
      <c r="P410" s="154"/>
      <c r="Q410" s="361"/>
      <c r="R410" s="154"/>
      <c r="S410" s="153"/>
      <c r="T410" s="152"/>
      <c r="U410" s="152"/>
      <c r="V410" s="152"/>
      <c r="W410" s="158"/>
      <c r="X410" s="158"/>
    </row>
    <row r="411" spans="2:24">
      <c r="B411" s="811"/>
      <c r="C411" s="814"/>
      <c r="D411" s="161">
        <v>5</v>
      </c>
      <c r="E411" s="152"/>
      <c r="F411" s="153"/>
      <c r="G411" s="152"/>
      <c r="H411" s="152"/>
      <c r="I411" s="162" t="e">
        <f t="shared" si="94"/>
        <v>#DIV/0!</v>
      </c>
      <c r="J411" s="152"/>
      <c r="K411" s="162" t="e">
        <f t="shared" si="95"/>
        <v>#DIV/0!</v>
      </c>
      <c r="L411" s="153"/>
      <c r="M411" s="163" t="e">
        <f t="shared" si="96"/>
        <v>#DIV/0!</v>
      </c>
      <c r="N411" s="153"/>
      <c r="O411" s="152"/>
      <c r="P411" s="154"/>
      <c r="Q411" s="361"/>
      <c r="R411" s="154"/>
      <c r="S411" s="153"/>
      <c r="T411" s="152"/>
      <c r="U411" s="152"/>
      <c r="V411" s="152"/>
      <c r="W411" s="158"/>
      <c r="X411" s="158"/>
    </row>
    <row r="412" spans="2:24">
      <c r="B412" s="811"/>
      <c r="C412" s="814"/>
      <c r="D412" s="161">
        <v>6</v>
      </c>
      <c r="E412" s="152"/>
      <c r="F412" s="153"/>
      <c r="G412" s="152"/>
      <c r="H412" s="152"/>
      <c r="I412" s="162" t="e">
        <f t="shared" si="94"/>
        <v>#DIV/0!</v>
      </c>
      <c r="J412" s="152"/>
      <c r="K412" s="162" t="e">
        <f t="shared" si="95"/>
        <v>#DIV/0!</v>
      </c>
      <c r="L412" s="153"/>
      <c r="M412" s="163" t="e">
        <f t="shared" si="96"/>
        <v>#DIV/0!</v>
      </c>
      <c r="N412" s="153"/>
      <c r="O412" s="152"/>
      <c r="P412" s="154"/>
      <c r="Q412" s="361"/>
      <c r="R412" s="154"/>
      <c r="S412" s="153"/>
      <c r="T412" s="152"/>
      <c r="U412" s="152"/>
      <c r="V412" s="152"/>
      <c r="W412" s="158"/>
      <c r="X412" s="158"/>
    </row>
    <row r="413" spans="2:24">
      <c r="B413" s="811"/>
      <c r="C413" s="814"/>
      <c r="D413" s="161">
        <v>7</v>
      </c>
      <c r="E413" s="152"/>
      <c r="F413" s="153"/>
      <c r="G413" s="152"/>
      <c r="H413" s="152"/>
      <c r="I413" s="162" t="e">
        <f t="shared" si="94"/>
        <v>#DIV/0!</v>
      </c>
      <c r="J413" s="152"/>
      <c r="K413" s="162" t="e">
        <f t="shared" si="95"/>
        <v>#DIV/0!</v>
      </c>
      <c r="L413" s="153"/>
      <c r="M413" s="163" t="e">
        <f t="shared" si="96"/>
        <v>#DIV/0!</v>
      </c>
      <c r="N413" s="153"/>
      <c r="O413" s="152"/>
      <c r="P413" s="154"/>
      <c r="Q413" s="361"/>
      <c r="R413" s="154"/>
      <c r="S413" s="153"/>
      <c r="T413" s="152"/>
      <c r="U413" s="152"/>
      <c r="V413" s="152"/>
      <c r="W413" s="158"/>
      <c r="X413" s="158"/>
    </row>
    <row r="414" spans="2:24">
      <c r="B414" s="811"/>
      <c r="C414" s="814"/>
      <c r="D414" s="161">
        <v>8</v>
      </c>
      <c r="E414" s="152"/>
      <c r="F414" s="153"/>
      <c r="G414" s="152"/>
      <c r="H414" s="152"/>
      <c r="I414" s="162" t="e">
        <f t="shared" si="94"/>
        <v>#DIV/0!</v>
      </c>
      <c r="J414" s="152"/>
      <c r="K414" s="162" t="e">
        <f t="shared" si="95"/>
        <v>#DIV/0!</v>
      </c>
      <c r="L414" s="153"/>
      <c r="M414" s="163" t="e">
        <f t="shared" si="96"/>
        <v>#DIV/0!</v>
      </c>
      <c r="N414" s="153"/>
      <c r="O414" s="152"/>
      <c r="P414" s="154"/>
      <c r="Q414" s="361"/>
      <c r="R414" s="154"/>
      <c r="S414" s="153"/>
      <c r="T414" s="152"/>
      <c r="U414" s="152"/>
      <c r="V414" s="152"/>
      <c r="W414" s="158"/>
      <c r="X414" s="158"/>
    </row>
    <row r="415" spans="2:24">
      <c r="B415" s="811"/>
      <c r="C415" s="814"/>
      <c r="D415" s="161">
        <v>9</v>
      </c>
      <c r="E415" s="152"/>
      <c r="F415" s="153"/>
      <c r="G415" s="152"/>
      <c r="H415" s="152"/>
      <c r="I415" s="162" t="e">
        <f t="shared" ref="I415:I420" si="99">H415/G415</f>
        <v>#DIV/0!</v>
      </c>
      <c r="J415" s="152"/>
      <c r="K415" s="162" t="e">
        <f t="shared" ref="K415:K420" si="100">J415/G415</f>
        <v>#DIV/0!</v>
      </c>
      <c r="L415" s="153"/>
      <c r="M415" s="163" t="e">
        <f t="shared" ref="M415:M420" si="101">(H415+J415)/G415</f>
        <v>#DIV/0!</v>
      </c>
      <c r="N415" s="153"/>
      <c r="O415" s="152"/>
      <c r="P415" s="154"/>
      <c r="Q415" s="361"/>
      <c r="R415" s="154"/>
      <c r="S415" s="153"/>
      <c r="T415" s="152"/>
      <c r="U415" s="152"/>
      <c r="V415" s="152"/>
      <c r="W415" s="158"/>
      <c r="X415" s="158"/>
    </row>
    <row r="416" spans="2:24">
      <c r="B416" s="812"/>
      <c r="C416" s="815"/>
      <c r="D416" s="161">
        <v>10</v>
      </c>
      <c r="E416" s="152"/>
      <c r="F416" s="153"/>
      <c r="G416" s="152"/>
      <c r="H416" s="152"/>
      <c r="I416" s="162" t="e">
        <f t="shared" si="99"/>
        <v>#DIV/0!</v>
      </c>
      <c r="J416" s="152"/>
      <c r="K416" s="162" t="e">
        <f t="shared" si="100"/>
        <v>#DIV/0!</v>
      </c>
      <c r="L416" s="153"/>
      <c r="M416" s="163" t="e">
        <f t="shared" si="101"/>
        <v>#DIV/0!</v>
      </c>
      <c r="N416" s="153"/>
      <c r="O416" s="152"/>
      <c r="P416" s="154"/>
      <c r="Q416" s="361"/>
      <c r="R416" s="154"/>
      <c r="S416" s="153"/>
      <c r="T416" s="152"/>
      <c r="U416" s="152"/>
      <c r="V416" s="152"/>
      <c r="W416" s="158"/>
      <c r="X416" s="158"/>
    </row>
    <row r="417" spans="2:24">
      <c r="B417" s="810">
        <f t="shared" si="89"/>
        <v>45999</v>
      </c>
      <c r="C417" s="813" t="str">
        <f t="shared" ref="C417" si="102">CHOOSE(WEEKDAY(B417,2),"一","二","三","四","五","六","日")</f>
        <v>一</v>
      </c>
      <c r="D417" s="161">
        <v>1</v>
      </c>
      <c r="E417" s="152"/>
      <c r="F417" s="153"/>
      <c r="G417" s="152"/>
      <c r="H417" s="152"/>
      <c r="I417" s="162" t="e">
        <f t="shared" si="99"/>
        <v>#DIV/0!</v>
      </c>
      <c r="J417" s="152"/>
      <c r="K417" s="162" t="e">
        <f t="shared" si="100"/>
        <v>#DIV/0!</v>
      </c>
      <c r="L417" s="153"/>
      <c r="M417" s="163" t="e">
        <f t="shared" si="101"/>
        <v>#DIV/0!</v>
      </c>
      <c r="N417" s="153"/>
      <c r="O417" s="152"/>
      <c r="P417" s="154"/>
      <c r="Q417" s="361"/>
      <c r="R417" s="154"/>
      <c r="S417" s="153"/>
      <c r="T417" s="152"/>
      <c r="U417" s="152"/>
      <c r="V417" s="152"/>
      <c r="W417" s="158"/>
      <c r="X417" s="158"/>
    </row>
    <row r="418" spans="2:24">
      <c r="B418" s="811"/>
      <c r="C418" s="814"/>
      <c r="D418" s="161">
        <v>2</v>
      </c>
      <c r="E418" s="152"/>
      <c r="F418" s="153"/>
      <c r="G418" s="152"/>
      <c r="H418" s="152"/>
      <c r="I418" s="162" t="e">
        <f t="shared" si="99"/>
        <v>#DIV/0!</v>
      </c>
      <c r="J418" s="152"/>
      <c r="K418" s="162" t="e">
        <f t="shared" si="100"/>
        <v>#DIV/0!</v>
      </c>
      <c r="L418" s="153"/>
      <c r="M418" s="163" t="e">
        <f t="shared" si="101"/>
        <v>#DIV/0!</v>
      </c>
      <c r="N418" s="153"/>
      <c r="O418" s="152"/>
      <c r="P418" s="154"/>
      <c r="Q418" s="361"/>
      <c r="R418" s="154"/>
      <c r="S418" s="153"/>
      <c r="T418" s="152"/>
      <c r="U418" s="152"/>
      <c r="V418" s="152"/>
      <c r="W418" s="158"/>
      <c r="X418" s="158"/>
    </row>
    <row r="419" spans="2:24">
      <c r="B419" s="811"/>
      <c r="C419" s="814"/>
      <c r="D419" s="161">
        <v>3</v>
      </c>
      <c r="E419" s="152"/>
      <c r="F419" s="153"/>
      <c r="G419" s="152"/>
      <c r="H419" s="152"/>
      <c r="I419" s="162" t="e">
        <f t="shared" si="99"/>
        <v>#DIV/0!</v>
      </c>
      <c r="J419" s="152"/>
      <c r="K419" s="162" t="e">
        <f t="shared" si="100"/>
        <v>#DIV/0!</v>
      </c>
      <c r="L419" s="153"/>
      <c r="M419" s="163" t="e">
        <f t="shared" si="101"/>
        <v>#DIV/0!</v>
      </c>
      <c r="N419" s="153"/>
      <c r="O419" s="152"/>
      <c r="P419" s="154"/>
      <c r="Q419" s="361"/>
      <c r="R419" s="154"/>
      <c r="S419" s="153"/>
      <c r="T419" s="152"/>
      <c r="U419" s="152"/>
      <c r="V419" s="152"/>
      <c r="W419" s="158"/>
      <c r="X419" s="158"/>
    </row>
    <row r="420" spans="2:24">
      <c r="B420" s="811"/>
      <c r="C420" s="814"/>
      <c r="D420" s="161">
        <v>4</v>
      </c>
      <c r="E420" s="152"/>
      <c r="F420" s="153"/>
      <c r="G420" s="152"/>
      <c r="H420" s="152"/>
      <c r="I420" s="162" t="e">
        <f t="shared" si="99"/>
        <v>#DIV/0!</v>
      </c>
      <c r="J420" s="152"/>
      <c r="K420" s="162" t="e">
        <f t="shared" si="100"/>
        <v>#DIV/0!</v>
      </c>
      <c r="L420" s="153"/>
      <c r="M420" s="163" t="e">
        <f t="shared" si="101"/>
        <v>#DIV/0!</v>
      </c>
      <c r="N420" s="153"/>
      <c r="O420" s="152"/>
      <c r="P420" s="154"/>
      <c r="Q420" s="361"/>
      <c r="R420" s="154"/>
      <c r="S420" s="153"/>
      <c r="T420" s="152"/>
      <c r="U420" s="152"/>
      <c r="V420" s="152"/>
      <c r="W420" s="158"/>
      <c r="X420" s="158"/>
    </row>
    <row r="421" spans="2:24">
      <c r="B421" s="811"/>
      <c r="C421" s="814"/>
      <c r="D421" s="161">
        <v>5</v>
      </c>
      <c r="E421" s="152"/>
      <c r="F421" s="153"/>
      <c r="G421" s="152"/>
      <c r="H421" s="152"/>
      <c r="I421" s="162" t="e">
        <f t="shared" ref="I421:I456" si="103">H421/G421</f>
        <v>#DIV/0!</v>
      </c>
      <c r="J421" s="152"/>
      <c r="K421" s="162" t="e">
        <f t="shared" ref="K421:K456" si="104">J421/G421</f>
        <v>#DIV/0!</v>
      </c>
      <c r="L421" s="153"/>
      <c r="M421" s="163" t="e">
        <f t="shared" ref="M421:M456" si="105">(H421+J421)/G421</f>
        <v>#DIV/0!</v>
      </c>
      <c r="N421" s="153"/>
      <c r="O421" s="152"/>
      <c r="P421" s="154"/>
      <c r="Q421" s="361"/>
      <c r="R421" s="154"/>
      <c r="S421" s="153"/>
      <c r="T421" s="152"/>
      <c r="U421" s="152"/>
      <c r="V421" s="152"/>
      <c r="W421" s="158"/>
      <c r="X421" s="158"/>
    </row>
    <row r="422" spans="2:24">
      <c r="B422" s="811"/>
      <c r="C422" s="814"/>
      <c r="D422" s="161">
        <v>6</v>
      </c>
      <c r="E422" s="152"/>
      <c r="F422" s="153"/>
      <c r="G422" s="152"/>
      <c r="H422" s="152"/>
      <c r="I422" s="162" t="e">
        <f t="shared" si="103"/>
        <v>#DIV/0!</v>
      </c>
      <c r="J422" s="152"/>
      <c r="K422" s="162" t="e">
        <f t="shared" si="104"/>
        <v>#DIV/0!</v>
      </c>
      <c r="L422" s="153"/>
      <c r="M422" s="163" t="e">
        <f t="shared" si="105"/>
        <v>#DIV/0!</v>
      </c>
      <c r="N422" s="153"/>
      <c r="O422" s="152"/>
      <c r="P422" s="154"/>
      <c r="Q422" s="361"/>
      <c r="R422" s="154"/>
      <c r="S422" s="153"/>
      <c r="T422" s="152"/>
      <c r="U422" s="152"/>
      <c r="V422" s="152"/>
      <c r="W422" s="158"/>
      <c r="X422" s="158"/>
    </row>
    <row r="423" spans="2:24">
      <c r="B423" s="811"/>
      <c r="C423" s="814"/>
      <c r="D423" s="161">
        <v>7</v>
      </c>
      <c r="E423" s="152"/>
      <c r="F423" s="153"/>
      <c r="G423" s="152"/>
      <c r="H423" s="152"/>
      <c r="I423" s="162" t="e">
        <f t="shared" si="103"/>
        <v>#DIV/0!</v>
      </c>
      <c r="J423" s="152"/>
      <c r="K423" s="162" t="e">
        <f t="shared" si="104"/>
        <v>#DIV/0!</v>
      </c>
      <c r="L423" s="153"/>
      <c r="M423" s="163" t="e">
        <f t="shared" si="105"/>
        <v>#DIV/0!</v>
      </c>
      <c r="N423" s="153"/>
      <c r="O423" s="152"/>
      <c r="P423" s="154"/>
      <c r="Q423" s="361"/>
      <c r="R423" s="154"/>
      <c r="S423" s="153"/>
      <c r="T423" s="152"/>
      <c r="U423" s="152"/>
      <c r="V423" s="152"/>
      <c r="W423" s="158"/>
      <c r="X423" s="158"/>
    </row>
    <row r="424" spans="2:24">
      <c r="B424" s="811"/>
      <c r="C424" s="814"/>
      <c r="D424" s="161">
        <v>8</v>
      </c>
      <c r="E424" s="152"/>
      <c r="F424" s="153"/>
      <c r="G424" s="152"/>
      <c r="H424" s="152"/>
      <c r="I424" s="162" t="e">
        <f t="shared" si="103"/>
        <v>#DIV/0!</v>
      </c>
      <c r="J424" s="152"/>
      <c r="K424" s="162" t="e">
        <f t="shared" si="104"/>
        <v>#DIV/0!</v>
      </c>
      <c r="L424" s="153"/>
      <c r="M424" s="163" t="e">
        <f t="shared" si="105"/>
        <v>#DIV/0!</v>
      </c>
      <c r="N424" s="153"/>
      <c r="O424" s="152"/>
      <c r="P424" s="154"/>
      <c r="Q424" s="361"/>
      <c r="R424" s="154"/>
      <c r="S424" s="153"/>
      <c r="T424" s="152"/>
      <c r="U424" s="152"/>
      <c r="V424" s="152"/>
      <c r="W424" s="158"/>
      <c r="X424" s="158"/>
    </row>
    <row r="425" spans="2:24">
      <c r="B425" s="811"/>
      <c r="C425" s="814"/>
      <c r="D425" s="161">
        <v>9</v>
      </c>
      <c r="E425" s="152"/>
      <c r="F425" s="153"/>
      <c r="G425" s="152"/>
      <c r="H425" s="152"/>
      <c r="I425" s="162" t="e">
        <f t="shared" si="103"/>
        <v>#DIV/0!</v>
      </c>
      <c r="J425" s="152"/>
      <c r="K425" s="162" t="e">
        <f t="shared" si="104"/>
        <v>#DIV/0!</v>
      </c>
      <c r="L425" s="153"/>
      <c r="M425" s="163" t="e">
        <f t="shared" si="105"/>
        <v>#DIV/0!</v>
      </c>
      <c r="N425" s="153"/>
      <c r="O425" s="152"/>
      <c r="P425" s="154"/>
      <c r="Q425" s="361"/>
      <c r="R425" s="154"/>
      <c r="S425" s="153"/>
      <c r="T425" s="152"/>
      <c r="U425" s="152"/>
      <c r="V425" s="152"/>
      <c r="W425" s="158"/>
      <c r="X425" s="158"/>
    </row>
    <row r="426" spans="2:24">
      <c r="B426" s="812"/>
      <c r="C426" s="815"/>
      <c r="D426" s="161">
        <v>10</v>
      </c>
      <c r="E426" s="152"/>
      <c r="F426" s="153"/>
      <c r="G426" s="152"/>
      <c r="H426" s="152"/>
      <c r="I426" s="162" t="e">
        <f t="shared" si="103"/>
        <v>#DIV/0!</v>
      </c>
      <c r="J426" s="152"/>
      <c r="K426" s="162" t="e">
        <f t="shared" si="104"/>
        <v>#DIV/0!</v>
      </c>
      <c r="L426" s="153"/>
      <c r="M426" s="163" t="e">
        <f t="shared" si="105"/>
        <v>#DIV/0!</v>
      </c>
      <c r="N426" s="153"/>
      <c r="O426" s="152"/>
      <c r="P426" s="154"/>
      <c r="Q426" s="361"/>
      <c r="R426" s="154"/>
      <c r="S426" s="153"/>
      <c r="T426" s="152"/>
      <c r="U426" s="152"/>
      <c r="V426" s="152"/>
      <c r="W426" s="158"/>
      <c r="X426" s="158"/>
    </row>
    <row r="427" spans="2:24">
      <c r="B427" s="810">
        <f t="shared" ref="B427:B447" si="106">B417+1</f>
        <v>46000</v>
      </c>
      <c r="C427" s="813" t="str">
        <f t="shared" ref="C427" si="107">CHOOSE(WEEKDAY(B427,2),"一","二","三","四","五","六","日")</f>
        <v>二</v>
      </c>
      <c r="D427" s="161">
        <v>1</v>
      </c>
      <c r="E427" s="152"/>
      <c r="F427" s="153"/>
      <c r="G427" s="152"/>
      <c r="H427" s="152"/>
      <c r="I427" s="162" t="e">
        <f t="shared" si="103"/>
        <v>#DIV/0!</v>
      </c>
      <c r="J427" s="152"/>
      <c r="K427" s="162" t="e">
        <f t="shared" si="104"/>
        <v>#DIV/0!</v>
      </c>
      <c r="L427" s="153"/>
      <c r="M427" s="163" t="e">
        <f t="shared" si="105"/>
        <v>#DIV/0!</v>
      </c>
      <c r="N427" s="153"/>
      <c r="O427" s="152"/>
      <c r="P427" s="154"/>
      <c r="Q427" s="361"/>
      <c r="R427" s="154"/>
      <c r="S427" s="153"/>
      <c r="T427" s="152"/>
      <c r="U427" s="152"/>
      <c r="V427" s="152"/>
      <c r="W427" s="158"/>
      <c r="X427" s="158"/>
    </row>
    <row r="428" spans="2:24">
      <c r="B428" s="811"/>
      <c r="C428" s="814"/>
      <c r="D428" s="161">
        <v>2</v>
      </c>
      <c r="E428" s="152"/>
      <c r="F428" s="153"/>
      <c r="G428" s="152"/>
      <c r="H428" s="152"/>
      <c r="I428" s="162" t="e">
        <f t="shared" si="103"/>
        <v>#DIV/0!</v>
      </c>
      <c r="J428" s="152"/>
      <c r="K428" s="162" t="e">
        <f t="shared" si="104"/>
        <v>#DIV/0!</v>
      </c>
      <c r="L428" s="153"/>
      <c r="M428" s="163" t="e">
        <f t="shared" si="105"/>
        <v>#DIV/0!</v>
      </c>
      <c r="N428" s="153"/>
      <c r="O428" s="152"/>
      <c r="P428" s="154"/>
      <c r="Q428" s="361"/>
      <c r="R428" s="154"/>
      <c r="S428" s="153"/>
      <c r="T428" s="152"/>
      <c r="U428" s="152"/>
      <c r="V428" s="152"/>
      <c r="W428" s="158"/>
      <c r="X428" s="158"/>
    </row>
    <row r="429" spans="2:24">
      <c r="B429" s="811"/>
      <c r="C429" s="814"/>
      <c r="D429" s="161">
        <v>3</v>
      </c>
      <c r="E429" s="152"/>
      <c r="F429" s="153"/>
      <c r="G429" s="152"/>
      <c r="H429" s="152"/>
      <c r="I429" s="162" t="e">
        <f t="shared" si="103"/>
        <v>#DIV/0!</v>
      </c>
      <c r="J429" s="152"/>
      <c r="K429" s="162" t="e">
        <f t="shared" si="104"/>
        <v>#DIV/0!</v>
      </c>
      <c r="L429" s="153"/>
      <c r="M429" s="163" t="e">
        <f t="shared" si="105"/>
        <v>#DIV/0!</v>
      </c>
      <c r="N429" s="153"/>
      <c r="O429" s="152"/>
      <c r="P429" s="154"/>
      <c r="Q429" s="361"/>
      <c r="R429" s="154"/>
      <c r="S429" s="153"/>
      <c r="T429" s="152"/>
      <c r="U429" s="152"/>
      <c r="V429" s="152"/>
      <c r="W429" s="158"/>
      <c r="X429" s="158"/>
    </row>
    <row r="430" spans="2:24">
      <c r="B430" s="811"/>
      <c r="C430" s="814"/>
      <c r="D430" s="161">
        <v>4</v>
      </c>
      <c r="E430" s="152"/>
      <c r="F430" s="153"/>
      <c r="G430" s="152"/>
      <c r="H430" s="152"/>
      <c r="I430" s="162" t="e">
        <f t="shared" si="103"/>
        <v>#DIV/0!</v>
      </c>
      <c r="J430" s="152"/>
      <c r="K430" s="162" t="e">
        <f t="shared" si="104"/>
        <v>#DIV/0!</v>
      </c>
      <c r="L430" s="153"/>
      <c r="M430" s="163" t="e">
        <f t="shared" si="105"/>
        <v>#DIV/0!</v>
      </c>
      <c r="N430" s="153"/>
      <c r="O430" s="152"/>
      <c r="P430" s="154"/>
      <c r="Q430" s="361"/>
      <c r="R430" s="154"/>
      <c r="S430" s="153"/>
      <c r="T430" s="152"/>
      <c r="U430" s="152"/>
      <c r="V430" s="152"/>
      <c r="W430" s="158"/>
      <c r="X430" s="158"/>
    </row>
    <row r="431" spans="2:24">
      <c r="B431" s="811"/>
      <c r="C431" s="814"/>
      <c r="D431" s="161">
        <v>5</v>
      </c>
      <c r="E431" s="152"/>
      <c r="F431" s="153"/>
      <c r="G431" s="152"/>
      <c r="H431" s="152"/>
      <c r="I431" s="162" t="e">
        <f t="shared" si="103"/>
        <v>#DIV/0!</v>
      </c>
      <c r="J431" s="152"/>
      <c r="K431" s="162" t="e">
        <f t="shared" si="104"/>
        <v>#DIV/0!</v>
      </c>
      <c r="L431" s="153"/>
      <c r="M431" s="163" t="e">
        <f t="shared" si="105"/>
        <v>#DIV/0!</v>
      </c>
      <c r="N431" s="153"/>
      <c r="O431" s="152"/>
      <c r="P431" s="154"/>
      <c r="Q431" s="361"/>
      <c r="R431" s="154"/>
      <c r="S431" s="153"/>
      <c r="T431" s="152"/>
      <c r="U431" s="152"/>
      <c r="V431" s="152"/>
      <c r="W431" s="158"/>
      <c r="X431" s="158"/>
    </row>
    <row r="432" spans="2:24">
      <c r="B432" s="811"/>
      <c r="C432" s="814"/>
      <c r="D432" s="161">
        <v>6</v>
      </c>
      <c r="E432" s="152"/>
      <c r="F432" s="153"/>
      <c r="G432" s="152"/>
      <c r="H432" s="152"/>
      <c r="I432" s="162" t="e">
        <f t="shared" si="103"/>
        <v>#DIV/0!</v>
      </c>
      <c r="J432" s="152"/>
      <c r="K432" s="162" t="e">
        <f t="shared" si="104"/>
        <v>#DIV/0!</v>
      </c>
      <c r="L432" s="153"/>
      <c r="M432" s="163" t="e">
        <f t="shared" si="105"/>
        <v>#DIV/0!</v>
      </c>
      <c r="N432" s="153"/>
      <c r="O432" s="152"/>
      <c r="P432" s="154"/>
      <c r="Q432" s="361"/>
      <c r="R432" s="154"/>
      <c r="S432" s="153"/>
      <c r="T432" s="152"/>
      <c r="U432" s="152"/>
      <c r="V432" s="152"/>
      <c r="W432" s="158"/>
      <c r="X432" s="158"/>
    </row>
    <row r="433" spans="2:24">
      <c r="B433" s="811"/>
      <c r="C433" s="814"/>
      <c r="D433" s="161">
        <v>7</v>
      </c>
      <c r="E433" s="152"/>
      <c r="F433" s="153"/>
      <c r="G433" s="152"/>
      <c r="H433" s="152"/>
      <c r="I433" s="162" t="e">
        <f t="shared" si="103"/>
        <v>#DIV/0!</v>
      </c>
      <c r="J433" s="152"/>
      <c r="K433" s="162" t="e">
        <f t="shared" si="104"/>
        <v>#DIV/0!</v>
      </c>
      <c r="L433" s="153"/>
      <c r="M433" s="163" t="e">
        <f t="shared" si="105"/>
        <v>#DIV/0!</v>
      </c>
      <c r="N433" s="153"/>
      <c r="O433" s="152"/>
      <c r="P433" s="154"/>
      <c r="Q433" s="361"/>
      <c r="R433" s="154"/>
      <c r="S433" s="153"/>
      <c r="T433" s="152"/>
      <c r="U433" s="152"/>
      <c r="V433" s="152"/>
      <c r="W433" s="158"/>
      <c r="X433" s="158"/>
    </row>
    <row r="434" spans="2:24">
      <c r="B434" s="811"/>
      <c r="C434" s="814"/>
      <c r="D434" s="161">
        <v>8</v>
      </c>
      <c r="E434" s="152"/>
      <c r="F434" s="153"/>
      <c r="G434" s="152"/>
      <c r="H434" s="152"/>
      <c r="I434" s="162" t="e">
        <f t="shared" si="103"/>
        <v>#DIV/0!</v>
      </c>
      <c r="J434" s="152"/>
      <c r="K434" s="162" t="e">
        <f t="shared" si="104"/>
        <v>#DIV/0!</v>
      </c>
      <c r="L434" s="153"/>
      <c r="M434" s="163" t="e">
        <f t="shared" si="105"/>
        <v>#DIV/0!</v>
      </c>
      <c r="N434" s="153"/>
      <c r="O434" s="152"/>
      <c r="P434" s="154"/>
      <c r="Q434" s="361"/>
      <c r="R434" s="154"/>
      <c r="S434" s="153"/>
      <c r="T434" s="152"/>
      <c r="U434" s="152"/>
      <c r="V434" s="152"/>
      <c r="W434" s="158"/>
      <c r="X434" s="158"/>
    </row>
    <row r="435" spans="2:24">
      <c r="B435" s="811"/>
      <c r="C435" s="814"/>
      <c r="D435" s="161">
        <v>9</v>
      </c>
      <c r="E435" s="152"/>
      <c r="F435" s="153"/>
      <c r="G435" s="152"/>
      <c r="H435" s="152"/>
      <c r="I435" s="162" t="e">
        <f t="shared" si="103"/>
        <v>#DIV/0!</v>
      </c>
      <c r="J435" s="152"/>
      <c r="K435" s="162" t="e">
        <f t="shared" si="104"/>
        <v>#DIV/0!</v>
      </c>
      <c r="L435" s="153"/>
      <c r="M435" s="163" t="e">
        <f t="shared" si="105"/>
        <v>#DIV/0!</v>
      </c>
      <c r="N435" s="153"/>
      <c r="O435" s="152"/>
      <c r="P435" s="154"/>
      <c r="Q435" s="361"/>
      <c r="R435" s="154"/>
      <c r="S435" s="153"/>
      <c r="T435" s="152"/>
      <c r="U435" s="152"/>
      <c r="V435" s="152"/>
      <c r="W435" s="158"/>
      <c r="X435" s="158"/>
    </row>
    <row r="436" spans="2:24">
      <c r="B436" s="812"/>
      <c r="C436" s="815"/>
      <c r="D436" s="161">
        <v>10</v>
      </c>
      <c r="E436" s="152"/>
      <c r="F436" s="153"/>
      <c r="G436" s="152"/>
      <c r="H436" s="152"/>
      <c r="I436" s="162" t="e">
        <f t="shared" si="103"/>
        <v>#DIV/0!</v>
      </c>
      <c r="J436" s="152"/>
      <c r="K436" s="162" t="e">
        <f t="shared" si="104"/>
        <v>#DIV/0!</v>
      </c>
      <c r="L436" s="153"/>
      <c r="M436" s="163" t="e">
        <f t="shared" si="105"/>
        <v>#DIV/0!</v>
      </c>
      <c r="N436" s="153"/>
      <c r="O436" s="152"/>
      <c r="P436" s="154"/>
      <c r="Q436" s="361"/>
      <c r="R436" s="154"/>
      <c r="S436" s="153"/>
      <c r="T436" s="152"/>
      <c r="U436" s="152"/>
      <c r="V436" s="152"/>
      <c r="W436" s="158"/>
      <c r="X436" s="158"/>
    </row>
    <row r="437" spans="2:24">
      <c r="B437" s="810">
        <f t="shared" si="106"/>
        <v>46001</v>
      </c>
      <c r="C437" s="813" t="str">
        <f t="shared" ref="C437" si="108">CHOOSE(WEEKDAY(B437,2),"一","二","三","四","五","六","日")</f>
        <v>三</v>
      </c>
      <c r="D437" s="161">
        <v>1</v>
      </c>
      <c r="E437" s="152"/>
      <c r="F437" s="153"/>
      <c r="G437" s="152"/>
      <c r="H437" s="152"/>
      <c r="I437" s="162" t="e">
        <f t="shared" si="103"/>
        <v>#DIV/0!</v>
      </c>
      <c r="J437" s="152"/>
      <c r="K437" s="162" t="e">
        <f t="shared" si="104"/>
        <v>#DIV/0!</v>
      </c>
      <c r="L437" s="153"/>
      <c r="M437" s="163" t="e">
        <f t="shared" si="105"/>
        <v>#DIV/0!</v>
      </c>
      <c r="N437" s="153"/>
      <c r="O437" s="152"/>
      <c r="P437" s="154"/>
      <c r="Q437" s="361"/>
      <c r="R437" s="154"/>
      <c r="S437" s="153"/>
      <c r="T437" s="152"/>
      <c r="U437" s="152"/>
      <c r="V437" s="152"/>
      <c r="W437" s="158"/>
      <c r="X437" s="158"/>
    </row>
    <row r="438" spans="2:24">
      <c r="B438" s="811"/>
      <c r="C438" s="814"/>
      <c r="D438" s="161">
        <v>2</v>
      </c>
      <c r="E438" s="152"/>
      <c r="F438" s="153"/>
      <c r="G438" s="152"/>
      <c r="H438" s="152"/>
      <c r="I438" s="162" t="e">
        <f t="shared" si="103"/>
        <v>#DIV/0!</v>
      </c>
      <c r="J438" s="152"/>
      <c r="K438" s="162" t="e">
        <f t="shared" si="104"/>
        <v>#DIV/0!</v>
      </c>
      <c r="L438" s="153"/>
      <c r="M438" s="163" t="e">
        <f t="shared" si="105"/>
        <v>#DIV/0!</v>
      </c>
      <c r="N438" s="153"/>
      <c r="O438" s="152"/>
      <c r="P438" s="154"/>
      <c r="Q438" s="361"/>
      <c r="R438" s="154"/>
      <c r="S438" s="153"/>
      <c r="T438" s="152"/>
      <c r="U438" s="152"/>
      <c r="V438" s="152"/>
      <c r="W438" s="158"/>
      <c r="X438" s="158"/>
    </row>
    <row r="439" spans="2:24">
      <c r="B439" s="811"/>
      <c r="C439" s="814"/>
      <c r="D439" s="161">
        <v>3</v>
      </c>
      <c r="E439" s="152"/>
      <c r="F439" s="153"/>
      <c r="G439" s="152"/>
      <c r="H439" s="152"/>
      <c r="I439" s="162" t="e">
        <f t="shared" si="103"/>
        <v>#DIV/0!</v>
      </c>
      <c r="J439" s="152"/>
      <c r="K439" s="162" t="e">
        <f t="shared" si="104"/>
        <v>#DIV/0!</v>
      </c>
      <c r="L439" s="153"/>
      <c r="M439" s="163" t="e">
        <f t="shared" si="105"/>
        <v>#DIV/0!</v>
      </c>
      <c r="N439" s="153"/>
      <c r="O439" s="152"/>
      <c r="P439" s="154"/>
      <c r="Q439" s="361"/>
      <c r="R439" s="154"/>
      <c r="S439" s="153"/>
      <c r="T439" s="152"/>
      <c r="U439" s="152"/>
      <c r="V439" s="152"/>
      <c r="W439" s="158"/>
      <c r="X439" s="158"/>
    </row>
    <row r="440" spans="2:24">
      <c r="B440" s="811"/>
      <c r="C440" s="814"/>
      <c r="D440" s="161">
        <v>4</v>
      </c>
      <c r="E440" s="152"/>
      <c r="F440" s="153"/>
      <c r="G440" s="152"/>
      <c r="H440" s="152"/>
      <c r="I440" s="162" t="e">
        <f t="shared" si="103"/>
        <v>#DIV/0!</v>
      </c>
      <c r="J440" s="152"/>
      <c r="K440" s="162" t="e">
        <f t="shared" si="104"/>
        <v>#DIV/0!</v>
      </c>
      <c r="L440" s="153"/>
      <c r="M440" s="163" t="e">
        <f t="shared" si="105"/>
        <v>#DIV/0!</v>
      </c>
      <c r="N440" s="153"/>
      <c r="O440" s="152"/>
      <c r="P440" s="154"/>
      <c r="Q440" s="361"/>
      <c r="R440" s="154"/>
      <c r="S440" s="153"/>
      <c r="T440" s="152"/>
      <c r="U440" s="152"/>
      <c r="V440" s="152"/>
      <c r="W440" s="158"/>
      <c r="X440" s="158"/>
    </row>
    <row r="441" spans="2:24">
      <c r="B441" s="811"/>
      <c r="C441" s="814"/>
      <c r="D441" s="161">
        <v>5</v>
      </c>
      <c r="E441" s="152"/>
      <c r="F441" s="153"/>
      <c r="G441" s="152"/>
      <c r="H441" s="152"/>
      <c r="I441" s="162" t="e">
        <f t="shared" si="103"/>
        <v>#DIV/0!</v>
      </c>
      <c r="J441" s="152"/>
      <c r="K441" s="162" t="e">
        <f t="shared" si="104"/>
        <v>#DIV/0!</v>
      </c>
      <c r="L441" s="153"/>
      <c r="M441" s="163" t="e">
        <f t="shared" si="105"/>
        <v>#DIV/0!</v>
      </c>
      <c r="N441" s="153"/>
      <c r="O441" s="152"/>
      <c r="P441" s="154"/>
      <c r="Q441" s="361"/>
      <c r="R441" s="154"/>
      <c r="S441" s="153"/>
      <c r="T441" s="152"/>
      <c r="U441" s="152"/>
      <c r="V441" s="152"/>
      <c r="W441" s="158"/>
      <c r="X441" s="158"/>
    </row>
    <row r="442" spans="2:24">
      <c r="B442" s="811"/>
      <c r="C442" s="814"/>
      <c r="D442" s="161">
        <v>6</v>
      </c>
      <c r="E442" s="152"/>
      <c r="F442" s="153"/>
      <c r="G442" s="152"/>
      <c r="H442" s="152"/>
      <c r="I442" s="162" t="e">
        <f t="shared" si="103"/>
        <v>#DIV/0!</v>
      </c>
      <c r="J442" s="152"/>
      <c r="K442" s="162" t="e">
        <f t="shared" si="104"/>
        <v>#DIV/0!</v>
      </c>
      <c r="L442" s="153"/>
      <c r="M442" s="163" t="e">
        <f t="shared" si="105"/>
        <v>#DIV/0!</v>
      </c>
      <c r="N442" s="153"/>
      <c r="O442" s="152"/>
      <c r="P442" s="154"/>
      <c r="Q442" s="361"/>
      <c r="R442" s="154"/>
      <c r="S442" s="153"/>
      <c r="T442" s="152"/>
      <c r="U442" s="152"/>
      <c r="V442" s="152"/>
      <c r="W442" s="158"/>
      <c r="X442" s="158"/>
    </row>
    <row r="443" spans="2:24">
      <c r="B443" s="811"/>
      <c r="C443" s="814"/>
      <c r="D443" s="161">
        <v>7</v>
      </c>
      <c r="E443" s="152"/>
      <c r="F443" s="153"/>
      <c r="G443" s="152"/>
      <c r="H443" s="152"/>
      <c r="I443" s="162" t="e">
        <f t="shared" si="103"/>
        <v>#DIV/0!</v>
      </c>
      <c r="J443" s="152"/>
      <c r="K443" s="162" t="e">
        <f t="shared" si="104"/>
        <v>#DIV/0!</v>
      </c>
      <c r="L443" s="153"/>
      <c r="M443" s="163" t="e">
        <f t="shared" si="105"/>
        <v>#DIV/0!</v>
      </c>
      <c r="N443" s="153"/>
      <c r="O443" s="152"/>
      <c r="P443" s="154"/>
      <c r="Q443" s="361"/>
      <c r="R443" s="154"/>
      <c r="S443" s="153"/>
      <c r="T443" s="152"/>
      <c r="U443" s="152"/>
      <c r="V443" s="152"/>
      <c r="W443" s="158"/>
      <c r="X443" s="158"/>
    </row>
    <row r="444" spans="2:24">
      <c r="B444" s="811"/>
      <c r="C444" s="814"/>
      <c r="D444" s="161">
        <v>8</v>
      </c>
      <c r="E444" s="152"/>
      <c r="F444" s="153"/>
      <c r="G444" s="152"/>
      <c r="H444" s="152"/>
      <c r="I444" s="162" t="e">
        <f t="shared" si="103"/>
        <v>#DIV/0!</v>
      </c>
      <c r="J444" s="152"/>
      <c r="K444" s="162" t="e">
        <f t="shared" si="104"/>
        <v>#DIV/0!</v>
      </c>
      <c r="L444" s="153"/>
      <c r="M444" s="163" t="e">
        <f t="shared" si="105"/>
        <v>#DIV/0!</v>
      </c>
      <c r="N444" s="153"/>
      <c r="O444" s="152"/>
      <c r="P444" s="154"/>
      <c r="Q444" s="361"/>
      <c r="R444" s="154"/>
      <c r="S444" s="153"/>
      <c r="T444" s="152"/>
      <c r="U444" s="152"/>
      <c r="V444" s="152"/>
      <c r="W444" s="158"/>
      <c r="X444" s="158"/>
    </row>
    <row r="445" spans="2:24">
      <c r="B445" s="811"/>
      <c r="C445" s="814"/>
      <c r="D445" s="161">
        <v>9</v>
      </c>
      <c r="E445" s="152"/>
      <c r="F445" s="153"/>
      <c r="G445" s="152"/>
      <c r="H445" s="152"/>
      <c r="I445" s="162" t="e">
        <f t="shared" si="103"/>
        <v>#DIV/0!</v>
      </c>
      <c r="J445" s="152"/>
      <c r="K445" s="162" t="e">
        <f t="shared" si="104"/>
        <v>#DIV/0!</v>
      </c>
      <c r="L445" s="153"/>
      <c r="M445" s="163" t="e">
        <f t="shared" si="105"/>
        <v>#DIV/0!</v>
      </c>
      <c r="N445" s="153"/>
      <c r="O445" s="152"/>
      <c r="P445" s="154"/>
      <c r="Q445" s="361"/>
      <c r="R445" s="154"/>
      <c r="S445" s="153"/>
      <c r="T445" s="152"/>
      <c r="U445" s="152"/>
      <c r="V445" s="152"/>
      <c r="W445" s="158"/>
      <c r="X445" s="158"/>
    </row>
    <row r="446" spans="2:24">
      <c r="B446" s="812"/>
      <c r="C446" s="815"/>
      <c r="D446" s="161">
        <v>10</v>
      </c>
      <c r="E446" s="152"/>
      <c r="F446" s="153"/>
      <c r="G446" s="152"/>
      <c r="H446" s="152"/>
      <c r="I446" s="162" t="e">
        <f t="shared" si="103"/>
        <v>#DIV/0!</v>
      </c>
      <c r="J446" s="152"/>
      <c r="K446" s="162" t="e">
        <f t="shared" si="104"/>
        <v>#DIV/0!</v>
      </c>
      <c r="L446" s="153"/>
      <c r="M446" s="163" t="e">
        <f t="shared" si="105"/>
        <v>#DIV/0!</v>
      </c>
      <c r="N446" s="153"/>
      <c r="O446" s="152"/>
      <c r="P446" s="154"/>
      <c r="Q446" s="361"/>
      <c r="R446" s="154"/>
      <c r="S446" s="153"/>
      <c r="T446" s="152"/>
      <c r="U446" s="152"/>
      <c r="V446" s="152"/>
      <c r="W446" s="158"/>
      <c r="X446" s="158"/>
    </row>
    <row r="447" spans="2:24">
      <c r="B447" s="810">
        <f t="shared" si="106"/>
        <v>46002</v>
      </c>
      <c r="C447" s="813" t="str">
        <f t="shared" ref="C447" si="109">CHOOSE(WEEKDAY(B447,2),"一","二","三","四","五","六","日")</f>
        <v>四</v>
      </c>
      <c r="D447" s="161">
        <v>1</v>
      </c>
      <c r="E447" s="152"/>
      <c r="F447" s="153"/>
      <c r="G447" s="152"/>
      <c r="H447" s="152"/>
      <c r="I447" s="162" t="e">
        <f t="shared" si="103"/>
        <v>#DIV/0!</v>
      </c>
      <c r="J447" s="152"/>
      <c r="K447" s="162" t="e">
        <f t="shared" si="104"/>
        <v>#DIV/0!</v>
      </c>
      <c r="L447" s="153"/>
      <c r="M447" s="163" t="e">
        <f t="shared" si="105"/>
        <v>#DIV/0!</v>
      </c>
      <c r="N447" s="153"/>
      <c r="O447" s="152"/>
      <c r="P447" s="154"/>
      <c r="Q447" s="361"/>
      <c r="R447" s="154"/>
      <c r="S447" s="153"/>
      <c r="T447" s="152"/>
      <c r="U447" s="152"/>
      <c r="V447" s="152"/>
      <c r="W447" s="158"/>
      <c r="X447" s="158"/>
    </row>
    <row r="448" spans="2:24">
      <c r="B448" s="811"/>
      <c r="C448" s="814"/>
      <c r="D448" s="161">
        <v>2</v>
      </c>
      <c r="E448" s="152"/>
      <c r="F448" s="153"/>
      <c r="G448" s="152"/>
      <c r="H448" s="152"/>
      <c r="I448" s="162" t="e">
        <f t="shared" si="103"/>
        <v>#DIV/0!</v>
      </c>
      <c r="J448" s="152"/>
      <c r="K448" s="162" t="e">
        <f t="shared" si="104"/>
        <v>#DIV/0!</v>
      </c>
      <c r="L448" s="153"/>
      <c r="M448" s="163" t="e">
        <f t="shared" si="105"/>
        <v>#DIV/0!</v>
      </c>
      <c r="N448" s="153"/>
      <c r="O448" s="152"/>
      <c r="P448" s="154"/>
      <c r="Q448" s="361"/>
      <c r="R448" s="154"/>
      <c r="S448" s="153"/>
      <c r="T448" s="152"/>
      <c r="U448" s="152"/>
      <c r="V448" s="152"/>
      <c r="W448" s="158"/>
      <c r="X448" s="158"/>
    </row>
    <row r="449" spans="2:24">
      <c r="B449" s="811"/>
      <c r="C449" s="814"/>
      <c r="D449" s="161">
        <v>3</v>
      </c>
      <c r="E449" s="152"/>
      <c r="F449" s="153"/>
      <c r="G449" s="152"/>
      <c r="H449" s="152"/>
      <c r="I449" s="162" t="e">
        <f t="shared" si="103"/>
        <v>#DIV/0!</v>
      </c>
      <c r="J449" s="152"/>
      <c r="K449" s="162" t="e">
        <f t="shared" si="104"/>
        <v>#DIV/0!</v>
      </c>
      <c r="L449" s="153"/>
      <c r="M449" s="163" t="e">
        <f t="shared" si="105"/>
        <v>#DIV/0!</v>
      </c>
      <c r="N449" s="153"/>
      <c r="O449" s="152"/>
      <c r="P449" s="154"/>
      <c r="Q449" s="361"/>
      <c r="R449" s="154"/>
      <c r="S449" s="153"/>
      <c r="T449" s="152"/>
      <c r="U449" s="152"/>
      <c r="V449" s="152"/>
      <c r="W449" s="158"/>
      <c r="X449" s="158"/>
    </row>
    <row r="450" spans="2:24">
      <c r="B450" s="811"/>
      <c r="C450" s="814"/>
      <c r="D450" s="161">
        <v>4</v>
      </c>
      <c r="E450" s="152"/>
      <c r="F450" s="153"/>
      <c r="G450" s="152"/>
      <c r="H450" s="152"/>
      <c r="I450" s="162" t="e">
        <f t="shared" si="103"/>
        <v>#DIV/0!</v>
      </c>
      <c r="J450" s="152"/>
      <c r="K450" s="162" t="e">
        <f t="shared" si="104"/>
        <v>#DIV/0!</v>
      </c>
      <c r="L450" s="153"/>
      <c r="M450" s="163" t="e">
        <f t="shared" si="105"/>
        <v>#DIV/0!</v>
      </c>
      <c r="N450" s="153"/>
      <c r="O450" s="152"/>
      <c r="P450" s="154"/>
      <c r="Q450" s="361"/>
      <c r="R450" s="154"/>
      <c r="S450" s="153"/>
      <c r="T450" s="152"/>
      <c r="U450" s="152"/>
      <c r="V450" s="152"/>
      <c r="W450" s="158"/>
      <c r="X450" s="158"/>
    </row>
    <row r="451" spans="2:24">
      <c r="B451" s="811"/>
      <c r="C451" s="814"/>
      <c r="D451" s="161">
        <v>5</v>
      </c>
      <c r="E451" s="152"/>
      <c r="F451" s="153"/>
      <c r="G451" s="152"/>
      <c r="H451" s="152"/>
      <c r="I451" s="162" t="e">
        <f t="shared" si="103"/>
        <v>#DIV/0!</v>
      </c>
      <c r="J451" s="152"/>
      <c r="K451" s="162" t="e">
        <f t="shared" si="104"/>
        <v>#DIV/0!</v>
      </c>
      <c r="L451" s="153"/>
      <c r="M451" s="163" t="e">
        <f t="shared" si="105"/>
        <v>#DIV/0!</v>
      </c>
      <c r="N451" s="153"/>
      <c r="O451" s="152"/>
      <c r="P451" s="154"/>
      <c r="Q451" s="361"/>
      <c r="R451" s="154"/>
      <c r="S451" s="153"/>
      <c r="T451" s="152"/>
      <c r="U451" s="152"/>
      <c r="V451" s="152"/>
      <c r="W451" s="158"/>
      <c r="X451" s="158"/>
    </row>
    <row r="452" spans="2:24">
      <c r="B452" s="811"/>
      <c r="C452" s="814"/>
      <c r="D452" s="161">
        <v>6</v>
      </c>
      <c r="E452" s="152"/>
      <c r="F452" s="153"/>
      <c r="G452" s="152"/>
      <c r="H452" s="152"/>
      <c r="I452" s="162" t="e">
        <f t="shared" si="103"/>
        <v>#DIV/0!</v>
      </c>
      <c r="J452" s="152"/>
      <c r="K452" s="162" t="e">
        <f t="shared" si="104"/>
        <v>#DIV/0!</v>
      </c>
      <c r="L452" s="153"/>
      <c r="M452" s="163" t="e">
        <f t="shared" si="105"/>
        <v>#DIV/0!</v>
      </c>
      <c r="N452" s="153"/>
      <c r="O452" s="152"/>
      <c r="P452" s="154"/>
      <c r="Q452" s="361"/>
      <c r="R452" s="154"/>
      <c r="S452" s="153"/>
      <c r="T452" s="152"/>
      <c r="U452" s="152"/>
      <c r="V452" s="152"/>
      <c r="W452" s="158"/>
      <c r="X452" s="158"/>
    </row>
    <row r="453" spans="2:24">
      <c r="B453" s="811"/>
      <c r="C453" s="814"/>
      <c r="D453" s="161">
        <v>7</v>
      </c>
      <c r="E453" s="152"/>
      <c r="F453" s="153"/>
      <c r="G453" s="152"/>
      <c r="H453" s="152"/>
      <c r="I453" s="162" t="e">
        <f t="shared" si="103"/>
        <v>#DIV/0!</v>
      </c>
      <c r="J453" s="152"/>
      <c r="K453" s="162" t="e">
        <f t="shared" si="104"/>
        <v>#DIV/0!</v>
      </c>
      <c r="L453" s="153"/>
      <c r="M453" s="163" t="e">
        <f t="shared" si="105"/>
        <v>#DIV/0!</v>
      </c>
      <c r="N453" s="153"/>
      <c r="O453" s="152"/>
      <c r="P453" s="154"/>
      <c r="Q453" s="361"/>
      <c r="R453" s="154"/>
      <c r="S453" s="153"/>
      <c r="T453" s="152"/>
      <c r="U453" s="152"/>
      <c r="V453" s="152"/>
      <c r="W453" s="158"/>
      <c r="X453" s="158"/>
    </row>
    <row r="454" spans="2:24">
      <c r="B454" s="811"/>
      <c r="C454" s="814"/>
      <c r="D454" s="161">
        <v>8</v>
      </c>
      <c r="E454" s="152"/>
      <c r="F454" s="153"/>
      <c r="G454" s="152"/>
      <c r="H454" s="152"/>
      <c r="I454" s="162" t="e">
        <f t="shared" si="103"/>
        <v>#DIV/0!</v>
      </c>
      <c r="J454" s="152"/>
      <c r="K454" s="162" t="e">
        <f t="shared" si="104"/>
        <v>#DIV/0!</v>
      </c>
      <c r="L454" s="153"/>
      <c r="M454" s="163" t="e">
        <f t="shared" si="105"/>
        <v>#DIV/0!</v>
      </c>
      <c r="N454" s="153"/>
      <c r="O454" s="152"/>
      <c r="P454" s="154"/>
      <c r="Q454" s="361"/>
      <c r="R454" s="154"/>
      <c r="S454" s="153"/>
      <c r="T454" s="152"/>
      <c r="U454" s="152"/>
      <c r="V454" s="152"/>
      <c r="W454" s="158"/>
      <c r="X454" s="158"/>
    </row>
    <row r="455" spans="2:24">
      <c r="B455" s="811"/>
      <c r="C455" s="814"/>
      <c r="D455" s="161">
        <v>9</v>
      </c>
      <c r="E455" s="152"/>
      <c r="F455" s="153"/>
      <c r="G455" s="152"/>
      <c r="H455" s="152"/>
      <c r="I455" s="162" t="e">
        <f t="shared" si="103"/>
        <v>#DIV/0!</v>
      </c>
      <c r="J455" s="152"/>
      <c r="K455" s="162" t="e">
        <f t="shared" si="104"/>
        <v>#DIV/0!</v>
      </c>
      <c r="L455" s="153"/>
      <c r="M455" s="163" t="e">
        <f t="shared" si="105"/>
        <v>#DIV/0!</v>
      </c>
      <c r="N455" s="153"/>
      <c r="O455" s="152"/>
      <c r="P455" s="154"/>
      <c r="Q455" s="361"/>
      <c r="R455" s="154"/>
      <c r="S455" s="153"/>
      <c r="T455" s="152"/>
      <c r="U455" s="152"/>
      <c r="V455" s="152"/>
      <c r="W455" s="158"/>
      <c r="X455" s="158"/>
    </row>
    <row r="456" spans="2:24">
      <c r="B456" s="812"/>
      <c r="C456" s="815"/>
      <c r="D456" s="161">
        <v>10</v>
      </c>
      <c r="E456" s="152"/>
      <c r="F456" s="153"/>
      <c r="G456" s="152"/>
      <c r="H456" s="152"/>
      <c r="I456" s="162" t="e">
        <f t="shared" si="103"/>
        <v>#DIV/0!</v>
      </c>
      <c r="J456" s="152"/>
      <c r="K456" s="162" t="e">
        <f t="shared" si="104"/>
        <v>#DIV/0!</v>
      </c>
      <c r="L456" s="153"/>
      <c r="M456" s="163" t="e">
        <f t="shared" si="105"/>
        <v>#DIV/0!</v>
      </c>
      <c r="N456" s="153"/>
      <c r="O456" s="152"/>
      <c r="P456" s="154"/>
      <c r="Q456" s="361"/>
      <c r="R456" s="154"/>
      <c r="S456" s="153"/>
      <c r="T456" s="152"/>
      <c r="U456" s="152"/>
      <c r="V456" s="152"/>
      <c r="W456" s="158"/>
      <c r="X456" s="158"/>
    </row>
    <row r="457" spans="2:24">
      <c r="B457" s="810">
        <f t="shared" ref="B457:B467" si="110">B447+1</f>
        <v>46003</v>
      </c>
      <c r="C457" s="813" t="str">
        <f t="shared" ref="C457" si="111">CHOOSE(WEEKDAY(B457,2),"一","二","三","四","五","六","日")</f>
        <v>五</v>
      </c>
      <c r="D457" s="161">
        <v>1</v>
      </c>
      <c r="E457" s="152"/>
      <c r="F457" s="153"/>
      <c r="G457" s="152"/>
      <c r="H457" s="152"/>
      <c r="I457" s="162" t="e">
        <f t="shared" ref="I457:I476" si="112">H457/G457</f>
        <v>#DIV/0!</v>
      </c>
      <c r="J457" s="152"/>
      <c r="K457" s="162" t="e">
        <f t="shared" ref="K457:K476" si="113">J457/G457</f>
        <v>#DIV/0!</v>
      </c>
      <c r="L457" s="153"/>
      <c r="M457" s="163" t="e">
        <f t="shared" ref="M457:M476" si="114">(H457+J457)/G457</f>
        <v>#DIV/0!</v>
      </c>
      <c r="N457" s="153"/>
      <c r="O457" s="152"/>
      <c r="P457" s="154"/>
      <c r="Q457" s="361"/>
      <c r="R457" s="154"/>
      <c r="S457" s="153"/>
      <c r="T457" s="152"/>
      <c r="U457" s="152"/>
      <c r="V457" s="152"/>
      <c r="W457" s="158"/>
      <c r="X457" s="158"/>
    </row>
    <row r="458" spans="2:24">
      <c r="B458" s="811"/>
      <c r="C458" s="814"/>
      <c r="D458" s="161">
        <v>2</v>
      </c>
      <c r="E458" s="152"/>
      <c r="F458" s="153"/>
      <c r="G458" s="152"/>
      <c r="H458" s="152"/>
      <c r="I458" s="162" t="e">
        <f t="shared" si="112"/>
        <v>#DIV/0!</v>
      </c>
      <c r="J458" s="152"/>
      <c r="K458" s="162" t="e">
        <f t="shared" si="113"/>
        <v>#DIV/0!</v>
      </c>
      <c r="L458" s="153"/>
      <c r="M458" s="163" t="e">
        <f t="shared" si="114"/>
        <v>#DIV/0!</v>
      </c>
      <c r="N458" s="153"/>
      <c r="O458" s="152"/>
      <c r="P458" s="154"/>
      <c r="Q458" s="361"/>
      <c r="R458" s="154"/>
      <c r="S458" s="153"/>
      <c r="T458" s="152"/>
      <c r="U458" s="152"/>
      <c r="V458" s="152"/>
      <c r="W458" s="158"/>
      <c r="X458" s="158"/>
    </row>
    <row r="459" spans="2:24">
      <c r="B459" s="811"/>
      <c r="C459" s="814"/>
      <c r="D459" s="161">
        <v>3</v>
      </c>
      <c r="E459" s="152"/>
      <c r="F459" s="153"/>
      <c r="G459" s="152"/>
      <c r="H459" s="152"/>
      <c r="I459" s="162" t="e">
        <f t="shared" si="112"/>
        <v>#DIV/0!</v>
      </c>
      <c r="J459" s="152"/>
      <c r="K459" s="162" t="e">
        <f t="shared" si="113"/>
        <v>#DIV/0!</v>
      </c>
      <c r="L459" s="153"/>
      <c r="M459" s="163" t="e">
        <f t="shared" si="114"/>
        <v>#DIV/0!</v>
      </c>
      <c r="N459" s="153"/>
      <c r="O459" s="152"/>
      <c r="P459" s="154"/>
      <c r="Q459" s="361"/>
      <c r="R459" s="154"/>
      <c r="S459" s="153"/>
      <c r="T459" s="152"/>
      <c r="U459" s="152"/>
      <c r="V459" s="152"/>
      <c r="W459" s="158"/>
      <c r="X459" s="158"/>
    </row>
    <row r="460" spans="2:24">
      <c r="B460" s="811"/>
      <c r="C460" s="814"/>
      <c r="D460" s="161">
        <v>4</v>
      </c>
      <c r="E460" s="152"/>
      <c r="F460" s="153"/>
      <c r="G460" s="152"/>
      <c r="H460" s="152"/>
      <c r="I460" s="162" t="e">
        <f t="shared" si="112"/>
        <v>#DIV/0!</v>
      </c>
      <c r="J460" s="152"/>
      <c r="K460" s="162" t="e">
        <f t="shared" si="113"/>
        <v>#DIV/0!</v>
      </c>
      <c r="L460" s="153"/>
      <c r="M460" s="163" t="e">
        <f t="shared" si="114"/>
        <v>#DIV/0!</v>
      </c>
      <c r="N460" s="153"/>
      <c r="O460" s="152"/>
      <c r="P460" s="154"/>
      <c r="Q460" s="361"/>
      <c r="R460" s="154"/>
      <c r="S460" s="153"/>
      <c r="T460" s="152"/>
      <c r="U460" s="152"/>
      <c r="V460" s="152"/>
      <c r="W460" s="158"/>
      <c r="X460" s="158"/>
    </row>
    <row r="461" spans="2:24">
      <c r="B461" s="811"/>
      <c r="C461" s="814"/>
      <c r="D461" s="161">
        <v>5</v>
      </c>
      <c r="E461" s="152"/>
      <c r="F461" s="153"/>
      <c r="G461" s="152"/>
      <c r="H461" s="152"/>
      <c r="I461" s="162" t="e">
        <f t="shared" si="112"/>
        <v>#DIV/0!</v>
      </c>
      <c r="J461" s="152"/>
      <c r="K461" s="162" t="e">
        <f t="shared" si="113"/>
        <v>#DIV/0!</v>
      </c>
      <c r="L461" s="153"/>
      <c r="M461" s="163" t="e">
        <f t="shared" si="114"/>
        <v>#DIV/0!</v>
      </c>
      <c r="N461" s="153"/>
      <c r="O461" s="152"/>
      <c r="P461" s="154"/>
      <c r="Q461" s="361"/>
      <c r="R461" s="154"/>
      <c r="S461" s="153"/>
      <c r="T461" s="152"/>
      <c r="U461" s="152"/>
      <c r="V461" s="152"/>
      <c r="W461" s="158"/>
      <c r="X461" s="158"/>
    </row>
    <row r="462" spans="2:24">
      <c r="B462" s="811"/>
      <c r="C462" s="814"/>
      <c r="D462" s="161">
        <v>6</v>
      </c>
      <c r="E462" s="152"/>
      <c r="F462" s="153"/>
      <c r="G462" s="152"/>
      <c r="H462" s="152"/>
      <c r="I462" s="162" t="e">
        <f t="shared" si="112"/>
        <v>#DIV/0!</v>
      </c>
      <c r="J462" s="152"/>
      <c r="K462" s="162" t="e">
        <f t="shared" si="113"/>
        <v>#DIV/0!</v>
      </c>
      <c r="L462" s="153"/>
      <c r="M462" s="163" t="e">
        <f t="shared" si="114"/>
        <v>#DIV/0!</v>
      </c>
      <c r="N462" s="153"/>
      <c r="O462" s="152"/>
      <c r="P462" s="154"/>
      <c r="Q462" s="361"/>
      <c r="R462" s="154"/>
      <c r="S462" s="153"/>
      <c r="T462" s="152"/>
      <c r="U462" s="152"/>
      <c r="V462" s="152"/>
      <c r="W462" s="158"/>
      <c r="X462" s="158"/>
    </row>
    <row r="463" spans="2:24">
      <c r="B463" s="811"/>
      <c r="C463" s="814"/>
      <c r="D463" s="161">
        <v>7</v>
      </c>
      <c r="E463" s="152"/>
      <c r="F463" s="153"/>
      <c r="G463" s="152"/>
      <c r="H463" s="152"/>
      <c r="I463" s="162" t="e">
        <f t="shared" si="112"/>
        <v>#DIV/0!</v>
      </c>
      <c r="J463" s="152"/>
      <c r="K463" s="162" t="e">
        <f t="shared" si="113"/>
        <v>#DIV/0!</v>
      </c>
      <c r="L463" s="153"/>
      <c r="M463" s="163" t="e">
        <f t="shared" si="114"/>
        <v>#DIV/0!</v>
      </c>
      <c r="N463" s="153"/>
      <c r="O463" s="152"/>
      <c r="P463" s="154"/>
      <c r="Q463" s="361"/>
      <c r="R463" s="154"/>
      <c r="S463" s="153"/>
      <c r="T463" s="152"/>
      <c r="U463" s="152"/>
      <c r="V463" s="152"/>
      <c r="W463" s="158"/>
      <c r="X463" s="158"/>
    </row>
    <row r="464" spans="2:24">
      <c r="B464" s="811"/>
      <c r="C464" s="814"/>
      <c r="D464" s="161">
        <v>8</v>
      </c>
      <c r="E464" s="152"/>
      <c r="F464" s="153"/>
      <c r="G464" s="152"/>
      <c r="H464" s="152"/>
      <c r="I464" s="162" t="e">
        <f t="shared" si="112"/>
        <v>#DIV/0!</v>
      </c>
      <c r="J464" s="152"/>
      <c r="K464" s="162" t="e">
        <f t="shared" si="113"/>
        <v>#DIV/0!</v>
      </c>
      <c r="L464" s="153"/>
      <c r="M464" s="163" t="e">
        <f t="shared" si="114"/>
        <v>#DIV/0!</v>
      </c>
      <c r="N464" s="153"/>
      <c r="O464" s="152"/>
      <c r="P464" s="154"/>
      <c r="Q464" s="361"/>
      <c r="R464" s="154"/>
      <c r="S464" s="153"/>
      <c r="T464" s="152"/>
      <c r="U464" s="152"/>
      <c r="V464" s="152"/>
      <c r="W464" s="158"/>
      <c r="X464" s="158"/>
    </row>
    <row r="465" spans="2:24">
      <c r="B465" s="811"/>
      <c r="C465" s="814"/>
      <c r="D465" s="161">
        <v>9</v>
      </c>
      <c r="E465" s="152"/>
      <c r="F465" s="153"/>
      <c r="G465" s="152"/>
      <c r="H465" s="152"/>
      <c r="I465" s="162" t="e">
        <f t="shared" si="112"/>
        <v>#DIV/0!</v>
      </c>
      <c r="J465" s="152"/>
      <c r="K465" s="162" t="e">
        <f t="shared" si="113"/>
        <v>#DIV/0!</v>
      </c>
      <c r="L465" s="153"/>
      <c r="M465" s="163" t="e">
        <f t="shared" si="114"/>
        <v>#DIV/0!</v>
      </c>
      <c r="N465" s="153"/>
      <c r="O465" s="152"/>
      <c r="P465" s="154"/>
      <c r="Q465" s="361"/>
      <c r="R465" s="154"/>
      <c r="S465" s="153"/>
      <c r="T465" s="152"/>
      <c r="U465" s="152"/>
      <c r="V465" s="152"/>
      <c r="W465" s="158"/>
      <c r="X465" s="158"/>
    </row>
    <row r="466" spans="2:24">
      <c r="B466" s="812"/>
      <c r="C466" s="815"/>
      <c r="D466" s="161">
        <v>10</v>
      </c>
      <c r="E466" s="152"/>
      <c r="F466" s="153"/>
      <c r="G466" s="152"/>
      <c r="H466" s="152"/>
      <c r="I466" s="162" t="e">
        <f t="shared" si="112"/>
        <v>#DIV/0!</v>
      </c>
      <c r="J466" s="152"/>
      <c r="K466" s="162" t="e">
        <f t="shared" si="113"/>
        <v>#DIV/0!</v>
      </c>
      <c r="L466" s="153"/>
      <c r="M466" s="163" t="e">
        <f t="shared" si="114"/>
        <v>#DIV/0!</v>
      </c>
      <c r="N466" s="153"/>
      <c r="O466" s="152"/>
      <c r="P466" s="154"/>
      <c r="Q466" s="361"/>
      <c r="R466" s="154"/>
      <c r="S466" s="153"/>
      <c r="T466" s="152"/>
      <c r="U466" s="152"/>
      <c r="V466" s="152"/>
      <c r="W466" s="158"/>
      <c r="X466" s="158"/>
    </row>
    <row r="467" spans="2:24">
      <c r="B467" s="810">
        <f t="shared" si="110"/>
        <v>46004</v>
      </c>
      <c r="C467" s="813" t="str">
        <f t="shared" ref="C467" si="115">CHOOSE(WEEKDAY(B467,2),"一","二","三","四","五","六","日")</f>
        <v>六</v>
      </c>
      <c r="D467" s="161">
        <v>1</v>
      </c>
      <c r="E467" s="152"/>
      <c r="F467" s="153"/>
      <c r="G467" s="152"/>
      <c r="H467" s="152"/>
      <c r="I467" s="162" t="e">
        <f t="shared" si="112"/>
        <v>#DIV/0!</v>
      </c>
      <c r="J467" s="152"/>
      <c r="K467" s="162" t="e">
        <f t="shared" si="113"/>
        <v>#DIV/0!</v>
      </c>
      <c r="L467" s="153"/>
      <c r="M467" s="163" t="e">
        <f t="shared" si="114"/>
        <v>#DIV/0!</v>
      </c>
      <c r="N467" s="153"/>
      <c r="O467" s="152"/>
      <c r="P467" s="154"/>
      <c r="Q467" s="361"/>
      <c r="R467" s="154"/>
      <c r="S467" s="153"/>
      <c r="T467" s="152"/>
      <c r="U467" s="152"/>
      <c r="V467" s="152"/>
      <c r="W467" s="158"/>
      <c r="X467" s="158"/>
    </row>
    <row r="468" spans="2:24">
      <c r="B468" s="811"/>
      <c r="C468" s="814"/>
      <c r="D468" s="161">
        <v>2</v>
      </c>
      <c r="E468" s="152"/>
      <c r="F468" s="153"/>
      <c r="G468" s="152"/>
      <c r="H468" s="152"/>
      <c r="I468" s="162" t="e">
        <f t="shared" si="112"/>
        <v>#DIV/0!</v>
      </c>
      <c r="J468" s="152"/>
      <c r="K468" s="162" t="e">
        <f t="shared" si="113"/>
        <v>#DIV/0!</v>
      </c>
      <c r="L468" s="153"/>
      <c r="M468" s="163" t="e">
        <f t="shared" si="114"/>
        <v>#DIV/0!</v>
      </c>
      <c r="N468" s="153"/>
      <c r="O468" s="152"/>
      <c r="P468" s="154"/>
      <c r="Q468" s="361"/>
      <c r="R468" s="154"/>
      <c r="S468" s="153"/>
      <c r="T468" s="152"/>
      <c r="U468" s="152"/>
      <c r="V468" s="152"/>
      <c r="W468" s="158"/>
      <c r="X468" s="158"/>
    </row>
    <row r="469" spans="2:24">
      <c r="B469" s="811"/>
      <c r="C469" s="814"/>
      <c r="D469" s="161">
        <v>3</v>
      </c>
      <c r="E469" s="152"/>
      <c r="F469" s="153"/>
      <c r="G469" s="152"/>
      <c r="H469" s="152"/>
      <c r="I469" s="162" t="e">
        <f t="shared" si="112"/>
        <v>#DIV/0!</v>
      </c>
      <c r="J469" s="152"/>
      <c r="K469" s="162" t="e">
        <f t="shared" si="113"/>
        <v>#DIV/0!</v>
      </c>
      <c r="L469" s="153"/>
      <c r="M469" s="163" t="e">
        <f t="shared" si="114"/>
        <v>#DIV/0!</v>
      </c>
      <c r="N469" s="153"/>
      <c r="O469" s="152"/>
      <c r="P469" s="154"/>
      <c r="Q469" s="361"/>
      <c r="R469" s="154"/>
      <c r="S469" s="153"/>
      <c r="T469" s="152"/>
      <c r="U469" s="152"/>
      <c r="V469" s="152"/>
      <c r="W469" s="158"/>
      <c r="X469" s="158"/>
    </row>
    <row r="470" spans="2:24">
      <c r="B470" s="811"/>
      <c r="C470" s="814"/>
      <c r="D470" s="161">
        <v>4</v>
      </c>
      <c r="E470" s="152"/>
      <c r="F470" s="153"/>
      <c r="G470" s="152"/>
      <c r="H470" s="152"/>
      <c r="I470" s="162" t="e">
        <f t="shared" si="112"/>
        <v>#DIV/0!</v>
      </c>
      <c r="J470" s="152"/>
      <c r="K470" s="162" t="e">
        <f t="shared" si="113"/>
        <v>#DIV/0!</v>
      </c>
      <c r="L470" s="153"/>
      <c r="M470" s="163" t="e">
        <f t="shared" si="114"/>
        <v>#DIV/0!</v>
      </c>
      <c r="N470" s="153"/>
      <c r="O470" s="152"/>
      <c r="P470" s="154"/>
      <c r="Q470" s="361"/>
      <c r="R470" s="154"/>
      <c r="S470" s="153"/>
      <c r="T470" s="152"/>
      <c r="U470" s="152"/>
      <c r="V470" s="152"/>
      <c r="W470" s="158"/>
      <c r="X470" s="158"/>
    </row>
    <row r="471" spans="2:24">
      <c r="B471" s="811"/>
      <c r="C471" s="814"/>
      <c r="D471" s="161">
        <v>5</v>
      </c>
      <c r="E471" s="152"/>
      <c r="F471" s="153"/>
      <c r="G471" s="152"/>
      <c r="H471" s="152"/>
      <c r="I471" s="162" t="e">
        <f t="shared" si="112"/>
        <v>#DIV/0!</v>
      </c>
      <c r="J471" s="152"/>
      <c r="K471" s="162" t="e">
        <f t="shared" si="113"/>
        <v>#DIV/0!</v>
      </c>
      <c r="L471" s="153"/>
      <c r="M471" s="163" t="e">
        <f t="shared" si="114"/>
        <v>#DIV/0!</v>
      </c>
      <c r="N471" s="153"/>
      <c r="O471" s="152"/>
      <c r="P471" s="154"/>
      <c r="Q471" s="361"/>
      <c r="R471" s="154"/>
      <c r="S471" s="153"/>
      <c r="T471" s="152"/>
      <c r="U471" s="152"/>
      <c r="V471" s="152"/>
      <c r="W471" s="158"/>
      <c r="X471" s="158"/>
    </row>
    <row r="472" spans="2:24">
      <c r="B472" s="811"/>
      <c r="C472" s="814"/>
      <c r="D472" s="161">
        <v>6</v>
      </c>
      <c r="E472" s="152"/>
      <c r="F472" s="153"/>
      <c r="G472" s="152"/>
      <c r="H472" s="152"/>
      <c r="I472" s="162" t="e">
        <f t="shared" si="112"/>
        <v>#DIV/0!</v>
      </c>
      <c r="J472" s="152"/>
      <c r="K472" s="162" t="e">
        <f t="shared" si="113"/>
        <v>#DIV/0!</v>
      </c>
      <c r="L472" s="153"/>
      <c r="M472" s="163" t="e">
        <f t="shared" si="114"/>
        <v>#DIV/0!</v>
      </c>
      <c r="N472" s="153"/>
      <c r="O472" s="152"/>
      <c r="P472" s="154"/>
      <c r="Q472" s="361"/>
      <c r="R472" s="154"/>
      <c r="S472" s="153"/>
      <c r="T472" s="152"/>
      <c r="U472" s="152"/>
      <c r="V472" s="152"/>
      <c r="W472" s="158"/>
      <c r="X472" s="158"/>
    </row>
    <row r="473" spans="2:24">
      <c r="B473" s="811"/>
      <c r="C473" s="814"/>
      <c r="D473" s="161">
        <v>7</v>
      </c>
      <c r="E473" s="152"/>
      <c r="F473" s="153"/>
      <c r="G473" s="152"/>
      <c r="H473" s="152"/>
      <c r="I473" s="162" t="e">
        <f t="shared" si="112"/>
        <v>#DIV/0!</v>
      </c>
      <c r="J473" s="152"/>
      <c r="K473" s="162" t="e">
        <f t="shared" si="113"/>
        <v>#DIV/0!</v>
      </c>
      <c r="L473" s="153"/>
      <c r="M473" s="163" t="e">
        <f t="shared" si="114"/>
        <v>#DIV/0!</v>
      </c>
      <c r="N473" s="153"/>
      <c r="O473" s="152"/>
      <c r="P473" s="154"/>
      <c r="Q473" s="361"/>
      <c r="R473" s="154"/>
      <c r="S473" s="153"/>
      <c r="T473" s="152"/>
      <c r="U473" s="152"/>
      <c r="V473" s="152"/>
      <c r="W473" s="158"/>
      <c r="X473" s="158"/>
    </row>
    <row r="474" spans="2:24">
      <c r="B474" s="811"/>
      <c r="C474" s="814"/>
      <c r="D474" s="161">
        <v>8</v>
      </c>
      <c r="E474" s="152"/>
      <c r="F474" s="153"/>
      <c r="G474" s="152"/>
      <c r="H474" s="152"/>
      <c r="I474" s="162" t="e">
        <f t="shared" si="112"/>
        <v>#DIV/0!</v>
      </c>
      <c r="J474" s="152"/>
      <c r="K474" s="162" t="e">
        <f t="shared" si="113"/>
        <v>#DIV/0!</v>
      </c>
      <c r="L474" s="153"/>
      <c r="M474" s="163" t="e">
        <f t="shared" si="114"/>
        <v>#DIV/0!</v>
      </c>
      <c r="N474" s="153"/>
      <c r="O474" s="152"/>
      <c r="P474" s="154"/>
      <c r="Q474" s="361"/>
      <c r="R474" s="154"/>
      <c r="S474" s="153"/>
      <c r="T474" s="152"/>
      <c r="U474" s="152"/>
      <c r="V474" s="152"/>
      <c r="W474" s="158"/>
      <c r="X474" s="158"/>
    </row>
    <row r="475" spans="2:24">
      <c r="B475" s="811"/>
      <c r="C475" s="814"/>
      <c r="D475" s="161">
        <v>9</v>
      </c>
      <c r="E475" s="152"/>
      <c r="F475" s="153"/>
      <c r="G475" s="152"/>
      <c r="H475" s="152"/>
      <c r="I475" s="162" t="e">
        <f t="shared" si="112"/>
        <v>#DIV/0!</v>
      </c>
      <c r="J475" s="152"/>
      <c r="K475" s="162" t="e">
        <f t="shared" si="113"/>
        <v>#DIV/0!</v>
      </c>
      <c r="L475" s="153"/>
      <c r="M475" s="163" t="e">
        <f t="shared" si="114"/>
        <v>#DIV/0!</v>
      </c>
      <c r="N475" s="153"/>
      <c r="O475" s="152"/>
      <c r="P475" s="154"/>
      <c r="Q475" s="361"/>
      <c r="R475" s="154"/>
      <c r="S475" s="153"/>
      <c r="T475" s="152"/>
      <c r="U475" s="152"/>
      <c r="V475" s="152"/>
      <c r="W475" s="158"/>
      <c r="X475" s="158"/>
    </row>
    <row r="476" spans="2:24">
      <c r="B476" s="812"/>
      <c r="C476" s="815"/>
      <c r="D476" s="161">
        <v>10</v>
      </c>
      <c r="E476" s="152"/>
      <c r="F476" s="153"/>
      <c r="G476" s="152"/>
      <c r="H476" s="152"/>
      <c r="I476" s="162" t="e">
        <f t="shared" si="112"/>
        <v>#DIV/0!</v>
      </c>
      <c r="J476" s="152"/>
      <c r="K476" s="162" t="e">
        <f t="shared" si="113"/>
        <v>#DIV/0!</v>
      </c>
      <c r="L476" s="153"/>
      <c r="M476" s="163" t="e">
        <f t="shared" si="114"/>
        <v>#DIV/0!</v>
      </c>
      <c r="N476" s="153"/>
      <c r="O476" s="152"/>
      <c r="P476" s="154"/>
      <c r="Q476" s="361"/>
      <c r="R476" s="154"/>
      <c r="S476" s="153"/>
      <c r="T476" s="152"/>
      <c r="U476" s="152"/>
      <c r="V476" s="152"/>
      <c r="W476" s="158"/>
      <c r="X476" s="158"/>
    </row>
    <row r="477" spans="2:24">
      <c r="B477" s="810">
        <f t="shared" ref="B477:B487" si="116">B467+1</f>
        <v>46005</v>
      </c>
      <c r="C477" s="813" t="str">
        <f t="shared" ref="C477" si="117">CHOOSE(WEEKDAY(B477,2),"一","二","三","四","五","六","日")</f>
        <v>日</v>
      </c>
      <c r="D477" s="161">
        <v>1</v>
      </c>
      <c r="E477" s="152"/>
      <c r="F477" s="153"/>
      <c r="G477" s="152"/>
      <c r="H477" s="152"/>
      <c r="I477" s="162" t="e">
        <f t="shared" ref="I477:I496" si="118">H477/G477</f>
        <v>#DIV/0!</v>
      </c>
      <c r="J477" s="152"/>
      <c r="K477" s="162" t="e">
        <f t="shared" ref="K477:K496" si="119">J477/G477</f>
        <v>#DIV/0!</v>
      </c>
      <c r="L477" s="153"/>
      <c r="M477" s="163" t="e">
        <f t="shared" ref="M477:M496" si="120">(H477+J477)/G477</f>
        <v>#DIV/0!</v>
      </c>
      <c r="N477" s="153"/>
      <c r="O477" s="152"/>
      <c r="P477" s="154"/>
      <c r="Q477" s="361"/>
      <c r="R477" s="154"/>
      <c r="S477" s="153"/>
      <c r="T477" s="152"/>
      <c r="U477" s="152"/>
      <c r="V477" s="152"/>
      <c r="W477" s="158"/>
      <c r="X477" s="158"/>
    </row>
    <row r="478" spans="2:24">
      <c r="B478" s="811"/>
      <c r="C478" s="814"/>
      <c r="D478" s="161">
        <v>2</v>
      </c>
      <c r="E478" s="152"/>
      <c r="F478" s="153"/>
      <c r="G478" s="152"/>
      <c r="H478" s="152"/>
      <c r="I478" s="162" t="e">
        <f t="shared" si="118"/>
        <v>#DIV/0!</v>
      </c>
      <c r="J478" s="152"/>
      <c r="K478" s="162" t="e">
        <f t="shared" si="119"/>
        <v>#DIV/0!</v>
      </c>
      <c r="L478" s="153"/>
      <c r="M478" s="163" t="e">
        <f t="shared" si="120"/>
        <v>#DIV/0!</v>
      </c>
      <c r="N478" s="153"/>
      <c r="O478" s="152"/>
      <c r="P478" s="154"/>
      <c r="Q478" s="361"/>
      <c r="R478" s="154"/>
      <c r="S478" s="153"/>
      <c r="T478" s="152"/>
      <c r="U478" s="152"/>
      <c r="V478" s="152"/>
      <c r="W478" s="158"/>
      <c r="X478" s="158"/>
    </row>
    <row r="479" spans="2:24">
      <c r="B479" s="811"/>
      <c r="C479" s="814"/>
      <c r="D479" s="161">
        <v>3</v>
      </c>
      <c r="E479" s="152"/>
      <c r="F479" s="153"/>
      <c r="G479" s="152"/>
      <c r="H479" s="152"/>
      <c r="I479" s="162" t="e">
        <f t="shared" si="118"/>
        <v>#DIV/0!</v>
      </c>
      <c r="J479" s="152"/>
      <c r="K479" s="162" t="e">
        <f t="shared" si="119"/>
        <v>#DIV/0!</v>
      </c>
      <c r="L479" s="153"/>
      <c r="M479" s="163" t="e">
        <f t="shared" si="120"/>
        <v>#DIV/0!</v>
      </c>
      <c r="N479" s="153"/>
      <c r="O479" s="152"/>
      <c r="P479" s="154"/>
      <c r="Q479" s="361"/>
      <c r="R479" s="154"/>
      <c r="S479" s="153"/>
      <c r="T479" s="152"/>
      <c r="U479" s="152"/>
      <c r="V479" s="152"/>
      <c r="W479" s="158"/>
      <c r="X479" s="158"/>
    </row>
    <row r="480" spans="2:24">
      <c r="B480" s="811"/>
      <c r="C480" s="814"/>
      <c r="D480" s="161">
        <v>4</v>
      </c>
      <c r="E480" s="152"/>
      <c r="F480" s="153"/>
      <c r="G480" s="152"/>
      <c r="H480" s="152"/>
      <c r="I480" s="162" t="e">
        <f t="shared" si="118"/>
        <v>#DIV/0!</v>
      </c>
      <c r="J480" s="152"/>
      <c r="K480" s="162" t="e">
        <f t="shared" si="119"/>
        <v>#DIV/0!</v>
      </c>
      <c r="L480" s="153"/>
      <c r="M480" s="163" t="e">
        <f t="shared" si="120"/>
        <v>#DIV/0!</v>
      </c>
      <c r="N480" s="153"/>
      <c r="O480" s="152"/>
      <c r="P480" s="154"/>
      <c r="Q480" s="361"/>
      <c r="R480" s="154"/>
      <c r="S480" s="153"/>
      <c r="T480" s="152"/>
      <c r="U480" s="152"/>
      <c r="V480" s="152"/>
      <c r="W480" s="158"/>
      <c r="X480" s="158"/>
    </row>
    <row r="481" spans="2:24">
      <c r="B481" s="811"/>
      <c r="C481" s="814"/>
      <c r="D481" s="161">
        <v>5</v>
      </c>
      <c r="E481" s="152"/>
      <c r="F481" s="153"/>
      <c r="G481" s="152"/>
      <c r="H481" s="152"/>
      <c r="I481" s="162" t="e">
        <f t="shared" si="118"/>
        <v>#DIV/0!</v>
      </c>
      <c r="J481" s="152"/>
      <c r="K481" s="162" t="e">
        <f t="shared" si="119"/>
        <v>#DIV/0!</v>
      </c>
      <c r="L481" s="153"/>
      <c r="M481" s="163" t="e">
        <f t="shared" si="120"/>
        <v>#DIV/0!</v>
      </c>
      <c r="N481" s="153"/>
      <c r="O481" s="152"/>
      <c r="P481" s="154"/>
      <c r="Q481" s="361"/>
      <c r="R481" s="154"/>
      <c r="S481" s="153"/>
      <c r="T481" s="152"/>
      <c r="U481" s="152"/>
      <c r="V481" s="152"/>
      <c r="W481" s="158"/>
      <c r="X481" s="158"/>
    </row>
    <row r="482" spans="2:24">
      <c r="B482" s="811"/>
      <c r="C482" s="814"/>
      <c r="D482" s="161">
        <v>6</v>
      </c>
      <c r="E482" s="152"/>
      <c r="F482" s="153"/>
      <c r="G482" s="152"/>
      <c r="H482" s="152"/>
      <c r="I482" s="162" t="e">
        <f t="shared" si="118"/>
        <v>#DIV/0!</v>
      </c>
      <c r="J482" s="152"/>
      <c r="K482" s="162" t="e">
        <f t="shared" si="119"/>
        <v>#DIV/0!</v>
      </c>
      <c r="L482" s="153"/>
      <c r="M482" s="163" t="e">
        <f t="shared" si="120"/>
        <v>#DIV/0!</v>
      </c>
      <c r="N482" s="153"/>
      <c r="O482" s="152"/>
      <c r="P482" s="154"/>
      <c r="Q482" s="361"/>
      <c r="R482" s="154"/>
      <c r="S482" s="153"/>
      <c r="T482" s="152"/>
      <c r="U482" s="152"/>
      <c r="V482" s="152"/>
      <c r="W482" s="158"/>
      <c r="X482" s="158"/>
    </row>
    <row r="483" spans="2:24">
      <c r="B483" s="811"/>
      <c r="C483" s="814"/>
      <c r="D483" s="161">
        <v>7</v>
      </c>
      <c r="E483" s="152"/>
      <c r="F483" s="153"/>
      <c r="G483" s="152"/>
      <c r="H483" s="152"/>
      <c r="I483" s="162" t="e">
        <f t="shared" si="118"/>
        <v>#DIV/0!</v>
      </c>
      <c r="J483" s="152"/>
      <c r="K483" s="162" t="e">
        <f t="shared" si="119"/>
        <v>#DIV/0!</v>
      </c>
      <c r="L483" s="153"/>
      <c r="M483" s="163" t="e">
        <f t="shared" si="120"/>
        <v>#DIV/0!</v>
      </c>
      <c r="N483" s="153"/>
      <c r="O483" s="152"/>
      <c r="P483" s="154"/>
      <c r="Q483" s="361"/>
      <c r="R483" s="154"/>
      <c r="S483" s="153"/>
      <c r="T483" s="152"/>
      <c r="U483" s="152"/>
      <c r="V483" s="152"/>
      <c r="W483" s="158"/>
      <c r="X483" s="158"/>
    </row>
    <row r="484" spans="2:24">
      <c r="B484" s="811"/>
      <c r="C484" s="814"/>
      <c r="D484" s="161">
        <v>8</v>
      </c>
      <c r="E484" s="152"/>
      <c r="F484" s="153"/>
      <c r="G484" s="152"/>
      <c r="H484" s="152"/>
      <c r="I484" s="162" t="e">
        <f t="shared" si="118"/>
        <v>#DIV/0!</v>
      </c>
      <c r="J484" s="152"/>
      <c r="K484" s="162" t="e">
        <f t="shared" si="119"/>
        <v>#DIV/0!</v>
      </c>
      <c r="L484" s="153"/>
      <c r="M484" s="163" t="e">
        <f t="shared" si="120"/>
        <v>#DIV/0!</v>
      </c>
      <c r="N484" s="153"/>
      <c r="O484" s="152"/>
      <c r="P484" s="154"/>
      <c r="Q484" s="361"/>
      <c r="R484" s="154"/>
      <c r="S484" s="153"/>
      <c r="T484" s="152"/>
      <c r="U484" s="152"/>
      <c r="V484" s="152"/>
      <c r="W484" s="158"/>
      <c r="X484" s="158"/>
    </row>
    <row r="485" spans="2:24">
      <c r="B485" s="811"/>
      <c r="C485" s="814"/>
      <c r="D485" s="161">
        <v>9</v>
      </c>
      <c r="E485" s="152"/>
      <c r="F485" s="153"/>
      <c r="G485" s="152"/>
      <c r="H485" s="152"/>
      <c r="I485" s="162" t="e">
        <f t="shared" si="118"/>
        <v>#DIV/0!</v>
      </c>
      <c r="J485" s="152"/>
      <c r="K485" s="162" t="e">
        <f t="shared" si="119"/>
        <v>#DIV/0!</v>
      </c>
      <c r="L485" s="153"/>
      <c r="M485" s="163" t="e">
        <f t="shared" si="120"/>
        <v>#DIV/0!</v>
      </c>
      <c r="N485" s="153"/>
      <c r="O485" s="152"/>
      <c r="P485" s="154"/>
      <c r="Q485" s="361"/>
      <c r="R485" s="154"/>
      <c r="S485" s="153"/>
      <c r="T485" s="152"/>
      <c r="U485" s="152"/>
      <c r="V485" s="152"/>
      <c r="W485" s="158"/>
      <c r="X485" s="158"/>
    </row>
    <row r="486" spans="2:24">
      <c r="B486" s="812"/>
      <c r="C486" s="815"/>
      <c r="D486" s="161">
        <v>10</v>
      </c>
      <c r="E486" s="152"/>
      <c r="F486" s="153"/>
      <c r="G486" s="152"/>
      <c r="H486" s="152"/>
      <c r="I486" s="162" t="e">
        <f t="shared" si="118"/>
        <v>#DIV/0!</v>
      </c>
      <c r="J486" s="152"/>
      <c r="K486" s="162" t="e">
        <f t="shared" si="119"/>
        <v>#DIV/0!</v>
      </c>
      <c r="L486" s="153"/>
      <c r="M486" s="163" t="e">
        <f t="shared" si="120"/>
        <v>#DIV/0!</v>
      </c>
      <c r="N486" s="153"/>
      <c r="O486" s="152"/>
      <c r="P486" s="154"/>
      <c r="Q486" s="361"/>
      <c r="R486" s="154"/>
      <c r="S486" s="153"/>
      <c r="T486" s="152"/>
      <c r="U486" s="152"/>
      <c r="V486" s="152"/>
      <c r="W486" s="158"/>
      <c r="X486" s="158"/>
    </row>
    <row r="487" spans="2:24">
      <c r="B487" s="810">
        <f t="shared" si="116"/>
        <v>46006</v>
      </c>
      <c r="C487" s="813" t="str">
        <f t="shared" ref="C487" si="121">CHOOSE(WEEKDAY(B487,2),"一","二","三","四","五","六","日")</f>
        <v>一</v>
      </c>
      <c r="D487" s="161">
        <v>1</v>
      </c>
      <c r="E487" s="152"/>
      <c r="F487" s="153"/>
      <c r="G487" s="152"/>
      <c r="H487" s="152"/>
      <c r="I487" s="162" t="e">
        <f t="shared" si="118"/>
        <v>#DIV/0!</v>
      </c>
      <c r="J487" s="152"/>
      <c r="K487" s="162" t="e">
        <f t="shared" si="119"/>
        <v>#DIV/0!</v>
      </c>
      <c r="L487" s="153"/>
      <c r="M487" s="163" t="e">
        <f t="shared" si="120"/>
        <v>#DIV/0!</v>
      </c>
      <c r="N487" s="153"/>
      <c r="O487" s="152"/>
      <c r="P487" s="154"/>
      <c r="Q487" s="361"/>
      <c r="R487" s="154"/>
      <c r="S487" s="153"/>
      <c r="T487" s="152"/>
      <c r="U487" s="152"/>
      <c r="V487" s="152"/>
      <c r="W487" s="158"/>
      <c r="X487" s="158"/>
    </row>
    <row r="488" spans="2:24">
      <c r="B488" s="811"/>
      <c r="C488" s="814"/>
      <c r="D488" s="161">
        <v>2</v>
      </c>
      <c r="E488" s="152"/>
      <c r="F488" s="153"/>
      <c r="G488" s="152"/>
      <c r="H488" s="152"/>
      <c r="I488" s="162" t="e">
        <f t="shared" si="118"/>
        <v>#DIV/0!</v>
      </c>
      <c r="J488" s="152"/>
      <c r="K488" s="162" t="e">
        <f t="shared" si="119"/>
        <v>#DIV/0!</v>
      </c>
      <c r="L488" s="153"/>
      <c r="M488" s="163" t="e">
        <f t="shared" si="120"/>
        <v>#DIV/0!</v>
      </c>
      <c r="N488" s="153"/>
      <c r="O488" s="152"/>
      <c r="P488" s="154"/>
      <c r="Q488" s="361"/>
      <c r="R488" s="154"/>
      <c r="S488" s="153"/>
      <c r="T488" s="152"/>
      <c r="U488" s="152"/>
      <c r="V488" s="152"/>
      <c r="W488" s="158"/>
      <c r="X488" s="158"/>
    </row>
    <row r="489" spans="2:24">
      <c r="B489" s="811"/>
      <c r="C489" s="814"/>
      <c r="D489" s="161">
        <v>3</v>
      </c>
      <c r="E489" s="152"/>
      <c r="F489" s="153"/>
      <c r="G489" s="152"/>
      <c r="H489" s="152"/>
      <c r="I489" s="162" t="e">
        <f t="shared" si="118"/>
        <v>#DIV/0!</v>
      </c>
      <c r="J489" s="152"/>
      <c r="K489" s="162" t="e">
        <f t="shared" si="119"/>
        <v>#DIV/0!</v>
      </c>
      <c r="L489" s="153"/>
      <c r="M489" s="163" t="e">
        <f t="shared" si="120"/>
        <v>#DIV/0!</v>
      </c>
      <c r="N489" s="153"/>
      <c r="O489" s="152"/>
      <c r="P489" s="154"/>
      <c r="Q489" s="361"/>
      <c r="R489" s="154"/>
      <c r="S489" s="153"/>
      <c r="T489" s="152"/>
      <c r="U489" s="152"/>
      <c r="V489" s="152"/>
      <c r="W489" s="158"/>
      <c r="X489" s="158"/>
    </row>
    <row r="490" spans="2:24">
      <c r="B490" s="811"/>
      <c r="C490" s="814"/>
      <c r="D490" s="161">
        <v>4</v>
      </c>
      <c r="E490" s="152"/>
      <c r="F490" s="153"/>
      <c r="G490" s="152"/>
      <c r="H490" s="152"/>
      <c r="I490" s="162" t="e">
        <f t="shared" si="118"/>
        <v>#DIV/0!</v>
      </c>
      <c r="J490" s="152"/>
      <c r="K490" s="162" t="e">
        <f t="shared" si="119"/>
        <v>#DIV/0!</v>
      </c>
      <c r="L490" s="153"/>
      <c r="M490" s="163" t="e">
        <f t="shared" si="120"/>
        <v>#DIV/0!</v>
      </c>
      <c r="N490" s="153"/>
      <c r="O490" s="152"/>
      <c r="P490" s="154"/>
      <c r="Q490" s="361"/>
      <c r="R490" s="154"/>
      <c r="S490" s="153"/>
      <c r="T490" s="152"/>
      <c r="U490" s="152"/>
      <c r="V490" s="152"/>
      <c r="W490" s="158"/>
      <c r="X490" s="158"/>
    </row>
    <row r="491" spans="2:24">
      <c r="B491" s="811"/>
      <c r="C491" s="814"/>
      <c r="D491" s="161">
        <v>5</v>
      </c>
      <c r="E491" s="152"/>
      <c r="F491" s="153"/>
      <c r="G491" s="152"/>
      <c r="H491" s="152"/>
      <c r="I491" s="162" t="e">
        <f t="shared" si="118"/>
        <v>#DIV/0!</v>
      </c>
      <c r="J491" s="152"/>
      <c r="K491" s="162" t="e">
        <f t="shared" si="119"/>
        <v>#DIV/0!</v>
      </c>
      <c r="L491" s="153"/>
      <c r="M491" s="163" t="e">
        <f t="shared" si="120"/>
        <v>#DIV/0!</v>
      </c>
      <c r="N491" s="153"/>
      <c r="O491" s="152"/>
      <c r="P491" s="154"/>
      <c r="Q491" s="361"/>
      <c r="R491" s="154"/>
      <c r="S491" s="153"/>
      <c r="T491" s="152"/>
      <c r="U491" s="152"/>
      <c r="V491" s="152"/>
      <c r="W491" s="158"/>
      <c r="X491" s="158"/>
    </row>
    <row r="492" spans="2:24">
      <c r="B492" s="811"/>
      <c r="C492" s="814"/>
      <c r="D492" s="161">
        <v>6</v>
      </c>
      <c r="E492" s="152"/>
      <c r="F492" s="153"/>
      <c r="G492" s="152"/>
      <c r="H492" s="152"/>
      <c r="I492" s="162" t="e">
        <f t="shared" si="118"/>
        <v>#DIV/0!</v>
      </c>
      <c r="J492" s="152"/>
      <c r="K492" s="162" t="e">
        <f t="shared" si="119"/>
        <v>#DIV/0!</v>
      </c>
      <c r="L492" s="153"/>
      <c r="M492" s="163" t="e">
        <f t="shared" si="120"/>
        <v>#DIV/0!</v>
      </c>
      <c r="N492" s="153"/>
      <c r="O492" s="152"/>
      <c r="P492" s="154"/>
      <c r="Q492" s="361"/>
      <c r="R492" s="154"/>
      <c r="S492" s="153"/>
      <c r="T492" s="152"/>
      <c r="U492" s="152"/>
      <c r="V492" s="152"/>
      <c r="W492" s="158"/>
      <c r="X492" s="158"/>
    </row>
    <row r="493" spans="2:24">
      <c r="B493" s="811"/>
      <c r="C493" s="814"/>
      <c r="D493" s="161">
        <v>7</v>
      </c>
      <c r="E493" s="152"/>
      <c r="F493" s="153"/>
      <c r="G493" s="152"/>
      <c r="H493" s="152"/>
      <c r="I493" s="162" t="e">
        <f t="shared" si="118"/>
        <v>#DIV/0!</v>
      </c>
      <c r="J493" s="152"/>
      <c r="K493" s="162" t="e">
        <f t="shared" si="119"/>
        <v>#DIV/0!</v>
      </c>
      <c r="L493" s="153"/>
      <c r="M493" s="163" t="e">
        <f t="shared" si="120"/>
        <v>#DIV/0!</v>
      </c>
      <c r="N493" s="153"/>
      <c r="O493" s="152"/>
      <c r="P493" s="154"/>
      <c r="Q493" s="361"/>
      <c r="R493" s="154"/>
      <c r="S493" s="153"/>
      <c r="T493" s="152"/>
      <c r="U493" s="152"/>
      <c r="V493" s="152"/>
      <c r="W493" s="158"/>
      <c r="X493" s="158"/>
    </row>
    <row r="494" spans="2:24">
      <c r="B494" s="811"/>
      <c r="C494" s="814"/>
      <c r="D494" s="161">
        <v>8</v>
      </c>
      <c r="E494" s="152"/>
      <c r="F494" s="153"/>
      <c r="G494" s="152"/>
      <c r="H494" s="152"/>
      <c r="I494" s="162" t="e">
        <f t="shared" si="118"/>
        <v>#DIV/0!</v>
      </c>
      <c r="J494" s="152"/>
      <c r="K494" s="162" t="e">
        <f t="shared" si="119"/>
        <v>#DIV/0!</v>
      </c>
      <c r="L494" s="153"/>
      <c r="M494" s="163" t="e">
        <f t="shared" si="120"/>
        <v>#DIV/0!</v>
      </c>
      <c r="N494" s="153"/>
      <c r="O494" s="152"/>
      <c r="P494" s="154"/>
      <c r="Q494" s="361"/>
      <c r="R494" s="154"/>
      <c r="S494" s="153"/>
      <c r="T494" s="152"/>
      <c r="U494" s="152"/>
      <c r="V494" s="152"/>
      <c r="W494" s="158"/>
      <c r="X494" s="158"/>
    </row>
    <row r="495" spans="2:24">
      <c r="B495" s="811"/>
      <c r="C495" s="814"/>
      <c r="D495" s="161">
        <v>9</v>
      </c>
      <c r="E495" s="152"/>
      <c r="F495" s="153"/>
      <c r="G495" s="152"/>
      <c r="H495" s="152"/>
      <c r="I495" s="162" t="e">
        <f t="shared" si="118"/>
        <v>#DIV/0!</v>
      </c>
      <c r="J495" s="152"/>
      <c r="K495" s="162" t="e">
        <f t="shared" si="119"/>
        <v>#DIV/0!</v>
      </c>
      <c r="L495" s="153"/>
      <c r="M495" s="163" t="e">
        <f t="shared" si="120"/>
        <v>#DIV/0!</v>
      </c>
      <c r="N495" s="153"/>
      <c r="O495" s="152"/>
      <c r="P495" s="154"/>
      <c r="Q495" s="361"/>
      <c r="R495" s="154"/>
      <c r="S495" s="153"/>
      <c r="T495" s="152"/>
      <c r="U495" s="152"/>
      <c r="V495" s="152"/>
      <c r="W495" s="158"/>
      <c r="X495" s="158"/>
    </row>
    <row r="496" spans="2:24">
      <c r="B496" s="812"/>
      <c r="C496" s="815"/>
      <c r="D496" s="161">
        <v>10</v>
      </c>
      <c r="E496" s="152"/>
      <c r="F496" s="153"/>
      <c r="G496" s="152"/>
      <c r="H496" s="152"/>
      <c r="I496" s="162" t="e">
        <f t="shared" si="118"/>
        <v>#DIV/0!</v>
      </c>
      <c r="J496" s="152"/>
      <c r="K496" s="162" t="e">
        <f t="shared" si="119"/>
        <v>#DIV/0!</v>
      </c>
      <c r="L496" s="153"/>
      <c r="M496" s="163" t="e">
        <f t="shared" si="120"/>
        <v>#DIV/0!</v>
      </c>
      <c r="N496" s="153"/>
      <c r="O496" s="152"/>
      <c r="P496" s="154"/>
      <c r="Q496" s="361"/>
      <c r="R496" s="154"/>
      <c r="S496" s="153"/>
      <c r="T496" s="152"/>
      <c r="U496" s="152"/>
      <c r="V496" s="152"/>
      <c r="W496" s="158"/>
      <c r="X496" s="158"/>
    </row>
  </sheetData>
  <mergeCells count="117">
    <mergeCell ref="B477:B486"/>
    <mergeCell ref="C477:C486"/>
    <mergeCell ref="B487:B496"/>
    <mergeCell ref="C487:C496"/>
    <mergeCell ref="B447:B456"/>
    <mergeCell ref="C447:C456"/>
    <mergeCell ref="B457:B466"/>
    <mergeCell ref="C457:C466"/>
    <mergeCell ref="B467:B476"/>
    <mergeCell ref="C467:C476"/>
    <mergeCell ref="B417:B426"/>
    <mergeCell ref="C417:C426"/>
    <mergeCell ref="B427:B436"/>
    <mergeCell ref="C427:C436"/>
    <mergeCell ref="B437:B446"/>
    <mergeCell ref="C437:C44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327:B336"/>
    <mergeCell ref="C327:C336"/>
    <mergeCell ref="B337:B346"/>
    <mergeCell ref="C337:C346"/>
    <mergeCell ref="B347:B356"/>
    <mergeCell ref="C347:C356"/>
    <mergeCell ref="Z3:AH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G4:N4"/>
    <mergeCell ref="O4:S4"/>
    <mergeCell ref="E5:E6"/>
    <mergeCell ref="F5:F6"/>
    <mergeCell ref="Q5:S5"/>
    <mergeCell ref="D4:D6"/>
    <mergeCell ref="E4:F4"/>
    <mergeCell ref="B17:B26"/>
    <mergeCell ref="C17:C26"/>
    <mergeCell ref="G5:N5"/>
    <mergeCell ref="O5:P5"/>
    <mergeCell ref="B27:B36"/>
    <mergeCell ref="C27:C36"/>
    <mergeCell ref="B37:B46"/>
    <mergeCell ref="C37:C46"/>
    <mergeCell ref="C7:C16"/>
    <mergeCell ref="B7:B16"/>
    <mergeCell ref="B77:B86"/>
    <mergeCell ref="C77:C86"/>
    <mergeCell ref="B87:B96"/>
    <mergeCell ref="C87:C96"/>
    <mergeCell ref="B97:B106"/>
    <mergeCell ref="C97:C106"/>
    <mergeCell ref="B47:B56"/>
    <mergeCell ref="C47:C56"/>
    <mergeCell ref="B57:B66"/>
    <mergeCell ref="C57:C66"/>
    <mergeCell ref="B67:B76"/>
    <mergeCell ref="C67:C76"/>
    <mergeCell ref="B167:B176"/>
    <mergeCell ref="C167:C176"/>
    <mergeCell ref="B137:B146"/>
    <mergeCell ref="C137:C146"/>
    <mergeCell ref="B147:B156"/>
    <mergeCell ref="C147:C156"/>
    <mergeCell ref="B157:B166"/>
    <mergeCell ref="C157:C166"/>
    <mergeCell ref="B107:B116"/>
    <mergeCell ref="C107:C116"/>
    <mergeCell ref="B117:B126"/>
    <mergeCell ref="C117:C126"/>
    <mergeCell ref="B127:B136"/>
    <mergeCell ref="C127:C13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217:B226"/>
    <mergeCell ref="C217:C226"/>
    <mergeCell ref="B227:B236"/>
    <mergeCell ref="C227:C236"/>
    <mergeCell ref="B237:B246"/>
    <mergeCell ref="C237:C246"/>
    <mergeCell ref="B247:B256"/>
    <mergeCell ref="C247:C256"/>
    <mergeCell ref="B257:B266"/>
    <mergeCell ref="C257:C266"/>
    <mergeCell ref="B267:B276"/>
    <mergeCell ref="C267:C276"/>
    <mergeCell ref="B277:B286"/>
    <mergeCell ref="C277:C286"/>
    <mergeCell ref="B287:B296"/>
    <mergeCell ref="C287:C296"/>
    <mergeCell ref="B297:B306"/>
    <mergeCell ref="C297:C306"/>
    <mergeCell ref="B307:B316"/>
    <mergeCell ref="C307:C316"/>
    <mergeCell ref="B317:B326"/>
    <mergeCell ref="C317:C326"/>
  </mergeCells>
  <phoneticPr fontId="14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0000000}">
          <x14:formula1>
            <xm:f>下拉式選單!$B$3:$B$10</xm:f>
          </x14:formula1>
          <xm:sqref>U7:U496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CC"/>
  </sheetPr>
  <dimension ref="B2:AJ496"/>
  <sheetViews>
    <sheetView zoomScale="70" zoomScaleNormal="70" workbookViewId="0">
      <pane xSplit="4" ySplit="6" topLeftCell="E299" activePane="bottomRight" state="frozen"/>
      <selection activeCell="K94" sqref="K94:L94"/>
      <selection pane="topRight" activeCell="K94" sqref="K94:L94"/>
      <selection pane="bottomLeft" activeCell="K94" sqref="K94:L94"/>
      <selection pane="bottomRight" activeCell="U332" sqref="U332:V332"/>
    </sheetView>
  </sheetViews>
  <sheetFormatPr defaultColWidth="8.85546875" defaultRowHeight="16.5"/>
  <cols>
    <col min="1" max="1" width="8.85546875" style="150"/>
    <col min="2" max="2" width="12.42578125" style="150" customWidth="1"/>
    <col min="3" max="3" width="8.85546875" style="150"/>
    <col min="4" max="4" width="6.85546875" style="150" customWidth="1"/>
    <col min="5" max="5" width="27" style="150" customWidth="1"/>
    <col min="6" max="6" width="22.5703125" style="150" customWidth="1"/>
    <col min="7" max="7" width="14.140625" style="150" customWidth="1"/>
    <col min="8" max="8" width="14" style="150" customWidth="1"/>
    <col min="9" max="9" width="16.85546875" style="150" customWidth="1"/>
    <col min="10" max="12" width="14" style="150" customWidth="1"/>
    <col min="13" max="13" width="19.42578125" style="150" customWidth="1"/>
    <col min="14" max="18" width="14" style="150" customWidth="1"/>
    <col min="19" max="19" width="8.85546875" style="150"/>
    <col min="20" max="20" width="10.140625" style="150" customWidth="1"/>
    <col min="21" max="21" width="15.5703125" style="150" customWidth="1"/>
    <col min="22" max="22" width="16.85546875" style="150" bestFit="1" customWidth="1"/>
    <col min="23" max="23" width="7.42578125" style="150" bestFit="1" customWidth="1"/>
    <col min="24" max="24" width="33.140625" style="150" bestFit="1" customWidth="1"/>
    <col min="25" max="25" width="8.85546875" style="150"/>
    <col min="26" max="27" width="21.5703125" style="150" customWidth="1"/>
    <col min="28" max="34" width="14.42578125" style="150" customWidth="1"/>
    <col min="35" max="35" width="11" style="150" bestFit="1" customWidth="1"/>
    <col min="36" max="37" width="8.85546875" style="150" customWidth="1"/>
    <col min="38" max="16384" width="8.85546875" style="150"/>
  </cols>
  <sheetData>
    <row r="2" spans="2:36" ht="41.1" customHeight="1">
      <c r="B2" s="820" t="s">
        <v>358</v>
      </c>
      <c r="C2" s="821"/>
      <c r="D2" s="821"/>
      <c r="E2" s="821"/>
      <c r="F2" s="821"/>
      <c r="G2" s="821"/>
      <c r="H2" s="821"/>
      <c r="I2" s="821"/>
      <c r="J2" s="821"/>
      <c r="K2" s="821"/>
      <c r="L2" s="821"/>
      <c r="M2" s="821"/>
      <c r="N2" s="821"/>
      <c r="O2" s="821"/>
      <c r="P2" s="821"/>
      <c r="Q2" s="821"/>
      <c r="R2" s="821"/>
      <c r="S2" s="821"/>
      <c r="T2" s="821"/>
      <c r="U2" s="821"/>
      <c r="V2" s="821"/>
      <c r="W2" s="821"/>
      <c r="X2" s="821"/>
      <c r="Z2" s="151"/>
      <c r="AA2" s="155">
        <v>1</v>
      </c>
      <c r="AB2" s="155">
        <v>2</v>
      </c>
      <c r="AC2" s="155">
        <v>3</v>
      </c>
      <c r="AD2" s="155">
        <v>4</v>
      </c>
      <c r="AE2" s="155">
        <v>5</v>
      </c>
      <c r="AF2" s="155">
        <v>6</v>
      </c>
      <c r="AG2" s="155">
        <v>7</v>
      </c>
      <c r="AH2" s="155">
        <v>8</v>
      </c>
    </row>
    <row r="3" spans="2:36" ht="17.100000000000001" customHeight="1">
      <c r="B3" s="822" t="s">
        <v>256</v>
      </c>
      <c r="C3" s="823"/>
      <c r="D3" s="819" t="s">
        <v>173</v>
      </c>
      <c r="E3" s="819"/>
      <c r="F3" s="819"/>
      <c r="G3" s="819" t="s">
        <v>187</v>
      </c>
      <c r="H3" s="819"/>
      <c r="I3" s="819"/>
      <c r="J3" s="819"/>
      <c r="K3" s="819"/>
      <c r="L3" s="819"/>
      <c r="M3" s="819"/>
      <c r="N3" s="819"/>
      <c r="O3" s="819"/>
      <c r="P3" s="819"/>
      <c r="Q3" s="819"/>
      <c r="R3" s="819"/>
      <c r="S3" s="819"/>
      <c r="T3" s="819" t="s">
        <v>174</v>
      </c>
      <c r="U3" s="840" t="s">
        <v>257</v>
      </c>
      <c r="V3" s="831" t="s">
        <v>269</v>
      </c>
      <c r="W3" s="831" t="s">
        <v>258</v>
      </c>
      <c r="X3" s="843" t="s">
        <v>175</v>
      </c>
      <c r="Z3" s="819" t="s">
        <v>259</v>
      </c>
      <c r="AA3" s="819"/>
      <c r="AB3" s="819"/>
      <c r="AC3" s="819"/>
      <c r="AD3" s="819"/>
      <c r="AE3" s="819"/>
      <c r="AF3" s="819"/>
      <c r="AG3" s="819"/>
      <c r="AH3" s="819"/>
    </row>
    <row r="4" spans="2:36" ht="17.100000000000001" customHeight="1">
      <c r="B4" s="824"/>
      <c r="C4" s="825"/>
      <c r="D4" s="846" t="s">
        <v>172</v>
      </c>
      <c r="E4" s="819" t="s">
        <v>176</v>
      </c>
      <c r="F4" s="819"/>
      <c r="G4" s="819" t="s">
        <v>188</v>
      </c>
      <c r="H4" s="819"/>
      <c r="I4" s="819"/>
      <c r="J4" s="819"/>
      <c r="K4" s="819"/>
      <c r="L4" s="819"/>
      <c r="M4" s="819"/>
      <c r="N4" s="819"/>
      <c r="O4" s="819" t="s">
        <v>177</v>
      </c>
      <c r="P4" s="819"/>
      <c r="Q4" s="819"/>
      <c r="R4" s="819"/>
      <c r="S4" s="819"/>
      <c r="T4" s="819"/>
      <c r="U4" s="841"/>
      <c r="V4" s="832"/>
      <c r="W4" s="832"/>
      <c r="X4" s="843"/>
      <c r="Z4" s="819"/>
      <c r="AA4" s="819"/>
      <c r="AB4" s="819"/>
      <c r="AC4" s="819"/>
      <c r="AD4" s="819"/>
      <c r="AE4" s="819"/>
      <c r="AF4" s="819"/>
      <c r="AG4" s="819"/>
      <c r="AH4" s="819"/>
    </row>
    <row r="5" spans="2:36" ht="17.100000000000001" customHeight="1">
      <c r="B5" s="824"/>
      <c r="C5" s="825"/>
      <c r="D5" s="846"/>
      <c r="E5" s="846" t="s">
        <v>178</v>
      </c>
      <c r="F5" s="843" t="s">
        <v>660</v>
      </c>
      <c r="G5" s="847" t="s">
        <v>189</v>
      </c>
      <c r="H5" s="847"/>
      <c r="I5" s="847"/>
      <c r="J5" s="847"/>
      <c r="K5" s="847"/>
      <c r="L5" s="847"/>
      <c r="M5" s="847"/>
      <c r="N5" s="847"/>
      <c r="O5" s="816" t="s">
        <v>171</v>
      </c>
      <c r="P5" s="817"/>
      <c r="Q5" s="818"/>
      <c r="R5" s="847" t="s">
        <v>179</v>
      </c>
      <c r="S5" s="847"/>
      <c r="T5" s="819"/>
      <c r="U5" s="841"/>
      <c r="V5" s="832"/>
      <c r="W5" s="832"/>
      <c r="X5" s="843"/>
      <c r="Z5" s="819"/>
      <c r="AA5" s="819"/>
      <c r="AB5" s="819"/>
      <c r="AC5" s="819"/>
      <c r="AD5" s="819"/>
      <c r="AE5" s="819"/>
      <c r="AF5" s="819"/>
      <c r="AG5" s="819"/>
      <c r="AH5" s="819"/>
    </row>
    <row r="6" spans="2:36" ht="38.450000000000003" customHeight="1">
      <c r="B6" s="826"/>
      <c r="C6" s="827"/>
      <c r="D6" s="846"/>
      <c r="E6" s="846"/>
      <c r="F6" s="843"/>
      <c r="G6" s="159" t="s">
        <v>180</v>
      </c>
      <c r="H6" s="159" t="s">
        <v>270</v>
      </c>
      <c r="I6" s="159" t="s">
        <v>271</v>
      </c>
      <c r="J6" s="159" t="s">
        <v>181</v>
      </c>
      <c r="K6" s="159" t="s">
        <v>264</v>
      </c>
      <c r="L6" s="159" t="s">
        <v>182</v>
      </c>
      <c r="M6" s="159" t="s">
        <v>190</v>
      </c>
      <c r="N6" s="159" t="s">
        <v>183</v>
      </c>
      <c r="O6" s="160" t="s">
        <v>184</v>
      </c>
      <c r="P6" s="160" t="s">
        <v>185</v>
      </c>
      <c r="Q6" s="159" t="s">
        <v>186</v>
      </c>
      <c r="R6" s="160" t="s">
        <v>184</v>
      </c>
      <c r="S6" s="160" t="s">
        <v>185</v>
      </c>
      <c r="T6" s="819"/>
      <c r="U6" s="842"/>
      <c r="V6" s="833"/>
      <c r="W6" s="833"/>
      <c r="X6" s="843"/>
      <c r="Z6" s="179" t="s">
        <v>253</v>
      </c>
      <c r="AA6" s="179" t="s">
        <v>266</v>
      </c>
      <c r="AB6" s="171" t="s">
        <v>272</v>
      </c>
      <c r="AC6" s="171" t="s">
        <v>273</v>
      </c>
      <c r="AD6" s="171" t="s">
        <v>656</v>
      </c>
      <c r="AE6" s="171" t="s">
        <v>219</v>
      </c>
      <c r="AF6" s="171" t="s">
        <v>261</v>
      </c>
      <c r="AG6" s="171" t="s">
        <v>262</v>
      </c>
      <c r="AH6" s="171" t="s">
        <v>267</v>
      </c>
      <c r="AJ6" s="264"/>
    </row>
    <row r="7" spans="2:36" ht="16.5" customHeight="1">
      <c r="B7" s="810">
        <v>45958</v>
      </c>
      <c r="C7" s="813" t="str">
        <f t="shared" ref="C7" si="0">CHOOSE(WEEKDAY(B7,2),"一","二","三","四","五","六","日")</f>
        <v>二</v>
      </c>
      <c r="D7" s="161">
        <v>1</v>
      </c>
      <c r="E7" s="152" t="s">
        <v>664</v>
      </c>
      <c r="F7" s="153">
        <v>3769.6824999999999</v>
      </c>
      <c r="G7" s="152">
        <v>211.81</v>
      </c>
      <c r="H7" s="152">
        <v>206.36</v>
      </c>
      <c r="I7" s="162">
        <f t="shared" ref="I7:I70" si="1">H7/G7</f>
        <v>0.97426939237996324</v>
      </c>
      <c r="J7" s="152">
        <v>25.2</v>
      </c>
      <c r="K7" s="162">
        <f t="shared" ref="K7:K70" si="2">J7/G7</f>
        <v>0.1189745526651244</v>
      </c>
      <c r="L7" s="153">
        <v>190.87</v>
      </c>
      <c r="M7" s="163">
        <f t="shared" ref="M7:M70" si="3">(H7+J7)/G7</f>
        <v>1.0932439450450875</v>
      </c>
      <c r="N7" s="153">
        <v>3769.6824999999999</v>
      </c>
      <c r="O7" s="152">
        <v>0</v>
      </c>
      <c r="P7" s="154">
        <v>0</v>
      </c>
      <c r="Q7" s="253">
        <v>0</v>
      </c>
      <c r="R7" s="152">
        <v>19.75</v>
      </c>
      <c r="S7" s="154">
        <v>9.3243945045087581E-2</v>
      </c>
      <c r="T7" s="152" t="s">
        <v>577</v>
      </c>
      <c r="U7" s="152" t="s">
        <v>656</v>
      </c>
      <c r="V7" s="152"/>
      <c r="W7" s="158">
        <v>1</v>
      </c>
      <c r="X7" s="158" t="s">
        <v>666</v>
      </c>
      <c r="Y7" s="155"/>
      <c r="Z7" s="177">
        <f>SUM(W7:W76)</f>
        <v>70</v>
      </c>
      <c r="AA7" s="176">
        <f>SUMIF($U$7:$U$76,TRIM(AA6),$W$7:$W$76)</f>
        <v>0</v>
      </c>
      <c r="AB7" s="176">
        <f t="shared" ref="AB7:AH7" si="4">SUMIF($U$7:$U$76,TRIM(AB6),$W$7:$W$76)</f>
        <v>0</v>
      </c>
      <c r="AC7" s="176">
        <f t="shared" si="4"/>
        <v>0</v>
      </c>
      <c r="AD7" s="176">
        <f t="shared" si="4"/>
        <v>57</v>
      </c>
      <c r="AE7" s="176">
        <f t="shared" si="4"/>
        <v>7</v>
      </c>
      <c r="AF7" s="176">
        <f t="shared" si="4"/>
        <v>6</v>
      </c>
      <c r="AG7" s="176">
        <f t="shared" si="4"/>
        <v>0</v>
      </c>
      <c r="AH7" s="176">
        <f t="shared" si="4"/>
        <v>0</v>
      </c>
    </row>
    <row r="8" spans="2:36">
      <c r="B8" s="844"/>
      <c r="C8" s="814"/>
      <c r="D8" s="161">
        <v>2</v>
      </c>
      <c r="E8" s="152" t="s">
        <v>364</v>
      </c>
      <c r="F8" s="153">
        <v>3629.7265999999881</v>
      </c>
      <c r="G8" s="152">
        <v>869.99</v>
      </c>
      <c r="H8" s="152">
        <v>866.28</v>
      </c>
      <c r="I8" s="162">
        <f t="shared" si="1"/>
        <v>0.99573558316762256</v>
      </c>
      <c r="J8" s="152">
        <v>30.8</v>
      </c>
      <c r="K8" s="162">
        <f t="shared" si="2"/>
        <v>3.5402705778227336E-2</v>
      </c>
      <c r="L8" s="153">
        <v>147.43</v>
      </c>
      <c r="M8" s="163">
        <f t="shared" si="3"/>
        <v>1.0311382889458498</v>
      </c>
      <c r="N8" s="153">
        <v>3993.8786999999879</v>
      </c>
      <c r="O8" s="152">
        <v>2.4700000000000002</v>
      </c>
      <c r="P8" s="154">
        <v>2.8391130932539457E-3</v>
      </c>
      <c r="Q8" s="253">
        <v>364.15210000000002</v>
      </c>
      <c r="R8" s="152">
        <v>24.619999999999919</v>
      </c>
      <c r="S8" s="154">
        <v>2.8299175852595913E-2</v>
      </c>
      <c r="T8" s="152" t="s">
        <v>577</v>
      </c>
      <c r="U8" s="152" t="s">
        <v>219</v>
      </c>
      <c r="V8" s="152" t="s">
        <v>383</v>
      </c>
      <c r="W8" s="158">
        <v>1</v>
      </c>
      <c r="X8" s="158" t="s">
        <v>371</v>
      </c>
      <c r="Y8" s="180"/>
      <c r="Z8" s="261"/>
      <c r="AA8" s="178">
        <f>SUMIF($U$7:$U$76,TRIM(AA6),$F$7:$F$76)</f>
        <v>0</v>
      </c>
      <c r="AB8" s="178">
        <f t="shared" ref="AB8:AH8" si="5">SUMIF($U$7:$U$76,TRIM(AB6),$F$7:$F$76)</f>
        <v>0</v>
      </c>
      <c r="AC8" s="178">
        <f t="shared" si="5"/>
        <v>0</v>
      </c>
      <c r="AD8" s="178">
        <f t="shared" si="5"/>
        <v>97607.798099999956</v>
      </c>
      <c r="AE8" s="178">
        <f t="shared" si="5"/>
        <v>30234.944400000004</v>
      </c>
      <c r="AF8" s="178">
        <f t="shared" si="5"/>
        <v>13506.246199999983</v>
      </c>
      <c r="AG8" s="178">
        <f t="shared" si="5"/>
        <v>0</v>
      </c>
      <c r="AH8" s="178">
        <f t="shared" si="5"/>
        <v>0</v>
      </c>
      <c r="AI8" s="239"/>
    </row>
    <row r="9" spans="2:36">
      <c r="B9" s="844"/>
      <c r="C9" s="814"/>
      <c r="D9" s="161">
        <v>3</v>
      </c>
      <c r="E9" s="152" t="s">
        <v>534</v>
      </c>
      <c r="F9" s="153">
        <v>1815.3280000000059</v>
      </c>
      <c r="G9" s="152">
        <v>811.63</v>
      </c>
      <c r="H9" s="152">
        <v>810.95</v>
      </c>
      <c r="I9" s="162">
        <f t="shared" si="1"/>
        <v>0.99916217981099764</v>
      </c>
      <c r="J9" s="152">
        <v>14.88</v>
      </c>
      <c r="K9" s="162">
        <f t="shared" si="2"/>
        <v>1.8333477076993211E-2</v>
      </c>
      <c r="L9" s="153">
        <v>127.84</v>
      </c>
      <c r="M9" s="163">
        <f t="shared" si="3"/>
        <v>1.0174956568879909</v>
      </c>
      <c r="N9" s="153">
        <v>1815.3280000000059</v>
      </c>
      <c r="O9" s="152">
        <v>0</v>
      </c>
      <c r="P9" s="154">
        <v>0</v>
      </c>
      <c r="Q9" s="253">
        <v>0</v>
      </c>
      <c r="R9" s="152">
        <v>14.200000000000045</v>
      </c>
      <c r="S9" s="154">
        <v>1.7495656887990891E-2</v>
      </c>
      <c r="T9" s="152" t="s">
        <v>577</v>
      </c>
      <c r="U9" s="152" t="s">
        <v>656</v>
      </c>
      <c r="V9" s="152"/>
      <c r="W9" s="158">
        <v>1</v>
      </c>
      <c r="X9" s="158" t="s">
        <v>371</v>
      </c>
      <c r="Z9" s="152"/>
      <c r="AA9" s="152"/>
      <c r="AB9" s="152"/>
      <c r="AC9" s="152"/>
      <c r="AD9" s="152"/>
      <c r="AE9" s="152"/>
      <c r="AF9" s="152"/>
      <c r="AG9" s="152"/>
      <c r="AH9" s="152"/>
    </row>
    <row r="10" spans="2:36">
      <c r="B10" s="844"/>
      <c r="C10" s="814"/>
      <c r="D10" s="161">
        <v>4</v>
      </c>
      <c r="E10" s="152" t="s">
        <v>440</v>
      </c>
      <c r="F10" s="153">
        <v>1726.4729999999965</v>
      </c>
      <c r="G10" s="152">
        <v>194.27</v>
      </c>
      <c r="H10" s="152">
        <v>194.97</v>
      </c>
      <c r="I10" s="162">
        <f t="shared" si="1"/>
        <v>1.0036032326144027</v>
      </c>
      <c r="J10" s="152">
        <v>2.15</v>
      </c>
      <c r="K10" s="162">
        <f t="shared" si="2"/>
        <v>1.1067071601379522E-2</v>
      </c>
      <c r="L10" s="153">
        <v>605.78</v>
      </c>
      <c r="M10" s="163">
        <f t="shared" si="3"/>
        <v>1.0146703042157821</v>
      </c>
      <c r="N10" s="153">
        <v>1726.4729999999965</v>
      </c>
      <c r="O10" s="152">
        <v>0</v>
      </c>
      <c r="P10" s="154">
        <v>0</v>
      </c>
      <c r="Q10" s="253">
        <v>0</v>
      </c>
      <c r="R10" s="152">
        <v>2.8499999999999943</v>
      </c>
      <c r="S10" s="154">
        <v>1.4670304215782129E-2</v>
      </c>
      <c r="T10" s="152" t="s">
        <v>577</v>
      </c>
      <c r="U10" s="152" t="s">
        <v>220</v>
      </c>
      <c r="V10" s="152" t="s">
        <v>384</v>
      </c>
      <c r="W10" s="158">
        <v>1</v>
      </c>
      <c r="X10" s="158" t="s">
        <v>375</v>
      </c>
      <c r="Y10" s="155" t="s">
        <v>360</v>
      </c>
      <c r="Z10" s="262">
        <f>SUM(W77:W146)</f>
        <v>70</v>
      </c>
      <c r="AA10" s="263">
        <f>SUMIF($U$77:$U$146,TRIM(AA6),$W$77:$W$146)</f>
        <v>0</v>
      </c>
      <c r="AB10" s="263">
        <f t="shared" ref="AB10:AH10" si="6">SUMIF($U$77:$U$146,TRIM(AB6),$W$77:$W$146)</f>
        <v>0</v>
      </c>
      <c r="AC10" s="263">
        <f t="shared" si="6"/>
        <v>0</v>
      </c>
      <c r="AD10" s="263">
        <f t="shared" si="6"/>
        <v>53</v>
      </c>
      <c r="AE10" s="263">
        <f t="shared" si="6"/>
        <v>7</v>
      </c>
      <c r="AF10" s="263">
        <f t="shared" si="6"/>
        <v>10</v>
      </c>
      <c r="AG10" s="263">
        <f t="shared" si="6"/>
        <v>0</v>
      </c>
      <c r="AH10" s="263">
        <f t="shared" si="6"/>
        <v>0</v>
      </c>
      <c r="AI10" s="239"/>
    </row>
    <row r="11" spans="2:36">
      <c r="B11" s="844"/>
      <c r="C11" s="814"/>
      <c r="D11" s="161">
        <v>5</v>
      </c>
      <c r="E11" s="152" t="s">
        <v>439</v>
      </c>
      <c r="F11" s="153">
        <v>1660.454399999996</v>
      </c>
      <c r="G11" s="152">
        <v>58.67</v>
      </c>
      <c r="H11" s="152">
        <v>59.41</v>
      </c>
      <c r="I11" s="162">
        <f t="shared" si="1"/>
        <v>1.0126129197204703</v>
      </c>
      <c r="J11" s="152">
        <v>1.9</v>
      </c>
      <c r="K11" s="162">
        <f t="shared" si="2"/>
        <v>3.2384523606613258E-2</v>
      </c>
      <c r="L11" s="153">
        <v>628.96</v>
      </c>
      <c r="M11" s="163">
        <f t="shared" si="3"/>
        <v>1.0449974433270837</v>
      </c>
      <c r="N11" s="153">
        <v>1660.454399999996</v>
      </c>
      <c r="O11" s="152">
        <v>0</v>
      </c>
      <c r="P11" s="154">
        <v>0</v>
      </c>
      <c r="Q11" s="253">
        <v>0</v>
      </c>
      <c r="R11" s="152">
        <v>2.6399999999999935</v>
      </c>
      <c r="S11" s="154">
        <v>4.4997443327083574E-2</v>
      </c>
      <c r="T11" s="152" t="s">
        <v>577</v>
      </c>
      <c r="U11" s="152" t="s">
        <v>656</v>
      </c>
      <c r="V11" s="152"/>
      <c r="W11" s="158">
        <v>1</v>
      </c>
      <c r="X11" s="158" t="s">
        <v>409</v>
      </c>
      <c r="Y11" s="180" t="s">
        <v>263</v>
      </c>
      <c r="Z11" s="176"/>
      <c r="AA11" s="178">
        <f>SUMIF($U$77:$U$146,TRIM(AA6),$F$77:$F$146)</f>
        <v>0</v>
      </c>
      <c r="AB11" s="178">
        <f t="shared" ref="AB11:AH11" si="7">SUMIF($U$77:$U$146,TRIM(AB6),$F$77:$F$146)</f>
        <v>0</v>
      </c>
      <c r="AC11" s="178">
        <f t="shared" si="7"/>
        <v>0</v>
      </c>
      <c r="AD11" s="178">
        <f t="shared" si="7"/>
        <v>83760.624600000025</v>
      </c>
      <c r="AE11" s="178">
        <f t="shared" si="7"/>
        <v>18705.918399999966</v>
      </c>
      <c r="AF11" s="178">
        <f t="shared" si="7"/>
        <v>13114.897399999974</v>
      </c>
      <c r="AG11" s="178">
        <f t="shared" si="7"/>
        <v>0</v>
      </c>
      <c r="AH11" s="178">
        <f t="shared" si="7"/>
        <v>0</v>
      </c>
    </row>
    <row r="12" spans="2:36">
      <c r="B12" s="844"/>
      <c r="C12" s="814"/>
      <c r="D12" s="161">
        <v>6</v>
      </c>
      <c r="E12" s="152" t="s">
        <v>717</v>
      </c>
      <c r="F12" s="153">
        <v>1621.8509999999962</v>
      </c>
      <c r="G12" s="152">
        <v>128.63</v>
      </c>
      <c r="H12" s="152">
        <v>130.66999999999999</v>
      </c>
      <c r="I12" s="162">
        <f t="shared" si="1"/>
        <v>1.0158594418098421</v>
      </c>
      <c r="J12" s="152">
        <v>1.5</v>
      </c>
      <c r="K12" s="162">
        <f t="shared" si="2"/>
        <v>1.1661354271942781E-2</v>
      </c>
      <c r="L12" s="153">
        <v>458.15</v>
      </c>
      <c r="M12" s="163">
        <f t="shared" si="3"/>
        <v>1.0275207960817849</v>
      </c>
      <c r="N12" s="153">
        <v>1621.8509999999962</v>
      </c>
      <c r="O12" s="152">
        <v>0</v>
      </c>
      <c r="P12" s="154">
        <v>0</v>
      </c>
      <c r="Q12" s="253">
        <v>0</v>
      </c>
      <c r="R12" s="152">
        <v>3.539999999999992</v>
      </c>
      <c r="S12" s="154">
        <v>2.7520796081784905E-2</v>
      </c>
      <c r="T12" s="152" t="s">
        <v>577</v>
      </c>
      <c r="U12" s="152" t="s">
        <v>656</v>
      </c>
      <c r="V12" s="152"/>
      <c r="W12" s="158">
        <v>1</v>
      </c>
      <c r="X12" s="158" t="s">
        <v>719</v>
      </c>
      <c r="Z12" s="176"/>
      <c r="AA12" s="447">
        <f>AA10/$Z10</f>
        <v>0</v>
      </c>
      <c r="AB12" s="447">
        <f t="shared" ref="AB12:AH12" si="8">AB10/$Z10</f>
        <v>0</v>
      </c>
      <c r="AC12" s="447">
        <f t="shared" si="8"/>
        <v>0</v>
      </c>
      <c r="AD12" s="447">
        <f t="shared" si="8"/>
        <v>0.75714285714285712</v>
      </c>
      <c r="AE12" s="447">
        <f t="shared" si="8"/>
        <v>0.1</v>
      </c>
      <c r="AF12" s="447">
        <f t="shared" si="8"/>
        <v>0.14285714285714285</v>
      </c>
      <c r="AG12" s="447">
        <f t="shared" si="8"/>
        <v>0</v>
      </c>
      <c r="AH12" s="447">
        <f t="shared" si="8"/>
        <v>0</v>
      </c>
    </row>
    <row r="13" spans="2:36">
      <c r="B13" s="844"/>
      <c r="C13" s="814"/>
      <c r="D13" s="161">
        <v>7</v>
      </c>
      <c r="E13" s="152" t="s">
        <v>704</v>
      </c>
      <c r="F13" s="153">
        <v>1484.7490000000041</v>
      </c>
      <c r="G13" s="152">
        <v>978.75</v>
      </c>
      <c r="H13" s="152">
        <v>967.45</v>
      </c>
      <c r="I13" s="162">
        <f t="shared" si="1"/>
        <v>0.9884546615581099</v>
      </c>
      <c r="J13" s="152">
        <v>27</v>
      </c>
      <c r="K13" s="162">
        <f t="shared" si="2"/>
        <v>2.7586206896551724E-2</v>
      </c>
      <c r="L13" s="153">
        <v>94.57</v>
      </c>
      <c r="M13" s="163">
        <f t="shared" si="3"/>
        <v>1.0160408684546616</v>
      </c>
      <c r="N13" s="153">
        <v>1484.7490000000041</v>
      </c>
      <c r="O13" s="152">
        <v>0</v>
      </c>
      <c r="P13" s="154">
        <v>0</v>
      </c>
      <c r="Q13" s="253">
        <v>0</v>
      </c>
      <c r="R13" s="152">
        <v>15.700000000000045</v>
      </c>
      <c r="S13" s="154">
        <v>1.6040868454661603E-2</v>
      </c>
      <c r="T13" s="152" t="s">
        <v>577</v>
      </c>
      <c r="U13" s="152" t="s">
        <v>656</v>
      </c>
      <c r="V13" s="152"/>
      <c r="W13" s="158">
        <v>1</v>
      </c>
      <c r="X13" s="158" t="s">
        <v>703</v>
      </c>
      <c r="Y13" s="155" t="s">
        <v>355</v>
      </c>
      <c r="Z13" s="177">
        <f>SUM(W147:W216)</f>
        <v>70</v>
      </c>
      <c r="AA13" s="176">
        <f>SUMIF($U$147:$U$216,TRIM(AA6),$W$147:$W$216)</f>
        <v>0</v>
      </c>
      <c r="AB13" s="176">
        <f t="shared" ref="AB13:AH13" si="9">SUMIF($U$147:$U$216,TRIM(AB6),$W$147:$W$216)</f>
        <v>0</v>
      </c>
      <c r="AC13" s="176">
        <f t="shared" si="9"/>
        <v>0</v>
      </c>
      <c r="AD13" s="176">
        <f t="shared" si="9"/>
        <v>58</v>
      </c>
      <c r="AE13" s="176">
        <f t="shared" si="9"/>
        <v>7</v>
      </c>
      <c r="AF13" s="176">
        <f t="shared" si="9"/>
        <v>5</v>
      </c>
      <c r="AG13" s="176">
        <f t="shared" si="9"/>
        <v>0</v>
      </c>
      <c r="AH13" s="176">
        <f t="shared" si="9"/>
        <v>0</v>
      </c>
    </row>
    <row r="14" spans="2:36">
      <c r="B14" s="844"/>
      <c r="C14" s="814"/>
      <c r="D14" s="161">
        <v>8</v>
      </c>
      <c r="E14" s="152" t="s">
        <v>718</v>
      </c>
      <c r="F14" s="153">
        <v>1436.483999999997</v>
      </c>
      <c r="G14" s="152">
        <v>1157.6300000000001</v>
      </c>
      <c r="H14" s="152">
        <v>1206.49</v>
      </c>
      <c r="I14" s="162">
        <f t="shared" si="1"/>
        <v>1.0422069227646138</v>
      </c>
      <c r="J14" s="152">
        <v>0</v>
      </c>
      <c r="K14" s="162">
        <f t="shared" si="2"/>
        <v>0</v>
      </c>
      <c r="L14" s="153">
        <v>29.4</v>
      </c>
      <c r="M14" s="163">
        <f t="shared" si="3"/>
        <v>1.0422069227646138</v>
      </c>
      <c r="N14" s="153">
        <v>1436.483999999997</v>
      </c>
      <c r="O14" s="152">
        <v>0</v>
      </c>
      <c r="P14" s="154">
        <v>0</v>
      </c>
      <c r="Q14" s="253">
        <v>0</v>
      </c>
      <c r="R14" s="152">
        <v>48.8599999999999</v>
      </c>
      <c r="S14" s="154">
        <v>4.2206922764613818E-2</v>
      </c>
      <c r="T14" s="152" t="s">
        <v>577</v>
      </c>
      <c r="U14" s="152" t="s">
        <v>656</v>
      </c>
      <c r="V14" s="152"/>
      <c r="W14" s="158">
        <v>1</v>
      </c>
      <c r="X14" s="158" t="s">
        <v>719</v>
      </c>
      <c r="Y14" s="180" t="s">
        <v>263</v>
      </c>
      <c r="Z14" s="176"/>
      <c r="AA14" s="178">
        <f>SUMIF($U$147:$U$216,TRIM(AA6),$F$147:$F$216)</f>
        <v>0</v>
      </c>
      <c r="AB14" s="178">
        <f t="shared" ref="AB14:AH14" si="10">SUMIF($U$147:$U$216,TRIM(AB6),$F$147:$F$216)</f>
        <v>0</v>
      </c>
      <c r="AC14" s="178">
        <f t="shared" si="10"/>
        <v>0</v>
      </c>
      <c r="AD14" s="178">
        <f t="shared" si="10"/>
        <v>82083.472099999999</v>
      </c>
      <c r="AE14" s="178">
        <f>SUMIF($U$147:$U$216,TRIM(AE6),$F$147:$F$216)</f>
        <v>14857.995399999978</v>
      </c>
      <c r="AF14" s="178">
        <f t="shared" si="10"/>
        <v>5689.9256000000169</v>
      </c>
      <c r="AG14" s="178">
        <f t="shared" si="10"/>
        <v>0</v>
      </c>
      <c r="AH14" s="178">
        <f t="shared" si="10"/>
        <v>0</v>
      </c>
    </row>
    <row r="15" spans="2:36">
      <c r="B15" s="844"/>
      <c r="C15" s="814"/>
      <c r="D15" s="161">
        <v>9</v>
      </c>
      <c r="E15" s="152" t="s">
        <v>665</v>
      </c>
      <c r="F15" s="153">
        <v>1428.3832000000034</v>
      </c>
      <c r="G15" s="152">
        <v>88.07</v>
      </c>
      <c r="H15" s="152">
        <v>83.15</v>
      </c>
      <c r="I15" s="162">
        <f t="shared" si="1"/>
        <v>0.94413534688316125</v>
      </c>
      <c r="J15" s="152">
        <v>8.8000000000000007</v>
      </c>
      <c r="K15" s="162">
        <f t="shared" si="2"/>
        <v>9.9920517769955738E-2</v>
      </c>
      <c r="L15" s="153">
        <v>368.14</v>
      </c>
      <c r="M15" s="163">
        <f t="shared" si="3"/>
        <v>1.0440558646531171</v>
      </c>
      <c r="N15" s="153">
        <v>1428.3832000000034</v>
      </c>
      <c r="O15" s="152">
        <v>0</v>
      </c>
      <c r="P15" s="154">
        <v>0</v>
      </c>
      <c r="Q15" s="253">
        <v>0</v>
      </c>
      <c r="R15" s="152">
        <v>3.8800000000000097</v>
      </c>
      <c r="S15" s="154">
        <v>4.405586465311695E-2</v>
      </c>
      <c r="T15" s="152" t="s">
        <v>577</v>
      </c>
      <c r="U15" s="152" t="s">
        <v>656</v>
      </c>
      <c r="V15" s="152"/>
      <c r="W15" s="158">
        <v>1</v>
      </c>
      <c r="X15" s="158" t="s">
        <v>667</v>
      </c>
      <c r="Y15" s="155"/>
      <c r="Z15" s="176"/>
      <c r="AA15" s="447">
        <f t="shared" ref="AA15:AH15" si="11">AA13/$Z13</f>
        <v>0</v>
      </c>
      <c r="AB15" s="447">
        <f t="shared" si="11"/>
        <v>0</v>
      </c>
      <c r="AC15" s="447">
        <f t="shared" si="11"/>
        <v>0</v>
      </c>
      <c r="AD15" s="447">
        <f t="shared" si="11"/>
        <v>0.82857142857142863</v>
      </c>
      <c r="AE15" s="447">
        <f t="shared" si="11"/>
        <v>0.1</v>
      </c>
      <c r="AF15" s="447">
        <f t="shared" si="11"/>
        <v>7.1428571428571425E-2</v>
      </c>
      <c r="AG15" s="447">
        <f t="shared" si="11"/>
        <v>0</v>
      </c>
      <c r="AH15" s="447">
        <f t="shared" si="11"/>
        <v>0</v>
      </c>
    </row>
    <row r="16" spans="2:36">
      <c r="B16" s="845"/>
      <c r="C16" s="815"/>
      <c r="D16" s="161">
        <v>10</v>
      </c>
      <c r="E16" s="152" t="s">
        <v>585</v>
      </c>
      <c r="F16" s="153">
        <v>1218.9583999999938</v>
      </c>
      <c r="G16" s="152">
        <v>54.52</v>
      </c>
      <c r="H16" s="152">
        <v>54.48</v>
      </c>
      <c r="I16" s="162">
        <f t="shared" si="1"/>
        <v>0.99926632428466611</v>
      </c>
      <c r="J16" s="152">
        <v>1.8</v>
      </c>
      <c r="K16" s="162">
        <f t="shared" si="2"/>
        <v>3.3015407190022009E-2</v>
      </c>
      <c r="L16" s="153">
        <v>692.59</v>
      </c>
      <c r="M16" s="163">
        <f t="shared" si="3"/>
        <v>1.0322817314746879</v>
      </c>
      <c r="N16" s="153">
        <v>1218.9583999999938</v>
      </c>
      <c r="O16" s="152">
        <v>0</v>
      </c>
      <c r="P16" s="154">
        <v>0</v>
      </c>
      <c r="Q16" s="253">
        <v>0</v>
      </c>
      <c r="R16" s="152">
        <v>1.7599999999999909</v>
      </c>
      <c r="S16" s="154">
        <v>3.2281731474688019E-2</v>
      </c>
      <c r="T16" s="152" t="s">
        <v>577</v>
      </c>
      <c r="U16" s="152" t="s">
        <v>656</v>
      </c>
      <c r="V16" s="152"/>
      <c r="W16" s="158">
        <v>1</v>
      </c>
      <c r="X16" s="158" t="s">
        <v>583</v>
      </c>
      <c r="Y16" s="155" t="s">
        <v>356</v>
      </c>
      <c r="Z16" s="177">
        <f>SUM(W217:W286)</f>
        <v>70</v>
      </c>
      <c r="AA16" s="176">
        <f t="shared" ref="AA16:AH16" si="12">SUMIF($U$217:$U$286,TRIM(AA6),$W$217:$W$286)</f>
        <v>0</v>
      </c>
      <c r="AB16" s="176">
        <f t="shared" si="12"/>
        <v>0</v>
      </c>
      <c r="AC16" s="176">
        <f t="shared" si="12"/>
        <v>0</v>
      </c>
      <c r="AD16" s="176">
        <f t="shared" si="12"/>
        <v>60</v>
      </c>
      <c r="AE16" s="176">
        <f t="shared" si="12"/>
        <v>7</v>
      </c>
      <c r="AF16" s="176">
        <f t="shared" si="12"/>
        <v>3</v>
      </c>
      <c r="AG16" s="176">
        <f t="shared" si="12"/>
        <v>0</v>
      </c>
      <c r="AH16" s="176">
        <f t="shared" si="12"/>
        <v>0</v>
      </c>
    </row>
    <row r="17" spans="2:34">
      <c r="B17" s="810">
        <f>B7+1</f>
        <v>45959</v>
      </c>
      <c r="C17" s="813" t="str">
        <f t="shared" ref="C17" si="13">CHOOSE(WEEKDAY(B17,2),"一","二","三","四","五","六","日")</f>
        <v>三</v>
      </c>
      <c r="D17" s="161">
        <v>1</v>
      </c>
      <c r="E17" s="152" t="s">
        <v>364</v>
      </c>
      <c r="F17" s="153">
        <v>4645.5193000000154</v>
      </c>
      <c r="G17" s="152">
        <v>822.06</v>
      </c>
      <c r="H17" s="152">
        <v>822.57</v>
      </c>
      <c r="I17" s="162">
        <f t="shared" si="1"/>
        <v>1.0006203926720678</v>
      </c>
      <c r="J17" s="152">
        <v>31</v>
      </c>
      <c r="K17" s="162">
        <f t="shared" si="2"/>
        <v>3.7710142811960203E-2</v>
      </c>
      <c r="L17" s="153">
        <v>147.43</v>
      </c>
      <c r="M17" s="163">
        <f t="shared" si="3"/>
        <v>1.038330535484028</v>
      </c>
      <c r="N17" s="153">
        <v>4645.5193000000154</v>
      </c>
      <c r="O17" s="152">
        <v>0</v>
      </c>
      <c r="P17" s="154">
        <v>0</v>
      </c>
      <c r="Q17" s="253">
        <v>0</v>
      </c>
      <c r="R17" s="152">
        <v>31.510000000000105</v>
      </c>
      <c r="S17" s="154">
        <v>3.833053548402806E-2</v>
      </c>
      <c r="T17" s="152" t="s">
        <v>577</v>
      </c>
      <c r="U17" s="152" t="s">
        <v>219</v>
      </c>
      <c r="V17" s="152" t="s">
        <v>383</v>
      </c>
      <c r="W17" s="158">
        <v>1</v>
      </c>
      <c r="X17" s="158" t="s">
        <v>371</v>
      </c>
      <c r="Y17" s="180" t="s">
        <v>263</v>
      </c>
      <c r="Z17" s="176"/>
      <c r="AA17" s="178">
        <f>SUMIF($U$217:$U$286,TRIM(AA6),$F$217:$F$286)</f>
        <v>0</v>
      </c>
      <c r="AB17" s="178">
        <f t="shared" ref="AB17:AH17" si="14">SUMIF($U$217:$U$286,TRIM(AB6),$F$217:$F$286)</f>
        <v>0</v>
      </c>
      <c r="AC17" s="178">
        <f t="shared" si="14"/>
        <v>0</v>
      </c>
      <c r="AD17" s="178">
        <f t="shared" si="14"/>
        <v>84005.055099999998</v>
      </c>
      <c r="AE17" s="178">
        <f t="shared" si="14"/>
        <v>28123.746800000015</v>
      </c>
      <c r="AF17" s="178">
        <f t="shared" si="14"/>
        <v>3086.2394000000086</v>
      </c>
      <c r="AG17" s="178">
        <f t="shared" si="14"/>
        <v>0</v>
      </c>
      <c r="AH17" s="178">
        <f t="shared" si="14"/>
        <v>0</v>
      </c>
    </row>
    <row r="18" spans="2:34">
      <c r="B18" s="811"/>
      <c r="C18" s="814"/>
      <c r="D18" s="161">
        <v>2</v>
      </c>
      <c r="E18" s="152" t="s">
        <v>440</v>
      </c>
      <c r="F18" s="153">
        <v>3846.7029999999963</v>
      </c>
      <c r="G18" s="152">
        <v>212.76</v>
      </c>
      <c r="H18" s="152">
        <v>212.66</v>
      </c>
      <c r="I18" s="162">
        <f t="shared" si="1"/>
        <v>0.99952998683963157</v>
      </c>
      <c r="J18" s="152">
        <v>6.45</v>
      </c>
      <c r="K18" s="162">
        <f t="shared" si="2"/>
        <v>3.0315848843767628E-2</v>
      </c>
      <c r="L18" s="153">
        <v>605.78</v>
      </c>
      <c r="M18" s="163">
        <f t="shared" si="3"/>
        <v>1.029845835683399</v>
      </c>
      <c r="N18" s="153">
        <v>3846.7029999999963</v>
      </c>
      <c r="O18" s="152">
        <v>0</v>
      </c>
      <c r="P18" s="154">
        <v>0</v>
      </c>
      <c r="Q18" s="253">
        <v>0</v>
      </c>
      <c r="R18" s="152">
        <v>6.3499999999999943</v>
      </c>
      <c r="S18" s="154">
        <v>2.9845835683399109E-2</v>
      </c>
      <c r="T18" s="152" t="s">
        <v>577</v>
      </c>
      <c r="U18" s="152" t="s">
        <v>220</v>
      </c>
      <c r="V18" s="152" t="s">
        <v>384</v>
      </c>
      <c r="W18" s="158">
        <v>1</v>
      </c>
      <c r="X18" s="158" t="s">
        <v>375</v>
      </c>
      <c r="Y18" s="155"/>
      <c r="Z18" s="176"/>
      <c r="AA18" s="447">
        <f t="shared" ref="AA18:AH18" si="15">AA16/$Z16</f>
        <v>0</v>
      </c>
      <c r="AB18" s="447">
        <f t="shared" si="15"/>
        <v>0</v>
      </c>
      <c r="AC18" s="447">
        <f t="shared" si="15"/>
        <v>0</v>
      </c>
      <c r="AD18" s="447">
        <f t="shared" si="15"/>
        <v>0.8571428571428571</v>
      </c>
      <c r="AE18" s="447">
        <f t="shared" si="15"/>
        <v>0.1</v>
      </c>
      <c r="AF18" s="447">
        <f t="shared" si="15"/>
        <v>4.2857142857142858E-2</v>
      </c>
      <c r="AG18" s="447">
        <f t="shared" si="15"/>
        <v>0</v>
      </c>
      <c r="AH18" s="447">
        <f t="shared" si="15"/>
        <v>0</v>
      </c>
    </row>
    <row r="19" spans="2:34">
      <c r="B19" s="811"/>
      <c r="C19" s="814"/>
      <c r="D19" s="161">
        <v>3</v>
      </c>
      <c r="E19" s="152" t="s">
        <v>704</v>
      </c>
      <c r="F19" s="153">
        <v>3232.4025999999949</v>
      </c>
      <c r="G19" s="152">
        <v>845.85</v>
      </c>
      <c r="H19" s="152">
        <v>812.53</v>
      </c>
      <c r="I19" s="162">
        <f t="shared" si="1"/>
        <v>0.96060767275521663</v>
      </c>
      <c r="J19" s="152">
        <v>67.5</v>
      </c>
      <c r="K19" s="162">
        <f t="shared" si="2"/>
        <v>7.9801383223975883E-2</v>
      </c>
      <c r="L19" s="153">
        <v>94.57</v>
      </c>
      <c r="M19" s="163">
        <f t="shared" si="3"/>
        <v>1.0404090559791925</v>
      </c>
      <c r="N19" s="153">
        <v>3232.4025999999949</v>
      </c>
      <c r="O19" s="152">
        <v>0</v>
      </c>
      <c r="P19" s="154">
        <v>0</v>
      </c>
      <c r="Q19" s="253">
        <v>0</v>
      </c>
      <c r="R19" s="152">
        <v>34.17999999999995</v>
      </c>
      <c r="S19" s="154">
        <v>4.0409055979192469E-2</v>
      </c>
      <c r="T19" s="152" t="s">
        <v>577</v>
      </c>
      <c r="U19" s="152" t="s">
        <v>656</v>
      </c>
      <c r="V19" s="152"/>
      <c r="W19" s="158">
        <v>1</v>
      </c>
      <c r="X19" s="158" t="s">
        <v>703</v>
      </c>
      <c r="Y19" s="155" t="s">
        <v>357</v>
      </c>
      <c r="Z19" s="177">
        <f>SUM(W287:W357)</f>
        <v>70</v>
      </c>
      <c r="AA19" s="176">
        <f>SUMIF($U$287:$U$356,TRIM(AA6),$W$287:$W$356)</f>
        <v>0</v>
      </c>
      <c r="AB19" s="176">
        <f t="shared" ref="AB19:AH19" si="16">SUMIF($U$287:$U$356,TRIM(AB6),$W$287:$W$356)</f>
        <v>0</v>
      </c>
      <c r="AC19" s="176">
        <f t="shared" si="16"/>
        <v>0</v>
      </c>
      <c r="AD19" s="176">
        <f t="shared" si="16"/>
        <v>47</v>
      </c>
      <c r="AE19" s="176">
        <f t="shared" si="16"/>
        <v>7</v>
      </c>
      <c r="AF19" s="176">
        <f t="shared" si="16"/>
        <v>16</v>
      </c>
      <c r="AG19" s="176">
        <f t="shared" si="16"/>
        <v>0</v>
      </c>
      <c r="AH19" s="176">
        <f t="shared" si="16"/>
        <v>0</v>
      </c>
    </row>
    <row r="20" spans="2:34">
      <c r="B20" s="811"/>
      <c r="C20" s="814"/>
      <c r="D20" s="161">
        <v>4</v>
      </c>
      <c r="E20" s="152" t="s">
        <v>436</v>
      </c>
      <c r="F20" s="153">
        <v>2922.8264999999974</v>
      </c>
      <c r="G20" s="152">
        <v>115.13</v>
      </c>
      <c r="H20" s="152">
        <v>117.82</v>
      </c>
      <c r="I20" s="162">
        <f t="shared" si="1"/>
        <v>1.023364891861374</v>
      </c>
      <c r="J20" s="152">
        <v>4.16</v>
      </c>
      <c r="K20" s="162">
        <f t="shared" si="2"/>
        <v>3.6133066967775559E-2</v>
      </c>
      <c r="L20" s="153">
        <v>426.69</v>
      </c>
      <c r="M20" s="163">
        <f t="shared" si="3"/>
        <v>1.0594979588291495</v>
      </c>
      <c r="N20" s="153">
        <v>2922.8264999999974</v>
      </c>
      <c r="O20" s="152">
        <v>0</v>
      </c>
      <c r="P20" s="154">
        <v>0</v>
      </c>
      <c r="Q20" s="253">
        <v>0</v>
      </c>
      <c r="R20" s="152">
        <v>6.8499999999999943</v>
      </c>
      <c r="S20" s="154">
        <v>5.9497958829149607E-2</v>
      </c>
      <c r="T20" s="152" t="s">
        <v>577</v>
      </c>
      <c r="U20" s="152" t="s">
        <v>656</v>
      </c>
      <c r="V20" s="152"/>
      <c r="W20" s="158">
        <v>1</v>
      </c>
      <c r="X20" s="158" t="s">
        <v>437</v>
      </c>
      <c r="Y20" s="180" t="s">
        <v>263</v>
      </c>
      <c r="Z20" s="176"/>
      <c r="AA20" s="178">
        <f>SUMIF($U$287:$U$356,TRIM(AA6),$F$287:$F$356)</f>
        <v>0</v>
      </c>
      <c r="AB20" s="178">
        <f t="shared" ref="AB20:AH20" si="17">SUMIF($U$287:$U$356,TRIM(AB6),$F$287:$F$356)</f>
        <v>0</v>
      </c>
      <c r="AC20" s="178">
        <f t="shared" si="17"/>
        <v>0</v>
      </c>
      <c r="AD20" s="178">
        <f t="shared" si="17"/>
        <v>78861.335099999953</v>
      </c>
      <c r="AE20" s="178">
        <f t="shared" si="17"/>
        <v>17642.948099999983</v>
      </c>
      <c r="AF20" s="178">
        <f t="shared" si="17"/>
        <v>32761.7291</v>
      </c>
      <c r="AG20" s="178">
        <f t="shared" si="17"/>
        <v>0</v>
      </c>
      <c r="AH20" s="178">
        <f t="shared" si="17"/>
        <v>0</v>
      </c>
    </row>
    <row r="21" spans="2:34">
      <c r="B21" s="811"/>
      <c r="C21" s="814"/>
      <c r="D21" s="161">
        <v>5</v>
      </c>
      <c r="E21" s="152" t="s">
        <v>682</v>
      </c>
      <c r="F21" s="153">
        <v>1670.1622000000009</v>
      </c>
      <c r="G21" s="152">
        <v>64.53</v>
      </c>
      <c r="H21" s="152">
        <v>64.34</v>
      </c>
      <c r="I21" s="162">
        <f t="shared" si="1"/>
        <v>0.99705563303889666</v>
      </c>
      <c r="J21" s="152">
        <v>4.25</v>
      </c>
      <c r="K21" s="162">
        <f t="shared" si="2"/>
        <v>6.5860839919417324E-2</v>
      </c>
      <c r="L21" s="153">
        <v>411.37</v>
      </c>
      <c r="M21" s="163">
        <f t="shared" si="3"/>
        <v>1.062916472958314</v>
      </c>
      <c r="N21" s="153">
        <v>1670.1622000000009</v>
      </c>
      <c r="O21" s="152">
        <v>0</v>
      </c>
      <c r="P21" s="154">
        <v>0</v>
      </c>
      <c r="Q21" s="253">
        <v>0</v>
      </c>
      <c r="R21" s="152">
        <v>4.0600000000000023</v>
      </c>
      <c r="S21" s="154">
        <v>6.2916472958313999E-2</v>
      </c>
      <c r="T21" s="152" t="s">
        <v>577</v>
      </c>
      <c r="U21" s="152" t="s">
        <v>656</v>
      </c>
      <c r="V21" s="152"/>
      <c r="W21" s="158">
        <v>1</v>
      </c>
      <c r="X21" s="158" t="s">
        <v>671</v>
      </c>
      <c r="Y21" s="155"/>
      <c r="Z21" s="176"/>
      <c r="AA21" s="447">
        <f t="shared" ref="AA21:AH21" si="18">AA19/$Z19</f>
        <v>0</v>
      </c>
      <c r="AB21" s="447">
        <f t="shared" si="18"/>
        <v>0</v>
      </c>
      <c r="AC21" s="447">
        <f t="shared" si="18"/>
        <v>0</v>
      </c>
      <c r="AD21" s="447">
        <f t="shared" si="18"/>
        <v>0.67142857142857137</v>
      </c>
      <c r="AE21" s="447">
        <f t="shared" si="18"/>
        <v>0.1</v>
      </c>
      <c r="AF21" s="447">
        <f t="shared" si="18"/>
        <v>0.22857142857142856</v>
      </c>
      <c r="AG21" s="447">
        <f t="shared" si="18"/>
        <v>0</v>
      </c>
      <c r="AH21" s="447">
        <f t="shared" si="18"/>
        <v>0</v>
      </c>
    </row>
    <row r="22" spans="2:34">
      <c r="B22" s="811"/>
      <c r="C22" s="814"/>
      <c r="D22" s="161">
        <v>6</v>
      </c>
      <c r="E22" s="152" t="s">
        <v>664</v>
      </c>
      <c r="F22" s="153">
        <v>1639.5733000000007</v>
      </c>
      <c r="G22" s="152">
        <v>205.59</v>
      </c>
      <c r="H22" s="152">
        <v>205.78</v>
      </c>
      <c r="I22" s="162">
        <f t="shared" si="1"/>
        <v>1.0009241694634954</v>
      </c>
      <c r="J22" s="152">
        <v>8.4</v>
      </c>
      <c r="K22" s="162">
        <f t="shared" si="2"/>
        <v>4.0858018386108273E-2</v>
      </c>
      <c r="L22" s="153">
        <v>190.87</v>
      </c>
      <c r="M22" s="163">
        <f t="shared" si="3"/>
        <v>1.0417821878496036</v>
      </c>
      <c r="N22" s="153">
        <v>1639.5733000000007</v>
      </c>
      <c r="O22" s="152">
        <v>0</v>
      </c>
      <c r="P22" s="154">
        <v>0</v>
      </c>
      <c r="Q22" s="253">
        <v>0</v>
      </c>
      <c r="R22" s="152">
        <v>8.5900000000000034</v>
      </c>
      <c r="S22" s="154">
        <v>4.1782187849603594E-2</v>
      </c>
      <c r="T22" s="152" t="s">
        <v>577</v>
      </c>
      <c r="U22" s="152" t="s">
        <v>656</v>
      </c>
      <c r="V22" s="152"/>
      <c r="W22" s="158">
        <v>1</v>
      </c>
      <c r="X22" s="158" t="s">
        <v>666</v>
      </c>
      <c r="Y22" s="155"/>
      <c r="Z22" s="156"/>
      <c r="AA22" s="156"/>
      <c r="AB22" s="156"/>
      <c r="AC22" s="156"/>
      <c r="AD22" s="156"/>
      <c r="AE22" s="156"/>
      <c r="AF22" s="156"/>
      <c r="AG22" s="156"/>
      <c r="AH22" s="156"/>
    </row>
    <row r="23" spans="2:34">
      <c r="B23" s="811"/>
      <c r="C23" s="814"/>
      <c r="D23" s="161">
        <v>7</v>
      </c>
      <c r="E23" s="152" t="s">
        <v>585</v>
      </c>
      <c r="F23" s="153">
        <v>1586.0310999999995</v>
      </c>
      <c r="G23" s="152">
        <v>52.78</v>
      </c>
      <c r="H23" s="152">
        <v>53.27</v>
      </c>
      <c r="I23" s="162">
        <f t="shared" si="1"/>
        <v>1.0092838196286473</v>
      </c>
      <c r="J23" s="152">
        <v>1.8</v>
      </c>
      <c r="K23" s="162">
        <f t="shared" si="2"/>
        <v>3.4103827207275485E-2</v>
      </c>
      <c r="L23" s="153">
        <v>692.59</v>
      </c>
      <c r="M23" s="163">
        <f t="shared" si="3"/>
        <v>1.0433876468359227</v>
      </c>
      <c r="N23" s="153">
        <v>1586.0310999999995</v>
      </c>
      <c r="O23" s="152">
        <v>0</v>
      </c>
      <c r="P23" s="154">
        <v>0</v>
      </c>
      <c r="Q23" s="253">
        <v>0</v>
      </c>
      <c r="R23" s="152">
        <v>2.2899999999999991</v>
      </c>
      <c r="S23" s="154">
        <v>4.338764683592268E-2</v>
      </c>
      <c r="T23" s="152" t="s">
        <v>577</v>
      </c>
      <c r="U23" s="152" t="s">
        <v>656</v>
      </c>
      <c r="V23" s="152"/>
      <c r="W23" s="158">
        <v>1</v>
      </c>
      <c r="X23" s="158" t="s">
        <v>583</v>
      </c>
      <c r="Y23" s="181" t="s">
        <v>361</v>
      </c>
      <c r="Z23" s="176">
        <f>SUM(W7:W9947)</f>
        <v>350</v>
      </c>
      <c r="AA23" s="177">
        <f t="shared" ref="AA23:AH23" si="19">SUMIF($U$7:$U$9947,TRIM(AA6),$W$7:$W$9947)</f>
        <v>0</v>
      </c>
      <c r="AB23" s="177">
        <f t="shared" si="19"/>
        <v>0</v>
      </c>
      <c r="AC23" s="176">
        <f t="shared" si="19"/>
        <v>0</v>
      </c>
      <c r="AD23" s="176">
        <f t="shared" si="19"/>
        <v>275</v>
      </c>
      <c r="AE23" s="176">
        <f t="shared" si="19"/>
        <v>35</v>
      </c>
      <c r="AF23" s="176">
        <f t="shared" si="19"/>
        <v>40</v>
      </c>
      <c r="AG23" s="176">
        <f t="shared" si="19"/>
        <v>0</v>
      </c>
      <c r="AH23" s="176">
        <f t="shared" si="19"/>
        <v>0</v>
      </c>
    </row>
    <row r="24" spans="2:34">
      <c r="B24" s="811"/>
      <c r="C24" s="814"/>
      <c r="D24" s="161">
        <v>8</v>
      </c>
      <c r="E24" s="152" t="s">
        <v>702</v>
      </c>
      <c r="F24" s="153">
        <v>1585.2737999999993</v>
      </c>
      <c r="G24" s="152">
        <v>366.54</v>
      </c>
      <c r="H24" s="152">
        <v>359.48</v>
      </c>
      <c r="I24" s="162">
        <f t="shared" si="1"/>
        <v>0.98073880067659736</v>
      </c>
      <c r="J24" s="152">
        <v>31.2</v>
      </c>
      <c r="K24" s="162">
        <f t="shared" si="2"/>
        <v>8.5120314290391214E-2</v>
      </c>
      <c r="L24" s="153">
        <v>65.67</v>
      </c>
      <c r="M24" s="163">
        <f t="shared" si="3"/>
        <v>1.0658591149669885</v>
      </c>
      <c r="N24" s="153">
        <v>1585.2737999999993</v>
      </c>
      <c r="O24" s="152">
        <v>0</v>
      </c>
      <c r="P24" s="154">
        <v>0</v>
      </c>
      <c r="Q24" s="253">
        <v>0</v>
      </c>
      <c r="R24" s="152">
        <v>24.139999999999986</v>
      </c>
      <c r="S24" s="154">
        <v>6.5859114966988555E-2</v>
      </c>
      <c r="T24" s="152" t="s">
        <v>577</v>
      </c>
      <c r="U24" s="152" t="s">
        <v>656</v>
      </c>
      <c r="V24" s="152"/>
      <c r="W24" s="158">
        <v>1</v>
      </c>
      <c r="X24" s="158" t="s">
        <v>703</v>
      </c>
      <c r="Y24" s="180" t="s">
        <v>263</v>
      </c>
      <c r="Z24" s="176"/>
      <c r="AA24" s="178">
        <f t="shared" ref="AA24:AH24" si="20">SUMIF($U$7:$U$9947,TRIM(AA6),$F$7:$F$9947)</f>
        <v>0</v>
      </c>
      <c r="AB24" s="178">
        <f t="shared" si="20"/>
        <v>0</v>
      </c>
      <c r="AC24" s="178">
        <f t="shared" si="20"/>
        <v>0</v>
      </c>
      <c r="AD24" s="178">
        <f>SUMIF($U$7:$U$9947,TRIM(AD6),$F$7:$F$9947)</f>
        <v>426318.28499999992</v>
      </c>
      <c r="AE24" s="178">
        <f t="shared" si="20"/>
        <v>109565.55309999996</v>
      </c>
      <c r="AF24" s="178">
        <f t="shared" si="20"/>
        <v>68159.037699999986</v>
      </c>
      <c r="AG24" s="178">
        <f t="shared" si="20"/>
        <v>0</v>
      </c>
      <c r="AH24" s="178">
        <f t="shared" si="20"/>
        <v>0</v>
      </c>
    </row>
    <row r="25" spans="2:34">
      <c r="B25" s="811"/>
      <c r="C25" s="814"/>
      <c r="D25" s="161">
        <v>9</v>
      </c>
      <c r="E25" s="152" t="s">
        <v>717</v>
      </c>
      <c r="F25" s="153">
        <v>1461.4984999999988</v>
      </c>
      <c r="G25" s="152">
        <v>74.23</v>
      </c>
      <c r="H25" s="152">
        <v>74.92</v>
      </c>
      <c r="I25" s="162">
        <f t="shared" si="1"/>
        <v>1.0092954331132964</v>
      </c>
      <c r="J25" s="152">
        <v>2.5</v>
      </c>
      <c r="K25" s="162">
        <f t="shared" si="2"/>
        <v>3.3679105482958369E-2</v>
      </c>
      <c r="L25" s="153">
        <v>458.15</v>
      </c>
      <c r="M25" s="163">
        <f t="shared" si="3"/>
        <v>1.0429745385962548</v>
      </c>
      <c r="N25" s="153">
        <v>1461.4984999999988</v>
      </c>
      <c r="O25" s="152">
        <v>0</v>
      </c>
      <c r="P25" s="154">
        <v>0</v>
      </c>
      <c r="Q25" s="253">
        <v>0</v>
      </c>
      <c r="R25" s="152">
        <v>3.1899999999999977</v>
      </c>
      <c r="S25" s="154">
        <v>4.2974538596254851E-2</v>
      </c>
      <c r="T25" s="152" t="s">
        <v>577</v>
      </c>
      <c r="U25" s="152" t="s">
        <v>656</v>
      </c>
      <c r="V25" s="152"/>
      <c r="W25" s="158">
        <v>1</v>
      </c>
      <c r="X25" s="158" t="s">
        <v>719</v>
      </c>
      <c r="Z25" s="176"/>
      <c r="AA25" s="447">
        <f t="shared" ref="AA25:AH25" si="21">AA23/$Z23</f>
        <v>0</v>
      </c>
      <c r="AB25" s="447">
        <f t="shared" si="21"/>
        <v>0</v>
      </c>
      <c r="AC25" s="447">
        <f t="shared" si="21"/>
        <v>0</v>
      </c>
      <c r="AD25" s="447">
        <f t="shared" si="21"/>
        <v>0.7857142857142857</v>
      </c>
      <c r="AE25" s="447">
        <f t="shared" si="21"/>
        <v>0.1</v>
      </c>
      <c r="AF25" s="447">
        <f t="shared" si="21"/>
        <v>0.11428571428571428</v>
      </c>
      <c r="AG25" s="447">
        <f t="shared" si="21"/>
        <v>0</v>
      </c>
      <c r="AH25" s="447">
        <f t="shared" si="21"/>
        <v>0</v>
      </c>
    </row>
    <row r="26" spans="2:34">
      <c r="B26" s="812"/>
      <c r="C26" s="815"/>
      <c r="D26" s="161">
        <v>10</v>
      </c>
      <c r="E26" s="152" t="s">
        <v>680</v>
      </c>
      <c r="F26" s="153">
        <v>1365.9277999999997</v>
      </c>
      <c r="G26" s="152">
        <v>5162</v>
      </c>
      <c r="H26" s="152">
        <v>5344.66</v>
      </c>
      <c r="I26" s="162">
        <f t="shared" si="1"/>
        <v>1.0353855094924447</v>
      </c>
      <c r="J26" s="152">
        <v>300</v>
      </c>
      <c r="K26" s="162">
        <f t="shared" si="2"/>
        <v>5.8117008911274699E-2</v>
      </c>
      <c r="L26" s="153">
        <v>2.83</v>
      </c>
      <c r="M26" s="163">
        <f t="shared" si="3"/>
        <v>1.0935025184037195</v>
      </c>
      <c r="N26" s="153">
        <v>1365.9277999999997</v>
      </c>
      <c r="O26" s="152">
        <v>0</v>
      </c>
      <c r="P26" s="154">
        <v>0</v>
      </c>
      <c r="Q26" s="253">
        <v>0</v>
      </c>
      <c r="R26" s="152">
        <v>482.65999999999985</v>
      </c>
      <c r="S26" s="154">
        <v>9.3502518403719453E-2</v>
      </c>
      <c r="T26" s="152" t="s">
        <v>577</v>
      </c>
      <c r="U26" s="152" t="s">
        <v>656</v>
      </c>
      <c r="V26" s="152"/>
      <c r="W26" s="158">
        <v>1</v>
      </c>
      <c r="X26" s="158" t="s">
        <v>671</v>
      </c>
    </row>
    <row r="27" spans="2:34">
      <c r="B27" s="810">
        <f t="shared" ref="B27" si="22">B17+1</f>
        <v>45960</v>
      </c>
      <c r="C27" s="813" t="str">
        <f t="shared" ref="C27" si="23">CHOOSE(WEEKDAY(B27,2),"一","二","三","四","五","六","日")</f>
        <v>四</v>
      </c>
      <c r="D27" s="161">
        <v>1</v>
      </c>
      <c r="E27" s="152" t="s">
        <v>440</v>
      </c>
      <c r="F27" s="153">
        <v>3537.7552000000019</v>
      </c>
      <c r="G27" s="152">
        <v>196.25</v>
      </c>
      <c r="H27" s="152">
        <v>196.5</v>
      </c>
      <c r="I27" s="162">
        <f t="shared" si="1"/>
        <v>1.0012738853503185</v>
      </c>
      <c r="J27" s="152">
        <v>5.59</v>
      </c>
      <c r="K27" s="162">
        <f t="shared" si="2"/>
        <v>2.8484076433121019E-2</v>
      </c>
      <c r="L27" s="153">
        <v>605.78</v>
      </c>
      <c r="M27" s="163">
        <f t="shared" si="3"/>
        <v>1.0297579617834396</v>
      </c>
      <c r="N27" s="153">
        <v>3537.7552000000019</v>
      </c>
      <c r="O27" s="152">
        <v>0</v>
      </c>
      <c r="P27" s="154">
        <v>0</v>
      </c>
      <c r="Q27" s="253">
        <v>0</v>
      </c>
      <c r="R27" s="152">
        <v>5.8400000000000034</v>
      </c>
      <c r="S27" s="154">
        <v>2.9757961783439507E-2</v>
      </c>
      <c r="T27" s="152" t="s">
        <v>577</v>
      </c>
      <c r="U27" s="152" t="s">
        <v>220</v>
      </c>
      <c r="V27" s="152" t="s">
        <v>384</v>
      </c>
      <c r="W27" s="158">
        <v>1</v>
      </c>
      <c r="X27" s="158" t="s">
        <v>375</v>
      </c>
    </row>
    <row r="28" spans="2:34">
      <c r="B28" s="811"/>
      <c r="C28" s="814"/>
      <c r="D28" s="161">
        <v>2</v>
      </c>
      <c r="E28" s="152" t="s">
        <v>364</v>
      </c>
      <c r="F28" s="153">
        <v>3096.030000000017</v>
      </c>
      <c r="G28" s="152">
        <v>714.17</v>
      </c>
      <c r="H28" s="152">
        <v>711.09</v>
      </c>
      <c r="I28" s="162">
        <f t="shared" si="1"/>
        <v>0.99568730134281769</v>
      </c>
      <c r="J28" s="152">
        <v>24.08</v>
      </c>
      <c r="K28" s="162">
        <f t="shared" si="2"/>
        <v>3.3717462228881077E-2</v>
      </c>
      <c r="L28" s="153">
        <v>147.43</v>
      </c>
      <c r="M28" s="163">
        <f t="shared" si="3"/>
        <v>1.0294047635716987</v>
      </c>
      <c r="N28" s="153">
        <v>3096.030000000017</v>
      </c>
      <c r="O28" s="152">
        <v>0</v>
      </c>
      <c r="P28" s="154">
        <v>0</v>
      </c>
      <c r="Q28" s="253">
        <v>0</v>
      </c>
      <c r="R28" s="152">
        <v>21.000000000000114</v>
      </c>
      <c r="S28" s="154">
        <v>2.9404763571698776E-2</v>
      </c>
      <c r="T28" s="152" t="s">
        <v>577</v>
      </c>
      <c r="U28" s="152" t="s">
        <v>219</v>
      </c>
      <c r="V28" s="152" t="s">
        <v>383</v>
      </c>
      <c r="W28" s="158">
        <v>1</v>
      </c>
      <c r="X28" s="158" t="s">
        <v>371</v>
      </c>
    </row>
    <row r="29" spans="2:34">
      <c r="B29" s="811"/>
      <c r="C29" s="814"/>
      <c r="D29" s="161">
        <v>3</v>
      </c>
      <c r="E29" s="152" t="s">
        <v>704</v>
      </c>
      <c r="F29" s="153">
        <v>3040.4254999999976</v>
      </c>
      <c r="G29" s="152">
        <v>615.9</v>
      </c>
      <c r="H29" s="152">
        <v>618.04999999999995</v>
      </c>
      <c r="I29" s="162">
        <f t="shared" si="1"/>
        <v>1.0034908264328624</v>
      </c>
      <c r="J29" s="152">
        <v>30</v>
      </c>
      <c r="K29" s="162">
        <f t="shared" si="2"/>
        <v>4.8709206039941548E-2</v>
      </c>
      <c r="L29" s="153">
        <v>94.57</v>
      </c>
      <c r="M29" s="163">
        <f t="shared" si="3"/>
        <v>1.052200032472804</v>
      </c>
      <c r="N29" s="153">
        <v>3040.4254999999976</v>
      </c>
      <c r="O29" s="152">
        <v>0</v>
      </c>
      <c r="P29" s="154">
        <v>0</v>
      </c>
      <c r="Q29" s="253">
        <v>0</v>
      </c>
      <c r="R29" s="152">
        <v>32.149999999999977</v>
      </c>
      <c r="S29" s="154">
        <v>5.2200032472803991E-2</v>
      </c>
      <c r="T29" s="152" t="s">
        <v>577</v>
      </c>
      <c r="U29" s="152" t="s">
        <v>656</v>
      </c>
      <c r="V29" s="152"/>
      <c r="W29" s="158">
        <v>1</v>
      </c>
      <c r="X29" s="158" t="s">
        <v>703</v>
      </c>
    </row>
    <row r="30" spans="2:34">
      <c r="B30" s="811"/>
      <c r="C30" s="814"/>
      <c r="D30" s="161">
        <v>4</v>
      </c>
      <c r="E30" s="152" t="s">
        <v>636</v>
      </c>
      <c r="F30" s="153">
        <v>1863.154600000001</v>
      </c>
      <c r="G30" s="152">
        <v>195.36</v>
      </c>
      <c r="H30" s="152">
        <v>195.77</v>
      </c>
      <c r="I30" s="162">
        <f t="shared" si="1"/>
        <v>1.0020986895986896</v>
      </c>
      <c r="J30" s="152">
        <v>16.8</v>
      </c>
      <c r="K30" s="162">
        <f t="shared" si="2"/>
        <v>8.5995085995085999E-2</v>
      </c>
      <c r="L30" s="153">
        <v>108.26</v>
      </c>
      <c r="M30" s="163">
        <f t="shared" si="3"/>
        <v>1.0880937755937756</v>
      </c>
      <c r="N30" s="153">
        <v>1863.154600000001</v>
      </c>
      <c r="O30" s="152">
        <v>0</v>
      </c>
      <c r="P30" s="154">
        <v>0</v>
      </c>
      <c r="Q30" s="253">
        <v>0</v>
      </c>
      <c r="R30" s="152">
        <v>17.210000000000008</v>
      </c>
      <c r="S30" s="154">
        <v>8.8093775593775625E-2</v>
      </c>
      <c r="T30" s="152" t="s">
        <v>577</v>
      </c>
      <c r="U30" s="152" t="s">
        <v>220</v>
      </c>
      <c r="V30" s="152" t="s">
        <v>384</v>
      </c>
      <c r="W30" s="158">
        <v>1</v>
      </c>
      <c r="X30" s="158" t="s">
        <v>380</v>
      </c>
    </row>
    <row r="31" spans="2:34">
      <c r="B31" s="811"/>
      <c r="C31" s="814"/>
      <c r="D31" s="161">
        <v>5</v>
      </c>
      <c r="E31" s="152" t="s">
        <v>585</v>
      </c>
      <c r="F31" s="153">
        <v>1669.1418999999978</v>
      </c>
      <c r="G31" s="152">
        <v>49.95</v>
      </c>
      <c r="H31" s="152">
        <v>50.56</v>
      </c>
      <c r="I31" s="162">
        <f t="shared" si="1"/>
        <v>1.0122122122122121</v>
      </c>
      <c r="J31" s="152">
        <v>1.8</v>
      </c>
      <c r="K31" s="162">
        <f t="shared" si="2"/>
        <v>3.6036036036036036E-2</v>
      </c>
      <c r="L31" s="153">
        <v>692.59</v>
      </c>
      <c r="M31" s="163">
        <f t="shared" si="3"/>
        <v>1.0482482482482482</v>
      </c>
      <c r="N31" s="153">
        <v>1669.1418999999978</v>
      </c>
      <c r="O31" s="152">
        <v>0</v>
      </c>
      <c r="P31" s="154">
        <v>0</v>
      </c>
      <c r="Q31" s="253">
        <v>0</v>
      </c>
      <c r="R31" s="152">
        <v>2.4099999999999966</v>
      </c>
      <c r="S31" s="154">
        <v>4.8248248248248179E-2</v>
      </c>
      <c r="T31" s="152" t="s">
        <v>577</v>
      </c>
      <c r="U31" s="152" t="s">
        <v>656</v>
      </c>
      <c r="V31" s="152"/>
      <c r="W31" s="158">
        <v>1</v>
      </c>
      <c r="X31" s="158" t="s">
        <v>583</v>
      </c>
    </row>
    <row r="32" spans="2:34">
      <c r="B32" s="811"/>
      <c r="C32" s="814"/>
      <c r="D32" s="161">
        <v>6</v>
      </c>
      <c r="E32" s="152" t="s">
        <v>717</v>
      </c>
      <c r="F32" s="153">
        <v>1337.7980000000007</v>
      </c>
      <c r="G32" s="152">
        <v>69.28</v>
      </c>
      <c r="H32" s="152">
        <v>68.7</v>
      </c>
      <c r="I32" s="162">
        <f t="shared" si="1"/>
        <v>0.99162817551963056</v>
      </c>
      <c r="J32" s="152">
        <v>3.5</v>
      </c>
      <c r="K32" s="162">
        <f t="shared" si="2"/>
        <v>5.0519630484988455E-2</v>
      </c>
      <c r="L32" s="153">
        <v>458.15</v>
      </c>
      <c r="M32" s="163">
        <f t="shared" si="3"/>
        <v>1.042147806004619</v>
      </c>
      <c r="N32" s="153">
        <v>1337.7980000000007</v>
      </c>
      <c r="O32" s="152">
        <v>0</v>
      </c>
      <c r="P32" s="154">
        <v>0</v>
      </c>
      <c r="Q32" s="253">
        <v>0</v>
      </c>
      <c r="R32" s="152">
        <v>2.9200000000000017</v>
      </c>
      <c r="S32" s="154">
        <v>4.2147806004618961E-2</v>
      </c>
      <c r="T32" s="152" t="s">
        <v>577</v>
      </c>
      <c r="U32" s="152" t="s">
        <v>656</v>
      </c>
      <c r="V32" s="152"/>
      <c r="W32" s="158">
        <v>1</v>
      </c>
      <c r="X32" s="158" t="s">
        <v>719</v>
      </c>
    </row>
    <row r="33" spans="2:24">
      <c r="B33" s="811"/>
      <c r="C33" s="814"/>
      <c r="D33" s="161">
        <v>7</v>
      </c>
      <c r="E33" s="152" t="s">
        <v>439</v>
      </c>
      <c r="F33" s="153">
        <v>1226.4719999999975</v>
      </c>
      <c r="G33" s="152">
        <v>53.77</v>
      </c>
      <c r="H33" s="152">
        <v>53.82</v>
      </c>
      <c r="I33" s="162">
        <f t="shared" si="1"/>
        <v>1.0009298865538403</v>
      </c>
      <c r="J33" s="152">
        <v>1.9</v>
      </c>
      <c r="K33" s="162">
        <f t="shared" si="2"/>
        <v>3.533568904593639E-2</v>
      </c>
      <c r="L33" s="153">
        <v>628.96</v>
      </c>
      <c r="M33" s="163">
        <f t="shared" si="3"/>
        <v>1.0362655755997767</v>
      </c>
      <c r="N33" s="153">
        <v>1226.4719999999975</v>
      </c>
      <c r="O33" s="152">
        <v>0</v>
      </c>
      <c r="P33" s="154">
        <v>0</v>
      </c>
      <c r="Q33" s="253">
        <v>0</v>
      </c>
      <c r="R33" s="152">
        <v>1.9499999999999957</v>
      </c>
      <c r="S33" s="154">
        <v>3.6265575599776743E-2</v>
      </c>
      <c r="T33" s="152" t="s">
        <v>577</v>
      </c>
      <c r="U33" s="152" t="s">
        <v>656</v>
      </c>
      <c r="V33" s="152"/>
      <c r="W33" s="158">
        <v>1</v>
      </c>
      <c r="X33" s="158" t="s">
        <v>409</v>
      </c>
    </row>
    <row r="34" spans="2:24">
      <c r="B34" s="811"/>
      <c r="C34" s="814"/>
      <c r="D34" s="161">
        <v>8</v>
      </c>
      <c r="E34" s="152" t="s">
        <v>690</v>
      </c>
      <c r="F34" s="153">
        <v>1162.8162</v>
      </c>
      <c r="G34" s="152">
        <v>24.29</v>
      </c>
      <c r="H34" s="152">
        <v>24.59</v>
      </c>
      <c r="I34" s="162">
        <f t="shared" si="1"/>
        <v>1.0123507616303005</v>
      </c>
      <c r="J34" s="152">
        <v>2.04</v>
      </c>
      <c r="K34" s="162">
        <f t="shared" si="2"/>
        <v>8.3985179086043638E-2</v>
      </c>
      <c r="L34" s="153">
        <v>496.93</v>
      </c>
      <c r="M34" s="163">
        <f t="shared" si="3"/>
        <v>1.0963359407163442</v>
      </c>
      <c r="N34" s="153">
        <v>1162.8162</v>
      </c>
      <c r="O34" s="152">
        <v>0</v>
      </c>
      <c r="P34" s="154">
        <v>0</v>
      </c>
      <c r="Q34" s="253">
        <v>0</v>
      </c>
      <c r="R34" s="152">
        <v>2.34</v>
      </c>
      <c r="S34" s="154">
        <v>9.6335940716344173E-2</v>
      </c>
      <c r="T34" s="152" t="s">
        <v>577</v>
      </c>
      <c r="U34" s="152" t="s">
        <v>656</v>
      </c>
      <c r="V34" s="152"/>
      <c r="W34" s="158">
        <v>1</v>
      </c>
      <c r="X34" s="158" t="s">
        <v>671</v>
      </c>
    </row>
    <row r="35" spans="2:24">
      <c r="B35" s="811"/>
      <c r="C35" s="814"/>
      <c r="D35" s="161">
        <v>9</v>
      </c>
      <c r="E35" s="152" t="s">
        <v>665</v>
      </c>
      <c r="F35" s="153">
        <v>1093.3758000000048</v>
      </c>
      <c r="G35" s="152">
        <v>73.239999999999995</v>
      </c>
      <c r="H35" s="152">
        <v>72.03</v>
      </c>
      <c r="I35" s="162">
        <f t="shared" si="1"/>
        <v>0.98347897323866751</v>
      </c>
      <c r="J35" s="152">
        <v>4.18</v>
      </c>
      <c r="K35" s="162">
        <f t="shared" si="2"/>
        <v>5.7072637902785363E-2</v>
      </c>
      <c r="L35" s="153">
        <v>368.14</v>
      </c>
      <c r="M35" s="163">
        <f t="shared" si="3"/>
        <v>1.040551611141453</v>
      </c>
      <c r="N35" s="153">
        <v>1093.3758000000048</v>
      </c>
      <c r="O35" s="152">
        <v>0</v>
      </c>
      <c r="P35" s="154">
        <v>0</v>
      </c>
      <c r="Q35" s="253">
        <v>0</v>
      </c>
      <c r="R35" s="152">
        <v>2.9700000000000131</v>
      </c>
      <c r="S35" s="154">
        <v>4.0551611141452941E-2</v>
      </c>
      <c r="T35" s="152" t="s">
        <v>577</v>
      </c>
      <c r="U35" s="152" t="s">
        <v>656</v>
      </c>
      <c r="V35" s="152"/>
      <c r="W35" s="158">
        <v>1</v>
      </c>
      <c r="X35" s="158" t="s">
        <v>667</v>
      </c>
    </row>
    <row r="36" spans="2:24">
      <c r="B36" s="812"/>
      <c r="C36" s="815"/>
      <c r="D36" s="161">
        <v>10</v>
      </c>
      <c r="E36" s="152" t="s">
        <v>692</v>
      </c>
      <c r="F36" s="153">
        <v>1013.4552000000012</v>
      </c>
      <c r="G36" s="152">
        <v>96.96</v>
      </c>
      <c r="H36" s="152">
        <v>98.2</v>
      </c>
      <c r="I36" s="162">
        <f t="shared" si="1"/>
        <v>1.012788778877888</v>
      </c>
      <c r="J36" s="152">
        <v>6</v>
      </c>
      <c r="K36" s="162">
        <f t="shared" si="2"/>
        <v>6.1881188118811888E-2</v>
      </c>
      <c r="L36" s="153">
        <v>139.97999999999999</v>
      </c>
      <c r="M36" s="163">
        <f t="shared" si="3"/>
        <v>1.0746699669966997</v>
      </c>
      <c r="N36" s="153">
        <v>1013.4552000000012</v>
      </c>
      <c r="O36" s="152">
        <v>0</v>
      </c>
      <c r="P36" s="154">
        <v>0</v>
      </c>
      <c r="Q36" s="253">
        <v>0</v>
      </c>
      <c r="R36" s="152">
        <v>7.2400000000000091</v>
      </c>
      <c r="S36" s="154">
        <v>7.4669966996699769E-2</v>
      </c>
      <c r="T36" s="152" t="s">
        <v>577</v>
      </c>
      <c r="U36" s="152" t="s">
        <v>656</v>
      </c>
      <c r="V36" s="152"/>
      <c r="W36" s="158">
        <v>1</v>
      </c>
      <c r="X36" s="158" t="s">
        <v>689</v>
      </c>
    </row>
    <row r="37" spans="2:24">
      <c r="B37" s="810">
        <f t="shared" ref="B37:B77" si="24">B27+1</f>
        <v>45961</v>
      </c>
      <c r="C37" s="813" t="str">
        <f t="shared" ref="C37" si="25">CHOOSE(WEEKDAY(B37,2),"一","二","三","四","五","六","日")</f>
        <v>五</v>
      </c>
      <c r="D37" s="161">
        <v>1</v>
      </c>
      <c r="E37" s="152" t="s">
        <v>364</v>
      </c>
      <c r="F37" s="153">
        <v>2994.3033000000055</v>
      </c>
      <c r="G37" s="152">
        <v>540.41</v>
      </c>
      <c r="H37" s="152">
        <v>541.72</v>
      </c>
      <c r="I37" s="162">
        <f t="shared" si="1"/>
        <v>1.0024240854166282</v>
      </c>
      <c r="J37" s="152">
        <v>20.399999999999999</v>
      </c>
      <c r="K37" s="162">
        <f t="shared" si="2"/>
        <v>3.7749116411613402E-2</v>
      </c>
      <c r="L37" s="153">
        <v>147.43</v>
      </c>
      <c r="M37" s="163">
        <f t="shared" si="3"/>
        <v>1.0401732018282417</v>
      </c>
      <c r="N37" s="153">
        <v>3200.7053000000055</v>
      </c>
      <c r="O37" s="152">
        <v>1.4</v>
      </c>
      <c r="P37" s="154">
        <v>2.590625636091116E-3</v>
      </c>
      <c r="Q37" s="253">
        <v>206.40199999999999</v>
      </c>
      <c r="R37" s="152">
        <v>20.310000000000038</v>
      </c>
      <c r="S37" s="154">
        <v>3.7582576192150476E-2</v>
      </c>
      <c r="T37" s="152" t="s">
        <v>577</v>
      </c>
      <c r="U37" s="152" t="s">
        <v>219</v>
      </c>
      <c r="V37" s="152" t="s">
        <v>383</v>
      </c>
      <c r="W37" s="158">
        <v>1</v>
      </c>
      <c r="X37" s="158" t="s">
        <v>371</v>
      </c>
    </row>
    <row r="38" spans="2:24">
      <c r="B38" s="811"/>
      <c r="C38" s="814"/>
      <c r="D38" s="161">
        <v>2</v>
      </c>
      <c r="E38" s="152" t="s">
        <v>717</v>
      </c>
      <c r="F38" s="153">
        <v>1915.0669999999998</v>
      </c>
      <c r="G38" s="152">
        <v>46.52</v>
      </c>
      <c r="H38" s="152">
        <v>46.45</v>
      </c>
      <c r="I38" s="162">
        <f t="shared" si="1"/>
        <v>0.99849527085124679</v>
      </c>
      <c r="J38" s="152">
        <v>4.25</v>
      </c>
      <c r="K38" s="162">
        <f t="shared" si="2"/>
        <v>9.1358555460017185E-2</v>
      </c>
      <c r="L38" s="153">
        <v>458.15</v>
      </c>
      <c r="M38" s="163">
        <f t="shared" si="3"/>
        <v>1.089853826311264</v>
      </c>
      <c r="N38" s="153">
        <v>1915.0669999999998</v>
      </c>
      <c r="O38" s="152">
        <v>0</v>
      </c>
      <c r="P38" s="154">
        <v>0</v>
      </c>
      <c r="Q38" s="253">
        <v>0</v>
      </c>
      <c r="R38" s="152">
        <v>4.18</v>
      </c>
      <c r="S38" s="154">
        <v>8.9853826311263957E-2</v>
      </c>
      <c r="T38" s="152" t="s">
        <v>577</v>
      </c>
      <c r="U38" s="152" t="s">
        <v>656</v>
      </c>
      <c r="V38" s="152"/>
      <c r="W38" s="158">
        <v>1</v>
      </c>
      <c r="X38" s="158" t="s">
        <v>719</v>
      </c>
    </row>
    <row r="39" spans="2:24">
      <c r="B39" s="811"/>
      <c r="C39" s="814"/>
      <c r="D39" s="161">
        <v>3</v>
      </c>
      <c r="E39" s="152" t="s">
        <v>585</v>
      </c>
      <c r="F39" s="153">
        <v>1835.363499999999</v>
      </c>
      <c r="G39" s="152">
        <v>39.56</v>
      </c>
      <c r="H39" s="152">
        <v>39.51</v>
      </c>
      <c r="I39" s="162">
        <f t="shared" si="1"/>
        <v>0.99873609706774513</v>
      </c>
      <c r="J39" s="152">
        <v>2.7</v>
      </c>
      <c r="K39" s="162">
        <f t="shared" si="2"/>
        <v>6.8250758341759352E-2</v>
      </c>
      <c r="L39" s="153">
        <v>692.59</v>
      </c>
      <c r="M39" s="163">
        <f t="shared" si="3"/>
        <v>1.0669868554095046</v>
      </c>
      <c r="N39" s="153">
        <v>1835.363499999999</v>
      </c>
      <c r="O39" s="152">
        <v>0</v>
      </c>
      <c r="P39" s="154">
        <v>0</v>
      </c>
      <c r="Q39" s="253">
        <v>0</v>
      </c>
      <c r="R39" s="152">
        <v>2.6499999999999986</v>
      </c>
      <c r="S39" s="154">
        <v>6.6986855409504512E-2</v>
      </c>
      <c r="T39" s="152" t="s">
        <v>577</v>
      </c>
      <c r="U39" s="152" t="s">
        <v>656</v>
      </c>
      <c r="V39" s="152"/>
      <c r="W39" s="158">
        <v>1</v>
      </c>
      <c r="X39" s="158" t="s">
        <v>583</v>
      </c>
    </row>
    <row r="40" spans="2:24">
      <c r="B40" s="811"/>
      <c r="C40" s="814"/>
      <c r="D40" s="161">
        <v>4</v>
      </c>
      <c r="E40" s="152" t="s">
        <v>704</v>
      </c>
      <c r="F40" s="153">
        <v>1544.3280999999934</v>
      </c>
      <c r="G40" s="152">
        <v>553.20000000000005</v>
      </c>
      <c r="H40" s="152">
        <v>550.9</v>
      </c>
      <c r="I40" s="162">
        <f t="shared" si="1"/>
        <v>0.99584237165582057</v>
      </c>
      <c r="J40" s="152">
        <v>28</v>
      </c>
      <c r="K40" s="162">
        <f t="shared" si="2"/>
        <v>5.061460592913955E-2</v>
      </c>
      <c r="L40" s="153">
        <v>94.57</v>
      </c>
      <c r="M40" s="163">
        <f t="shared" si="3"/>
        <v>1.0464569775849601</v>
      </c>
      <c r="N40" s="153">
        <v>2430.4489999999932</v>
      </c>
      <c r="O40" s="152">
        <v>9.3699999999999992</v>
      </c>
      <c r="P40" s="154">
        <v>1.6937816341287056E-2</v>
      </c>
      <c r="Q40" s="253">
        <v>886.12089999999989</v>
      </c>
      <c r="R40" s="152">
        <v>16.329999999999934</v>
      </c>
      <c r="S40" s="154">
        <v>2.9519161243673053E-2</v>
      </c>
      <c r="T40" s="152" t="s">
        <v>577</v>
      </c>
      <c r="U40" s="152" t="s">
        <v>656</v>
      </c>
      <c r="V40" s="152"/>
      <c r="W40" s="158">
        <v>1</v>
      </c>
      <c r="X40" s="158" t="s">
        <v>703</v>
      </c>
    </row>
    <row r="41" spans="2:24">
      <c r="B41" s="811"/>
      <c r="C41" s="814"/>
      <c r="D41" s="161">
        <v>5</v>
      </c>
      <c r="E41" s="152" t="s">
        <v>534</v>
      </c>
      <c r="F41" s="153">
        <v>1252.8320000000015</v>
      </c>
      <c r="G41" s="152">
        <v>499.07</v>
      </c>
      <c r="H41" s="152">
        <v>500.57</v>
      </c>
      <c r="I41" s="162">
        <f t="shared" si="1"/>
        <v>1.0030055903981405</v>
      </c>
      <c r="J41" s="152">
        <v>8.3000000000000007</v>
      </c>
      <c r="K41" s="162">
        <f t="shared" si="2"/>
        <v>1.6630933536377665E-2</v>
      </c>
      <c r="L41" s="153">
        <v>127.84</v>
      </c>
      <c r="M41" s="163">
        <f t="shared" si="3"/>
        <v>1.0196365239345182</v>
      </c>
      <c r="N41" s="153">
        <v>1252.8320000000015</v>
      </c>
      <c r="O41" s="152">
        <v>0</v>
      </c>
      <c r="P41" s="154">
        <v>0</v>
      </c>
      <c r="Q41" s="253">
        <v>0</v>
      </c>
      <c r="R41" s="152">
        <v>9.8000000000000114</v>
      </c>
      <c r="S41" s="154">
        <v>1.9636523934518226E-2</v>
      </c>
      <c r="T41" s="152" t="s">
        <v>577</v>
      </c>
      <c r="U41" s="152" t="s">
        <v>656</v>
      </c>
      <c r="V41" s="152"/>
      <c r="W41" s="158">
        <v>1</v>
      </c>
      <c r="X41" s="158" t="s">
        <v>371</v>
      </c>
    </row>
    <row r="42" spans="2:24">
      <c r="B42" s="811"/>
      <c r="C42" s="814"/>
      <c r="D42" s="161">
        <v>6</v>
      </c>
      <c r="E42" s="152" t="s">
        <v>682</v>
      </c>
      <c r="F42" s="153">
        <v>1131.2674999999999</v>
      </c>
      <c r="G42" s="152">
        <v>43.65</v>
      </c>
      <c r="H42" s="152">
        <v>42.15</v>
      </c>
      <c r="I42" s="162">
        <f t="shared" si="1"/>
        <v>0.96563573883161513</v>
      </c>
      <c r="J42" s="152">
        <v>4.25</v>
      </c>
      <c r="K42" s="162">
        <f t="shared" si="2"/>
        <v>9.736540664375716E-2</v>
      </c>
      <c r="L42" s="153">
        <v>411.37</v>
      </c>
      <c r="M42" s="163">
        <f t="shared" si="3"/>
        <v>1.0630011454753723</v>
      </c>
      <c r="N42" s="153">
        <v>1131.2674999999999</v>
      </c>
      <c r="O42" s="152">
        <v>0</v>
      </c>
      <c r="P42" s="154">
        <v>0</v>
      </c>
      <c r="Q42" s="253">
        <v>0</v>
      </c>
      <c r="R42" s="152">
        <v>2.75</v>
      </c>
      <c r="S42" s="154">
        <v>6.3001145475372278E-2</v>
      </c>
      <c r="T42" s="152" t="s">
        <v>577</v>
      </c>
      <c r="U42" s="152" t="s">
        <v>656</v>
      </c>
      <c r="V42" s="152"/>
      <c r="W42" s="158">
        <v>1</v>
      </c>
      <c r="X42" s="158" t="s">
        <v>671</v>
      </c>
    </row>
    <row r="43" spans="2:24">
      <c r="B43" s="811"/>
      <c r="C43" s="814"/>
      <c r="D43" s="161">
        <v>7</v>
      </c>
      <c r="E43" s="152" t="s">
        <v>711</v>
      </c>
      <c r="F43" s="153">
        <v>897.90000000000032</v>
      </c>
      <c r="G43" s="152">
        <v>6.77</v>
      </c>
      <c r="H43" s="152">
        <v>6.8</v>
      </c>
      <c r="I43" s="162">
        <f t="shared" si="1"/>
        <v>1.0044313146233383</v>
      </c>
      <c r="J43" s="152">
        <v>1.2</v>
      </c>
      <c r="K43" s="162">
        <f t="shared" si="2"/>
        <v>0.17725258493353027</v>
      </c>
      <c r="L43" s="153">
        <v>730</v>
      </c>
      <c r="M43" s="163">
        <f t="shared" si="3"/>
        <v>1.1816838995568686</v>
      </c>
      <c r="N43" s="153">
        <v>897.90000000000032</v>
      </c>
      <c r="O43" s="152">
        <v>0</v>
      </c>
      <c r="P43" s="154">
        <v>0</v>
      </c>
      <c r="Q43" s="253">
        <v>0</v>
      </c>
      <c r="R43" s="152">
        <v>1.2300000000000004</v>
      </c>
      <c r="S43" s="154">
        <v>0.18168389955686862</v>
      </c>
      <c r="T43" s="152" t="s">
        <v>577</v>
      </c>
      <c r="U43" s="152" t="s">
        <v>656</v>
      </c>
      <c r="V43" s="152"/>
      <c r="W43" s="158">
        <v>1</v>
      </c>
      <c r="X43" s="158" t="s">
        <v>623</v>
      </c>
    </row>
    <row r="44" spans="2:24">
      <c r="B44" s="811"/>
      <c r="C44" s="814"/>
      <c r="D44" s="161">
        <v>8</v>
      </c>
      <c r="E44" s="152" t="s">
        <v>702</v>
      </c>
      <c r="F44" s="153">
        <v>865.5306000000005</v>
      </c>
      <c r="G44" s="152">
        <v>239.72</v>
      </c>
      <c r="H44" s="152">
        <v>233.4</v>
      </c>
      <c r="I44" s="162">
        <f t="shared" si="1"/>
        <v>0.97363590855998672</v>
      </c>
      <c r="J44" s="152">
        <v>19.5</v>
      </c>
      <c r="K44" s="162">
        <f t="shared" si="2"/>
        <v>8.1344902386117135E-2</v>
      </c>
      <c r="L44" s="153">
        <v>65.67</v>
      </c>
      <c r="M44" s="163">
        <f t="shared" si="3"/>
        <v>1.0549808109461039</v>
      </c>
      <c r="N44" s="153">
        <v>865.5306000000005</v>
      </c>
      <c r="O44" s="152">
        <v>0</v>
      </c>
      <c r="P44" s="154">
        <v>0</v>
      </c>
      <c r="Q44" s="253">
        <v>0</v>
      </c>
      <c r="R44" s="152">
        <v>13.180000000000007</v>
      </c>
      <c r="S44" s="154">
        <v>5.4980810946103818E-2</v>
      </c>
      <c r="T44" s="152" t="s">
        <v>577</v>
      </c>
      <c r="U44" s="152" t="s">
        <v>656</v>
      </c>
      <c r="V44" s="152"/>
      <c r="W44" s="158">
        <v>1</v>
      </c>
      <c r="X44" s="158" t="s">
        <v>703</v>
      </c>
    </row>
    <row r="45" spans="2:24">
      <c r="B45" s="811"/>
      <c r="C45" s="814"/>
      <c r="D45" s="161">
        <v>9</v>
      </c>
      <c r="E45" s="152" t="s">
        <v>638</v>
      </c>
      <c r="F45" s="153">
        <v>837.99999999999955</v>
      </c>
      <c r="G45" s="152">
        <v>87.6</v>
      </c>
      <c r="H45" s="152">
        <v>88.27</v>
      </c>
      <c r="I45" s="162">
        <f t="shared" si="1"/>
        <v>1.007648401826484</v>
      </c>
      <c r="J45" s="152">
        <v>3.52</v>
      </c>
      <c r="K45" s="162">
        <f t="shared" si="2"/>
        <v>4.018264840182649E-2</v>
      </c>
      <c r="L45" s="153">
        <v>200</v>
      </c>
      <c r="M45" s="163">
        <f t="shared" si="3"/>
        <v>1.0478310502283106</v>
      </c>
      <c r="N45" s="153">
        <v>837.99999999999955</v>
      </c>
      <c r="O45" s="152">
        <v>0</v>
      </c>
      <c r="P45" s="154">
        <v>0</v>
      </c>
      <c r="Q45" s="253">
        <v>0</v>
      </c>
      <c r="R45" s="152">
        <v>4.1899999999999977</v>
      </c>
      <c r="S45" s="154">
        <v>4.7831050228310482E-2</v>
      </c>
      <c r="T45" s="152" t="s">
        <v>577</v>
      </c>
      <c r="U45" s="152" t="s">
        <v>656</v>
      </c>
      <c r="V45" s="152"/>
      <c r="W45" s="158">
        <v>1</v>
      </c>
      <c r="X45" s="158" t="s">
        <v>371</v>
      </c>
    </row>
    <row r="46" spans="2:24">
      <c r="B46" s="812"/>
      <c r="C46" s="815"/>
      <c r="D46" s="161">
        <v>10</v>
      </c>
      <c r="E46" s="152" t="s">
        <v>440</v>
      </c>
      <c r="F46" s="153">
        <v>823.86079999999106</v>
      </c>
      <c r="G46" s="152">
        <v>159.4</v>
      </c>
      <c r="H46" s="152">
        <v>155.16999999999999</v>
      </c>
      <c r="I46" s="162">
        <f t="shared" si="1"/>
        <v>0.97346298619824334</v>
      </c>
      <c r="J46" s="152">
        <v>5.59</v>
      </c>
      <c r="K46" s="162">
        <f t="shared" si="2"/>
        <v>3.5069008782936006E-2</v>
      </c>
      <c r="L46" s="153">
        <v>605.78</v>
      </c>
      <c r="M46" s="163">
        <f t="shared" si="3"/>
        <v>1.0085319949811793</v>
      </c>
      <c r="N46" s="153">
        <v>823.86079999999106</v>
      </c>
      <c r="O46" s="152">
        <v>0</v>
      </c>
      <c r="P46" s="154">
        <v>0</v>
      </c>
      <c r="Q46" s="253">
        <v>0</v>
      </c>
      <c r="R46" s="152">
        <v>1.3599999999999852</v>
      </c>
      <c r="S46" s="154">
        <v>8.5319949811793298E-3</v>
      </c>
      <c r="T46" s="152" t="s">
        <v>577</v>
      </c>
      <c r="U46" s="152" t="s">
        <v>220</v>
      </c>
      <c r="V46" s="152" t="s">
        <v>384</v>
      </c>
      <c r="W46" s="158">
        <v>1</v>
      </c>
      <c r="X46" s="158" t="s">
        <v>375</v>
      </c>
    </row>
    <row r="47" spans="2:24">
      <c r="B47" s="810">
        <f t="shared" si="24"/>
        <v>45962</v>
      </c>
      <c r="C47" s="813" t="str">
        <f t="shared" ref="C47" si="26">CHOOSE(WEEKDAY(B47,2),"一","二","三","四","五","六","日")</f>
        <v>六</v>
      </c>
      <c r="D47" s="161">
        <v>1</v>
      </c>
      <c r="E47" s="152" t="s">
        <v>364</v>
      </c>
      <c r="F47" s="153">
        <v>4324.1218999999892</v>
      </c>
      <c r="G47" s="152">
        <v>579.33000000000004</v>
      </c>
      <c r="H47" s="152">
        <v>576.36</v>
      </c>
      <c r="I47" s="162">
        <f t="shared" si="1"/>
        <v>0.99487338822432803</v>
      </c>
      <c r="J47" s="152">
        <v>32.299999999999997</v>
      </c>
      <c r="K47" s="162">
        <f t="shared" si="2"/>
        <v>5.5754060725320617E-2</v>
      </c>
      <c r="L47" s="153">
        <v>147.43</v>
      </c>
      <c r="M47" s="163">
        <f t="shared" si="3"/>
        <v>1.0506274489496485</v>
      </c>
      <c r="N47" s="153">
        <v>4324.1218999999892</v>
      </c>
      <c r="O47" s="152">
        <v>0</v>
      </c>
      <c r="P47" s="154">
        <v>0</v>
      </c>
      <c r="Q47" s="253">
        <v>0</v>
      </c>
      <c r="R47" s="152">
        <v>29.329999999999927</v>
      </c>
      <c r="S47" s="154">
        <v>5.0627448949648601E-2</v>
      </c>
      <c r="T47" s="152" t="s">
        <v>577</v>
      </c>
      <c r="U47" s="152" t="s">
        <v>219</v>
      </c>
      <c r="V47" s="152" t="s">
        <v>383</v>
      </c>
      <c r="W47" s="158">
        <v>1</v>
      </c>
      <c r="X47" s="158" t="s">
        <v>371</v>
      </c>
    </row>
    <row r="48" spans="2:24">
      <c r="B48" s="811"/>
      <c r="C48" s="814"/>
      <c r="D48" s="161">
        <v>2</v>
      </c>
      <c r="E48" s="152" t="s">
        <v>534</v>
      </c>
      <c r="F48" s="153">
        <v>2345.8639999999882</v>
      </c>
      <c r="G48" s="152">
        <v>528.21</v>
      </c>
      <c r="H48" s="152">
        <v>522.41</v>
      </c>
      <c r="I48" s="162">
        <f t="shared" si="1"/>
        <v>0.98901951875201133</v>
      </c>
      <c r="J48" s="152">
        <v>24.15</v>
      </c>
      <c r="K48" s="162">
        <f t="shared" si="2"/>
        <v>4.5720452092917585E-2</v>
      </c>
      <c r="L48" s="153">
        <v>127.84</v>
      </c>
      <c r="M48" s="163">
        <f t="shared" si="3"/>
        <v>1.034739970844929</v>
      </c>
      <c r="N48" s="153">
        <v>2345.8639999999882</v>
      </c>
      <c r="O48" s="152">
        <v>0</v>
      </c>
      <c r="P48" s="154">
        <v>0</v>
      </c>
      <c r="Q48" s="253">
        <v>0</v>
      </c>
      <c r="R48" s="152">
        <v>18.349999999999909</v>
      </c>
      <c r="S48" s="154">
        <v>3.4739970844928927E-2</v>
      </c>
      <c r="T48" s="152" t="s">
        <v>577</v>
      </c>
      <c r="U48" s="152" t="s">
        <v>656</v>
      </c>
      <c r="V48" s="152"/>
      <c r="W48" s="158">
        <v>1</v>
      </c>
      <c r="X48" s="158" t="s">
        <v>371</v>
      </c>
    </row>
    <row r="49" spans="2:24">
      <c r="B49" s="811"/>
      <c r="C49" s="814"/>
      <c r="D49" s="161">
        <v>3</v>
      </c>
      <c r="E49" s="152" t="s">
        <v>682</v>
      </c>
      <c r="F49" s="153">
        <v>1579.6608000000044</v>
      </c>
      <c r="G49" s="152">
        <v>60.68</v>
      </c>
      <c r="H49" s="152">
        <v>60.27</v>
      </c>
      <c r="I49" s="162">
        <f t="shared" si="1"/>
        <v>0.99324324324324331</v>
      </c>
      <c r="J49" s="152">
        <v>4.25</v>
      </c>
      <c r="K49" s="162">
        <f t="shared" si="2"/>
        <v>7.0039551746868822E-2</v>
      </c>
      <c r="L49" s="153">
        <v>411.37</v>
      </c>
      <c r="M49" s="163">
        <f t="shared" si="3"/>
        <v>1.0632827949901122</v>
      </c>
      <c r="N49" s="153">
        <v>1579.6608000000044</v>
      </c>
      <c r="O49" s="152">
        <v>0</v>
      </c>
      <c r="P49" s="154">
        <v>0</v>
      </c>
      <c r="Q49" s="253">
        <v>0</v>
      </c>
      <c r="R49" s="152">
        <v>3.8400000000000105</v>
      </c>
      <c r="S49" s="154">
        <v>6.3282794990112232E-2</v>
      </c>
      <c r="T49" s="152" t="s">
        <v>577</v>
      </c>
      <c r="U49" s="152" t="s">
        <v>656</v>
      </c>
      <c r="V49" s="152"/>
      <c r="W49" s="158">
        <v>1</v>
      </c>
      <c r="X49" s="158" t="s">
        <v>671</v>
      </c>
    </row>
    <row r="50" spans="2:24">
      <c r="B50" s="811"/>
      <c r="C50" s="814"/>
      <c r="D50" s="161">
        <v>4</v>
      </c>
      <c r="E50" s="152" t="s">
        <v>730</v>
      </c>
      <c r="F50" s="153">
        <v>1571.9613000000027</v>
      </c>
      <c r="G50" s="152">
        <v>286.8</v>
      </c>
      <c r="H50" s="152">
        <v>283.91000000000003</v>
      </c>
      <c r="I50" s="162">
        <f t="shared" si="1"/>
        <v>0.98992329149232916</v>
      </c>
      <c r="J50" s="152">
        <v>11</v>
      </c>
      <c r="K50" s="162">
        <f t="shared" si="2"/>
        <v>3.835425383542538E-2</v>
      </c>
      <c r="L50" s="153">
        <v>193.83</v>
      </c>
      <c r="M50" s="163">
        <f t="shared" si="3"/>
        <v>1.0282775453277546</v>
      </c>
      <c r="N50" s="153">
        <v>1571.9613000000027</v>
      </c>
      <c r="O50" s="152">
        <v>0</v>
      </c>
      <c r="P50" s="154">
        <v>0</v>
      </c>
      <c r="Q50" s="253">
        <v>0</v>
      </c>
      <c r="R50" s="152">
        <v>8.1100000000000136</v>
      </c>
      <c r="S50" s="154">
        <v>2.8277545327754578E-2</v>
      </c>
      <c r="T50" s="152" t="s">
        <v>577</v>
      </c>
      <c r="U50" s="152" t="s">
        <v>656</v>
      </c>
      <c r="V50" s="152"/>
      <c r="W50" s="158">
        <v>1</v>
      </c>
      <c r="X50" s="158" t="s">
        <v>731</v>
      </c>
    </row>
    <row r="51" spans="2:24">
      <c r="B51" s="811"/>
      <c r="C51" s="814"/>
      <c r="D51" s="161">
        <v>5</v>
      </c>
      <c r="E51" s="152" t="s">
        <v>704</v>
      </c>
      <c r="F51" s="153">
        <v>1565.1334999999956</v>
      </c>
      <c r="G51" s="152">
        <v>623.25</v>
      </c>
      <c r="H51" s="152">
        <v>616.4</v>
      </c>
      <c r="I51" s="162">
        <f t="shared" si="1"/>
        <v>0.98900922583233053</v>
      </c>
      <c r="J51" s="152">
        <v>23.4</v>
      </c>
      <c r="K51" s="162">
        <f t="shared" si="2"/>
        <v>3.7545126353790613E-2</v>
      </c>
      <c r="L51" s="153">
        <v>94.57</v>
      </c>
      <c r="M51" s="163">
        <f t="shared" si="3"/>
        <v>1.0265543521861211</v>
      </c>
      <c r="N51" s="153">
        <v>1565.1334999999956</v>
      </c>
      <c r="O51" s="152">
        <v>0</v>
      </c>
      <c r="P51" s="154">
        <v>0</v>
      </c>
      <c r="Q51" s="253">
        <v>0</v>
      </c>
      <c r="R51" s="152">
        <v>16.549999999999955</v>
      </c>
      <c r="S51" s="154">
        <v>2.6554352186121066E-2</v>
      </c>
      <c r="T51" s="152" t="s">
        <v>577</v>
      </c>
      <c r="U51" s="152" t="s">
        <v>656</v>
      </c>
      <c r="V51" s="152"/>
      <c r="W51" s="158">
        <v>1</v>
      </c>
      <c r="X51" s="158" t="s">
        <v>703</v>
      </c>
    </row>
    <row r="52" spans="2:24">
      <c r="B52" s="811"/>
      <c r="C52" s="814"/>
      <c r="D52" s="161">
        <v>6</v>
      </c>
      <c r="E52" s="152" t="s">
        <v>439</v>
      </c>
      <c r="F52" s="153">
        <v>1553.5311999999994</v>
      </c>
      <c r="G52" s="152">
        <v>46.93</v>
      </c>
      <c r="H52" s="152">
        <v>47.12</v>
      </c>
      <c r="I52" s="162">
        <f t="shared" si="1"/>
        <v>1.0040485829959513</v>
      </c>
      <c r="J52" s="152">
        <v>2.2799999999999998</v>
      </c>
      <c r="K52" s="162">
        <f t="shared" si="2"/>
        <v>4.8582995951416998E-2</v>
      </c>
      <c r="L52" s="153">
        <v>628.96</v>
      </c>
      <c r="M52" s="163">
        <f t="shared" si="3"/>
        <v>1.0526315789473684</v>
      </c>
      <c r="N52" s="153">
        <v>1553.5311999999994</v>
      </c>
      <c r="O52" s="152">
        <v>0</v>
      </c>
      <c r="P52" s="154">
        <v>0</v>
      </c>
      <c r="Q52" s="253">
        <v>0</v>
      </c>
      <c r="R52" s="152">
        <v>2.4699999999999989</v>
      </c>
      <c r="S52" s="154">
        <v>5.2631578947368397E-2</v>
      </c>
      <c r="T52" s="152" t="s">
        <v>577</v>
      </c>
      <c r="U52" s="152" t="s">
        <v>656</v>
      </c>
      <c r="V52" s="152"/>
      <c r="W52" s="158">
        <v>1</v>
      </c>
      <c r="X52" s="158" t="s">
        <v>409</v>
      </c>
    </row>
    <row r="53" spans="2:24">
      <c r="B53" s="811"/>
      <c r="C53" s="814"/>
      <c r="D53" s="161">
        <v>7</v>
      </c>
      <c r="E53" s="152" t="s">
        <v>702</v>
      </c>
      <c r="F53" s="153">
        <v>1459.8441000000012</v>
      </c>
      <c r="G53" s="152">
        <v>270.07</v>
      </c>
      <c r="H53" s="152">
        <v>257.2</v>
      </c>
      <c r="I53" s="162">
        <f t="shared" si="1"/>
        <v>0.95234568815492282</v>
      </c>
      <c r="J53" s="152">
        <v>35.1</v>
      </c>
      <c r="K53" s="162">
        <f t="shared" si="2"/>
        <v>0.12996630503202874</v>
      </c>
      <c r="L53" s="153">
        <v>65.67</v>
      </c>
      <c r="M53" s="163">
        <f t="shared" si="3"/>
        <v>1.0823119931869516</v>
      </c>
      <c r="N53" s="153">
        <v>1459.8441000000012</v>
      </c>
      <c r="O53" s="152">
        <v>0</v>
      </c>
      <c r="P53" s="154">
        <v>0</v>
      </c>
      <c r="Q53" s="253">
        <v>0</v>
      </c>
      <c r="R53" s="152">
        <v>22.230000000000018</v>
      </c>
      <c r="S53" s="154">
        <v>8.2311993186951607E-2</v>
      </c>
      <c r="T53" s="152" t="s">
        <v>577</v>
      </c>
      <c r="U53" s="152" t="s">
        <v>656</v>
      </c>
      <c r="V53" s="152"/>
      <c r="W53" s="158">
        <v>1</v>
      </c>
      <c r="X53" s="158" t="s">
        <v>703</v>
      </c>
    </row>
    <row r="54" spans="2:24">
      <c r="B54" s="811"/>
      <c r="C54" s="814"/>
      <c r="D54" s="161">
        <v>8</v>
      </c>
      <c r="E54" s="152" t="s">
        <v>585</v>
      </c>
      <c r="F54" s="153">
        <v>1295.1432999999984</v>
      </c>
      <c r="G54" s="152">
        <v>33.729999999999997</v>
      </c>
      <c r="H54" s="152">
        <v>33.799999999999997</v>
      </c>
      <c r="I54" s="162">
        <f t="shared" si="1"/>
        <v>1.0020753038837831</v>
      </c>
      <c r="J54" s="152">
        <v>1.8</v>
      </c>
      <c r="K54" s="162">
        <f t="shared" si="2"/>
        <v>5.3364957011562415E-2</v>
      </c>
      <c r="L54" s="153">
        <v>692.59</v>
      </c>
      <c r="M54" s="163">
        <f t="shared" si="3"/>
        <v>1.0554402608953453</v>
      </c>
      <c r="N54" s="153">
        <v>1295.1432999999984</v>
      </c>
      <c r="O54" s="152">
        <v>0</v>
      </c>
      <c r="P54" s="154">
        <v>0</v>
      </c>
      <c r="Q54" s="253">
        <v>0</v>
      </c>
      <c r="R54" s="152">
        <v>1.8699999999999974</v>
      </c>
      <c r="S54" s="154">
        <v>5.5440260895345317E-2</v>
      </c>
      <c r="T54" s="152" t="s">
        <v>577</v>
      </c>
      <c r="U54" s="152" t="s">
        <v>656</v>
      </c>
      <c r="V54" s="152"/>
      <c r="W54" s="158">
        <v>1</v>
      </c>
      <c r="X54" s="158" t="s">
        <v>583</v>
      </c>
    </row>
    <row r="55" spans="2:24">
      <c r="B55" s="811"/>
      <c r="C55" s="814"/>
      <c r="D55" s="161">
        <v>9</v>
      </c>
      <c r="E55" s="152" t="s">
        <v>717</v>
      </c>
      <c r="F55" s="153">
        <v>1269.0755000000013</v>
      </c>
      <c r="G55" s="152">
        <v>54.23</v>
      </c>
      <c r="H55" s="152">
        <v>54</v>
      </c>
      <c r="I55" s="162">
        <f t="shared" si="1"/>
        <v>0.99575880508943393</v>
      </c>
      <c r="J55" s="152">
        <v>3</v>
      </c>
      <c r="K55" s="162">
        <f t="shared" si="2"/>
        <v>5.5319933616079661E-2</v>
      </c>
      <c r="L55" s="153">
        <v>458.15</v>
      </c>
      <c r="M55" s="163">
        <f t="shared" si="3"/>
        <v>1.0510787387055136</v>
      </c>
      <c r="N55" s="153">
        <v>1269.0755000000013</v>
      </c>
      <c r="O55" s="152">
        <v>0</v>
      </c>
      <c r="P55" s="154">
        <v>0</v>
      </c>
      <c r="Q55" s="253">
        <v>0</v>
      </c>
      <c r="R55" s="152">
        <v>2.7700000000000031</v>
      </c>
      <c r="S55" s="154">
        <v>5.1078738705513611E-2</v>
      </c>
      <c r="T55" s="152" t="s">
        <v>577</v>
      </c>
      <c r="U55" s="152" t="s">
        <v>656</v>
      </c>
      <c r="V55" s="152"/>
      <c r="W55" s="158">
        <v>1</v>
      </c>
      <c r="X55" s="158" t="s">
        <v>719</v>
      </c>
    </row>
    <row r="56" spans="2:24">
      <c r="B56" s="812"/>
      <c r="C56" s="815"/>
      <c r="D56" s="161">
        <v>10</v>
      </c>
      <c r="E56" s="152" t="s">
        <v>638</v>
      </c>
      <c r="F56" s="153">
        <v>1172.0000000000011</v>
      </c>
      <c r="G56" s="152">
        <v>102.85</v>
      </c>
      <c r="H56" s="152">
        <v>102.65</v>
      </c>
      <c r="I56" s="162">
        <f t="shared" si="1"/>
        <v>0.99805542051531371</v>
      </c>
      <c r="J56" s="152">
        <v>6.35</v>
      </c>
      <c r="K56" s="162">
        <f t="shared" si="2"/>
        <v>6.174039863879436E-2</v>
      </c>
      <c r="L56" s="153">
        <v>200</v>
      </c>
      <c r="M56" s="163">
        <f t="shared" si="3"/>
        <v>1.0597958191541079</v>
      </c>
      <c r="N56" s="153">
        <v>1230.0000000000011</v>
      </c>
      <c r="O56" s="152">
        <v>0.28999999999999998</v>
      </c>
      <c r="P56" s="154">
        <v>2.8196402527953328E-3</v>
      </c>
      <c r="Q56" s="253">
        <v>57.999999999999993</v>
      </c>
      <c r="R56" s="152">
        <v>5.8600000000000056</v>
      </c>
      <c r="S56" s="154">
        <v>5.6976178901312652E-2</v>
      </c>
      <c r="T56" s="152" t="s">
        <v>577</v>
      </c>
      <c r="U56" s="152" t="s">
        <v>656</v>
      </c>
      <c r="V56" s="152"/>
      <c r="W56" s="158">
        <v>1</v>
      </c>
      <c r="X56" s="158" t="s">
        <v>371</v>
      </c>
    </row>
    <row r="57" spans="2:24">
      <c r="B57" s="810">
        <f t="shared" si="24"/>
        <v>45963</v>
      </c>
      <c r="C57" s="813" t="str">
        <f t="shared" ref="C57" si="27">CHOOSE(WEEKDAY(B57,2),"一","二","三","四","五","六","日")</f>
        <v>日</v>
      </c>
      <c r="D57" s="161">
        <v>1</v>
      </c>
      <c r="E57" s="152" t="s">
        <v>364</v>
      </c>
      <c r="F57" s="153">
        <v>5760.0900999999913</v>
      </c>
      <c r="G57" s="152">
        <v>927.94</v>
      </c>
      <c r="H57" s="152">
        <v>919.03</v>
      </c>
      <c r="I57" s="162">
        <f t="shared" si="1"/>
        <v>0.99039808608315183</v>
      </c>
      <c r="J57" s="152">
        <v>47.98</v>
      </c>
      <c r="K57" s="162">
        <f t="shared" si="2"/>
        <v>5.1705929262667837E-2</v>
      </c>
      <c r="L57" s="153">
        <v>147.43</v>
      </c>
      <c r="M57" s="163">
        <f t="shared" si="3"/>
        <v>1.0421040153458196</v>
      </c>
      <c r="N57" s="153">
        <v>5760.0900999999913</v>
      </c>
      <c r="O57" s="152">
        <v>0</v>
      </c>
      <c r="P57" s="154">
        <v>0</v>
      </c>
      <c r="Q57" s="253">
        <v>0</v>
      </c>
      <c r="R57" s="152">
        <v>39.069999999999936</v>
      </c>
      <c r="S57" s="154">
        <v>4.2104015345819701E-2</v>
      </c>
      <c r="T57" s="152" t="s">
        <v>577</v>
      </c>
      <c r="U57" s="152" t="s">
        <v>219</v>
      </c>
      <c r="V57" s="152" t="s">
        <v>383</v>
      </c>
      <c r="W57" s="158">
        <v>1</v>
      </c>
      <c r="X57" s="158" t="s">
        <v>371</v>
      </c>
    </row>
    <row r="58" spans="2:24">
      <c r="B58" s="811"/>
      <c r="C58" s="814"/>
      <c r="D58" s="161">
        <v>2</v>
      </c>
      <c r="E58" s="152" t="s">
        <v>665</v>
      </c>
      <c r="F58" s="153">
        <v>3173.3668000000016</v>
      </c>
      <c r="G58" s="152">
        <v>98.91</v>
      </c>
      <c r="H58" s="152">
        <v>99.39</v>
      </c>
      <c r="I58" s="162">
        <f t="shared" si="1"/>
        <v>1.0048528965726418</v>
      </c>
      <c r="J58" s="152">
        <v>8.14</v>
      </c>
      <c r="K58" s="162">
        <f t="shared" si="2"/>
        <v>8.2297037711050458E-2</v>
      </c>
      <c r="L58" s="153">
        <v>368.14</v>
      </c>
      <c r="M58" s="163">
        <f t="shared" si="3"/>
        <v>1.0871499342836923</v>
      </c>
      <c r="N58" s="153">
        <v>3173.3668000000016</v>
      </c>
      <c r="O58" s="152">
        <v>0</v>
      </c>
      <c r="P58" s="154">
        <v>0</v>
      </c>
      <c r="Q58" s="253">
        <v>0</v>
      </c>
      <c r="R58" s="152">
        <v>8.6200000000000045</v>
      </c>
      <c r="S58" s="154">
        <v>8.714993428369229E-2</v>
      </c>
      <c r="T58" s="152" t="s">
        <v>577</v>
      </c>
      <c r="U58" s="152" t="s">
        <v>656</v>
      </c>
      <c r="V58" s="152"/>
      <c r="W58" s="158">
        <v>1</v>
      </c>
      <c r="X58" s="158" t="s">
        <v>667</v>
      </c>
    </row>
    <row r="59" spans="2:24">
      <c r="B59" s="811"/>
      <c r="C59" s="814"/>
      <c r="D59" s="161">
        <v>3</v>
      </c>
      <c r="E59" s="152" t="s">
        <v>682</v>
      </c>
      <c r="F59" s="153">
        <v>2723.269399999996</v>
      </c>
      <c r="G59" s="152">
        <v>66.650000000000006</v>
      </c>
      <c r="H59" s="152">
        <v>66.27</v>
      </c>
      <c r="I59" s="162">
        <f t="shared" si="1"/>
        <v>0.99429857464366078</v>
      </c>
      <c r="J59" s="152">
        <v>7</v>
      </c>
      <c r="K59" s="162">
        <f t="shared" si="2"/>
        <v>0.10502625656414102</v>
      </c>
      <c r="L59" s="153">
        <v>411.37</v>
      </c>
      <c r="M59" s="163">
        <f t="shared" si="3"/>
        <v>1.0993248312078019</v>
      </c>
      <c r="N59" s="153">
        <v>2723.269399999996</v>
      </c>
      <c r="O59" s="152">
        <v>0</v>
      </c>
      <c r="P59" s="154">
        <v>0</v>
      </c>
      <c r="Q59" s="253">
        <v>0</v>
      </c>
      <c r="R59" s="152">
        <v>6.6199999999999903</v>
      </c>
      <c r="S59" s="154">
        <v>9.9324831207801792E-2</v>
      </c>
      <c r="T59" s="152" t="s">
        <v>577</v>
      </c>
      <c r="U59" s="152" t="s">
        <v>656</v>
      </c>
      <c r="V59" s="152"/>
      <c r="W59" s="158">
        <v>1</v>
      </c>
      <c r="X59" s="158" t="s">
        <v>671</v>
      </c>
    </row>
    <row r="60" spans="2:24">
      <c r="B60" s="811"/>
      <c r="C60" s="814"/>
      <c r="D60" s="161">
        <v>4</v>
      </c>
      <c r="E60" s="152" t="s">
        <v>535</v>
      </c>
      <c r="F60" s="153">
        <v>2385.868800000002</v>
      </c>
      <c r="G60" s="152">
        <v>179.11</v>
      </c>
      <c r="H60" s="152">
        <v>179.52</v>
      </c>
      <c r="I60" s="162">
        <f t="shared" si="1"/>
        <v>1.0022890960862041</v>
      </c>
      <c r="J60" s="152">
        <v>8.5500000000000007</v>
      </c>
      <c r="K60" s="162">
        <f t="shared" si="2"/>
        <v>4.7736028139132379E-2</v>
      </c>
      <c r="L60" s="153">
        <v>266.27999999999997</v>
      </c>
      <c r="M60" s="163">
        <f t="shared" si="3"/>
        <v>1.0500251242253364</v>
      </c>
      <c r="N60" s="153">
        <v>2385.868800000002</v>
      </c>
      <c r="O60" s="152">
        <v>0</v>
      </c>
      <c r="P60" s="154">
        <v>0</v>
      </c>
      <c r="Q60" s="253">
        <v>0</v>
      </c>
      <c r="R60" s="152">
        <v>8.960000000000008</v>
      </c>
      <c r="S60" s="154">
        <v>5.0025124225336427E-2</v>
      </c>
      <c r="T60" s="152" t="s">
        <v>577</v>
      </c>
      <c r="U60" s="152" t="s">
        <v>656</v>
      </c>
      <c r="V60" s="152"/>
      <c r="W60" s="158">
        <v>1</v>
      </c>
      <c r="X60" s="158" t="s">
        <v>536</v>
      </c>
    </row>
    <row r="61" spans="2:24">
      <c r="B61" s="811"/>
      <c r="C61" s="814"/>
      <c r="D61" s="161">
        <v>5</v>
      </c>
      <c r="E61" s="152" t="s">
        <v>678</v>
      </c>
      <c r="F61" s="153">
        <v>2248.4648999999986</v>
      </c>
      <c r="G61" s="152">
        <v>157.36000000000001</v>
      </c>
      <c r="H61" s="152">
        <v>157.02000000000001</v>
      </c>
      <c r="I61" s="162">
        <f t="shared" si="1"/>
        <v>0.99783934926283679</v>
      </c>
      <c r="J61" s="152">
        <v>14.35</v>
      </c>
      <c r="K61" s="162">
        <f t="shared" si="2"/>
        <v>9.1192170818505322E-2</v>
      </c>
      <c r="L61" s="153">
        <v>160.49</v>
      </c>
      <c r="M61" s="163">
        <f t="shared" si="3"/>
        <v>1.0890315200813421</v>
      </c>
      <c r="N61" s="153">
        <v>2248.4648999999986</v>
      </c>
      <c r="O61" s="152">
        <v>0</v>
      </c>
      <c r="P61" s="154">
        <v>0</v>
      </c>
      <c r="Q61" s="253">
        <v>0</v>
      </c>
      <c r="R61" s="152">
        <v>14.009999999999991</v>
      </c>
      <c r="S61" s="154">
        <v>8.9031520081342075E-2</v>
      </c>
      <c r="T61" s="152" t="s">
        <v>577</v>
      </c>
      <c r="U61" s="152" t="s">
        <v>656</v>
      </c>
      <c r="V61" s="152"/>
      <c r="W61" s="158">
        <v>1</v>
      </c>
      <c r="X61" s="158" t="s">
        <v>667</v>
      </c>
    </row>
    <row r="62" spans="2:24">
      <c r="B62" s="811"/>
      <c r="C62" s="814"/>
      <c r="D62" s="161">
        <v>6</v>
      </c>
      <c r="E62" s="152" t="s">
        <v>664</v>
      </c>
      <c r="F62" s="153">
        <v>2009.8611000000058</v>
      </c>
      <c r="G62" s="152">
        <v>211.23</v>
      </c>
      <c r="H62" s="152">
        <v>209.86</v>
      </c>
      <c r="I62" s="162">
        <f t="shared" si="1"/>
        <v>0.99351417885716997</v>
      </c>
      <c r="J62" s="152">
        <v>11.9</v>
      </c>
      <c r="K62" s="162">
        <f t="shared" si="2"/>
        <v>5.6336694598305169E-2</v>
      </c>
      <c r="L62" s="153">
        <v>190.87</v>
      </c>
      <c r="M62" s="163">
        <f t="shared" si="3"/>
        <v>1.0498508734554752</v>
      </c>
      <c r="N62" s="153">
        <v>2009.8611000000058</v>
      </c>
      <c r="O62" s="152">
        <v>0</v>
      </c>
      <c r="P62" s="154">
        <v>0</v>
      </c>
      <c r="Q62" s="253">
        <v>0</v>
      </c>
      <c r="R62" s="152">
        <v>10.53000000000003</v>
      </c>
      <c r="S62" s="154">
        <v>4.9850873455475217E-2</v>
      </c>
      <c r="T62" s="152" t="s">
        <v>577</v>
      </c>
      <c r="U62" s="152" t="s">
        <v>656</v>
      </c>
      <c r="V62" s="152"/>
      <c r="W62" s="158">
        <v>1</v>
      </c>
      <c r="X62" s="158" t="s">
        <v>666</v>
      </c>
    </row>
    <row r="63" spans="2:24">
      <c r="B63" s="811"/>
      <c r="C63" s="814"/>
      <c r="D63" s="161">
        <v>7</v>
      </c>
      <c r="E63" s="152" t="s">
        <v>704</v>
      </c>
      <c r="F63" s="153">
        <v>1967.0559999999955</v>
      </c>
      <c r="G63" s="152">
        <v>790.5</v>
      </c>
      <c r="H63" s="152">
        <v>782.05</v>
      </c>
      <c r="I63" s="162">
        <f t="shared" si="1"/>
        <v>0.98931056293485131</v>
      </c>
      <c r="J63" s="152">
        <v>29.25</v>
      </c>
      <c r="K63" s="162">
        <f t="shared" si="2"/>
        <v>3.7001897533206832E-2</v>
      </c>
      <c r="L63" s="153">
        <v>94.57</v>
      </c>
      <c r="M63" s="163">
        <f t="shared" si="3"/>
        <v>1.0263124604680582</v>
      </c>
      <c r="N63" s="153">
        <v>1967.0559999999955</v>
      </c>
      <c r="O63" s="152">
        <v>0</v>
      </c>
      <c r="P63" s="154">
        <v>0</v>
      </c>
      <c r="Q63" s="253">
        <v>0</v>
      </c>
      <c r="R63" s="152">
        <v>20.799999999999955</v>
      </c>
      <c r="S63" s="154">
        <v>2.6312460468058133E-2</v>
      </c>
      <c r="T63" s="152" t="s">
        <v>577</v>
      </c>
      <c r="U63" s="152" t="s">
        <v>656</v>
      </c>
      <c r="V63" s="152"/>
      <c r="W63" s="158">
        <v>1</v>
      </c>
      <c r="X63" s="158" t="s">
        <v>703</v>
      </c>
    </row>
    <row r="64" spans="2:24">
      <c r="B64" s="811"/>
      <c r="C64" s="814"/>
      <c r="D64" s="161">
        <v>8</v>
      </c>
      <c r="E64" s="152" t="s">
        <v>440</v>
      </c>
      <c r="F64" s="153">
        <v>1708.2995999999957</v>
      </c>
      <c r="G64" s="152">
        <v>219.86</v>
      </c>
      <c r="H64" s="152">
        <v>213.65</v>
      </c>
      <c r="I64" s="162">
        <f t="shared" si="1"/>
        <v>0.97175475302465197</v>
      </c>
      <c r="J64" s="152">
        <v>9.0299999999999994</v>
      </c>
      <c r="K64" s="162">
        <f t="shared" si="2"/>
        <v>4.1071591012462473E-2</v>
      </c>
      <c r="L64" s="153">
        <v>605.78</v>
      </c>
      <c r="M64" s="163">
        <f t="shared" si="3"/>
        <v>1.0128263440371146</v>
      </c>
      <c r="N64" s="153">
        <v>1708.2995999999957</v>
      </c>
      <c r="O64" s="152">
        <v>0</v>
      </c>
      <c r="P64" s="154">
        <v>0</v>
      </c>
      <c r="Q64" s="253">
        <v>0</v>
      </c>
      <c r="R64" s="152">
        <v>2.8199999999999932</v>
      </c>
      <c r="S64" s="154">
        <v>1.2826344037114495E-2</v>
      </c>
      <c r="T64" s="152" t="s">
        <v>577</v>
      </c>
      <c r="U64" s="152" t="s">
        <v>220</v>
      </c>
      <c r="V64" s="152" t="s">
        <v>384</v>
      </c>
      <c r="W64" s="158">
        <v>1</v>
      </c>
      <c r="X64" s="158" t="s">
        <v>375</v>
      </c>
    </row>
    <row r="65" spans="2:24">
      <c r="B65" s="811"/>
      <c r="C65" s="814"/>
      <c r="D65" s="161">
        <v>9</v>
      </c>
      <c r="E65" s="152" t="s">
        <v>436</v>
      </c>
      <c r="F65" s="153">
        <v>1604.3544000000022</v>
      </c>
      <c r="G65" s="152">
        <v>120.75</v>
      </c>
      <c r="H65" s="152">
        <v>116.51</v>
      </c>
      <c r="I65" s="162">
        <f t="shared" si="1"/>
        <v>0.96488612836438925</v>
      </c>
      <c r="J65" s="152">
        <v>8</v>
      </c>
      <c r="K65" s="162">
        <f t="shared" si="2"/>
        <v>6.6252587991718431E-2</v>
      </c>
      <c r="L65" s="153">
        <v>426.69</v>
      </c>
      <c r="M65" s="163">
        <f t="shared" si="3"/>
        <v>1.0311387163561077</v>
      </c>
      <c r="N65" s="153">
        <v>1604.3544000000022</v>
      </c>
      <c r="O65" s="152">
        <v>0</v>
      </c>
      <c r="P65" s="154">
        <v>0</v>
      </c>
      <c r="Q65" s="253">
        <v>0</v>
      </c>
      <c r="R65" s="152">
        <v>3.7600000000000051</v>
      </c>
      <c r="S65" s="154">
        <v>3.1138716356107703E-2</v>
      </c>
      <c r="T65" s="152" t="s">
        <v>577</v>
      </c>
      <c r="U65" s="152" t="s">
        <v>656</v>
      </c>
      <c r="V65" s="152"/>
      <c r="W65" s="158">
        <v>1</v>
      </c>
      <c r="X65" s="158" t="s">
        <v>437</v>
      </c>
    </row>
    <row r="66" spans="2:24">
      <c r="B66" s="812"/>
      <c r="C66" s="815"/>
      <c r="D66" s="161">
        <v>10</v>
      </c>
      <c r="E66" s="152" t="s">
        <v>702</v>
      </c>
      <c r="F66" s="153">
        <v>1547.8418999999997</v>
      </c>
      <c r="G66" s="152">
        <v>342.55</v>
      </c>
      <c r="H66" s="152">
        <v>324.52</v>
      </c>
      <c r="I66" s="162">
        <f t="shared" si="1"/>
        <v>0.94736534812436135</v>
      </c>
      <c r="J66" s="152">
        <v>41.6</v>
      </c>
      <c r="K66" s="162">
        <f t="shared" si="2"/>
        <v>0.12144212523719165</v>
      </c>
      <c r="L66" s="153">
        <v>65.67</v>
      </c>
      <c r="M66" s="163">
        <f t="shared" si="3"/>
        <v>1.0688074733615531</v>
      </c>
      <c r="N66" s="153">
        <v>1547.8418999999997</v>
      </c>
      <c r="O66" s="152">
        <v>0</v>
      </c>
      <c r="P66" s="154">
        <v>0</v>
      </c>
      <c r="Q66" s="253">
        <v>0</v>
      </c>
      <c r="R66" s="152">
        <v>23.569999999999993</v>
      </c>
      <c r="S66" s="154">
        <v>6.8807473361553032E-2</v>
      </c>
      <c r="T66" s="152" t="s">
        <v>577</v>
      </c>
      <c r="U66" s="152" t="s">
        <v>656</v>
      </c>
      <c r="V66" s="152"/>
      <c r="W66" s="158">
        <v>1</v>
      </c>
      <c r="X66" s="158" t="s">
        <v>703</v>
      </c>
    </row>
    <row r="67" spans="2:24">
      <c r="B67" s="810">
        <f t="shared" si="24"/>
        <v>45964</v>
      </c>
      <c r="C67" s="813" t="str">
        <f t="shared" ref="C67" si="28">CHOOSE(WEEKDAY(B67,2),"一","二","三","四","五","六","日")</f>
        <v>一</v>
      </c>
      <c r="D67" s="161">
        <v>1</v>
      </c>
      <c r="E67" s="152" t="s">
        <v>364</v>
      </c>
      <c r="F67" s="153">
        <v>5785.1532000000016</v>
      </c>
      <c r="G67" s="152">
        <v>891.4</v>
      </c>
      <c r="H67" s="152">
        <v>887.06</v>
      </c>
      <c r="I67" s="162">
        <f t="shared" si="1"/>
        <v>0.99513125420686555</v>
      </c>
      <c r="J67" s="152">
        <v>43.58</v>
      </c>
      <c r="K67" s="162">
        <f t="shared" si="2"/>
        <v>4.888938748036796E-2</v>
      </c>
      <c r="L67" s="153">
        <v>147.43</v>
      </c>
      <c r="M67" s="163">
        <f t="shared" si="3"/>
        <v>1.0440206416872335</v>
      </c>
      <c r="N67" s="153">
        <v>5785.1532000000016</v>
      </c>
      <c r="O67" s="152">
        <v>0</v>
      </c>
      <c r="P67" s="154">
        <v>0</v>
      </c>
      <c r="Q67" s="253">
        <v>0</v>
      </c>
      <c r="R67" s="152">
        <v>39.240000000000009</v>
      </c>
      <c r="S67" s="154">
        <v>4.4020641687233575E-2</v>
      </c>
      <c r="T67" s="152" t="s">
        <v>577</v>
      </c>
      <c r="U67" s="152" t="s">
        <v>219</v>
      </c>
      <c r="V67" s="152" t="s">
        <v>383</v>
      </c>
      <c r="W67" s="158">
        <v>1</v>
      </c>
      <c r="X67" s="158" t="s">
        <v>371</v>
      </c>
    </row>
    <row r="68" spans="2:24">
      <c r="B68" s="811"/>
      <c r="C68" s="814"/>
      <c r="D68" s="161">
        <v>2</v>
      </c>
      <c r="E68" s="152" t="s">
        <v>704</v>
      </c>
      <c r="F68" s="153">
        <v>3187.0090000000018</v>
      </c>
      <c r="G68" s="152">
        <v>777</v>
      </c>
      <c r="H68" s="152">
        <v>768.6</v>
      </c>
      <c r="I68" s="162">
        <f t="shared" si="1"/>
        <v>0.98918918918918919</v>
      </c>
      <c r="J68" s="152">
        <v>45</v>
      </c>
      <c r="K68" s="162">
        <f t="shared" si="2"/>
        <v>5.7915057915057917E-2</v>
      </c>
      <c r="L68" s="153">
        <v>94.57</v>
      </c>
      <c r="M68" s="163">
        <f t="shared" si="3"/>
        <v>1.0471042471042471</v>
      </c>
      <c r="N68" s="153">
        <v>3461.262000000002</v>
      </c>
      <c r="O68" s="152">
        <v>2.9</v>
      </c>
      <c r="P68" s="154">
        <v>3.7323037323037322E-3</v>
      </c>
      <c r="Q68" s="253">
        <v>274.25299999999999</v>
      </c>
      <c r="R68" s="152">
        <v>33.700000000000024</v>
      </c>
      <c r="S68" s="154">
        <v>4.3371943371943403E-2</v>
      </c>
      <c r="T68" s="152" t="s">
        <v>577</v>
      </c>
      <c r="U68" s="152" t="s">
        <v>656</v>
      </c>
      <c r="V68" s="152"/>
      <c r="W68" s="158">
        <v>1</v>
      </c>
      <c r="X68" s="158" t="s">
        <v>703</v>
      </c>
    </row>
    <row r="69" spans="2:24">
      <c r="B69" s="811"/>
      <c r="C69" s="814"/>
      <c r="D69" s="161">
        <v>3</v>
      </c>
      <c r="E69" s="152" t="s">
        <v>730</v>
      </c>
      <c r="F69" s="153">
        <v>2182.5257999999985</v>
      </c>
      <c r="G69" s="152">
        <v>365.66</v>
      </c>
      <c r="H69" s="152">
        <v>365.92</v>
      </c>
      <c r="I69" s="162">
        <f t="shared" si="1"/>
        <v>1.000711043045452</v>
      </c>
      <c r="J69" s="152">
        <v>11</v>
      </c>
      <c r="K69" s="162">
        <f t="shared" si="2"/>
        <v>3.0082590384510197E-2</v>
      </c>
      <c r="L69" s="153">
        <v>193.83</v>
      </c>
      <c r="M69" s="163">
        <f t="shared" si="3"/>
        <v>1.0307936334299623</v>
      </c>
      <c r="N69" s="153">
        <v>2182.5257999999985</v>
      </c>
      <c r="O69" s="152">
        <v>0</v>
      </c>
      <c r="P69" s="154">
        <v>0</v>
      </c>
      <c r="Q69" s="253">
        <v>0</v>
      </c>
      <c r="R69" s="152">
        <v>11.259999999999991</v>
      </c>
      <c r="S69" s="154">
        <v>3.0793633429962233E-2</v>
      </c>
      <c r="T69" s="152" t="s">
        <v>577</v>
      </c>
      <c r="U69" s="152" t="s">
        <v>656</v>
      </c>
      <c r="V69" s="152"/>
      <c r="W69" s="158">
        <v>1</v>
      </c>
      <c r="X69" s="158" t="s">
        <v>731</v>
      </c>
    </row>
    <row r="70" spans="2:24">
      <c r="B70" s="811"/>
      <c r="C70" s="814"/>
      <c r="D70" s="161">
        <v>4</v>
      </c>
      <c r="E70" s="152" t="s">
        <v>366</v>
      </c>
      <c r="F70" s="153">
        <v>1595.398399999998</v>
      </c>
      <c r="G70" s="152">
        <v>334.88</v>
      </c>
      <c r="H70" s="152">
        <v>325.39999999999998</v>
      </c>
      <c r="I70" s="162">
        <f t="shared" si="1"/>
        <v>0.97169135212613467</v>
      </c>
      <c r="J70" s="152">
        <v>32.200000000000003</v>
      </c>
      <c r="K70" s="162">
        <f t="shared" si="2"/>
        <v>9.6153846153846159E-2</v>
      </c>
      <c r="L70" s="153">
        <v>70.22</v>
      </c>
      <c r="M70" s="163">
        <f t="shared" si="3"/>
        <v>1.0678451982799808</v>
      </c>
      <c r="N70" s="153">
        <v>1595.398399999998</v>
      </c>
      <c r="O70" s="152">
        <v>0</v>
      </c>
      <c r="P70" s="154">
        <v>0</v>
      </c>
      <c r="Q70" s="253">
        <v>0</v>
      </c>
      <c r="R70" s="152">
        <v>22.71999999999997</v>
      </c>
      <c r="S70" s="154">
        <v>6.7845198279980798E-2</v>
      </c>
      <c r="T70" s="152" t="s">
        <v>577</v>
      </c>
      <c r="U70" s="152" t="s">
        <v>656</v>
      </c>
      <c r="V70" s="152"/>
      <c r="W70" s="158">
        <v>1</v>
      </c>
      <c r="X70" s="158" t="s">
        <v>379</v>
      </c>
    </row>
    <row r="71" spans="2:24">
      <c r="B71" s="811"/>
      <c r="C71" s="814"/>
      <c r="D71" s="161">
        <v>5</v>
      </c>
      <c r="E71" s="152" t="s">
        <v>650</v>
      </c>
      <c r="F71" s="153">
        <v>1559.7834999999993</v>
      </c>
      <c r="G71" s="152">
        <v>46.2</v>
      </c>
      <c r="H71" s="152">
        <v>43.71</v>
      </c>
      <c r="I71" s="162">
        <f t="shared" ref="I71:I134" si="29">H71/G71</f>
        <v>0.94610389610389611</v>
      </c>
      <c r="J71" s="152">
        <v>7</v>
      </c>
      <c r="K71" s="162">
        <f t="shared" ref="K71:K134" si="30">J71/G71</f>
        <v>0.15151515151515152</v>
      </c>
      <c r="L71" s="153">
        <v>345.85</v>
      </c>
      <c r="M71" s="163">
        <f t="shared" ref="M71:M134" si="31">(H71+J71)/G71</f>
        <v>1.0976190476190475</v>
      </c>
      <c r="N71" s="153">
        <v>1559.7834999999993</v>
      </c>
      <c r="O71" s="152">
        <v>0</v>
      </c>
      <c r="P71" s="154">
        <v>0</v>
      </c>
      <c r="Q71" s="253">
        <v>0</v>
      </c>
      <c r="R71" s="152">
        <v>4.509999999999998</v>
      </c>
      <c r="S71" s="154">
        <v>9.7619047619047564E-2</v>
      </c>
      <c r="T71" s="152" t="s">
        <v>577</v>
      </c>
      <c r="U71" s="152" t="s">
        <v>656</v>
      </c>
      <c r="V71" s="152"/>
      <c r="W71" s="158">
        <v>1</v>
      </c>
      <c r="X71" s="158" t="s">
        <v>642</v>
      </c>
    </row>
    <row r="72" spans="2:24">
      <c r="B72" s="811"/>
      <c r="C72" s="814"/>
      <c r="D72" s="161">
        <v>6</v>
      </c>
      <c r="E72" s="152" t="s">
        <v>702</v>
      </c>
      <c r="F72" s="153">
        <v>1545.8717999999976</v>
      </c>
      <c r="G72" s="152">
        <v>336.7</v>
      </c>
      <c r="H72" s="152">
        <v>327.08999999999997</v>
      </c>
      <c r="I72" s="162">
        <f t="shared" si="29"/>
        <v>0.97145827145827146</v>
      </c>
      <c r="J72" s="152">
        <v>33.15</v>
      </c>
      <c r="K72" s="162">
        <f t="shared" si="30"/>
        <v>9.8455598455598453E-2</v>
      </c>
      <c r="L72" s="153">
        <v>65.67</v>
      </c>
      <c r="M72" s="163">
        <f t="shared" si="31"/>
        <v>1.0699138699138697</v>
      </c>
      <c r="N72" s="153">
        <v>1545.8717999999976</v>
      </c>
      <c r="O72" s="152">
        <v>0</v>
      </c>
      <c r="P72" s="154">
        <v>0</v>
      </c>
      <c r="Q72" s="253">
        <v>0</v>
      </c>
      <c r="R72" s="152">
        <v>23.539999999999964</v>
      </c>
      <c r="S72" s="154">
        <v>6.9913869913869803E-2</v>
      </c>
      <c r="T72" s="152" t="s">
        <v>577</v>
      </c>
      <c r="U72" s="152" t="s">
        <v>656</v>
      </c>
      <c r="V72" s="152"/>
      <c r="W72" s="158">
        <v>1</v>
      </c>
      <c r="X72" s="158" t="s">
        <v>703</v>
      </c>
    </row>
    <row r="73" spans="2:24">
      <c r="B73" s="811"/>
      <c r="C73" s="814"/>
      <c r="D73" s="161">
        <v>7</v>
      </c>
      <c r="E73" s="152" t="s">
        <v>534</v>
      </c>
      <c r="F73" s="153">
        <v>1419.0240000000028</v>
      </c>
      <c r="G73" s="152">
        <v>793.23</v>
      </c>
      <c r="H73" s="152">
        <v>777.73</v>
      </c>
      <c r="I73" s="162">
        <f t="shared" si="29"/>
        <v>0.9804596397009695</v>
      </c>
      <c r="J73" s="152">
        <v>26.6</v>
      </c>
      <c r="K73" s="162">
        <f t="shared" si="30"/>
        <v>3.3533779609949195E-2</v>
      </c>
      <c r="L73" s="153">
        <v>127.84</v>
      </c>
      <c r="M73" s="163">
        <f t="shared" si="31"/>
        <v>1.0139934193109186</v>
      </c>
      <c r="N73" s="153">
        <v>1419.0240000000028</v>
      </c>
      <c r="O73" s="152">
        <v>0</v>
      </c>
      <c r="P73" s="154">
        <v>0</v>
      </c>
      <c r="Q73" s="253">
        <v>0</v>
      </c>
      <c r="R73" s="152">
        <v>11.100000000000023</v>
      </c>
      <c r="S73" s="154">
        <v>1.3993419310918678E-2</v>
      </c>
      <c r="T73" s="152" t="s">
        <v>577</v>
      </c>
      <c r="U73" s="152" t="s">
        <v>656</v>
      </c>
      <c r="V73" s="152"/>
      <c r="W73" s="158">
        <v>1</v>
      </c>
      <c r="X73" s="158" t="s">
        <v>371</v>
      </c>
    </row>
    <row r="74" spans="2:24">
      <c r="B74" s="811"/>
      <c r="C74" s="814"/>
      <c r="D74" s="161">
        <v>8</v>
      </c>
      <c r="E74" s="152" t="s">
        <v>664</v>
      </c>
      <c r="F74" s="153">
        <v>1362.8118000000029</v>
      </c>
      <c r="G74" s="152">
        <v>208.56</v>
      </c>
      <c r="H74" s="152">
        <v>205.9</v>
      </c>
      <c r="I74" s="162">
        <f t="shared" si="29"/>
        <v>0.98724587648638285</v>
      </c>
      <c r="J74" s="152">
        <v>9.8000000000000007</v>
      </c>
      <c r="K74" s="162">
        <f t="shared" si="30"/>
        <v>4.6988876102800156E-2</v>
      </c>
      <c r="L74" s="153">
        <v>190.87</v>
      </c>
      <c r="M74" s="163">
        <f t="shared" si="31"/>
        <v>1.0342347525891831</v>
      </c>
      <c r="N74" s="153">
        <v>1362.8118000000029</v>
      </c>
      <c r="O74" s="152">
        <v>0</v>
      </c>
      <c r="P74" s="154">
        <v>0</v>
      </c>
      <c r="Q74" s="253">
        <v>0</v>
      </c>
      <c r="R74" s="152">
        <v>7.1400000000000148</v>
      </c>
      <c r="S74" s="154">
        <v>3.4234752589183043E-2</v>
      </c>
      <c r="T74" s="152" t="s">
        <v>577</v>
      </c>
      <c r="U74" s="152" t="s">
        <v>656</v>
      </c>
      <c r="V74" s="152"/>
      <c r="W74" s="158">
        <v>1</v>
      </c>
      <c r="X74" s="158" t="s">
        <v>666</v>
      </c>
    </row>
    <row r="75" spans="2:24">
      <c r="B75" s="811"/>
      <c r="C75" s="814"/>
      <c r="D75" s="161">
        <v>9</v>
      </c>
      <c r="E75" s="152" t="s">
        <v>680</v>
      </c>
      <c r="F75" s="153">
        <v>1288.5838999999999</v>
      </c>
      <c r="G75" s="152">
        <v>5246</v>
      </c>
      <c r="H75" s="152">
        <v>5501.33</v>
      </c>
      <c r="I75" s="162">
        <f t="shared" si="29"/>
        <v>1.0486713686618376</v>
      </c>
      <c r="J75" s="152">
        <v>200</v>
      </c>
      <c r="K75" s="162">
        <f t="shared" si="30"/>
        <v>3.812428516965307E-2</v>
      </c>
      <c r="L75" s="153">
        <v>2.83</v>
      </c>
      <c r="M75" s="163">
        <f t="shared" si="31"/>
        <v>1.0867956538314907</v>
      </c>
      <c r="N75" s="153">
        <v>1288.5838999999999</v>
      </c>
      <c r="O75" s="152">
        <v>0</v>
      </c>
      <c r="P75" s="154">
        <v>0</v>
      </c>
      <c r="Q75" s="253">
        <v>0</v>
      </c>
      <c r="R75" s="152">
        <v>455.32999999999993</v>
      </c>
      <c r="S75" s="154">
        <v>8.6795653831490641E-2</v>
      </c>
      <c r="T75" s="152" t="s">
        <v>577</v>
      </c>
      <c r="U75" s="152" t="s">
        <v>656</v>
      </c>
      <c r="V75" s="152"/>
      <c r="W75" s="158">
        <v>1</v>
      </c>
      <c r="X75" s="158" t="s">
        <v>671</v>
      </c>
    </row>
    <row r="76" spans="2:24">
      <c r="B76" s="812"/>
      <c r="C76" s="815"/>
      <c r="D76" s="161">
        <v>10</v>
      </c>
      <c r="E76" s="152" t="s">
        <v>682</v>
      </c>
      <c r="F76" s="153">
        <v>1271.1333000000013</v>
      </c>
      <c r="G76" s="152">
        <v>65.58</v>
      </c>
      <c r="H76" s="152">
        <v>65.42</v>
      </c>
      <c r="I76" s="162">
        <f t="shared" si="29"/>
        <v>0.99756023177798114</v>
      </c>
      <c r="J76" s="152">
        <v>3.25</v>
      </c>
      <c r="K76" s="162">
        <f t="shared" si="30"/>
        <v>4.9557792009759072E-2</v>
      </c>
      <c r="L76" s="153">
        <v>411.37</v>
      </c>
      <c r="M76" s="163">
        <f t="shared" si="31"/>
        <v>1.0471180237877402</v>
      </c>
      <c r="N76" s="153">
        <v>1271.1333000000013</v>
      </c>
      <c r="O76" s="152">
        <v>0</v>
      </c>
      <c r="P76" s="154">
        <v>0</v>
      </c>
      <c r="Q76" s="253">
        <v>0</v>
      </c>
      <c r="R76" s="152">
        <v>3.0900000000000034</v>
      </c>
      <c r="S76" s="154">
        <v>4.7118023787740215E-2</v>
      </c>
      <c r="T76" s="152" t="s">
        <v>577</v>
      </c>
      <c r="U76" s="152" t="s">
        <v>656</v>
      </c>
      <c r="V76" s="152"/>
      <c r="W76" s="158">
        <v>1</v>
      </c>
      <c r="X76" s="158" t="s">
        <v>671</v>
      </c>
    </row>
    <row r="77" spans="2:24">
      <c r="B77" s="810">
        <f t="shared" si="24"/>
        <v>45965</v>
      </c>
      <c r="C77" s="813" t="str">
        <f t="shared" ref="C77" si="32">CHOOSE(WEEKDAY(B77,2),"一","二","三","四","五","六","日")</f>
        <v>二</v>
      </c>
      <c r="D77" s="161">
        <v>1</v>
      </c>
      <c r="E77" s="152" t="s">
        <v>364</v>
      </c>
      <c r="F77" s="153">
        <v>4064.6450999999906</v>
      </c>
      <c r="G77" s="152">
        <v>846.13</v>
      </c>
      <c r="H77" s="152">
        <v>843.54</v>
      </c>
      <c r="I77" s="162">
        <f t="shared" si="29"/>
        <v>0.99693900464467633</v>
      </c>
      <c r="J77" s="152">
        <v>30.16</v>
      </c>
      <c r="K77" s="162">
        <f t="shared" si="30"/>
        <v>3.5644640894425206E-2</v>
      </c>
      <c r="L77" s="153">
        <v>147.43</v>
      </c>
      <c r="M77" s="163">
        <f t="shared" si="31"/>
        <v>1.0325836455391015</v>
      </c>
      <c r="N77" s="153">
        <v>4064.6450999999906</v>
      </c>
      <c r="O77" s="152">
        <v>0</v>
      </c>
      <c r="P77" s="154">
        <v>0</v>
      </c>
      <c r="Q77" s="253">
        <v>0</v>
      </c>
      <c r="R77" s="152">
        <v>27.569999999999936</v>
      </c>
      <c r="S77" s="154">
        <v>3.258364553910148E-2</v>
      </c>
      <c r="T77" s="152" t="s">
        <v>577</v>
      </c>
      <c r="U77" s="152" t="s">
        <v>219</v>
      </c>
      <c r="V77" s="152" t="s">
        <v>383</v>
      </c>
      <c r="W77" s="158">
        <v>1</v>
      </c>
      <c r="X77" s="158" t="s">
        <v>371</v>
      </c>
    </row>
    <row r="78" spans="2:24">
      <c r="B78" s="811"/>
      <c r="C78" s="814"/>
      <c r="D78" s="161">
        <v>2</v>
      </c>
      <c r="E78" s="152" t="s">
        <v>665</v>
      </c>
      <c r="F78" s="153">
        <v>2897.2618000000016</v>
      </c>
      <c r="G78" s="152">
        <v>88.97</v>
      </c>
      <c r="H78" s="152">
        <v>88.3</v>
      </c>
      <c r="I78" s="162">
        <f t="shared" si="29"/>
        <v>0.99246937169832528</v>
      </c>
      <c r="J78" s="152">
        <v>8.5399999999999991</v>
      </c>
      <c r="K78" s="162">
        <f t="shared" si="30"/>
        <v>9.5987411487018087E-2</v>
      </c>
      <c r="L78" s="153">
        <v>368.14</v>
      </c>
      <c r="M78" s="163">
        <f t="shared" si="31"/>
        <v>1.0884567831853433</v>
      </c>
      <c r="N78" s="153">
        <v>2897.2618000000016</v>
      </c>
      <c r="O78" s="152">
        <v>0</v>
      </c>
      <c r="P78" s="154">
        <v>0</v>
      </c>
      <c r="Q78" s="253">
        <v>0</v>
      </c>
      <c r="R78" s="152">
        <v>7.8700000000000045</v>
      </c>
      <c r="S78" s="154">
        <v>8.8456783185343432E-2</v>
      </c>
      <c r="T78" s="152" t="s">
        <v>577</v>
      </c>
      <c r="U78" s="152" t="s">
        <v>656</v>
      </c>
      <c r="V78" s="152"/>
      <c r="W78" s="158">
        <v>1</v>
      </c>
      <c r="X78" s="158" t="s">
        <v>667</v>
      </c>
    </row>
    <row r="79" spans="2:24">
      <c r="B79" s="811"/>
      <c r="C79" s="814"/>
      <c r="D79" s="161">
        <v>3</v>
      </c>
      <c r="E79" s="152" t="s">
        <v>585</v>
      </c>
      <c r="F79" s="153">
        <v>2313.2506000000026</v>
      </c>
      <c r="G79" s="152">
        <v>50.18</v>
      </c>
      <c r="H79" s="152">
        <v>50.28</v>
      </c>
      <c r="I79" s="162">
        <f t="shared" si="29"/>
        <v>1.0019928258270228</v>
      </c>
      <c r="J79" s="152">
        <v>3.24</v>
      </c>
      <c r="K79" s="162">
        <f t="shared" si="30"/>
        <v>6.456755679553608E-2</v>
      </c>
      <c r="L79" s="153">
        <v>692.59</v>
      </c>
      <c r="M79" s="163">
        <f t="shared" si="31"/>
        <v>1.0665603826225589</v>
      </c>
      <c r="N79" s="153">
        <v>2313.2506000000026</v>
      </c>
      <c r="O79" s="152">
        <v>0</v>
      </c>
      <c r="P79" s="154">
        <v>0</v>
      </c>
      <c r="Q79" s="253">
        <v>0</v>
      </c>
      <c r="R79" s="152">
        <v>3.3400000000000034</v>
      </c>
      <c r="S79" s="154">
        <v>6.6560382622558853E-2</v>
      </c>
      <c r="T79" s="152" t="s">
        <v>577</v>
      </c>
      <c r="U79" s="152" t="s">
        <v>656</v>
      </c>
      <c r="V79" s="152"/>
      <c r="W79" s="158">
        <v>1</v>
      </c>
      <c r="X79" s="158" t="s">
        <v>583</v>
      </c>
    </row>
    <row r="80" spans="2:24">
      <c r="B80" s="811"/>
      <c r="C80" s="814"/>
      <c r="D80" s="161">
        <v>4</v>
      </c>
      <c r="E80" s="152" t="s">
        <v>704</v>
      </c>
      <c r="F80" s="153">
        <v>2109.8567000000053</v>
      </c>
      <c r="G80" s="152">
        <v>706.5</v>
      </c>
      <c r="H80" s="152">
        <v>697.61</v>
      </c>
      <c r="I80" s="162">
        <f t="shared" si="29"/>
        <v>0.98741684359518755</v>
      </c>
      <c r="J80" s="152">
        <v>31.2</v>
      </c>
      <c r="K80" s="162">
        <f t="shared" si="30"/>
        <v>4.4161358811040337E-2</v>
      </c>
      <c r="L80" s="153">
        <v>94.57</v>
      </c>
      <c r="M80" s="163">
        <f t="shared" si="31"/>
        <v>1.0315782024062279</v>
      </c>
      <c r="N80" s="153">
        <v>2109.8567000000053</v>
      </c>
      <c r="O80" s="152">
        <v>0</v>
      </c>
      <c r="P80" s="154">
        <v>0</v>
      </c>
      <c r="Q80" s="253">
        <v>0</v>
      </c>
      <c r="R80" s="152">
        <v>22.310000000000059</v>
      </c>
      <c r="S80" s="154">
        <v>3.1578202406227968E-2</v>
      </c>
      <c r="T80" s="152" t="s">
        <v>577</v>
      </c>
      <c r="U80" s="152" t="s">
        <v>656</v>
      </c>
      <c r="V80" s="152"/>
      <c r="W80" s="158">
        <v>1</v>
      </c>
      <c r="X80" s="158" t="s">
        <v>703</v>
      </c>
    </row>
    <row r="81" spans="2:24">
      <c r="B81" s="811"/>
      <c r="C81" s="814"/>
      <c r="D81" s="161">
        <v>5</v>
      </c>
      <c r="E81" s="152" t="s">
        <v>440</v>
      </c>
      <c r="F81" s="153">
        <v>1999.0740000000069</v>
      </c>
      <c r="G81" s="152">
        <v>217.45</v>
      </c>
      <c r="H81" s="152">
        <v>211.94</v>
      </c>
      <c r="I81" s="162">
        <f t="shared" si="29"/>
        <v>0.97466084157277544</v>
      </c>
      <c r="J81" s="152">
        <v>8.81</v>
      </c>
      <c r="K81" s="162">
        <f t="shared" si="30"/>
        <v>4.0515060933547946E-2</v>
      </c>
      <c r="L81" s="153">
        <v>605.78</v>
      </c>
      <c r="M81" s="163">
        <f t="shared" si="31"/>
        <v>1.0151759025063234</v>
      </c>
      <c r="N81" s="153">
        <v>1999.0740000000069</v>
      </c>
      <c r="O81" s="152">
        <v>0</v>
      </c>
      <c r="P81" s="154">
        <v>0</v>
      </c>
      <c r="Q81" s="253">
        <v>0</v>
      </c>
      <c r="R81" s="152">
        <v>3.3000000000000114</v>
      </c>
      <c r="S81" s="154">
        <v>1.5175902506323346E-2</v>
      </c>
      <c r="T81" s="152" t="s">
        <v>577</v>
      </c>
      <c r="U81" s="152" t="s">
        <v>220</v>
      </c>
      <c r="V81" s="152" t="s">
        <v>384</v>
      </c>
      <c r="W81" s="158">
        <v>1</v>
      </c>
      <c r="X81" s="158" t="s">
        <v>375</v>
      </c>
    </row>
    <row r="82" spans="2:24">
      <c r="B82" s="811"/>
      <c r="C82" s="814"/>
      <c r="D82" s="161">
        <v>6</v>
      </c>
      <c r="E82" s="152" t="s">
        <v>717</v>
      </c>
      <c r="F82" s="153">
        <v>1937.9744999999984</v>
      </c>
      <c r="G82" s="152">
        <v>60.9</v>
      </c>
      <c r="H82" s="152">
        <v>61.63</v>
      </c>
      <c r="I82" s="162">
        <f t="shared" si="29"/>
        <v>1.0119868637110017</v>
      </c>
      <c r="J82" s="152">
        <v>3.5</v>
      </c>
      <c r="K82" s="162">
        <f t="shared" si="30"/>
        <v>5.7471264367816091E-2</v>
      </c>
      <c r="L82" s="153">
        <v>458.15</v>
      </c>
      <c r="M82" s="163">
        <f t="shared" si="31"/>
        <v>1.0694581280788178</v>
      </c>
      <c r="N82" s="153">
        <v>1937.9744999999984</v>
      </c>
      <c r="O82" s="152">
        <v>0</v>
      </c>
      <c r="P82" s="154">
        <v>0</v>
      </c>
      <c r="Q82" s="253">
        <v>0</v>
      </c>
      <c r="R82" s="152">
        <v>4.2299999999999969</v>
      </c>
      <c r="S82" s="154">
        <v>6.9458128078817682E-2</v>
      </c>
      <c r="T82" s="152" t="s">
        <v>577</v>
      </c>
      <c r="U82" s="152" t="s">
        <v>656</v>
      </c>
      <c r="V82" s="152"/>
      <c r="W82" s="158">
        <v>1</v>
      </c>
      <c r="X82" s="158" t="s">
        <v>719</v>
      </c>
    </row>
    <row r="83" spans="2:24">
      <c r="B83" s="811"/>
      <c r="C83" s="814"/>
      <c r="D83" s="161">
        <v>7</v>
      </c>
      <c r="E83" s="152" t="s">
        <v>682</v>
      </c>
      <c r="F83" s="153">
        <v>1670.1622000000038</v>
      </c>
      <c r="G83" s="152">
        <v>62.18</v>
      </c>
      <c r="H83" s="152">
        <v>62.74</v>
      </c>
      <c r="I83" s="162">
        <f t="shared" si="29"/>
        <v>1.0090061112898039</v>
      </c>
      <c r="J83" s="152">
        <v>3.5</v>
      </c>
      <c r="K83" s="162">
        <f t="shared" si="30"/>
        <v>5.6288195561273721E-2</v>
      </c>
      <c r="L83" s="153">
        <v>411.37</v>
      </c>
      <c r="M83" s="163">
        <f t="shared" si="31"/>
        <v>1.0652943068510776</v>
      </c>
      <c r="N83" s="153">
        <v>1670.1622000000038</v>
      </c>
      <c r="O83" s="152">
        <v>0</v>
      </c>
      <c r="P83" s="154">
        <v>0</v>
      </c>
      <c r="Q83" s="253">
        <v>0</v>
      </c>
      <c r="R83" s="152">
        <v>4.0600000000000094</v>
      </c>
      <c r="S83" s="154">
        <v>6.5294306851077663E-2</v>
      </c>
      <c r="T83" s="152" t="s">
        <v>577</v>
      </c>
      <c r="U83" s="152" t="s">
        <v>656</v>
      </c>
      <c r="V83" s="152"/>
      <c r="W83" s="158">
        <v>1</v>
      </c>
      <c r="X83" s="158" t="s">
        <v>671</v>
      </c>
    </row>
    <row r="84" spans="2:24">
      <c r="B84" s="811"/>
      <c r="C84" s="814"/>
      <c r="D84" s="161">
        <v>8</v>
      </c>
      <c r="E84" s="152" t="s">
        <v>439</v>
      </c>
      <c r="F84" s="153">
        <v>1452.8976000000016</v>
      </c>
      <c r="G84" s="152">
        <v>55.9</v>
      </c>
      <c r="H84" s="152">
        <v>56.31</v>
      </c>
      <c r="I84" s="162">
        <f t="shared" si="29"/>
        <v>1.0073345259391773</v>
      </c>
      <c r="J84" s="152">
        <v>1.9</v>
      </c>
      <c r="K84" s="162">
        <f t="shared" si="30"/>
        <v>3.3989266547406083E-2</v>
      </c>
      <c r="L84" s="153">
        <v>628.96</v>
      </c>
      <c r="M84" s="163">
        <f t="shared" si="31"/>
        <v>1.0413237924865832</v>
      </c>
      <c r="N84" s="153">
        <v>1452.8976000000016</v>
      </c>
      <c r="O84" s="152">
        <v>0</v>
      </c>
      <c r="P84" s="154">
        <v>0</v>
      </c>
      <c r="Q84" s="253">
        <v>0</v>
      </c>
      <c r="R84" s="152">
        <v>2.3100000000000023</v>
      </c>
      <c r="S84" s="154">
        <v>4.1323792486583223E-2</v>
      </c>
      <c r="T84" s="152" t="s">
        <v>577</v>
      </c>
      <c r="U84" s="152" t="s">
        <v>656</v>
      </c>
      <c r="V84" s="152"/>
      <c r="W84" s="158">
        <v>1</v>
      </c>
      <c r="X84" s="158" t="s">
        <v>409</v>
      </c>
    </row>
    <row r="85" spans="2:24">
      <c r="B85" s="811"/>
      <c r="C85" s="814"/>
      <c r="D85" s="161">
        <v>9</v>
      </c>
      <c r="E85" s="152" t="s">
        <v>690</v>
      </c>
      <c r="F85" s="153">
        <v>1381.4653999999989</v>
      </c>
      <c r="G85" s="152">
        <v>29.84</v>
      </c>
      <c r="H85" s="152">
        <v>30.16</v>
      </c>
      <c r="I85" s="162">
        <f t="shared" si="29"/>
        <v>1.0107238605898123</v>
      </c>
      <c r="J85" s="152">
        <v>2.46</v>
      </c>
      <c r="K85" s="162">
        <f t="shared" si="30"/>
        <v>8.2439678284182305E-2</v>
      </c>
      <c r="L85" s="153">
        <v>496.93</v>
      </c>
      <c r="M85" s="163">
        <f t="shared" si="31"/>
        <v>1.0931635388739946</v>
      </c>
      <c r="N85" s="153">
        <v>1381.4653999999989</v>
      </c>
      <c r="O85" s="152">
        <v>0</v>
      </c>
      <c r="P85" s="154">
        <v>0</v>
      </c>
      <c r="Q85" s="253">
        <v>0</v>
      </c>
      <c r="R85" s="152">
        <v>2.7799999999999976</v>
      </c>
      <c r="S85" s="154">
        <v>9.3163538873994561E-2</v>
      </c>
      <c r="T85" s="152" t="s">
        <v>577</v>
      </c>
      <c r="U85" s="152" t="s">
        <v>656</v>
      </c>
      <c r="V85" s="152"/>
      <c r="W85" s="158">
        <v>1</v>
      </c>
      <c r="X85" s="158" t="s">
        <v>671</v>
      </c>
    </row>
    <row r="86" spans="2:24">
      <c r="B86" s="812"/>
      <c r="C86" s="815"/>
      <c r="D86" s="161">
        <v>10</v>
      </c>
      <c r="E86" s="152" t="s">
        <v>678</v>
      </c>
      <c r="F86" s="153">
        <v>1364.165</v>
      </c>
      <c r="G86" s="152">
        <v>141.54</v>
      </c>
      <c r="H86" s="152">
        <v>132.54</v>
      </c>
      <c r="I86" s="162">
        <f t="shared" si="29"/>
        <v>0.93641373463331923</v>
      </c>
      <c r="J86" s="152">
        <v>17.5</v>
      </c>
      <c r="K86" s="162">
        <f t="shared" si="30"/>
        <v>0.12363996043521266</v>
      </c>
      <c r="L86" s="153">
        <v>160.49</v>
      </c>
      <c r="M86" s="163">
        <f t="shared" si="31"/>
        <v>1.060053695068532</v>
      </c>
      <c r="N86" s="153">
        <v>1364.165</v>
      </c>
      <c r="O86" s="152">
        <v>0</v>
      </c>
      <c r="P86" s="154">
        <v>0</v>
      </c>
      <c r="Q86" s="253">
        <v>0</v>
      </c>
      <c r="R86" s="152">
        <v>8.5</v>
      </c>
      <c r="S86" s="154">
        <v>6.0053695068531865E-2</v>
      </c>
      <c r="T86" s="152" t="s">
        <v>577</v>
      </c>
      <c r="U86" s="152" t="s">
        <v>656</v>
      </c>
      <c r="V86" s="152"/>
      <c r="W86" s="158">
        <v>1</v>
      </c>
      <c r="X86" s="158" t="s">
        <v>667</v>
      </c>
    </row>
    <row r="87" spans="2:24">
      <c r="B87" s="810">
        <f t="shared" ref="B87" si="33">B77+1</f>
        <v>45966</v>
      </c>
      <c r="C87" s="813" t="str">
        <f t="shared" ref="C87" si="34">CHOOSE(WEEKDAY(B87,2),"一","二","三","四","五","六","日")</f>
        <v>三</v>
      </c>
      <c r="D87" s="161">
        <v>1</v>
      </c>
      <c r="E87" s="152" t="s">
        <v>364</v>
      </c>
      <c r="F87" s="153">
        <v>4893.2017000000087</v>
      </c>
      <c r="G87" s="152">
        <v>810.04</v>
      </c>
      <c r="H87" s="152">
        <v>795.47</v>
      </c>
      <c r="I87" s="162">
        <f t="shared" si="29"/>
        <v>0.98201323391437467</v>
      </c>
      <c r="J87" s="152">
        <v>47.76</v>
      </c>
      <c r="K87" s="162">
        <f t="shared" si="30"/>
        <v>5.8960051355488617E-2</v>
      </c>
      <c r="L87" s="153">
        <v>147.43</v>
      </c>
      <c r="M87" s="163">
        <f t="shared" si="31"/>
        <v>1.0409732852698632</v>
      </c>
      <c r="N87" s="153">
        <v>4893.2017000000087</v>
      </c>
      <c r="O87" s="152">
        <v>0</v>
      </c>
      <c r="P87" s="154">
        <v>0</v>
      </c>
      <c r="Q87" s="253">
        <v>0</v>
      </c>
      <c r="R87" s="152">
        <v>33.190000000000055</v>
      </c>
      <c r="S87" s="154">
        <v>4.0973285269863283E-2</v>
      </c>
      <c r="T87" s="152" t="s">
        <v>577</v>
      </c>
      <c r="U87" s="152" t="s">
        <v>219</v>
      </c>
      <c r="V87" s="152" t="s">
        <v>383</v>
      </c>
      <c r="W87" s="158">
        <v>1</v>
      </c>
      <c r="X87" s="158" t="s">
        <v>371</v>
      </c>
    </row>
    <row r="88" spans="2:24">
      <c r="B88" s="844"/>
      <c r="C88" s="814"/>
      <c r="D88" s="161">
        <v>2</v>
      </c>
      <c r="E88" s="152" t="s">
        <v>440</v>
      </c>
      <c r="F88" s="153">
        <v>3216.6917999999841</v>
      </c>
      <c r="G88" s="152">
        <v>207.86</v>
      </c>
      <c r="H88" s="152">
        <v>204.14</v>
      </c>
      <c r="I88" s="162">
        <f t="shared" si="29"/>
        <v>0.98210333878572098</v>
      </c>
      <c r="J88" s="152">
        <v>9.0299999999999994</v>
      </c>
      <c r="K88" s="162">
        <f t="shared" si="30"/>
        <v>4.3442701818531701E-2</v>
      </c>
      <c r="L88" s="153">
        <v>605.78</v>
      </c>
      <c r="M88" s="163">
        <f t="shared" si="31"/>
        <v>1.0255460406042527</v>
      </c>
      <c r="N88" s="153">
        <v>3216.6917999999841</v>
      </c>
      <c r="O88" s="152">
        <v>0</v>
      </c>
      <c r="P88" s="154">
        <v>0</v>
      </c>
      <c r="Q88" s="253">
        <v>0</v>
      </c>
      <c r="R88" s="152">
        <v>5.3099999999999739</v>
      </c>
      <c r="S88" s="154">
        <v>2.5546040604252734E-2</v>
      </c>
      <c r="T88" s="152" t="s">
        <v>577</v>
      </c>
      <c r="U88" s="152" t="s">
        <v>220</v>
      </c>
      <c r="V88" s="152" t="s">
        <v>384</v>
      </c>
      <c r="W88" s="158">
        <v>1</v>
      </c>
      <c r="X88" s="158" t="s">
        <v>375</v>
      </c>
    </row>
    <row r="89" spans="2:24">
      <c r="B89" s="844"/>
      <c r="C89" s="814"/>
      <c r="D89" s="161">
        <v>3</v>
      </c>
      <c r="E89" s="152" t="s">
        <v>585</v>
      </c>
      <c r="F89" s="153">
        <v>2451.7686000000044</v>
      </c>
      <c r="G89" s="152">
        <v>48.98</v>
      </c>
      <c r="H89" s="152">
        <v>40.28</v>
      </c>
      <c r="I89" s="162">
        <f t="shared" si="29"/>
        <v>0.8223764801959984</v>
      </c>
      <c r="J89" s="152">
        <v>12.24</v>
      </c>
      <c r="K89" s="162">
        <f t="shared" si="30"/>
        <v>0.24989791751735405</v>
      </c>
      <c r="L89" s="153">
        <v>692.59</v>
      </c>
      <c r="M89" s="163">
        <f t="shared" si="31"/>
        <v>1.0722743977133524</v>
      </c>
      <c r="N89" s="153">
        <v>2451.7686000000044</v>
      </c>
      <c r="O89" s="152">
        <v>0</v>
      </c>
      <c r="P89" s="154">
        <v>0</v>
      </c>
      <c r="Q89" s="253">
        <v>0</v>
      </c>
      <c r="R89" s="152">
        <v>3.5400000000000063</v>
      </c>
      <c r="S89" s="154">
        <v>7.227439771335252E-2</v>
      </c>
      <c r="T89" s="152" t="s">
        <v>577</v>
      </c>
      <c r="U89" s="152" t="s">
        <v>656</v>
      </c>
      <c r="V89" s="152"/>
      <c r="W89" s="158">
        <v>1</v>
      </c>
      <c r="X89" s="158" t="s">
        <v>583</v>
      </c>
    </row>
    <row r="90" spans="2:24">
      <c r="B90" s="844"/>
      <c r="C90" s="814"/>
      <c r="D90" s="161">
        <v>4</v>
      </c>
      <c r="E90" s="152" t="s">
        <v>717</v>
      </c>
      <c r="F90" s="153">
        <v>2368.6354999999976</v>
      </c>
      <c r="G90" s="152">
        <v>62.52</v>
      </c>
      <c r="H90" s="152">
        <v>62.69</v>
      </c>
      <c r="I90" s="162">
        <f t="shared" si="29"/>
        <v>1.0027191298784388</v>
      </c>
      <c r="J90" s="152">
        <v>5</v>
      </c>
      <c r="K90" s="162">
        <f t="shared" si="30"/>
        <v>7.9974408189379398E-2</v>
      </c>
      <c r="L90" s="153">
        <v>458.15</v>
      </c>
      <c r="M90" s="163">
        <f t="shared" si="31"/>
        <v>1.0826935380678182</v>
      </c>
      <c r="N90" s="153">
        <v>2368.6354999999976</v>
      </c>
      <c r="O90" s="152">
        <v>0</v>
      </c>
      <c r="P90" s="154">
        <v>0</v>
      </c>
      <c r="Q90" s="253">
        <v>0</v>
      </c>
      <c r="R90" s="152">
        <v>5.1699999999999946</v>
      </c>
      <c r="S90" s="154">
        <v>8.2693538067818206E-2</v>
      </c>
      <c r="T90" s="152" t="s">
        <v>577</v>
      </c>
      <c r="U90" s="152" t="s">
        <v>656</v>
      </c>
      <c r="V90" s="152"/>
      <c r="W90" s="158">
        <v>1</v>
      </c>
      <c r="X90" s="158" t="s">
        <v>719</v>
      </c>
    </row>
    <row r="91" spans="2:24">
      <c r="B91" s="844"/>
      <c r="C91" s="814"/>
      <c r="D91" s="161">
        <v>5</v>
      </c>
      <c r="E91" s="152" t="s">
        <v>702</v>
      </c>
      <c r="F91" s="153">
        <v>2144.1254999999987</v>
      </c>
      <c r="G91" s="152">
        <v>283.73</v>
      </c>
      <c r="H91" s="152">
        <v>261.13</v>
      </c>
      <c r="I91" s="162">
        <f t="shared" si="29"/>
        <v>0.92034680858562712</v>
      </c>
      <c r="J91" s="152">
        <v>55.25</v>
      </c>
      <c r="K91" s="162">
        <f t="shared" si="30"/>
        <v>0.19472738166566805</v>
      </c>
      <c r="L91" s="153">
        <v>65.67</v>
      </c>
      <c r="M91" s="163">
        <f t="shared" si="31"/>
        <v>1.1150741902512951</v>
      </c>
      <c r="N91" s="153">
        <v>2144.1254999999987</v>
      </c>
      <c r="O91" s="152">
        <v>0</v>
      </c>
      <c r="P91" s="154">
        <v>0</v>
      </c>
      <c r="Q91" s="253">
        <v>0</v>
      </c>
      <c r="R91" s="152">
        <v>32.649999999999977</v>
      </c>
      <c r="S91" s="154">
        <v>0.11507419025129516</v>
      </c>
      <c r="T91" s="152" t="s">
        <v>577</v>
      </c>
      <c r="U91" s="152" t="s">
        <v>656</v>
      </c>
      <c r="V91" s="152"/>
      <c r="W91" s="158">
        <v>1</v>
      </c>
      <c r="X91" s="158" t="s">
        <v>703</v>
      </c>
    </row>
    <row r="92" spans="2:24">
      <c r="B92" s="844"/>
      <c r="C92" s="814"/>
      <c r="D92" s="161">
        <v>6</v>
      </c>
      <c r="E92" s="152" t="s">
        <v>704</v>
      </c>
      <c r="F92" s="153">
        <v>2065.4088000000029</v>
      </c>
      <c r="G92" s="152">
        <v>654.75</v>
      </c>
      <c r="H92" s="152">
        <v>654.09</v>
      </c>
      <c r="I92" s="162">
        <f t="shared" si="29"/>
        <v>0.99899198167239411</v>
      </c>
      <c r="J92" s="152">
        <v>22.5</v>
      </c>
      <c r="K92" s="162">
        <f t="shared" si="30"/>
        <v>3.4364261168384883E-2</v>
      </c>
      <c r="L92" s="153">
        <v>94.57</v>
      </c>
      <c r="M92" s="163">
        <f t="shared" si="31"/>
        <v>1.033356242840779</v>
      </c>
      <c r="N92" s="153">
        <v>2065.4088000000029</v>
      </c>
      <c r="O92" s="152">
        <v>0</v>
      </c>
      <c r="P92" s="154">
        <v>0</v>
      </c>
      <c r="Q92" s="253">
        <v>0</v>
      </c>
      <c r="R92" s="152">
        <v>21.840000000000032</v>
      </c>
      <c r="S92" s="154">
        <v>3.3356242840778969E-2</v>
      </c>
      <c r="T92" s="152" t="s">
        <v>577</v>
      </c>
      <c r="U92" s="152" t="s">
        <v>656</v>
      </c>
      <c r="V92" s="152"/>
      <c r="W92" s="158">
        <v>1</v>
      </c>
      <c r="X92" s="158" t="s">
        <v>703</v>
      </c>
    </row>
    <row r="93" spans="2:24">
      <c r="B93" s="844"/>
      <c r="C93" s="814"/>
      <c r="D93" s="161">
        <v>7</v>
      </c>
      <c r="E93" s="152" t="s">
        <v>664</v>
      </c>
      <c r="F93" s="153">
        <v>1818.9911000000002</v>
      </c>
      <c r="G93" s="152">
        <v>204.49</v>
      </c>
      <c r="H93" s="152">
        <v>204.22</v>
      </c>
      <c r="I93" s="162">
        <f t="shared" si="29"/>
        <v>0.99867964203628534</v>
      </c>
      <c r="J93" s="152">
        <v>9.8000000000000007</v>
      </c>
      <c r="K93" s="162">
        <f t="shared" si="30"/>
        <v>4.7924103868159811E-2</v>
      </c>
      <c r="L93" s="153">
        <v>190.87</v>
      </c>
      <c r="M93" s="163">
        <f t="shared" si="31"/>
        <v>1.0466037459044453</v>
      </c>
      <c r="N93" s="153">
        <v>1818.9911000000002</v>
      </c>
      <c r="O93" s="152">
        <v>0</v>
      </c>
      <c r="P93" s="154">
        <v>0</v>
      </c>
      <c r="Q93" s="253">
        <v>0</v>
      </c>
      <c r="R93" s="152">
        <v>9.5300000000000011</v>
      </c>
      <c r="S93" s="154">
        <v>4.6603745904445208E-2</v>
      </c>
      <c r="T93" s="152" t="s">
        <v>577</v>
      </c>
      <c r="U93" s="152" t="s">
        <v>656</v>
      </c>
      <c r="V93" s="152"/>
      <c r="W93" s="158">
        <v>1</v>
      </c>
      <c r="X93" s="158" t="s">
        <v>666</v>
      </c>
    </row>
    <row r="94" spans="2:24">
      <c r="B94" s="844"/>
      <c r="C94" s="814"/>
      <c r="D94" s="161">
        <v>8</v>
      </c>
      <c r="E94" s="152" t="s">
        <v>534</v>
      </c>
      <c r="F94" s="153">
        <v>1421.5808000000006</v>
      </c>
      <c r="G94" s="152">
        <v>727.83</v>
      </c>
      <c r="H94" s="152">
        <v>712.96</v>
      </c>
      <c r="I94" s="162">
        <f t="shared" si="29"/>
        <v>0.97956940494346212</v>
      </c>
      <c r="J94" s="152">
        <v>25.99</v>
      </c>
      <c r="K94" s="162">
        <f t="shared" si="30"/>
        <v>3.5708888064520557E-2</v>
      </c>
      <c r="L94" s="153">
        <v>127.84</v>
      </c>
      <c r="M94" s="163">
        <f t="shared" si="31"/>
        <v>1.0152782930079827</v>
      </c>
      <c r="N94" s="153">
        <v>1421.5808000000006</v>
      </c>
      <c r="O94" s="152">
        <v>0</v>
      </c>
      <c r="P94" s="154">
        <v>0</v>
      </c>
      <c r="Q94" s="253">
        <v>0</v>
      </c>
      <c r="R94" s="152">
        <v>11.120000000000005</v>
      </c>
      <c r="S94" s="154">
        <v>1.5278293007982639E-2</v>
      </c>
      <c r="T94" s="152" t="s">
        <v>577</v>
      </c>
      <c r="U94" s="152" t="s">
        <v>656</v>
      </c>
      <c r="V94" s="152"/>
      <c r="W94" s="158">
        <v>1</v>
      </c>
      <c r="X94" s="158" t="s">
        <v>371</v>
      </c>
    </row>
    <row r="95" spans="2:24">
      <c r="B95" s="844"/>
      <c r="C95" s="814"/>
      <c r="D95" s="161">
        <v>9</v>
      </c>
      <c r="E95" s="152" t="s">
        <v>436</v>
      </c>
      <c r="F95" s="153">
        <v>1412.343900000001</v>
      </c>
      <c r="G95" s="152">
        <v>116.97</v>
      </c>
      <c r="H95" s="152">
        <v>109.88</v>
      </c>
      <c r="I95" s="162">
        <f t="shared" si="29"/>
        <v>0.93938616739334868</v>
      </c>
      <c r="J95" s="152">
        <v>10.4</v>
      </c>
      <c r="K95" s="162">
        <f t="shared" si="30"/>
        <v>8.8911686757288194E-2</v>
      </c>
      <c r="L95" s="153">
        <v>426.69</v>
      </c>
      <c r="M95" s="163">
        <f t="shared" si="31"/>
        <v>1.0282978541506369</v>
      </c>
      <c r="N95" s="153">
        <v>1412.343900000001</v>
      </c>
      <c r="O95" s="152">
        <v>0</v>
      </c>
      <c r="P95" s="154">
        <v>0</v>
      </c>
      <c r="Q95" s="253">
        <v>0</v>
      </c>
      <c r="R95" s="152">
        <v>3.3100000000000023</v>
      </c>
      <c r="S95" s="154">
        <v>2.8297854150636934E-2</v>
      </c>
      <c r="T95" s="152" t="s">
        <v>577</v>
      </c>
      <c r="U95" s="152" t="s">
        <v>656</v>
      </c>
      <c r="V95" s="152"/>
      <c r="W95" s="158">
        <v>1</v>
      </c>
      <c r="X95" s="158" t="s">
        <v>437</v>
      </c>
    </row>
    <row r="96" spans="2:24">
      <c r="B96" s="845"/>
      <c r="C96" s="815"/>
      <c r="D96" s="161">
        <v>10</v>
      </c>
      <c r="E96" s="152" t="s">
        <v>729</v>
      </c>
      <c r="F96" s="153">
        <v>1376.9525000000001</v>
      </c>
      <c r="G96" s="152">
        <v>37.520000000000003</v>
      </c>
      <c r="H96" s="152">
        <v>38.020000000000003</v>
      </c>
      <c r="I96" s="162">
        <f t="shared" si="29"/>
        <v>1.0133262260127931</v>
      </c>
      <c r="J96" s="152">
        <v>5.25</v>
      </c>
      <c r="K96" s="162">
        <f t="shared" si="30"/>
        <v>0.13992537313432835</v>
      </c>
      <c r="L96" s="153">
        <v>239.47</v>
      </c>
      <c r="M96" s="163">
        <f t="shared" si="31"/>
        <v>1.1532515991471215</v>
      </c>
      <c r="N96" s="153">
        <v>1376.9525000000001</v>
      </c>
      <c r="O96" s="152">
        <v>0</v>
      </c>
      <c r="P96" s="154">
        <v>0</v>
      </c>
      <c r="Q96" s="253">
        <v>0</v>
      </c>
      <c r="R96" s="152">
        <v>5.75</v>
      </c>
      <c r="S96" s="154">
        <v>0.15325159914712153</v>
      </c>
      <c r="T96" s="152" t="s">
        <v>577</v>
      </c>
      <c r="U96" s="152" t="s">
        <v>656</v>
      </c>
      <c r="V96" s="152"/>
      <c r="W96" s="158">
        <v>1</v>
      </c>
      <c r="X96" s="158" t="s">
        <v>719</v>
      </c>
    </row>
    <row r="97" spans="2:24">
      <c r="B97" s="810">
        <f t="shared" ref="B97" si="35">B87+1</f>
        <v>45967</v>
      </c>
      <c r="C97" s="813" t="str">
        <f t="shared" ref="C97" si="36">CHOOSE(WEEKDAY(B97,2),"一","二","三","四","五","六","日")</f>
        <v>四</v>
      </c>
      <c r="D97" s="161">
        <v>1</v>
      </c>
      <c r="E97" s="152" t="s">
        <v>682</v>
      </c>
      <c r="F97" s="153">
        <v>3319.7559000000088</v>
      </c>
      <c r="G97" s="152">
        <v>157.85</v>
      </c>
      <c r="H97" s="152">
        <v>158.87</v>
      </c>
      <c r="I97" s="162">
        <f t="shared" si="29"/>
        <v>1.0064618308520747</v>
      </c>
      <c r="J97" s="152">
        <v>7.05</v>
      </c>
      <c r="K97" s="162">
        <f t="shared" si="30"/>
        <v>4.4662654418751981E-2</v>
      </c>
      <c r="L97" s="153">
        <v>411.37</v>
      </c>
      <c r="M97" s="163">
        <f t="shared" si="31"/>
        <v>1.0511244852708268</v>
      </c>
      <c r="N97" s="153">
        <v>3319.7559000000088</v>
      </c>
      <c r="O97" s="152">
        <v>0</v>
      </c>
      <c r="P97" s="154">
        <v>0</v>
      </c>
      <c r="Q97" s="253">
        <v>0</v>
      </c>
      <c r="R97" s="152">
        <v>8.0700000000000216</v>
      </c>
      <c r="S97" s="154">
        <v>5.1124485270826872E-2</v>
      </c>
      <c r="T97" s="152" t="s">
        <v>577</v>
      </c>
      <c r="U97" s="152" t="s">
        <v>656</v>
      </c>
      <c r="V97" s="152"/>
      <c r="W97" s="158">
        <v>1</v>
      </c>
      <c r="X97" s="158" t="s">
        <v>671</v>
      </c>
    </row>
    <row r="98" spans="2:24">
      <c r="B98" s="844"/>
      <c r="C98" s="814"/>
      <c r="D98" s="161">
        <v>2</v>
      </c>
      <c r="E98" s="152" t="s">
        <v>680</v>
      </c>
      <c r="F98" s="153">
        <v>2733.78</v>
      </c>
      <c r="G98" s="152">
        <v>12628</v>
      </c>
      <c r="H98" s="152">
        <v>13594</v>
      </c>
      <c r="I98" s="162">
        <f t="shared" si="29"/>
        <v>1.0764966740576496</v>
      </c>
      <c r="J98" s="152">
        <v>0</v>
      </c>
      <c r="K98" s="162">
        <f t="shared" si="30"/>
        <v>0</v>
      </c>
      <c r="L98" s="153">
        <v>2.83</v>
      </c>
      <c r="M98" s="163">
        <f t="shared" si="31"/>
        <v>1.0764966740576496</v>
      </c>
      <c r="N98" s="153">
        <v>2733.78</v>
      </c>
      <c r="O98" s="152">
        <v>0</v>
      </c>
      <c r="P98" s="154">
        <v>0</v>
      </c>
      <c r="Q98" s="253">
        <v>0</v>
      </c>
      <c r="R98" s="152">
        <v>966</v>
      </c>
      <c r="S98" s="154">
        <v>7.6496674057649663E-2</v>
      </c>
      <c r="T98" s="152" t="s">
        <v>577</v>
      </c>
      <c r="U98" s="152" t="s">
        <v>656</v>
      </c>
      <c r="V98" s="152"/>
      <c r="W98" s="158">
        <v>1</v>
      </c>
      <c r="X98" s="158" t="s">
        <v>671</v>
      </c>
    </row>
    <row r="99" spans="2:24">
      <c r="B99" s="844"/>
      <c r="C99" s="814"/>
      <c r="D99" s="161">
        <v>3</v>
      </c>
      <c r="E99" s="152" t="s">
        <v>585</v>
      </c>
      <c r="F99" s="153">
        <v>2361.7319000000025</v>
      </c>
      <c r="G99" s="152">
        <v>43.67</v>
      </c>
      <c r="H99" s="152">
        <v>44.2</v>
      </c>
      <c r="I99" s="162">
        <f t="shared" si="29"/>
        <v>1.0121364781314404</v>
      </c>
      <c r="J99" s="152">
        <v>2.88</v>
      </c>
      <c r="K99" s="162">
        <f t="shared" si="30"/>
        <v>6.5949164185940004E-2</v>
      </c>
      <c r="L99" s="153">
        <v>692.59</v>
      </c>
      <c r="M99" s="163">
        <f t="shared" si="31"/>
        <v>1.0780856423173804</v>
      </c>
      <c r="N99" s="153">
        <v>2361.7319000000025</v>
      </c>
      <c r="O99" s="152">
        <v>0</v>
      </c>
      <c r="P99" s="154">
        <v>0</v>
      </c>
      <c r="Q99" s="253">
        <v>0</v>
      </c>
      <c r="R99" s="152">
        <v>3.4100000000000037</v>
      </c>
      <c r="S99" s="154">
        <v>7.8085642317380438E-2</v>
      </c>
      <c r="T99" s="152" t="s">
        <v>577</v>
      </c>
      <c r="U99" s="152" t="s">
        <v>656</v>
      </c>
      <c r="V99" s="152"/>
      <c r="W99" s="158">
        <v>1</v>
      </c>
      <c r="X99" s="158" t="s">
        <v>583</v>
      </c>
    </row>
    <row r="100" spans="2:24">
      <c r="B100" s="844"/>
      <c r="C100" s="814"/>
      <c r="D100" s="161">
        <v>4</v>
      </c>
      <c r="E100" s="152" t="s">
        <v>650</v>
      </c>
      <c r="F100" s="153">
        <v>2268.7760000000007</v>
      </c>
      <c r="G100" s="152">
        <v>40.98</v>
      </c>
      <c r="H100" s="152">
        <v>41.94</v>
      </c>
      <c r="I100" s="162">
        <f t="shared" si="29"/>
        <v>1.0234260614934114</v>
      </c>
      <c r="J100" s="152">
        <v>5.6</v>
      </c>
      <c r="K100" s="162">
        <f t="shared" si="30"/>
        <v>0.13665202537823329</v>
      </c>
      <c r="L100" s="153">
        <v>345.85</v>
      </c>
      <c r="M100" s="163">
        <f t="shared" si="31"/>
        <v>1.1600780868716447</v>
      </c>
      <c r="N100" s="153">
        <v>2268.7760000000007</v>
      </c>
      <c r="O100" s="152">
        <v>0</v>
      </c>
      <c r="P100" s="154">
        <v>0</v>
      </c>
      <c r="Q100" s="253">
        <v>0</v>
      </c>
      <c r="R100" s="152">
        <v>6.5600000000000023</v>
      </c>
      <c r="S100" s="154">
        <v>0.16007808687164476</v>
      </c>
      <c r="T100" s="152" t="s">
        <v>577</v>
      </c>
      <c r="U100" s="152" t="s">
        <v>656</v>
      </c>
      <c r="V100" s="152"/>
      <c r="W100" s="158">
        <v>1</v>
      </c>
      <c r="X100" s="158" t="s">
        <v>642</v>
      </c>
    </row>
    <row r="101" spans="2:24">
      <c r="B101" s="844"/>
      <c r="C101" s="814"/>
      <c r="D101" s="161">
        <v>5</v>
      </c>
      <c r="E101" s="152" t="s">
        <v>364</v>
      </c>
      <c r="F101" s="153">
        <v>2235.0387999999953</v>
      </c>
      <c r="G101" s="152">
        <v>714.55</v>
      </c>
      <c r="H101" s="152">
        <v>704.05</v>
      </c>
      <c r="I101" s="162">
        <f t="shared" si="29"/>
        <v>0.9853054369883143</v>
      </c>
      <c r="J101" s="152">
        <v>25.66</v>
      </c>
      <c r="K101" s="162">
        <f t="shared" si="30"/>
        <v>3.5910713036176614E-2</v>
      </c>
      <c r="L101" s="153">
        <v>147.43</v>
      </c>
      <c r="M101" s="163">
        <f t="shared" si="31"/>
        <v>1.021216150024491</v>
      </c>
      <c r="N101" s="153">
        <v>2235.0387999999953</v>
      </c>
      <c r="O101" s="152">
        <v>0</v>
      </c>
      <c r="P101" s="154">
        <v>0</v>
      </c>
      <c r="Q101" s="253">
        <v>0</v>
      </c>
      <c r="R101" s="152">
        <v>15.159999999999968</v>
      </c>
      <c r="S101" s="154">
        <v>2.1216150024490895E-2</v>
      </c>
      <c r="T101" s="152" t="s">
        <v>577</v>
      </c>
      <c r="U101" s="152" t="s">
        <v>219</v>
      </c>
      <c r="V101" s="152" t="s">
        <v>383</v>
      </c>
      <c r="W101" s="158">
        <v>1</v>
      </c>
      <c r="X101" s="158" t="s">
        <v>371</v>
      </c>
    </row>
    <row r="102" spans="2:24">
      <c r="B102" s="844"/>
      <c r="C102" s="814"/>
      <c r="D102" s="161">
        <v>6</v>
      </c>
      <c r="E102" s="152" t="s">
        <v>704</v>
      </c>
      <c r="F102" s="153">
        <v>1687.1288000000029</v>
      </c>
      <c r="G102" s="152">
        <v>607.35</v>
      </c>
      <c r="H102" s="152">
        <v>599.69000000000005</v>
      </c>
      <c r="I102" s="162">
        <f t="shared" si="29"/>
        <v>0.98738783238659755</v>
      </c>
      <c r="J102" s="152">
        <v>25.5</v>
      </c>
      <c r="K102" s="162">
        <f t="shared" si="30"/>
        <v>4.1985675475426032E-2</v>
      </c>
      <c r="L102" s="153">
        <v>94.57</v>
      </c>
      <c r="M102" s="163">
        <f t="shared" si="31"/>
        <v>1.0293735078620236</v>
      </c>
      <c r="N102" s="153">
        <v>1687.1288000000029</v>
      </c>
      <c r="O102" s="152">
        <v>0</v>
      </c>
      <c r="P102" s="154">
        <v>0</v>
      </c>
      <c r="Q102" s="253">
        <v>0</v>
      </c>
      <c r="R102" s="152">
        <v>17.840000000000032</v>
      </c>
      <c r="S102" s="154">
        <v>2.9373507862023595E-2</v>
      </c>
      <c r="T102" s="152" t="s">
        <v>577</v>
      </c>
      <c r="U102" s="152" t="s">
        <v>656</v>
      </c>
      <c r="V102" s="152"/>
      <c r="W102" s="158">
        <v>1</v>
      </c>
      <c r="X102" s="158" t="s">
        <v>703</v>
      </c>
    </row>
    <row r="103" spans="2:24">
      <c r="B103" s="844"/>
      <c r="C103" s="814"/>
      <c r="D103" s="161">
        <v>7</v>
      </c>
      <c r="E103" s="152" t="s">
        <v>440</v>
      </c>
      <c r="F103" s="153">
        <v>1363.0049999999999</v>
      </c>
      <c r="G103" s="152">
        <v>158.71</v>
      </c>
      <c r="H103" s="152">
        <v>158.81</v>
      </c>
      <c r="I103" s="162">
        <f t="shared" si="29"/>
        <v>1.0006300800201626</v>
      </c>
      <c r="J103" s="152">
        <v>2.15</v>
      </c>
      <c r="K103" s="162">
        <f t="shared" si="30"/>
        <v>1.3546720433495052E-2</v>
      </c>
      <c r="L103" s="153">
        <v>605.78</v>
      </c>
      <c r="M103" s="163">
        <f t="shared" si="31"/>
        <v>1.0141768004536575</v>
      </c>
      <c r="N103" s="153">
        <v>1363.0049999999999</v>
      </c>
      <c r="O103" s="152">
        <v>0</v>
      </c>
      <c r="P103" s="154">
        <v>0</v>
      </c>
      <c r="Q103" s="253">
        <v>0</v>
      </c>
      <c r="R103" s="152">
        <v>2.25</v>
      </c>
      <c r="S103" s="154">
        <v>1.4176800453657613E-2</v>
      </c>
      <c r="T103" s="152" t="s">
        <v>577</v>
      </c>
      <c r="U103" s="152" t="s">
        <v>220</v>
      </c>
      <c r="V103" s="152" t="s">
        <v>384</v>
      </c>
      <c r="W103" s="158">
        <v>1</v>
      </c>
      <c r="X103" s="158" t="s">
        <v>375</v>
      </c>
    </row>
    <row r="104" spans="2:24">
      <c r="B104" s="844"/>
      <c r="C104" s="814"/>
      <c r="D104" s="161">
        <v>8</v>
      </c>
      <c r="E104" s="152" t="s">
        <v>717</v>
      </c>
      <c r="F104" s="153">
        <v>1117.8859999999988</v>
      </c>
      <c r="G104" s="152">
        <v>61.75</v>
      </c>
      <c r="H104" s="152">
        <v>62.44</v>
      </c>
      <c r="I104" s="162">
        <f t="shared" si="29"/>
        <v>1.0111740890688259</v>
      </c>
      <c r="J104" s="152">
        <v>1.75</v>
      </c>
      <c r="K104" s="162">
        <f t="shared" si="30"/>
        <v>2.8340080971659919E-2</v>
      </c>
      <c r="L104" s="153">
        <v>458.15</v>
      </c>
      <c r="M104" s="163">
        <f t="shared" si="31"/>
        <v>1.0395141700404857</v>
      </c>
      <c r="N104" s="153">
        <v>1117.8859999999988</v>
      </c>
      <c r="O104" s="152">
        <v>0</v>
      </c>
      <c r="P104" s="154">
        <v>0</v>
      </c>
      <c r="Q104" s="253">
        <v>0</v>
      </c>
      <c r="R104" s="152">
        <v>2.4399999999999977</v>
      </c>
      <c r="S104" s="154">
        <v>3.9514170040485797E-2</v>
      </c>
      <c r="T104" s="152" t="s">
        <v>577</v>
      </c>
      <c r="U104" s="152" t="s">
        <v>656</v>
      </c>
      <c r="V104" s="152"/>
      <c r="W104" s="158">
        <v>1</v>
      </c>
      <c r="X104" s="158" t="s">
        <v>719</v>
      </c>
    </row>
    <row r="105" spans="2:24">
      <c r="B105" s="844"/>
      <c r="C105" s="814"/>
      <c r="D105" s="161">
        <v>9</v>
      </c>
      <c r="E105" s="152" t="s">
        <v>683</v>
      </c>
      <c r="F105" s="153">
        <v>1011.1668000000005</v>
      </c>
      <c r="G105" s="152">
        <v>505.12</v>
      </c>
      <c r="H105" s="152">
        <v>466.1</v>
      </c>
      <c r="I105" s="162">
        <f t="shared" si="29"/>
        <v>0.92275102945834653</v>
      </c>
      <c r="J105" s="152">
        <v>72</v>
      </c>
      <c r="K105" s="162">
        <f t="shared" si="30"/>
        <v>0.14254038644282546</v>
      </c>
      <c r="L105" s="153">
        <v>30.66</v>
      </c>
      <c r="M105" s="163">
        <f t="shared" si="31"/>
        <v>1.0652914159011719</v>
      </c>
      <c r="N105" s="153">
        <v>1011.1668000000005</v>
      </c>
      <c r="O105" s="152">
        <v>0</v>
      </c>
      <c r="P105" s="154">
        <v>0</v>
      </c>
      <c r="Q105" s="253">
        <v>0</v>
      </c>
      <c r="R105" s="152">
        <v>32.980000000000018</v>
      </c>
      <c r="S105" s="154">
        <v>6.5291415901172031E-2</v>
      </c>
      <c r="T105" s="152" t="s">
        <v>577</v>
      </c>
      <c r="U105" s="152" t="s">
        <v>656</v>
      </c>
      <c r="V105" s="152"/>
      <c r="W105" s="158">
        <v>1</v>
      </c>
      <c r="X105" s="158" t="s">
        <v>671</v>
      </c>
    </row>
    <row r="106" spans="2:24">
      <c r="B106" s="845"/>
      <c r="C106" s="815"/>
      <c r="D106" s="161">
        <v>10</v>
      </c>
      <c r="E106" s="152" t="s">
        <v>661</v>
      </c>
      <c r="F106" s="153">
        <v>970.48769999999888</v>
      </c>
      <c r="G106" s="152">
        <v>468.96</v>
      </c>
      <c r="H106" s="152">
        <v>443.27</v>
      </c>
      <c r="I106" s="162">
        <f t="shared" si="29"/>
        <v>0.94521920846127605</v>
      </c>
      <c r="J106" s="152">
        <v>44.4</v>
      </c>
      <c r="K106" s="162">
        <f t="shared" si="30"/>
        <v>9.4677584442169907E-2</v>
      </c>
      <c r="L106" s="153">
        <v>51.87</v>
      </c>
      <c r="M106" s="163">
        <f t="shared" si="31"/>
        <v>1.0398967929034459</v>
      </c>
      <c r="N106" s="153">
        <v>970.48769999999888</v>
      </c>
      <c r="O106" s="152">
        <v>0</v>
      </c>
      <c r="P106" s="154">
        <v>0</v>
      </c>
      <c r="Q106" s="253">
        <v>0</v>
      </c>
      <c r="R106" s="152">
        <v>18.70999999999998</v>
      </c>
      <c r="S106" s="154">
        <v>3.9896792903445881E-2</v>
      </c>
      <c r="T106" s="152" t="s">
        <v>577</v>
      </c>
      <c r="U106" s="152" t="s">
        <v>656</v>
      </c>
      <c r="V106" s="152"/>
      <c r="W106" s="158">
        <v>1</v>
      </c>
      <c r="X106" s="158" t="s">
        <v>663</v>
      </c>
    </row>
    <row r="107" spans="2:24">
      <c r="B107" s="810">
        <f t="shared" ref="B107" si="37">B97+1</f>
        <v>45968</v>
      </c>
      <c r="C107" s="813" t="str">
        <f t="shared" ref="C107" si="38">CHOOSE(WEEKDAY(B107,2),"一","二","三","四","五","六","日")</f>
        <v>五</v>
      </c>
      <c r="D107" s="161">
        <v>1</v>
      </c>
      <c r="E107" s="152" t="s">
        <v>364</v>
      </c>
      <c r="F107" s="153">
        <v>2553.4875999999908</v>
      </c>
      <c r="G107" s="152">
        <v>567.46</v>
      </c>
      <c r="H107" s="152">
        <v>534.34</v>
      </c>
      <c r="I107" s="162">
        <f t="shared" si="29"/>
        <v>0.94163465266274271</v>
      </c>
      <c r="J107" s="152">
        <v>50.44</v>
      </c>
      <c r="K107" s="162">
        <f t="shared" si="30"/>
        <v>8.8887322454446124E-2</v>
      </c>
      <c r="L107" s="153">
        <v>147.43</v>
      </c>
      <c r="M107" s="163">
        <f t="shared" si="31"/>
        <v>1.0305219751171888</v>
      </c>
      <c r="N107" s="153">
        <v>2553.4875999999908</v>
      </c>
      <c r="O107" s="152">
        <v>0</v>
      </c>
      <c r="P107" s="154">
        <v>0</v>
      </c>
      <c r="Q107" s="253">
        <v>0</v>
      </c>
      <c r="R107" s="152">
        <v>17.319999999999936</v>
      </c>
      <c r="S107" s="154">
        <v>3.0521975117188762E-2</v>
      </c>
      <c r="T107" s="152" t="s">
        <v>577</v>
      </c>
      <c r="U107" s="152" t="s">
        <v>219</v>
      </c>
      <c r="V107" s="152" t="s">
        <v>383</v>
      </c>
      <c r="W107" s="158">
        <v>1</v>
      </c>
      <c r="X107" s="158" t="s">
        <v>371</v>
      </c>
    </row>
    <row r="108" spans="2:24">
      <c r="B108" s="844"/>
      <c r="C108" s="814"/>
      <c r="D108" s="161">
        <v>2</v>
      </c>
      <c r="E108" s="152" t="s">
        <v>704</v>
      </c>
      <c r="F108" s="153">
        <v>2344.3902999999964</v>
      </c>
      <c r="G108" s="152">
        <v>545.4</v>
      </c>
      <c r="H108" s="152">
        <v>547.54</v>
      </c>
      <c r="I108" s="162">
        <f t="shared" si="29"/>
        <v>1.0039237257059039</v>
      </c>
      <c r="J108" s="152">
        <v>22.65</v>
      </c>
      <c r="K108" s="162">
        <f t="shared" si="30"/>
        <v>4.152915291529153E-2</v>
      </c>
      <c r="L108" s="153">
        <v>94.57</v>
      </c>
      <c r="M108" s="163">
        <f t="shared" si="31"/>
        <v>1.0454528786211954</v>
      </c>
      <c r="N108" s="153">
        <v>2344.3902999999964</v>
      </c>
      <c r="O108" s="152">
        <v>0</v>
      </c>
      <c r="P108" s="154">
        <v>0</v>
      </c>
      <c r="Q108" s="253">
        <v>0</v>
      </c>
      <c r="R108" s="152">
        <v>24.789999999999964</v>
      </c>
      <c r="S108" s="154">
        <v>4.5452878621195389E-2</v>
      </c>
      <c r="T108" s="152" t="s">
        <v>577</v>
      </c>
      <c r="U108" s="152" t="s">
        <v>656</v>
      </c>
      <c r="V108" s="152"/>
      <c r="W108" s="158">
        <v>1</v>
      </c>
      <c r="X108" s="158" t="s">
        <v>703</v>
      </c>
    </row>
    <row r="109" spans="2:24">
      <c r="B109" s="844"/>
      <c r="C109" s="814"/>
      <c r="D109" s="161">
        <v>3</v>
      </c>
      <c r="E109" s="152" t="s">
        <v>534</v>
      </c>
      <c r="F109" s="153">
        <v>1679.8175999999983</v>
      </c>
      <c r="G109" s="152">
        <v>514.77</v>
      </c>
      <c r="H109" s="152">
        <v>509.81</v>
      </c>
      <c r="I109" s="162">
        <f t="shared" si="29"/>
        <v>0.99036462886337595</v>
      </c>
      <c r="J109" s="152">
        <v>18.100000000000001</v>
      </c>
      <c r="K109" s="162">
        <f t="shared" si="30"/>
        <v>3.5161334188084002E-2</v>
      </c>
      <c r="L109" s="153">
        <v>127.84</v>
      </c>
      <c r="M109" s="163">
        <f t="shared" si="31"/>
        <v>1.0255259630514599</v>
      </c>
      <c r="N109" s="153">
        <v>1679.8175999999983</v>
      </c>
      <c r="O109" s="152">
        <v>0</v>
      </c>
      <c r="P109" s="154">
        <v>0</v>
      </c>
      <c r="Q109" s="253">
        <v>0</v>
      </c>
      <c r="R109" s="152">
        <v>13.139999999999986</v>
      </c>
      <c r="S109" s="154">
        <v>2.5525963051459849E-2</v>
      </c>
      <c r="T109" s="152" t="s">
        <v>577</v>
      </c>
      <c r="U109" s="152" t="s">
        <v>656</v>
      </c>
      <c r="V109" s="152"/>
      <c r="W109" s="158">
        <v>1</v>
      </c>
      <c r="X109" s="158" t="s">
        <v>371</v>
      </c>
    </row>
    <row r="110" spans="2:24">
      <c r="B110" s="844"/>
      <c r="C110" s="814"/>
      <c r="D110" s="161">
        <v>4</v>
      </c>
      <c r="E110" s="152" t="s">
        <v>717</v>
      </c>
      <c r="F110" s="153">
        <v>1566.8729999999975</v>
      </c>
      <c r="G110" s="152">
        <v>62.93</v>
      </c>
      <c r="H110" s="152">
        <v>60.6</v>
      </c>
      <c r="I110" s="162">
        <f t="shared" si="29"/>
        <v>0.9629747338312411</v>
      </c>
      <c r="J110" s="152">
        <v>5.75</v>
      </c>
      <c r="K110" s="162">
        <f t="shared" si="30"/>
        <v>9.1371365008739866E-2</v>
      </c>
      <c r="L110" s="153">
        <v>458.15</v>
      </c>
      <c r="M110" s="163">
        <f t="shared" si="31"/>
        <v>1.0543460988399809</v>
      </c>
      <c r="N110" s="153">
        <v>1566.8729999999975</v>
      </c>
      <c r="O110" s="152">
        <v>0</v>
      </c>
      <c r="P110" s="154">
        <v>0</v>
      </c>
      <c r="Q110" s="253">
        <v>0</v>
      </c>
      <c r="R110" s="152">
        <v>3.4199999999999946</v>
      </c>
      <c r="S110" s="154">
        <v>5.4346098839980844E-2</v>
      </c>
      <c r="T110" s="152" t="s">
        <v>577</v>
      </c>
      <c r="U110" s="152" t="s">
        <v>656</v>
      </c>
      <c r="V110" s="152"/>
      <c r="W110" s="158">
        <v>1</v>
      </c>
      <c r="X110" s="158" t="s">
        <v>719</v>
      </c>
    </row>
    <row r="111" spans="2:24">
      <c r="B111" s="844"/>
      <c r="C111" s="814"/>
      <c r="D111" s="161">
        <v>5</v>
      </c>
      <c r="E111" s="152" t="s">
        <v>436</v>
      </c>
      <c r="F111" s="153">
        <v>1391.009399999996</v>
      </c>
      <c r="G111" s="152">
        <v>90.09</v>
      </c>
      <c r="H111" s="152">
        <v>89.35</v>
      </c>
      <c r="I111" s="162">
        <f t="shared" si="29"/>
        <v>0.99178599178599169</v>
      </c>
      <c r="J111" s="152">
        <v>4</v>
      </c>
      <c r="K111" s="162">
        <f t="shared" si="30"/>
        <v>4.44000444000444E-2</v>
      </c>
      <c r="L111" s="153">
        <v>426.69</v>
      </c>
      <c r="M111" s="163">
        <f t="shared" si="31"/>
        <v>1.036186036186036</v>
      </c>
      <c r="N111" s="153">
        <v>1391.009399999996</v>
      </c>
      <c r="O111" s="152">
        <v>0</v>
      </c>
      <c r="P111" s="154">
        <v>0</v>
      </c>
      <c r="Q111" s="253">
        <v>0</v>
      </c>
      <c r="R111" s="152">
        <v>3.2599999999999909</v>
      </c>
      <c r="S111" s="154">
        <v>3.6186036186036087E-2</v>
      </c>
      <c r="T111" s="152" t="s">
        <v>577</v>
      </c>
      <c r="U111" s="152" t="s">
        <v>656</v>
      </c>
      <c r="V111" s="152"/>
      <c r="W111" s="158">
        <v>1</v>
      </c>
      <c r="X111" s="158" t="s">
        <v>437</v>
      </c>
    </row>
    <row r="112" spans="2:24">
      <c r="B112" s="844"/>
      <c r="C112" s="814"/>
      <c r="D112" s="161">
        <v>6</v>
      </c>
      <c r="E112" s="152" t="s">
        <v>439</v>
      </c>
      <c r="F112" s="153">
        <v>1106.9695999999988</v>
      </c>
      <c r="G112" s="152">
        <v>46.85</v>
      </c>
      <c r="H112" s="152">
        <v>45.38</v>
      </c>
      <c r="I112" s="162">
        <f t="shared" si="29"/>
        <v>0.96862326574172897</v>
      </c>
      <c r="J112" s="152">
        <v>3.23</v>
      </c>
      <c r="K112" s="162">
        <f t="shared" si="30"/>
        <v>6.8943436499466382E-2</v>
      </c>
      <c r="L112" s="153">
        <v>628.96</v>
      </c>
      <c r="M112" s="163">
        <f t="shared" si="31"/>
        <v>1.0375667022411952</v>
      </c>
      <c r="N112" s="153">
        <v>1106.9695999999988</v>
      </c>
      <c r="O112" s="152">
        <v>0</v>
      </c>
      <c r="P112" s="154">
        <v>0</v>
      </c>
      <c r="Q112" s="253">
        <v>0</v>
      </c>
      <c r="R112" s="152">
        <v>1.759999999999998</v>
      </c>
      <c r="S112" s="154">
        <v>3.7566702241195259E-2</v>
      </c>
      <c r="T112" s="152" t="s">
        <v>577</v>
      </c>
      <c r="U112" s="152" t="s">
        <v>656</v>
      </c>
      <c r="V112" s="152"/>
      <c r="W112" s="158">
        <v>1</v>
      </c>
      <c r="X112" s="158" t="s">
        <v>409</v>
      </c>
    </row>
    <row r="113" spans="2:25">
      <c r="B113" s="844"/>
      <c r="C113" s="814"/>
      <c r="D113" s="161">
        <v>7</v>
      </c>
      <c r="E113" s="152" t="s">
        <v>637</v>
      </c>
      <c r="F113" s="153">
        <v>995.91780000000006</v>
      </c>
      <c r="G113" s="152">
        <v>296.94</v>
      </c>
      <c r="H113" s="152">
        <v>286.8</v>
      </c>
      <c r="I113" s="162">
        <f t="shared" si="29"/>
        <v>0.96585168720953729</v>
      </c>
      <c r="J113" s="152">
        <v>25.2</v>
      </c>
      <c r="K113" s="162">
        <f t="shared" si="30"/>
        <v>8.4865629420084868E-2</v>
      </c>
      <c r="L113" s="153">
        <v>66.13</v>
      </c>
      <c r="M113" s="163">
        <f t="shared" si="31"/>
        <v>1.0507173166296222</v>
      </c>
      <c r="N113" s="153">
        <v>995.91780000000006</v>
      </c>
      <c r="O113" s="152">
        <v>0</v>
      </c>
      <c r="P113" s="154">
        <v>0</v>
      </c>
      <c r="Q113" s="253">
        <v>0</v>
      </c>
      <c r="R113" s="152">
        <v>15.060000000000002</v>
      </c>
      <c r="S113" s="154">
        <v>5.0717316629622151E-2</v>
      </c>
      <c r="T113" s="152" t="s">
        <v>577</v>
      </c>
      <c r="U113" s="152" t="s">
        <v>656</v>
      </c>
      <c r="V113" s="152"/>
      <c r="W113" s="158">
        <v>1</v>
      </c>
      <c r="X113" s="158" t="s">
        <v>373</v>
      </c>
    </row>
    <row r="114" spans="2:25">
      <c r="B114" s="844"/>
      <c r="C114" s="814"/>
      <c r="D114" s="161">
        <v>8</v>
      </c>
      <c r="E114" s="152" t="s">
        <v>365</v>
      </c>
      <c r="F114" s="153">
        <v>893.36519999999359</v>
      </c>
      <c r="G114" s="152">
        <v>2211.7199999999998</v>
      </c>
      <c r="H114" s="152">
        <v>2198.4899999999998</v>
      </c>
      <c r="I114" s="162">
        <f t="shared" si="29"/>
        <v>0.99401823015571589</v>
      </c>
      <c r="J114" s="152">
        <v>35.909999999999997</v>
      </c>
      <c r="K114" s="162">
        <f t="shared" si="30"/>
        <v>1.6236232434485378E-2</v>
      </c>
      <c r="L114" s="153">
        <v>39.39</v>
      </c>
      <c r="M114" s="163">
        <f t="shared" si="31"/>
        <v>1.0102544625902012</v>
      </c>
      <c r="N114" s="153">
        <v>893.36519999999359</v>
      </c>
      <c r="O114" s="152">
        <v>0</v>
      </c>
      <c r="P114" s="154">
        <v>0</v>
      </c>
      <c r="Q114" s="253">
        <v>0</v>
      </c>
      <c r="R114" s="152">
        <v>22.679999999999836</v>
      </c>
      <c r="S114" s="154">
        <v>1.0254462590201218E-2</v>
      </c>
      <c r="T114" s="152" t="s">
        <v>577</v>
      </c>
      <c r="U114" s="152" t="s">
        <v>220</v>
      </c>
      <c r="V114" s="152" t="s">
        <v>384</v>
      </c>
      <c r="W114" s="158">
        <v>1</v>
      </c>
      <c r="X114" s="158" t="s">
        <v>371</v>
      </c>
    </row>
    <row r="115" spans="2:25">
      <c r="B115" s="844"/>
      <c r="C115" s="814"/>
      <c r="D115" s="161">
        <v>9</v>
      </c>
      <c r="E115" s="152" t="s">
        <v>535</v>
      </c>
      <c r="F115" s="153">
        <v>878.72400000000289</v>
      </c>
      <c r="G115" s="152">
        <v>135.43</v>
      </c>
      <c r="H115" s="152">
        <v>134.93</v>
      </c>
      <c r="I115" s="162">
        <f t="shared" si="29"/>
        <v>0.99630805582219595</v>
      </c>
      <c r="J115" s="152">
        <v>3.8</v>
      </c>
      <c r="K115" s="162">
        <f t="shared" si="30"/>
        <v>2.8058775751310636E-2</v>
      </c>
      <c r="L115" s="153">
        <v>266.27999999999997</v>
      </c>
      <c r="M115" s="163">
        <f t="shared" si="31"/>
        <v>1.0243668315735066</v>
      </c>
      <c r="N115" s="153">
        <v>878.72400000000289</v>
      </c>
      <c r="O115" s="152">
        <v>0</v>
      </c>
      <c r="P115" s="154">
        <v>0</v>
      </c>
      <c r="Q115" s="253">
        <v>0</v>
      </c>
      <c r="R115" s="152">
        <v>3.3000000000000114</v>
      </c>
      <c r="S115" s="154">
        <v>2.4366831573506692E-2</v>
      </c>
      <c r="T115" s="152" t="s">
        <v>577</v>
      </c>
      <c r="U115" s="152" t="s">
        <v>656</v>
      </c>
      <c r="V115" s="152"/>
      <c r="W115" s="158">
        <v>1</v>
      </c>
      <c r="X115" s="158" t="s">
        <v>536</v>
      </c>
    </row>
    <row r="116" spans="2:25">
      <c r="B116" s="845"/>
      <c r="C116" s="815"/>
      <c r="D116" s="161">
        <v>10</v>
      </c>
      <c r="E116" s="152" t="s">
        <v>648</v>
      </c>
      <c r="F116" s="153">
        <v>815.23679999999979</v>
      </c>
      <c r="G116" s="152">
        <v>18.170000000000002</v>
      </c>
      <c r="H116" s="152">
        <v>18.16</v>
      </c>
      <c r="I116" s="162">
        <f t="shared" si="29"/>
        <v>0.99944964226747379</v>
      </c>
      <c r="J116" s="152">
        <v>1.53</v>
      </c>
      <c r="K116" s="162">
        <f t="shared" si="30"/>
        <v>8.4204733076499713E-2</v>
      </c>
      <c r="L116" s="153">
        <v>536.34</v>
      </c>
      <c r="M116" s="163">
        <f t="shared" si="31"/>
        <v>1.0836543753439736</v>
      </c>
      <c r="N116" s="153">
        <v>815.23679999999979</v>
      </c>
      <c r="O116" s="152">
        <v>0</v>
      </c>
      <c r="P116" s="154">
        <v>0</v>
      </c>
      <c r="Q116" s="253">
        <v>0</v>
      </c>
      <c r="R116" s="152">
        <v>1.5199999999999996</v>
      </c>
      <c r="S116" s="154">
        <v>8.3654375343973547E-2</v>
      </c>
      <c r="T116" s="152" t="s">
        <v>577</v>
      </c>
      <c r="U116" s="152" t="s">
        <v>656</v>
      </c>
      <c r="V116" s="152"/>
      <c r="W116" s="158">
        <v>1</v>
      </c>
      <c r="X116" s="158" t="s">
        <v>379</v>
      </c>
    </row>
    <row r="117" spans="2:25">
      <c r="B117" s="810">
        <f t="shared" ref="B117" si="39">B107+1</f>
        <v>45969</v>
      </c>
      <c r="C117" s="813" t="str">
        <f t="shared" ref="C117" si="40">CHOOSE(WEEKDAY(B117,2),"一","二","三","四","五","六","日")</f>
        <v>六</v>
      </c>
      <c r="D117" s="161">
        <v>1</v>
      </c>
      <c r="E117" s="152" t="s">
        <v>364</v>
      </c>
      <c r="F117" s="153">
        <v>1931.3329999999867</v>
      </c>
      <c r="G117" s="152">
        <v>570.20000000000005</v>
      </c>
      <c r="H117" s="152">
        <v>548.26</v>
      </c>
      <c r="I117" s="162">
        <f t="shared" si="29"/>
        <v>0.96152227288670633</v>
      </c>
      <c r="J117" s="152">
        <v>35.04</v>
      </c>
      <c r="K117" s="162">
        <f t="shared" si="30"/>
        <v>6.1452122062434229E-2</v>
      </c>
      <c r="L117" s="153">
        <v>147.43</v>
      </c>
      <c r="M117" s="163">
        <f t="shared" si="31"/>
        <v>1.0229743949491406</v>
      </c>
      <c r="N117" s="153">
        <v>1931.3329999999867</v>
      </c>
      <c r="O117" s="152">
        <v>0</v>
      </c>
      <c r="P117" s="154">
        <v>0</v>
      </c>
      <c r="Q117" s="253">
        <v>0</v>
      </c>
      <c r="R117" s="152">
        <v>13.099999999999909</v>
      </c>
      <c r="S117" s="154">
        <v>2.2974394949140491E-2</v>
      </c>
      <c r="T117" s="152" t="s">
        <v>577</v>
      </c>
      <c r="U117" s="152" t="s">
        <v>219</v>
      </c>
      <c r="V117" s="152" t="s">
        <v>383</v>
      </c>
      <c r="W117" s="158">
        <v>1</v>
      </c>
      <c r="X117" s="158" t="s">
        <v>371</v>
      </c>
    </row>
    <row r="118" spans="2:25">
      <c r="B118" s="844"/>
      <c r="C118" s="814"/>
      <c r="D118" s="161">
        <v>2</v>
      </c>
      <c r="E118" s="152" t="s">
        <v>704</v>
      </c>
      <c r="F118" s="153">
        <v>1085.663599999991</v>
      </c>
      <c r="G118" s="152">
        <v>549.6</v>
      </c>
      <c r="H118" s="152">
        <v>539.03</v>
      </c>
      <c r="I118" s="162">
        <f t="shared" si="29"/>
        <v>0.98076783114992716</v>
      </c>
      <c r="J118" s="152">
        <v>22.05</v>
      </c>
      <c r="K118" s="162">
        <f t="shared" si="30"/>
        <v>4.0120087336244538E-2</v>
      </c>
      <c r="L118" s="153">
        <v>94.57</v>
      </c>
      <c r="M118" s="163">
        <f t="shared" si="31"/>
        <v>1.0208879184861717</v>
      </c>
      <c r="N118" s="153">
        <v>1085.663599999991</v>
      </c>
      <c r="O118" s="152">
        <v>0</v>
      </c>
      <c r="P118" s="154">
        <v>0</v>
      </c>
      <c r="Q118" s="253">
        <v>0</v>
      </c>
      <c r="R118" s="152">
        <v>11.479999999999905</v>
      </c>
      <c r="S118" s="154">
        <v>2.0887918486171587E-2</v>
      </c>
      <c r="T118" s="152" t="s">
        <v>577</v>
      </c>
      <c r="U118" s="152" t="s">
        <v>656</v>
      </c>
      <c r="V118" s="152"/>
      <c r="W118" s="158">
        <v>1</v>
      </c>
      <c r="X118" s="158" t="s">
        <v>703</v>
      </c>
    </row>
    <row r="119" spans="2:25">
      <c r="B119" s="844"/>
      <c r="C119" s="814"/>
      <c r="D119" s="161">
        <v>3</v>
      </c>
      <c r="E119" s="152" t="s">
        <v>366</v>
      </c>
      <c r="F119" s="153">
        <v>1046.9802000000018</v>
      </c>
      <c r="G119" s="152">
        <v>331.24</v>
      </c>
      <c r="H119" s="152">
        <v>305.55</v>
      </c>
      <c r="I119" s="162">
        <f t="shared" si="29"/>
        <v>0.92244294167371088</v>
      </c>
      <c r="J119" s="152">
        <v>40.6</v>
      </c>
      <c r="K119" s="162">
        <f t="shared" si="30"/>
        <v>0.12256973795435334</v>
      </c>
      <c r="L119" s="153">
        <v>70.22</v>
      </c>
      <c r="M119" s="163">
        <f t="shared" si="31"/>
        <v>1.0450126796280643</v>
      </c>
      <c r="N119" s="153">
        <v>1046.9802000000018</v>
      </c>
      <c r="O119" s="152">
        <v>0</v>
      </c>
      <c r="P119" s="154">
        <v>0</v>
      </c>
      <c r="Q119" s="253">
        <v>0</v>
      </c>
      <c r="R119" s="152">
        <v>14.910000000000025</v>
      </c>
      <c r="S119" s="154">
        <v>4.5012679628064316E-2</v>
      </c>
      <c r="T119" s="152" t="s">
        <v>577</v>
      </c>
      <c r="U119" s="152" t="s">
        <v>656</v>
      </c>
      <c r="V119" s="152"/>
      <c r="W119" s="158">
        <v>1</v>
      </c>
      <c r="X119" s="158" t="s">
        <v>379</v>
      </c>
    </row>
    <row r="120" spans="2:25">
      <c r="B120" s="844"/>
      <c r="C120" s="814"/>
      <c r="D120" s="161">
        <v>4</v>
      </c>
      <c r="E120" s="152" t="s">
        <v>637</v>
      </c>
      <c r="F120" s="153">
        <v>1024.3537000000006</v>
      </c>
      <c r="G120" s="152">
        <v>323.82</v>
      </c>
      <c r="H120" s="152">
        <v>318.31</v>
      </c>
      <c r="I120" s="162">
        <f t="shared" si="29"/>
        <v>0.98298437403495775</v>
      </c>
      <c r="J120" s="152">
        <v>21</v>
      </c>
      <c r="K120" s="162">
        <f t="shared" si="30"/>
        <v>6.4850843060959798E-2</v>
      </c>
      <c r="L120" s="153">
        <v>66.13</v>
      </c>
      <c r="M120" s="163">
        <f t="shared" si="31"/>
        <v>1.0478352170959175</v>
      </c>
      <c r="N120" s="153">
        <v>1024.3537000000006</v>
      </c>
      <c r="O120" s="152">
        <v>0</v>
      </c>
      <c r="P120" s="154">
        <v>0</v>
      </c>
      <c r="Q120" s="253">
        <v>0</v>
      </c>
      <c r="R120" s="152">
        <v>15.490000000000009</v>
      </c>
      <c r="S120" s="154">
        <v>4.7835217095917516E-2</v>
      </c>
      <c r="T120" s="152" t="s">
        <v>577</v>
      </c>
      <c r="U120" s="152" t="s">
        <v>656</v>
      </c>
      <c r="V120" s="152"/>
      <c r="W120" s="158">
        <v>1</v>
      </c>
      <c r="X120" s="158" t="s">
        <v>373</v>
      </c>
    </row>
    <row r="121" spans="2:25">
      <c r="B121" s="844"/>
      <c r="C121" s="814"/>
      <c r="D121" s="161">
        <v>5</v>
      </c>
      <c r="E121" s="152" t="s">
        <v>651</v>
      </c>
      <c r="F121" s="153">
        <v>931.41359999999861</v>
      </c>
      <c r="G121" s="152">
        <v>233.04</v>
      </c>
      <c r="H121" s="152">
        <v>229.2</v>
      </c>
      <c r="I121" s="162">
        <f t="shared" si="29"/>
        <v>0.98352214212152422</v>
      </c>
      <c r="J121" s="152">
        <v>13.2</v>
      </c>
      <c r="K121" s="162">
        <f t="shared" si="30"/>
        <v>5.6642636457260552E-2</v>
      </c>
      <c r="L121" s="153">
        <v>99.51</v>
      </c>
      <c r="M121" s="163">
        <f t="shared" si="31"/>
        <v>1.0401647785787846</v>
      </c>
      <c r="N121" s="153">
        <v>931.41359999999861</v>
      </c>
      <c r="O121" s="152">
        <v>0</v>
      </c>
      <c r="P121" s="154">
        <v>0</v>
      </c>
      <c r="Q121" s="253">
        <v>0</v>
      </c>
      <c r="R121" s="152">
        <v>9.3599999999999852</v>
      </c>
      <c r="S121" s="154">
        <v>4.0164778578784699E-2</v>
      </c>
      <c r="T121" s="152" t="s">
        <v>577</v>
      </c>
      <c r="U121" s="152" t="s">
        <v>656</v>
      </c>
      <c r="V121" s="152"/>
      <c r="W121" s="158">
        <v>1</v>
      </c>
      <c r="X121" s="158" t="s">
        <v>411</v>
      </c>
    </row>
    <row r="122" spans="2:25">
      <c r="B122" s="844"/>
      <c r="C122" s="814"/>
      <c r="D122" s="161">
        <v>6</v>
      </c>
      <c r="E122" s="152" t="s">
        <v>636</v>
      </c>
      <c r="F122" s="153">
        <v>885.56680000000074</v>
      </c>
      <c r="G122" s="152">
        <v>250.24</v>
      </c>
      <c r="H122" s="152">
        <v>248.02</v>
      </c>
      <c r="I122" s="162">
        <f t="shared" si="29"/>
        <v>0.99112851662404089</v>
      </c>
      <c r="J122" s="152">
        <v>10.4</v>
      </c>
      <c r="K122" s="162">
        <f t="shared" si="30"/>
        <v>4.1560102301790282E-2</v>
      </c>
      <c r="L122" s="153">
        <v>108.26</v>
      </c>
      <c r="M122" s="163">
        <f t="shared" si="31"/>
        <v>1.0326886189258313</v>
      </c>
      <c r="N122" s="153">
        <v>885.56680000000074</v>
      </c>
      <c r="O122" s="152">
        <v>0</v>
      </c>
      <c r="P122" s="154">
        <v>0</v>
      </c>
      <c r="Q122" s="253">
        <v>0</v>
      </c>
      <c r="R122" s="152">
        <v>8.1800000000000068</v>
      </c>
      <c r="S122" s="154">
        <v>3.2688618925831227E-2</v>
      </c>
      <c r="T122" s="152" t="s">
        <v>577</v>
      </c>
      <c r="U122" s="152" t="s">
        <v>220</v>
      </c>
      <c r="V122" s="152" t="s">
        <v>384</v>
      </c>
      <c r="W122" s="158">
        <v>1</v>
      </c>
      <c r="X122" s="158" t="s">
        <v>380</v>
      </c>
    </row>
    <row r="123" spans="2:25">
      <c r="B123" s="844"/>
      <c r="C123" s="814"/>
      <c r="D123" s="161">
        <v>7</v>
      </c>
      <c r="E123" s="152" t="s">
        <v>440</v>
      </c>
      <c r="F123" s="153">
        <v>751.16719999998827</v>
      </c>
      <c r="G123" s="152">
        <v>170.71</v>
      </c>
      <c r="H123" s="152">
        <v>171.95</v>
      </c>
      <c r="I123" s="162">
        <f t="shared" si="29"/>
        <v>1.0072637806806863</v>
      </c>
      <c r="J123" s="152">
        <v>0</v>
      </c>
      <c r="K123" s="162">
        <f t="shared" si="30"/>
        <v>0</v>
      </c>
      <c r="L123" s="153">
        <v>605.78</v>
      </c>
      <c r="M123" s="163">
        <f t="shared" si="31"/>
        <v>1.0072637806806863</v>
      </c>
      <c r="N123" s="153">
        <v>751.16719999998827</v>
      </c>
      <c r="O123" s="152">
        <v>0</v>
      </c>
      <c r="P123" s="154">
        <v>0</v>
      </c>
      <c r="Q123" s="253">
        <v>0</v>
      </c>
      <c r="R123" s="152">
        <v>1.2399999999999807</v>
      </c>
      <c r="S123" s="154">
        <v>7.2637806806864309E-3</v>
      </c>
      <c r="T123" s="152" t="s">
        <v>577</v>
      </c>
      <c r="U123" s="152" t="s">
        <v>220</v>
      </c>
      <c r="V123" s="152" t="s">
        <v>384</v>
      </c>
      <c r="W123" s="158">
        <v>1</v>
      </c>
      <c r="X123" s="158" t="s">
        <v>375</v>
      </c>
    </row>
    <row r="124" spans="2:25">
      <c r="B124" s="844"/>
      <c r="C124" s="814"/>
      <c r="D124" s="161">
        <v>8</v>
      </c>
      <c r="E124" s="152" t="s">
        <v>365</v>
      </c>
      <c r="F124" s="153">
        <v>735.01739999999427</v>
      </c>
      <c r="G124" s="152">
        <v>2486.73</v>
      </c>
      <c r="H124" s="152">
        <v>2455.39</v>
      </c>
      <c r="I124" s="162">
        <f t="shared" si="29"/>
        <v>0.98739710382711432</v>
      </c>
      <c r="J124" s="152">
        <v>50</v>
      </c>
      <c r="K124" s="162">
        <f t="shared" si="30"/>
        <v>2.0106726504284744E-2</v>
      </c>
      <c r="L124" s="153">
        <v>39.39</v>
      </c>
      <c r="M124" s="163">
        <f t="shared" si="31"/>
        <v>1.007503830331399</v>
      </c>
      <c r="N124" s="153">
        <v>735.01739999999427</v>
      </c>
      <c r="O124" s="152">
        <v>0</v>
      </c>
      <c r="P124" s="154">
        <v>0</v>
      </c>
      <c r="Q124" s="253">
        <v>0</v>
      </c>
      <c r="R124" s="152">
        <v>18.659999999999854</v>
      </c>
      <c r="S124" s="154">
        <v>7.5038303313990076E-3</v>
      </c>
      <c r="T124" s="152" t="s">
        <v>577</v>
      </c>
      <c r="U124" s="152" t="s">
        <v>220</v>
      </c>
      <c r="V124" s="152" t="s">
        <v>384</v>
      </c>
      <c r="W124" s="158">
        <v>1</v>
      </c>
      <c r="X124" s="158" t="s">
        <v>371</v>
      </c>
    </row>
    <row r="125" spans="2:25">
      <c r="B125" s="844"/>
      <c r="C125" s="814"/>
      <c r="D125" s="161">
        <v>9</v>
      </c>
      <c r="E125" s="152" t="s">
        <v>661</v>
      </c>
      <c r="F125" s="153">
        <v>710.10030000000279</v>
      </c>
      <c r="G125" s="152">
        <v>388.32</v>
      </c>
      <c r="H125" s="152">
        <v>379.41</v>
      </c>
      <c r="I125" s="162">
        <f t="shared" si="29"/>
        <v>0.97705500618046981</v>
      </c>
      <c r="J125" s="152">
        <v>22.6</v>
      </c>
      <c r="K125" s="162">
        <f t="shared" si="30"/>
        <v>5.819942315615987E-2</v>
      </c>
      <c r="L125" s="153">
        <v>51.87</v>
      </c>
      <c r="M125" s="163">
        <f t="shared" si="31"/>
        <v>1.0352544293366297</v>
      </c>
      <c r="N125" s="153">
        <v>710.10030000000279</v>
      </c>
      <c r="O125" s="152">
        <v>0</v>
      </c>
      <c r="P125" s="154">
        <v>0</v>
      </c>
      <c r="Q125" s="253">
        <v>0</v>
      </c>
      <c r="R125" s="152">
        <v>13.690000000000055</v>
      </c>
      <c r="S125" s="154">
        <v>3.5254429336629728E-2</v>
      </c>
      <c r="T125" s="152" t="s">
        <v>577</v>
      </c>
      <c r="U125" s="152" t="s">
        <v>656</v>
      </c>
      <c r="V125" s="152"/>
      <c r="W125" s="158">
        <v>1</v>
      </c>
      <c r="X125" s="158" t="s">
        <v>663</v>
      </c>
    </row>
    <row r="126" spans="2:25">
      <c r="B126" s="845"/>
      <c r="C126" s="815"/>
      <c r="D126" s="161">
        <v>10</v>
      </c>
      <c r="E126" s="152" t="s">
        <v>705</v>
      </c>
      <c r="F126" s="153">
        <v>703.48199999999974</v>
      </c>
      <c r="G126" s="152">
        <v>26.03</v>
      </c>
      <c r="H126" s="152">
        <v>26.28</v>
      </c>
      <c r="I126" s="162">
        <f t="shared" si="29"/>
        <v>1.009604302727622</v>
      </c>
      <c r="J126" s="152">
        <v>1.2</v>
      </c>
      <c r="K126" s="162">
        <f t="shared" si="30"/>
        <v>4.6100653092585472E-2</v>
      </c>
      <c r="L126" s="153">
        <v>485.16</v>
      </c>
      <c r="M126" s="163">
        <f t="shared" si="31"/>
        <v>1.0557049558202074</v>
      </c>
      <c r="N126" s="153">
        <v>703.48199999999974</v>
      </c>
      <c r="O126" s="152">
        <v>0</v>
      </c>
      <c r="P126" s="154">
        <v>0</v>
      </c>
      <c r="Q126" s="253">
        <v>0</v>
      </c>
      <c r="R126" s="152">
        <v>1.4499999999999993</v>
      </c>
      <c r="S126" s="154">
        <v>5.5704955820207423E-2</v>
      </c>
      <c r="T126" s="152" t="s">
        <v>577</v>
      </c>
      <c r="U126" s="152" t="s">
        <v>656</v>
      </c>
      <c r="V126" s="152"/>
      <c r="W126" s="158">
        <v>1</v>
      </c>
      <c r="X126" s="158" t="s">
        <v>379</v>
      </c>
    </row>
    <row r="127" spans="2:25">
      <c r="B127" s="810">
        <f t="shared" ref="B127" si="41">B117+1</f>
        <v>45970</v>
      </c>
      <c r="C127" s="813" t="str">
        <f t="shared" ref="C127" si="42">CHOOSE(WEEKDAY(B127,2),"一","二","三","四","五","六","日")</f>
        <v>日</v>
      </c>
      <c r="D127" s="161">
        <v>1</v>
      </c>
      <c r="E127" s="152" t="s">
        <v>535</v>
      </c>
      <c r="F127" s="153">
        <v>2638.8347999999987</v>
      </c>
      <c r="G127" s="152">
        <v>181.81</v>
      </c>
      <c r="H127" s="152">
        <v>183.17</v>
      </c>
      <c r="I127" s="162">
        <f t="shared" si="29"/>
        <v>1.0074803366151477</v>
      </c>
      <c r="J127" s="152">
        <v>8.5500000000000007</v>
      </c>
      <c r="K127" s="162">
        <f t="shared" si="30"/>
        <v>4.7027116220229911E-2</v>
      </c>
      <c r="L127" s="153">
        <v>266.27999999999997</v>
      </c>
      <c r="M127" s="163">
        <f t="shared" si="31"/>
        <v>1.0545074528353775</v>
      </c>
      <c r="N127" s="153">
        <v>2638.8347999999987</v>
      </c>
      <c r="O127" s="152">
        <v>0</v>
      </c>
      <c r="P127" s="154">
        <v>0</v>
      </c>
      <c r="Q127" s="253">
        <v>0</v>
      </c>
      <c r="R127" s="152">
        <v>9.9099999999999966</v>
      </c>
      <c r="S127" s="154">
        <v>5.4507452835377571E-2</v>
      </c>
      <c r="T127" s="152" t="s">
        <v>577</v>
      </c>
      <c r="U127" s="152" t="s">
        <v>656</v>
      </c>
      <c r="V127" s="152"/>
      <c r="W127" s="158">
        <v>1</v>
      </c>
      <c r="X127" s="158" t="s">
        <v>536</v>
      </c>
    </row>
    <row r="128" spans="2:25">
      <c r="B128" s="844"/>
      <c r="C128" s="814"/>
      <c r="D128" s="161">
        <v>2</v>
      </c>
      <c r="E128" s="152" t="s">
        <v>366</v>
      </c>
      <c r="F128" s="153">
        <v>1972.4797999999982</v>
      </c>
      <c r="G128" s="152">
        <v>331.1</v>
      </c>
      <c r="H128" s="152">
        <v>333.99</v>
      </c>
      <c r="I128" s="162">
        <f t="shared" si="29"/>
        <v>1.008728480821504</v>
      </c>
      <c r="J128" s="152">
        <v>25.2</v>
      </c>
      <c r="K128" s="162">
        <f t="shared" si="30"/>
        <v>7.6109936575052842E-2</v>
      </c>
      <c r="L128" s="153">
        <v>70.22</v>
      </c>
      <c r="M128" s="163">
        <f t="shared" si="31"/>
        <v>1.0848384173965568</v>
      </c>
      <c r="N128" s="153">
        <v>1972.4797999999982</v>
      </c>
      <c r="O128" s="152">
        <v>0</v>
      </c>
      <c r="P128" s="154">
        <v>0</v>
      </c>
      <c r="Q128" s="253">
        <v>0</v>
      </c>
      <c r="R128" s="152">
        <v>28.089999999999975</v>
      </c>
      <c r="S128" s="154">
        <v>8.4838417396556856E-2</v>
      </c>
      <c r="T128" s="152" t="s">
        <v>577</v>
      </c>
      <c r="U128" s="152" t="s">
        <v>656</v>
      </c>
      <c r="V128" s="152"/>
      <c r="W128" s="158">
        <v>1</v>
      </c>
      <c r="X128" s="158" t="s">
        <v>379</v>
      </c>
      <c r="Y128" s="155"/>
    </row>
    <row r="129" spans="2:25">
      <c r="B129" s="844"/>
      <c r="C129" s="814"/>
      <c r="D129" s="161">
        <v>3</v>
      </c>
      <c r="E129" s="152" t="s">
        <v>364</v>
      </c>
      <c r="F129" s="153">
        <v>1875.3096000000041</v>
      </c>
      <c r="G129" s="152">
        <v>907.04</v>
      </c>
      <c r="H129" s="152">
        <v>874.16</v>
      </c>
      <c r="I129" s="162">
        <f t="shared" si="29"/>
        <v>0.96375022049744219</v>
      </c>
      <c r="J129" s="152">
        <v>45.6</v>
      </c>
      <c r="K129" s="162">
        <f t="shared" si="30"/>
        <v>5.0273416828364795E-2</v>
      </c>
      <c r="L129" s="153">
        <v>147.43</v>
      </c>
      <c r="M129" s="163">
        <f t="shared" si="31"/>
        <v>1.0140236373258071</v>
      </c>
      <c r="N129" s="153">
        <v>1875.3096000000041</v>
      </c>
      <c r="O129" s="152">
        <v>0</v>
      </c>
      <c r="P129" s="154">
        <v>0</v>
      </c>
      <c r="Q129" s="253">
        <v>0</v>
      </c>
      <c r="R129" s="152">
        <v>12.720000000000027</v>
      </c>
      <c r="S129" s="154">
        <v>1.4023637325807052E-2</v>
      </c>
      <c r="T129" s="152" t="s">
        <v>577</v>
      </c>
      <c r="U129" s="152" t="s">
        <v>219</v>
      </c>
      <c r="V129" s="152" t="s">
        <v>383</v>
      </c>
      <c r="W129" s="158">
        <v>1</v>
      </c>
      <c r="X129" s="158" t="s">
        <v>371</v>
      </c>
      <c r="Y129" s="157"/>
    </row>
    <row r="130" spans="2:25">
      <c r="B130" s="844"/>
      <c r="C130" s="814"/>
      <c r="D130" s="161">
        <v>4</v>
      </c>
      <c r="E130" s="152" t="s">
        <v>436</v>
      </c>
      <c r="F130" s="153">
        <v>1544.6177999999959</v>
      </c>
      <c r="G130" s="152">
        <v>125.76</v>
      </c>
      <c r="H130" s="152">
        <v>121.78</v>
      </c>
      <c r="I130" s="162">
        <f t="shared" si="29"/>
        <v>0.96835241730279897</v>
      </c>
      <c r="J130" s="152">
        <v>7.6</v>
      </c>
      <c r="K130" s="162">
        <f t="shared" si="30"/>
        <v>6.0432569974554699E-2</v>
      </c>
      <c r="L130" s="153">
        <v>426.69</v>
      </c>
      <c r="M130" s="163">
        <f t="shared" si="31"/>
        <v>1.0287849872773536</v>
      </c>
      <c r="N130" s="153">
        <v>1544.6177999999959</v>
      </c>
      <c r="O130" s="152">
        <v>0</v>
      </c>
      <c r="P130" s="154">
        <v>0</v>
      </c>
      <c r="Q130" s="253">
        <v>0</v>
      </c>
      <c r="R130" s="152">
        <v>3.6199999999999903</v>
      </c>
      <c r="S130" s="154">
        <v>2.878498727735361E-2</v>
      </c>
      <c r="T130" s="152" t="s">
        <v>577</v>
      </c>
      <c r="U130" s="152" t="s">
        <v>656</v>
      </c>
      <c r="V130" s="152"/>
      <c r="W130" s="158">
        <v>1</v>
      </c>
      <c r="X130" s="158" t="s">
        <v>437</v>
      </c>
    </row>
    <row r="131" spans="2:25">
      <c r="B131" s="844"/>
      <c r="C131" s="814"/>
      <c r="D131" s="161">
        <v>5</v>
      </c>
      <c r="E131" s="152" t="s">
        <v>717</v>
      </c>
      <c r="F131" s="153">
        <v>1214.0974999999994</v>
      </c>
      <c r="G131" s="152">
        <v>61.15</v>
      </c>
      <c r="H131" s="152">
        <v>61.3</v>
      </c>
      <c r="I131" s="162">
        <f t="shared" si="29"/>
        <v>1.0024529844644317</v>
      </c>
      <c r="J131" s="152">
        <v>2.5</v>
      </c>
      <c r="K131" s="162">
        <f t="shared" si="30"/>
        <v>4.0883074407195422E-2</v>
      </c>
      <c r="L131" s="153">
        <v>458.15</v>
      </c>
      <c r="M131" s="163">
        <f t="shared" si="31"/>
        <v>1.0433360588716272</v>
      </c>
      <c r="N131" s="153">
        <v>1214.0974999999994</v>
      </c>
      <c r="O131" s="152">
        <v>0</v>
      </c>
      <c r="P131" s="154">
        <v>0</v>
      </c>
      <c r="Q131" s="253">
        <v>0</v>
      </c>
      <c r="R131" s="152">
        <v>2.6499999999999986</v>
      </c>
      <c r="S131" s="154">
        <v>4.3336058871627121E-2</v>
      </c>
      <c r="T131" s="152" t="s">
        <v>577</v>
      </c>
      <c r="U131" s="152" t="s">
        <v>656</v>
      </c>
      <c r="V131" s="152"/>
      <c r="W131" s="158">
        <v>1</v>
      </c>
      <c r="X131" s="158" t="s">
        <v>719</v>
      </c>
    </row>
    <row r="132" spans="2:25">
      <c r="B132" s="844"/>
      <c r="C132" s="814"/>
      <c r="D132" s="161">
        <v>6</v>
      </c>
      <c r="E132" s="152" t="s">
        <v>758</v>
      </c>
      <c r="F132" s="153">
        <v>1112.8860000000027</v>
      </c>
      <c r="G132" s="152">
        <v>49.19</v>
      </c>
      <c r="H132" s="152">
        <v>49.49</v>
      </c>
      <c r="I132" s="162">
        <f t="shared" si="29"/>
        <v>1.0060988005692215</v>
      </c>
      <c r="J132" s="152">
        <v>1.5</v>
      </c>
      <c r="K132" s="162">
        <f t="shared" si="30"/>
        <v>3.0494002846106934E-2</v>
      </c>
      <c r="L132" s="153">
        <v>618.27</v>
      </c>
      <c r="M132" s="163">
        <f t="shared" si="31"/>
        <v>1.0365928034153284</v>
      </c>
      <c r="N132" s="153">
        <v>1112.8860000000027</v>
      </c>
      <c r="O132" s="152">
        <v>0</v>
      </c>
      <c r="P132" s="154">
        <v>0</v>
      </c>
      <c r="Q132" s="253">
        <v>0</v>
      </c>
      <c r="R132" s="152">
        <v>1.8000000000000043</v>
      </c>
      <c r="S132" s="154">
        <v>3.6592803415328404E-2</v>
      </c>
      <c r="T132" s="152" t="s">
        <v>577</v>
      </c>
      <c r="U132" s="152" t="s">
        <v>656</v>
      </c>
      <c r="V132" s="152"/>
      <c r="W132" s="158">
        <v>1</v>
      </c>
      <c r="X132" s="158" t="s">
        <v>757</v>
      </c>
    </row>
    <row r="133" spans="2:25">
      <c r="B133" s="844"/>
      <c r="C133" s="814"/>
      <c r="D133" s="161">
        <v>7</v>
      </c>
      <c r="E133" s="152" t="s">
        <v>637</v>
      </c>
      <c r="F133" s="153">
        <v>1041.5474999999963</v>
      </c>
      <c r="G133" s="152">
        <v>334.18</v>
      </c>
      <c r="H133" s="152">
        <v>318.52999999999997</v>
      </c>
      <c r="I133" s="162">
        <f t="shared" si="29"/>
        <v>0.95316895086480324</v>
      </c>
      <c r="J133" s="152">
        <v>31.4</v>
      </c>
      <c r="K133" s="162">
        <f t="shared" si="30"/>
        <v>9.3961338200969538E-2</v>
      </c>
      <c r="L133" s="153">
        <v>66.13</v>
      </c>
      <c r="M133" s="163">
        <f t="shared" si="31"/>
        <v>1.0471302890657728</v>
      </c>
      <c r="N133" s="153">
        <v>1041.5474999999963</v>
      </c>
      <c r="O133" s="152">
        <v>0</v>
      </c>
      <c r="P133" s="154">
        <v>0</v>
      </c>
      <c r="Q133" s="253">
        <v>0</v>
      </c>
      <c r="R133" s="152">
        <v>15.749999999999943</v>
      </c>
      <c r="S133" s="154">
        <v>4.7130289065772768E-2</v>
      </c>
      <c r="T133" s="152" t="s">
        <v>577</v>
      </c>
      <c r="U133" s="152" t="s">
        <v>656</v>
      </c>
      <c r="V133" s="152"/>
      <c r="W133" s="158">
        <v>1</v>
      </c>
      <c r="X133" s="158" t="s">
        <v>373</v>
      </c>
    </row>
    <row r="134" spans="2:25">
      <c r="B134" s="844"/>
      <c r="C134" s="814"/>
      <c r="D134" s="161">
        <v>8</v>
      </c>
      <c r="E134" s="152" t="s">
        <v>440</v>
      </c>
      <c r="F134" s="153">
        <v>1023.7681999999986</v>
      </c>
      <c r="G134" s="152">
        <v>205.71</v>
      </c>
      <c r="H134" s="152">
        <v>205.38</v>
      </c>
      <c r="I134" s="162">
        <f t="shared" si="29"/>
        <v>0.99839579991249816</v>
      </c>
      <c r="J134" s="152">
        <v>2.02</v>
      </c>
      <c r="K134" s="162">
        <f t="shared" si="30"/>
        <v>9.8196490204657035E-3</v>
      </c>
      <c r="L134" s="153">
        <v>605.78</v>
      </c>
      <c r="M134" s="163">
        <f t="shared" si="31"/>
        <v>1.0082154489329638</v>
      </c>
      <c r="N134" s="153">
        <v>1023.7681999999986</v>
      </c>
      <c r="O134" s="152">
        <v>0</v>
      </c>
      <c r="P134" s="154">
        <v>0</v>
      </c>
      <c r="Q134" s="253">
        <v>0</v>
      </c>
      <c r="R134" s="152">
        <v>1.6899999999999977</v>
      </c>
      <c r="S134" s="154">
        <v>8.2154489329638695E-3</v>
      </c>
      <c r="T134" s="152" t="s">
        <v>577</v>
      </c>
      <c r="U134" s="152" t="s">
        <v>220</v>
      </c>
      <c r="V134" s="152" t="s">
        <v>384</v>
      </c>
      <c r="W134" s="158">
        <v>1</v>
      </c>
      <c r="X134" s="158" t="s">
        <v>375</v>
      </c>
    </row>
    <row r="135" spans="2:25">
      <c r="B135" s="844"/>
      <c r="C135" s="814"/>
      <c r="D135" s="161">
        <v>9</v>
      </c>
      <c r="E135" s="152" t="s">
        <v>585</v>
      </c>
      <c r="F135" s="153">
        <v>1018.1073000000042</v>
      </c>
      <c r="G135" s="152">
        <v>53.48</v>
      </c>
      <c r="H135" s="152">
        <v>52.77</v>
      </c>
      <c r="I135" s="162">
        <f t="shared" ref="I135:I198" si="43">H135/G135</f>
        <v>0.98672400897531798</v>
      </c>
      <c r="J135" s="152">
        <v>2.1800000000000002</v>
      </c>
      <c r="K135" s="162">
        <f t="shared" ref="K135:K198" si="44">J135/G135</f>
        <v>4.0762902019446524E-2</v>
      </c>
      <c r="L135" s="153">
        <v>692.59</v>
      </c>
      <c r="M135" s="163">
        <f t="shared" ref="M135:M198" si="45">(H135+J135)/G135</f>
        <v>1.0274869109947644</v>
      </c>
      <c r="N135" s="153">
        <v>1018.1073000000042</v>
      </c>
      <c r="O135" s="152">
        <v>0</v>
      </c>
      <c r="P135" s="154">
        <v>0</v>
      </c>
      <c r="Q135" s="253">
        <v>0</v>
      </c>
      <c r="R135" s="152">
        <v>1.470000000000006</v>
      </c>
      <c r="S135" s="154">
        <v>2.748691099476451E-2</v>
      </c>
      <c r="T135" s="152" t="s">
        <v>577</v>
      </c>
      <c r="U135" s="152" t="s">
        <v>656</v>
      </c>
      <c r="V135" s="152"/>
      <c r="W135" s="158">
        <v>1</v>
      </c>
      <c r="X135" s="158" t="s">
        <v>583</v>
      </c>
    </row>
    <row r="136" spans="2:25">
      <c r="B136" s="845"/>
      <c r="C136" s="815"/>
      <c r="D136" s="161">
        <v>10</v>
      </c>
      <c r="E136" s="152" t="s">
        <v>759</v>
      </c>
      <c r="F136" s="153">
        <v>939.72600000000068</v>
      </c>
      <c r="G136" s="152">
        <v>183.61</v>
      </c>
      <c r="H136" s="152">
        <v>183.71</v>
      </c>
      <c r="I136" s="162">
        <f t="shared" si="43"/>
        <v>1.0005446326452807</v>
      </c>
      <c r="J136" s="152">
        <v>7.3</v>
      </c>
      <c r="K136" s="162">
        <f t="shared" si="44"/>
        <v>3.9758183105495337E-2</v>
      </c>
      <c r="L136" s="153">
        <v>126.99</v>
      </c>
      <c r="M136" s="163">
        <f t="shared" si="45"/>
        <v>1.0403028157507761</v>
      </c>
      <c r="N136" s="153">
        <v>939.72600000000068</v>
      </c>
      <c r="O136" s="152">
        <v>0</v>
      </c>
      <c r="P136" s="154">
        <v>0</v>
      </c>
      <c r="Q136" s="253">
        <v>0</v>
      </c>
      <c r="R136" s="152">
        <v>7.4000000000000057</v>
      </c>
      <c r="S136" s="154">
        <v>4.0302815750776128E-2</v>
      </c>
      <c r="T136" s="152" t="s">
        <v>577</v>
      </c>
      <c r="U136" s="152" t="s">
        <v>656</v>
      </c>
      <c r="V136" s="152"/>
      <c r="W136" s="158">
        <v>1</v>
      </c>
      <c r="X136" s="158" t="s">
        <v>371</v>
      </c>
    </row>
    <row r="137" spans="2:25">
      <c r="B137" s="810">
        <f t="shared" ref="B137" si="46">B127+1</f>
        <v>45971</v>
      </c>
      <c r="C137" s="813" t="str">
        <f t="shared" ref="C137" si="47">CHOOSE(WEEKDAY(B137,2),"一","二","三","四","五","六","日")</f>
        <v>一</v>
      </c>
      <c r="D137" s="161">
        <v>1</v>
      </c>
      <c r="E137" s="152" t="s">
        <v>585</v>
      </c>
      <c r="F137" s="153">
        <v>2230.1397999999995</v>
      </c>
      <c r="G137" s="152">
        <v>51.75</v>
      </c>
      <c r="H137" s="152">
        <v>49.93</v>
      </c>
      <c r="I137" s="162">
        <f t="shared" si="43"/>
        <v>0.96483091787439612</v>
      </c>
      <c r="J137" s="152">
        <v>5.04</v>
      </c>
      <c r="K137" s="162">
        <f t="shared" si="44"/>
        <v>9.7391304347826085E-2</v>
      </c>
      <c r="L137" s="153">
        <v>692.59</v>
      </c>
      <c r="M137" s="163">
        <f t="shared" si="45"/>
        <v>1.0622222222222222</v>
      </c>
      <c r="N137" s="153">
        <v>2230.1397999999995</v>
      </c>
      <c r="O137" s="152">
        <v>0</v>
      </c>
      <c r="P137" s="154">
        <v>0</v>
      </c>
      <c r="Q137" s="253">
        <v>0</v>
      </c>
      <c r="R137" s="152">
        <v>3.2199999999999989</v>
      </c>
      <c r="S137" s="154">
        <v>6.22222222222222E-2</v>
      </c>
      <c r="T137" s="152" t="s">
        <v>577</v>
      </c>
      <c r="U137" s="152" t="s">
        <v>656</v>
      </c>
      <c r="V137" s="152"/>
      <c r="W137" s="158">
        <v>1</v>
      </c>
      <c r="X137" s="158" t="s">
        <v>583</v>
      </c>
    </row>
    <row r="138" spans="2:25">
      <c r="B138" s="844"/>
      <c r="C138" s="814"/>
      <c r="D138" s="161">
        <v>2</v>
      </c>
      <c r="E138" s="152" t="s">
        <v>717</v>
      </c>
      <c r="F138" s="153">
        <v>1823.4369999999985</v>
      </c>
      <c r="G138" s="152">
        <v>59.35</v>
      </c>
      <c r="H138" s="152">
        <v>59.08</v>
      </c>
      <c r="I138" s="162">
        <f t="shared" si="43"/>
        <v>0.99545071609098568</v>
      </c>
      <c r="J138" s="152">
        <v>4.25</v>
      </c>
      <c r="K138" s="162">
        <f t="shared" si="44"/>
        <v>7.1609098567818025E-2</v>
      </c>
      <c r="L138" s="153">
        <v>458.15</v>
      </c>
      <c r="M138" s="163">
        <f t="shared" si="45"/>
        <v>1.0670598146588037</v>
      </c>
      <c r="N138" s="153">
        <v>1823.4369999999985</v>
      </c>
      <c r="O138" s="152">
        <v>0</v>
      </c>
      <c r="P138" s="154">
        <v>0</v>
      </c>
      <c r="Q138" s="253">
        <v>0</v>
      </c>
      <c r="R138" s="152">
        <v>3.9799999999999969</v>
      </c>
      <c r="S138" s="154">
        <v>6.7059814658803646E-2</v>
      </c>
      <c r="T138" s="152" t="s">
        <v>577</v>
      </c>
      <c r="U138" s="152" t="s">
        <v>656</v>
      </c>
      <c r="V138" s="152"/>
      <c r="W138" s="158">
        <v>1</v>
      </c>
      <c r="X138" s="158" t="s">
        <v>719</v>
      </c>
    </row>
    <row r="139" spans="2:25">
      <c r="B139" s="844"/>
      <c r="C139" s="814"/>
      <c r="D139" s="161">
        <v>3</v>
      </c>
      <c r="E139" s="152" t="s">
        <v>682</v>
      </c>
      <c r="F139" s="153">
        <v>1678.3896000000022</v>
      </c>
      <c r="G139" s="152">
        <v>62.85</v>
      </c>
      <c r="H139" s="152">
        <v>63.18</v>
      </c>
      <c r="I139" s="162">
        <f t="shared" si="43"/>
        <v>1.0052505966587111</v>
      </c>
      <c r="J139" s="152">
        <v>3.75</v>
      </c>
      <c r="K139" s="162">
        <f t="shared" si="44"/>
        <v>5.9665871121718374E-2</v>
      </c>
      <c r="L139" s="153">
        <v>411.37</v>
      </c>
      <c r="M139" s="163">
        <f t="shared" si="45"/>
        <v>1.0649164677804297</v>
      </c>
      <c r="N139" s="153">
        <v>1678.3896000000022</v>
      </c>
      <c r="O139" s="152">
        <v>0</v>
      </c>
      <c r="P139" s="154">
        <v>0</v>
      </c>
      <c r="Q139" s="253">
        <v>0</v>
      </c>
      <c r="R139" s="152">
        <v>4.0800000000000054</v>
      </c>
      <c r="S139" s="154">
        <v>6.4916467780429685E-2</v>
      </c>
      <c r="T139" s="152" t="s">
        <v>577</v>
      </c>
      <c r="U139" s="152" t="s">
        <v>656</v>
      </c>
      <c r="V139" s="152"/>
      <c r="W139" s="158">
        <v>1</v>
      </c>
      <c r="X139" s="158" t="s">
        <v>671</v>
      </c>
    </row>
    <row r="140" spans="2:25">
      <c r="B140" s="844"/>
      <c r="C140" s="814"/>
      <c r="D140" s="161">
        <v>4</v>
      </c>
      <c r="E140" s="152" t="s">
        <v>439</v>
      </c>
      <c r="F140" s="153">
        <v>1635.296000000001</v>
      </c>
      <c r="G140" s="152">
        <v>61.37</v>
      </c>
      <c r="H140" s="152">
        <v>61.31</v>
      </c>
      <c r="I140" s="162">
        <f t="shared" si="43"/>
        <v>0.99902232361088483</v>
      </c>
      <c r="J140" s="152">
        <v>2.66</v>
      </c>
      <c r="K140" s="162">
        <f t="shared" si="44"/>
        <v>4.3343653250773995E-2</v>
      </c>
      <c r="L140" s="153">
        <v>628.96</v>
      </c>
      <c r="M140" s="163">
        <f t="shared" si="45"/>
        <v>1.0423659768616589</v>
      </c>
      <c r="N140" s="153">
        <v>1635.296000000001</v>
      </c>
      <c r="O140" s="152">
        <v>0</v>
      </c>
      <c r="P140" s="154">
        <v>0</v>
      </c>
      <c r="Q140" s="253">
        <v>0</v>
      </c>
      <c r="R140" s="152">
        <v>2.6000000000000014</v>
      </c>
      <c r="S140" s="154">
        <v>4.2365976861658813E-2</v>
      </c>
      <c r="T140" s="152" t="s">
        <v>577</v>
      </c>
      <c r="U140" s="152" t="s">
        <v>656</v>
      </c>
      <c r="V140" s="152"/>
      <c r="W140" s="158">
        <v>1</v>
      </c>
      <c r="X140" s="158" t="s">
        <v>409</v>
      </c>
    </row>
    <row r="141" spans="2:25">
      <c r="B141" s="844"/>
      <c r="C141" s="814"/>
      <c r="D141" s="161">
        <v>5</v>
      </c>
      <c r="E141" s="152" t="s">
        <v>664</v>
      </c>
      <c r="F141" s="153">
        <v>1210.1158000000007</v>
      </c>
      <c r="G141" s="152">
        <v>210.11</v>
      </c>
      <c r="H141" s="152">
        <v>210.15</v>
      </c>
      <c r="I141" s="162">
        <f t="shared" si="43"/>
        <v>1.0001903764694684</v>
      </c>
      <c r="J141" s="152">
        <v>6.3</v>
      </c>
      <c r="K141" s="162">
        <f t="shared" si="44"/>
        <v>2.9984293941268857E-2</v>
      </c>
      <c r="L141" s="153">
        <v>190.87</v>
      </c>
      <c r="M141" s="163">
        <f t="shared" si="45"/>
        <v>1.0301746704107373</v>
      </c>
      <c r="N141" s="153">
        <v>1210.1158000000007</v>
      </c>
      <c r="O141" s="152">
        <v>0</v>
      </c>
      <c r="P141" s="154">
        <v>0</v>
      </c>
      <c r="Q141" s="253">
        <v>0</v>
      </c>
      <c r="R141" s="152">
        <v>6.3400000000000034</v>
      </c>
      <c r="S141" s="154">
        <v>3.0174670410737247E-2</v>
      </c>
      <c r="T141" s="152" t="s">
        <v>577</v>
      </c>
      <c r="U141" s="152" t="s">
        <v>656</v>
      </c>
      <c r="V141" s="152"/>
      <c r="W141" s="158">
        <v>1</v>
      </c>
      <c r="X141" s="158" t="s">
        <v>666</v>
      </c>
    </row>
    <row r="142" spans="2:25">
      <c r="B142" s="844"/>
      <c r="C142" s="814"/>
      <c r="D142" s="161">
        <v>6</v>
      </c>
      <c r="E142" s="152" t="s">
        <v>364</v>
      </c>
      <c r="F142" s="153">
        <v>1152.9025999999906</v>
      </c>
      <c r="G142" s="152">
        <v>860.34</v>
      </c>
      <c r="H142" s="152">
        <v>835.66</v>
      </c>
      <c r="I142" s="162">
        <f t="shared" si="43"/>
        <v>0.97131366668991326</v>
      </c>
      <c r="J142" s="152">
        <v>32.5</v>
      </c>
      <c r="K142" s="162">
        <f t="shared" si="44"/>
        <v>3.7775763070414019E-2</v>
      </c>
      <c r="L142" s="153">
        <v>147.43</v>
      </c>
      <c r="M142" s="163">
        <f t="shared" si="45"/>
        <v>1.0090894297603272</v>
      </c>
      <c r="N142" s="153">
        <v>1152.9025999999906</v>
      </c>
      <c r="O142" s="152">
        <v>0</v>
      </c>
      <c r="P142" s="154">
        <v>0</v>
      </c>
      <c r="Q142" s="253">
        <v>0</v>
      </c>
      <c r="R142" s="152">
        <v>7.8199999999999363</v>
      </c>
      <c r="S142" s="154">
        <v>9.0894297603272382E-3</v>
      </c>
      <c r="T142" s="152" t="s">
        <v>577</v>
      </c>
      <c r="U142" s="152" t="s">
        <v>219</v>
      </c>
      <c r="V142" s="152" t="s">
        <v>383</v>
      </c>
      <c r="W142" s="158">
        <v>1</v>
      </c>
      <c r="X142" s="158" t="s">
        <v>371</v>
      </c>
    </row>
    <row r="143" spans="2:25">
      <c r="B143" s="844"/>
      <c r="C143" s="814"/>
      <c r="D143" s="161">
        <v>7</v>
      </c>
      <c r="E143" s="152" t="s">
        <v>440</v>
      </c>
      <c r="F143" s="153">
        <v>1126.7508000000082</v>
      </c>
      <c r="G143" s="152">
        <v>206.7</v>
      </c>
      <c r="H143" s="152">
        <v>208.56</v>
      </c>
      <c r="I143" s="162">
        <f t="shared" si="43"/>
        <v>1.0089985486211901</v>
      </c>
      <c r="J143" s="152">
        <v>0</v>
      </c>
      <c r="K143" s="162">
        <f t="shared" si="44"/>
        <v>0</v>
      </c>
      <c r="L143" s="153">
        <v>605.78</v>
      </c>
      <c r="M143" s="163">
        <f t="shared" si="45"/>
        <v>1.0089985486211901</v>
      </c>
      <c r="N143" s="153">
        <v>1126.7508000000082</v>
      </c>
      <c r="O143" s="152">
        <v>0</v>
      </c>
      <c r="P143" s="154">
        <v>0</v>
      </c>
      <c r="Q143" s="253">
        <v>0</v>
      </c>
      <c r="R143" s="152">
        <v>1.8600000000000136</v>
      </c>
      <c r="S143" s="154">
        <v>8.9985486211901968E-3</v>
      </c>
      <c r="T143" s="152" t="s">
        <v>577</v>
      </c>
      <c r="U143" s="152" t="s">
        <v>220</v>
      </c>
      <c r="V143" s="152" t="s">
        <v>384</v>
      </c>
      <c r="W143" s="158">
        <v>1</v>
      </c>
      <c r="X143" s="158" t="s">
        <v>375</v>
      </c>
    </row>
    <row r="144" spans="2:25">
      <c r="B144" s="844"/>
      <c r="C144" s="814"/>
      <c r="D144" s="161">
        <v>8</v>
      </c>
      <c r="E144" s="152" t="s">
        <v>636</v>
      </c>
      <c r="F144" s="153">
        <v>1120.4909999999963</v>
      </c>
      <c r="G144" s="152">
        <v>254.24</v>
      </c>
      <c r="H144" s="152">
        <v>250.79</v>
      </c>
      <c r="I144" s="162">
        <f t="shared" si="43"/>
        <v>0.98643014474512269</v>
      </c>
      <c r="J144" s="152">
        <v>13.8</v>
      </c>
      <c r="K144" s="162">
        <f t="shared" si="44"/>
        <v>5.4279421019509125E-2</v>
      </c>
      <c r="L144" s="153">
        <v>108.26</v>
      </c>
      <c r="M144" s="163">
        <f t="shared" si="45"/>
        <v>1.0407095657646317</v>
      </c>
      <c r="N144" s="153">
        <v>1120.4909999999963</v>
      </c>
      <c r="O144" s="152">
        <v>0</v>
      </c>
      <c r="P144" s="154">
        <v>0</v>
      </c>
      <c r="Q144" s="253">
        <v>0</v>
      </c>
      <c r="R144" s="152">
        <v>10.349999999999966</v>
      </c>
      <c r="S144" s="154">
        <v>4.0709565764631708E-2</v>
      </c>
      <c r="T144" s="152" t="s">
        <v>577</v>
      </c>
      <c r="U144" s="152" t="s">
        <v>220</v>
      </c>
      <c r="V144" s="152" t="s">
        <v>384</v>
      </c>
      <c r="W144" s="158">
        <v>1</v>
      </c>
      <c r="X144" s="158" t="s">
        <v>380</v>
      </c>
    </row>
    <row r="145" spans="2:24">
      <c r="B145" s="844"/>
      <c r="C145" s="814"/>
      <c r="D145" s="161">
        <v>9</v>
      </c>
      <c r="E145" s="152" t="s">
        <v>704</v>
      </c>
      <c r="F145" s="153">
        <v>997.71349999999563</v>
      </c>
      <c r="G145" s="152">
        <v>686.25</v>
      </c>
      <c r="H145" s="152">
        <v>669.3</v>
      </c>
      <c r="I145" s="162">
        <f t="shared" si="43"/>
        <v>0.97530054644808739</v>
      </c>
      <c r="J145" s="152">
        <v>27.5</v>
      </c>
      <c r="K145" s="162">
        <f t="shared" si="44"/>
        <v>4.0072859744990891E-2</v>
      </c>
      <c r="L145" s="153">
        <v>94.57</v>
      </c>
      <c r="M145" s="163">
        <f t="shared" si="45"/>
        <v>1.0153734061930784</v>
      </c>
      <c r="N145" s="153">
        <v>997.71349999999563</v>
      </c>
      <c r="O145" s="152">
        <v>0</v>
      </c>
      <c r="P145" s="154">
        <v>0</v>
      </c>
      <c r="Q145" s="253">
        <v>0</v>
      </c>
      <c r="R145" s="152">
        <v>10.549999999999955</v>
      </c>
      <c r="S145" s="154">
        <v>1.5373406193078257E-2</v>
      </c>
      <c r="T145" s="152" t="s">
        <v>577</v>
      </c>
      <c r="U145" s="152" t="s">
        <v>656</v>
      </c>
      <c r="V145" s="152"/>
      <c r="W145" s="158">
        <v>1</v>
      </c>
      <c r="X145" s="158" t="s">
        <v>703</v>
      </c>
    </row>
    <row r="146" spans="2:24">
      <c r="B146" s="845"/>
      <c r="C146" s="815"/>
      <c r="D146" s="161">
        <v>10</v>
      </c>
      <c r="E146" s="152" t="s">
        <v>760</v>
      </c>
      <c r="F146" s="153">
        <v>764.75070000000005</v>
      </c>
      <c r="G146" s="152">
        <v>123.24</v>
      </c>
      <c r="H146" s="152">
        <v>124.15</v>
      </c>
      <c r="I146" s="162">
        <f t="shared" si="43"/>
        <v>1.0073839662447259</v>
      </c>
      <c r="J146" s="152">
        <v>10.7</v>
      </c>
      <c r="K146" s="162">
        <f t="shared" si="44"/>
        <v>8.6822460240181754E-2</v>
      </c>
      <c r="L146" s="153">
        <v>65.87</v>
      </c>
      <c r="M146" s="163">
        <f t="shared" si="45"/>
        <v>1.0942064264849074</v>
      </c>
      <c r="N146" s="153">
        <v>764.75070000000005</v>
      </c>
      <c r="O146" s="152">
        <v>0</v>
      </c>
      <c r="P146" s="154">
        <v>0</v>
      </c>
      <c r="Q146" s="253">
        <v>0</v>
      </c>
      <c r="R146" s="152">
        <v>11.61</v>
      </c>
      <c r="S146" s="154">
        <v>9.4206426484907499E-2</v>
      </c>
      <c r="T146" s="152" t="s">
        <v>577</v>
      </c>
      <c r="U146" s="152" t="s">
        <v>656</v>
      </c>
      <c r="V146" s="152"/>
      <c r="W146" s="158">
        <v>1</v>
      </c>
      <c r="X146" s="158" t="s">
        <v>716</v>
      </c>
    </row>
    <row r="147" spans="2:24">
      <c r="B147" s="810">
        <f t="shared" ref="B147" si="48">B137+1</f>
        <v>45972</v>
      </c>
      <c r="C147" s="813" t="str">
        <f t="shared" ref="C147" si="49">CHOOSE(WEEKDAY(B147,2),"一","二","三","四","五","六","日")</f>
        <v>二</v>
      </c>
      <c r="D147" s="161">
        <v>1</v>
      </c>
      <c r="E147" s="152" t="s">
        <v>795</v>
      </c>
      <c r="F147" s="153">
        <v>2395.0769999999989</v>
      </c>
      <c r="G147" s="152">
        <v>115.84</v>
      </c>
      <c r="H147" s="152">
        <v>100.49</v>
      </c>
      <c r="I147" s="162">
        <f t="shared" si="43"/>
        <v>0.86748964088397784</v>
      </c>
      <c r="J147" s="152">
        <v>26.7</v>
      </c>
      <c r="K147" s="162">
        <f t="shared" si="44"/>
        <v>0.23049033149171269</v>
      </c>
      <c r="L147" s="153">
        <v>211.02</v>
      </c>
      <c r="M147" s="163">
        <f t="shared" si="45"/>
        <v>1.0979799723756904</v>
      </c>
      <c r="N147" s="153">
        <v>2395.0769999999989</v>
      </c>
      <c r="O147" s="152">
        <v>0</v>
      </c>
      <c r="P147" s="154">
        <v>0</v>
      </c>
      <c r="Q147" s="253">
        <v>0</v>
      </c>
      <c r="R147" s="152">
        <v>11.349999999999994</v>
      </c>
      <c r="S147" s="154">
        <v>9.7979972375690561E-2</v>
      </c>
      <c r="T147" s="152" t="s">
        <v>577</v>
      </c>
      <c r="U147" s="152" t="s">
        <v>656</v>
      </c>
      <c r="V147" s="152"/>
      <c r="W147" s="158">
        <v>1</v>
      </c>
      <c r="X147" s="158" t="s">
        <v>794</v>
      </c>
    </row>
    <row r="148" spans="2:24">
      <c r="B148" s="844"/>
      <c r="C148" s="814"/>
      <c r="D148" s="161">
        <v>2</v>
      </c>
      <c r="E148" s="152" t="s">
        <v>585</v>
      </c>
      <c r="F148" s="153">
        <v>2230.1397999999995</v>
      </c>
      <c r="G148" s="152">
        <v>49.59</v>
      </c>
      <c r="H148" s="152">
        <v>49.61</v>
      </c>
      <c r="I148" s="162">
        <f t="shared" si="43"/>
        <v>1.0004033071183707</v>
      </c>
      <c r="J148" s="152">
        <v>3.2</v>
      </c>
      <c r="K148" s="162">
        <f t="shared" si="44"/>
        <v>6.4529138939302275E-2</v>
      </c>
      <c r="L148" s="153">
        <v>692.59</v>
      </c>
      <c r="M148" s="163">
        <f t="shared" si="45"/>
        <v>1.0649324460576728</v>
      </c>
      <c r="N148" s="153">
        <v>2230.1397999999995</v>
      </c>
      <c r="O148" s="152">
        <v>0</v>
      </c>
      <c r="P148" s="154">
        <v>0</v>
      </c>
      <c r="Q148" s="253">
        <v>0</v>
      </c>
      <c r="R148" s="152">
        <v>3.2199999999999989</v>
      </c>
      <c r="S148" s="154">
        <v>6.4932446057672885E-2</v>
      </c>
      <c r="T148" s="152" t="s">
        <v>577</v>
      </c>
      <c r="U148" s="152" t="s">
        <v>656</v>
      </c>
      <c r="V148" s="152"/>
      <c r="W148" s="158">
        <v>1</v>
      </c>
      <c r="X148" s="158" t="s">
        <v>583</v>
      </c>
    </row>
    <row r="149" spans="2:24">
      <c r="B149" s="844"/>
      <c r="C149" s="814"/>
      <c r="D149" s="161">
        <v>3</v>
      </c>
      <c r="E149" s="152" t="s">
        <v>704</v>
      </c>
      <c r="F149" s="153">
        <v>1839.3864999999935</v>
      </c>
      <c r="G149" s="152">
        <v>658.35</v>
      </c>
      <c r="H149" s="152">
        <v>644.79999999999995</v>
      </c>
      <c r="I149" s="162">
        <f t="shared" si="43"/>
        <v>0.97941824257613719</v>
      </c>
      <c r="J149" s="152">
        <v>33</v>
      </c>
      <c r="K149" s="162">
        <f t="shared" si="44"/>
        <v>5.0125313283208017E-2</v>
      </c>
      <c r="L149" s="153">
        <v>94.57</v>
      </c>
      <c r="M149" s="163">
        <f t="shared" si="45"/>
        <v>1.0295435558593453</v>
      </c>
      <c r="N149" s="153">
        <v>1839.3864999999935</v>
      </c>
      <c r="O149" s="152">
        <v>0</v>
      </c>
      <c r="P149" s="154">
        <v>0</v>
      </c>
      <c r="Q149" s="253">
        <v>0</v>
      </c>
      <c r="R149" s="152">
        <v>19.449999999999932</v>
      </c>
      <c r="S149" s="154">
        <v>2.954355585934523E-2</v>
      </c>
      <c r="T149" s="152" t="s">
        <v>577</v>
      </c>
      <c r="U149" s="152" t="s">
        <v>656</v>
      </c>
      <c r="V149" s="152"/>
      <c r="W149" s="158">
        <v>1</v>
      </c>
      <c r="X149" s="158" t="s">
        <v>703</v>
      </c>
    </row>
    <row r="150" spans="2:24">
      <c r="B150" s="844"/>
      <c r="C150" s="814"/>
      <c r="D150" s="161">
        <v>4</v>
      </c>
      <c r="E150" s="152" t="s">
        <v>730</v>
      </c>
      <c r="F150" s="153">
        <v>1758.0380999999988</v>
      </c>
      <c r="G150" s="152">
        <v>344.46</v>
      </c>
      <c r="H150" s="152">
        <v>347.53</v>
      </c>
      <c r="I150" s="162">
        <f t="shared" si="43"/>
        <v>1.0089125007257738</v>
      </c>
      <c r="J150" s="152">
        <v>6</v>
      </c>
      <c r="K150" s="162">
        <f t="shared" si="44"/>
        <v>1.7418568193694479E-2</v>
      </c>
      <c r="L150" s="153">
        <v>193.83</v>
      </c>
      <c r="M150" s="163">
        <f t="shared" si="45"/>
        <v>1.0263310689194682</v>
      </c>
      <c r="N150" s="153">
        <v>1758.0380999999988</v>
      </c>
      <c r="O150" s="152">
        <v>0</v>
      </c>
      <c r="P150" s="154">
        <v>0</v>
      </c>
      <c r="Q150" s="253">
        <v>0</v>
      </c>
      <c r="R150" s="152">
        <v>9.0699999999999932</v>
      </c>
      <c r="S150" s="154">
        <v>2.6331068919468136E-2</v>
      </c>
      <c r="T150" s="152" t="s">
        <v>577</v>
      </c>
      <c r="U150" s="152" t="s">
        <v>656</v>
      </c>
      <c r="V150" s="152"/>
      <c r="W150" s="158">
        <v>1</v>
      </c>
      <c r="X150" s="158" t="s">
        <v>731</v>
      </c>
    </row>
    <row r="151" spans="2:24">
      <c r="B151" s="844"/>
      <c r="C151" s="814"/>
      <c r="D151" s="161">
        <v>5</v>
      </c>
      <c r="E151" s="152" t="s">
        <v>364</v>
      </c>
      <c r="F151" s="153">
        <v>1533.2719999999968</v>
      </c>
      <c r="G151" s="152">
        <v>815.99</v>
      </c>
      <c r="H151" s="152">
        <v>791.29</v>
      </c>
      <c r="I151" s="162">
        <f t="shared" si="43"/>
        <v>0.96973002120124019</v>
      </c>
      <c r="J151" s="152">
        <v>35.1</v>
      </c>
      <c r="K151" s="162">
        <f t="shared" si="44"/>
        <v>4.3015233029816545E-2</v>
      </c>
      <c r="L151" s="153">
        <v>147.43</v>
      </c>
      <c r="M151" s="163">
        <f t="shared" si="45"/>
        <v>1.0127452542310567</v>
      </c>
      <c r="N151" s="153">
        <v>1533.2719999999968</v>
      </c>
      <c r="O151" s="152">
        <v>0</v>
      </c>
      <c r="P151" s="154">
        <v>0</v>
      </c>
      <c r="Q151" s="253">
        <v>0</v>
      </c>
      <c r="R151" s="152">
        <v>10.399999999999977</v>
      </c>
      <c r="S151" s="154">
        <v>1.2745254231056725E-2</v>
      </c>
      <c r="T151" s="152" t="s">
        <v>577</v>
      </c>
      <c r="U151" s="152" t="s">
        <v>219</v>
      </c>
      <c r="V151" s="152" t="s">
        <v>383</v>
      </c>
      <c r="W151" s="158">
        <v>1</v>
      </c>
      <c r="X151" s="158" t="s">
        <v>371</v>
      </c>
    </row>
    <row r="152" spans="2:24">
      <c r="B152" s="844"/>
      <c r="C152" s="814"/>
      <c r="D152" s="161">
        <v>6</v>
      </c>
      <c r="E152" s="152" t="s">
        <v>796</v>
      </c>
      <c r="F152" s="153">
        <v>1139.3970000000011</v>
      </c>
      <c r="G152" s="152">
        <v>133.66</v>
      </c>
      <c r="H152" s="152">
        <v>126.43</v>
      </c>
      <c r="I152" s="162">
        <f t="shared" si="43"/>
        <v>0.94590752655992827</v>
      </c>
      <c r="J152" s="152">
        <v>18.5</v>
      </c>
      <c r="K152" s="162">
        <f t="shared" si="44"/>
        <v>0.13841089331138712</v>
      </c>
      <c r="L152" s="153">
        <v>101.1</v>
      </c>
      <c r="M152" s="163">
        <f t="shared" si="45"/>
        <v>1.0843184198713154</v>
      </c>
      <c r="N152" s="153">
        <v>1139.3970000000011</v>
      </c>
      <c r="O152" s="152">
        <v>0</v>
      </c>
      <c r="P152" s="154">
        <v>0</v>
      </c>
      <c r="Q152" s="253">
        <v>0</v>
      </c>
      <c r="R152" s="152">
        <v>11.27000000000001</v>
      </c>
      <c r="S152" s="154">
        <v>8.4318419871315359E-2</v>
      </c>
      <c r="T152" s="152" t="s">
        <v>577</v>
      </c>
      <c r="U152" s="152" t="s">
        <v>656</v>
      </c>
      <c r="V152" s="152"/>
      <c r="W152" s="158">
        <v>1</v>
      </c>
      <c r="X152" s="158" t="s">
        <v>794</v>
      </c>
    </row>
    <row r="153" spans="2:24">
      <c r="B153" s="844"/>
      <c r="C153" s="814"/>
      <c r="D153" s="161">
        <v>7</v>
      </c>
      <c r="E153" s="152" t="s">
        <v>682</v>
      </c>
      <c r="F153" s="153">
        <v>979.06059999999809</v>
      </c>
      <c r="G153" s="152">
        <v>73.900000000000006</v>
      </c>
      <c r="H153" s="152">
        <v>73.28</v>
      </c>
      <c r="I153" s="162">
        <f t="shared" si="43"/>
        <v>0.99161028416779429</v>
      </c>
      <c r="J153" s="152">
        <v>3</v>
      </c>
      <c r="K153" s="162">
        <f t="shared" si="44"/>
        <v>4.0595399188092011E-2</v>
      </c>
      <c r="L153" s="153">
        <v>411.37</v>
      </c>
      <c r="M153" s="163">
        <f t="shared" si="45"/>
        <v>1.0322056833558864</v>
      </c>
      <c r="N153" s="153">
        <v>979.06059999999809</v>
      </c>
      <c r="O153" s="152">
        <v>0</v>
      </c>
      <c r="P153" s="154">
        <v>0</v>
      </c>
      <c r="Q153" s="253">
        <v>0</v>
      </c>
      <c r="R153" s="152">
        <v>2.3799999999999955</v>
      </c>
      <c r="S153" s="154">
        <v>3.2205683355886271E-2</v>
      </c>
      <c r="T153" s="152" t="s">
        <v>577</v>
      </c>
      <c r="U153" s="152" t="s">
        <v>656</v>
      </c>
      <c r="V153" s="152"/>
      <c r="W153" s="158">
        <v>1</v>
      </c>
      <c r="X153" s="158" t="s">
        <v>671</v>
      </c>
    </row>
    <row r="154" spans="2:24">
      <c r="B154" s="844"/>
      <c r="C154" s="814"/>
      <c r="D154" s="161">
        <v>8</v>
      </c>
      <c r="E154" s="152" t="s">
        <v>534</v>
      </c>
      <c r="F154" s="153">
        <v>960.0784000000134</v>
      </c>
      <c r="G154" s="152">
        <v>726.43</v>
      </c>
      <c r="H154" s="152">
        <v>709.1</v>
      </c>
      <c r="I154" s="162">
        <f t="shared" si="43"/>
        <v>0.97614360640392062</v>
      </c>
      <c r="J154" s="152">
        <v>24.84</v>
      </c>
      <c r="K154" s="162">
        <f t="shared" si="44"/>
        <v>3.4194623019423762E-2</v>
      </c>
      <c r="L154" s="153">
        <v>127.84</v>
      </c>
      <c r="M154" s="163">
        <f t="shared" si="45"/>
        <v>1.0103382294233445</v>
      </c>
      <c r="N154" s="153">
        <v>960.0784000000134</v>
      </c>
      <c r="O154" s="152">
        <v>0</v>
      </c>
      <c r="P154" s="154">
        <v>0</v>
      </c>
      <c r="Q154" s="253">
        <v>0</v>
      </c>
      <c r="R154" s="152">
        <v>7.5100000000001046</v>
      </c>
      <c r="S154" s="154">
        <v>1.0338229423344445E-2</v>
      </c>
      <c r="T154" s="152" t="s">
        <v>577</v>
      </c>
      <c r="U154" s="152" t="s">
        <v>656</v>
      </c>
      <c r="V154" s="152"/>
      <c r="W154" s="158">
        <v>1</v>
      </c>
      <c r="X154" s="158" t="s">
        <v>371</v>
      </c>
    </row>
    <row r="155" spans="2:24">
      <c r="B155" s="844"/>
      <c r="C155" s="814"/>
      <c r="D155" s="161">
        <v>9</v>
      </c>
      <c r="E155" s="152" t="s">
        <v>705</v>
      </c>
      <c r="F155" s="153">
        <v>931.50720000000092</v>
      </c>
      <c r="G155" s="152">
        <v>27.84</v>
      </c>
      <c r="H155" s="152">
        <v>27.89</v>
      </c>
      <c r="I155" s="162">
        <f t="shared" si="43"/>
        <v>1.0017959770114944</v>
      </c>
      <c r="J155" s="152">
        <v>1.87</v>
      </c>
      <c r="K155" s="162">
        <f t="shared" si="44"/>
        <v>6.7169540229885055E-2</v>
      </c>
      <c r="L155" s="153">
        <v>485.16</v>
      </c>
      <c r="M155" s="163">
        <f t="shared" si="45"/>
        <v>1.0689655172413794</v>
      </c>
      <c r="N155" s="153">
        <v>931.50720000000092</v>
      </c>
      <c r="O155" s="152">
        <v>0</v>
      </c>
      <c r="P155" s="154">
        <v>0</v>
      </c>
      <c r="Q155" s="253">
        <v>0</v>
      </c>
      <c r="R155" s="152">
        <v>1.9200000000000017</v>
      </c>
      <c r="S155" s="154">
        <v>6.8965517241379379E-2</v>
      </c>
      <c r="T155" s="152" t="s">
        <v>577</v>
      </c>
      <c r="U155" s="152" t="s">
        <v>656</v>
      </c>
      <c r="V155" s="152"/>
      <c r="W155" s="158">
        <v>1</v>
      </c>
      <c r="X155" s="158" t="s">
        <v>379</v>
      </c>
    </row>
    <row r="156" spans="2:24">
      <c r="B156" s="845"/>
      <c r="C156" s="815"/>
      <c r="D156" s="161">
        <v>10</v>
      </c>
      <c r="E156" s="152" t="s">
        <v>665</v>
      </c>
      <c r="F156" s="153">
        <v>872.49179999999637</v>
      </c>
      <c r="G156" s="152">
        <v>83.2</v>
      </c>
      <c r="H156" s="152">
        <v>80.069999999999993</v>
      </c>
      <c r="I156" s="162">
        <f t="shared" si="43"/>
        <v>0.96237980769230758</v>
      </c>
      <c r="J156" s="152">
        <v>5.5</v>
      </c>
      <c r="K156" s="162">
        <f t="shared" si="44"/>
        <v>6.6105769230769232E-2</v>
      </c>
      <c r="L156" s="153">
        <v>368.14</v>
      </c>
      <c r="M156" s="163">
        <f t="shared" si="45"/>
        <v>1.0284855769230767</v>
      </c>
      <c r="N156" s="153">
        <v>872.49179999999637</v>
      </c>
      <c r="O156" s="152">
        <v>0</v>
      </c>
      <c r="P156" s="154">
        <v>0</v>
      </c>
      <c r="Q156" s="253">
        <v>0</v>
      </c>
      <c r="R156" s="152">
        <v>2.3699999999999903</v>
      </c>
      <c r="S156" s="154">
        <v>2.8485576923076805E-2</v>
      </c>
      <c r="T156" s="152" t="s">
        <v>577</v>
      </c>
      <c r="U156" s="152" t="s">
        <v>656</v>
      </c>
      <c r="V156" s="152"/>
      <c r="W156" s="158">
        <v>1</v>
      </c>
      <c r="X156" s="158" t="s">
        <v>667</v>
      </c>
    </row>
    <row r="157" spans="2:24">
      <c r="B157" s="810">
        <f t="shared" ref="B157" si="50">B147+1</f>
        <v>45973</v>
      </c>
      <c r="C157" s="813" t="str">
        <f t="shared" ref="C157" si="51">CHOOSE(WEEKDAY(B157,2),"一","二","三","四","五","六","日")</f>
        <v>三</v>
      </c>
      <c r="D157" s="161">
        <v>1</v>
      </c>
      <c r="E157" s="152" t="s">
        <v>704</v>
      </c>
      <c r="F157" s="153">
        <v>2995.0318999999959</v>
      </c>
      <c r="G157" s="152">
        <v>673.95</v>
      </c>
      <c r="H157" s="152">
        <v>672.47</v>
      </c>
      <c r="I157" s="162">
        <f t="shared" si="43"/>
        <v>0.99780399139402032</v>
      </c>
      <c r="J157" s="152">
        <v>33.15</v>
      </c>
      <c r="K157" s="162">
        <f t="shared" si="44"/>
        <v>4.9187625194747377E-2</v>
      </c>
      <c r="L157" s="153">
        <v>94.57</v>
      </c>
      <c r="M157" s="163">
        <f t="shared" si="45"/>
        <v>1.0469916165887676</v>
      </c>
      <c r="N157" s="153">
        <v>2995.0318999999959</v>
      </c>
      <c r="O157" s="152">
        <v>0</v>
      </c>
      <c r="P157" s="154">
        <v>0</v>
      </c>
      <c r="Q157" s="253">
        <v>0</v>
      </c>
      <c r="R157" s="152">
        <v>31.669999999999959</v>
      </c>
      <c r="S157" s="154">
        <v>4.6991616588767646E-2</v>
      </c>
      <c r="T157" s="152" t="s">
        <v>577</v>
      </c>
      <c r="U157" s="152" t="s">
        <v>656</v>
      </c>
      <c r="V157" s="152"/>
      <c r="W157" s="158">
        <v>1</v>
      </c>
      <c r="X157" s="158" t="s">
        <v>703</v>
      </c>
    </row>
    <row r="158" spans="2:24">
      <c r="B158" s="844"/>
      <c r="C158" s="814"/>
      <c r="D158" s="161">
        <v>2</v>
      </c>
      <c r="E158" s="152" t="s">
        <v>534</v>
      </c>
      <c r="F158" s="153">
        <v>2669.2991999999995</v>
      </c>
      <c r="G158" s="152">
        <v>766.14</v>
      </c>
      <c r="H158" s="152">
        <v>751.85</v>
      </c>
      <c r="I158" s="162">
        <f t="shared" si="43"/>
        <v>0.98134805649098078</v>
      </c>
      <c r="J158" s="152">
        <v>35.17</v>
      </c>
      <c r="K158" s="162">
        <f t="shared" si="44"/>
        <v>4.5905448090427341E-2</v>
      </c>
      <c r="L158" s="153">
        <v>127.84</v>
      </c>
      <c r="M158" s="163">
        <f t="shared" si="45"/>
        <v>1.0272535045814082</v>
      </c>
      <c r="N158" s="153">
        <v>2669.2991999999995</v>
      </c>
      <c r="O158" s="152">
        <v>0</v>
      </c>
      <c r="P158" s="154">
        <v>0</v>
      </c>
      <c r="Q158" s="253">
        <v>0</v>
      </c>
      <c r="R158" s="152">
        <v>20.879999999999995</v>
      </c>
      <c r="S158" s="154">
        <v>2.7253504581408093E-2</v>
      </c>
      <c r="T158" s="152" t="s">
        <v>577</v>
      </c>
      <c r="U158" s="152" t="s">
        <v>656</v>
      </c>
      <c r="V158" s="152"/>
      <c r="W158" s="158">
        <v>1</v>
      </c>
      <c r="X158" s="158" t="s">
        <v>371</v>
      </c>
    </row>
    <row r="159" spans="2:24">
      <c r="B159" s="844"/>
      <c r="C159" s="814"/>
      <c r="D159" s="161">
        <v>3</v>
      </c>
      <c r="E159" s="152" t="s">
        <v>364</v>
      </c>
      <c r="F159" s="153">
        <v>2559.3847999999853</v>
      </c>
      <c r="G159" s="152">
        <v>850.32</v>
      </c>
      <c r="H159" s="152">
        <v>841.26</v>
      </c>
      <c r="I159" s="162">
        <f t="shared" si="43"/>
        <v>0.98934518769404456</v>
      </c>
      <c r="J159" s="152">
        <v>26.42</v>
      </c>
      <c r="K159" s="162">
        <f t="shared" si="44"/>
        <v>3.1070655753128236E-2</v>
      </c>
      <c r="L159" s="153">
        <v>147.43</v>
      </c>
      <c r="M159" s="163">
        <f t="shared" si="45"/>
        <v>1.0204158434471726</v>
      </c>
      <c r="N159" s="153">
        <v>2559.3847999999853</v>
      </c>
      <c r="O159" s="152">
        <v>0</v>
      </c>
      <c r="P159" s="154">
        <v>0</v>
      </c>
      <c r="Q159" s="253">
        <v>0</v>
      </c>
      <c r="R159" s="152">
        <v>17.3599999999999</v>
      </c>
      <c r="S159" s="154">
        <v>2.0415843447172712E-2</v>
      </c>
      <c r="T159" s="152" t="s">
        <v>577</v>
      </c>
      <c r="U159" s="152" t="s">
        <v>219</v>
      </c>
      <c r="V159" s="152" t="s">
        <v>383</v>
      </c>
      <c r="W159" s="158">
        <v>1</v>
      </c>
      <c r="X159" s="158" t="s">
        <v>371</v>
      </c>
    </row>
    <row r="160" spans="2:24">
      <c r="B160" s="844"/>
      <c r="C160" s="814"/>
      <c r="D160" s="161">
        <v>4</v>
      </c>
      <c r="E160" s="152" t="s">
        <v>651</v>
      </c>
      <c r="F160" s="153">
        <v>2113.5924000000036</v>
      </c>
      <c r="G160" s="152">
        <v>246.72</v>
      </c>
      <c r="H160" s="152">
        <v>246.36</v>
      </c>
      <c r="I160" s="162">
        <f t="shared" si="43"/>
        <v>0.99854085603112841</v>
      </c>
      <c r="J160" s="152">
        <v>21.6</v>
      </c>
      <c r="K160" s="162">
        <f t="shared" si="44"/>
        <v>8.7548638132295728E-2</v>
      </c>
      <c r="L160" s="153">
        <v>99.51</v>
      </c>
      <c r="M160" s="163">
        <f t="shared" si="45"/>
        <v>1.0860894941634243</v>
      </c>
      <c r="N160" s="153">
        <v>2113.5924000000036</v>
      </c>
      <c r="O160" s="152">
        <v>0</v>
      </c>
      <c r="P160" s="154">
        <v>0</v>
      </c>
      <c r="Q160" s="253">
        <v>0</v>
      </c>
      <c r="R160" s="152">
        <v>21.240000000000038</v>
      </c>
      <c r="S160" s="154">
        <v>8.6089494163424277E-2</v>
      </c>
      <c r="T160" s="152" t="s">
        <v>577</v>
      </c>
      <c r="U160" s="152" t="s">
        <v>656</v>
      </c>
      <c r="V160" s="152"/>
      <c r="W160" s="158">
        <v>1</v>
      </c>
      <c r="X160" s="158" t="s">
        <v>411</v>
      </c>
    </row>
    <row r="161" spans="2:24">
      <c r="B161" s="844"/>
      <c r="C161" s="814"/>
      <c r="D161" s="161">
        <v>5</v>
      </c>
      <c r="E161" s="152" t="s">
        <v>664</v>
      </c>
      <c r="F161" s="153">
        <v>1725.4647999999986</v>
      </c>
      <c r="G161" s="152">
        <v>199.47</v>
      </c>
      <c r="H161" s="152">
        <v>198.01</v>
      </c>
      <c r="I161" s="162">
        <f t="shared" si="43"/>
        <v>0.99268060359953869</v>
      </c>
      <c r="J161" s="152">
        <v>10.5</v>
      </c>
      <c r="K161" s="162">
        <f t="shared" si="44"/>
        <v>5.2639494660851258E-2</v>
      </c>
      <c r="L161" s="153">
        <v>190.87</v>
      </c>
      <c r="M161" s="163">
        <f t="shared" si="45"/>
        <v>1.0453200982603901</v>
      </c>
      <c r="N161" s="153">
        <v>1725.4647999999986</v>
      </c>
      <c r="O161" s="152">
        <v>0</v>
      </c>
      <c r="P161" s="154">
        <v>0</v>
      </c>
      <c r="Q161" s="253">
        <v>0</v>
      </c>
      <c r="R161" s="152">
        <v>9.039999999999992</v>
      </c>
      <c r="S161" s="154">
        <v>4.5320098260389997E-2</v>
      </c>
      <c r="T161" s="152" t="s">
        <v>577</v>
      </c>
      <c r="U161" s="152" t="s">
        <v>656</v>
      </c>
      <c r="V161" s="152"/>
      <c r="W161" s="158">
        <v>1</v>
      </c>
      <c r="X161" s="158" t="s">
        <v>666</v>
      </c>
    </row>
    <row r="162" spans="2:24">
      <c r="B162" s="844"/>
      <c r="C162" s="814"/>
      <c r="D162" s="161">
        <v>6</v>
      </c>
      <c r="E162" s="152" t="s">
        <v>585</v>
      </c>
      <c r="F162" s="153">
        <v>1495.9944000000025</v>
      </c>
      <c r="G162" s="152">
        <v>49.97</v>
      </c>
      <c r="H162" s="152">
        <v>48.89</v>
      </c>
      <c r="I162" s="162">
        <f t="shared" si="43"/>
        <v>0.97838703221933165</v>
      </c>
      <c r="J162" s="152">
        <v>3.24</v>
      </c>
      <c r="K162" s="162">
        <f t="shared" si="44"/>
        <v>6.4838903342005205E-2</v>
      </c>
      <c r="L162" s="153">
        <v>692.59</v>
      </c>
      <c r="M162" s="163">
        <f t="shared" si="45"/>
        <v>1.0432259355613369</v>
      </c>
      <c r="N162" s="153">
        <v>1495.9944000000025</v>
      </c>
      <c r="O162" s="152">
        <v>0</v>
      </c>
      <c r="P162" s="154">
        <v>0</v>
      </c>
      <c r="Q162" s="253">
        <v>0</v>
      </c>
      <c r="R162" s="152">
        <v>2.1600000000000037</v>
      </c>
      <c r="S162" s="154">
        <v>4.322593556133688E-2</v>
      </c>
      <c r="T162" s="152" t="s">
        <v>577</v>
      </c>
      <c r="U162" s="152" t="s">
        <v>656</v>
      </c>
      <c r="V162" s="152"/>
      <c r="W162" s="158">
        <v>1</v>
      </c>
      <c r="X162" s="158" t="s">
        <v>583</v>
      </c>
    </row>
    <row r="163" spans="2:24">
      <c r="B163" s="844"/>
      <c r="C163" s="814"/>
      <c r="D163" s="161">
        <v>7</v>
      </c>
      <c r="E163" s="152" t="s">
        <v>798</v>
      </c>
      <c r="F163" s="153">
        <v>1459.9389000000019</v>
      </c>
      <c r="G163" s="152">
        <v>143.75</v>
      </c>
      <c r="H163" s="152">
        <v>144.08000000000001</v>
      </c>
      <c r="I163" s="162">
        <f t="shared" si="43"/>
        <v>1.002295652173913</v>
      </c>
      <c r="J163" s="152">
        <v>10</v>
      </c>
      <c r="K163" s="162">
        <f t="shared" si="44"/>
        <v>6.9565217391304349E-2</v>
      </c>
      <c r="L163" s="153">
        <v>141.33000000000001</v>
      </c>
      <c r="M163" s="163">
        <f t="shared" si="45"/>
        <v>1.0718608695652174</v>
      </c>
      <c r="N163" s="153">
        <v>1459.9389000000019</v>
      </c>
      <c r="O163" s="152">
        <v>0</v>
      </c>
      <c r="P163" s="154">
        <v>0</v>
      </c>
      <c r="Q163" s="253">
        <v>0</v>
      </c>
      <c r="R163" s="152">
        <v>10.330000000000013</v>
      </c>
      <c r="S163" s="154">
        <v>7.1860869565217478E-2</v>
      </c>
      <c r="T163" s="152" t="s">
        <v>577</v>
      </c>
      <c r="U163" s="152" t="s">
        <v>656</v>
      </c>
      <c r="V163" s="152"/>
      <c r="W163" s="158">
        <v>1</v>
      </c>
      <c r="X163" s="158" t="s">
        <v>794</v>
      </c>
    </row>
    <row r="164" spans="2:24">
      <c r="B164" s="844"/>
      <c r="C164" s="814"/>
      <c r="D164" s="161">
        <v>8</v>
      </c>
      <c r="E164" s="152" t="s">
        <v>799</v>
      </c>
      <c r="F164" s="153">
        <v>1402.6255999999992</v>
      </c>
      <c r="G164" s="152">
        <v>203.7</v>
      </c>
      <c r="H164" s="152">
        <v>205.39</v>
      </c>
      <c r="I164" s="162">
        <f t="shared" si="43"/>
        <v>1.0082965144820815</v>
      </c>
      <c r="J164" s="152">
        <v>1.75</v>
      </c>
      <c r="K164" s="162">
        <f t="shared" si="44"/>
        <v>8.5910652920962206E-3</v>
      </c>
      <c r="L164" s="153">
        <v>407.74</v>
      </c>
      <c r="M164" s="163">
        <f t="shared" si="45"/>
        <v>1.0168875797741777</v>
      </c>
      <c r="N164" s="153">
        <v>1402.6255999999992</v>
      </c>
      <c r="O164" s="152">
        <v>0</v>
      </c>
      <c r="P164" s="154">
        <v>0</v>
      </c>
      <c r="Q164" s="253">
        <v>0</v>
      </c>
      <c r="R164" s="152">
        <v>3.4399999999999977</v>
      </c>
      <c r="S164" s="154">
        <v>1.6887579774177701E-2</v>
      </c>
      <c r="T164" s="152" t="s">
        <v>577</v>
      </c>
      <c r="U164" s="152" t="s">
        <v>220</v>
      </c>
      <c r="V164" s="152" t="s">
        <v>384</v>
      </c>
      <c r="W164" s="158">
        <v>1</v>
      </c>
      <c r="X164" s="158" t="s">
        <v>797</v>
      </c>
    </row>
    <row r="165" spans="2:24">
      <c r="B165" s="844"/>
      <c r="C165" s="814"/>
      <c r="D165" s="161">
        <v>9</v>
      </c>
      <c r="E165" s="152" t="s">
        <v>650</v>
      </c>
      <c r="F165" s="153">
        <v>1314.2299999999991</v>
      </c>
      <c r="G165" s="152">
        <v>40.6</v>
      </c>
      <c r="H165" s="152">
        <v>40.9</v>
      </c>
      <c r="I165" s="162">
        <f t="shared" si="43"/>
        <v>1.0073891625615763</v>
      </c>
      <c r="J165" s="152">
        <v>3.5</v>
      </c>
      <c r="K165" s="162">
        <f t="shared" si="44"/>
        <v>8.620689655172413E-2</v>
      </c>
      <c r="L165" s="153">
        <v>345.85</v>
      </c>
      <c r="M165" s="163">
        <f t="shared" si="45"/>
        <v>1.0935960591133005</v>
      </c>
      <c r="N165" s="153">
        <v>1314.2299999999991</v>
      </c>
      <c r="O165" s="152">
        <v>0</v>
      </c>
      <c r="P165" s="154">
        <v>0</v>
      </c>
      <c r="Q165" s="253">
        <v>0</v>
      </c>
      <c r="R165" s="152">
        <v>3.7999999999999972</v>
      </c>
      <c r="S165" s="154">
        <v>9.359605911330042E-2</v>
      </c>
      <c r="T165" s="152" t="s">
        <v>577</v>
      </c>
      <c r="U165" s="152" t="s">
        <v>656</v>
      </c>
      <c r="V165" s="152"/>
      <c r="W165" s="158">
        <v>1</v>
      </c>
      <c r="X165" s="158" t="s">
        <v>642</v>
      </c>
    </row>
    <row r="166" spans="2:24">
      <c r="B166" s="845"/>
      <c r="C166" s="815"/>
      <c r="D166" s="161">
        <v>10</v>
      </c>
      <c r="E166" s="152" t="s">
        <v>758</v>
      </c>
      <c r="F166" s="153">
        <v>1255.0881000000006</v>
      </c>
      <c r="G166" s="152">
        <v>46.53</v>
      </c>
      <c r="H166" s="152">
        <v>47.36</v>
      </c>
      <c r="I166" s="162">
        <f t="shared" si="43"/>
        <v>1.0178379540081668</v>
      </c>
      <c r="J166" s="152">
        <v>1.2</v>
      </c>
      <c r="K166" s="162">
        <f t="shared" si="44"/>
        <v>2.5789813023855575E-2</v>
      </c>
      <c r="L166" s="153">
        <v>618.27</v>
      </c>
      <c r="M166" s="163">
        <f t="shared" si="45"/>
        <v>1.0436277670320224</v>
      </c>
      <c r="N166" s="153">
        <v>1255.0881000000006</v>
      </c>
      <c r="O166" s="152">
        <v>0</v>
      </c>
      <c r="P166" s="154">
        <v>0</v>
      </c>
      <c r="Q166" s="253">
        <v>0</v>
      </c>
      <c r="R166" s="152">
        <v>2.0300000000000011</v>
      </c>
      <c r="S166" s="154">
        <v>4.3627767032022376E-2</v>
      </c>
      <c r="T166" s="152" t="s">
        <v>577</v>
      </c>
      <c r="U166" s="152" t="s">
        <v>656</v>
      </c>
      <c r="V166" s="152"/>
      <c r="W166" s="158">
        <v>1</v>
      </c>
      <c r="X166" s="158" t="s">
        <v>757</v>
      </c>
    </row>
    <row r="167" spans="2:24">
      <c r="B167" s="810">
        <f t="shared" ref="B167" si="52">B157+1</f>
        <v>45974</v>
      </c>
      <c r="C167" s="813" t="str">
        <f t="shared" ref="C167" si="53">CHOOSE(WEEKDAY(B167,2),"一","二","三","四","五","六","日")</f>
        <v>四</v>
      </c>
      <c r="D167" s="161">
        <v>1</v>
      </c>
      <c r="E167" s="152" t="s">
        <v>364</v>
      </c>
      <c r="F167" s="153">
        <v>2708.2891000000009</v>
      </c>
      <c r="G167" s="152">
        <v>712.42</v>
      </c>
      <c r="H167" s="152">
        <v>712.93</v>
      </c>
      <c r="I167" s="162">
        <f t="shared" si="43"/>
        <v>1.0007158698520535</v>
      </c>
      <c r="J167" s="152">
        <v>17.86</v>
      </c>
      <c r="K167" s="162">
        <f t="shared" si="44"/>
        <v>2.5069481485640494E-2</v>
      </c>
      <c r="L167" s="153">
        <v>147.43</v>
      </c>
      <c r="M167" s="163">
        <f t="shared" si="45"/>
        <v>1.025785351337694</v>
      </c>
      <c r="N167" s="153">
        <v>2708.2891000000009</v>
      </c>
      <c r="O167" s="152">
        <v>0</v>
      </c>
      <c r="P167" s="154">
        <v>0</v>
      </c>
      <c r="Q167" s="253">
        <v>0</v>
      </c>
      <c r="R167" s="152">
        <v>18.370000000000005</v>
      </c>
      <c r="S167" s="154">
        <v>2.5785351337694065E-2</v>
      </c>
      <c r="T167" s="152" t="s">
        <v>577</v>
      </c>
      <c r="U167" s="152" t="s">
        <v>219</v>
      </c>
      <c r="V167" s="152" t="s">
        <v>383</v>
      </c>
      <c r="W167" s="158">
        <v>1</v>
      </c>
      <c r="X167" s="158" t="s">
        <v>371</v>
      </c>
    </row>
    <row r="168" spans="2:24">
      <c r="B168" s="844"/>
      <c r="C168" s="814"/>
      <c r="D168" s="161">
        <v>2</v>
      </c>
      <c r="E168" s="152" t="s">
        <v>585</v>
      </c>
      <c r="F168" s="153">
        <v>1807.6598999999997</v>
      </c>
      <c r="G168" s="152">
        <v>45.95</v>
      </c>
      <c r="H168" s="152">
        <v>43.52</v>
      </c>
      <c r="I168" s="162">
        <f t="shared" si="43"/>
        <v>0.94711643090315556</v>
      </c>
      <c r="J168" s="152">
        <v>5.04</v>
      </c>
      <c r="K168" s="162">
        <f t="shared" si="44"/>
        <v>0.10968443960826985</v>
      </c>
      <c r="L168" s="153">
        <v>692.59</v>
      </c>
      <c r="M168" s="163">
        <f t="shared" si="45"/>
        <v>1.0568008705114253</v>
      </c>
      <c r="N168" s="153">
        <v>1807.6598999999997</v>
      </c>
      <c r="O168" s="152">
        <v>0</v>
      </c>
      <c r="P168" s="154">
        <v>0</v>
      </c>
      <c r="Q168" s="253">
        <v>0</v>
      </c>
      <c r="R168" s="152">
        <v>2.6099999999999994</v>
      </c>
      <c r="S168" s="154">
        <v>5.6800870511425447E-2</v>
      </c>
      <c r="T168" s="152" t="s">
        <v>577</v>
      </c>
      <c r="U168" s="152" t="s">
        <v>656</v>
      </c>
      <c r="V168" s="152"/>
      <c r="W168" s="158">
        <v>1</v>
      </c>
      <c r="X168" s="158" t="s">
        <v>583</v>
      </c>
    </row>
    <row r="169" spans="2:24">
      <c r="B169" s="844"/>
      <c r="C169" s="814"/>
      <c r="D169" s="161">
        <v>3</v>
      </c>
      <c r="E169" s="152" t="s">
        <v>704</v>
      </c>
      <c r="F169" s="153">
        <v>1773.1874999999998</v>
      </c>
      <c r="G169" s="152">
        <v>587.25</v>
      </c>
      <c r="H169" s="152">
        <v>582.75</v>
      </c>
      <c r="I169" s="162">
        <f t="shared" si="43"/>
        <v>0.9923371647509579</v>
      </c>
      <c r="J169" s="152">
        <v>23.25</v>
      </c>
      <c r="K169" s="162">
        <f t="shared" si="44"/>
        <v>3.9591315453384422E-2</v>
      </c>
      <c r="L169" s="153">
        <v>94.57</v>
      </c>
      <c r="M169" s="163">
        <f t="shared" si="45"/>
        <v>1.0319284802043422</v>
      </c>
      <c r="N169" s="153">
        <v>1773.1874999999998</v>
      </c>
      <c r="O169" s="152">
        <v>0</v>
      </c>
      <c r="P169" s="154">
        <v>0</v>
      </c>
      <c r="Q169" s="253">
        <v>0</v>
      </c>
      <c r="R169" s="152">
        <v>18.75</v>
      </c>
      <c r="S169" s="154">
        <v>3.1928480204342274E-2</v>
      </c>
      <c r="T169" s="152" t="s">
        <v>577</v>
      </c>
      <c r="U169" s="152" t="s">
        <v>656</v>
      </c>
      <c r="V169" s="152"/>
      <c r="W169" s="158">
        <v>1</v>
      </c>
      <c r="X169" s="158" t="s">
        <v>703</v>
      </c>
    </row>
    <row r="170" spans="2:24">
      <c r="B170" s="844"/>
      <c r="C170" s="814"/>
      <c r="D170" s="161">
        <v>4</v>
      </c>
      <c r="E170" s="152" t="s">
        <v>534</v>
      </c>
      <c r="F170" s="153">
        <v>1564.7616000000012</v>
      </c>
      <c r="G170" s="152">
        <v>653.1</v>
      </c>
      <c r="H170" s="152">
        <v>642.77</v>
      </c>
      <c r="I170" s="162">
        <f t="shared" si="43"/>
        <v>0.98418312662685647</v>
      </c>
      <c r="J170" s="152">
        <v>22.57</v>
      </c>
      <c r="K170" s="162">
        <f t="shared" si="44"/>
        <v>3.4558260603276679E-2</v>
      </c>
      <c r="L170" s="153">
        <v>127.84</v>
      </c>
      <c r="M170" s="163">
        <f t="shared" si="45"/>
        <v>1.0187413872301332</v>
      </c>
      <c r="N170" s="153">
        <v>1564.7616000000012</v>
      </c>
      <c r="O170" s="152">
        <v>0</v>
      </c>
      <c r="P170" s="154">
        <v>0</v>
      </c>
      <c r="Q170" s="253">
        <v>0</v>
      </c>
      <c r="R170" s="152">
        <v>12.240000000000009</v>
      </c>
      <c r="S170" s="154">
        <v>1.8741387230133223E-2</v>
      </c>
      <c r="T170" s="152" t="s">
        <v>577</v>
      </c>
      <c r="U170" s="152" t="s">
        <v>656</v>
      </c>
      <c r="V170" s="152"/>
      <c r="W170" s="158">
        <v>1</v>
      </c>
      <c r="X170" s="158" t="s">
        <v>371</v>
      </c>
    </row>
    <row r="171" spans="2:24">
      <c r="B171" s="844"/>
      <c r="C171" s="814"/>
      <c r="D171" s="161">
        <v>5</v>
      </c>
      <c r="E171" s="152" t="s">
        <v>664</v>
      </c>
      <c r="F171" s="153">
        <v>1540.3208999999988</v>
      </c>
      <c r="G171" s="152">
        <v>186.68</v>
      </c>
      <c r="H171" s="152">
        <v>186.63</v>
      </c>
      <c r="I171" s="162">
        <f t="shared" si="43"/>
        <v>0.99973216198842929</v>
      </c>
      <c r="J171" s="152">
        <v>8.1199999999999992</v>
      </c>
      <c r="K171" s="162">
        <f t="shared" si="44"/>
        <v>4.3496893079065777E-2</v>
      </c>
      <c r="L171" s="153">
        <v>190.87</v>
      </c>
      <c r="M171" s="163">
        <f t="shared" si="45"/>
        <v>1.0432290550674952</v>
      </c>
      <c r="N171" s="153">
        <v>1540.3208999999988</v>
      </c>
      <c r="O171" s="152">
        <v>0</v>
      </c>
      <c r="P171" s="154">
        <v>0</v>
      </c>
      <c r="Q171" s="253">
        <v>0</v>
      </c>
      <c r="R171" s="152">
        <v>8.0699999999999932</v>
      </c>
      <c r="S171" s="154">
        <v>4.3229055067495144E-2</v>
      </c>
      <c r="T171" s="152" t="s">
        <v>577</v>
      </c>
      <c r="U171" s="152" t="s">
        <v>656</v>
      </c>
      <c r="V171" s="152"/>
      <c r="W171" s="158">
        <v>1</v>
      </c>
      <c r="X171" s="158" t="s">
        <v>666</v>
      </c>
    </row>
    <row r="172" spans="2:24">
      <c r="B172" s="844"/>
      <c r="C172" s="814"/>
      <c r="D172" s="161">
        <v>6</v>
      </c>
      <c r="E172" s="152" t="s">
        <v>433</v>
      </c>
      <c r="F172" s="153">
        <v>1333.5075000000029</v>
      </c>
      <c r="G172" s="152">
        <v>175.66</v>
      </c>
      <c r="H172" s="152">
        <v>180.49</v>
      </c>
      <c r="I172" s="162">
        <f t="shared" si="43"/>
        <v>1.0274962996698167</v>
      </c>
      <c r="J172" s="152">
        <v>3.9</v>
      </c>
      <c r="K172" s="162">
        <f t="shared" si="44"/>
        <v>2.2201981099851987E-2</v>
      </c>
      <c r="L172" s="153">
        <v>152.75</v>
      </c>
      <c r="M172" s="163">
        <f t="shared" si="45"/>
        <v>1.0496982807696689</v>
      </c>
      <c r="N172" s="153">
        <v>1333.5075000000029</v>
      </c>
      <c r="O172" s="152">
        <v>0</v>
      </c>
      <c r="P172" s="154">
        <v>0</v>
      </c>
      <c r="Q172" s="253">
        <v>0</v>
      </c>
      <c r="R172" s="152">
        <v>8.7300000000000182</v>
      </c>
      <c r="S172" s="154">
        <v>4.9698280769668784E-2</v>
      </c>
      <c r="T172" s="152" t="s">
        <v>577</v>
      </c>
      <c r="U172" s="152" t="s">
        <v>656</v>
      </c>
      <c r="V172" s="152"/>
      <c r="W172" s="158">
        <v>1</v>
      </c>
      <c r="X172" s="158" t="s">
        <v>437</v>
      </c>
    </row>
    <row r="173" spans="2:24">
      <c r="B173" s="844"/>
      <c r="C173" s="814"/>
      <c r="D173" s="161">
        <v>7</v>
      </c>
      <c r="E173" s="152" t="s">
        <v>717</v>
      </c>
      <c r="F173" s="153">
        <v>1099.5599999999993</v>
      </c>
      <c r="G173" s="152">
        <v>48.43</v>
      </c>
      <c r="H173" s="152">
        <v>48.33</v>
      </c>
      <c r="I173" s="162">
        <f t="shared" si="43"/>
        <v>0.99793516415444972</v>
      </c>
      <c r="J173" s="152">
        <v>2.5</v>
      </c>
      <c r="K173" s="162">
        <f t="shared" si="44"/>
        <v>5.1620896138756971E-2</v>
      </c>
      <c r="L173" s="153">
        <v>458.15</v>
      </c>
      <c r="M173" s="163">
        <f t="shared" si="45"/>
        <v>1.0495560602932066</v>
      </c>
      <c r="N173" s="153">
        <v>1099.5599999999993</v>
      </c>
      <c r="O173" s="152">
        <v>0</v>
      </c>
      <c r="P173" s="154">
        <v>0</v>
      </c>
      <c r="Q173" s="253">
        <v>0</v>
      </c>
      <c r="R173" s="152">
        <v>2.3999999999999986</v>
      </c>
      <c r="S173" s="154">
        <v>4.9556060293206659E-2</v>
      </c>
      <c r="T173" s="152" t="s">
        <v>577</v>
      </c>
      <c r="U173" s="152" t="s">
        <v>656</v>
      </c>
      <c r="V173" s="152"/>
      <c r="W173" s="158">
        <v>1</v>
      </c>
      <c r="X173" s="158" t="s">
        <v>719</v>
      </c>
    </row>
    <row r="174" spans="2:24">
      <c r="B174" s="844"/>
      <c r="C174" s="814"/>
      <c r="D174" s="161">
        <v>8</v>
      </c>
      <c r="E174" s="152" t="s">
        <v>702</v>
      </c>
      <c r="F174" s="153">
        <v>948.93149999999741</v>
      </c>
      <c r="G174" s="152">
        <v>254.47</v>
      </c>
      <c r="H174" s="152">
        <v>241.92</v>
      </c>
      <c r="I174" s="162">
        <f t="shared" si="43"/>
        <v>0.9506818092505992</v>
      </c>
      <c r="J174" s="152">
        <v>27</v>
      </c>
      <c r="K174" s="162">
        <f t="shared" si="44"/>
        <v>0.10610288049671868</v>
      </c>
      <c r="L174" s="153">
        <v>65.67</v>
      </c>
      <c r="M174" s="163">
        <f t="shared" si="45"/>
        <v>1.0567846897473179</v>
      </c>
      <c r="N174" s="153">
        <v>948.93149999999741</v>
      </c>
      <c r="O174" s="152">
        <v>0</v>
      </c>
      <c r="P174" s="154">
        <v>0</v>
      </c>
      <c r="Q174" s="253">
        <v>0</v>
      </c>
      <c r="R174" s="152">
        <v>14.44999999999996</v>
      </c>
      <c r="S174" s="154">
        <v>5.6784689747317797E-2</v>
      </c>
      <c r="T174" s="152" t="s">
        <v>577</v>
      </c>
      <c r="U174" s="152" t="s">
        <v>656</v>
      </c>
      <c r="V174" s="152"/>
      <c r="W174" s="158">
        <v>1</v>
      </c>
      <c r="X174" s="158" t="s">
        <v>703</v>
      </c>
    </row>
    <row r="175" spans="2:24">
      <c r="B175" s="844"/>
      <c r="C175" s="814"/>
      <c r="D175" s="161">
        <v>9</v>
      </c>
      <c r="E175" s="152" t="s">
        <v>440</v>
      </c>
      <c r="F175" s="153">
        <v>920.78560000000618</v>
      </c>
      <c r="G175" s="152">
        <v>207.39</v>
      </c>
      <c r="H175" s="152">
        <v>207.62</v>
      </c>
      <c r="I175" s="162">
        <f t="shared" si="43"/>
        <v>1.0011090216500313</v>
      </c>
      <c r="J175" s="152">
        <v>1.29</v>
      </c>
      <c r="K175" s="162">
        <f t="shared" si="44"/>
        <v>6.2201649066975272E-3</v>
      </c>
      <c r="L175" s="153">
        <v>605.78</v>
      </c>
      <c r="M175" s="163">
        <f t="shared" si="45"/>
        <v>1.0073291865567289</v>
      </c>
      <c r="N175" s="153">
        <v>920.78560000000618</v>
      </c>
      <c r="O175" s="152">
        <v>0</v>
      </c>
      <c r="P175" s="154">
        <v>0</v>
      </c>
      <c r="Q175" s="253">
        <v>0</v>
      </c>
      <c r="R175" s="152">
        <v>1.5200000000000102</v>
      </c>
      <c r="S175" s="154">
        <v>7.3291865567289179E-3</v>
      </c>
      <c r="T175" s="152" t="s">
        <v>577</v>
      </c>
      <c r="U175" s="152" t="s">
        <v>220</v>
      </c>
      <c r="V175" s="152" t="s">
        <v>384</v>
      </c>
      <c r="W175" s="158">
        <v>1</v>
      </c>
      <c r="X175" s="158" t="s">
        <v>375</v>
      </c>
    </row>
    <row r="176" spans="2:24">
      <c r="B176" s="845"/>
      <c r="C176" s="815"/>
      <c r="D176" s="161">
        <v>10</v>
      </c>
      <c r="E176" s="152" t="s">
        <v>365</v>
      </c>
      <c r="F176" s="153">
        <v>912.27240000000324</v>
      </c>
      <c r="G176" s="152">
        <v>1842.84</v>
      </c>
      <c r="H176" s="152">
        <v>1816.02</v>
      </c>
      <c r="I176" s="162">
        <f t="shared" si="43"/>
        <v>0.98544637624536047</v>
      </c>
      <c r="J176" s="152">
        <v>49.98</v>
      </c>
      <c r="K176" s="162">
        <f t="shared" si="44"/>
        <v>2.7121182522628118E-2</v>
      </c>
      <c r="L176" s="153">
        <v>39.39</v>
      </c>
      <c r="M176" s="163">
        <f t="shared" si="45"/>
        <v>1.0125675587679885</v>
      </c>
      <c r="N176" s="153">
        <v>912.27240000000324</v>
      </c>
      <c r="O176" s="152">
        <v>0</v>
      </c>
      <c r="P176" s="154">
        <v>0</v>
      </c>
      <c r="Q176" s="253">
        <v>0</v>
      </c>
      <c r="R176" s="152">
        <v>23.160000000000082</v>
      </c>
      <c r="S176" s="154">
        <v>1.2567558767988584E-2</v>
      </c>
      <c r="T176" s="152" t="s">
        <v>577</v>
      </c>
      <c r="U176" s="152" t="s">
        <v>220</v>
      </c>
      <c r="V176" s="152" t="s">
        <v>384</v>
      </c>
      <c r="W176" s="158">
        <v>1</v>
      </c>
      <c r="X176" s="158" t="s">
        <v>371</v>
      </c>
    </row>
    <row r="177" spans="2:24">
      <c r="B177" s="810">
        <f t="shared" ref="B177" si="54">B167+1</f>
        <v>45975</v>
      </c>
      <c r="C177" s="813" t="str">
        <f t="shared" ref="C177" si="55">CHOOSE(WEEKDAY(B177,2),"一","二","三","四","五","六","日")</f>
        <v>五</v>
      </c>
      <c r="D177" s="161">
        <v>1</v>
      </c>
      <c r="E177" s="152" t="s">
        <v>364</v>
      </c>
      <c r="F177" s="153">
        <v>3014.9435000000067</v>
      </c>
      <c r="G177" s="152">
        <v>552.05999999999995</v>
      </c>
      <c r="H177" s="152">
        <v>538.77</v>
      </c>
      <c r="I177" s="162">
        <f t="shared" si="43"/>
        <v>0.97592652972502991</v>
      </c>
      <c r="J177" s="152">
        <v>33.74</v>
      </c>
      <c r="K177" s="162">
        <f t="shared" si="44"/>
        <v>6.1116545303046776E-2</v>
      </c>
      <c r="L177" s="153">
        <v>147.43</v>
      </c>
      <c r="M177" s="163">
        <f t="shared" si="45"/>
        <v>1.0370430750280768</v>
      </c>
      <c r="N177" s="153">
        <v>3014.9435000000067</v>
      </c>
      <c r="O177" s="152">
        <v>0</v>
      </c>
      <c r="P177" s="154">
        <v>0</v>
      </c>
      <c r="Q177" s="253">
        <v>0</v>
      </c>
      <c r="R177" s="152">
        <v>20.450000000000045</v>
      </c>
      <c r="S177" s="154">
        <v>3.7043075028076744E-2</v>
      </c>
      <c r="T177" s="152" t="s">
        <v>577</v>
      </c>
      <c r="U177" s="152" t="s">
        <v>219</v>
      </c>
      <c r="V177" s="152" t="s">
        <v>383</v>
      </c>
      <c r="W177" s="158">
        <v>1</v>
      </c>
      <c r="X177" s="158" t="s">
        <v>371</v>
      </c>
    </row>
    <row r="178" spans="2:24">
      <c r="B178" s="844"/>
      <c r="C178" s="814"/>
      <c r="D178" s="161">
        <v>2</v>
      </c>
      <c r="E178" s="152" t="s">
        <v>436</v>
      </c>
      <c r="F178" s="153">
        <v>2269.9908000000032</v>
      </c>
      <c r="G178" s="152">
        <v>88.74</v>
      </c>
      <c r="H178" s="152">
        <v>88.86</v>
      </c>
      <c r="I178" s="162">
        <f t="shared" si="43"/>
        <v>1.0013522650439486</v>
      </c>
      <c r="J178" s="152">
        <v>5.2</v>
      </c>
      <c r="K178" s="162">
        <f t="shared" si="44"/>
        <v>5.8598151904439941E-2</v>
      </c>
      <c r="L178" s="153">
        <v>426.69</v>
      </c>
      <c r="M178" s="163">
        <f t="shared" si="45"/>
        <v>1.0599504169483887</v>
      </c>
      <c r="N178" s="153">
        <v>2269.9908000000032</v>
      </c>
      <c r="O178" s="152">
        <v>0</v>
      </c>
      <c r="P178" s="154">
        <v>0</v>
      </c>
      <c r="Q178" s="253">
        <v>0</v>
      </c>
      <c r="R178" s="152">
        <v>5.3200000000000074</v>
      </c>
      <c r="S178" s="154">
        <v>5.9950416948388638E-2</v>
      </c>
      <c r="T178" s="152" t="s">
        <v>577</v>
      </c>
      <c r="U178" s="152" t="s">
        <v>656</v>
      </c>
      <c r="V178" s="152"/>
      <c r="W178" s="158">
        <v>1</v>
      </c>
      <c r="X178" s="158" t="s">
        <v>437</v>
      </c>
    </row>
    <row r="179" spans="2:24">
      <c r="B179" s="844"/>
      <c r="C179" s="814"/>
      <c r="D179" s="161">
        <v>3</v>
      </c>
      <c r="E179" s="152" t="s">
        <v>585</v>
      </c>
      <c r="F179" s="153">
        <v>1530.6239000000007</v>
      </c>
      <c r="G179" s="152">
        <v>36.85</v>
      </c>
      <c r="H179" s="152">
        <v>36</v>
      </c>
      <c r="I179" s="162">
        <f t="shared" si="43"/>
        <v>0.97693351424694708</v>
      </c>
      <c r="J179" s="152">
        <v>3.06</v>
      </c>
      <c r="K179" s="162">
        <f t="shared" si="44"/>
        <v>8.3039348710990502E-2</v>
      </c>
      <c r="L179" s="153">
        <v>692.59</v>
      </c>
      <c r="M179" s="163">
        <f t="shared" si="45"/>
        <v>1.0599728629579377</v>
      </c>
      <c r="N179" s="153">
        <v>1530.6239000000007</v>
      </c>
      <c r="O179" s="152">
        <v>0</v>
      </c>
      <c r="P179" s="154">
        <v>0</v>
      </c>
      <c r="Q179" s="253">
        <v>0</v>
      </c>
      <c r="R179" s="152">
        <v>2.2100000000000009</v>
      </c>
      <c r="S179" s="154">
        <v>5.9972862957937606E-2</v>
      </c>
      <c r="T179" s="152" t="s">
        <v>577</v>
      </c>
      <c r="U179" s="152" t="s">
        <v>656</v>
      </c>
      <c r="V179" s="152"/>
      <c r="W179" s="158">
        <v>1</v>
      </c>
      <c r="X179" s="158" t="s">
        <v>583</v>
      </c>
    </row>
    <row r="180" spans="2:24">
      <c r="B180" s="844"/>
      <c r="C180" s="814"/>
      <c r="D180" s="161">
        <v>4</v>
      </c>
      <c r="E180" s="152" t="s">
        <v>535</v>
      </c>
      <c r="F180" s="153">
        <v>1517.7960000000044</v>
      </c>
      <c r="G180" s="152">
        <v>134.35</v>
      </c>
      <c r="H180" s="152">
        <v>135.30000000000001</v>
      </c>
      <c r="I180" s="162">
        <f t="shared" si="43"/>
        <v>1.0070710829921847</v>
      </c>
      <c r="J180" s="152">
        <v>4.75</v>
      </c>
      <c r="K180" s="162">
        <f t="shared" si="44"/>
        <v>3.5355414960922961E-2</v>
      </c>
      <c r="L180" s="153">
        <v>266.27999999999997</v>
      </c>
      <c r="M180" s="163">
        <f t="shared" si="45"/>
        <v>1.0424264979531077</v>
      </c>
      <c r="N180" s="153">
        <v>1517.7960000000044</v>
      </c>
      <c r="O180" s="152">
        <v>0</v>
      </c>
      <c r="P180" s="154">
        <v>0</v>
      </c>
      <c r="Q180" s="253">
        <v>0</v>
      </c>
      <c r="R180" s="152">
        <v>5.7000000000000171</v>
      </c>
      <c r="S180" s="154">
        <v>4.2426497953107684E-2</v>
      </c>
      <c r="T180" s="152" t="s">
        <v>577</v>
      </c>
      <c r="U180" s="152" t="s">
        <v>656</v>
      </c>
      <c r="V180" s="152"/>
      <c r="W180" s="158">
        <v>1</v>
      </c>
      <c r="X180" s="158" t="s">
        <v>536</v>
      </c>
    </row>
    <row r="181" spans="2:24">
      <c r="B181" s="844"/>
      <c r="C181" s="814"/>
      <c r="D181" s="161">
        <v>5</v>
      </c>
      <c r="E181" s="152" t="s">
        <v>665</v>
      </c>
      <c r="F181" s="153">
        <v>1354.7551999999998</v>
      </c>
      <c r="G181" s="152">
        <v>58.08</v>
      </c>
      <c r="H181" s="152">
        <v>57.36</v>
      </c>
      <c r="I181" s="162">
        <f t="shared" si="43"/>
        <v>0.98760330578512401</v>
      </c>
      <c r="J181" s="152">
        <v>4.4000000000000004</v>
      </c>
      <c r="K181" s="162">
        <f t="shared" si="44"/>
        <v>7.575757575757576E-2</v>
      </c>
      <c r="L181" s="153">
        <v>368.14</v>
      </c>
      <c r="M181" s="163">
        <f t="shared" si="45"/>
        <v>1.0633608815426998</v>
      </c>
      <c r="N181" s="153">
        <v>1354.7551999999998</v>
      </c>
      <c r="O181" s="152">
        <v>0</v>
      </c>
      <c r="P181" s="154">
        <v>0</v>
      </c>
      <c r="Q181" s="253">
        <v>0</v>
      </c>
      <c r="R181" s="152">
        <v>3.6799999999999997</v>
      </c>
      <c r="S181" s="154">
        <v>6.3360881542699726E-2</v>
      </c>
      <c r="T181" s="152" t="s">
        <v>577</v>
      </c>
      <c r="U181" s="152" t="s">
        <v>656</v>
      </c>
      <c r="V181" s="152"/>
      <c r="W181" s="158">
        <v>1</v>
      </c>
      <c r="X181" s="158" t="s">
        <v>667</v>
      </c>
    </row>
    <row r="182" spans="2:24">
      <c r="B182" s="844"/>
      <c r="C182" s="814"/>
      <c r="D182" s="161">
        <v>6</v>
      </c>
      <c r="E182" s="152" t="s">
        <v>534</v>
      </c>
      <c r="F182" s="153">
        <v>1148.0032000000024</v>
      </c>
      <c r="G182" s="152">
        <v>482.75</v>
      </c>
      <c r="H182" s="152">
        <v>476.18</v>
      </c>
      <c r="I182" s="162">
        <f t="shared" si="43"/>
        <v>0.98639047125841539</v>
      </c>
      <c r="J182" s="152">
        <v>15.55</v>
      </c>
      <c r="K182" s="162">
        <f t="shared" si="44"/>
        <v>3.2211289487312278E-2</v>
      </c>
      <c r="L182" s="153">
        <v>127.84</v>
      </c>
      <c r="M182" s="163">
        <f t="shared" si="45"/>
        <v>1.0186017607457276</v>
      </c>
      <c r="N182" s="153">
        <v>1148.0032000000024</v>
      </c>
      <c r="O182" s="152">
        <v>0</v>
      </c>
      <c r="P182" s="154">
        <v>0</v>
      </c>
      <c r="Q182" s="253">
        <v>0</v>
      </c>
      <c r="R182" s="152">
        <v>8.9800000000000182</v>
      </c>
      <c r="S182" s="154">
        <v>1.8601760745727641E-2</v>
      </c>
      <c r="T182" s="152" t="s">
        <v>577</v>
      </c>
      <c r="U182" s="152" t="s">
        <v>656</v>
      </c>
      <c r="V182" s="152"/>
      <c r="W182" s="158">
        <v>1</v>
      </c>
      <c r="X182" s="158" t="s">
        <v>371</v>
      </c>
    </row>
    <row r="183" spans="2:24">
      <c r="B183" s="844"/>
      <c r="C183" s="814"/>
      <c r="D183" s="161">
        <v>7</v>
      </c>
      <c r="E183" s="152" t="s">
        <v>704</v>
      </c>
      <c r="F183" s="153">
        <v>1142.4056000000037</v>
      </c>
      <c r="G183" s="152">
        <v>488.4</v>
      </c>
      <c r="H183" s="152">
        <v>477.98</v>
      </c>
      <c r="I183" s="162">
        <f t="shared" si="43"/>
        <v>0.9786650286650288</v>
      </c>
      <c r="J183" s="152">
        <v>22.5</v>
      </c>
      <c r="K183" s="162">
        <f t="shared" si="44"/>
        <v>4.6068796068796068E-2</v>
      </c>
      <c r="L183" s="153">
        <v>94.57</v>
      </c>
      <c r="M183" s="163">
        <f t="shared" si="45"/>
        <v>1.0247338247338249</v>
      </c>
      <c r="N183" s="153">
        <v>1142.4056000000037</v>
      </c>
      <c r="O183" s="152">
        <v>0</v>
      </c>
      <c r="P183" s="154">
        <v>0</v>
      </c>
      <c r="Q183" s="253">
        <v>0</v>
      </c>
      <c r="R183" s="152">
        <v>12.080000000000041</v>
      </c>
      <c r="S183" s="154">
        <v>2.4733824733824818E-2</v>
      </c>
      <c r="T183" s="152" t="s">
        <v>577</v>
      </c>
      <c r="U183" s="152" t="s">
        <v>656</v>
      </c>
      <c r="V183" s="152"/>
      <c r="W183" s="158">
        <v>1</v>
      </c>
      <c r="X183" s="158" t="s">
        <v>703</v>
      </c>
    </row>
    <row r="184" spans="2:24">
      <c r="B184" s="844"/>
      <c r="C184" s="814"/>
      <c r="D184" s="161">
        <v>8</v>
      </c>
      <c r="E184" s="152" t="s">
        <v>439</v>
      </c>
      <c r="F184" s="153">
        <v>1037.7839999999992</v>
      </c>
      <c r="G184" s="152">
        <v>44</v>
      </c>
      <c r="H184" s="152">
        <v>43.75</v>
      </c>
      <c r="I184" s="162">
        <f t="shared" si="43"/>
        <v>0.99431818181818177</v>
      </c>
      <c r="J184" s="152">
        <v>1.9</v>
      </c>
      <c r="K184" s="162">
        <f t="shared" si="44"/>
        <v>4.3181818181818182E-2</v>
      </c>
      <c r="L184" s="153">
        <v>628.96</v>
      </c>
      <c r="M184" s="163">
        <f t="shared" si="45"/>
        <v>1.0374999999999999</v>
      </c>
      <c r="N184" s="153">
        <v>1037.7839999999992</v>
      </c>
      <c r="O184" s="152">
        <v>0</v>
      </c>
      <c r="P184" s="154">
        <v>0</v>
      </c>
      <c r="Q184" s="253">
        <v>0</v>
      </c>
      <c r="R184" s="152">
        <v>1.6499999999999986</v>
      </c>
      <c r="S184" s="154">
        <v>3.7499999999999971E-2</v>
      </c>
      <c r="T184" s="152" t="s">
        <v>577</v>
      </c>
      <c r="U184" s="152" t="s">
        <v>656</v>
      </c>
      <c r="V184" s="152"/>
      <c r="W184" s="158">
        <v>1</v>
      </c>
      <c r="X184" s="158" t="s">
        <v>409</v>
      </c>
    </row>
    <row r="185" spans="2:24">
      <c r="B185" s="844"/>
      <c r="C185" s="814"/>
      <c r="D185" s="161">
        <v>9</v>
      </c>
      <c r="E185" s="152" t="s">
        <v>366</v>
      </c>
      <c r="F185" s="153">
        <v>936.73480000000018</v>
      </c>
      <c r="G185" s="152">
        <v>254.1</v>
      </c>
      <c r="H185" s="152">
        <v>231.74</v>
      </c>
      <c r="I185" s="162">
        <f t="shared" si="43"/>
        <v>0.91200314836678475</v>
      </c>
      <c r="J185" s="152">
        <v>35.700000000000003</v>
      </c>
      <c r="K185" s="162">
        <f t="shared" si="44"/>
        <v>0.14049586776859505</v>
      </c>
      <c r="L185" s="153">
        <v>70.22</v>
      </c>
      <c r="M185" s="163">
        <f t="shared" si="45"/>
        <v>1.0524990161353798</v>
      </c>
      <c r="N185" s="153">
        <v>936.73480000000018</v>
      </c>
      <c r="O185" s="152">
        <v>0</v>
      </c>
      <c r="P185" s="154">
        <v>0</v>
      </c>
      <c r="Q185" s="253">
        <v>0</v>
      </c>
      <c r="R185" s="152">
        <v>13.340000000000003</v>
      </c>
      <c r="S185" s="154">
        <v>5.2499016135379786E-2</v>
      </c>
      <c r="T185" s="152" t="s">
        <v>577</v>
      </c>
      <c r="U185" s="152" t="s">
        <v>656</v>
      </c>
      <c r="V185" s="152"/>
      <c r="W185" s="158">
        <v>1</v>
      </c>
      <c r="X185" s="158" t="s">
        <v>379</v>
      </c>
    </row>
    <row r="186" spans="2:24">
      <c r="B186" s="845"/>
      <c r="C186" s="815"/>
      <c r="D186" s="161">
        <v>10</v>
      </c>
      <c r="E186" s="152" t="s">
        <v>717</v>
      </c>
      <c r="F186" s="153">
        <v>911.71850000000086</v>
      </c>
      <c r="G186" s="152">
        <v>38.549999999999997</v>
      </c>
      <c r="H186" s="152">
        <v>38.54</v>
      </c>
      <c r="I186" s="162">
        <f t="shared" si="43"/>
        <v>0.99974059662775616</v>
      </c>
      <c r="J186" s="152">
        <v>2</v>
      </c>
      <c r="K186" s="162">
        <f t="shared" si="44"/>
        <v>5.1880674448767837E-2</v>
      </c>
      <c r="L186" s="153">
        <v>458.15</v>
      </c>
      <c r="M186" s="163">
        <f t="shared" si="45"/>
        <v>1.051621271076524</v>
      </c>
      <c r="N186" s="153">
        <v>911.71850000000086</v>
      </c>
      <c r="O186" s="152">
        <v>0</v>
      </c>
      <c r="P186" s="154">
        <v>0</v>
      </c>
      <c r="Q186" s="253">
        <v>0</v>
      </c>
      <c r="R186" s="152">
        <v>1.990000000000002</v>
      </c>
      <c r="S186" s="154">
        <v>5.1621271076524047E-2</v>
      </c>
      <c r="T186" s="152" t="s">
        <v>577</v>
      </c>
      <c r="U186" s="152" t="s">
        <v>656</v>
      </c>
      <c r="V186" s="152"/>
      <c r="W186" s="158">
        <v>1</v>
      </c>
      <c r="X186" s="158" t="s">
        <v>719</v>
      </c>
    </row>
    <row r="187" spans="2:24">
      <c r="B187" s="810">
        <f t="shared" ref="B187" si="56">B177+1</f>
        <v>45976</v>
      </c>
      <c r="C187" s="813" t="str">
        <f t="shared" ref="C187" si="57">CHOOSE(WEEKDAY(B187,2),"一","二","三","四","五","六","日")</f>
        <v>六</v>
      </c>
      <c r="D187" s="161">
        <v>1</v>
      </c>
      <c r="E187" s="152" t="s">
        <v>436</v>
      </c>
      <c r="F187" s="153">
        <v>2491.8695999999954</v>
      </c>
      <c r="G187" s="152">
        <v>95.17</v>
      </c>
      <c r="H187" s="152">
        <v>94.21</v>
      </c>
      <c r="I187" s="162">
        <f t="shared" si="43"/>
        <v>0.98991278764316482</v>
      </c>
      <c r="J187" s="152">
        <v>6.8</v>
      </c>
      <c r="K187" s="162">
        <f t="shared" si="44"/>
        <v>7.1451087527582224E-2</v>
      </c>
      <c r="L187" s="153">
        <v>426.69</v>
      </c>
      <c r="M187" s="163">
        <f t="shared" si="45"/>
        <v>1.061363875170747</v>
      </c>
      <c r="N187" s="153">
        <v>2491.8695999999954</v>
      </c>
      <c r="O187" s="152">
        <v>0</v>
      </c>
      <c r="P187" s="154">
        <v>0</v>
      </c>
      <c r="Q187" s="253">
        <v>0</v>
      </c>
      <c r="R187" s="152">
        <v>5.8399999999999892</v>
      </c>
      <c r="S187" s="154">
        <v>6.136387517074697E-2</v>
      </c>
      <c r="T187" s="152" t="s">
        <v>577</v>
      </c>
      <c r="U187" s="152" t="s">
        <v>656</v>
      </c>
      <c r="V187" s="152"/>
      <c r="W187" s="158">
        <v>1</v>
      </c>
      <c r="X187" s="158" t="s">
        <v>437</v>
      </c>
    </row>
    <row r="188" spans="2:24">
      <c r="B188" s="844"/>
      <c r="C188" s="814"/>
      <c r="D188" s="161">
        <v>2</v>
      </c>
      <c r="E188" s="152" t="s">
        <v>440</v>
      </c>
      <c r="F188" s="153">
        <v>1393.2940000000069</v>
      </c>
      <c r="G188" s="152">
        <v>162.28</v>
      </c>
      <c r="H188" s="152">
        <v>162.86000000000001</v>
      </c>
      <c r="I188" s="162">
        <f t="shared" si="43"/>
        <v>1.0035740695094899</v>
      </c>
      <c r="J188" s="152">
        <v>1.72</v>
      </c>
      <c r="K188" s="162">
        <f t="shared" si="44"/>
        <v>1.059896475228001E-2</v>
      </c>
      <c r="L188" s="153">
        <v>605.78</v>
      </c>
      <c r="M188" s="163">
        <f t="shared" si="45"/>
        <v>1.0141730342617699</v>
      </c>
      <c r="N188" s="153">
        <v>1393.2940000000069</v>
      </c>
      <c r="O188" s="152">
        <v>0</v>
      </c>
      <c r="P188" s="154">
        <v>0</v>
      </c>
      <c r="Q188" s="253">
        <v>0</v>
      </c>
      <c r="R188" s="152">
        <v>2.3000000000000114</v>
      </c>
      <c r="S188" s="154">
        <v>1.417303426176985E-2</v>
      </c>
      <c r="T188" s="152" t="s">
        <v>577</v>
      </c>
      <c r="U188" s="152" t="s">
        <v>220</v>
      </c>
      <c r="V188" s="152" t="s">
        <v>384</v>
      </c>
      <c r="W188" s="158">
        <v>1</v>
      </c>
      <c r="X188" s="158" t="s">
        <v>375</v>
      </c>
    </row>
    <row r="189" spans="2:24">
      <c r="B189" s="844"/>
      <c r="C189" s="814"/>
      <c r="D189" s="161">
        <v>3</v>
      </c>
      <c r="E189" s="152" t="s">
        <v>534</v>
      </c>
      <c r="F189" s="153">
        <v>1370.4448000000036</v>
      </c>
      <c r="G189" s="152">
        <v>481.09</v>
      </c>
      <c r="H189" s="152">
        <v>477.45</v>
      </c>
      <c r="I189" s="162">
        <f t="shared" si="43"/>
        <v>0.99243384813652336</v>
      </c>
      <c r="J189" s="152">
        <v>14.36</v>
      </c>
      <c r="K189" s="162">
        <f t="shared" si="44"/>
        <v>2.9848884824045397E-2</v>
      </c>
      <c r="L189" s="153">
        <v>127.84</v>
      </c>
      <c r="M189" s="163">
        <f t="shared" si="45"/>
        <v>1.0222827329605688</v>
      </c>
      <c r="N189" s="153">
        <v>1370.4448000000036</v>
      </c>
      <c r="O189" s="152">
        <v>0</v>
      </c>
      <c r="P189" s="154">
        <v>0</v>
      </c>
      <c r="Q189" s="253">
        <v>0</v>
      </c>
      <c r="R189" s="152">
        <v>10.720000000000027</v>
      </c>
      <c r="S189" s="154">
        <v>2.2282732960568766E-2</v>
      </c>
      <c r="T189" s="152" t="s">
        <v>577</v>
      </c>
      <c r="U189" s="152" t="s">
        <v>656</v>
      </c>
      <c r="V189" s="152"/>
      <c r="W189" s="158">
        <v>1</v>
      </c>
      <c r="X189" s="158" t="s">
        <v>371</v>
      </c>
    </row>
    <row r="190" spans="2:24">
      <c r="B190" s="844"/>
      <c r="C190" s="814"/>
      <c r="D190" s="161">
        <v>4</v>
      </c>
      <c r="E190" s="152" t="s">
        <v>585</v>
      </c>
      <c r="F190" s="153">
        <v>1322.8468999999977</v>
      </c>
      <c r="G190" s="152">
        <v>36.76</v>
      </c>
      <c r="H190" s="152">
        <v>36.869999999999997</v>
      </c>
      <c r="I190" s="162">
        <f t="shared" si="43"/>
        <v>1.0029923830250271</v>
      </c>
      <c r="J190" s="152">
        <v>1.8</v>
      </c>
      <c r="K190" s="162">
        <f t="shared" si="44"/>
        <v>4.8966267682263337E-2</v>
      </c>
      <c r="L190" s="153">
        <v>692.59</v>
      </c>
      <c r="M190" s="163">
        <f t="shared" si="45"/>
        <v>1.0519586507072904</v>
      </c>
      <c r="N190" s="153">
        <v>1322.8468999999977</v>
      </c>
      <c r="O190" s="152">
        <v>0</v>
      </c>
      <c r="P190" s="154">
        <v>0</v>
      </c>
      <c r="Q190" s="253">
        <v>0</v>
      </c>
      <c r="R190" s="152">
        <v>1.9099999999999966</v>
      </c>
      <c r="S190" s="154">
        <v>5.1958650707290444E-2</v>
      </c>
      <c r="T190" s="152" t="s">
        <v>577</v>
      </c>
      <c r="U190" s="152" t="s">
        <v>656</v>
      </c>
      <c r="V190" s="152"/>
      <c r="W190" s="158">
        <v>1</v>
      </c>
      <c r="X190" s="158" t="s">
        <v>583</v>
      </c>
    </row>
    <row r="191" spans="2:24">
      <c r="B191" s="844"/>
      <c r="C191" s="814"/>
      <c r="D191" s="161">
        <v>5</v>
      </c>
      <c r="E191" s="152" t="s">
        <v>439</v>
      </c>
      <c r="F191" s="153">
        <v>1094.3904000000014</v>
      </c>
      <c r="G191" s="152">
        <v>45.83</v>
      </c>
      <c r="H191" s="152">
        <v>46.43</v>
      </c>
      <c r="I191" s="162">
        <f t="shared" si="43"/>
        <v>1.0130918612262709</v>
      </c>
      <c r="J191" s="152">
        <v>1.1399999999999999</v>
      </c>
      <c r="K191" s="162">
        <f t="shared" si="44"/>
        <v>2.48745363299149E-2</v>
      </c>
      <c r="L191" s="153">
        <v>628.96</v>
      </c>
      <c r="M191" s="163">
        <f t="shared" si="45"/>
        <v>1.0379663975561859</v>
      </c>
      <c r="N191" s="153">
        <v>1094.3904000000014</v>
      </c>
      <c r="O191" s="152">
        <v>0</v>
      </c>
      <c r="P191" s="154">
        <v>0</v>
      </c>
      <c r="Q191" s="253">
        <v>0</v>
      </c>
      <c r="R191" s="152">
        <v>1.740000000000002</v>
      </c>
      <c r="S191" s="154">
        <v>3.796639755618595E-2</v>
      </c>
      <c r="T191" s="152" t="s">
        <v>577</v>
      </c>
      <c r="U191" s="152" t="s">
        <v>656</v>
      </c>
      <c r="V191" s="152"/>
      <c r="W191" s="158">
        <v>1</v>
      </c>
      <c r="X191" s="158" t="s">
        <v>409</v>
      </c>
    </row>
    <row r="192" spans="2:24">
      <c r="B192" s="844"/>
      <c r="C192" s="814"/>
      <c r="D192" s="161">
        <v>6</v>
      </c>
      <c r="E192" s="152" t="s">
        <v>636</v>
      </c>
      <c r="F192" s="153">
        <v>1060.9480000000012</v>
      </c>
      <c r="G192" s="152">
        <v>205.28</v>
      </c>
      <c r="H192" s="152">
        <v>207.08</v>
      </c>
      <c r="I192" s="162">
        <f t="shared" si="43"/>
        <v>1.0087685113016369</v>
      </c>
      <c r="J192" s="152">
        <v>8</v>
      </c>
      <c r="K192" s="162">
        <f t="shared" si="44"/>
        <v>3.8971161340607949E-2</v>
      </c>
      <c r="L192" s="153">
        <v>108.26</v>
      </c>
      <c r="M192" s="163">
        <f t="shared" si="45"/>
        <v>1.0477396726422448</v>
      </c>
      <c r="N192" s="153">
        <v>1060.9480000000012</v>
      </c>
      <c r="O192" s="152">
        <v>0</v>
      </c>
      <c r="P192" s="154">
        <v>0</v>
      </c>
      <c r="Q192" s="253">
        <v>0</v>
      </c>
      <c r="R192" s="152">
        <v>9.8000000000000114</v>
      </c>
      <c r="S192" s="154">
        <v>4.7739672642244796E-2</v>
      </c>
      <c r="T192" s="152" t="s">
        <v>577</v>
      </c>
      <c r="U192" s="152" t="s">
        <v>220</v>
      </c>
      <c r="V192" s="152" t="s">
        <v>384</v>
      </c>
      <c r="W192" s="158">
        <v>1</v>
      </c>
      <c r="X192" s="158" t="s">
        <v>380</v>
      </c>
    </row>
    <row r="193" spans="2:24">
      <c r="B193" s="844"/>
      <c r="C193" s="814"/>
      <c r="D193" s="161">
        <v>7</v>
      </c>
      <c r="E193" s="152" t="s">
        <v>803</v>
      </c>
      <c r="F193" s="153">
        <v>1020.6350000000026</v>
      </c>
      <c r="G193" s="152">
        <v>54.9</v>
      </c>
      <c r="H193" s="152">
        <v>55.13</v>
      </c>
      <c r="I193" s="162">
        <f t="shared" si="43"/>
        <v>1.0041894353369765</v>
      </c>
      <c r="J193" s="152">
        <v>2.52</v>
      </c>
      <c r="K193" s="162">
        <f t="shared" si="44"/>
        <v>4.5901639344262293E-2</v>
      </c>
      <c r="L193" s="153">
        <v>371.14</v>
      </c>
      <c r="M193" s="163">
        <f t="shared" si="45"/>
        <v>1.0500910746812389</v>
      </c>
      <c r="N193" s="153">
        <v>1020.6350000000026</v>
      </c>
      <c r="O193" s="152">
        <v>0</v>
      </c>
      <c r="P193" s="154">
        <v>0</v>
      </c>
      <c r="Q193" s="253">
        <v>0</v>
      </c>
      <c r="R193" s="152">
        <v>2.7500000000000071</v>
      </c>
      <c r="S193" s="154">
        <v>5.0091074681238745E-2</v>
      </c>
      <c r="T193" s="152" t="s">
        <v>577</v>
      </c>
      <c r="U193" s="152" t="s">
        <v>656</v>
      </c>
      <c r="V193" s="152"/>
      <c r="W193" s="158">
        <v>1</v>
      </c>
      <c r="X193" s="158" t="s">
        <v>371</v>
      </c>
    </row>
    <row r="194" spans="2:24">
      <c r="B194" s="844"/>
      <c r="C194" s="814"/>
      <c r="D194" s="161">
        <v>8</v>
      </c>
      <c r="E194" s="152" t="s">
        <v>364</v>
      </c>
      <c r="F194" s="153">
        <v>939.12910000000068</v>
      </c>
      <c r="G194" s="152">
        <v>559.97</v>
      </c>
      <c r="H194" s="152">
        <v>544.46</v>
      </c>
      <c r="I194" s="162">
        <f t="shared" si="43"/>
        <v>0.97230208761183634</v>
      </c>
      <c r="J194" s="152">
        <v>21.88</v>
      </c>
      <c r="K194" s="162">
        <f t="shared" si="44"/>
        <v>3.9073521795810487E-2</v>
      </c>
      <c r="L194" s="153">
        <v>147.43</v>
      </c>
      <c r="M194" s="163">
        <f t="shared" si="45"/>
        <v>1.0113756094076469</v>
      </c>
      <c r="N194" s="153">
        <v>939.12910000000068</v>
      </c>
      <c r="O194" s="152">
        <v>0</v>
      </c>
      <c r="P194" s="154">
        <v>0</v>
      </c>
      <c r="Q194" s="253">
        <v>0</v>
      </c>
      <c r="R194" s="152">
        <v>6.3700000000000045</v>
      </c>
      <c r="S194" s="154">
        <v>1.1375609407646845E-2</v>
      </c>
      <c r="T194" s="152" t="s">
        <v>577</v>
      </c>
      <c r="U194" s="152" t="s">
        <v>219</v>
      </c>
      <c r="V194" s="152" t="s">
        <v>383</v>
      </c>
      <c r="W194" s="158">
        <v>1</v>
      </c>
      <c r="X194" s="158" t="s">
        <v>371</v>
      </c>
    </row>
    <row r="195" spans="2:24">
      <c r="B195" s="844"/>
      <c r="C195" s="814"/>
      <c r="D195" s="161">
        <v>9</v>
      </c>
      <c r="E195" s="152" t="s">
        <v>638</v>
      </c>
      <c r="F195" s="153">
        <v>921.99999999999989</v>
      </c>
      <c r="G195" s="152">
        <v>103.67</v>
      </c>
      <c r="H195" s="152">
        <v>103.62</v>
      </c>
      <c r="I195" s="162">
        <f t="shared" si="43"/>
        <v>0.99951770039548571</v>
      </c>
      <c r="J195" s="152">
        <v>4.66</v>
      </c>
      <c r="K195" s="162">
        <f t="shared" si="44"/>
        <v>4.4950323140735028E-2</v>
      </c>
      <c r="L195" s="153">
        <v>200</v>
      </c>
      <c r="M195" s="163">
        <f t="shared" si="45"/>
        <v>1.0444680235362207</v>
      </c>
      <c r="N195" s="153">
        <v>921.99999999999989</v>
      </c>
      <c r="O195" s="152">
        <v>0</v>
      </c>
      <c r="P195" s="154">
        <v>0</v>
      </c>
      <c r="Q195" s="253">
        <v>0</v>
      </c>
      <c r="R195" s="152">
        <v>4.6099999999999994</v>
      </c>
      <c r="S195" s="154">
        <v>4.4468023536220695E-2</v>
      </c>
      <c r="T195" s="152" t="s">
        <v>577</v>
      </c>
      <c r="U195" s="152" t="s">
        <v>656</v>
      </c>
      <c r="V195" s="152"/>
      <c r="W195" s="158">
        <v>1</v>
      </c>
      <c r="X195" s="158" t="s">
        <v>371</v>
      </c>
    </row>
    <row r="196" spans="2:24">
      <c r="B196" s="845"/>
      <c r="C196" s="815"/>
      <c r="D196" s="161">
        <v>10</v>
      </c>
      <c r="E196" s="152" t="s">
        <v>717</v>
      </c>
      <c r="F196" s="153">
        <v>911.71850000000086</v>
      </c>
      <c r="G196" s="152">
        <v>37.85</v>
      </c>
      <c r="H196" s="152">
        <v>38.090000000000003</v>
      </c>
      <c r="I196" s="162">
        <f t="shared" si="43"/>
        <v>1.0063408190224572</v>
      </c>
      <c r="J196" s="152">
        <v>1.75</v>
      </c>
      <c r="K196" s="162">
        <f t="shared" si="44"/>
        <v>4.6235138705416116E-2</v>
      </c>
      <c r="L196" s="153">
        <v>458.15</v>
      </c>
      <c r="M196" s="163">
        <f t="shared" si="45"/>
        <v>1.0525759577278733</v>
      </c>
      <c r="N196" s="153">
        <v>911.71850000000086</v>
      </c>
      <c r="O196" s="152">
        <v>0</v>
      </c>
      <c r="P196" s="154">
        <v>0</v>
      </c>
      <c r="Q196" s="253">
        <v>0</v>
      </c>
      <c r="R196" s="152">
        <v>1.990000000000002</v>
      </c>
      <c r="S196" s="154">
        <v>5.2575957727873233E-2</v>
      </c>
      <c r="T196" s="152" t="s">
        <v>577</v>
      </c>
      <c r="U196" s="152" t="s">
        <v>656</v>
      </c>
      <c r="V196" s="152"/>
      <c r="W196" s="158">
        <v>1</v>
      </c>
      <c r="X196" s="158" t="s">
        <v>719</v>
      </c>
    </row>
    <row r="197" spans="2:24">
      <c r="B197" s="810">
        <f t="shared" ref="B197" si="58">B187+1</f>
        <v>45977</v>
      </c>
      <c r="C197" s="813" t="str">
        <f t="shared" ref="C197" si="59">CHOOSE(WEEKDAY(B197,2),"一","二","三","四","五","六","日")</f>
        <v>日</v>
      </c>
      <c r="D197" s="161">
        <v>1</v>
      </c>
      <c r="E197" s="152" t="s">
        <v>704</v>
      </c>
      <c r="F197" s="153">
        <v>1593.5045000000021</v>
      </c>
      <c r="G197" s="152">
        <v>638.54999999999995</v>
      </c>
      <c r="H197" s="152">
        <v>632.9</v>
      </c>
      <c r="I197" s="162">
        <f t="shared" si="43"/>
        <v>0.99115182836113069</v>
      </c>
      <c r="J197" s="152">
        <v>22.5</v>
      </c>
      <c r="K197" s="162">
        <f t="shared" si="44"/>
        <v>3.5236081747709661E-2</v>
      </c>
      <c r="L197" s="153">
        <v>94.57</v>
      </c>
      <c r="M197" s="163">
        <f t="shared" si="45"/>
        <v>1.0263879101088405</v>
      </c>
      <c r="N197" s="153">
        <v>1593.5045000000021</v>
      </c>
      <c r="O197" s="152">
        <v>0</v>
      </c>
      <c r="P197" s="154">
        <v>0</v>
      </c>
      <c r="Q197" s="253">
        <v>0</v>
      </c>
      <c r="R197" s="152">
        <v>16.850000000000023</v>
      </c>
      <c r="S197" s="154">
        <v>2.6387910108840378E-2</v>
      </c>
      <c r="T197" s="152" t="s">
        <v>577</v>
      </c>
      <c r="U197" s="152" t="s">
        <v>656</v>
      </c>
      <c r="V197" s="152"/>
      <c r="W197" s="158">
        <v>1</v>
      </c>
      <c r="X197" s="158" t="s">
        <v>703</v>
      </c>
    </row>
    <row r="198" spans="2:24">
      <c r="B198" s="844"/>
      <c r="C198" s="814"/>
      <c r="D198" s="161">
        <v>2</v>
      </c>
      <c r="E198" s="152" t="s">
        <v>439</v>
      </c>
      <c r="F198" s="153">
        <v>1503.2144000000005</v>
      </c>
      <c r="G198" s="152">
        <v>60.19</v>
      </c>
      <c r="H198" s="152">
        <v>59.54</v>
      </c>
      <c r="I198" s="162">
        <f t="shared" si="43"/>
        <v>0.98920086393088558</v>
      </c>
      <c r="J198" s="152">
        <v>3.04</v>
      </c>
      <c r="K198" s="162">
        <f t="shared" si="44"/>
        <v>5.0506728692473836E-2</v>
      </c>
      <c r="L198" s="153">
        <v>628.96</v>
      </c>
      <c r="M198" s="163">
        <f t="shared" si="45"/>
        <v>1.0397075926233594</v>
      </c>
      <c r="N198" s="153">
        <v>1503.2144000000005</v>
      </c>
      <c r="O198" s="152">
        <v>0</v>
      </c>
      <c r="P198" s="154">
        <v>0</v>
      </c>
      <c r="Q198" s="253">
        <v>0</v>
      </c>
      <c r="R198" s="152">
        <v>2.3900000000000006</v>
      </c>
      <c r="S198" s="154">
        <v>3.9707592623359371E-2</v>
      </c>
      <c r="T198" s="152" t="s">
        <v>577</v>
      </c>
      <c r="U198" s="152" t="s">
        <v>656</v>
      </c>
      <c r="V198" s="152"/>
      <c r="W198" s="158">
        <v>1</v>
      </c>
      <c r="X198" s="158" t="s">
        <v>409</v>
      </c>
    </row>
    <row r="199" spans="2:24">
      <c r="B199" s="844"/>
      <c r="C199" s="814"/>
      <c r="D199" s="161">
        <v>3</v>
      </c>
      <c r="E199" s="152" t="s">
        <v>366</v>
      </c>
      <c r="F199" s="153">
        <v>1228.8499999999999</v>
      </c>
      <c r="G199" s="152">
        <v>319.06</v>
      </c>
      <c r="H199" s="152">
        <v>300.16000000000003</v>
      </c>
      <c r="I199" s="162">
        <f t="shared" ref="I199:I262" si="60">H199/G199</f>
        <v>0.9407634927599825</v>
      </c>
      <c r="J199" s="152">
        <v>36.4</v>
      </c>
      <c r="K199" s="162">
        <f t="shared" ref="K199:K262" si="61">J199/G199</f>
        <v>0.11408512505484861</v>
      </c>
      <c r="L199" s="153">
        <v>70.22</v>
      </c>
      <c r="M199" s="163">
        <f t="shared" ref="M199:M262" si="62">(H199+J199)/G199</f>
        <v>1.0548486178148311</v>
      </c>
      <c r="N199" s="153">
        <v>1228.8499999999999</v>
      </c>
      <c r="O199" s="152">
        <v>0</v>
      </c>
      <c r="P199" s="154">
        <v>0</v>
      </c>
      <c r="Q199" s="253">
        <v>0</v>
      </c>
      <c r="R199" s="152">
        <v>17.5</v>
      </c>
      <c r="S199" s="154">
        <v>5.4848617814831066E-2</v>
      </c>
      <c r="T199" s="152" t="s">
        <v>577</v>
      </c>
      <c r="U199" s="152" t="s">
        <v>656</v>
      </c>
      <c r="V199" s="152"/>
      <c r="W199" s="158">
        <v>1</v>
      </c>
      <c r="X199" s="158" t="s">
        <v>379</v>
      </c>
    </row>
    <row r="200" spans="2:24">
      <c r="B200" s="844"/>
      <c r="C200" s="814"/>
      <c r="D200" s="161">
        <v>4</v>
      </c>
      <c r="E200" s="152" t="s">
        <v>682</v>
      </c>
      <c r="F200" s="153">
        <v>1225.8825999999988</v>
      </c>
      <c r="G200" s="152">
        <v>46.2</v>
      </c>
      <c r="H200" s="152">
        <v>42.18</v>
      </c>
      <c r="I200" s="162">
        <f t="shared" si="60"/>
        <v>0.9129870129870129</v>
      </c>
      <c r="J200" s="152">
        <v>7</v>
      </c>
      <c r="K200" s="162">
        <f t="shared" si="61"/>
        <v>0.15151515151515152</v>
      </c>
      <c r="L200" s="153">
        <v>411.37</v>
      </c>
      <c r="M200" s="163">
        <f t="shared" si="62"/>
        <v>1.0645021645021644</v>
      </c>
      <c r="N200" s="153">
        <v>1225.8825999999988</v>
      </c>
      <c r="O200" s="152">
        <v>0</v>
      </c>
      <c r="P200" s="154">
        <v>0</v>
      </c>
      <c r="Q200" s="253">
        <v>0</v>
      </c>
      <c r="R200" s="152">
        <v>2.9799999999999969</v>
      </c>
      <c r="S200" s="154">
        <v>6.4502164502164436E-2</v>
      </c>
      <c r="T200" s="152" t="s">
        <v>577</v>
      </c>
      <c r="U200" s="152" t="s">
        <v>656</v>
      </c>
      <c r="V200" s="152"/>
      <c r="W200" s="158">
        <v>1</v>
      </c>
      <c r="X200" s="158" t="s">
        <v>671</v>
      </c>
    </row>
    <row r="201" spans="2:24">
      <c r="B201" s="844"/>
      <c r="C201" s="814"/>
      <c r="D201" s="161">
        <v>5</v>
      </c>
      <c r="E201" s="152" t="s">
        <v>705</v>
      </c>
      <c r="F201" s="153">
        <v>1183.7904000000008</v>
      </c>
      <c r="G201" s="152">
        <v>25.07</v>
      </c>
      <c r="H201" s="152">
        <v>23.87</v>
      </c>
      <c r="I201" s="162">
        <f t="shared" si="60"/>
        <v>0.95213402473075393</v>
      </c>
      <c r="J201" s="152">
        <v>3.64</v>
      </c>
      <c r="K201" s="162">
        <f t="shared" si="61"/>
        <v>0.14519345831671321</v>
      </c>
      <c r="L201" s="153">
        <v>485.16</v>
      </c>
      <c r="M201" s="163">
        <f t="shared" si="62"/>
        <v>1.0973274830474671</v>
      </c>
      <c r="N201" s="153">
        <v>1183.7904000000008</v>
      </c>
      <c r="O201" s="152">
        <v>0</v>
      </c>
      <c r="P201" s="154">
        <v>0</v>
      </c>
      <c r="Q201" s="253">
        <v>0</v>
      </c>
      <c r="R201" s="152">
        <v>2.4400000000000013</v>
      </c>
      <c r="S201" s="154">
        <v>9.7327483047467148E-2</v>
      </c>
      <c r="T201" s="152" t="s">
        <v>577</v>
      </c>
      <c r="U201" s="152" t="s">
        <v>656</v>
      </c>
      <c r="V201" s="152"/>
      <c r="W201" s="158">
        <v>1</v>
      </c>
      <c r="X201" s="158" t="s">
        <v>379</v>
      </c>
    </row>
    <row r="202" spans="2:24">
      <c r="B202" s="844"/>
      <c r="C202" s="814"/>
      <c r="D202" s="161">
        <v>6</v>
      </c>
      <c r="E202" s="152" t="s">
        <v>664</v>
      </c>
      <c r="F202" s="153">
        <v>935.26299999999571</v>
      </c>
      <c r="G202" s="152">
        <v>207.49</v>
      </c>
      <c r="H202" s="152">
        <v>205.79</v>
      </c>
      <c r="I202" s="162">
        <f t="shared" si="60"/>
        <v>0.99180683406429215</v>
      </c>
      <c r="J202" s="152">
        <v>6.6</v>
      </c>
      <c r="K202" s="162">
        <f t="shared" si="61"/>
        <v>3.1808761868041831E-2</v>
      </c>
      <c r="L202" s="153">
        <v>190.87</v>
      </c>
      <c r="M202" s="163">
        <f t="shared" si="62"/>
        <v>1.0236155959323341</v>
      </c>
      <c r="N202" s="153">
        <v>935.26299999999571</v>
      </c>
      <c r="O202" s="152">
        <v>0</v>
      </c>
      <c r="P202" s="154">
        <v>0</v>
      </c>
      <c r="Q202" s="253">
        <v>0</v>
      </c>
      <c r="R202" s="152">
        <v>4.8999999999999773</v>
      </c>
      <c r="S202" s="154">
        <v>2.3615595932333977E-2</v>
      </c>
      <c r="T202" s="152" t="s">
        <v>577</v>
      </c>
      <c r="U202" s="152" t="s">
        <v>656</v>
      </c>
      <c r="V202" s="152"/>
      <c r="W202" s="158">
        <v>1</v>
      </c>
      <c r="X202" s="158" t="s">
        <v>666</v>
      </c>
    </row>
    <row r="203" spans="2:24">
      <c r="B203" s="844"/>
      <c r="C203" s="814"/>
      <c r="D203" s="161">
        <v>7</v>
      </c>
      <c r="E203" s="152" t="s">
        <v>681</v>
      </c>
      <c r="F203" s="153">
        <v>923.65759999999955</v>
      </c>
      <c r="G203" s="152">
        <v>36.96</v>
      </c>
      <c r="H203" s="152">
        <v>38.4</v>
      </c>
      <c r="I203" s="162">
        <f t="shared" si="60"/>
        <v>1.0389610389610389</v>
      </c>
      <c r="J203" s="152">
        <v>4</v>
      </c>
      <c r="K203" s="162">
        <f t="shared" si="61"/>
        <v>0.10822510822510822</v>
      </c>
      <c r="L203" s="153">
        <v>169.79</v>
      </c>
      <c r="M203" s="163">
        <f t="shared" si="62"/>
        <v>1.1471861471861471</v>
      </c>
      <c r="N203" s="153">
        <v>923.65759999999955</v>
      </c>
      <c r="O203" s="152">
        <v>0</v>
      </c>
      <c r="P203" s="154">
        <v>0</v>
      </c>
      <c r="Q203" s="253">
        <v>0</v>
      </c>
      <c r="R203" s="152">
        <v>5.4399999999999977</v>
      </c>
      <c r="S203" s="154">
        <v>0.14718614718614711</v>
      </c>
      <c r="T203" s="152" t="s">
        <v>577</v>
      </c>
      <c r="U203" s="152" t="s">
        <v>656</v>
      </c>
      <c r="V203" s="152"/>
      <c r="W203" s="158">
        <v>1</v>
      </c>
      <c r="X203" s="158" t="s">
        <v>671</v>
      </c>
    </row>
    <row r="204" spans="2:24">
      <c r="B204" s="844"/>
      <c r="C204" s="814"/>
      <c r="D204" s="161">
        <v>8</v>
      </c>
      <c r="E204" s="152" t="s">
        <v>364</v>
      </c>
      <c r="F204" s="153">
        <v>847.72250000000008</v>
      </c>
      <c r="G204" s="152">
        <v>898.64</v>
      </c>
      <c r="H204" s="152">
        <v>869.25</v>
      </c>
      <c r="I204" s="162">
        <f t="shared" si="60"/>
        <v>0.96729502359120445</v>
      </c>
      <c r="J204" s="152">
        <v>35.14</v>
      </c>
      <c r="K204" s="162">
        <f t="shared" si="61"/>
        <v>3.9103534229502357E-2</v>
      </c>
      <c r="L204" s="153">
        <v>147.43</v>
      </c>
      <c r="M204" s="163">
        <f t="shared" si="62"/>
        <v>1.0063985578207069</v>
      </c>
      <c r="N204" s="153">
        <v>847.72250000000008</v>
      </c>
      <c r="O204" s="152">
        <v>0</v>
      </c>
      <c r="P204" s="154">
        <v>0</v>
      </c>
      <c r="Q204" s="253">
        <v>0</v>
      </c>
      <c r="R204" s="152">
        <v>5.75</v>
      </c>
      <c r="S204" s="154">
        <v>6.3985578207068463E-3</v>
      </c>
      <c r="T204" s="152" t="s">
        <v>577</v>
      </c>
      <c r="U204" s="152" t="s">
        <v>219</v>
      </c>
      <c r="V204" s="152" t="s">
        <v>383</v>
      </c>
      <c r="W204" s="158">
        <v>1</v>
      </c>
      <c r="X204" s="158" t="s">
        <v>371</v>
      </c>
    </row>
    <row r="205" spans="2:24">
      <c r="B205" s="844"/>
      <c r="C205" s="814"/>
      <c r="D205" s="161">
        <v>9</v>
      </c>
      <c r="E205" s="152" t="s">
        <v>637</v>
      </c>
      <c r="F205" s="153">
        <v>760.49499999999989</v>
      </c>
      <c r="G205" s="152">
        <v>329.84</v>
      </c>
      <c r="H205" s="152">
        <v>322.14</v>
      </c>
      <c r="I205" s="162">
        <f t="shared" si="60"/>
        <v>0.97665534804753829</v>
      </c>
      <c r="J205" s="152">
        <v>19.2</v>
      </c>
      <c r="K205" s="162">
        <f t="shared" si="61"/>
        <v>5.8210041232112542E-2</v>
      </c>
      <c r="L205" s="153">
        <v>66.13</v>
      </c>
      <c r="M205" s="163">
        <f t="shared" si="62"/>
        <v>1.0348653892796507</v>
      </c>
      <c r="N205" s="153">
        <v>760.49499999999989</v>
      </c>
      <c r="O205" s="152">
        <v>0</v>
      </c>
      <c r="P205" s="154">
        <v>0</v>
      </c>
      <c r="Q205" s="253">
        <v>0</v>
      </c>
      <c r="R205" s="152">
        <v>11.5</v>
      </c>
      <c r="S205" s="154">
        <v>3.4865389279650744E-2</v>
      </c>
      <c r="T205" s="152" t="s">
        <v>577</v>
      </c>
      <c r="U205" s="152" t="s">
        <v>656</v>
      </c>
      <c r="V205" s="152"/>
      <c r="W205" s="158">
        <v>1</v>
      </c>
      <c r="X205" s="158" t="s">
        <v>373</v>
      </c>
    </row>
    <row r="206" spans="2:24">
      <c r="B206" s="845"/>
      <c r="C206" s="815"/>
      <c r="D206" s="161">
        <v>10</v>
      </c>
      <c r="E206" s="152" t="s">
        <v>760</v>
      </c>
      <c r="F206" s="153">
        <v>759.48110000000008</v>
      </c>
      <c r="G206" s="152">
        <v>124.5</v>
      </c>
      <c r="H206" s="152">
        <v>117.03</v>
      </c>
      <c r="I206" s="162">
        <f t="shared" si="60"/>
        <v>0.94000000000000006</v>
      </c>
      <c r="J206" s="152">
        <v>19</v>
      </c>
      <c r="K206" s="162">
        <f t="shared" si="61"/>
        <v>0.15261044176706828</v>
      </c>
      <c r="L206" s="153">
        <v>65.87</v>
      </c>
      <c r="M206" s="163">
        <f t="shared" si="62"/>
        <v>1.0926104417670683</v>
      </c>
      <c r="N206" s="153">
        <v>759.48110000000008</v>
      </c>
      <c r="O206" s="152">
        <v>0</v>
      </c>
      <c r="P206" s="154">
        <v>0</v>
      </c>
      <c r="Q206" s="253">
        <v>0</v>
      </c>
      <c r="R206" s="152">
        <v>11.530000000000001</v>
      </c>
      <c r="S206" s="154">
        <v>9.2610441767068286E-2</v>
      </c>
      <c r="T206" s="152" t="s">
        <v>577</v>
      </c>
      <c r="U206" s="152" t="s">
        <v>656</v>
      </c>
      <c r="V206" s="152"/>
      <c r="W206" s="158">
        <v>1</v>
      </c>
      <c r="X206" s="158" t="s">
        <v>716</v>
      </c>
    </row>
    <row r="207" spans="2:24">
      <c r="B207" s="810">
        <f t="shared" ref="B207" si="63">B197+1</f>
        <v>45978</v>
      </c>
      <c r="C207" s="813" t="str">
        <f t="shared" ref="C207" si="64">CHOOSE(WEEKDAY(B207,2),"一","二","三","四","五","六","日")</f>
        <v>一</v>
      </c>
      <c r="D207" s="161">
        <v>1</v>
      </c>
      <c r="E207" s="152" t="s">
        <v>364</v>
      </c>
      <c r="F207" s="153">
        <v>3255.2543999999893</v>
      </c>
      <c r="G207" s="152">
        <v>851.34</v>
      </c>
      <c r="H207" s="152">
        <v>842.12</v>
      </c>
      <c r="I207" s="162">
        <f t="shared" si="60"/>
        <v>0.98917001433034979</v>
      </c>
      <c r="J207" s="152">
        <v>31.3</v>
      </c>
      <c r="K207" s="162">
        <f t="shared" si="61"/>
        <v>3.676556957267367E-2</v>
      </c>
      <c r="L207" s="153">
        <v>147.43</v>
      </c>
      <c r="M207" s="163">
        <f t="shared" si="62"/>
        <v>1.0259355839030233</v>
      </c>
      <c r="N207" s="153">
        <v>3255.2543999999893</v>
      </c>
      <c r="O207" s="152">
        <v>0</v>
      </c>
      <c r="P207" s="154">
        <v>0</v>
      </c>
      <c r="Q207" s="253">
        <v>0</v>
      </c>
      <c r="R207" s="152">
        <v>22.079999999999927</v>
      </c>
      <c r="S207" s="154">
        <v>2.5935583903023383E-2</v>
      </c>
      <c r="T207" s="152" t="s">
        <v>577</v>
      </c>
      <c r="U207" s="152" t="s">
        <v>219</v>
      </c>
      <c r="V207" s="152" t="s">
        <v>383</v>
      </c>
      <c r="W207" s="158">
        <v>1</v>
      </c>
      <c r="X207" s="158" t="s">
        <v>371</v>
      </c>
    </row>
    <row r="208" spans="2:24">
      <c r="B208" s="844"/>
      <c r="C208" s="814"/>
      <c r="D208" s="161">
        <v>2</v>
      </c>
      <c r="E208" s="152" t="s">
        <v>534</v>
      </c>
      <c r="F208" s="153">
        <v>3180.6591999999996</v>
      </c>
      <c r="G208" s="152">
        <v>763.15</v>
      </c>
      <c r="H208" s="152">
        <v>764.78</v>
      </c>
      <c r="I208" s="162">
        <f t="shared" si="60"/>
        <v>1.0021358841643189</v>
      </c>
      <c r="J208" s="152">
        <v>23.25</v>
      </c>
      <c r="K208" s="162">
        <f t="shared" si="61"/>
        <v>3.0465832405162811E-2</v>
      </c>
      <c r="L208" s="153">
        <v>127.84</v>
      </c>
      <c r="M208" s="163">
        <f t="shared" si="62"/>
        <v>1.0326017165694819</v>
      </c>
      <c r="N208" s="153">
        <v>3180.6591999999996</v>
      </c>
      <c r="O208" s="152">
        <v>0</v>
      </c>
      <c r="P208" s="154">
        <v>0</v>
      </c>
      <c r="Q208" s="253">
        <v>0</v>
      </c>
      <c r="R208" s="152">
        <v>24.879999999999995</v>
      </c>
      <c r="S208" s="154">
        <v>3.2601716569481749E-2</v>
      </c>
      <c r="T208" s="152" t="s">
        <v>577</v>
      </c>
      <c r="U208" s="152" t="s">
        <v>656</v>
      </c>
      <c r="V208" s="152"/>
      <c r="W208" s="158">
        <v>1</v>
      </c>
      <c r="X208" s="158" t="s">
        <v>371</v>
      </c>
    </row>
    <row r="209" spans="2:24">
      <c r="B209" s="844"/>
      <c r="C209" s="814"/>
      <c r="D209" s="161">
        <v>3</v>
      </c>
      <c r="E209" s="152" t="s">
        <v>664</v>
      </c>
      <c r="F209" s="153">
        <v>1891.5216999999939</v>
      </c>
      <c r="G209" s="152">
        <v>205.21</v>
      </c>
      <c r="H209" s="152">
        <v>203.92</v>
      </c>
      <c r="I209" s="162">
        <f t="shared" si="60"/>
        <v>0.99371375663953987</v>
      </c>
      <c r="J209" s="152">
        <v>11.2</v>
      </c>
      <c r="K209" s="162">
        <f t="shared" si="61"/>
        <v>5.4578236928024944E-2</v>
      </c>
      <c r="L209" s="153">
        <v>190.87</v>
      </c>
      <c r="M209" s="163">
        <f t="shared" si="62"/>
        <v>1.0482919935675648</v>
      </c>
      <c r="N209" s="153">
        <v>1891.5216999999939</v>
      </c>
      <c r="O209" s="152">
        <v>0</v>
      </c>
      <c r="P209" s="154">
        <v>0</v>
      </c>
      <c r="Q209" s="253">
        <v>0</v>
      </c>
      <c r="R209" s="152">
        <v>9.9099999999999682</v>
      </c>
      <c r="S209" s="154">
        <v>4.8291993567564778E-2</v>
      </c>
      <c r="T209" s="152" t="s">
        <v>577</v>
      </c>
      <c r="U209" s="152" t="s">
        <v>656</v>
      </c>
      <c r="V209" s="152"/>
      <c r="W209" s="158">
        <v>1</v>
      </c>
      <c r="X209" s="158" t="s">
        <v>666</v>
      </c>
    </row>
    <row r="210" spans="2:24">
      <c r="B210" s="844"/>
      <c r="C210" s="814"/>
      <c r="D210" s="161">
        <v>4</v>
      </c>
      <c r="E210" s="152" t="s">
        <v>585</v>
      </c>
      <c r="F210" s="153">
        <v>1613.7346999999988</v>
      </c>
      <c r="G210" s="152">
        <v>51.37</v>
      </c>
      <c r="H210" s="152">
        <v>51.9</v>
      </c>
      <c r="I210" s="162">
        <f t="shared" si="60"/>
        <v>1.0103173058205179</v>
      </c>
      <c r="J210" s="152">
        <v>1.8</v>
      </c>
      <c r="K210" s="162">
        <f t="shared" si="61"/>
        <v>3.5039906560249176E-2</v>
      </c>
      <c r="L210" s="153">
        <v>692.59</v>
      </c>
      <c r="M210" s="163">
        <f t="shared" si="62"/>
        <v>1.0453572123807671</v>
      </c>
      <c r="N210" s="153">
        <v>1613.7346999999988</v>
      </c>
      <c r="O210" s="152">
        <v>0</v>
      </c>
      <c r="P210" s="154">
        <v>0</v>
      </c>
      <c r="Q210" s="253">
        <v>0</v>
      </c>
      <c r="R210" s="152">
        <v>2.3299999999999983</v>
      </c>
      <c r="S210" s="154">
        <v>4.5357212380766954E-2</v>
      </c>
      <c r="T210" s="152" t="s">
        <v>577</v>
      </c>
      <c r="U210" s="152" t="s">
        <v>656</v>
      </c>
      <c r="V210" s="152"/>
      <c r="W210" s="158">
        <v>1</v>
      </c>
      <c r="X210" s="158" t="s">
        <v>583</v>
      </c>
    </row>
    <row r="211" spans="2:24">
      <c r="B211" s="844"/>
      <c r="C211" s="814"/>
      <c r="D211" s="161">
        <v>5</v>
      </c>
      <c r="E211" s="152" t="s">
        <v>704</v>
      </c>
      <c r="F211" s="153">
        <v>1253.9981999999991</v>
      </c>
      <c r="G211" s="152">
        <v>627.6</v>
      </c>
      <c r="H211" s="152">
        <v>622.86</v>
      </c>
      <c r="I211" s="162">
        <f t="shared" si="60"/>
        <v>0.99244741873804965</v>
      </c>
      <c r="J211" s="152">
        <v>18</v>
      </c>
      <c r="K211" s="162">
        <f t="shared" si="61"/>
        <v>2.8680688336520075E-2</v>
      </c>
      <c r="L211" s="153">
        <v>94.57</v>
      </c>
      <c r="M211" s="163">
        <f t="shared" si="62"/>
        <v>1.0211281070745697</v>
      </c>
      <c r="N211" s="153">
        <v>1253.9981999999991</v>
      </c>
      <c r="O211" s="152">
        <v>0</v>
      </c>
      <c r="P211" s="154">
        <v>0</v>
      </c>
      <c r="Q211" s="253">
        <v>0</v>
      </c>
      <c r="R211" s="152">
        <v>13.259999999999991</v>
      </c>
      <c r="S211" s="154">
        <v>2.1128107074569774E-2</v>
      </c>
      <c r="T211" s="152" t="s">
        <v>577</v>
      </c>
      <c r="U211" s="152" t="s">
        <v>656</v>
      </c>
      <c r="V211" s="152"/>
      <c r="W211" s="158">
        <v>1</v>
      </c>
      <c r="X211" s="158" t="s">
        <v>703</v>
      </c>
    </row>
    <row r="212" spans="2:24">
      <c r="B212" s="844"/>
      <c r="C212" s="814"/>
      <c r="D212" s="161">
        <v>6</v>
      </c>
      <c r="E212" s="152" t="s">
        <v>804</v>
      </c>
      <c r="F212" s="153">
        <v>1085.1811000000002</v>
      </c>
      <c r="G212" s="152">
        <v>108.45</v>
      </c>
      <c r="H212" s="152">
        <v>102.78</v>
      </c>
      <c r="I212" s="162">
        <f t="shared" si="60"/>
        <v>0.94771784232365142</v>
      </c>
      <c r="J212" s="152">
        <v>15.2</v>
      </c>
      <c r="K212" s="162">
        <f t="shared" si="61"/>
        <v>0.14015675426463808</v>
      </c>
      <c r="L212" s="153">
        <v>113.87</v>
      </c>
      <c r="M212" s="163">
        <f t="shared" si="62"/>
        <v>1.0878745965882894</v>
      </c>
      <c r="N212" s="153">
        <v>1085.1811000000002</v>
      </c>
      <c r="O212" s="152">
        <v>0</v>
      </c>
      <c r="P212" s="154">
        <v>0</v>
      </c>
      <c r="Q212" s="253">
        <v>0</v>
      </c>
      <c r="R212" s="152">
        <v>9.5300000000000011</v>
      </c>
      <c r="S212" s="154">
        <v>8.7874596588289541E-2</v>
      </c>
      <c r="T212" s="152" t="s">
        <v>577</v>
      </c>
      <c r="U212" s="152" t="s">
        <v>656</v>
      </c>
      <c r="V212" s="152"/>
      <c r="W212" s="158">
        <v>1</v>
      </c>
      <c r="X212" s="158" t="s">
        <v>583</v>
      </c>
    </row>
    <row r="213" spans="2:24">
      <c r="B213" s="844"/>
      <c r="C213" s="814"/>
      <c r="D213" s="161">
        <v>7</v>
      </c>
      <c r="E213" s="152" t="s">
        <v>702</v>
      </c>
      <c r="F213" s="153">
        <v>1039.5561000000027</v>
      </c>
      <c r="G213" s="152">
        <v>271.95999999999998</v>
      </c>
      <c r="H213" s="152">
        <v>259.19</v>
      </c>
      <c r="I213" s="162">
        <f t="shared" si="60"/>
        <v>0.95304456537726145</v>
      </c>
      <c r="J213" s="152">
        <v>28.6</v>
      </c>
      <c r="K213" s="162">
        <f t="shared" si="61"/>
        <v>0.10516252390057362</v>
      </c>
      <c r="L213" s="153">
        <v>65.67</v>
      </c>
      <c r="M213" s="163">
        <f t="shared" si="62"/>
        <v>1.058207089277835</v>
      </c>
      <c r="N213" s="153">
        <v>1039.5561000000027</v>
      </c>
      <c r="O213" s="152">
        <v>0</v>
      </c>
      <c r="P213" s="154">
        <v>0</v>
      </c>
      <c r="Q213" s="253">
        <v>0</v>
      </c>
      <c r="R213" s="152">
        <v>15.830000000000041</v>
      </c>
      <c r="S213" s="154">
        <v>5.8207089277835133E-2</v>
      </c>
      <c r="T213" s="152" t="s">
        <v>577</v>
      </c>
      <c r="U213" s="152" t="s">
        <v>656</v>
      </c>
      <c r="V213" s="152"/>
      <c r="W213" s="158">
        <v>1</v>
      </c>
      <c r="X213" s="158" t="s">
        <v>703</v>
      </c>
    </row>
    <row r="214" spans="2:24">
      <c r="B214" s="844"/>
      <c r="C214" s="814"/>
      <c r="D214" s="161">
        <v>8</v>
      </c>
      <c r="E214" s="152" t="s">
        <v>439</v>
      </c>
      <c r="F214" s="153">
        <v>962.30880000000525</v>
      </c>
      <c r="G214" s="152">
        <v>56.16</v>
      </c>
      <c r="H214" s="152">
        <v>56.17</v>
      </c>
      <c r="I214" s="162">
        <f t="shared" si="60"/>
        <v>1.0001780626780628</v>
      </c>
      <c r="J214" s="152">
        <v>1.52</v>
      </c>
      <c r="K214" s="162">
        <f t="shared" si="61"/>
        <v>2.7065527065527069E-2</v>
      </c>
      <c r="L214" s="153">
        <v>628.96</v>
      </c>
      <c r="M214" s="163">
        <f t="shared" si="62"/>
        <v>1.0272435897435899</v>
      </c>
      <c r="N214" s="153">
        <v>962.30880000000525</v>
      </c>
      <c r="O214" s="152">
        <v>0</v>
      </c>
      <c r="P214" s="154">
        <v>0</v>
      </c>
      <c r="Q214" s="253">
        <v>0</v>
      </c>
      <c r="R214" s="152">
        <v>1.5300000000000082</v>
      </c>
      <c r="S214" s="154">
        <v>2.7243589743589893E-2</v>
      </c>
      <c r="T214" s="152" t="s">
        <v>577</v>
      </c>
      <c r="U214" s="152" t="s">
        <v>656</v>
      </c>
      <c r="V214" s="152"/>
      <c r="W214" s="158">
        <v>1</v>
      </c>
      <c r="X214" s="158" t="s">
        <v>409</v>
      </c>
    </row>
    <row r="215" spans="2:24">
      <c r="B215" s="844"/>
      <c r="C215" s="814"/>
      <c r="D215" s="161">
        <v>9</v>
      </c>
      <c r="E215" s="152" t="s">
        <v>805</v>
      </c>
      <c r="F215" s="153">
        <v>881.86459999999852</v>
      </c>
      <c r="G215" s="152">
        <v>97.75</v>
      </c>
      <c r="H215" s="152">
        <v>97.46</v>
      </c>
      <c r="I215" s="162">
        <f t="shared" si="60"/>
        <v>0.99703324808184135</v>
      </c>
      <c r="J215" s="152">
        <v>7.35</v>
      </c>
      <c r="K215" s="162">
        <f t="shared" si="61"/>
        <v>7.5191815856777491E-2</v>
      </c>
      <c r="L215" s="153">
        <v>124.91</v>
      </c>
      <c r="M215" s="163">
        <f t="shared" si="62"/>
        <v>1.0722250639386188</v>
      </c>
      <c r="N215" s="153">
        <v>881.86459999999852</v>
      </c>
      <c r="O215" s="152">
        <v>0</v>
      </c>
      <c r="P215" s="154">
        <v>0</v>
      </c>
      <c r="Q215" s="253">
        <v>0</v>
      </c>
      <c r="R215" s="152">
        <v>7.0599999999999881</v>
      </c>
      <c r="S215" s="154">
        <v>7.22250639386188E-2</v>
      </c>
      <c r="T215" s="152" t="s">
        <v>577</v>
      </c>
      <c r="U215" s="152" t="s">
        <v>656</v>
      </c>
      <c r="V215" s="152"/>
      <c r="W215" s="158">
        <v>1</v>
      </c>
      <c r="X215" s="158" t="s">
        <v>401</v>
      </c>
    </row>
    <row r="216" spans="2:24">
      <c r="B216" s="845"/>
      <c r="C216" s="815"/>
      <c r="D216" s="161">
        <v>10</v>
      </c>
      <c r="E216" s="152" t="s">
        <v>806</v>
      </c>
      <c r="F216" s="153">
        <v>875.0469000000013</v>
      </c>
      <c r="G216" s="152">
        <v>33.18</v>
      </c>
      <c r="H216" s="152">
        <v>33.67</v>
      </c>
      <c r="I216" s="162">
        <f t="shared" si="60"/>
        <v>1.0147679324894516</v>
      </c>
      <c r="J216" s="152">
        <v>1.92</v>
      </c>
      <c r="K216" s="162">
        <f t="shared" si="61"/>
        <v>5.7866184448462928E-2</v>
      </c>
      <c r="L216" s="153">
        <v>363.09</v>
      </c>
      <c r="M216" s="163">
        <f t="shared" si="62"/>
        <v>1.0726341169379146</v>
      </c>
      <c r="N216" s="153">
        <v>875.0469000000013</v>
      </c>
      <c r="O216" s="152">
        <v>0</v>
      </c>
      <c r="P216" s="154">
        <v>0</v>
      </c>
      <c r="Q216" s="253">
        <v>0</v>
      </c>
      <c r="R216" s="152">
        <v>2.4100000000000037</v>
      </c>
      <c r="S216" s="154">
        <v>7.2634116937914522E-2</v>
      </c>
      <c r="T216" s="152" t="s">
        <v>577</v>
      </c>
      <c r="U216" s="152" t="s">
        <v>656</v>
      </c>
      <c r="V216" s="152"/>
      <c r="W216" s="158">
        <v>1</v>
      </c>
      <c r="X216" s="158" t="s">
        <v>402</v>
      </c>
    </row>
    <row r="217" spans="2:24">
      <c r="B217" s="810">
        <f t="shared" ref="B217" si="65">B207+1</f>
        <v>45979</v>
      </c>
      <c r="C217" s="813" t="str">
        <f t="shared" ref="C217" si="66">CHOOSE(WEEKDAY(B217,2),"一","二","三","四","五","六","日")</f>
        <v>二</v>
      </c>
      <c r="D217" s="161">
        <v>1</v>
      </c>
      <c r="E217" s="152" t="s">
        <v>364</v>
      </c>
      <c r="F217" s="153">
        <v>5760.0900999999913</v>
      </c>
      <c r="G217" s="152">
        <v>791.46</v>
      </c>
      <c r="H217" s="152">
        <v>787.63</v>
      </c>
      <c r="I217" s="162">
        <f t="shared" si="60"/>
        <v>0.99516084198822419</v>
      </c>
      <c r="J217" s="152">
        <v>42.9</v>
      </c>
      <c r="K217" s="162">
        <f t="shared" si="61"/>
        <v>5.4203623682814034E-2</v>
      </c>
      <c r="L217" s="153">
        <v>147.43</v>
      </c>
      <c r="M217" s="163">
        <f t="shared" si="62"/>
        <v>1.0493644656710384</v>
      </c>
      <c r="N217" s="153">
        <v>5760.0900999999913</v>
      </c>
      <c r="O217" s="152">
        <v>0</v>
      </c>
      <c r="P217" s="154">
        <v>0</v>
      </c>
      <c r="Q217" s="253">
        <v>0</v>
      </c>
      <c r="R217" s="152">
        <v>39.069999999999936</v>
      </c>
      <c r="S217" s="154">
        <v>4.9364465671038249E-2</v>
      </c>
      <c r="T217" s="152" t="s">
        <v>577</v>
      </c>
      <c r="U217" s="152" t="s">
        <v>219</v>
      </c>
      <c r="V217" s="152" t="s">
        <v>383</v>
      </c>
      <c r="W217" s="158">
        <v>1</v>
      </c>
      <c r="X217" s="158" t="s">
        <v>371</v>
      </c>
    </row>
    <row r="218" spans="2:24">
      <c r="B218" s="844"/>
      <c r="C218" s="814"/>
      <c r="D218" s="161">
        <v>2</v>
      </c>
      <c r="E218" s="152" t="s">
        <v>664</v>
      </c>
      <c r="F218" s="153">
        <v>3565.4516000000012</v>
      </c>
      <c r="G218" s="152">
        <v>200.8</v>
      </c>
      <c r="H218" s="152">
        <v>201.84</v>
      </c>
      <c r="I218" s="162">
        <f t="shared" si="60"/>
        <v>1.0051792828685258</v>
      </c>
      <c r="J218" s="152">
        <v>17.64</v>
      </c>
      <c r="K218" s="162">
        <f t="shared" si="61"/>
        <v>8.784860557768924E-2</v>
      </c>
      <c r="L218" s="153">
        <v>190.87</v>
      </c>
      <c r="M218" s="163">
        <f t="shared" si="62"/>
        <v>1.0930278884462152</v>
      </c>
      <c r="N218" s="153">
        <v>3565.4516000000012</v>
      </c>
      <c r="O218" s="152">
        <v>0</v>
      </c>
      <c r="P218" s="154">
        <v>0</v>
      </c>
      <c r="Q218" s="253">
        <v>0</v>
      </c>
      <c r="R218" s="152">
        <v>18.680000000000007</v>
      </c>
      <c r="S218" s="154">
        <v>9.3027888446215165E-2</v>
      </c>
      <c r="T218" s="152" t="s">
        <v>577</v>
      </c>
      <c r="U218" s="152" t="s">
        <v>656</v>
      </c>
      <c r="V218" s="152"/>
      <c r="W218" s="158">
        <v>1</v>
      </c>
      <c r="X218" s="158" t="s">
        <v>666</v>
      </c>
    </row>
    <row r="219" spans="2:24">
      <c r="B219" s="844"/>
      <c r="C219" s="814"/>
      <c r="D219" s="161">
        <v>3</v>
      </c>
      <c r="E219" s="152" t="s">
        <v>854</v>
      </c>
      <c r="F219" s="153">
        <v>2627.0868000000005</v>
      </c>
      <c r="G219" s="152">
        <v>273.14999999999998</v>
      </c>
      <c r="H219" s="152">
        <v>270.77</v>
      </c>
      <c r="I219" s="162">
        <f t="shared" si="60"/>
        <v>0.9912868387332967</v>
      </c>
      <c r="J219" s="152">
        <v>25</v>
      </c>
      <c r="K219" s="162">
        <f t="shared" si="61"/>
        <v>9.1524803221673084E-2</v>
      </c>
      <c r="L219" s="153">
        <v>116.14</v>
      </c>
      <c r="M219" s="163">
        <f t="shared" si="62"/>
        <v>1.0828116419549698</v>
      </c>
      <c r="N219" s="153">
        <v>2627.0868000000005</v>
      </c>
      <c r="O219" s="152">
        <v>0</v>
      </c>
      <c r="P219" s="154">
        <v>0</v>
      </c>
      <c r="Q219" s="253">
        <v>0</v>
      </c>
      <c r="R219" s="152">
        <v>22.620000000000005</v>
      </c>
      <c r="S219" s="154">
        <v>8.2811641954969817E-2</v>
      </c>
      <c r="T219" s="152" t="s">
        <v>577</v>
      </c>
      <c r="U219" s="152" t="s">
        <v>656</v>
      </c>
      <c r="V219" s="152"/>
      <c r="W219" s="158">
        <v>1</v>
      </c>
      <c r="X219" s="158" t="s">
        <v>838</v>
      </c>
    </row>
    <row r="220" spans="2:24">
      <c r="B220" s="844"/>
      <c r="C220" s="814"/>
      <c r="D220" s="161">
        <v>4</v>
      </c>
      <c r="E220" s="152" t="s">
        <v>853</v>
      </c>
      <c r="F220" s="153">
        <v>2331.6418999999996</v>
      </c>
      <c r="G220" s="152">
        <v>54.63</v>
      </c>
      <c r="H220" s="152">
        <v>54.04</v>
      </c>
      <c r="I220" s="162">
        <f t="shared" si="60"/>
        <v>0.98920007321984249</v>
      </c>
      <c r="J220" s="152">
        <v>5.7</v>
      </c>
      <c r="K220" s="162">
        <f t="shared" si="61"/>
        <v>0.1043382756727073</v>
      </c>
      <c r="L220" s="153">
        <v>456.29</v>
      </c>
      <c r="M220" s="163">
        <f t="shared" si="62"/>
        <v>1.0935383488925499</v>
      </c>
      <c r="N220" s="153">
        <v>2331.6418999999996</v>
      </c>
      <c r="O220" s="152">
        <v>0</v>
      </c>
      <c r="P220" s="154">
        <v>0</v>
      </c>
      <c r="Q220" s="253">
        <v>0</v>
      </c>
      <c r="R220" s="152">
        <v>5.1099999999999994</v>
      </c>
      <c r="S220" s="154">
        <v>9.3538348892549861E-2</v>
      </c>
      <c r="T220" s="152" t="s">
        <v>577</v>
      </c>
      <c r="U220" s="152" t="s">
        <v>656</v>
      </c>
      <c r="V220" s="152"/>
      <c r="W220" s="158">
        <v>1</v>
      </c>
      <c r="X220" s="158" t="s">
        <v>838</v>
      </c>
    </row>
    <row r="221" spans="2:24">
      <c r="B221" s="844"/>
      <c r="C221" s="814"/>
      <c r="D221" s="161">
        <v>5</v>
      </c>
      <c r="E221" s="152" t="s">
        <v>704</v>
      </c>
      <c r="F221" s="153">
        <v>2160.9245000000019</v>
      </c>
      <c r="G221" s="152">
        <v>573.75</v>
      </c>
      <c r="H221" s="152">
        <v>567.20000000000005</v>
      </c>
      <c r="I221" s="162">
        <f t="shared" si="60"/>
        <v>0.98858387799564273</v>
      </c>
      <c r="J221" s="152">
        <v>29.4</v>
      </c>
      <c r="K221" s="162">
        <f t="shared" si="61"/>
        <v>5.1241830065359477E-2</v>
      </c>
      <c r="L221" s="153">
        <v>94.57</v>
      </c>
      <c r="M221" s="163">
        <f t="shared" si="62"/>
        <v>1.0398257080610023</v>
      </c>
      <c r="N221" s="153">
        <v>2160.9245000000019</v>
      </c>
      <c r="O221" s="152">
        <v>0</v>
      </c>
      <c r="P221" s="154">
        <v>0</v>
      </c>
      <c r="Q221" s="253">
        <v>0</v>
      </c>
      <c r="R221" s="152">
        <v>22.850000000000023</v>
      </c>
      <c r="S221" s="154">
        <v>3.9825708061002218E-2</v>
      </c>
      <c r="T221" s="152" t="s">
        <v>577</v>
      </c>
      <c r="U221" s="152" t="s">
        <v>656</v>
      </c>
      <c r="V221" s="152"/>
      <c r="W221" s="158">
        <v>1</v>
      </c>
      <c r="X221" s="158" t="s">
        <v>703</v>
      </c>
    </row>
    <row r="222" spans="2:24">
      <c r="B222" s="844"/>
      <c r="C222" s="814"/>
      <c r="D222" s="161">
        <v>6</v>
      </c>
      <c r="E222" s="152" t="s">
        <v>847</v>
      </c>
      <c r="F222" s="153">
        <v>2024.3616000000015</v>
      </c>
      <c r="G222" s="152">
        <v>256.76</v>
      </c>
      <c r="H222" s="152">
        <v>258</v>
      </c>
      <c r="I222" s="162">
        <f t="shared" si="60"/>
        <v>1.004829412681103</v>
      </c>
      <c r="J222" s="152">
        <v>11.75</v>
      </c>
      <c r="K222" s="162">
        <f t="shared" si="61"/>
        <v>4.5762579841096745E-2</v>
      </c>
      <c r="L222" s="153">
        <v>155.84</v>
      </c>
      <c r="M222" s="163">
        <f t="shared" si="62"/>
        <v>1.0505919925221998</v>
      </c>
      <c r="N222" s="153">
        <v>2024.3616000000015</v>
      </c>
      <c r="O222" s="152">
        <v>0</v>
      </c>
      <c r="P222" s="154">
        <v>0</v>
      </c>
      <c r="Q222" s="253">
        <v>0</v>
      </c>
      <c r="R222" s="152">
        <v>12.990000000000009</v>
      </c>
      <c r="S222" s="154">
        <v>5.0591992522199758E-2</v>
      </c>
      <c r="T222" s="152" t="s">
        <v>577</v>
      </c>
      <c r="U222" s="152" t="s">
        <v>656</v>
      </c>
      <c r="V222" s="152"/>
      <c r="W222" s="158">
        <v>1</v>
      </c>
      <c r="X222" s="158" t="s">
        <v>838</v>
      </c>
    </row>
    <row r="223" spans="2:24">
      <c r="B223" s="844"/>
      <c r="C223" s="814"/>
      <c r="D223" s="161">
        <v>7</v>
      </c>
      <c r="E223" s="152" t="s">
        <v>535</v>
      </c>
      <c r="F223" s="153">
        <v>1911.8904000000016</v>
      </c>
      <c r="G223" s="152">
        <v>173.85</v>
      </c>
      <c r="H223" s="152">
        <v>175.33</v>
      </c>
      <c r="I223" s="162">
        <f t="shared" si="60"/>
        <v>1.0085130859936728</v>
      </c>
      <c r="J223" s="152">
        <v>5.7</v>
      </c>
      <c r="K223" s="162">
        <f t="shared" si="61"/>
        <v>3.2786885245901641E-2</v>
      </c>
      <c r="L223" s="153">
        <v>266.27999999999997</v>
      </c>
      <c r="M223" s="163">
        <f t="shared" si="62"/>
        <v>1.0412999712395743</v>
      </c>
      <c r="N223" s="153">
        <v>1911.8904000000016</v>
      </c>
      <c r="O223" s="152">
        <v>0</v>
      </c>
      <c r="P223" s="154">
        <v>0</v>
      </c>
      <c r="Q223" s="253">
        <v>0</v>
      </c>
      <c r="R223" s="152">
        <v>7.1800000000000068</v>
      </c>
      <c r="S223" s="154">
        <v>4.1299971239574386E-2</v>
      </c>
      <c r="T223" s="152" t="s">
        <v>577</v>
      </c>
      <c r="U223" s="152" t="s">
        <v>656</v>
      </c>
      <c r="V223" s="152"/>
      <c r="W223" s="158">
        <v>1</v>
      </c>
      <c r="X223" s="158" t="s">
        <v>536</v>
      </c>
    </row>
    <row r="224" spans="2:24">
      <c r="B224" s="844"/>
      <c r="C224" s="814"/>
      <c r="D224" s="161">
        <v>8</v>
      </c>
      <c r="E224" s="152" t="s">
        <v>439</v>
      </c>
      <c r="F224" s="153">
        <v>1899.4592000000021</v>
      </c>
      <c r="G224" s="152">
        <v>54.8</v>
      </c>
      <c r="H224" s="152">
        <v>55.35</v>
      </c>
      <c r="I224" s="162">
        <f t="shared" si="60"/>
        <v>1.010036496350365</v>
      </c>
      <c r="J224" s="152">
        <v>2.4700000000000002</v>
      </c>
      <c r="K224" s="162">
        <f t="shared" si="61"/>
        <v>4.5072992700729932E-2</v>
      </c>
      <c r="L224" s="153">
        <v>628.96</v>
      </c>
      <c r="M224" s="163">
        <f t="shared" si="62"/>
        <v>1.055109489051095</v>
      </c>
      <c r="N224" s="153">
        <v>1899.4592000000021</v>
      </c>
      <c r="O224" s="152">
        <v>0</v>
      </c>
      <c r="P224" s="154">
        <v>0</v>
      </c>
      <c r="Q224" s="253">
        <v>0</v>
      </c>
      <c r="R224" s="152">
        <v>3.0200000000000031</v>
      </c>
      <c r="S224" s="154">
        <v>5.5109489051094952E-2</v>
      </c>
      <c r="T224" s="152" t="s">
        <v>577</v>
      </c>
      <c r="U224" s="152" t="s">
        <v>656</v>
      </c>
      <c r="V224" s="152"/>
      <c r="W224" s="158">
        <v>1</v>
      </c>
      <c r="X224" s="158" t="s">
        <v>409</v>
      </c>
    </row>
    <row r="225" spans="2:24">
      <c r="B225" s="844"/>
      <c r="C225" s="814"/>
      <c r="D225" s="161">
        <v>9</v>
      </c>
      <c r="E225" s="152" t="s">
        <v>848</v>
      </c>
      <c r="F225" s="153">
        <v>1519.4087999999974</v>
      </c>
      <c r="G225" s="152">
        <v>109.26</v>
      </c>
      <c r="H225" s="152">
        <v>110.82</v>
      </c>
      <c r="I225" s="162">
        <f t="shared" si="60"/>
        <v>1.0142778693025809</v>
      </c>
      <c r="J225" s="152">
        <v>6</v>
      </c>
      <c r="K225" s="162">
        <f t="shared" si="61"/>
        <v>5.491488193300384E-2</v>
      </c>
      <c r="L225" s="153">
        <v>200.98</v>
      </c>
      <c r="M225" s="163">
        <f t="shared" si="62"/>
        <v>1.0691927512355848</v>
      </c>
      <c r="N225" s="153">
        <v>1519.4087999999974</v>
      </c>
      <c r="O225" s="152">
        <v>0</v>
      </c>
      <c r="P225" s="154">
        <v>0</v>
      </c>
      <c r="Q225" s="253">
        <v>0</v>
      </c>
      <c r="R225" s="152">
        <v>7.5599999999999881</v>
      </c>
      <c r="S225" s="154">
        <v>6.9192751235584729E-2</v>
      </c>
      <c r="T225" s="152" t="s">
        <v>577</v>
      </c>
      <c r="U225" s="152" t="s">
        <v>656</v>
      </c>
      <c r="V225" s="152"/>
      <c r="W225" s="158">
        <v>1</v>
      </c>
      <c r="X225" s="158" t="s">
        <v>838</v>
      </c>
    </row>
    <row r="226" spans="2:24">
      <c r="B226" s="845"/>
      <c r="C226" s="815"/>
      <c r="D226" s="161">
        <v>10</v>
      </c>
      <c r="E226" s="152" t="s">
        <v>534</v>
      </c>
      <c r="F226" s="153">
        <v>1374.28</v>
      </c>
      <c r="G226" s="152">
        <v>701.02</v>
      </c>
      <c r="H226" s="152">
        <v>677.86</v>
      </c>
      <c r="I226" s="162">
        <f t="shared" si="60"/>
        <v>0.96696242617899641</v>
      </c>
      <c r="J226" s="152">
        <v>33.909999999999997</v>
      </c>
      <c r="K226" s="162">
        <f t="shared" si="61"/>
        <v>4.8372371686970408E-2</v>
      </c>
      <c r="L226" s="153">
        <v>127.84</v>
      </c>
      <c r="M226" s="163">
        <f t="shared" si="62"/>
        <v>1.0153347978659668</v>
      </c>
      <c r="N226" s="153">
        <v>1374.28</v>
      </c>
      <c r="O226" s="152">
        <v>0</v>
      </c>
      <c r="P226" s="154">
        <v>0</v>
      </c>
      <c r="Q226" s="253">
        <v>0</v>
      </c>
      <c r="R226" s="152">
        <v>10.75</v>
      </c>
      <c r="S226" s="154">
        <v>1.5334797865966735E-2</v>
      </c>
      <c r="T226" s="152" t="s">
        <v>577</v>
      </c>
      <c r="U226" s="152" t="s">
        <v>656</v>
      </c>
      <c r="V226" s="152"/>
      <c r="W226" s="158">
        <v>1</v>
      </c>
      <c r="X226" s="158" t="s">
        <v>371</v>
      </c>
    </row>
    <row r="227" spans="2:24">
      <c r="B227" s="810">
        <f t="shared" ref="B227" si="67">B217+1</f>
        <v>45980</v>
      </c>
      <c r="C227" s="813" t="str">
        <f t="shared" ref="C227" si="68">CHOOSE(WEEKDAY(B227,2),"一","二","三","四","五","六","日")</f>
        <v>三</v>
      </c>
      <c r="D227" s="161">
        <v>1</v>
      </c>
      <c r="E227" s="152" t="s">
        <v>364</v>
      </c>
      <c r="F227" s="153">
        <v>6453.0111000000143</v>
      </c>
      <c r="G227" s="152">
        <v>761.65</v>
      </c>
      <c r="H227" s="152">
        <v>763.1</v>
      </c>
      <c r="I227" s="162">
        <f t="shared" si="60"/>
        <v>1.0019037615702751</v>
      </c>
      <c r="J227" s="152">
        <v>42.32</v>
      </c>
      <c r="K227" s="162">
        <f t="shared" si="61"/>
        <v>5.556357907175212E-2</v>
      </c>
      <c r="L227" s="153">
        <v>147.43</v>
      </c>
      <c r="M227" s="163">
        <f t="shared" si="62"/>
        <v>1.0574673406420274</v>
      </c>
      <c r="N227" s="153">
        <v>6453.0111000000143</v>
      </c>
      <c r="O227" s="152">
        <v>0</v>
      </c>
      <c r="P227" s="154">
        <v>0</v>
      </c>
      <c r="Q227" s="253">
        <v>0</v>
      </c>
      <c r="R227" s="152">
        <v>43.770000000000095</v>
      </c>
      <c r="S227" s="154">
        <v>5.7467340642027305E-2</v>
      </c>
      <c r="T227" s="152" t="s">
        <v>577</v>
      </c>
      <c r="U227" s="152" t="s">
        <v>219</v>
      </c>
      <c r="V227" s="152" t="s">
        <v>383</v>
      </c>
      <c r="W227" s="158">
        <v>1</v>
      </c>
      <c r="X227" s="158" t="s">
        <v>371</v>
      </c>
    </row>
    <row r="228" spans="2:24">
      <c r="B228" s="844"/>
      <c r="C228" s="814"/>
      <c r="D228" s="161">
        <v>2</v>
      </c>
      <c r="E228" s="152" t="s">
        <v>730</v>
      </c>
      <c r="F228" s="153">
        <v>2329.8365999999965</v>
      </c>
      <c r="G228" s="152">
        <v>350.3</v>
      </c>
      <c r="H228" s="152">
        <v>342.32</v>
      </c>
      <c r="I228" s="162">
        <f t="shared" si="60"/>
        <v>0.97721952612046814</v>
      </c>
      <c r="J228" s="152">
        <v>20</v>
      </c>
      <c r="K228" s="162">
        <f t="shared" si="61"/>
        <v>5.7093919497573503E-2</v>
      </c>
      <c r="L228" s="153">
        <v>193.83</v>
      </c>
      <c r="M228" s="163">
        <f t="shared" si="62"/>
        <v>1.0343134456180416</v>
      </c>
      <c r="N228" s="153">
        <v>2329.8365999999965</v>
      </c>
      <c r="O228" s="152">
        <v>0</v>
      </c>
      <c r="P228" s="154">
        <v>0</v>
      </c>
      <c r="Q228" s="253">
        <v>0</v>
      </c>
      <c r="R228" s="152">
        <v>12.019999999999982</v>
      </c>
      <c r="S228" s="154">
        <v>3.4313445618041623E-2</v>
      </c>
      <c r="T228" s="152" t="s">
        <v>577</v>
      </c>
      <c r="U228" s="152" t="s">
        <v>656</v>
      </c>
      <c r="V228" s="152"/>
      <c r="W228" s="158">
        <v>1</v>
      </c>
      <c r="X228" s="158" t="s">
        <v>731</v>
      </c>
    </row>
    <row r="229" spans="2:24">
      <c r="B229" s="844"/>
      <c r="C229" s="814"/>
      <c r="D229" s="161">
        <v>3</v>
      </c>
      <c r="E229" s="152" t="s">
        <v>439</v>
      </c>
      <c r="F229" s="153">
        <v>1616.4272000000003</v>
      </c>
      <c r="G229" s="152">
        <v>55.71</v>
      </c>
      <c r="H229" s="152">
        <v>56.38</v>
      </c>
      <c r="I229" s="162">
        <f t="shared" si="60"/>
        <v>1.0120265661461139</v>
      </c>
      <c r="J229" s="152">
        <v>1.9</v>
      </c>
      <c r="K229" s="162">
        <f t="shared" si="61"/>
        <v>3.4105187578531683E-2</v>
      </c>
      <c r="L229" s="153">
        <v>628.96</v>
      </c>
      <c r="M229" s="163">
        <f t="shared" si="62"/>
        <v>1.0461317537246455</v>
      </c>
      <c r="N229" s="153">
        <v>1616.4272000000003</v>
      </c>
      <c r="O229" s="152">
        <v>0</v>
      </c>
      <c r="P229" s="154">
        <v>0</v>
      </c>
      <c r="Q229" s="253">
        <v>0</v>
      </c>
      <c r="R229" s="152">
        <v>2.5700000000000003</v>
      </c>
      <c r="S229" s="154">
        <v>4.6131753724645487E-2</v>
      </c>
      <c r="T229" s="152" t="s">
        <v>577</v>
      </c>
      <c r="U229" s="152" t="s">
        <v>656</v>
      </c>
      <c r="V229" s="152"/>
      <c r="W229" s="158">
        <v>1</v>
      </c>
      <c r="X229" s="158" t="s">
        <v>409</v>
      </c>
    </row>
    <row r="230" spans="2:24">
      <c r="B230" s="844"/>
      <c r="C230" s="814"/>
      <c r="D230" s="161">
        <v>4</v>
      </c>
      <c r="E230" s="152" t="s">
        <v>704</v>
      </c>
      <c r="F230" s="153">
        <v>1386.396199999997</v>
      </c>
      <c r="G230" s="152">
        <v>556.79999999999995</v>
      </c>
      <c r="H230" s="152">
        <v>547.16</v>
      </c>
      <c r="I230" s="162">
        <f t="shared" si="60"/>
        <v>0.98268678160919543</v>
      </c>
      <c r="J230" s="152">
        <v>24.3</v>
      </c>
      <c r="K230" s="162">
        <f t="shared" si="61"/>
        <v>4.3642241379310352E-2</v>
      </c>
      <c r="L230" s="153">
        <v>94.57</v>
      </c>
      <c r="M230" s="163">
        <f t="shared" si="62"/>
        <v>1.0263290229885056</v>
      </c>
      <c r="N230" s="153">
        <v>1386.396199999997</v>
      </c>
      <c r="O230" s="152">
        <v>0</v>
      </c>
      <c r="P230" s="154">
        <v>0</v>
      </c>
      <c r="Q230" s="253">
        <v>0</v>
      </c>
      <c r="R230" s="152">
        <v>14.659999999999968</v>
      </c>
      <c r="S230" s="154">
        <v>2.6329022988505691E-2</v>
      </c>
      <c r="T230" s="152" t="s">
        <v>577</v>
      </c>
      <c r="U230" s="152" t="s">
        <v>656</v>
      </c>
      <c r="V230" s="152"/>
      <c r="W230" s="158">
        <v>1</v>
      </c>
      <c r="X230" s="158" t="s">
        <v>703</v>
      </c>
    </row>
    <row r="231" spans="2:24">
      <c r="B231" s="844"/>
      <c r="C231" s="814"/>
      <c r="D231" s="161">
        <v>5</v>
      </c>
      <c r="E231" s="152" t="s">
        <v>534</v>
      </c>
      <c r="F231" s="153">
        <v>1358.9391999999993</v>
      </c>
      <c r="G231" s="152">
        <v>664.72</v>
      </c>
      <c r="H231" s="152">
        <v>655.85</v>
      </c>
      <c r="I231" s="162">
        <f t="shared" si="60"/>
        <v>0.98665603562402215</v>
      </c>
      <c r="J231" s="152">
        <v>19.5</v>
      </c>
      <c r="K231" s="162">
        <f t="shared" si="61"/>
        <v>2.9335660127572511E-2</v>
      </c>
      <c r="L231" s="153">
        <v>127.84</v>
      </c>
      <c r="M231" s="163">
        <f t="shared" si="62"/>
        <v>1.0159916957515946</v>
      </c>
      <c r="N231" s="153">
        <v>1358.9391999999993</v>
      </c>
      <c r="O231" s="152">
        <v>0</v>
      </c>
      <c r="P231" s="154">
        <v>0</v>
      </c>
      <c r="Q231" s="253">
        <v>0</v>
      </c>
      <c r="R231" s="152">
        <v>10.629999999999995</v>
      </c>
      <c r="S231" s="154">
        <v>1.5991695751594648E-2</v>
      </c>
      <c r="T231" s="152" t="s">
        <v>577</v>
      </c>
      <c r="U231" s="152" t="s">
        <v>656</v>
      </c>
      <c r="V231" s="152"/>
      <c r="W231" s="158">
        <v>1</v>
      </c>
      <c r="X231" s="158" t="s">
        <v>371</v>
      </c>
    </row>
    <row r="232" spans="2:24">
      <c r="B232" s="844"/>
      <c r="C232" s="814"/>
      <c r="D232" s="161">
        <v>6</v>
      </c>
      <c r="E232" s="152" t="s">
        <v>585</v>
      </c>
      <c r="F232" s="153">
        <v>1212.032499999995</v>
      </c>
      <c r="G232" s="152">
        <v>47.52</v>
      </c>
      <c r="H232" s="152">
        <v>47.47</v>
      </c>
      <c r="I232" s="162">
        <f t="shared" si="60"/>
        <v>0.99894781144781131</v>
      </c>
      <c r="J232" s="152">
        <v>1.8</v>
      </c>
      <c r="K232" s="162">
        <f t="shared" si="61"/>
        <v>3.787878787878788E-2</v>
      </c>
      <c r="L232" s="153">
        <v>692.59</v>
      </c>
      <c r="M232" s="163">
        <f t="shared" si="62"/>
        <v>1.0368265993265993</v>
      </c>
      <c r="N232" s="153">
        <v>1212.032499999995</v>
      </c>
      <c r="O232" s="152">
        <v>0</v>
      </c>
      <c r="P232" s="154">
        <v>0</v>
      </c>
      <c r="Q232" s="253">
        <v>0</v>
      </c>
      <c r="R232" s="152">
        <v>1.7499999999999929</v>
      </c>
      <c r="S232" s="154">
        <v>3.6826599326599173E-2</v>
      </c>
      <c r="T232" s="152" t="s">
        <v>577</v>
      </c>
      <c r="U232" s="152" t="s">
        <v>656</v>
      </c>
      <c r="V232" s="152"/>
      <c r="W232" s="158">
        <v>1</v>
      </c>
      <c r="X232" s="158" t="s">
        <v>583</v>
      </c>
    </row>
    <row r="233" spans="2:24">
      <c r="B233" s="844"/>
      <c r="C233" s="814"/>
      <c r="D233" s="161">
        <v>7</v>
      </c>
      <c r="E233" s="152" t="s">
        <v>650</v>
      </c>
      <c r="F233" s="153">
        <v>1200.0994999999996</v>
      </c>
      <c r="G233" s="152">
        <v>38.39</v>
      </c>
      <c r="H233" s="152">
        <v>36.86</v>
      </c>
      <c r="I233" s="162">
        <f t="shared" si="60"/>
        <v>0.96014587132065643</v>
      </c>
      <c r="J233" s="152">
        <v>5</v>
      </c>
      <c r="K233" s="162">
        <f t="shared" si="61"/>
        <v>0.13024225058609012</v>
      </c>
      <c r="L233" s="153">
        <v>345.85</v>
      </c>
      <c r="M233" s="163">
        <f t="shared" si="62"/>
        <v>1.0903881219067466</v>
      </c>
      <c r="N233" s="153">
        <v>1200.0994999999996</v>
      </c>
      <c r="O233" s="152">
        <v>0</v>
      </c>
      <c r="P233" s="154">
        <v>0</v>
      </c>
      <c r="Q233" s="253">
        <v>0</v>
      </c>
      <c r="R233" s="152">
        <v>3.4699999999999989</v>
      </c>
      <c r="S233" s="154">
        <v>9.0388121906746513E-2</v>
      </c>
      <c r="T233" s="152" t="s">
        <v>577</v>
      </c>
      <c r="U233" s="152" t="s">
        <v>656</v>
      </c>
      <c r="V233" s="152"/>
      <c r="W233" s="158">
        <v>1</v>
      </c>
      <c r="X233" s="158" t="s">
        <v>642</v>
      </c>
    </row>
    <row r="234" spans="2:24">
      <c r="B234" s="844"/>
      <c r="C234" s="814"/>
      <c r="D234" s="161">
        <v>8</v>
      </c>
      <c r="E234" s="152" t="s">
        <v>806</v>
      </c>
      <c r="F234" s="153">
        <v>1161.8880000000011</v>
      </c>
      <c r="G234" s="152">
        <v>31.15</v>
      </c>
      <c r="H234" s="152">
        <v>31.15</v>
      </c>
      <c r="I234" s="162">
        <f t="shared" si="60"/>
        <v>1</v>
      </c>
      <c r="J234" s="152">
        <v>3.2</v>
      </c>
      <c r="K234" s="162">
        <f t="shared" si="61"/>
        <v>0.1027287319422151</v>
      </c>
      <c r="L234" s="153">
        <v>363.09</v>
      </c>
      <c r="M234" s="163">
        <f t="shared" si="62"/>
        <v>1.1027287319422152</v>
      </c>
      <c r="N234" s="153">
        <v>1161.8880000000011</v>
      </c>
      <c r="O234" s="152">
        <v>0</v>
      </c>
      <c r="P234" s="154">
        <v>0</v>
      </c>
      <c r="Q234" s="253">
        <v>0</v>
      </c>
      <c r="R234" s="152">
        <v>3.2000000000000028</v>
      </c>
      <c r="S234" s="154">
        <v>0.10272873194221518</v>
      </c>
      <c r="T234" s="152" t="s">
        <v>577</v>
      </c>
      <c r="U234" s="152" t="s">
        <v>656</v>
      </c>
      <c r="V234" s="152"/>
      <c r="W234" s="158">
        <v>1</v>
      </c>
      <c r="X234" s="158" t="s">
        <v>402</v>
      </c>
    </row>
    <row r="235" spans="2:24">
      <c r="B235" s="844"/>
      <c r="C235" s="814"/>
      <c r="D235" s="161">
        <v>9</v>
      </c>
      <c r="E235" s="152" t="s">
        <v>702</v>
      </c>
      <c r="F235" s="153">
        <v>1039.5561000000009</v>
      </c>
      <c r="G235" s="152">
        <v>241.28</v>
      </c>
      <c r="H235" s="152">
        <v>235.66</v>
      </c>
      <c r="I235" s="162">
        <f t="shared" si="60"/>
        <v>0.97670755968169765</v>
      </c>
      <c r="J235" s="152">
        <v>21.45</v>
      </c>
      <c r="K235" s="162">
        <f t="shared" si="61"/>
        <v>8.8900862068965511E-2</v>
      </c>
      <c r="L235" s="153">
        <v>65.67</v>
      </c>
      <c r="M235" s="163">
        <f t="shared" si="62"/>
        <v>1.0656084217506632</v>
      </c>
      <c r="N235" s="153">
        <v>1039.5561000000009</v>
      </c>
      <c r="O235" s="152">
        <v>0</v>
      </c>
      <c r="P235" s="154">
        <v>0</v>
      </c>
      <c r="Q235" s="253">
        <v>0</v>
      </c>
      <c r="R235" s="152">
        <v>15.830000000000013</v>
      </c>
      <c r="S235" s="154">
        <v>6.5608421750663184E-2</v>
      </c>
      <c r="T235" s="152" t="s">
        <v>577</v>
      </c>
      <c r="U235" s="152" t="s">
        <v>656</v>
      </c>
      <c r="V235" s="152"/>
      <c r="W235" s="158">
        <v>1</v>
      </c>
      <c r="X235" s="158" t="s">
        <v>703</v>
      </c>
    </row>
    <row r="236" spans="2:24">
      <c r="B236" s="845"/>
      <c r="C236" s="815"/>
      <c r="D236" s="161">
        <v>10</v>
      </c>
      <c r="E236" s="152" t="s">
        <v>682</v>
      </c>
      <c r="F236" s="153">
        <v>1020.1975999999987</v>
      </c>
      <c r="G236" s="152">
        <v>43.02</v>
      </c>
      <c r="H236" s="152">
        <v>42.75</v>
      </c>
      <c r="I236" s="162">
        <f t="shared" si="60"/>
        <v>0.99372384937238489</v>
      </c>
      <c r="J236" s="152">
        <v>2.75</v>
      </c>
      <c r="K236" s="162">
        <f t="shared" si="61"/>
        <v>6.392375639237563E-2</v>
      </c>
      <c r="L236" s="153">
        <v>411.37</v>
      </c>
      <c r="M236" s="163">
        <f t="shared" si="62"/>
        <v>1.0576476057647606</v>
      </c>
      <c r="N236" s="153">
        <v>1020.1975999999987</v>
      </c>
      <c r="O236" s="152">
        <v>0</v>
      </c>
      <c r="P236" s="154">
        <v>0</v>
      </c>
      <c r="Q236" s="253">
        <v>0</v>
      </c>
      <c r="R236" s="152">
        <v>2.4799999999999969</v>
      </c>
      <c r="S236" s="154">
        <v>5.7647605764760503E-2</v>
      </c>
      <c r="T236" s="152" t="s">
        <v>577</v>
      </c>
      <c r="U236" s="152" t="s">
        <v>656</v>
      </c>
      <c r="V236" s="152"/>
      <c r="W236" s="158">
        <v>1</v>
      </c>
      <c r="X236" s="158" t="s">
        <v>671</v>
      </c>
    </row>
    <row r="237" spans="2:24">
      <c r="B237" s="810">
        <f t="shared" ref="B237" si="69">B227+1</f>
        <v>45981</v>
      </c>
      <c r="C237" s="813" t="str">
        <f t="shared" ref="C237" si="70">CHOOSE(WEEKDAY(B237,2),"一","二","三","四","五","六","日")</f>
        <v>四</v>
      </c>
      <c r="D237" s="161">
        <v>1</v>
      </c>
      <c r="E237" s="152" t="s">
        <v>364</v>
      </c>
      <c r="F237" s="153">
        <v>3706.390199999998</v>
      </c>
      <c r="G237" s="152">
        <v>651.38</v>
      </c>
      <c r="H237" s="152">
        <v>653.86</v>
      </c>
      <c r="I237" s="162">
        <f t="shared" si="60"/>
        <v>1.0038073014215974</v>
      </c>
      <c r="J237" s="152">
        <v>22.66</v>
      </c>
      <c r="K237" s="162">
        <f t="shared" si="61"/>
        <v>3.4787681537658509E-2</v>
      </c>
      <c r="L237" s="153">
        <v>147.43</v>
      </c>
      <c r="M237" s="163">
        <f t="shared" si="62"/>
        <v>1.0385949829592558</v>
      </c>
      <c r="N237" s="153">
        <v>3706.390199999998</v>
      </c>
      <c r="O237" s="152">
        <v>0</v>
      </c>
      <c r="P237" s="154">
        <v>0</v>
      </c>
      <c r="Q237" s="253">
        <v>0</v>
      </c>
      <c r="R237" s="152">
        <v>25.139999999999986</v>
      </c>
      <c r="S237" s="154">
        <v>3.8594982959255716E-2</v>
      </c>
      <c r="T237" s="152" t="s">
        <v>577</v>
      </c>
      <c r="U237" s="152" t="s">
        <v>219</v>
      </c>
      <c r="V237" s="152" t="s">
        <v>383</v>
      </c>
      <c r="W237" s="158">
        <v>1</v>
      </c>
      <c r="X237" s="158" t="s">
        <v>371</v>
      </c>
    </row>
    <row r="238" spans="2:24">
      <c r="B238" s="844"/>
      <c r="C238" s="814"/>
      <c r="D238" s="161">
        <v>2</v>
      </c>
      <c r="E238" s="152" t="s">
        <v>534</v>
      </c>
      <c r="F238" s="153">
        <v>1188.9119999999941</v>
      </c>
      <c r="G238" s="152">
        <v>567.65</v>
      </c>
      <c r="H238" s="152">
        <v>555.54999999999995</v>
      </c>
      <c r="I238" s="162">
        <f t="shared" si="60"/>
        <v>0.97868404826917987</v>
      </c>
      <c r="J238" s="152">
        <v>21.4</v>
      </c>
      <c r="K238" s="162">
        <f t="shared" si="61"/>
        <v>3.7699286532194135E-2</v>
      </c>
      <c r="L238" s="153">
        <v>127.84</v>
      </c>
      <c r="M238" s="163">
        <f t="shared" si="62"/>
        <v>1.016383334801374</v>
      </c>
      <c r="N238" s="153">
        <v>1188.9119999999941</v>
      </c>
      <c r="O238" s="152">
        <v>0</v>
      </c>
      <c r="P238" s="154">
        <v>0</v>
      </c>
      <c r="Q238" s="253">
        <v>0</v>
      </c>
      <c r="R238" s="152">
        <v>9.2999999999999545</v>
      </c>
      <c r="S238" s="154">
        <v>1.6383334801374008E-2</v>
      </c>
      <c r="T238" s="152" t="s">
        <v>577</v>
      </c>
      <c r="U238" s="152" t="s">
        <v>656</v>
      </c>
      <c r="V238" s="152"/>
      <c r="W238" s="158">
        <v>1</v>
      </c>
      <c r="X238" s="158" t="s">
        <v>371</v>
      </c>
    </row>
    <row r="239" spans="2:24">
      <c r="B239" s="844"/>
      <c r="C239" s="814"/>
      <c r="D239" s="161">
        <v>3</v>
      </c>
      <c r="E239" s="152" t="s">
        <v>853</v>
      </c>
      <c r="F239" s="153">
        <v>1158.9765999999963</v>
      </c>
      <c r="G239" s="152">
        <v>32.950000000000003</v>
      </c>
      <c r="H239" s="152">
        <v>33.19</v>
      </c>
      <c r="I239" s="162">
        <f t="shared" si="60"/>
        <v>1.0072837632776934</v>
      </c>
      <c r="J239" s="152">
        <v>2.2999999999999998</v>
      </c>
      <c r="K239" s="162">
        <f t="shared" si="61"/>
        <v>6.9802731411229127E-2</v>
      </c>
      <c r="L239" s="153">
        <v>456.29</v>
      </c>
      <c r="M239" s="163">
        <f t="shared" si="62"/>
        <v>1.0770864946889223</v>
      </c>
      <c r="N239" s="153">
        <v>1158.9765999999963</v>
      </c>
      <c r="O239" s="152">
        <v>0</v>
      </c>
      <c r="P239" s="154">
        <v>0</v>
      </c>
      <c r="Q239" s="253">
        <v>0</v>
      </c>
      <c r="R239" s="152">
        <v>2.539999999999992</v>
      </c>
      <c r="S239" s="154">
        <v>7.7086494688922355E-2</v>
      </c>
      <c r="T239" s="152" t="s">
        <v>577</v>
      </c>
      <c r="U239" s="158" t="s">
        <v>656</v>
      </c>
      <c r="V239" s="152"/>
      <c r="W239" s="158">
        <v>1</v>
      </c>
      <c r="X239" s="158" t="s">
        <v>838</v>
      </c>
    </row>
    <row r="240" spans="2:24">
      <c r="B240" s="844"/>
      <c r="C240" s="814"/>
      <c r="D240" s="161">
        <v>4</v>
      </c>
      <c r="E240" s="152" t="s">
        <v>650</v>
      </c>
      <c r="F240" s="153">
        <v>1072.1349999999982</v>
      </c>
      <c r="G240" s="152">
        <v>37.11</v>
      </c>
      <c r="H240" s="152">
        <v>37.409999999999997</v>
      </c>
      <c r="I240" s="162">
        <f t="shared" si="60"/>
        <v>1.0080840743734842</v>
      </c>
      <c r="J240" s="152">
        <v>2.8</v>
      </c>
      <c r="K240" s="162">
        <f t="shared" si="61"/>
        <v>7.54513608191862E-2</v>
      </c>
      <c r="L240" s="153">
        <v>345.85</v>
      </c>
      <c r="M240" s="163">
        <f t="shared" si="62"/>
        <v>1.0835354351926703</v>
      </c>
      <c r="N240" s="153">
        <v>1072.1349999999982</v>
      </c>
      <c r="O240" s="152">
        <v>0</v>
      </c>
      <c r="P240" s="154">
        <v>0</v>
      </c>
      <c r="Q240" s="253">
        <v>0</v>
      </c>
      <c r="R240" s="152">
        <v>3.0999999999999943</v>
      </c>
      <c r="S240" s="154">
        <v>8.3535435192670288E-2</v>
      </c>
      <c r="T240" s="152" t="s">
        <v>577</v>
      </c>
      <c r="U240" s="152" t="s">
        <v>656</v>
      </c>
      <c r="V240" s="152"/>
      <c r="W240" s="158">
        <v>1</v>
      </c>
      <c r="X240" s="158" t="s">
        <v>642</v>
      </c>
    </row>
    <row r="241" spans="2:24">
      <c r="B241" s="844"/>
      <c r="C241" s="814"/>
      <c r="D241" s="161">
        <v>5</v>
      </c>
      <c r="E241" s="152" t="s">
        <v>806</v>
      </c>
      <c r="F241" s="153">
        <v>1063.853700000001</v>
      </c>
      <c r="G241" s="152">
        <v>29.55</v>
      </c>
      <c r="H241" s="152">
        <v>29.76</v>
      </c>
      <c r="I241" s="162">
        <f t="shared" si="60"/>
        <v>1.0071065989847716</v>
      </c>
      <c r="J241" s="152">
        <v>2.72</v>
      </c>
      <c r="K241" s="162">
        <f t="shared" si="61"/>
        <v>9.204737732656515E-2</v>
      </c>
      <c r="L241" s="153">
        <v>363.09</v>
      </c>
      <c r="M241" s="163">
        <f t="shared" si="62"/>
        <v>1.0991539763113369</v>
      </c>
      <c r="N241" s="153">
        <v>1063.853700000001</v>
      </c>
      <c r="O241" s="152">
        <v>0</v>
      </c>
      <c r="P241" s="154">
        <v>0</v>
      </c>
      <c r="Q241" s="253">
        <v>0</v>
      </c>
      <c r="R241" s="152">
        <v>2.9300000000000033</v>
      </c>
      <c r="S241" s="154">
        <v>9.9153976311336822E-2</v>
      </c>
      <c r="T241" s="152" t="s">
        <v>577</v>
      </c>
      <c r="U241" s="152" t="s">
        <v>656</v>
      </c>
      <c r="V241" s="152"/>
      <c r="W241" s="158">
        <v>1</v>
      </c>
      <c r="X241" s="158" t="s">
        <v>402</v>
      </c>
    </row>
    <row r="242" spans="2:24">
      <c r="B242" s="844"/>
      <c r="C242" s="814"/>
      <c r="D242" s="161">
        <v>6</v>
      </c>
      <c r="E242" s="152" t="s">
        <v>638</v>
      </c>
      <c r="F242" s="153">
        <v>1043.9999999999975</v>
      </c>
      <c r="G242" s="152">
        <v>90.01</v>
      </c>
      <c r="H242" s="152">
        <v>91.32</v>
      </c>
      <c r="I242" s="162">
        <f t="shared" si="60"/>
        <v>1.0145539384512832</v>
      </c>
      <c r="J242" s="152">
        <v>4.6100000000000003</v>
      </c>
      <c r="K242" s="162">
        <f t="shared" si="61"/>
        <v>5.1216531496500392E-2</v>
      </c>
      <c r="L242" s="153">
        <v>200</v>
      </c>
      <c r="M242" s="163">
        <f t="shared" si="62"/>
        <v>1.0657704699477835</v>
      </c>
      <c r="N242" s="153">
        <v>1183.9999999999975</v>
      </c>
      <c r="O242" s="152">
        <v>0.7</v>
      </c>
      <c r="P242" s="154">
        <v>7.7769136762581926E-3</v>
      </c>
      <c r="Q242" s="253">
        <v>140</v>
      </c>
      <c r="R242" s="152">
        <v>5.2199999999999873</v>
      </c>
      <c r="S242" s="154">
        <v>5.7993556271525241E-2</v>
      </c>
      <c r="T242" s="152" t="s">
        <v>577</v>
      </c>
      <c r="U242" s="152" t="s">
        <v>656</v>
      </c>
      <c r="V242" s="152"/>
      <c r="W242" s="158">
        <v>1</v>
      </c>
      <c r="X242" s="158" t="s">
        <v>371</v>
      </c>
    </row>
    <row r="243" spans="2:24">
      <c r="B243" s="844"/>
      <c r="C243" s="814"/>
      <c r="D243" s="161">
        <v>7</v>
      </c>
      <c r="E243" s="152" t="s">
        <v>678</v>
      </c>
      <c r="F243" s="153">
        <v>987.01349999999866</v>
      </c>
      <c r="G243" s="152">
        <v>111.75</v>
      </c>
      <c r="H243" s="152">
        <v>102.85</v>
      </c>
      <c r="I243" s="162">
        <f t="shared" si="60"/>
        <v>0.92035794183445185</v>
      </c>
      <c r="J243" s="152">
        <v>15.05</v>
      </c>
      <c r="K243" s="162">
        <f t="shared" si="61"/>
        <v>0.13467561521252797</v>
      </c>
      <c r="L243" s="153">
        <v>160.49</v>
      </c>
      <c r="M243" s="163">
        <f t="shared" si="62"/>
        <v>1.0550335570469798</v>
      </c>
      <c r="N243" s="153">
        <v>987.01349999999866</v>
      </c>
      <c r="O243" s="152">
        <v>0</v>
      </c>
      <c r="P243" s="154">
        <v>0</v>
      </c>
      <c r="Q243" s="253">
        <v>0</v>
      </c>
      <c r="R243" s="152">
        <v>6.1499999999999915</v>
      </c>
      <c r="S243" s="154">
        <v>5.5033557046979792E-2</v>
      </c>
      <c r="T243" s="152" t="s">
        <v>577</v>
      </c>
      <c r="U243" s="152" t="s">
        <v>656</v>
      </c>
      <c r="V243" s="152"/>
      <c r="W243" s="158">
        <v>1</v>
      </c>
      <c r="X243" s="158" t="s">
        <v>667</v>
      </c>
    </row>
    <row r="244" spans="2:24">
      <c r="B244" s="844"/>
      <c r="C244" s="814"/>
      <c r="D244" s="161">
        <v>8</v>
      </c>
      <c r="E244" s="152" t="s">
        <v>704</v>
      </c>
      <c r="F244" s="153">
        <v>986.36510000000055</v>
      </c>
      <c r="G244" s="152">
        <v>473.55</v>
      </c>
      <c r="H244" s="152">
        <v>468.98</v>
      </c>
      <c r="I244" s="162">
        <f t="shared" si="60"/>
        <v>0.99034948791046351</v>
      </c>
      <c r="J244" s="152">
        <v>15</v>
      </c>
      <c r="K244" s="162">
        <f t="shared" si="61"/>
        <v>3.1675641431738989E-2</v>
      </c>
      <c r="L244" s="153">
        <v>94.57</v>
      </c>
      <c r="M244" s="163">
        <f t="shared" si="62"/>
        <v>1.0220251293422025</v>
      </c>
      <c r="N244" s="153">
        <v>986.36510000000055</v>
      </c>
      <c r="O244" s="152">
        <v>0</v>
      </c>
      <c r="P244" s="154">
        <v>0</v>
      </c>
      <c r="Q244" s="253">
        <v>0</v>
      </c>
      <c r="R244" s="152">
        <v>10.430000000000007</v>
      </c>
      <c r="S244" s="154">
        <v>2.2025129342202528E-2</v>
      </c>
      <c r="T244" s="152" t="s">
        <v>577</v>
      </c>
      <c r="U244" s="152" t="s">
        <v>656</v>
      </c>
      <c r="V244" s="152"/>
      <c r="W244" s="158">
        <v>1</v>
      </c>
      <c r="X244" s="158" t="s">
        <v>703</v>
      </c>
    </row>
    <row r="245" spans="2:24">
      <c r="B245" s="844"/>
      <c r="C245" s="814"/>
      <c r="D245" s="161">
        <v>9</v>
      </c>
      <c r="E245" s="152" t="s">
        <v>854</v>
      </c>
      <c r="F245" s="153">
        <v>953.50940000000094</v>
      </c>
      <c r="G245" s="152">
        <v>164.75</v>
      </c>
      <c r="H245" s="152">
        <v>158.96</v>
      </c>
      <c r="I245" s="162">
        <f t="shared" si="60"/>
        <v>0.96485584218512899</v>
      </c>
      <c r="J245" s="152">
        <v>14</v>
      </c>
      <c r="K245" s="162">
        <f t="shared" si="61"/>
        <v>8.4977238239757211E-2</v>
      </c>
      <c r="L245" s="153">
        <v>116.14</v>
      </c>
      <c r="M245" s="163">
        <f t="shared" si="62"/>
        <v>1.0498330804248863</v>
      </c>
      <c r="N245" s="153">
        <v>953.50940000000094</v>
      </c>
      <c r="O245" s="152">
        <v>0</v>
      </c>
      <c r="P245" s="154">
        <v>0</v>
      </c>
      <c r="Q245" s="253">
        <v>0</v>
      </c>
      <c r="R245" s="152">
        <v>8.210000000000008</v>
      </c>
      <c r="S245" s="154">
        <v>4.9833080424886239E-2</v>
      </c>
      <c r="T245" s="152" t="s">
        <v>577</v>
      </c>
      <c r="U245" s="152" t="s">
        <v>656</v>
      </c>
      <c r="V245" s="152"/>
      <c r="W245" s="158">
        <v>1</v>
      </c>
      <c r="X245" s="158" t="s">
        <v>838</v>
      </c>
    </row>
    <row r="246" spans="2:24">
      <c r="B246" s="845"/>
      <c r="C246" s="815"/>
      <c r="D246" s="161">
        <v>10</v>
      </c>
      <c r="E246" s="152" t="s">
        <v>664</v>
      </c>
      <c r="F246" s="153">
        <v>939.08039999999767</v>
      </c>
      <c r="G246" s="152">
        <v>183.88</v>
      </c>
      <c r="H246" s="152">
        <v>184.6</v>
      </c>
      <c r="I246" s="162">
        <f t="shared" si="60"/>
        <v>1.003915597128562</v>
      </c>
      <c r="J246" s="152">
        <v>4.2</v>
      </c>
      <c r="K246" s="162">
        <f t="shared" si="61"/>
        <v>2.2840983249945618E-2</v>
      </c>
      <c r="L246" s="153">
        <v>190.87</v>
      </c>
      <c r="M246" s="163">
        <f t="shared" si="62"/>
        <v>1.0267565803785077</v>
      </c>
      <c r="N246" s="153">
        <v>939.08039999999767</v>
      </c>
      <c r="O246" s="152">
        <v>0</v>
      </c>
      <c r="P246" s="154">
        <v>0</v>
      </c>
      <c r="Q246" s="253">
        <v>0</v>
      </c>
      <c r="R246" s="152">
        <v>4.9199999999999875</v>
      </c>
      <c r="S246" s="154">
        <v>2.6756580378507654E-2</v>
      </c>
      <c r="T246" s="152" t="s">
        <v>577</v>
      </c>
      <c r="U246" s="152" t="s">
        <v>656</v>
      </c>
      <c r="V246" s="152"/>
      <c r="W246" s="158">
        <v>1</v>
      </c>
      <c r="X246" s="158" t="s">
        <v>666</v>
      </c>
    </row>
    <row r="247" spans="2:24">
      <c r="B247" s="810">
        <f t="shared" ref="B247" si="71">B237+1</f>
        <v>45982</v>
      </c>
      <c r="C247" s="813" t="str">
        <f t="shared" ref="C247" si="72">CHOOSE(WEEKDAY(B247,2),"一","二","三","四","五","六","日")</f>
        <v>五</v>
      </c>
      <c r="D247" s="161">
        <v>1</v>
      </c>
      <c r="E247" s="152" t="s">
        <v>364</v>
      </c>
      <c r="F247" s="153">
        <v>1988.8307000000013</v>
      </c>
      <c r="G247" s="152">
        <v>472.22</v>
      </c>
      <c r="H247" s="152">
        <v>459.55</v>
      </c>
      <c r="I247" s="162">
        <f t="shared" si="60"/>
        <v>0.97316928550252002</v>
      </c>
      <c r="J247" s="152">
        <v>26.16</v>
      </c>
      <c r="K247" s="162">
        <f t="shared" si="61"/>
        <v>5.5397907754860018E-2</v>
      </c>
      <c r="L247" s="153">
        <v>147.43</v>
      </c>
      <c r="M247" s="163">
        <f t="shared" si="62"/>
        <v>1.0285671932573801</v>
      </c>
      <c r="N247" s="153">
        <v>1988.8307000000013</v>
      </c>
      <c r="O247" s="152">
        <v>0</v>
      </c>
      <c r="P247" s="154">
        <v>0</v>
      </c>
      <c r="Q247" s="253">
        <v>0</v>
      </c>
      <c r="R247" s="152">
        <v>13.490000000000009</v>
      </c>
      <c r="S247" s="154">
        <v>2.8567193257380052E-2</v>
      </c>
      <c r="T247" s="152" t="s">
        <v>577</v>
      </c>
      <c r="U247" s="152" t="s">
        <v>219</v>
      </c>
      <c r="V247" s="152" t="s">
        <v>383</v>
      </c>
      <c r="W247" s="158">
        <v>1</v>
      </c>
      <c r="X247" s="158" t="s">
        <v>371</v>
      </c>
    </row>
    <row r="248" spans="2:24">
      <c r="B248" s="844"/>
      <c r="C248" s="814"/>
      <c r="D248" s="161">
        <v>2</v>
      </c>
      <c r="E248" s="152" t="s">
        <v>585</v>
      </c>
      <c r="F248" s="153">
        <v>1461.3648999999996</v>
      </c>
      <c r="G248" s="152">
        <v>33.89</v>
      </c>
      <c r="H248" s="152">
        <v>34.020000000000003</v>
      </c>
      <c r="I248" s="162">
        <f t="shared" si="60"/>
        <v>1.0038359398052523</v>
      </c>
      <c r="J248" s="152">
        <v>1.98</v>
      </c>
      <c r="K248" s="162">
        <f t="shared" si="61"/>
        <v>5.8424313956919445E-2</v>
      </c>
      <c r="L248" s="153">
        <v>692.59</v>
      </c>
      <c r="M248" s="163">
        <f t="shared" si="62"/>
        <v>1.0622602537621717</v>
      </c>
      <c r="N248" s="153">
        <v>1461.3648999999996</v>
      </c>
      <c r="O248" s="152">
        <v>0</v>
      </c>
      <c r="P248" s="154">
        <v>0</v>
      </c>
      <c r="Q248" s="253">
        <v>0</v>
      </c>
      <c r="R248" s="152">
        <v>2.1099999999999994</v>
      </c>
      <c r="S248" s="154">
        <v>6.2260253762171716E-2</v>
      </c>
      <c r="T248" s="152" t="s">
        <v>577</v>
      </c>
      <c r="U248" s="152" t="s">
        <v>656</v>
      </c>
      <c r="V248" s="152"/>
      <c r="W248" s="158">
        <v>1</v>
      </c>
      <c r="X248" s="158" t="s">
        <v>583</v>
      </c>
    </row>
    <row r="249" spans="2:24">
      <c r="B249" s="844"/>
      <c r="C249" s="814"/>
      <c r="D249" s="161">
        <v>3</v>
      </c>
      <c r="E249" s="152" t="s">
        <v>440</v>
      </c>
      <c r="F249" s="153">
        <v>1253.9646000000043</v>
      </c>
      <c r="G249" s="152">
        <v>126.46</v>
      </c>
      <c r="H249" s="152">
        <v>126.38</v>
      </c>
      <c r="I249" s="162">
        <f t="shared" si="60"/>
        <v>0.99936738889767518</v>
      </c>
      <c r="J249" s="152">
        <v>2.15</v>
      </c>
      <c r="K249" s="162">
        <f t="shared" si="61"/>
        <v>1.7001423374980233E-2</v>
      </c>
      <c r="L249" s="153">
        <v>605.78</v>
      </c>
      <c r="M249" s="163">
        <f t="shared" si="62"/>
        <v>1.0163688122726555</v>
      </c>
      <c r="N249" s="153">
        <v>1253.9646000000043</v>
      </c>
      <c r="O249" s="152">
        <v>0</v>
      </c>
      <c r="P249" s="154">
        <v>0</v>
      </c>
      <c r="Q249" s="253">
        <v>0</v>
      </c>
      <c r="R249" s="152">
        <v>2.0700000000000074</v>
      </c>
      <c r="S249" s="154">
        <v>1.6368812272655443E-2</v>
      </c>
      <c r="T249" s="152" t="s">
        <v>577</v>
      </c>
      <c r="U249" s="152" t="s">
        <v>220</v>
      </c>
      <c r="V249" s="152" t="s">
        <v>384</v>
      </c>
      <c r="W249" s="158">
        <v>1</v>
      </c>
      <c r="X249" s="158" t="s">
        <v>375</v>
      </c>
    </row>
    <row r="250" spans="2:24">
      <c r="B250" s="844"/>
      <c r="C250" s="814"/>
      <c r="D250" s="161">
        <v>4</v>
      </c>
      <c r="E250" s="152" t="s">
        <v>651</v>
      </c>
      <c r="F250" s="153">
        <v>1248.8504999999984</v>
      </c>
      <c r="G250" s="152">
        <v>170.04</v>
      </c>
      <c r="H250" s="152">
        <v>157.38999999999999</v>
      </c>
      <c r="I250" s="162">
        <f t="shared" si="60"/>
        <v>0.92560573982592331</v>
      </c>
      <c r="J250" s="152">
        <v>25.2</v>
      </c>
      <c r="K250" s="162">
        <f t="shared" si="61"/>
        <v>0.14820042342978124</v>
      </c>
      <c r="L250" s="153">
        <v>99.51</v>
      </c>
      <c r="M250" s="163">
        <f t="shared" si="62"/>
        <v>1.0738061632557045</v>
      </c>
      <c r="N250" s="153">
        <v>1248.8504999999984</v>
      </c>
      <c r="O250" s="152">
        <v>0</v>
      </c>
      <c r="P250" s="154">
        <v>0</v>
      </c>
      <c r="Q250" s="253">
        <v>0</v>
      </c>
      <c r="R250" s="152">
        <v>12.549999999999983</v>
      </c>
      <c r="S250" s="154">
        <v>7.3806163255704438E-2</v>
      </c>
      <c r="T250" s="152" t="s">
        <v>577</v>
      </c>
      <c r="U250" s="152" t="s">
        <v>656</v>
      </c>
      <c r="V250" s="152"/>
      <c r="W250" s="158">
        <v>1</v>
      </c>
      <c r="X250" s="158" t="s">
        <v>411</v>
      </c>
    </row>
    <row r="251" spans="2:24">
      <c r="B251" s="844"/>
      <c r="C251" s="814"/>
      <c r="D251" s="161">
        <v>5</v>
      </c>
      <c r="E251" s="152" t="s">
        <v>678</v>
      </c>
      <c r="F251" s="153">
        <v>1142.6888000000008</v>
      </c>
      <c r="G251" s="152">
        <v>80.11</v>
      </c>
      <c r="H251" s="152">
        <v>75.760000000000005</v>
      </c>
      <c r="I251" s="162">
        <f t="shared" si="60"/>
        <v>0.94569966296342534</v>
      </c>
      <c r="J251" s="152">
        <v>11.47</v>
      </c>
      <c r="K251" s="162">
        <f t="shared" si="61"/>
        <v>0.14317813007115218</v>
      </c>
      <c r="L251" s="153">
        <v>160.49</v>
      </c>
      <c r="M251" s="163">
        <f t="shared" si="62"/>
        <v>1.0888777930345774</v>
      </c>
      <c r="N251" s="153">
        <v>1142.6888000000008</v>
      </c>
      <c r="O251" s="152">
        <v>0</v>
      </c>
      <c r="P251" s="154">
        <v>0</v>
      </c>
      <c r="Q251" s="253">
        <v>0</v>
      </c>
      <c r="R251" s="152">
        <v>7.1200000000000045</v>
      </c>
      <c r="S251" s="154">
        <v>8.8877793034577518E-2</v>
      </c>
      <c r="T251" s="152" t="s">
        <v>577</v>
      </c>
      <c r="U251" s="152" t="s">
        <v>656</v>
      </c>
      <c r="V251" s="152"/>
      <c r="W251" s="158">
        <v>1</v>
      </c>
      <c r="X251" s="158" t="s">
        <v>667</v>
      </c>
    </row>
    <row r="252" spans="2:24">
      <c r="B252" s="844"/>
      <c r="C252" s="814"/>
      <c r="D252" s="161">
        <v>6</v>
      </c>
      <c r="E252" s="152" t="s">
        <v>854</v>
      </c>
      <c r="F252" s="153">
        <v>1102.1686000000011</v>
      </c>
      <c r="G252" s="152">
        <v>99.05</v>
      </c>
      <c r="H252" s="152">
        <v>100.54</v>
      </c>
      <c r="I252" s="162">
        <f t="shared" si="60"/>
        <v>1.015042907622413</v>
      </c>
      <c r="J252" s="152">
        <v>8</v>
      </c>
      <c r="K252" s="162">
        <f t="shared" si="61"/>
        <v>8.0767289247854618E-2</v>
      </c>
      <c r="L252" s="153">
        <v>116.14</v>
      </c>
      <c r="M252" s="163">
        <f t="shared" si="62"/>
        <v>1.0958101968702676</v>
      </c>
      <c r="N252" s="153">
        <v>1102.1686000000011</v>
      </c>
      <c r="O252" s="152">
        <v>0</v>
      </c>
      <c r="P252" s="154">
        <v>0</v>
      </c>
      <c r="Q252" s="253">
        <v>0</v>
      </c>
      <c r="R252" s="152">
        <v>9.4900000000000091</v>
      </c>
      <c r="S252" s="154">
        <v>9.5810196870267636E-2</v>
      </c>
      <c r="T252" s="152" t="s">
        <v>577</v>
      </c>
      <c r="U252" s="152" t="s">
        <v>656</v>
      </c>
      <c r="V252" s="152"/>
      <c r="W252" s="158">
        <v>1</v>
      </c>
      <c r="X252" s="158" t="s">
        <v>838</v>
      </c>
    </row>
    <row r="253" spans="2:24">
      <c r="B253" s="844"/>
      <c r="C253" s="814"/>
      <c r="D253" s="161">
        <v>7</v>
      </c>
      <c r="E253" s="152" t="s">
        <v>637</v>
      </c>
      <c r="F253" s="153">
        <v>982.69179999999892</v>
      </c>
      <c r="G253" s="152">
        <v>250.04</v>
      </c>
      <c r="H253" s="152">
        <v>250.9</v>
      </c>
      <c r="I253" s="162">
        <f t="shared" si="60"/>
        <v>1.0034394496880499</v>
      </c>
      <c r="J253" s="152">
        <v>14</v>
      </c>
      <c r="K253" s="162">
        <f t="shared" si="61"/>
        <v>5.5991041433370664E-2</v>
      </c>
      <c r="L253" s="153">
        <v>66.13</v>
      </c>
      <c r="M253" s="163">
        <f t="shared" si="62"/>
        <v>1.0594304911214205</v>
      </c>
      <c r="N253" s="153">
        <v>982.69179999999892</v>
      </c>
      <c r="O253" s="152">
        <v>0</v>
      </c>
      <c r="P253" s="154">
        <v>0</v>
      </c>
      <c r="Q253" s="253">
        <v>0</v>
      </c>
      <c r="R253" s="152">
        <v>14.859999999999985</v>
      </c>
      <c r="S253" s="154">
        <v>5.9430491121420514E-2</v>
      </c>
      <c r="T253" s="152" t="s">
        <v>577</v>
      </c>
      <c r="U253" s="152" t="s">
        <v>656</v>
      </c>
      <c r="V253" s="152"/>
      <c r="W253" s="158">
        <v>1</v>
      </c>
      <c r="X253" s="158" t="s">
        <v>373</v>
      </c>
    </row>
    <row r="254" spans="2:24">
      <c r="B254" s="844"/>
      <c r="C254" s="814"/>
      <c r="D254" s="161">
        <v>8</v>
      </c>
      <c r="E254" s="152" t="s">
        <v>636</v>
      </c>
      <c r="F254" s="153">
        <v>966.76179999999772</v>
      </c>
      <c r="G254" s="152">
        <v>163.36000000000001</v>
      </c>
      <c r="H254" s="152">
        <v>164.29</v>
      </c>
      <c r="I254" s="162">
        <f t="shared" si="60"/>
        <v>1.0056929480901076</v>
      </c>
      <c r="J254" s="152">
        <v>8</v>
      </c>
      <c r="K254" s="162">
        <f t="shared" si="61"/>
        <v>4.8971596474045052E-2</v>
      </c>
      <c r="L254" s="153">
        <v>108.26</v>
      </c>
      <c r="M254" s="163">
        <f t="shared" si="62"/>
        <v>1.0546645445641527</v>
      </c>
      <c r="N254" s="153">
        <v>966.76179999999772</v>
      </c>
      <c r="O254" s="152">
        <v>0</v>
      </c>
      <c r="P254" s="154">
        <v>0</v>
      </c>
      <c r="Q254" s="253">
        <v>0</v>
      </c>
      <c r="R254" s="152">
        <v>8.9299999999999784</v>
      </c>
      <c r="S254" s="154">
        <v>5.4664544564152658E-2</v>
      </c>
      <c r="T254" s="152" t="s">
        <v>577</v>
      </c>
      <c r="U254" s="152" t="s">
        <v>220</v>
      </c>
      <c r="V254" s="152" t="s">
        <v>384</v>
      </c>
      <c r="W254" s="158">
        <v>1</v>
      </c>
      <c r="X254" s="158" t="s">
        <v>380</v>
      </c>
    </row>
    <row r="255" spans="2:24">
      <c r="B255" s="844"/>
      <c r="C255" s="814"/>
      <c r="D255" s="161">
        <v>9</v>
      </c>
      <c r="E255" s="152" t="s">
        <v>717</v>
      </c>
      <c r="F255" s="153">
        <v>943.78900000000101</v>
      </c>
      <c r="G255" s="152">
        <v>38.33</v>
      </c>
      <c r="H255" s="152">
        <v>36.64</v>
      </c>
      <c r="I255" s="162">
        <f t="shared" si="60"/>
        <v>0.95590920949647806</v>
      </c>
      <c r="J255" s="152">
        <v>3.75</v>
      </c>
      <c r="K255" s="162">
        <f t="shared" si="61"/>
        <v>9.7834594312548928E-2</v>
      </c>
      <c r="L255" s="153">
        <v>458.15</v>
      </c>
      <c r="M255" s="163">
        <f t="shared" si="62"/>
        <v>1.053743803809027</v>
      </c>
      <c r="N255" s="153">
        <v>943.78900000000101</v>
      </c>
      <c r="O255" s="152">
        <v>0</v>
      </c>
      <c r="P255" s="154">
        <v>0</v>
      </c>
      <c r="Q255" s="253">
        <v>0</v>
      </c>
      <c r="R255" s="152">
        <v>2.0600000000000023</v>
      </c>
      <c r="S255" s="154">
        <v>5.3743803809026935E-2</v>
      </c>
      <c r="T255" s="152" t="s">
        <v>577</v>
      </c>
      <c r="U255" s="152" t="s">
        <v>656</v>
      </c>
      <c r="V255" s="152"/>
      <c r="W255" s="158">
        <v>1</v>
      </c>
      <c r="X255" s="158" t="s">
        <v>719</v>
      </c>
    </row>
    <row r="256" spans="2:24">
      <c r="B256" s="845"/>
      <c r="C256" s="815"/>
      <c r="D256" s="161">
        <v>10</v>
      </c>
      <c r="E256" s="152" t="s">
        <v>848</v>
      </c>
      <c r="F256" s="153">
        <v>783.82200000000114</v>
      </c>
      <c r="G256" s="152">
        <v>39.619999999999997</v>
      </c>
      <c r="H256" s="152">
        <v>40.42</v>
      </c>
      <c r="I256" s="162">
        <f t="shared" si="60"/>
        <v>1.0201918223119637</v>
      </c>
      <c r="J256" s="152">
        <v>3.1</v>
      </c>
      <c r="K256" s="162">
        <f t="shared" si="61"/>
        <v>7.8243311458859169E-2</v>
      </c>
      <c r="L256" s="153">
        <v>200.98</v>
      </c>
      <c r="M256" s="163">
        <f t="shared" si="62"/>
        <v>1.0984351337708229</v>
      </c>
      <c r="N256" s="153">
        <v>783.82200000000114</v>
      </c>
      <c r="O256" s="152">
        <v>0</v>
      </c>
      <c r="P256" s="154">
        <v>0</v>
      </c>
      <c r="Q256" s="253">
        <v>0</v>
      </c>
      <c r="R256" s="152">
        <v>3.9000000000000057</v>
      </c>
      <c r="S256" s="154">
        <v>9.8435133770822969E-2</v>
      </c>
      <c r="T256" s="152" t="s">
        <v>577</v>
      </c>
      <c r="U256" s="152" t="s">
        <v>656</v>
      </c>
      <c r="V256" s="152"/>
      <c r="W256" s="158">
        <v>1</v>
      </c>
      <c r="X256" s="158" t="s">
        <v>838</v>
      </c>
    </row>
    <row r="257" spans="2:24">
      <c r="B257" s="810">
        <f t="shared" ref="B257" si="73">B247+1</f>
        <v>45983</v>
      </c>
      <c r="C257" s="813" t="str">
        <f t="shared" ref="C257" si="74">CHOOSE(WEEKDAY(B257,2),"一","二","三","四","五","六","日")</f>
        <v>六</v>
      </c>
      <c r="D257" s="161">
        <v>1</v>
      </c>
      <c r="E257" s="152" t="s">
        <v>585</v>
      </c>
      <c r="F257" s="153">
        <v>2056.9923000000044</v>
      </c>
      <c r="G257" s="152">
        <v>34.76</v>
      </c>
      <c r="H257" s="152">
        <v>35.03</v>
      </c>
      <c r="I257" s="162">
        <f t="shared" si="60"/>
        <v>1.0077675489067894</v>
      </c>
      <c r="J257" s="152">
        <v>2.7</v>
      </c>
      <c r="K257" s="162">
        <f t="shared" si="61"/>
        <v>7.7675489067894135E-2</v>
      </c>
      <c r="L257" s="153">
        <v>692.59</v>
      </c>
      <c r="M257" s="163">
        <f t="shared" si="62"/>
        <v>1.0854430379746838</v>
      </c>
      <c r="N257" s="153">
        <v>2056.9923000000044</v>
      </c>
      <c r="O257" s="152">
        <v>0</v>
      </c>
      <c r="P257" s="154">
        <v>0</v>
      </c>
      <c r="Q257" s="253">
        <v>0</v>
      </c>
      <c r="R257" s="152">
        <v>2.970000000000006</v>
      </c>
      <c r="S257" s="154">
        <v>8.5443037974683722E-2</v>
      </c>
      <c r="T257" s="152" t="s">
        <v>577</v>
      </c>
      <c r="U257" s="152" t="s">
        <v>656</v>
      </c>
      <c r="V257" s="152"/>
      <c r="W257" s="158">
        <v>1</v>
      </c>
      <c r="X257" s="158" t="s">
        <v>583</v>
      </c>
    </row>
    <row r="258" spans="2:24">
      <c r="B258" s="844"/>
      <c r="C258" s="814"/>
      <c r="D258" s="161">
        <v>2</v>
      </c>
      <c r="E258" s="152" t="s">
        <v>364</v>
      </c>
      <c r="F258" s="153">
        <v>1733.7767999999987</v>
      </c>
      <c r="G258" s="152">
        <v>461.53</v>
      </c>
      <c r="H258" s="152">
        <v>449.77</v>
      </c>
      <c r="I258" s="162">
        <f t="shared" si="60"/>
        <v>0.97451953285810244</v>
      </c>
      <c r="J258" s="152">
        <v>23.52</v>
      </c>
      <c r="K258" s="162">
        <f t="shared" si="61"/>
        <v>5.0960934283795202E-2</v>
      </c>
      <c r="L258" s="153">
        <v>147.43</v>
      </c>
      <c r="M258" s="163">
        <f t="shared" si="62"/>
        <v>1.0254804671418976</v>
      </c>
      <c r="N258" s="153">
        <v>1733.7767999999987</v>
      </c>
      <c r="O258" s="152">
        <v>0</v>
      </c>
      <c r="P258" s="154">
        <v>0</v>
      </c>
      <c r="Q258" s="253">
        <v>0</v>
      </c>
      <c r="R258" s="152">
        <v>11.759999999999991</v>
      </c>
      <c r="S258" s="154">
        <v>2.5480467141897584E-2</v>
      </c>
      <c r="T258" s="152" t="s">
        <v>577</v>
      </c>
      <c r="U258" s="152" t="s">
        <v>219</v>
      </c>
      <c r="V258" s="152" t="s">
        <v>383</v>
      </c>
      <c r="W258" s="158">
        <v>1</v>
      </c>
      <c r="X258" s="158" t="s">
        <v>371</v>
      </c>
    </row>
    <row r="259" spans="2:24">
      <c r="B259" s="844"/>
      <c r="C259" s="814"/>
      <c r="D259" s="161">
        <v>3</v>
      </c>
      <c r="E259" s="152" t="s">
        <v>682</v>
      </c>
      <c r="F259" s="153">
        <v>1616.6840999999999</v>
      </c>
      <c r="G259" s="152">
        <v>45.98</v>
      </c>
      <c r="H259" s="152">
        <v>46.16</v>
      </c>
      <c r="I259" s="162">
        <f t="shared" si="60"/>
        <v>1.0039147455415398</v>
      </c>
      <c r="J259" s="152">
        <v>3.75</v>
      </c>
      <c r="K259" s="162">
        <f t="shared" si="61"/>
        <v>8.1557198782079177E-2</v>
      </c>
      <c r="L259" s="153">
        <v>411.37</v>
      </c>
      <c r="M259" s="163">
        <f t="shared" si="62"/>
        <v>1.0854719443236189</v>
      </c>
      <c r="N259" s="153">
        <v>1616.6840999999999</v>
      </c>
      <c r="O259" s="152">
        <v>0</v>
      </c>
      <c r="P259" s="154">
        <v>0</v>
      </c>
      <c r="Q259" s="253">
        <v>0</v>
      </c>
      <c r="R259" s="152">
        <v>3.9299999999999997</v>
      </c>
      <c r="S259" s="154">
        <v>8.5471944323618959E-2</v>
      </c>
      <c r="T259" s="152" t="s">
        <v>577</v>
      </c>
      <c r="U259" s="152" t="s">
        <v>656</v>
      </c>
      <c r="V259" s="152"/>
      <c r="W259" s="158">
        <v>1</v>
      </c>
      <c r="X259" s="158" t="s">
        <v>671</v>
      </c>
    </row>
    <row r="260" spans="2:24">
      <c r="B260" s="844"/>
      <c r="C260" s="814"/>
      <c r="D260" s="161">
        <v>4</v>
      </c>
      <c r="E260" s="152" t="s">
        <v>535</v>
      </c>
      <c r="F260" s="153">
        <v>1389.9815999999996</v>
      </c>
      <c r="G260" s="152">
        <v>151.02000000000001</v>
      </c>
      <c r="H260" s="152">
        <v>151.49</v>
      </c>
      <c r="I260" s="162">
        <f t="shared" si="60"/>
        <v>1.003112170573434</v>
      </c>
      <c r="J260" s="152">
        <v>4.75</v>
      </c>
      <c r="K260" s="162">
        <f t="shared" si="61"/>
        <v>3.1452787710237053E-2</v>
      </c>
      <c r="L260" s="153">
        <v>266.27999999999997</v>
      </c>
      <c r="M260" s="163">
        <f t="shared" si="62"/>
        <v>1.0345649582836711</v>
      </c>
      <c r="N260" s="153">
        <v>1389.9815999999996</v>
      </c>
      <c r="O260" s="152">
        <v>0</v>
      </c>
      <c r="P260" s="154">
        <v>0</v>
      </c>
      <c r="Q260" s="253">
        <v>0</v>
      </c>
      <c r="R260" s="152">
        <v>5.2199999999999989</v>
      </c>
      <c r="S260" s="154">
        <v>3.4564958283671024E-2</v>
      </c>
      <c r="T260" s="152" t="s">
        <v>577</v>
      </c>
      <c r="U260" s="152" t="s">
        <v>656</v>
      </c>
      <c r="V260" s="152"/>
      <c r="W260" s="158">
        <v>1</v>
      </c>
      <c r="X260" s="158" t="s">
        <v>536</v>
      </c>
    </row>
    <row r="261" spans="2:24">
      <c r="B261" s="844"/>
      <c r="C261" s="814"/>
      <c r="D261" s="161">
        <v>5</v>
      </c>
      <c r="E261" s="152" t="s">
        <v>436</v>
      </c>
      <c r="F261" s="153">
        <v>1386.7424999999987</v>
      </c>
      <c r="G261" s="152">
        <v>95.61</v>
      </c>
      <c r="H261" s="152">
        <v>94.66</v>
      </c>
      <c r="I261" s="162">
        <f t="shared" si="60"/>
        <v>0.99006380085765089</v>
      </c>
      <c r="J261" s="152">
        <v>5</v>
      </c>
      <c r="K261" s="162">
        <f t="shared" si="61"/>
        <v>5.2295784959732243E-2</v>
      </c>
      <c r="L261" s="153">
        <v>426.69</v>
      </c>
      <c r="M261" s="163">
        <f t="shared" si="62"/>
        <v>1.0423595858173831</v>
      </c>
      <c r="N261" s="153">
        <v>1728.0944999999988</v>
      </c>
      <c r="O261" s="152">
        <v>0.8</v>
      </c>
      <c r="P261" s="154">
        <v>8.3673255935571601E-3</v>
      </c>
      <c r="Q261" s="253">
        <v>341.35200000000003</v>
      </c>
      <c r="R261" s="152">
        <v>3.2499999999999973</v>
      </c>
      <c r="S261" s="154">
        <v>3.3992260223825933E-2</v>
      </c>
      <c r="T261" s="152" t="s">
        <v>577</v>
      </c>
      <c r="U261" s="152" t="s">
        <v>656</v>
      </c>
      <c r="V261" s="152"/>
      <c r="W261" s="158">
        <v>1</v>
      </c>
      <c r="X261" s="158" t="s">
        <v>437</v>
      </c>
    </row>
    <row r="262" spans="2:24">
      <c r="B262" s="844"/>
      <c r="C262" s="814"/>
      <c r="D262" s="161">
        <v>6</v>
      </c>
      <c r="E262" s="152" t="s">
        <v>803</v>
      </c>
      <c r="F262" s="153">
        <v>1232.1848</v>
      </c>
      <c r="G262" s="152">
        <v>52.86</v>
      </c>
      <c r="H262" s="152">
        <v>53.76</v>
      </c>
      <c r="I262" s="162">
        <f t="shared" si="60"/>
        <v>1.0170261066969353</v>
      </c>
      <c r="J262" s="152">
        <v>2.42</v>
      </c>
      <c r="K262" s="162">
        <f t="shared" si="61"/>
        <v>4.5781309118426032E-2</v>
      </c>
      <c r="L262" s="153">
        <v>371.14</v>
      </c>
      <c r="M262" s="163">
        <f t="shared" si="62"/>
        <v>1.0628074158153613</v>
      </c>
      <c r="N262" s="153">
        <v>1232.1848</v>
      </c>
      <c r="O262" s="152">
        <v>0</v>
      </c>
      <c r="P262" s="154">
        <v>0</v>
      </c>
      <c r="Q262" s="253">
        <v>0</v>
      </c>
      <c r="R262" s="152">
        <v>3.3200000000000003</v>
      </c>
      <c r="S262" s="154">
        <v>6.2807415815361339E-2</v>
      </c>
      <c r="T262" s="152" t="s">
        <v>577</v>
      </c>
      <c r="U262" s="152" t="s">
        <v>656</v>
      </c>
      <c r="V262" s="152"/>
      <c r="W262" s="158">
        <v>1</v>
      </c>
      <c r="X262" s="158" t="s">
        <v>371</v>
      </c>
    </row>
    <row r="263" spans="2:24">
      <c r="B263" s="844"/>
      <c r="C263" s="814"/>
      <c r="D263" s="161">
        <v>7</v>
      </c>
      <c r="E263" s="152" t="s">
        <v>664</v>
      </c>
      <c r="F263" s="153">
        <v>1139.4938999999997</v>
      </c>
      <c r="G263" s="152">
        <v>164.55</v>
      </c>
      <c r="H263" s="152">
        <v>167.02</v>
      </c>
      <c r="I263" s="162">
        <f t="shared" ref="I263:I326" si="75">H263/G263</f>
        <v>1.0150106350653296</v>
      </c>
      <c r="J263" s="152">
        <v>3.5</v>
      </c>
      <c r="K263" s="162">
        <f t="shared" ref="K263:K326" si="76">J263/G263</f>
        <v>2.127013065937405E-2</v>
      </c>
      <c r="L263" s="153">
        <v>190.87</v>
      </c>
      <c r="M263" s="163">
        <f t="shared" ref="M263:M326" si="77">(H263+J263)/G263</f>
        <v>1.0362807657247037</v>
      </c>
      <c r="N263" s="153">
        <v>1139.4938999999997</v>
      </c>
      <c r="O263" s="152">
        <v>0</v>
      </c>
      <c r="P263" s="154">
        <v>0</v>
      </c>
      <c r="Q263" s="253">
        <v>0</v>
      </c>
      <c r="R263" s="152">
        <v>5.9699999999999989</v>
      </c>
      <c r="S263" s="154">
        <v>3.6280765724703727E-2</v>
      </c>
      <c r="T263" s="152" t="s">
        <v>577</v>
      </c>
      <c r="U263" s="152" t="s">
        <v>656</v>
      </c>
      <c r="V263" s="152"/>
      <c r="W263" s="158">
        <v>1</v>
      </c>
      <c r="X263" s="158" t="s">
        <v>666</v>
      </c>
    </row>
    <row r="264" spans="2:24">
      <c r="B264" s="844"/>
      <c r="C264" s="814"/>
      <c r="D264" s="161">
        <v>8</v>
      </c>
      <c r="E264" s="152" t="s">
        <v>854</v>
      </c>
      <c r="F264" s="153">
        <v>1119.5896</v>
      </c>
      <c r="G264" s="152">
        <v>109.9</v>
      </c>
      <c r="H264" s="152">
        <v>109.04</v>
      </c>
      <c r="I264" s="162">
        <f t="shared" si="75"/>
        <v>0.99217470427661514</v>
      </c>
      <c r="J264" s="152">
        <v>10.5</v>
      </c>
      <c r="K264" s="162">
        <f t="shared" si="76"/>
        <v>9.5541401273885343E-2</v>
      </c>
      <c r="L264" s="153">
        <v>116.14</v>
      </c>
      <c r="M264" s="163">
        <f t="shared" si="77"/>
        <v>1.0877161055505005</v>
      </c>
      <c r="N264" s="153">
        <v>1119.5896</v>
      </c>
      <c r="O264" s="152">
        <v>0</v>
      </c>
      <c r="P264" s="154">
        <v>0</v>
      </c>
      <c r="Q264" s="253">
        <v>0</v>
      </c>
      <c r="R264" s="152">
        <v>9.64</v>
      </c>
      <c r="S264" s="154">
        <v>8.7716105550500453E-2</v>
      </c>
      <c r="T264" s="152" t="s">
        <v>577</v>
      </c>
      <c r="U264" s="152" t="s">
        <v>656</v>
      </c>
      <c r="V264" s="152"/>
      <c r="W264" s="158">
        <v>1</v>
      </c>
      <c r="X264" s="158" t="s">
        <v>838</v>
      </c>
    </row>
    <row r="265" spans="2:24">
      <c r="B265" s="844"/>
      <c r="C265" s="814"/>
      <c r="D265" s="161">
        <v>9</v>
      </c>
      <c r="E265" s="152" t="s">
        <v>702</v>
      </c>
      <c r="F265" s="153">
        <v>1106.5394999999996</v>
      </c>
      <c r="G265" s="152">
        <v>178.16</v>
      </c>
      <c r="H265" s="152">
        <v>174.31</v>
      </c>
      <c r="I265" s="162">
        <f t="shared" si="75"/>
        <v>0.97839021104625057</v>
      </c>
      <c r="J265" s="152">
        <v>20.7</v>
      </c>
      <c r="K265" s="162">
        <f t="shared" si="76"/>
        <v>0.11618769645262685</v>
      </c>
      <c r="L265" s="153">
        <v>65.67</v>
      </c>
      <c r="M265" s="163">
        <f t="shared" si="77"/>
        <v>1.0945779074988773</v>
      </c>
      <c r="N265" s="153">
        <v>1106.5394999999996</v>
      </c>
      <c r="O265" s="152">
        <v>0</v>
      </c>
      <c r="P265" s="154">
        <v>0</v>
      </c>
      <c r="Q265" s="253">
        <v>0</v>
      </c>
      <c r="R265" s="152">
        <v>16.849999999999994</v>
      </c>
      <c r="S265" s="154">
        <v>9.4577907498877387E-2</v>
      </c>
      <c r="T265" s="152" t="s">
        <v>577</v>
      </c>
      <c r="U265" s="152" t="s">
        <v>656</v>
      </c>
      <c r="V265" s="152"/>
      <c r="W265" s="158">
        <v>1</v>
      </c>
      <c r="X265" s="158" t="s">
        <v>703</v>
      </c>
    </row>
    <row r="266" spans="2:24">
      <c r="B266" s="845"/>
      <c r="C266" s="815"/>
      <c r="D266" s="161">
        <v>10</v>
      </c>
      <c r="E266" s="152" t="s">
        <v>637</v>
      </c>
      <c r="F266" s="153">
        <v>978.06269999999756</v>
      </c>
      <c r="G266" s="152">
        <v>274.54000000000002</v>
      </c>
      <c r="H266" s="152">
        <v>264.13</v>
      </c>
      <c r="I266" s="162">
        <f t="shared" si="75"/>
        <v>0.96208202811976384</v>
      </c>
      <c r="J266" s="152">
        <v>25.2</v>
      </c>
      <c r="K266" s="162">
        <f t="shared" si="76"/>
        <v>9.1789903110657822E-2</v>
      </c>
      <c r="L266" s="153">
        <v>66.13</v>
      </c>
      <c r="M266" s="163">
        <f t="shared" si="77"/>
        <v>1.0538719312304217</v>
      </c>
      <c r="N266" s="153">
        <v>978.06269999999756</v>
      </c>
      <c r="O266" s="152">
        <v>0</v>
      </c>
      <c r="P266" s="154">
        <v>0</v>
      </c>
      <c r="Q266" s="253">
        <v>0</v>
      </c>
      <c r="R266" s="152">
        <v>14.789999999999964</v>
      </c>
      <c r="S266" s="154">
        <v>5.3871931230421659E-2</v>
      </c>
      <c r="T266" s="152" t="s">
        <v>577</v>
      </c>
      <c r="U266" s="152" t="s">
        <v>656</v>
      </c>
      <c r="V266" s="152"/>
      <c r="W266" s="158">
        <v>1</v>
      </c>
      <c r="X266" s="158" t="s">
        <v>373</v>
      </c>
    </row>
    <row r="267" spans="2:24">
      <c r="B267" s="810">
        <f t="shared" ref="B267" si="78">B257+1</f>
        <v>45984</v>
      </c>
      <c r="C267" s="813" t="str">
        <f t="shared" ref="C267" si="79">CHOOSE(WEEKDAY(B267,2),"一","二","三","四","五","六","日")</f>
        <v>日</v>
      </c>
      <c r="D267" s="161">
        <v>1</v>
      </c>
      <c r="E267" s="152" t="s">
        <v>364</v>
      </c>
      <c r="F267" s="153">
        <v>3275.8946000000042</v>
      </c>
      <c r="G267" s="152">
        <v>822.98</v>
      </c>
      <c r="H267" s="152">
        <v>803</v>
      </c>
      <c r="I267" s="162">
        <f t="shared" si="75"/>
        <v>0.97572237478432033</v>
      </c>
      <c r="J267" s="152">
        <v>42.2</v>
      </c>
      <c r="K267" s="162">
        <f t="shared" si="76"/>
        <v>5.1277066271355323E-2</v>
      </c>
      <c r="L267" s="153">
        <v>147.43</v>
      </c>
      <c r="M267" s="163">
        <f t="shared" si="77"/>
        <v>1.0269994410556758</v>
      </c>
      <c r="N267" s="153">
        <v>3275.8946000000042</v>
      </c>
      <c r="O267" s="152">
        <v>0</v>
      </c>
      <c r="P267" s="154">
        <v>0</v>
      </c>
      <c r="Q267" s="253">
        <v>0</v>
      </c>
      <c r="R267" s="152">
        <v>22.220000000000027</v>
      </c>
      <c r="S267" s="154">
        <v>2.6999441055675748E-2</v>
      </c>
      <c r="T267" s="152" t="s">
        <v>577</v>
      </c>
      <c r="U267" s="152" t="s">
        <v>219</v>
      </c>
      <c r="V267" s="152" t="s">
        <v>383</v>
      </c>
      <c r="W267" s="158">
        <v>1</v>
      </c>
      <c r="X267" s="158" t="s">
        <v>371</v>
      </c>
    </row>
    <row r="268" spans="2:24">
      <c r="B268" s="844"/>
      <c r="C268" s="814"/>
      <c r="D268" s="161">
        <v>2</v>
      </c>
      <c r="E268" s="152" t="s">
        <v>704</v>
      </c>
      <c r="F268" s="153">
        <v>1415.7129000000025</v>
      </c>
      <c r="G268" s="152">
        <v>567.6</v>
      </c>
      <c r="H268" s="152">
        <v>562.62</v>
      </c>
      <c r="I268" s="162">
        <f t="shared" si="75"/>
        <v>0.99122621564482027</v>
      </c>
      <c r="J268" s="152">
        <v>19.95</v>
      </c>
      <c r="K268" s="162">
        <f t="shared" si="76"/>
        <v>3.5147991543340376E-2</v>
      </c>
      <c r="L268" s="153">
        <v>94.57</v>
      </c>
      <c r="M268" s="163">
        <f t="shared" si="77"/>
        <v>1.0263742071881607</v>
      </c>
      <c r="N268" s="153">
        <v>1415.7129000000025</v>
      </c>
      <c r="O268" s="152">
        <v>0</v>
      </c>
      <c r="P268" s="154">
        <v>0</v>
      </c>
      <c r="Q268" s="253">
        <v>0</v>
      </c>
      <c r="R268" s="152">
        <v>14.970000000000027</v>
      </c>
      <c r="S268" s="154">
        <v>2.6374207188160723E-2</v>
      </c>
      <c r="T268" s="152" t="s">
        <v>577</v>
      </c>
      <c r="U268" s="152" t="s">
        <v>656</v>
      </c>
      <c r="V268" s="152"/>
      <c r="W268" s="158">
        <v>1</v>
      </c>
      <c r="X268" s="158" t="s">
        <v>703</v>
      </c>
    </row>
    <row r="269" spans="2:24">
      <c r="B269" s="844"/>
      <c r="C269" s="814"/>
      <c r="D269" s="161">
        <v>3</v>
      </c>
      <c r="E269" s="152" t="s">
        <v>702</v>
      </c>
      <c r="F269" s="153">
        <v>1249.7001</v>
      </c>
      <c r="G269" s="152">
        <v>245.96</v>
      </c>
      <c r="H269" s="152">
        <v>235.74</v>
      </c>
      <c r="I269" s="162">
        <f t="shared" si="75"/>
        <v>0.95844852821597004</v>
      </c>
      <c r="J269" s="152">
        <v>29.25</v>
      </c>
      <c r="K269" s="162">
        <f t="shared" si="76"/>
        <v>0.11892177589852009</v>
      </c>
      <c r="L269" s="153">
        <v>65.67</v>
      </c>
      <c r="M269" s="163">
        <f t="shared" si="77"/>
        <v>1.0773703041144902</v>
      </c>
      <c r="N269" s="153">
        <v>1249.7001</v>
      </c>
      <c r="O269" s="152">
        <v>0</v>
      </c>
      <c r="P269" s="154">
        <v>0</v>
      </c>
      <c r="Q269" s="253">
        <v>0</v>
      </c>
      <c r="R269" s="152">
        <v>19.03</v>
      </c>
      <c r="S269" s="154">
        <v>7.7370304114490168E-2</v>
      </c>
      <c r="T269" s="152" t="s">
        <v>577</v>
      </c>
      <c r="U269" s="152" t="s">
        <v>656</v>
      </c>
      <c r="V269" s="152"/>
      <c r="W269" s="158">
        <v>1</v>
      </c>
      <c r="X269" s="158" t="s">
        <v>703</v>
      </c>
    </row>
    <row r="270" spans="2:24">
      <c r="B270" s="844"/>
      <c r="C270" s="814"/>
      <c r="D270" s="161">
        <v>4</v>
      </c>
      <c r="E270" s="152" t="s">
        <v>665</v>
      </c>
      <c r="F270" s="153">
        <v>1030.791999999999</v>
      </c>
      <c r="G270" s="152">
        <v>83.93</v>
      </c>
      <c r="H270" s="152">
        <v>83.87</v>
      </c>
      <c r="I270" s="162">
        <f t="shared" si="75"/>
        <v>0.99928511855117352</v>
      </c>
      <c r="J270" s="152">
        <v>2.86</v>
      </c>
      <c r="K270" s="162">
        <f t="shared" si="76"/>
        <v>3.407601572739187E-2</v>
      </c>
      <c r="L270" s="153">
        <v>368.14</v>
      </c>
      <c r="M270" s="163">
        <f t="shared" si="77"/>
        <v>1.0333611342785654</v>
      </c>
      <c r="N270" s="153">
        <v>1030.791999999999</v>
      </c>
      <c r="O270" s="152">
        <v>0</v>
      </c>
      <c r="P270" s="154">
        <v>0</v>
      </c>
      <c r="Q270" s="253">
        <v>0</v>
      </c>
      <c r="R270" s="152">
        <v>2.7999999999999972</v>
      </c>
      <c r="S270" s="154">
        <v>3.3361134278565435E-2</v>
      </c>
      <c r="T270" s="152" t="s">
        <v>577</v>
      </c>
      <c r="U270" s="152" t="s">
        <v>656</v>
      </c>
      <c r="V270" s="152"/>
      <c r="W270" s="158">
        <v>1</v>
      </c>
      <c r="X270" s="158" t="s">
        <v>667</v>
      </c>
    </row>
    <row r="271" spans="2:24">
      <c r="B271" s="844"/>
      <c r="C271" s="814"/>
      <c r="D271" s="161">
        <v>5</v>
      </c>
      <c r="E271" s="152" t="s">
        <v>651</v>
      </c>
      <c r="F271" s="153">
        <v>1016.9921999999999</v>
      </c>
      <c r="G271" s="152">
        <v>221.88</v>
      </c>
      <c r="H271" s="152">
        <v>220.1</v>
      </c>
      <c r="I271" s="162">
        <f t="shared" si="75"/>
        <v>0.99197764557418422</v>
      </c>
      <c r="J271" s="152">
        <v>12</v>
      </c>
      <c r="K271" s="162">
        <f t="shared" si="76"/>
        <v>5.408328826392645E-2</v>
      </c>
      <c r="L271" s="153">
        <v>99.51</v>
      </c>
      <c r="M271" s="163">
        <f t="shared" si="77"/>
        <v>1.0460609338381106</v>
      </c>
      <c r="N271" s="153">
        <v>1016.9921999999999</v>
      </c>
      <c r="O271" s="152">
        <v>0</v>
      </c>
      <c r="P271" s="154">
        <v>0</v>
      </c>
      <c r="Q271" s="253">
        <v>0</v>
      </c>
      <c r="R271" s="152">
        <v>10.219999999999999</v>
      </c>
      <c r="S271" s="154">
        <v>4.6060933838110683E-2</v>
      </c>
      <c r="T271" s="152" t="s">
        <v>577</v>
      </c>
      <c r="U271" s="152" t="s">
        <v>656</v>
      </c>
      <c r="V271" s="152"/>
      <c r="W271" s="158">
        <v>1</v>
      </c>
      <c r="X271" s="158" t="s">
        <v>411</v>
      </c>
    </row>
    <row r="272" spans="2:24">
      <c r="B272" s="844"/>
      <c r="C272" s="814"/>
      <c r="D272" s="161">
        <v>6</v>
      </c>
      <c r="E272" s="152" t="s">
        <v>650</v>
      </c>
      <c r="F272" s="153">
        <v>1006.4235000000014</v>
      </c>
      <c r="G272" s="152">
        <v>39.96</v>
      </c>
      <c r="H272" s="152">
        <v>40.35</v>
      </c>
      <c r="I272" s="162">
        <f t="shared" si="75"/>
        <v>1.0097597597597598</v>
      </c>
      <c r="J272" s="152">
        <v>2.52</v>
      </c>
      <c r="K272" s="162">
        <f t="shared" si="76"/>
        <v>6.3063063063063057E-2</v>
      </c>
      <c r="L272" s="153">
        <v>345.85</v>
      </c>
      <c r="M272" s="163">
        <f t="shared" si="77"/>
        <v>1.0728228228228229</v>
      </c>
      <c r="N272" s="153">
        <v>1006.4235000000014</v>
      </c>
      <c r="O272" s="152">
        <v>0</v>
      </c>
      <c r="P272" s="154">
        <v>0</v>
      </c>
      <c r="Q272" s="253">
        <v>0</v>
      </c>
      <c r="R272" s="152">
        <v>2.9100000000000037</v>
      </c>
      <c r="S272" s="154">
        <v>7.2822822822822916E-2</v>
      </c>
      <c r="T272" s="152" t="s">
        <v>577</v>
      </c>
      <c r="U272" s="152" t="s">
        <v>656</v>
      </c>
      <c r="V272" s="152"/>
      <c r="W272" s="158">
        <v>1</v>
      </c>
      <c r="X272" s="158" t="s">
        <v>642</v>
      </c>
    </row>
    <row r="273" spans="2:24">
      <c r="B273" s="844"/>
      <c r="C273" s="814"/>
      <c r="D273" s="161">
        <v>7</v>
      </c>
      <c r="E273" s="152" t="s">
        <v>853</v>
      </c>
      <c r="F273" s="153">
        <v>967.33479999999884</v>
      </c>
      <c r="G273" s="152">
        <v>34.840000000000003</v>
      </c>
      <c r="H273" s="152">
        <v>34.96</v>
      </c>
      <c r="I273" s="162">
        <f t="shared" si="75"/>
        <v>1.0034443168771525</v>
      </c>
      <c r="J273" s="152">
        <v>2</v>
      </c>
      <c r="K273" s="162">
        <f t="shared" si="76"/>
        <v>5.7405281285878296E-2</v>
      </c>
      <c r="L273" s="153">
        <v>456.29</v>
      </c>
      <c r="M273" s="163">
        <f t="shared" si="77"/>
        <v>1.0608495981630308</v>
      </c>
      <c r="N273" s="153">
        <v>967.33479999999884</v>
      </c>
      <c r="O273" s="152">
        <v>0</v>
      </c>
      <c r="P273" s="154">
        <v>0</v>
      </c>
      <c r="Q273" s="253">
        <v>0</v>
      </c>
      <c r="R273" s="152">
        <v>2.1199999999999974</v>
      </c>
      <c r="S273" s="154">
        <v>6.084959816303092E-2</v>
      </c>
      <c r="T273" s="152" t="s">
        <v>577</v>
      </c>
      <c r="U273" s="152" t="s">
        <v>656</v>
      </c>
      <c r="V273" s="152"/>
      <c r="W273" s="158">
        <v>1</v>
      </c>
      <c r="X273" s="158" t="s">
        <v>838</v>
      </c>
    </row>
    <row r="274" spans="2:24">
      <c r="B274" s="844"/>
      <c r="C274" s="814"/>
      <c r="D274" s="161">
        <v>8</v>
      </c>
      <c r="E274" s="152" t="s">
        <v>705</v>
      </c>
      <c r="F274" s="153">
        <v>955.76520000000119</v>
      </c>
      <c r="G274" s="152">
        <v>24.88</v>
      </c>
      <c r="H274" s="152">
        <v>24.32</v>
      </c>
      <c r="I274" s="162">
        <f t="shared" si="75"/>
        <v>0.977491961414791</v>
      </c>
      <c r="J274" s="152">
        <v>2.5299999999999998</v>
      </c>
      <c r="K274" s="162">
        <f t="shared" si="76"/>
        <v>0.10168810289389067</v>
      </c>
      <c r="L274" s="153">
        <v>485.16</v>
      </c>
      <c r="M274" s="163">
        <f t="shared" si="77"/>
        <v>1.0791800643086817</v>
      </c>
      <c r="N274" s="153">
        <v>955.76520000000119</v>
      </c>
      <c r="O274" s="152">
        <v>0</v>
      </c>
      <c r="P274" s="154">
        <v>0</v>
      </c>
      <c r="Q274" s="253">
        <v>0</v>
      </c>
      <c r="R274" s="152">
        <v>1.9700000000000024</v>
      </c>
      <c r="S274" s="154">
        <v>7.9180064308681769E-2</v>
      </c>
      <c r="T274" s="152" t="s">
        <v>577</v>
      </c>
      <c r="U274" s="152" t="s">
        <v>656</v>
      </c>
      <c r="V274" s="152"/>
      <c r="W274" s="158">
        <v>1</v>
      </c>
      <c r="X274" s="158" t="s">
        <v>379</v>
      </c>
    </row>
    <row r="275" spans="2:24">
      <c r="B275" s="844"/>
      <c r="C275" s="814"/>
      <c r="D275" s="161">
        <v>9</v>
      </c>
      <c r="E275" s="152" t="s">
        <v>854</v>
      </c>
      <c r="F275" s="153">
        <v>869.88860000000102</v>
      </c>
      <c r="G275" s="152">
        <v>174.2</v>
      </c>
      <c r="H275" s="152">
        <v>170.19</v>
      </c>
      <c r="I275" s="162">
        <f t="shared" si="75"/>
        <v>0.97698048220436284</v>
      </c>
      <c r="J275" s="152">
        <v>11.5</v>
      </c>
      <c r="K275" s="162">
        <f t="shared" si="76"/>
        <v>6.6016073478760054E-2</v>
      </c>
      <c r="L275" s="153">
        <v>116.14</v>
      </c>
      <c r="M275" s="163">
        <f t="shared" si="77"/>
        <v>1.0429965556831229</v>
      </c>
      <c r="N275" s="153">
        <v>869.88860000000102</v>
      </c>
      <c r="O275" s="152">
        <v>0</v>
      </c>
      <c r="P275" s="154">
        <v>0</v>
      </c>
      <c r="Q275" s="253">
        <v>0</v>
      </c>
      <c r="R275" s="152">
        <v>7.4900000000000091</v>
      </c>
      <c r="S275" s="154">
        <v>4.2996555683122904E-2</v>
      </c>
      <c r="T275" s="152" t="s">
        <v>577</v>
      </c>
      <c r="U275" s="152" t="s">
        <v>656</v>
      </c>
      <c r="V275" s="152"/>
      <c r="W275" s="158">
        <v>1</v>
      </c>
      <c r="X275" s="158" t="s">
        <v>838</v>
      </c>
    </row>
    <row r="276" spans="2:24">
      <c r="B276" s="845"/>
      <c r="C276" s="815"/>
      <c r="D276" s="161">
        <v>10</v>
      </c>
      <c r="E276" s="152" t="s">
        <v>855</v>
      </c>
      <c r="F276" s="153">
        <v>865.51300000000629</v>
      </c>
      <c r="G276" s="152">
        <v>793.8</v>
      </c>
      <c r="H276" s="152">
        <v>759.2</v>
      </c>
      <c r="I276" s="162">
        <f t="shared" si="75"/>
        <v>0.95641219450743276</v>
      </c>
      <c r="J276" s="152">
        <v>47.25</v>
      </c>
      <c r="K276" s="162">
        <f t="shared" si="76"/>
        <v>5.9523809523809527E-2</v>
      </c>
      <c r="L276" s="153">
        <v>68.42</v>
      </c>
      <c r="M276" s="163">
        <f t="shared" si="77"/>
        <v>1.0159360040312422</v>
      </c>
      <c r="N276" s="153">
        <v>865.51300000000629</v>
      </c>
      <c r="O276" s="152">
        <v>0</v>
      </c>
      <c r="P276" s="154">
        <v>0</v>
      </c>
      <c r="Q276" s="253">
        <v>0</v>
      </c>
      <c r="R276" s="152">
        <v>12.650000000000091</v>
      </c>
      <c r="S276" s="154">
        <v>1.5936004031242242E-2</v>
      </c>
      <c r="T276" s="152" t="s">
        <v>577</v>
      </c>
      <c r="U276" s="152" t="s">
        <v>220</v>
      </c>
      <c r="V276" s="152" t="s">
        <v>384</v>
      </c>
      <c r="W276" s="158">
        <v>1</v>
      </c>
      <c r="X276" s="158" t="s">
        <v>839</v>
      </c>
    </row>
    <row r="277" spans="2:24">
      <c r="B277" s="810">
        <f t="shared" ref="B277" si="80">B267+1</f>
        <v>45985</v>
      </c>
      <c r="C277" s="813" t="str">
        <f t="shared" ref="C277" si="81">CHOOSE(WEEKDAY(B277,2),"一","二","三","四","五","六","日")</f>
        <v>一</v>
      </c>
      <c r="D277" s="161">
        <v>1</v>
      </c>
      <c r="E277" s="152" t="s">
        <v>364</v>
      </c>
      <c r="F277" s="153">
        <v>5205.7533000000094</v>
      </c>
      <c r="G277" s="152">
        <v>775.35</v>
      </c>
      <c r="H277" s="152">
        <v>757.96</v>
      </c>
      <c r="I277" s="162">
        <f t="shared" si="75"/>
        <v>0.97757141935899916</v>
      </c>
      <c r="J277" s="152">
        <v>52.7</v>
      </c>
      <c r="K277" s="162">
        <f t="shared" si="76"/>
        <v>6.7969304185206678E-2</v>
      </c>
      <c r="L277" s="153">
        <v>147.43</v>
      </c>
      <c r="M277" s="163">
        <f t="shared" si="77"/>
        <v>1.045540723544206</v>
      </c>
      <c r="N277" s="153">
        <v>5205.7533000000094</v>
      </c>
      <c r="O277" s="152">
        <v>0</v>
      </c>
      <c r="P277" s="154">
        <v>0</v>
      </c>
      <c r="Q277" s="253">
        <v>0</v>
      </c>
      <c r="R277" s="152">
        <v>35.310000000000059</v>
      </c>
      <c r="S277" s="154">
        <v>4.5540723544205915E-2</v>
      </c>
      <c r="T277" s="152" t="s">
        <v>577</v>
      </c>
      <c r="U277" s="152" t="s">
        <v>219</v>
      </c>
      <c r="V277" s="152" t="s">
        <v>383</v>
      </c>
      <c r="W277" s="158">
        <v>1</v>
      </c>
      <c r="X277" s="158" t="s">
        <v>371</v>
      </c>
    </row>
    <row r="278" spans="2:24">
      <c r="B278" s="844"/>
      <c r="C278" s="814"/>
      <c r="D278" s="161">
        <v>2</v>
      </c>
      <c r="E278" s="152" t="s">
        <v>664</v>
      </c>
      <c r="F278" s="153">
        <v>2637.8233999999989</v>
      </c>
      <c r="G278" s="152">
        <v>202.08</v>
      </c>
      <c r="H278" s="152">
        <v>202.6</v>
      </c>
      <c r="I278" s="162">
        <f t="shared" si="75"/>
        <v>1.0025732383214567</v>
      </c>
      <c r="J278" s="152">
        <v>13.3</v>
      </c>
      <c r="K278" s="162">
        <f t="shared" si="76"/>
        <v>6.5815518606492471E-2</v>
      </c>
      <c r="L278" s="153">
        <v>190.87</v>
      </c>
      <c r="M278" s="163">
        <f t="shared" si="77"/>
        <v>1.0683887569279493</v>
      </c>
      <c r="N278" s="153">
        <v>2637.8233999999989</v>
      </c>
      <c r="O278" s="152">
        <v>0</v>
      </c>
      <c r="P278" s="154">
        <v>0</v>
      </c>
      <c r="Q278" s="253">
        <v>0</v>
      </c>
      <c r="R278" s="152">
        <v>13.819999999999993</v>
      </c>
      <c r="S278" s="154">
        <v>6.8388756927949296E-2</v>
      </c>
      <c r="T278" s="152" t="s">
        <v>577</v>
      </c>
      <c r="U278" s="152" t="s">
        <v>656</v>
      </c>
      <c r="V278" s="152"/>
      <c r="W278" s="158">
        <v>1</v>
      </c>
      <c r="X278" s="158" t="s">
        <v>666</v>
      </c>
    </row>
    <row r="279" spans="2:24">
      <c r="B279" s="844"/>
      <c r="C279" s="814"/>
      <c r="D279" s="161">
        <v>3</v>
      </c>
      <c r="E279" s="152" t="s">
        <v>850</v>
      </c>
      <c r="F279" s="153">
        <v>2305.1126999999997</v>
      </c>
      <c r="G279" s="152">
        <v>92.5</v>
      </c>
      <c r="H279" s="152">
        <v>92.87</v>
      </c>
      <c r="I279" s="162">
        <f t="shared" si="75"/>
        <v>1.004</v>
      </c>
      <c r="J279" s="152">
        <v>5.0999999999999996</v>
      </c>
      <c r="K279" s="162">
        <f t="shared" si="76"/>
        <v>5.5135135135135134E-2</v>
      </c>
      <c r="L279" s="153">
        <v>421.41</v>
      </c>
      <c r="M279" s="163">
        <f t="shared" si="77"/>
        <v>1.059135135135135</v>
      </c>
      <c r="N279" s="153">
        <v>2305.1126999999997</v>
      </c>
      <c r="O279" s="152">
        <v>0</v>
      </c>
      <c r="P279" s="154">
        <v>0</v>
      </c>
      <c r="Q279" s="253">
        <v>0</v>
      </c>
      <c r="R279" s="152">
        <v>5.4699999999999989</v>
      </c>
      <c r="S279" s="154">
        <v>5.9135135135135124E-2</v>
      </c>
      <c r="T279" s="152" t="s">
        <v>577</v>
      </c>
      <c r="U279" s="152" t="s">
        <v>656</v>
      </c>
      <c r="V279" s="152"/>
      <c r="W279" s="158">
        <v>1</v>
      </c>
      <c r="X279" s="158" t="s">
        <v>837</v>
      </c>
    </row>
    <row r="280" spans="2:24">
      <c r="B280" s="844"/>
      <c r="C280" s="814"/>
      <c r="D280" s="161">
        <v>4</v>
      </c>
      <c r="E280" s="152" t="s">
        <v>534</v>
      </c>
      <c r="F280" s="153">
        <v>1922.7135999999955</v>
      </c>
      <c r="G280" s="152">
        <v>692.48</v>
      </c>
      <c r="H280" s="152">
        <v>678.01</v>
      </c>
      <c r="I280" s="162">
        <f t="shared" si="75"/>
        <v>0.97910408964879847</v>
      </c>
      <c r="J280" s="152">
        <v>29.51</v>
      </c>
      <c r="K280" s="162">
        <f t="shared" si="76"/>
        <v>4.2614949168207024E-2</v>
      </c>
      <c r="L280" s="153">
        <v>127.84</v>
      </c>
      <c r="M280" s="163">
        <f t="shared" si="77"/>
        <v>1.0217190388170054</v>
      </c>
      <c r="N280" s="153">
        <v>1922.7135999999955</v>
      </c>
      <c r="O280" s="152">
        <v>0</v>
      </c>
      <c r="P280" s="154">
        <v>0</v>
      </c>
      <c r="Q280" s="253">
        <v>0</v>
      </c>
      <c r="R280" s="152">
        <v>15.039999999999964</v>
      </c>
      <c r="S280" s="154">
        <v>2.1719038817005491E-2</v>
      </c>
      <c r="T280" s="152" t="s">
        <v>577</v>
      </c>
      <c r="U280" s="152" t="s">
        <v>656</v>
      </c>
      <c r="V280" s="152"/>
      <c r="W280" s="158">
        <v>1</v>
      </c>
      <c r="X280" s="158" t="s">
        <v>371</v>
      </c>
    </row>
    <row r="281" spans="2:24">
      <c r="B281" s="844"/>
      <c r="C281" s="814"/>
      <c r="D281" s="161">
        <v>5</v>
      </c>
      <c r="E281" s="152" t="s">
        <v>535</v>
      </c>
      <c r="F281" s="153">
        <v>1488.5052000000007</v>
      </c>
      <c r="G281" s="152">
        <v>175.58</v>
      </c>
      <c r="H281" s="152">
        <v>175.09</v>
      </c>
      <c r="I281" s="162">
        <f t="shared" si="75"/>
        <v>0.99720924934502786</v>
      </c>
      <c r="J281" s="152">
        <v>6.08</v>
      </c>
      <c r="K281" s="162">
        <f t="shared" si="76"/>
        <v>3.4628089759653716E-2</v>
      </c>
      <c r="L281" s="153">
        <v>266.27999999999997</v>
      </c>
      <c r="M281" s="163">
        <f t="shared" si="77"/>
        <v>1.0318373391046816</v>
      </c>
      <c r="N281" s="153">
        <v>1488.5052000000007</v>
      </c>
      <c r="O281" s="152">
        <v>0</v>
      </c>
      <c r="P281" s="154">
        <v>0</v>
      </c>
      <c r="Q281" s="253">
        <v>0</v>
      </c>
      <c r="R281" s="152">
        <v>5.5900000000000034</v>
      </c>
      <c r="S281" s="154">
        <v>3.1837339104681645E-2</v>
      </c>
      <c r="T281" s="152" t="s">
        <v>577</v>
      </c>
      <c r="U281" s="152" t="s">
        <v>656</v>
      </c>
      <c r="V281" s="152"/>
      <c r="W281" s="158">
        <v>1</v>
      </c>
      <c r="X281" s="158" t="s">
        <v>536</v>
      </c>
    </row>
    <row r="282" spans="2:24">
      <c r="B282" s="844"/>
      <c r="C282" s="814"/>
      <c r="D282" s="161">
        <v>6</v>
      </c>
      <c r="E282" s="152" t="s">
        <v>439</v>
      </c>
      <c r="F282" s="153">
        <v>1345.9744000000005</v>
      </c>
      <c r="G282" s="152">
        <v>56.54</v>
      </c>
      <c r="H282" s="152">
        <v>56.78</v>
      </c>
      <c r="I282" s="162">
        <f t="shared" si="75"/>
        <v>1.0042447824548992</v>
      </c>
      <c r="J282" s="152">
        <v>1.9</v>
      </c>
      <c r="K282" s="162">
        <f t="shared" si="76"/>
        <v>3.3604527767951892E-2</v>
      </c>
      <c r="L282" s="153">
        <v>628.96</v>
      </c>
      <c r="M282" s="163">
        <f t="shared" si="77"/>
        <v>1.037849310222851</v>
      </c>
      <c r="N282" s="153">
        <v>1345.9744000000005</v>
      </c>
      <c r="O282" s="152">
        <v>0</v>
      </c>
      <c r="P282" s="154">
        <v>0</v>
      </c>
      <c r="Q282" s="253">
        <v>0</v>
      </c>
      <c r="R282" s="152">
        <v>2.1400000000000006</v>
      </c>
      <c r="S282" s="154">
        <v>3.7849310222851089E-2</v>
      </c>
      <c r="T282" s="152" t="s">
        <v>577</v>
      </c>
      <c r="U282" s="152" t="s">
        <v>656</v>
      </c>
      <c r="V282" s="152"/>
      <c r="W282" s="158">
        <v>1</v>
      </c>
      <c r="X282" s="158" t="s">
        <v>409</v>
      </c>
    </row>
    <row r="283" spans="2:24">
      <c r="B283" s="844"/>
      <c r="C283" s="814"/>
      <c r="D283" s="161">
        <v>7</v>
      </c>
      <c r="E283" s="152" t="s">
        <v>585</v>
      </c>
      <c r="F283" s="153">
        <v>1343.6246000000035</v>
      </c>
      <c r="G283" s="152">
        <v>47.74</v>
      </c>
      <c r="H283" s="152">
        <v>47.52</v>
      </c>
      <c r="I283" s="162">
        <f t="shared" si="75"/>
        <v>0.99539170506912444</v>
      </c>
      <c r="J283" s="152">
        <v>2.16</v>
      </c>
      <c r="K283" s="162">
        <f t="shared" si="76"/>
        <v>4.5245077503142023E-2</v>
      </c>
      <c r="L283" s="153">
        <v>692.59</v>
      </c>
      <c r="M283" s="163">
        <f t="shared" si="77"/>
        <v>1.0406367825722664</v>
      </c>
      <c r="N283" s="153">
        <v>1343.6246000000035</v>
      </c>
      <c r="O283" s="152">
        <v>0</v>
      </c>
      <c r="P283" s="154">
        <v>0</v>
      </c>
      <c r="Q283" s="253">
        <v>0</v>
      </c>
      <c r="R283" s="152">
        <v>1.9400000000000048</v>
      </c>
      <c r="S283" s="154">
        <v>4.0636782572266543E-2</v>
      </c>
      <c r="T283" s="152" t="s">
        <v>577</v>
      </c>
      <c r="U283" s="152" t="s">
        <v>656</v>
      </c>
      <c r="V283" s="152"/>
      <c r="W283" s="158">
        <v>1</v>
      </c>
      <c r="X283" s="158" t="s">
        <v>583</v>
      </c>
    </row>
    <row r="284" spans="2:24">
      <c r="B284" s="844"/>
      <c r="C284" s="814"/>
      <c r="D284" s="161">
        <v>8</v>
      </c>
      <c r="E284" s="152" t="s">
        <v>704</v>
      </c>
      <c r="F284" s="153">
        <v>1279.5320999999974</v>
      </c>
      <c r="G284" s="152">
        <v>555.75</v>
      </c>
      <c r="H284" s="152">
        <v>550.53</v>
      </c>
      <c r="I284" s="162">
        <f t="shared" si="75"/>
        <v>0.99060728744939264</v>
      </c>
      <c r="J284" s="152">
        <v>18.75</v>
      </c>
      <c r="K284" s="162">
        <f t="shared" si="76"/>
        <v>3.3738191632928474E-2</v>
      </c>
      <c r="L284" s="153">
        <v>94.57</v>
      </c>
      <c r="M284" s="163">
        <f t="shared" si="77"/>
        <v>1.0243454790823212</v>
      </c>
      <c r="N284" s="153">
        <v>1279.5320999999974</v>
      </c>
      <c r="O284" s="152">
        <v>0</v>
      </c>
      <c r="P284" s="154">
        <v>0</v>
      </c>
      <c r="Q284" s="253">
        <v>0</v>
      </c>
      <c r="R284" s="152">
        <v>13.529999999999973</v>
      </c>
      <c r="S284" s="154">
        <v>2.4345479082321139E-2</v>
      </c>
      <c r="T284" s="152" t="s">
        <v>577</v>
      </c>
      <c r="U284" s="152" t="s">
        <v>656</v>
      </c>
      <c r="V284" s="152"/>
      <c r="W284" s="158">
        <v>1</v>
      </c>
      <c r="X284" s="158" t="s">
        <v>703</v>
      </c>
    </row>
    <row r="285" spans="2:24">
      <c r="B285" s="844"/>
      <c r="C285" s="814"/>
      <c r="D285" s="161">
        <v>9</v>
      </c>
      <c r="E285" s="152" t="s">
        <v>702</v>
      </c>
      <c r="F285" s="153">
        <v>1243.789799999998</v>
      </c>
      <c r="G285" s="152">
        <v>240.83</v>
      </c>
      <c r="H285" s="152">
        <v>222.07</v>
      </c>
      <c r="I285" s="162">
        <f t="shared" si="75"/>
        <v>0.92210272806544025</v>
      </c>
      <c r="J285" s="152">
        <v>37.700000000000003</v>
      </c>
      <c r="K285" s="162">
        <f t="shared" si="76"/>
        <v>0.15654195905825685</v>
      </c>
      <c r="L285" s="153">
        <v>65.67</v>
      </c>
      <c r="M285" s="163">
        <f t="shared" si="77"/>
        <v>1.078644687123697</v>
      </c>
      <c r="N285" s="153">
        <v>1243.789799999998</v>
      </c>
      <c r="O285" s="152">
        <v>0</v>
      </c>
      <c r="P285" s="154">
        <v>0</v>
      </c>
      <c r="Q285" s="253">
        <v>0</v>
      </c>
      <c r="R285" s="152">
        <v>18.939999999999969</v>
      </c>
      <c r="S285" s="154">
        <v>7.8644687123697085E-2</v>
      </c>
      <c r="T285" s="152" t="s">
        <v>577</v>
      </c>
      <c r="U285" s="152" t="s">
        <v>656</v>
      </c>
      <c r="V285" s="152"/>
      <c r="W285" s="158">
        <v>1</v>
      </c>
      <c r="X285" s="158" t="s">
        <v>703</v>
      </c>
    </row>
    <row r="286" spans="2:24">
      <c r="B286" s="845"/>
      <c r="C286" s="815"/>
      <c r="D286" s="161">
        <v>10</v>
      </c>
      <c r="E286" s="152" t="s">
        <v>638</v>
      </c>
      <c r="F286" s="153">
        <v>1099.9999999999989</v>
      </c>
      <c r="G286" s="152">
        <v>109.16</v>
      </c>
      <c r="H286" s="152">
        <v>112.46</v>
      </c>
      <c r="I286" s="162">
        <f t="shared" si="75"/>
        <v>1.0302308537925979</v>
      </c>
      <c r="J286" s="152">
        <v>2.5499999999999998</v>
      </c>
      <c r="K286" s="162">
        <f t="shared" si="76"/>
        <v>2.3360205203371197E-2</v>
      </c>
      <c r="L286" s="153">
        <v>200</v>
      </c>
      <c r="M286" s="163">
        <f t="shared" si="77"/>
        <v>1.0535910589959692</v>
      </c>
      <c r="N286" s="153">
        <v>1169.9999999999989</v>
      </c>
      <c r="O286" s="152">
        <v>0.35</v>
      </c>
      <c r="P286" s="154">
        <v>3.2063026749725174E-3</v>
      </c>
      <c r="Q286" s="253">
        <v>70</v>
      </c>
      <c r="R286" s="152">
        <v>5.4999999999999947</v>
      </c>
      <c r="S286" s="154">
        <v>5.0384756320996656E-2</v>
      </c>
      <c r="T286" s="152" t="s">
        <v>577</v>
      </c>
      <c r="U286" s="152" t="s">
        <v>656</v>
      </c>
      <c r="V286" s="152"/>
      <c r="W286" s="158">
        <v>1</v>
      </c>
      <c r="X286" s="158" t="s">
        <v>371</v>
      </c>
    </row>
    <row r="287" spans="2:24">
      <c r="B287" s="810">
        <f t="shared" ref="B287" si="82">B277+1</f>
        <v>45986</v>
      </c>
      <c r="C287" s="813" t="str">
        <f t="shared" ref="C287" si="83">CHOOSE(WEEKDAY(B287,2),"一","二","三","四","五","六","日")</f>
        <v>二</v>
      </c>
      <c r="D287" s="161">
        <v>1</v>
      </c>
      <c r="E287" s="152" t="s">
        <v>888</v>
      </c>
      <c r="F287" s="153">
        <v>4456.9895999999944</v>
      </c>
      <c r="G287" s="152">
        <v>355.6</v>
      </c>
      <c r="H287" s="152">
        <v>345.96</v>
      </c>
      <c r="I287" s="162">
        <f t="shared" si="75"/>
        <v>0.97289088863892004</v>
      </c>
      <c r="J287" s="152">
        <v>20.28</v>
      </c>
      <c r="K287" s="162">
        <f t="shared" si="76"/>
        <v>5.703037120359955E-2</v>
      </c>
      <c r="L287" s="153">
        <v>418.89</v>
      </c>
      <c r="M287" s="163">
        <f t="shared" si="77"/>
        <v>1.0299212598425196</v>
      </c>
      <c r="N287" s="153">
        <v>4456.9895999999944</v>
      </c>
      <c r="O287" s="152">
        <v>0</v>
      </c>
      <c r="P287" s="154">
        <v>0</v>
      </c>
      <c r="Q287" s="253">
        <v>0</v>
      </c>
      <c r="R287" s="152">
        <v>10.639999999999986</v>
      </c>
      <c r="S287" s="154">
        <v>2.9921259842519646E-2</v>
      </c>
      <c r="T287" s="152" t="s">
        <v>577</v>
      </c>
      <c r="U287" s="152" t="s">
        <v>656</v>
      </c>
      <c r="V287" s="152"/>
      <c r="W287" s="158">
        <v>1</v>
      </c>
      <c r="X287" s="158" t="s">
        <v>882</v>
      </c>
    </row>
    <row r="288" spans="2:24">
      <c r="B288" s="844"/>
      <c r="C288" s="814"/>
      <c r="D288" s="161">
        <v>2</v>
      </c>
      <c r="E288" s="152" t="s">
        <v>889</v>
      </c>
      <c r="F288" s="153">
        <v>4277.9232000000011</v>
      </c>
      <c r="G288" s="152">
        <v>319.13</v>
      </c>
      <c r="H288" s="152">
        <v>303.25</v>
      </c>
      <c r="I288" s="162">
        <f t="shared" si="75"/>
        <v>0.95023971422304387</v>
      </c>
      <c r="J288" s="152">
        <v>40</v>
      </c>
      <c r="K288" s="162">
        <f t="shared" si="76"/>
        <v>0.125340770219033</v>
      </c>
      <c r="L288" s="153">
        <v>177.36</v>
      </c>
      <c r="M288" s="163">
        <f t="shared" si="77"/>
        <v>1.0755804844420769</v>
      </c>
      <c r="N288" s="153">
        <v>4277.9232000000011</v>
      </c>
      <c r="O288" s="152">
        <v>0</v>
      </c>
      <c r="P288" s="154">
        <v>0</v>
      </c>
      <c r="Q288" s="253">
        <v>0</v>
      </c>
      <c r="R288" s="152">
        <v>24.120000000000005</v>
      </c>
      <c r="S288" s="154">
        <v>7.5580484442076906E-2</v>
      </c>
      <c r="T288" s="152" t="s">
        <v>577</v>
      </c>
      <c r="U288" s="152" t="s">
        <v>656</v>
      </c>
      <c r="V288" s="152"/>
      <c r="W288" s="158">
        <v>1</v>
      </c>
      <c r="X288" s="158" t="s">
        <v>882</v>
      </c>
    </row>
    <row r="289" spans="2:24">
      <c r="B289" s="844"/>
      <c r="C289" s="814"/>
      <c r="D289" s="161">
        <v>3</v>
      </c>
      <c r="E289" s="152" t="s">
        <v>364</v>
      </c>
      <c r="F289" s="153">
        <v>4191.4348999999929</v>
      </c>
      <c r="G289" s="152">
        <v>730.83</v>
      </c>
      <c r="H289" s="152">
        <v>722.7</v>
      </c>
      <c r="I289" s="162">
        <f t="shared" si="75"/>
        <v>0.9888756619186404</v>
      </c>
      <c r="J289" s="152">
        <v>36.56</v>
      </c>
      <c r="K289" s="162">
        <f t="shared" si="76"/>
        <v>5.0025313684440978E-2</v>
      </c>
      <c r="L289" s="153">
        <v>147.43</v>
      </c>
      <c r="M289" s="163">
        <f t="shared" si="77"/>
        <v>1.0389009756030814</v>
      </c>
      <c r="N289" s="153">
        <v>4191.4348999999929</v>
      </c>
      <c r="O289" s="152">
        <v>0</v>
      </c>
      <c r="P289" s="154">
        <v>0</v>
      </c>
      <c r="Q289" s="253">
        <v>0</v>
      </c>
      <c r="R289" s="152">
        <v>28.42999999999995</v>
      </c>
      <c r="S289" s="154">
        <v>3.890097560308136E-2</v>
      </c>
      <c r="T289" s="152" t="s">
        <v>577</v>
      </c>
      <c r="U289" s="152" t="s">
        <v>219</v>
      </c>
      <c r="V289" s="152" t="s">
        <v>383</v>
      </c>
      <c r="W289" s="158">
        <v>1</v>
      </c>
      <c r="X289" s="158" t="s">
        <v>371</v>
      </c>
    </row>
    <row r="290" spans="2:24">
      <c r="B290" s="844"/>
      <c r="C290" s="814"/>
      <c r="D290" s="161">
        <v>4</v>
      </c>
      <c r="E290" s="152" t="s">
        <v>907</v>
      </c>
      <c r="F290" s="153">
        <v>3755.2060000000019</v>
      </c>
      <c r="G290" s="152">
        <v>1395.94</v>
      </c>
      <c r="H290" s="152">
        <v>1317.41</v>
      </c>
      <c r="I290" s="162">
        <f t="shared" si="75"/>
        <v>0.9437440004584724</v>
      </c>
      <c r="J290" s="152">
        <v>142</v>
      </c>
      <c r="K290" s="162">
        <f t="shared" si="76"/>
        <v>0.10172356978093613</v>
      </c>
      <c r="L290" s="153">
        <v>87.8</v>
      </c>
      <c r="M290" s="163">
        <f t="shared" si="77"/>
        <v>1.0454675702394085</v>
      </c>
      <c r="N290" s="153">
        <v>5572.666000000002</v>
      </c>
      <c r="O290" s="152">
        <v>20.7</v>
      </c>
      <c r="P290" s="154">
        <v>1.4828717566657592E-2</v>
      </c>
      <c r="Q290" s="253">
        <v>1817.4599999999998</v>
      </c>
      <c r="R290" s="152">
        <v>42.770000000000024</v>
      </c>
      <c r="S290" s="154">
        <v>3.0638852672750995E-2</v>
      </c>
      <c r="T290" s="152" t="s">
        <v>577</v>
      </c>
      <c r="U290" s="152" t="s">
        <v>220</v>
      </c>
      <c r="V290" s="152" t="s">
        <v>384</v>
      </c>
      <c r="W290" s="158">
        <v>1</v>
      </c>
      <c r="X290" s="158" t="s">
        <v>885</v>
      </c>
    </row>
    <row r="291" spans="2:24">
      <c r="B291" s="844"/>
      <c r="C291" s="814"/>
      <c r="D291" s="161">
        <v>5</v>
      </c>
      <c r="E291" s="152" t="s">
        <v>890</v>
      </c>
      <c r="F291" s="153">
        <v>3542.3900000000003</v>
      </c>
      <c r="G291" s="152">
        <v>127.44</v>
      </c>
      <c r="H291" s="152">
        <v>139.19</v>
      </c>
      <c r="I291" s="162">
        <f t="shared" si="75"/>
        <v>1.0922002510985562</v>
      </c>
      <c r="J291" s="152">
        <v>0</v>
      </c>
      <c r="K291" s="162">
        <f t="shared" si="76"/>
        <v>0</v>
      </c>
      <c r="L291" s="153">
        <v>301.48</v>
      </c>
      <c r="M291" s="163">
        <f t="shared" si="77"/>
        <v>1.0922002510985562</v>
      </c>
      <c r="N291" s="153">
        <v>3542.3900000000003</v>
      </c>
      <c r="O291" s="152">
        <v>0</v>
      </c>
      <c r="P291" s="154">
        <v>0</v>
      </c>
      <c r="Q291" s="253">
        <v>0</v>
      </c>
      <c r="R291" s="152">
        <v>11.75</v>
      </c>
      <c r="S291" s="154">
        <v>9.2200251098556188E-2</v>
      </c>
      <c r="T291" s="152" t="s">
        <v>577</v>
      </c>
      <c r="U291" s="152" t="s">
        <v>220</v>
      </c>
      <c r="V291" s="152" t="s">
        <v>384</v>
      </c>
      <c r="W291" s="158">
        <v>1</v>
      </c>
      <c r="X291" s="158" t="s">
        <v>883</v>
      </c>
    </row>
    <row r="292" spans="2:24">
      <c r="B292" s="844"/>
      <c r="C292" s="814"/>
      <c r="D292" s="161">
        <v>6</v>
      </c>
      <c r="E292" s="152" t="s">
        <v>534</v>
      </c>
      <c r="F292" s="153">
        <v>3015.7456000000061</v>
      </c>
      <c r="G292" s="152">
        <v>651.45000000000005</v>
      </c>
      <c r="H292" s="152">
        <v>646.95000000000005</v>
      </c>
      <c r="I292" s="162">
        <f t="shared" si="75"/>
        <v>0.99309233248906281</v>
      </c>
      <c r="J292" s="152">
        <v>31.7</v>
      </c>
      <c r="K292" s="162">
        <f t="shared" si="76"/>
        <v>4.8660680021490516E-2</v>
      </c>
      <c r="L292" s="153">
        <v>127.84</v>
      </c>
      <c r="M292" s="163">
        <f t="shared" si="77"/>
        <v>1.0417530125105534</v>
      </c>
      <c r="N292" s="153">
        <v>3477.248000000006</v>
      </c>
      <c r="O292" s="152">
        <v>3.61</v>
      </c>
      <c r="P292" s="154">
        <v>5.5414843809962382E-3</v>
      </c>
      <c r="Q292" s="253">
        <v>461.50240000000002</v>
      </c>
      <c r="R292" s="152">
        <v>23.590000000000046</v>
      </c>
      <c r="S292" s="154">
        <v>3.6211528129557212E-2</v>
      </c>
      <c r="T292" s="152" t="s">
        <v>577</v>
      </c>
      <c r="U292" s="152" t="s">
        <v>656</v>
      </c>
      <c r="V292" s="152"/>
      <c r="W292" s="158">
        <v>1</v>
      </c>
      <c r="X292" s="158" t="s">
        <v>371</v>
      </c>
    </row>
    <row r="293" spans="2:24">
      <c r="B293" s="844"/>
      <c r="C293" s="814"/>
      <c r="D293" s="161">
        <v>7</v>
      </c>
      <c r="E293" s="152" t="s">
        <v>850</v>
      </c>
      <c r="F293" s="153">
        <v>2498.9612999999972</v>
      </c>
      <c r="G293" s="152">
        <v>79.61</v>
      </c>
      <c r="H293" s="152">
        <v>81.8</v>
      </c>
      <c r="I293" s="162">
        <f t="shared" si="75"/>
        <v>1.0275091068961186</v>
      </c>
      <c r="J293" s="152">
        <v>3.74</v>
      </c>
      <c r="K293" s="162">
        <f t="shared" si="76"/>
        <v>4.6979022735837213E-2</v>
      </c>
      <c r="L293" s="153">
        <v>421.41</v>
      </c>
      <c r="M293" s="163">
        <f t="shared" si="77"/>
        <v>1.0744881296319557</v>
      </c>
      <c r="N293" s="153">
        <v>2498.9612999999972</v>
      </c>
      <c r="O293" s="152">
        <v>0</v>
      </c>
      <c r="P293" s="154">
        <v>0</v>
      </c>
      <c r="Q293" s="253">
        <v>0</v>
      </c>
      <c r="R293" s="152">
        <v>5.9299999999999926</v>
      </c>
      <c r="S293" s="154">
        <v>7.4488129631955696E-2</v>
      </c>
      <c r="T293" s="152" t="s">
        <v>577</v>
      </c>
      <c r="U293" s="152" t="s">
        <v>656</v>
      </c>
      <c r="V293" s="152"/>
      <c r="W293" s="158">
        <v>1</v>
      </c>
      <c r="X293" s="158" t="s">
        <v>837</v>
      </c>
    </row>
    <row r="294" spans="2:24">
      <c r="B294" s="844"/>
      <c r="C294" s="814"/>
      <c r="D294" s="161">
        <v>8</v>
      </c>
      <c r="E294" s="152" t="s">
        <v>891</v>
      </c>
      <c r="F294" s="153">
        <v>2384.2720000000072</v>
      </c>
      <c r="G294" s="152">
        <v>1451.52</v>
      </c>
      <c r="H294" s="152">
        <v>1409.02</v>
      </c>
      <c r="I294" s="162">
        <f t="shared" si="75"/>
        <v>0.97072034832451504</v>
      </c>
      <c r="J294" s="152">
        <v>72.900000000000006</v>
      </c>
      <c r="K294" s="162">
        <f t="shared" si="76"/>
        <v>5.0223214285714288E-2</v>
      </c>
      <c r="L294" s="153">
        <v>78.430000000000007</v>
      </c>
      <c r="M294" s="163">
        <f t="shared" si="77"/>
        <v>1.0209435626102294</v>
      </c>
      <c r="N294" s="153">
        <v>2384.2720000000072</v>
      </c>
      <c r="O294" s="152">
        <v>0</v>
      </c>
      <c r="P294" s="154">
        <v>0</v>
      </c>
      <c r="Q294" s="253">
        <v>0</v>
      </c>
      <c r="R294" s="152">
        <v>30.400000000000091</v>
      </c>
      <c r="S294" s="154">
        <v>2.0943562610229338E-2</v>
      </c>
      <c r="T294" s="152" t="s">
        <v>577</v>
      </c>
      <c r="U294" s="152" t="s">
        <v>220</v>
      </c>
      <c r="V294" s="152" t="s">
        <v>384</v>
      </c>
      <c r="W294" s="158">
        <v>1</v>
      </c>
      <c r="X294" s="158" t="s">
        <v>884</v>
      </c>
    </row>
    <row r="295" spans="2:24">
      <c r="B295" s="844"/>
      <c r="C295" s="814"/>
      <c r="D295" s="161">
        <v>9</v>
      </c>
      <c r="E295" s="152" t="s">
        <v>892</v>
      </c>
      <c r="F295" s="153">
        <v>2178.0000000000045</v>
      </c>
      <c r="G295" s="152">
        <v>55.41</v>
      </c>
      <c r="H295" s="152">
        <v>55.27</v>
      </c>
      <c r="I295" s="162">
        <f t="shared" si="75"/>
        <v>0.99747338025627152</v>
      </c>
      <c r="J295" s="152">
        <v>4.0999999999999996</v>
      </c>
      <c r="K295" s="162">
        <f t="shared" si="76"/>
        <v>7.3993863923479508E-2</v>
      </c>
      <c r="L295" s="153">
        <v>550</v>
      </c>
      <c r="M295" s="163">
        <f t="shared" si="77"/>
        <v>1.071467244179751</v>
      </c>
      <c r="N295" s="153">
        <v>2178.0000000000045</v>
      </c>
      <c r="O295" s="152">
        <v>0</v>
      </c>
      <c r="P295" s="154">
        <v>0</v>
      </c>
      <c r="Q295" s="253">
        <v>0</v>
      </c>
      <c r="R295" s="152">
        <v>3.960000000000008</v>
      </c>
      <c r="S295" s="154">
        <v>7.1467244179751102E-2</v>
      </c>
      <c r="T295" s="152" t="s">
        <v>577</v>
      </c>
      <c r="U295" s="152" t="s">
        <v>656</v>
      </c>
      <c r="V295" s="152"/>
      <c r="W295" s="158">
        <v>1</v>
      </c>
      <c r="X295" s="158" t="s">
        <v>883</v>
      </c>
    </row>
    <row r="296" spans="2:24">
      <c r="B296" s="845"/>
      <c r="C296" s="815"/>
      <c r="D296" s="161">
        <v>10</v>
      </c>
      <c r="E296" s="152" t="s">
        <v>893</v>
      </c>
      <c r="F296" s="153">
        <v>2163.6501999999909</v>
      </c>
      <c r="G296" s="152">
        <v>273.54000000000002</v>
      </c>
      <c r="H296" s="152">
        <v>274.89999999999998</v>
      </c>
      <c r="I296" s="162">
        <f t="shared" si="75"/>
        <v>1.0049718505520215</v>
      </c>
      <c r="J296" s="152">
        <v>11.7</v>
      </c>
      <c r="K296" s="162">
        <f t="shared" si="76"/>
        <v>4.2772537837245002E-2</v>
      </c>
      <c r="L296" s="153">
        <v>165.67</v>
      </c>
      <c r="M296" s="163">
        <f t="shared" si="77"/>
        <v>1.0477443883892665</v>
      </c>
      <c r="N296" s="153">
        <v>2163.6501999999909</v>
      </c>
      <c r="O296" s="152">
        <v>0</v>
      </c>
      <c r="P296" s="154">
        <v>0</v>
      </c>
      <c r="Q296" s="253">
        <v>0</v>
      </c>
      <c r="R296" s="152">
        <v>13.059999999999945</v>
      </c>
      <c r="S296" s="154">
        <v>4.7744388389266451E-2</v>
      </c>
      <c r="T296" s="152" t="s">
        <v>577</v>
      </c>
      <c r="U296" s="152" t="s">
        <v>656</v>
      </c>
      <c r="V296" s="152"/>
      <c r="W296" s="158">
        <v>1</v>
      </c>
      <c r="X296" s="158" t="s">
        <v>882</v>
      </c>
    </row>
    <row r="297" spans="2:24">
      <c r="B297" s="810">
        <f>B287+1</f>
        <v>45987</v>
      </c>
      <c r="C297" s="813" t="str">
        <f t="shared" ref="C297" si="84">CHOOSE(WEEKDAY(B297,2),"一","二","三","四","五","六","日")</f>
        <v>三</v>
      </c>
      <c r="D297" s="161">
        <v>1</v>
      </c>
      <c r="E297" s="152" t="s">
        <v>534</v>
      </c>
      <c r="F297" s="153">
        <v>4277.5263999999906</v>
      </c>
      <c r="G297" s="152">
        <v>617.22</v>
      </c>
      <c r="H297" s="152">
        <v>611.63</v>
      </c>
      <c r="I297" s="162">
        <f t="shared" si="75"/>
        <v>0.99094326172191438</v>
      </c>
      <c r="J297" s="152">
        <v>39.049999999999997</v>
      </c>
      <c r="K297" s="162">
        <f t="shared" si="76"/>
        <v>6.3267554518648128E-2</v>
      </c>
      <c r="L297" s="153">
        <v>127.84</v>
      </c>
      <c r="M297" s="163">
        <f t="shared" si="77"/>
        <v>1.0542108162405623</v>
      </c>
      <c r="N297" s="153">
        <v>4277.5263999999906</v>
      </c>
      <c r="O297" s="152">
        <v>0</v>
      </c>
      <c r="P297" s="154">
        <v>0</v>
      </c>
      <c r="Q297" s="253">
        <v>0</v>
      </c>
      <c r="R297" s="152">
        <v>33.459999999999923</v>
      </c>
      <c r="S297" s="154">
        <v>5.4210816240562391E-2</v>
      </c>
      <c r="T297" s="152" t="s">
        <v>577</v>
      </c>
      <c r="U297" s="152" t="s">
        <v>656</v>
      </c>
      <c r="V297" s="152"/>
      <c r="W297" s="158">
        <v>1</v>
      </c>
      <c r="X297" s="158" t="s">
        <v>371</v>
      </c>
    </row>
    <row r="298" spans="2:24">
      <c r="B298" s="811"/>
      <c r="C298" s="814"/>
      <c r="D298" s="161">
        <v>2</v>
      </c>
      <c r="E298" s="152" t="s">
        <v>890</v>
      </c>
      <c r="F298" s="153">
        <v>3292.1615999999963</v>
      </c>
      <c r="G298" s="152">
        <v>117.85</v>
      </c>
      <c r="H298" s="152">
        <v>98.57</v>
      </c>
      <c r="I298" s="162">
        <f t="shared" si="75"/>
        <v>0.83640220619431482</v>
      </c>
      <c r="J298" s="152">
        <v>30.2</v>
      </c>
      <c r="K298" s="162">
        <f t="shared" si="76"/>
        <v>0.25625795502757742</v>
      </c>
      <c r="L298" s="153">
        <v>301.48</v>
      </c>
      <c r="M298" s="163">
        <f t="shared" si="77"/>
        <v>1.092660161221892</v>
      </c>
      <c r="N298" s="153">
        <v>3292.1615999999963</v>
      </c>
      <c r="O298" s="152">
        <v>0</v>
      </c>
      <c r="P298" s="154">
        <v>0</v>
      </c>
      <c r="Q298" s="253">
        <v>0</v>
      </c>
      <c r="R298" s="152">
        <v>10.919999999999987</v>
      </c>
      <c r="S298" s="154">
        <v>9.2660161221892134E-2</v>
      </c>
      <c r="T298" s="152" t="s">
        <v>577</v>
      </c>
      <c r="U298" s="152" t="s">
        <v>220</v>
      </c>
      <c r="V298" s="152" t="s">
        <v>384</v>
      </c>
      <c r="W298" s="158">
        <v>1</v>
      </c>
      <c r="X298" s="158" t="s">
        <v>883</v>
      </c>
    </row>
    <row r="299" spans="2:24">
      <c r="B299" s="811"/>
      <c r="C299" s="814"/>
      <c r="D299" s="161">
        <v>3</v>
      </c>
      <c r="E299" s="152" t="s">
        <v>850</v>
      </c>
      <c r="F299" s="153">
        <v>3038.3660999999975</v>
      </c>
      <c r="G299" s="152">
        <v>80.14</v>
      </c>
      <c r="H299" s="152">
        <v>80.55</v>
      </c>
      <c r="I299" s="162">
        <f t="shared" si="75"/>
        <v>1.0051160469178937</v>
      </c>
      <c r="J299" s="152">
        <v>6.8</v>
      </c>
      <c r="K299" s="162">
        <f t="shared" si="76"/>
        <v>8.4851509857748933E-2</v>
      </c>
      <c r="L299" s="153">
        <v>421.41</v>
      </c>
      <c r="M299" s="163">
        <f t="shared" si="77"/>
        <v>1.0899675567756426</v>
      </c>
      <c r="N299" s="153">
        <v>3038.3660999999975</v>
      </c>
      <c r="O299" s="152">
        <v>0</v>
      </c>
      <c r="P299" s="154">
        <v>0</v>
      </c>
      <c r="Q299" s="253">
        <v>0</v>
      </c>
      <c r="R299" s="152">
        <v>7.2099999999999937</v>
      </c>
      <c r="S299" s="154">
        <v>8.996755677564254E-2</v>
      </c>
      <c r="T299" s="152" t="s">
        <v>577</v>
      </c>
      <c r="U299" s="152" t="s">
        <v>656</v>
      </c>
      <c r="V299" s="152"/>
      <c r="W299" s="158">
        <v>1</v>
      </c>
      <c r="X299" s="158" t="s">
        <v>837</v>
      </c>
    </row>
    <row r="300" spans="2:24">
      <c r="B300" s="811"/>
      <c r="C300" s="814"/>
      <c r="D300" s="161">
        <v>4</v>
      </c>
      <c r="E300" s="152" t="s">
        <v>895</v>
      </c>
      <c r="F300" s="153">
        <v>2480.4768999999965</v>
      </c>
      <c r="G300" s="152">
        <v>118.56</v>
      </c>
      <c r="H300" s="152">
        <v>113.49</v>
      </c>
      <c r="I300" s="162">
        <f t="shared" si="75"/>
        <v>0.95723684210526305</v>
      </c>
      <c r="J300" s="152">
        <v>16.399999999999999</v>
      </c>
      <c r="K300" s="162">
        <f t="shared" si="76"/>
        <v>0.13832658569500672</v>
      </c>
      <c r="L300" s="153">
        <v>218.93</v>
      </c>
      <c r="M300" s="163">
        <f t="shared" si="77"/>
        <v>1.0955634278002697</v>
      </c>
      <c r="N300" s="153">
        <v>2480.4768999999965</v>
      </c>
      <c r="O300" s="152">
        <v>0</v>
      </c>
      <c r="P300" s="154">
        <v>0</v>
      </c>
      <c r="Q300" s="253">
        <v>0</v>
      </c>
      <c r="R300" s="152">
        <v>11.329999999999984</v>
      </c>
      <c r="S300" s="154">
        <v>9.5563427800269773E-2</v>
      </c>
      <c r="T300" s="152" t="s">
        <v>577</v>
      </c>
      <c r="U300" s="152" t="s">
        <v>656</v>
      </c>
      <c r="V300" s="152"/>
      <c r="W300" s="158">
        <v>1</v>
      </c>
      <c r="X300" s="158" t="s">
        <v>371</v>
      </c>
    </row>
    <row r="301" spans="2:24">
      <c r="B301" s="811"/>
      <c r="C301" s="814"/>
      <c r="D301" s="161">
        <v>5</v>
      </c>
      <c r="E301" s="152" t="s">
        <v>887</v>
      </c>
      <c r="F301" s="153">
        <v>2139.6860000000006</v>
      </c>
      <c r="G301" s="152">
        <v>784.42</v>
      </c>
      <c r="H301" s="152">
        <v>739.11</v>
      </c>
      <c r="I301" s="162">
        <f t="shared" si="75"/>
        <v>0.94223757680834253</v>
      </c>
      <c r="J301" s="152">
        <v>72.8</v>
      </c>
      <c r="K301" s="162">
        <f t="shared" si="76"/>
        <v>9.2807424593967514E-2</v>
      </c>
      <c r="L301" s="153">
        <v>87.8</v>
      </c>
      <c r="M301" s="163">
        <f t="shared" si="77"/>
        <v>1.03504500140231</v>
      </c>
      <c r="N301" s="153">
        <v>2413.6220000000008</v>
      </c>
      <c r="O301" s="152">
        <v>3.12</v>
      </c>
      <c r="P301" s="154">
        <v>3.9774610540271793E-3</v>
      </c>
      <c r="Q301" s="253">
        <v>273.93599999999998</v>
      </c>
      <c r="R301" s="152">
        <v>24.370000000000008</v>
      </c>
      <c r="S301" s="154">
        <v>3.106754034828282E-2</v>
      </c>
      <c r="T301" s="152" t="s">
        <v>577</v>
      </c>
      <c r="U301" s="152" t="s">
        <v>220</v>
      </c>
      <c r="V301" s="152" t="s">
        <v>384</v>
      </c>
      <c r="W301" s="158">
        <v>1</v>
      </c>
      <c r="X301" s="158" t="s">
        <v>885</v>
      </c>
    </row>
    <row r="302" spans="2:24">
      <c r="B302" s="811"/>
      <c r="C302" s="814"/>
      <c r="D302" s="161">
        <v>6</v>
      </c>
      <c r="E302" s="152" t="s">
        <v>704</v>
      </c>
      <c r="F302" s="153">
        <v>2097.5626000000007</v>
      </c>
      <c r="G302" s="152">
        <v>478.05</v>
      </c>
      <c r="H302" s="152">
        <v>474.73</v>
      </c>
      <c r="I302" s="162">
        <f t="shared" si="75"/>
        <v>0.99305511975734762</v>
      </c>
      <c r="J302" s="152">
        <v>25.5</v>
      </c>
      <c r="K302" s="162">
        <f t="shared" si="76"/>
        <v>5.3341700658926891E-2</v>
      </c>
      <c r="L302" s="153">
        <v>94.57</v>
      </c>
      <c r="M302" s="163">
        <f t="shared" si="77"/>
        <v>1.0463968204162744</v>
      </c>
      <c r="N302" s="153">
        <v>2097.5626000000007</v>
      </c>
      <c r="O302" s="152">
        <v>0</v>
      </c>
      <c r="P302" s="154">
        <v>0</v>
      </c>
      <c r="Q302" s="253">
        <v>0</v>
      </c>
      <c r="R302" s="152">
        <v>22.180000000000007</v>
      </c>
      <c r="S302" s="154">
        <v>4.6396820416274465E-2</v>
      </c>
      <c r="T302" s="152" t="s">
        <v>577</v>
      </c>
      <c r="U302" s="152" t="s">
        <v>656</v>
      </c>
      <c r="V302" s="152"/>
      <c r="W302" s="158">
        <v>1</v>
      </c>
      <c r="X302" s="158" t="s">
        <v>703</v>
      </c>
    </row>
    <row r="303" spans="2:24">
      <c r="B303" s="811"/>
      <c r="C303" s="814"/>
      <c r="D303" s="161">
        <v>7</v>
      </c>
      <c r="E303" s="152" t="s">
        <v>364</v>
      </c>
      <c r="F303" s="153">
        <v>1965.2418999999893</v>
      </c>
      <c r="G303" s="152">
        <v>682.96</v>
      </c>
      <c r="H303" s="152">
        <v>668.63</v>
      </c>
      <c r="I303" s="162">
        <f t="shared" si="75"/>
        <v>0.97901780484947865</v>
      </c>
      <c r="J303" s="152">
        <v>27.66</v>
      </c>
      <c r="K303" s="162">
        <f t="shared" si="76"/>
        <v>4.0500175705751436E-2</v>
      </c>
      <c r="L303" s="153">
        <v>147.43</v>
      </c>
      <c r="M303" s="163">
        <f t="shared" si="77"/>
        <v>1.0195179805552301</v>
      </c>
      <c r="N303" s="153">
        <v>1965.2418999999893</v>
      </c>
      <c r="O303" s="152">
        <v>0</v>
      </c>
      <c r="P303" s="154">
        <v>0</v>
      </c>
      <c r="Q303" s="253">
        <v>0</v>
      </c>
      <c r="R303" s="152">
        <v>13.329999999999927</v>
      </c>
      <c r="S303" s="154">
        <v>1.9517980555230068E-2</v>
      </c>
      <c r="T303" s="152" t="s">
        <v>577</v>
      </c>
      <c r="U303" s="152" t="s">
        <v>219</v>
      </c>
      <c r="V303" s="152" t="s">
        <v>383</v>
      </c>
      <c r="W303" s="158">
        <v>1</v>
      </c>
      <c r="X303" s="158" t="s">
        <v>371</v>
      </c>
    </row>
    <row r="304" spans="2:24">
      <c r="B304" s="811"/>
      <c r="C304" s="814"/>
      <c r="D304" s="161">
        <v>8</v>
      </c>
      <c r="E304" s="152" t="s">
        <v>664</v>
      </c>
      <c r="F304" s="153">
        <v>1941.1479000000031</v>
      </c>
      <c r="G304" s="152">
        <v>194.72</v>
      </c>
      <c r="H304" s="152">
        <v>195.09</v>
      </c>
      <c r="I304" s="162">
        <f t="shared" si="75"/>
        <v>1.0019001643385375</v>
      </c>
      <c r="J304" s="152">
        <v>9.8000000000000007</v>
      </c>
      <c r="K304" s="162">
        <f t="shared" si="76"/>
        <v>5.0328677074774036E-2</v>
      </c>
      <c r="L304" s="153">
        <v>190.87</v>
      </c>
      <c r="M304" s="163">
        <f t="shared" si="77"/>
        <v>1.0522288414133114</v>
      </c>
      <c r="N304" s="153">
        <v>1941.1479000000031</v>
      </c>
      <c r="O304" s="152">
        <v>0</v>
      </c>
      <c r="P304" s="154">
        <v>0</v>
      </c>
      <c r="Q304" s="253">
        <v>0</v>
      </c>
      <c r="R304" s="152">
        <v>10.170000000000016</v>
      </c>
      <c r="S304" s="154">
        <v>5.2228841413311501E-2</v>
      </c>
      <c r="T304" s="152" t="s">
        <v>577</v>
      </c>
      <c r="U304" s="152" t="s">
        <v>656</v>
      </c>
      <c r="V304" s="152"/>
      <c r="W304" s="158">
        <v>1</v>
      </c>
      <c r="X304" s="158" t="s">
        <v>666</v>
      </c>
    </row>
    <row r="305" spans="2:24">
      <c r="B305" s="811"/>
      <c r="C305" s="814"/>
      <c r="D305" s="161">
        <v>9</v>
      </c>
      <c r="E305" s="152" t="s">
        <v>855</v>
      </c>
      <c r="F305" s="153">
        <v>1935.6017999999976</v>
      </c>
      <c r="G305" s="152">
        <v>467.1</v>
      </c>
      <c r="H305" s="152">
        <v>450.84</v>
      </c>
      <c r="I305" s="162">
        <f t="shared" si="75"/>
        <v>0.96518946692357088</v>
      </c>
      <c r="J305" s="152">
        <v>44.55</v>
      </c>
      <c r="K305" s="162">
        <f t="shared" si="76"/>
        <v>9.5375722543352595E-2</v>
      </c>
      <c r="L305" s="153">
        <v>68.42</v>
      </c>
      <c r="M305" s="163">
        <f t="shared" si="77"/>
        <v>1.0605651894669235</v>
      </c>
      <c r="N305" s="153">
        <v>1935.6017999999976</v>
      </c>
      <c r="O305" s="152">
        <v>0</v>
      </c>
      <c r="P305" s="154">
        <v>0</v>
      </c>
      <c r="Q305" s="253">
        <v>0</v>
      </c>
      <c r="R305" s="152">
        <v>28.289999999999964</v>
      </c>
      <c r="S305" s="154">
        <v>6.0565189466923491E-2</v>
      </c>
      <c r="T305" s="152" t="s">
        <v>577</v>
      </c>
      <c r="U305" s="152" t="s">
        <v>220</v>
      </c>
      <c r="V305" s="152" t="s">
        <v>384</v>
      </c>
      <c r="W305" s="158">
        <v>1</v>
      </c>
      <c r="X305" s="158" t="s">
        <v>839</v>
      </c>
    </row>
    <row r="306" spans="2:24">
      <c r="B306" s="812"/>
      <c r="C306" s="815"/>
      <c r="D306" s="161">
        <v>10</v>
      </c>
      <c r="E306" s="152" t="s">
        <v>896</v>
      </c>
      <c r="F306" s="153">
        <v>1703.0535999999997</v>
      </c>
      <c r="G306" s="152">
        <v>281.82</v>
      </c>
      <c r="H306" s="152">
        <v>256.8</v>
      </c>
      <c r="I306" s="162">
        <f t="shared" si="75"/>
        <v>0.91121992761337034</v>
      </c>
      <c r="J306" s="152">
        <v>53.9</v>
      </c>
      <c r="K306" s="162">
        <f t="shared" si="76"/>
        <v>0.19125683060109289</v>
      </c>
      <c r="L306" s="153">
        <v>58.97</v>
      </c>
      <c r="M306" s="163">
        <f t="shared" si="77"/>
        <v>1.1024767582144632</v>
      </c>
      <c r="N306" s="153">
        <v>1703.0535999999997</v>
      </c>
      <c r="O306" s="152">
        <v>0</v>
      </c>
      <c r="P306" s="154">
        <v>0</v>
      </c>
      <c r="Q306" s="253">
        <v>0</v>
      </c>
      <c r="R306" s="152">
        <v>28.879999999999995</v>
      </c>
      <c r="S306" s="154">
        <v>0.10247675821446312</v>
      </c>
      <c r="T306" s="152" t="s">
        <v>577</v>
      </c>
      <c r="U306" s="152" t="s">
        <v>220</v>
      </c>
      <c r="V306" s="152" t="s">
        <v>384</v>
      </c>
      <c r="W306" s="158">
        <v>1</v>
      </c>
      <c r="X306" s="158" t="s">
        <v>883</v>
      </c>
    </row>
    <row r="307" spans="2:24">
      <c r="B307" s="810">
        <f t="shared" ref="B307" si="85">B297+1</f>
        <v>45988</v>
      </c>
      <c r="C307" s="813" t="str">
        <f t="shared" ref="C307" si="86">CHOOSE(WEEKDAY(B307,2),"一","二","三","四","五","六","日")</f>
        <v>四</v>
      </c>
      <c r="D307" s="161">
        <v>1</v>
      </c>
      <c r="E307" s="152" t="s">
        <v>887</v>
      </c>
      <c r="F307" s="153">
        <v>3141.4839999999976</v>
      </c>
      <c r="G307" s="152">
        <v>710.32</v>
      </c>
      <c r="H307" s="152">
        <v>665.5</v>
      </c>
      <c r="I307" s="162">
        <f t="shared" si="75"/>
        <v>0.93690167811690495</v>
      </c>
      <c r="J307" s="152">
        <v>80.599999999999994</v>
      </c>
      <c r="K307" s="162">
        <f t="shared" si="76"/>
        <v>0.11346998535871156</v>
      </c>
      <c r="L307" s="153">
        <v>87.8</v>
      </c>
      <c r="M307" s="163">
        <f t="shared" si="77"/>
        <v>1.0503716634756166</v>
      </c>
      <c r="N307" s="153">
        <v>3141.4839999999976</v>
      </c>
      <c r="O307" s="152">
        <v>0</v>
      </c>
      <c r="P307" s="154">
        <v>0</v>
      </c>
      <c r="Q307" s="253">
        <v>0</v>
      </c>
      <c r="R307" s="152">
        <v>35.779999999999973</v>
      </c>
      <c r="S307" s="154">
        <v>5.0371663475616585E-2</v>
      </c>
      <c r="T307" s="152" t="s">
        <v>577</v>
      </c>
      <c r="U307" s="152" t="s">
        <v>220</v>
      </c>
      <c r="V307" s="152" t="s">
        <v>384</v>
      </c>
      <c r="W307" s="158">
        <v>1</v>
      </c>
      <c r="X307" s="158" t="s">
        <v>885</v>
      </c>
    </row>
    <row r="308" spans="2:24">
      <c r="B308" s="811"/>
      <c r="C308" s="814"/>
      <c r="D308" s="161">
        <v>2</v>
      </c>
      <c r="E308" s="152" t="s">
        <v>364</v>
      </c>
      <c r="F308" s="153">
        <v>1946.07599999999</v>
      </c>
      <c r="G308" s="152">
        <v>558.4</v>
      </c>
      <c r="H308" s="152">
        <v>548.55999999999995</v>
      </c>
      <c r="I308" s="162">
        <f t="shared" si="75"/>
        <v>0.98237822349570192</v>
      </c>
      <c r="J308" s="152">
        <v>23.04</v>
      </c>
      <c r="K308" s="162">
        <f t="shared" si="76"/>
        <v>4.126074498567335E-2</v>
      </c>
      <c r="L308" s="153">
        <v>147.43</v>
      </c>
      <c r="M308" s="163">
        <f t="shared" si="77"/>
        <v>1.0236389684813751</v>
      </c>
      <c r="N308" s="153">
        <v>1946.07599999999</v>
      </c>
      <c r="O308" s="152">
        <v>0</v>
      </c>
      <c r="P308" s="154">
        <v>0</v>
      </c>
      <c r="Q308" s="253">
        <v>0</v>
      </c>
      <c r="R308" s="152">
        <v>13.199999999999932</v>
      </c>
      <c r="S308" s="154">
        <v>2.3638968481375238E-2</v>
      </c>
      <c r="T308" s="152" t="s">
        <v>577</v>
      </c>
      <c r="U308" s="152" t="s">
        <v>219</v>
      </c>
      <c r="V308" s="152" t="s">
        <v>383</v>
      </c>
      <c r="W308" s="158">
        <v>1</v>
      </c>
      <c r="X308" s="158" t="s">
        <v>371</v>
      </c>
    </row>
    <row r="309" spans="2:24">
      <c r="B309" s="811"/>
      <c r="C309" s="814"/>
      <c r="D309" s="161">
        <v>3</v>
      </c>
      <c r="E309" s="152" t="s">
        <v>585</v>
      </c>
      <c r="F309" s="153">
        <v>1689.9196000000034</v>
      </c>
      <c r="G309" s="152">
        <v>39.1</v>
      </c>
      <c r="H309" s="152">
        <v>38.840000000000003</v>
      </c>
      <c r="I309" s="162">
        <f t="shared" si="75"/>
        <v>0.99335038363171357</v>
      </c>
      <c r="J309" s="152">
        <v>2.7</v>
      </c>
      <c r="K309" s="162">
        <f t="shared" si="76"/>
        <v>6.9053708439897707E-2</v>
      </c>
      <c r="L309" s="153">
        <v>692.59</v>
      </c>
      <c r="M309" s="163">
        <f t="shared" si="77"/>
        <v>1.0624040920716114</v>
      </c>
      <c r="N309" s="153">
        <v>1689.9196000000034</v>
      </c>
      <c r="O309" s="152">
        <v>0</v>
      </c>
      <c r="P309" s="154">
        <v>0</v>
      </c>
      <c r="Q309" s="253">
        <v>0</v>
      </c>
      <c r="R309" s="152">
        <v>2.4400000000000048</v>
      </c>
      <c r="S309" s="154">
        <v>6.2404092071611378E-2</v>
      </c>
      <c r="T309" s="152" t="s">
        <v>577</v>
      </c>
      <c r="U309" s="152" t="s">
        <v>656</v>
      </c>
      <c r="V309" s="152"/>
      <c r="W309" s="158">
        <v>1</v>
      </c>
      <c r="X309" s="158" t="s">
        <v>583</v>
      </c>
    </row>
    <row r="310" spans="2:24">
      <c r="B310" s="811"/>
      <c r="C310" s="814"/>
      <c r="D310" s="161">
        <v>4</v>
      </c>
      <c r="E310" s="152" t="s">
        <v>704</v>
      </c>
      <c r="F310" s="153">
        <v>1312.6315999999995</v>
      </c>
      <c r="G310" s="152">
        <v>416.85</v>
      </c>
      <c r="H310" s="152">
        <v>408.23</v>
      </c>
      <c r="I310" s="162">
        <f t="shared" si="75"/>
        <v>0.9793210987165647</v>
      </c>
      <c r="J310" s="152">
        <v>22.5</v>
      </c>
      <c r="K310" s="162">
        <f t="shared" si="76"/>
        <v>5.3976250449802081E-2</v>
      </c>
      <c r="L310" s="153">
        <v>94.57</v>
      </c>
      <c r="M310" s="163">
        <f t="shared" si="77"/>
        <v>1.0332973491663668</v>
      </c>
      <c r="N310" s="153">
        <v>1312.6315999999995</v>
      </c>
      <c r="O310" s="152">
        <v>0</v>
      </c>
      <c r="P310" s="154">
        <v>0</v>
      </c>
      <c r="Q310" s="253">
        <v>0</v>
      </c>
      <c r="R310" s="152">
        <v>13.879999999999995</v>
      </c>
      <c r="S310" s="154">
        <v>3.3297349166366785E-2</v>
      </c>
      <c r="T310" s="152" t="s">
        <v>577</v>
      </c>
      <c r="U310" s="152" t="s">
        <v>656</v>
      </c>
      <c r="V310" s="152"/>
      <c r="W310" s="158">
        <v>1</v>
      </c>
      <c r="X310" s="158" t="s">
        <v>703</v>
      </c>
    </row>
    <row r="311" spans="2:24">
      <c r="B311" s="811"/>
      <c r="C311" s="814"/>
      <c r="D311" s="161">
        <v>5</v>
      </c>
      <c r="E311" s="152" t="s">
        <v>651</v>
      </c>
      <c r="F311" s="153">
        <v>1227.9534000000003</v>
      </c>
      <c r="G311" s="152">
        <v>152.16</v>
      </c>
      <c r="H311" s="152">
        <v>149.5</v>
      </c>
      <c r="I311" s="162">
        <f t="shared" si="75"/>
        <v>0.98251840168243953</v>
      </c>
      <c r="J311" s="152">
        <v>15</v>
      </c>
      <c r="K311" s="162">
        <f t="shared" si="76"/>
        <v>9.8580441640378547E-2</v>
      </c>
      <c r="L311" s="153">
        <v>99.51</v>
      </c>
      <c r="M311" s="163">
        <f t="shared" si="77"/>
        <v>1.0810988433228181</v>
      </c>
      <c r="N311" s="153">
        <v>1227.9534000000003</v>
      </c>
      <c r="O311" s="152">
        <v>0</v>
      </c>
      <c r="P311" s="154">
        <v>0</v>
      </c>
      <c r="Q311" s="253">
        <v>0</v>
      </c>
      <c r="R311" s="152">
        <v>12.340000000000003</v>
      </c>
      <c r="S311" s="154">
        <v>8.1098843322818109E-2</v>
      </c>
      <c r="T311" s="152" t="s">
        <v>577</v>
      </c>
      <c r="U311" s="152" t="s">
        <v>656</v>
      </c>
      <c r="V311" s="152"/>
      <c r="W311" s="158">
        <v>1</v>
      </c>
      <c r="X311" s="158" t="s">
        <v>411</v>
      </c>
    </row>
    <row r="312" spans="2:24">
      <c r="B312" s="811"/>
      <c r="C312" s="814"/>
      <c r="D312" s="161">
        <v>6</v>
      </c>
      <c r="E312" s="152" t="s">
        <v>439</v>
      </c>
      <c r="F312" s="153">
        <v>1113.259200000002</v>
      </c>
      <c r="G312" s="152">
        <v>45.83</v>
      </c>
      <c r="H312" s="152">
        <v>44.56</v>
      </c>
      <c r="I312" s="162">
        <f t="shared" si="75"/>
        <v>0.97228889373772642</v>
      </c>
      <c r="J312" s="152">
        <v>3.04</v>
      </c>
      <c r="K312" s="162">
        <f t="shared" si="76"/>
        <v>6.6332096879773081E-2</v>
      </c>
      <c r="L312" s="153">
        <v>628.96</v>
      </c>
      <c r="M312" s="163">
        <f t="shared" si="77"/>
        <v>1.0386209906174995</v>
      </c>
      <c r="N312" s="153">
        <v>1113.259200000002</v>
      </c>
      <c r="O312" s="152">
        <v>0</v>
      </c>
      <c r="P312" s="154">
        <v>0</v>
      </c>
      <c r="Q312" s="253">
        <v>0</v>
      </c>
      <c r="R312" s="152">
        <v>1.7700000000000031</v>
      </c>
      <c r="S312" s="154">
        <v>3.8620990617499525E-2</v>
      </c>
      <c r="T312" s="152" t="s">
        <v>577</v>
      </c>
      <c r="U312" s="152" t="s">
        <v>656</v>
      </c>
      <c r="V312" s="152"/>
      <c r="W312" s="158">
        <v>1</v>
      </c>
      <c r="X312" s="158" t="s">
        <v>409</v>
      </c>
    </row>
    <row r="313" spans="2:24">
      <c r="B313" s="811"/>
      <c r="C313" s="814"/>
      <c r="D313" s="161">
        <v>7</v>
      </c>
      <c r="E313" s="152" t="s">
        <v>440</v>
      </c>
      <c r="F313" s="153">
        <v>1060.115</v>
      </c>
      <c r="G313" s="152">
        <v>158.11000000000001</v>
      </c>
      <c r="H313" s="152">
        <v>157.71</v>
      </c>
      <c r="I313" s="162">
        <f t="shared" si="75"/>
        <v>0.99747011574220479</v>
      </c>
      <c r="J313" s="152">
        <v>2.15</v>
      </c>
      <c r="K313" s="162">
        <f t="shared" si="76"/>
        <v>1.3598127885649229E-2</v>
      </c>
      <c r="L313" s="153">
        <v>605.78</v>
      </c>
      <c r="M313" s="163">
        <f t="shared" si="77"/>
        <v>1.011068243627854</v>
      </c>
      <c r="N313" s="153">
        <v>1060.115</v>
      </c>
      <c r="O313" s="152">
        <v>0</v>
      </c>
      <c r="P313" s="154">
        <v>0</v>
      </c>
      <c r="Q313" s="253">
        <v>0</v>
      </c>
      <c r="R313" s="152">
        <v>1.75</v>
      </c>
      <c r="S313" s="154">
        <v>1.1068243627854024E-2</v>
      </c>
      <c r="T313" s="152" t="s">
        <v>577</v>
      </c>
      <c r="U313" s="152" t="s">
        <v>220</v>
      </c>
      <c r="V313" s="152" t="s">
        <v>384</v>
      </c>
      <c r="W313" s="158">
        <v>1</v>
      </c>
      <c r="X313" s="158" t="s">
        <v>375</v>
      </c>
    </row>
    <row r="314" spans="2:24">
      <c r="B314" s="811"/>
      <c r="C314" s="814"/>
      <c r="D314" s="161">
        <v>8</v>
      </c>
      <c r="E314" s="152" t="s">
        <v>717</v>
      </c>
      <c r="F314" s="153">
        <v>888.8110000000022</v>
      </c>
      <c r="G314" s="152">
        <v>35.15</v>
      </c>
      <c r="H314" s="152">
        <v>35.340000000000003</v>
      </c>
      <c r="I314" s="162">
        <f t="shared" si="75"/>
        <v>1.0054054054054056</v>
      </c>
      <c r="J314" s="152">
        <v>1.75</v>
      </c>
      <c r="K314" s="162">
        <f t="shared" si="76"/>
        <v>4.9786628733997154E-2</v>
      </c>
      <c r="L314" s="153">
        <v>458.15</v>
      </c>
      <c r="M314" s="163">
        <f t="shared" si="77"/>
        <v>1.0551920341394028</v>
      </c>
      <c r="N314" s="153">
        <v>888.8110000000022</v>
      </c>
      <c r="O314" s="152">
        <v>0</v>
      </c>
      <c r="P314" s="154">
        <v>0</v>
      </c>
      <c r="Q314" s="253">
        <v>0</v>
      </c>
      <c r="R314" s="152">
        <v>1.9400000000000048</v>
      </c>
      <c r="S314" s="154">
        <v>5.5192034139402699E-2</v>
      </c>
      <c r="T314" s="152" t="s">
        <v>577</v>
      </c>
      <c r="U314" s="152" t="s">
        <v>656</v>
      </c>
      <c r="V314" s="152"/>
      <c r="W314" s="158">
        <v>1</v>
      </c>
      <c r="X314" s="158" t="s">
        <v>719</v>
      </c>
    </row>
    <row r="315" spans="2:24">
      <c r="B315" s="811"/>
      <c r="C315" s="814"/>
      <c r="D315" s="161">
        <v>9</v>
      </c>
      <c r="E315" s="152" t="s">
        <v>664</v>
      </c>
      <c r="F315" s="153">
        <v>851.28020000000151</v>
      </c>
      <c r="G315" s="152">
        <v>174.44</v>
      </c>
      <c r="H315" s="152">
        <v>176.1</v>
      </c>
      <c r="I315" s="162">
        <f t="shared" si="75"/>
        <v>1.0095161660169685</v>
      </c>
      <c r="J315" s="152">
        <v>2.8</v>
      </c>
      <c r="K315" s="162">
        <f t="shared" si="76"/>
        <v>1.6051364365971106E-2</v>
      </c>
      <c r="L315" s="153">
        <v>190.87</v>
      </c>
      <c r="M315" s="163">
        <f t="shared" si="77"/>
        <v>1.0255675303829397</v>
      </c>
      <c r="N315" s="153">
        <v>851.28020000000151</v>
      </c>
      <c r="O315" s="152">
        <v>0</v>
      </c>
      <c r="P315" s="154">
        <v>0</v>
      </c>
      <c r="Q315" s="253">
        <v>0</v>
      </c>
      <c r="R315" s="152">
        <v>4.460000000000008</v>
      </c>
      <c r="S315" s="154">
        <v>2.5567530382939737E-2</v>
      </c>
      <c r="T315" s="152" t="s">
        <v>577</v>
      </c>
      <c r="U315" s="152" t="s">
        <v>656</v>
      </c>
      <c r="V315" s="152"/>
      <c r="W315" s="158">
        <v>1</v>
      </c>
      <c r="X315" s="158" t="s">
        <v>666</v>
      </c>
    </row>
    <row r="316" spans="2:24">
      <c r="B316" s="812"/>
      <c r="C316" s="815"/>
      <c r="D316" s="161">
        <v>10</v>
      </c>
      <c r="E316" s="152" t="s">
        <v>534</v>
      </c>
      <c r="F316" s="153">
        <v>813.06240000000173</v>
      </c>
      <c r="G316" s="152">
        <v>518.01</v>
      </c>
      <c r="H316" s="152">
        <v>498.72</v>
      </c>
      <c r="I316" s="162">
        <f t="shared" si="75"/>
        <v>0.96276133665373265</v>
      </c>
      <c r="J316" s="152">
        <v>25.65</v>
      </c>
      <c r="K316" s="162">
        <f t="shared" si="76"/>
        <v>4.951641860195749E-2</v>
      </c>
      <c r="L316" s="153">
        <v>127.84</v>
      </c>
      <c r="M316" s="163">
        <f t="shared" si="77"/>
        <v>1.0122777552556901</v>
      </c>
      <c r="N316" s="153">
        <v>813.06240000000173</v>
      </c>
      <c r="O316" s="152">
        <v>0</v>
      </c>
      <c r="P316" s="154">
        <v>0</v>
      </c>
      <c r="Q316" s="253">
        <v>0</v>
      </c>
      <c r="R316" s="152">
        <v>6.3600000000000136</v>
      </c>
      <c r="S316" s="154">
        <v>1.2277755255690071E-2</v>
      </c>
      <c r="T316" s="152" t="s">
        <v>577</v>
      </c>
      <c r="U316" s="152" t="s">
        <v>656</v>
      </c>
      <c r="V316" s="152"/>
      <c r="W316" s="158">
        <v>1</v>
      </c>
      <c r="X316" s="158" t="s">
        <v>371</v>
      </c>
    </row>
    <row r="317" spans="2:24">
      <c r="B317" s="810">
        <f t="shared" ref="B317:B377" si="87">B307+1</f>
        <v>45989</v>
      </c>
      <c r="C317" s="813" t="str">
        <f t="shared" ref="C317" si="88">CHOOSE(WEEKDAY(B317,2),"一","二","三","四","五","六","日")</f>
        <v>五</v>
      </c>
      <c r="D317" s="161">
        <v>1</v>
      </c>
      <c r="E317" s="152" t="s">
        <v>364</v>
      </c>
      <c r="F317" s="153">
        <v>2572.6534999999985</v>
      </c>
      <c r="G317" s="152">
        <v>433.64</v>
      </c>
      <c r="H317" s="152">
        <v>436.39</v>
      </c>
      <c r="I317" s="162">
        <f t="shared" si="75"/>
        <v>1.0063416658979798</v>
      </c>
      <c r="J317" s="152">
        <v>14.7</v>
      </c>
      <c r="K317" s="162">
        <f t="shared" si="76"/>
        <v>3.3899086800110688E-2</v>
      </c>
      <c r="L317" s="153">
        <v>147.43</v>
      </c>
      <c r="M317" s="163">
        <f t="shared" si="77"/>
        <v>1.0402407526980906</v>
      </c>
      <c r="N317" s="153">
        <v>2572.6534999999985</v>
      </c>
      <c r="O317" s="152">
        <v>0</v>
      </c>
      <c r="P317" s="154">
        <v>0</v>
      </c>
      <c r="Q317" s="253">
        <v>0</v>
      </c>
      <c r="R317" s="152">
        <v>17.449999999999989</v>
      </c>
      <c r="S317" s="154">
        <v>4.0240752698090555E-2</v>
      </c>
      <c r="T317" s="152" t="s">
        <v>577</v>
      </c>
      <c r="U317" s="152" t="s">
        <v>219</v>
      </c>
      <c r="V317" s="152" t="s">
        <v>383</v>
      </c>
      <c r="W317" s="158">
        <v>1</v>
      </c>
      <c r="X317" s="158" t="s">
        <v>371</v>
      </c>
    </row>
    <row r="318" spans="2:24">
      <c r="B318" s="811"/>
      <c r="C318" s="814"/>
      <c r="D318" s="161">
        <v>2</v>
      </c>
      <c r="E318" s="152" t="s">
        <v>585</v>
      </c>
      <c r="F318" s="153">
        <v>2070.8441000000016</v>
      </c>
      <c r="G318" s="152">
        <v>32.6</v>
      </c>
      <c r="H318" s="152">
        <v>32.71</v>
      </c>
      <c r="I318" s="162">
        <f t="shared" si="75"/>
        <v>1.0033742331288344</v>
      </c>
      <c r="J318" s="152">
        <v>2.88</v>
      </c>
      <c r="K318" s="162">
        <f t="shared" si="76"/>
        <v>8.8343558282208579E-2</v>
      </c>
      <c r="L318" s="153">
        <v>692.59</v>
      </c>
      <c r="M318" s="163">
        <f t="shared" si="77"/>
        <v>1.091717791411043</v>
      </c>
      <c r="N318" s="153">
        <v>2070.8441000000016</v>
      </c>
      <c r="O318" s="152">
        <v>0</v>
      </c>
      <c r="P318" s="154">
        <v>0</v>
      </c>
      <c r="Q318" s="253">
        <v>0</v>
      </c>
      <c r="R318" s="152">
        <v>2.990000000000002</v>
      </c>
      <c r="S318" s="154">
        <v>9.1717791411042998E-2</v>
      </c>
      <c r="T318" s="152" t="s">
        <v>577</v>
      </c>
      <c r="U318" s="152" t="s">
        <v>656</v>
      </c>
      <c r="V318" s="152"/>
      <c r="W318" s="158">
        <v>1</v>
      </c>
      <c r="X318" s="158" t="s">
        <v>583</v>
      </c>
    </row>
    <row r="319" spans="2:24">
      <c r="B319" s="811"/>
      <c r="C319" s="814"/>
      <c r="D319" s="161">
        <v>3</v>
      </c>
      <c r="E319" s="152" t="s">
        <v>850</v>
      </c>
      <c r="F319" s="153">
        <v>1930.0577999999994</v>
      </c>
      <c r="G319" s="152">
        <v>65.94</v>
      </c>
      <c r="H319" s="152">
        <v>61.17</v>
      </c>
      <c r="I319" s="162">
        <f t="shared" si="75"/>
        <v>0.92766151046405831</v>
      </c>
      <c r="J319" s="152">
        <v>9.35</v>
      </c>
      <c r="K319" s="162">
        <f t="shared" si="76"/>
        <v>0.14179557173187746</v>
      </c>
      <c r="L319" s="153">
        <v>421.41</v>
      </c>
      <c r="M319" s="163">
        <f t="shared" si="77"/>
        <v>1.0694570821959357</v>
      </c>
      <c r="N319" s="153">
        <v>1930.0577999999994</v>
      </c>
      <c r="O319" s="152">
        <v>0</v>
      </c>
      <c r="P319" s="154">
        <v>0</v>
      </c>
      <c r="Q319" s="253">
        <v>0</v>
      </c>
      <c r="R319" s="152">
        <v>4.5799999999999983</v>
      </c>
      <c r="S319" s="154">
        <v>6.9457082195935674E-2</v>
      </c>
      <c r="T319" s="152" t="s">
        <v>577</v>
      </c>
      <c r="U319" s="152" t="s">
        <v>656</v>
      </c>
      <c r="V319" s="152"/>
      <c r="W319" s="158">
        <v>1</v>
      </c>
      <c r="X319" s="158" t="s">
        <v>837</v>
      </c>
    </row>
    <row r="320" spans="2:24">
      <c r="B320" s="811"/>
      <c r="C320" s="814"/>
      <c r="D320" s="161">
        <v>4</v>
      </c>
      <c r="E320" s="152" t="s">
        <v>440</v>
      </c>
      <c r="F320" s="153">
        <v>1617.4325999999924</v>
      </c>
      <c r="G320" s="152">
        <v>134.63</v>
      </c>
      <c r="H320" s="152">
        <v>132.13999999999999</v>
      </c>
      <c r="I320" s="162">
        <f t="shared" si="75"/>
        <v>0.98150486518606539</v>
      </c>
      <c r="J320" s="152">
        <v>5.16</v>
      </c>
      <c r="K320" s="162">
        <f t="shared" si="76"/>
        <v>3.832726732526183E-2</v>
      </c>
      <c r="L320" s="153">
        <v>605.78</v>
      </c>
      <c r="M320" s="163">
        <f t="shared" si="77"/>
        <v>1.0198321325113273</v>
      </c>
      <c r="N320" s="153">
        <v>1617.4325999999924</v>
      </c>
      <c r="O320" s="152">
        <v>0</v>
      </c>
      <c r="P320" s="154">
        <v>0</v>
      </c>
      <c r="Q320" s="253">
        <v>0</v>
      </c>
      <c r="R320" s="152">
        <v>2.6699999999999875</v>
      </c>
      <c r="S320" s="154">
        <v>1.983213251132725E-2</v>
      </c>
      <c r="T320" s="152" t="s">
        <v>577</v>
      </c>
      <c r="U320" s="152" t="s">
        <v>220</v>
      </c>
      <c r="V320" s="152" t="s">
        <v>384</v>
      </c>
      <c r="W320" s="158">
        <v>1</v>
      </c>
      <c r="X320" s="158" t="s">
        <v>375</v>
      </c>
    </row>
    <row r="321" spans="2:24">
      <c r="B321" s="811"/>
      <c r="C321" s="814"/>
      <c r="D321" s="161">
        <v>5</v>
      </c>
      <c r="E321" s="152" t="s">
        <v>898</v>
      </c>
      <c r="F321" s="153">
        <v>1147.5</v>
      </c>
      <c r="G321" s="152">
        <v>5955</v>
      </c>
      <c r="H321" s="152">
        <v>6330</v>
      </c>
      <c r="I321" s="162">
        <f t="shared" si="75"/>
        <v>1.0629722921914357</v>
      </c>
      <c r="J321" s="152">
        <v>0</v>
      </c>
      <c r="K321" s="162">
        <f t="shared" si="76"/>
        <v>0</v>
      </c>
      <c r="L321" s="153">
        <v>3.06</v>
      </c>
      <c r="M321" s="163">
        <f t="shared" si="77"/>
        <v>1.0629722921914357</v>
      </c>
      <c r="N321" s="153">
        <v>1147.5</v>
      </c>
      <c r="O321" s="152">
        <v>0</v>
      </c>
      <c r="P321" s="154">
        <v>0</v>
      </c>
      <c r="Q321" s="253">
        <v>0</v>
      </c>
      <c r="R321" s="152">
        <v>375</v>
      </c>
      <c r="S321" s="154">
        <v>6.2972292191435769E-2</v>
      </c>
      <c r="T321" s="152" t="s">
        <v>577</v>
      </c>
      <c r="U321" s="152" t="s">
        <v>656</v>
      </c>
      <c r="V321" s="152"/>
      <c r="W321" s="158">
        <v>1</v>
      </c>
      <c r="X321" s="158" t="s">
        <v>417</v>
      </c>
    </row>
    <row r="322" spans="2:24">
      <c r="B322" s="811"/>
      <c r="C322" s="814"/>
      <c r="D322" s="161">
        <v>6</v>
      </c>
      <c r="E322" s="152" t="s">
        <v>439</v>
      </c>
      <c r="F322" s="153">
        <v>1050.3632000000011</v>
      </c>
      <c r="G322" s="152">
        <v>38.08</v>
      </c>
      <c r="H322" s="152">
        <v>38.61</v>
      </c>
      <c r="I322" s="162">
        <f t="shared" si="75"/>
        <v>1.0139180672268908</v>
      </c>
      <c r="J322" s="152">
        <v>1.1399999999999999</v>
      </c>
      <c r="K322" s="162">
        <f t="shared" si="76"/>
        <v>2.9936974789915964E-2</v>
      </c>
      <c r="L322" s="153">
        <v>628.96</v>
      </c>
      <c r="M322" s="163">
        <f t="shared" si="77"/>
        <v>1.0438550420168067</v>
      </c>
      <c r="N322" s="153">
        <v>1050.3632000000011</v>
      </c>
      <c r="O322" s="152">
        <v>0</v>
      </c>
      <c r="P322" s="154">
        <v>0</v>
      </c>
      <c r="Q322" s="253">
        <v>0</v>
      </c>
      <c r="R322" s="152">
        <v>1.6700000000000017</v>
      </c>
      <c r="S322" s="154">
        <v>4.3855042016806768E-2</v>
      </c>
      <c r="T322" s="152" t="s">
        <v>577</v>
      </c>
      <c r="U322" s="152" t="s">
        <v>656</v>
      </c>
      <c r="V322" s="152"/>
      <c r="W322" s="158">
        <v>1</v>
      </c>
      <c r="X322" s="158" t="s">
        <v>409</v>
      </c>
    </row>
    <row r="323" spans="2:24">
      <c r="B323" s="811"/>
      <c r="C323" s="814"/>
      <c r="D323" s="161">
        <v>7</v>
      </c>
      <c r="E323" s="152" t="s">
        <v>665</v>
      </c>
      <c r="F323" s="153">
        <v>990.2965999999991</v>
      </c>
      <c r="G323" s="152">
        <v>41.84</v>
      </c>
      <c r="H323" s="152">
        <v>42.33</v>
      </c>
      <c r="I323" s="162">
        <f t="shared" si="75"/>
        <v>1.0117112810707456</v>
      </c>
      <c r="J323" s="152">
        <v>2.2000000000000002</v>
      </c>
      <c r="K323" s="162">
        <f t="shared" si="76"/>
        <v>5.2581261950286805E-2</v>
      </c>
      <c r="L323" s="153">
        <v>368.14</v>
      </c>
      <c r="M323" s="163">
        <f t="shared" si="77"/>
        <v>1.0642925430210324</v>
      </c>
      <c r="N323" s="153">
        <v>990.2965999999991</v>
      </c>
      <c r="O323" s="152">
        <v>0</v>
      </c>
      <c r="P323" s="154">
        <v>0</v>
      </c>
      <c r="Q323" s="253">
        <v>0</v>
      </c>
      <c r="R323" s="152">
        <v>2.6899999999999977</v>
      </c>
      <c r="S323" s="154">
        <v>6.4292543021032447E-2</v>
      </c>
      <c r="T323" s="152" t="s">
        <v>577</v>
      </c>
      <c r="U323" s="152" t="s">
        <v>656</v>
      </c>
      <c r="V323" s="152"/>
      <c r="W323" s="158">
        <v>1</v>
      </c>
      <c r="X323" s="158" t="s">
        <v>667</v>
      </c>
    </row>
    <row r="324" spans="2:24">
      <c r="B324" s="811"/>
      <c r="C324" s="814"/>
      <c r="D324" s="161">
        <v>8</v>
      </c>
      <c r="E324" s="152" t="s">
        <v>702</v>
      </c>
      <c r="F324" s="153">
        <v>914.12640000000101</v>
      </c>
      <c r="G324" s="152">
        <v>162.88999999999999</v>
      </c>
      <c r="H324" s="152">
        <v>155.36000000000001</v>
      </c>
      <c r="I324" s="162">
        <f t="shared" si="75"/>
        <v>0.95377248449874164</v>
      </c>
      <c r="J324" s="152">
        <v>21.45</v>
      </c>
      <c r="K324" s="162">
        <f t="shared" si="76"/>
        <v>0.13168395849960096</v>
      </c>
      <c r="L324" s="153">
        <v>65.67</v>
      </c>
      <c r="M324" s="163">
        <f t="shared" si="77"/>
        <v>1.0854564429983427</v>
      </c>
      <c r="N324" s="153">
        <v>914.12640000000101</v>
      </c>
      <c r="O324" s="152">
        <v>0</v>
      </c>
      <c r="P324" s="154">
        <v>0</v>
      </c>
      <c r="Q324" s="253">
        <v>0</v>
      </c>
      <c r="R324" s="152">
        <v>13.920000000000016</v>
      </c>
      <c r="S324" s="154">
        <v>8.5456442998342541E-2</v>
      </c>
      <c r="T324" s="152" t="s">
        <v>577</v>
      </c>
      <c r="U324" s="152" t="s">
        <v>656</v>
      </c>
      <c r="V324" s="152"/>
      <c r="W324" s="158">
        <v>1</v>
      </c>
      <c r="X324" s="158" t="s">
        <v>703</v>
      </c>
    </row>
    <row r="325" spans="2:24">
      <c r="B325" s="811"/>
      <c r="C325" s="814"/>
      <c r="D325" s="161">
        <v>9</v>
      </c>
      <c r="E325" s="152" t="s">
        <v>854</v>
      </c>
      <c r="F325" s="153">
        <v>911.69899999999939</v>
      </c>
      <c r="G325" s="152">
        <v>89.75</v>
      </c>
      <c r="H325" s="152">
        <v>89.6</v>
      </c>
      <c r="I325" s="162">
        <f t="shared" si="75"/>
        <v>0.9983286908077994</v>
      </c>
      <c r="J325" s="152">
        <v>8</v>
      </c>
      <c r="K325" s="162">
        <f t="shared" si="76"/>
        <v>8.9136490250696379E-2</v>
      </c>
      <c r="L325" s="153">
        <v>116.14</v>
      </c>
      <c r="M325" s="163">
        <f t="shared" si="77"/>
        <v>1.0874651810584957</v>
      </c>
      <c r="N325" s="153">
        <v>911.69899999999939</v>
      </c>
      <c r="O325" s="152">
        <v>0</v>
      </c>
      <c r="P325" s="154">
        <v>0</v>
      </c>
      <c r="Q325" s="253">
        <v>0</v>
      </c>
      <c r="R325" s="152">
        <v>7.8499999999999943</v>
      </c>
      <c r="S325" s="154">
        <v>8.7465181058495753E-2</v>
      </c>
      <c r="T325" s="152" t="s">
        <v>577</v>
      </c>
      <c r="U325" s="152" t="s">
        <v>656</v>
      </c>
      <c r="V325" s="152"/>
      <c r="W325" s="158">
        <v>1</v>
      </c>
      <c r="X325" s="158" t="s">
        <v>838</v>
      </c>
    </row>
    <row r="326" spans="2:24">
      <c r="B326" s="812"/>
      <c r="C326" s="815"/>
      <c r="D326" s="161">
        <v>10</v>
      </c>
      <c r="E326" s="152" t="s">
        <v>704</v>
      </c>
      <c r="F326" s="153">
        <v>839.78159999999946</v>
      </c>
      <c r="G326" s="152">
        <v>375.9</v>
      </c>
      <c r="H326" s="152">
        <v>369.78</v>
      </c>
      <c r="I326" s="162">
        <f t="shared" si="75"/>
        <v>0.98371907422186755</v>
      </c>
      <c r="J326" s="152">
        <v>15</v>
      </c>
      <c r="K326" s="162">
        <f t="shared" si="76"/>
        <v>3.9904229848363927E-2</v>
      </c>
      <c r="L326" s="153">
        <v>94.57</v>
      </c>
      <c r="M326" s="163">
        <f t="shared" si="77"/>
        <v>1.0236233040702314</v>
      </c>
      <c r="N326" s="153">
        <v>839.78159999999946</v>
      </c>
      <c r="O326" s="152">
        <v>0</v>
      </c>
      <c r="P326" s="154">
        <v>0</v>
      </c>
      <c r="Q326" s="253">
        <v>0</v>
      </c>
      <c r="R326" s="152">
        <v>8.8799999999999955</v>
      </c>
      <c r="S326" s="154">
        <v>2.3623304070231433E-2</v>
      </c>
      <c r="T326" s="152" t="s">
        <v>577</v>
      </c>
      <c r="U326" s="152" t="s">
        <v>656</v>
      </c>
      <c r="V326" s="152"/>
      <c r="W326" s="158">
        <v>1</v>
      </c>
      <c r="X326" s="158" t="s">
        <v>703</v>
      </c>
    </row>
    <row r="327" spans="2:24">
      <c r="B327" s="810">
        <f t="shared" si="87"/>
        <v>45990</v>
      </c>
      <c r="C327" s="813" t="str">
        <f t="shared" ref="C327" si="89">CHOOSE(WEEKDAY(B327,2),"一","二","三","四","五","六","日")</f>
        <v>六</v>
      </c>
      <c r="D327" s="161">
        <v>1</v>
      </c>
      <c r="E327" s="152" t="s">
        <v>888</v>
      </c>
      <c r="F327" s="153">
        <v>2228.4947999999972</v>
      </c>
      <c r="G327" s="152">
        <v>126.28</v>
      </c>
      <c r="H327" s="152">
        <v>121.85</v>
      </c>
      <c r="I327" s="162">
        <f t="shared" ref="I327:I390" si="90">H327/G327</f>
        <v>0.96491922711434897</v>
      </c>
      <c r="J327" s="152">
        <v>9.75</v>
      </c>
      <c r="K327" s="162">
        <f t="shared" ref="K327:K390" si="91">J327/G327</f>
        <v>7.7209375989863799E-2</v>
      </c>
      <c r="L327" s="153">
        <v>418.89</v>
      </c>
      <c r="M327" s="163">
        <f t="shared" ref="M327:M390" si="92">(H327+J327)/G327</f>
        <v>1.0421286031042127</v>
      </c>
      <c r="N327" s="153">
        <v>2228.4947999999972</v>
      </c>
      <c r="O327" s="152">
        <v>0</v>
      </c>
      <c r="P327" s="154">
        <v>0</v>
      </c>
      <c r="Q327" s="253">
        <v>0</v>
      </c>
      <c r="R327" s="152">
        <v>5.3199999999999932</v>
      </c>
      <c r="S327" s="154">
        <v>4.2128603104212806E-2</v>
      </c>
      <c r="T327" s="152" t="s">
        <v>577</v>
      </c>
      <c r="U327" s="152" t="s">
        <v>656</v>
      </c>
      <c r="V327" s="152"/>
      <c r="W327" s="158">
        <v>1</v>
      </c>
      <c r="X327" s="158" t="s">
        <v>882</v>
      </c>
    </row>
    <row r="328" spans="2:24">
      <c r="B328" s="811"/>
      <c r="C328" s="814"/>
      <c r="D328" s="161">
        <v>2</v>
      </c>
      <c r="E328" s="152" t="s">
        <v>364</v>
      </c>
      <c r="F328" s="153">
        <v>2168.6953000000053</v>
      </c>
      <c r="G328" s="152">
        <v>504.02</v>
      </c>
      <c r="H328" s="152">
        <v>503.69</v>
      </c>
      <c r="I328" s="162">
        <f t="shared" si="90"/>
        <v>0.99934526407682234</v>
      </c>
      <c r="J328" s="152">
        <v>15.04</v>
      </c>
      <c r="K328" s="162">
        <f t="shared" si="91"/>
        <v>2.9840085710884489E-2</v>
      </c>
      <c r="L328" s="153">
        <v>147.43</v>
      </c>
      <c r="M328" s="163">
        <f t="shared" si="92"/>
        <v>1.0291853497877068</v>
      </c>
      <c r="N328" s="153">
        <v>2168.6953000000053</v>
      </c>
      <c r="O328" s="152">
        <v>0</v>
      </c>
      <c r="P328" s="154">
        <v>0</v>
      </c>
      <c r="Q328" s="253">
        <v>0</v>
      </c>
      <c r="R328" s="152">
        <v>14.710000000000036</v>
      </c>
      <c r="S328" s="154">
        <v>2.9185349787706909E-2</v>
      </c>
      <c r="T328" s="152" t="s">
        <v>577</v>
      </c>
      <c r="U328" s="152" t="s">
        <v>219</v>
      </c>
      <c r="V328" s="152" t="s">
        <v>383</v>
      </c>
      <c r="W328" s="158">
        <v>1</v>
      </c>
      <c r="X328" s="158" t="s">
        <v>371</v>
      </c>
    </row>
    <row r="329" spans="2:24">
      <c r="B329" s="811"/>
      <c r="C329" s="814"/>
      <c r="D329" s="161">
        <v>3</v>
      </c>
      <c r="E329" s="152" t="s">
        <v>436</v>
      </c>
      <c r="F329" s="153">
        <v>2009.7098999999973</v>
      </c>
      <c r="G329" s="152">
        <v>94.18</v>
      </c>
      <c r="H329" s="152">
        <v>95.69</v>
      </c>
      <c r="I329" s="162">
        <f t="shared" si="90"/>
        <v>1.0160331280526651</v>
      </c>
      <c r="J329" s="152">
        <v>3.2</v>
      </c>
      <c r="K329" s="162">
        <f t="shared" si="91"/>
        <v>3.397748991293268E-2</v>
      </c>
      <c r="L329" s="153">
        <v>426.69</v>
      </c>
      <c r="M329" s="163">
        <f t="shared" si="92"/>
        <v>1.0500106179655977</v>
      </c>
      <c r="N329" s="153">
        <v>2009.7098999999973</v>
      </c>
      <c r="O329" s="152">
        <v>0</v>
      </c>
      <c r="P329" s="154">
        <v>0</v>
      </c>
      <c r="Q329" s="253">
        <v>0</v>
      </c>
      <c r="R329" s="152">
        <v>4.7099999999999937</v>
      </c>
      <c r="S329" s="154">
        <v>5.001061796559772E-2</v>
      </c>
      <c r="T329" s="152" t="s">
        <v>577</v>
      </c>
      <c r="U329" s="152" t="s">
        <v>656</v>
      </c>
      <c r="V329" s="152"/>
      <c r="W329" s="158">
        <v>1</v>
      </c>
      <c r="X329" s="158" t="s">
        <v>437</v>
      </c>
    </row>
    <row r="330" spans="2:24">
      <c r="B330" s="811"/>
      <c r="C330" s="814"/>
      <c r="D330" s="161">
        <v>4</v>
      </c>
      <c r="E330" s="152" t="s">
        <v>682</v>
      </c>
      <c r="F330" s="153">
        <v>1390.430600000001</v>
      </c>
      <c r="G330" s="152">
        <v>41.4</v>
      </c>
      <c r="H330" s="152">
        <v>44.03</v>
      </c>
      <c r="I330" s="162">
        <f t="shared" si="90"/>
        <v>1.0635265700483092</v>
      </c>
      <c r="J330" s="152">
        <v>0.75</v>
      </c>
      <c r="K330" s="162">
        <f t="shared" si="91"/>
        <v>1.8115942028985508E-2</v>
      </c>
      <c r="L330" s="153">
        <v>411.37</v>
      </c>
      <c r="M330" s="163">
        <f t="shared" si="92"/>
        <v>1.0816425120772948</v>
      </c>
      <c r="N330" s="153">
        <v>1390.430600000001</v>
      </c>
      <c r="O330" s="152">
        <v>0</v>
      </c>
      <c r="P330" s="154">
        <v>0</v>
      </c>
      <c r="Q330" s="253">
        <v>0</v>
      </c>
      <c r="R330" s="152">
        <v>3.3800000000000026</v>
      </c>
      <c r="S330" s="154">
        <v>8.1642512077294754E-2</v>
      </c>
      <c r="T330" s="152" t="s">
        <v>577</v>
      </c>
      <c r="U330" s="152" t="s">
        <v>656</v>
      </c>
      <c r="V330" s="152"/>
      <c r="W330" s="158">
        <v>1</v>
      </c>
      <c r="X330" s="158" t="s">
        <v>671</v>
      </c>
    </row>
    <row r="331" spans="2:24">
      <c r="B331" s="811"/>
      <c r="C331" s="814"/>
      <c r="D331" s="161">
        <v>5</v>
      </c>
      <c r="E331" s="152" t="s">
        <v>439</v>
      </c>
      <c r="F331" s="153">
        <v>1352.2639999999992</v>
      </c>
      <c r="G331" s="152">
        <v>45.68</v>
      </c>
      <c r="H331" s="152">
        <v>45.93</v>
      </c>
      <c r="I331" s="162">
        <f t="shared" si="90"/>
        <v>1.0054728546409808</v>
      </c>
      <c r="J331" s="152">
        <v>1.9</v>
      </c>
      <c r="K331" s="162">
        <f t="shared" si="91"/>
        <v>4.1593695271453589E-2</v>
      </c>
      <c r="L331" s="153">
        <v>628.96</v>
      </c>
      <c r="M331" s="163">
        <f t="shared" si="92"/>
        <v>1.0470665499124343</v>
      </c>
      <c r="N331" s="153">
        <v>1352.2639999999992</v>
      </c>
      <c r="O331" s="152">
        <v>0</v>
      </c>
      <c r="P331" s="154">
        <v>0</v>
      </c>
      <c r="Q331" s="253">
        <v>0</v>
      </c>
      <c r="R331" s="152">
        <v>2.1499999999999986</v>
      </c>
      <c r="S331" s="154">
        <v>4.7066549912434294E-2</v>
      </c>
      <c r="T331" s="152" t="s">
        <v>577</v>
      </c>
      <c r="U331" s="152" t="s">
        <v>656</v>
      </c>
      <c r="V331" s="152"/>
      <c r="W331" s="158">
        <v>1</v>
      </c>
      <c r="X331" s="158" t="s">
        <v>409</v>
      </c>
    </row>
    <row r="332" spans="2:24">
      <c r="B332" s="811"/>
      <c r="C332" s="814"/>
      <c r="D332" s="161">
        <v>6</v>
      </c>
      <c r="E332" s="152" t="s">
        <v>887</v>
      </c>
      <c r="F332" s="153">
        <v>1079.939999999996</v>
      </c>
      <c r="G332" s="152">
        <v>464.1</v>
      </c>
      <c r="H332" s="152">
        <v>333.4</v>
      </c>
      <c r="I332" s="162">
        <f t="shared" si="90"/>
        <v>0.71837965955613003</v>
      </c>
      <c r="J332" s="152">
        <v>143</v>
      </c>
      <c r="K332" s="162">
        <f t="shared" si="91"/>
        <v>0.30812324929971985</v>
      </c>
      <c r="L332" s="153">
        <v>87.8</v>
      </c>
      <c r="M332" s="163">
        <f t="shared" si="92"/>
        <v>1.0265029088558499</v>
      </c>
      <c r="N332" s="153">
        <v>1079.939999999996</v>
      </c>
      <c r="O332" s="152">
        <v>0</v>
      </c>
      <c r="P332" s="154">
        <v>0</v>
      </c>
      <c r="Q332" s="253">
        <v>0</v>
      </c>
      <c r="R332" s="152">
        <v>12.299999999999955</v>
      </c>
      <c r="S332" s="154">
        <v>2.6502908855849935E-2</v>
      </c>
      <c r="T332" s="152" t="s">
        <v>577</v>
      </c>
      <c r="U332" s="152" t="s">
        <v>220</v>
      </c>
      <c r="V332" s="152" t="s">
        <v>384</v>
      </c>
      <c r="W332" s="158">
        <v>1</v>
      </c>
      <c r="X332" s="158" t="s">
        <v>885</v>
      </c>
    </row>
    <row r="333" spans="2:24">
      <c r="B333" s="811"/>
      <c r="C333" s="814"/>
      <c r="D333" s="161">
        <v>7</v>
      </c>
      <c r="E333" s="152" t="s">
        <v>850</v>
      </c>
      <c r="F333" s="153">
        <v>994.52759999999682</v>
      </c>
      <c r="G333" s="152">
        <v>61.63</v>
      </c>
      <c r="H333" s="152">
        <v>61.44</v>
      </c>
      <c r="I333" s="162">
        <f t="shared" si="90"/>
        <v>0.99691708583482064</v>
      </c>
      <c r="J333" s="152">
        <v>2.5499999999999998</v>
      </c>
      <c r="K333" s="162">
        <f t="shared" si="91"/>
        <v>4.1375953269511594E-2</v>
      </c>
      <c r="L333" s="153">
        <v>421.41</v>
      </c>
      <c r="M333" s="163">
        <f t="shared" si="92"/>
        <v>1.0382930391043321</v>
      </c>
      <c r="N333" s="153">
        <v>994.52759999999682</v>
      </c>
      <c r="O333" s="152">
        <v>0</v>
      </c>
      <c r="P333" s="154">
        <v>0</v>
      </c>
      <c r="Q333" s="253">
        <v>0</v>
      </c>
      <c r="R333" s="152">
        <v>2.3599999999999923</v>
      </c>
      <c r="S333" s="154">
        <v>3.8293039104332183E-2</v>
      </c>
      <c r="T333" s="152" t="s">
        <v>577</v>
      </c>
      <c r="U333" s="152" t="s">
        <v>656</v>
      </c>
      <c r="V333" s="152"/>
      <c r="W333" s="158">
        <v>1</v>
      </c>
      <c r="X333" s="158" t="s">
        <v>837</v>
      </c>
    </row>
    <row r="334" spans="2:24">
      <c r="B334" s="811"/>
      <c r="C334" s="814"/>
      <c r="D334" s="161">
        <v>8</v>
      </c>
      <c r="E334" s="152" t="s">
        <v>440</v>
      </c>
      <c r="F334" s="153">
        <v>957.13240000000758</v>
      </c>
      <c r="G334" s="152">
        <v>148.13</v>
      </c>
      <c r="H334" s="152">
        <v>144.55000000000001</v>
      </c>
      <c r="I334" s="162">
        <f t="shared" si="90"/>
        <v>0.97583203942482966</v>
      </c>
      <c r="J334" s="152">
        <v>5.16</v>
      </c>
      <c r="K334" s="162">
        <f t="shared" si="91"/>
        <v>3.4834267197731722E-2</v>
      </c>
      <c r="L334" s="153">
        <v>605.78</v>
      </c>
      <c r="M334" s="163">
        <f t="shared" si="92"/>
        <v>1.0106663066225614</v>
      </c>
      <c r="N334" s="153">
        <v>957.13240000000758</v>
      </c>
      <c r="O334" s="152">
        <v>0</v>
      </c>
      <c r="P334" s="154">
        <v>0</v>
      </c>
      <c r="Q334" s="253">
        <v>0</v>
      </c>
      <c r="R334" s="152">
        <v>1.5800000000000125</v>
      </c>
      <c r="S334" s="154">
        <v>1.0666306622561348E-2</v>
      </c>
      <c r="T334" s="152" t="s">
        <v>577</v>
      </c>
      <c r="U334" s="152" t="s">
        <v>220</v>
      </c>
      <c r="V334" s="152" t="s">
        <v>384</v>
      </c>
      <c r="W334" s="158">
        <v>1</v>
      </c>
      <c r="X334" s="158" t="s">
        <v>375</v>
      </c>
    </row>
    <row r="335" spans="2:24">
      <c r="B335" s="811"/>
      <c r="C335" s="814"/>
      <c r="D335" s="161">
        <v>9</v>
      </c>
      <c r="E335" s="152" t="s">
        <v>534</v>
      </c>
      <c r="F335" s="153">
        <v>939.6239999999957</v>
      </c>
      <c r="G335" s="152">
        <v>461.61</v>
      </c>
      <c r="H335" s="152">
        <v>456.06</v>
      </c>
      <c r="I335" s="162">
        <f t="shared" si="90"/>
        <v>0.98797686358614412</v>
      </c>
      <c r="J335" s="152">
        <v>12.9</v>
      </c>
      <c r="K335" s="162">
        <f t="shared" si="91"/>
        <v>2.7945668421394683E-2</v>
      </c>
      <c r="L335" s="153">
        <v>127.84</v>
      </c>
      <c r="M335" s="163">
        <f t="shared" si="92"/>
        <v>1.0159225320075387</v>
      </c>
      <c r="N335" s="153">
        <v>939.6239999999957</v>
      </c>
      <c r="O335" s="152">
        <v>0</v>
      </c>
      <c r="P335" s="154">
        <v>0</v>
      </c>
      <c r="Q335" s="253">
        <v>0</v>
      </c>
      <c r="R335" s="152">
        <v>7.3499999999999659</v>
      </c>
      <c r="S335" s="154">
        <v>1.5922532007538757E-2</v>
      </c>
      <c r="T335" s="152" t="s">
        <v>577</v>
      </c>
      <c r="U335" s="152" t="s">
        <v>656</v>
      </c>
      <c r="V335" s="152"/>
      <c r="W335" s="158">
        <v>1</v>
      </c>
      <c r="X335" s="158" t="s">
        <v>371</v>
      </c>
    </row>
    <row r="336" spans="2:24">
      <c r="B336" s="812"/>
      <c r="C336" s="815"/>
      <c r="D336" s="161">
        <v>10</v>
      </c>
      <c r="E336" s="152" t="s">
        <v>664</v>
      </c>
      <c r="F336" s="153">
        <v>881.81940000000088</v>
      </c>
      <c r="G336" s="152">
        <v>160.69999999999999</v>
      </c>
      <c r="H336" s="152">
        <v>161.82</v>
      </c>
      <c r="I336" s="162">
        <f t="shared" si="90"/>
        <v>1.0069695084007468</v>
      </c>
      <c r="J336" s="152">
        <v>3.5</v>
      </c>
      <c r="K336" s="162">
        <f t="shared" si="91"/>
        <v>2.1779713752333542E-2</v>
      </c>
      <c r="L336" s="153">
        <v>190.87</v>
      </c>
      <c r="M336" s="163">
        <f t="shared" si="92"/>
        <v>1.0287492221530803</v>
      </c>
      <c r="N336" s="153">
        <v>881.81940000000088</v>
      </c>
      <c r="O336" s="152">
        <v>0</v>
      </c>
      <c r="P336" s="154">
        <v>0</v>
      </c>
      <c r="Q336" s="253">
        <v>0</v>
      </c>
      <c r="R336" s="152">
        <v>4.6200000000000045</v>
      </c>
      <c r="S336" s="154">
        <v>2.8749222153080303E-2</v>
      </c>
      <c r="T336" s="152" t="s">
        <v>577</v>
      </c>
      <c r="U336" s="152" t="s">
        <v>656</v>
      </c>
      <c r="V336" s="152"/>
      <c r="W336" s="158">
        <v>1</v>
      </c>
      <c r="X336" s="158" t="s">
        <v>666</v>
      </c>
    </row>
    <row r="337" spans="2:24">
      <c r="B337" s="810">
        <f t="shared" si="87"/>
        <v>45991</v>
      </c>
      <c r="C337" s="813" t="str">
        <f t="shared" ref="C337" si="93">CHOOSE(WEEKDAY(B337,2),"一","二","三","四","五","六","日")</f>
        <v>日</v>
      </c>
      <c r="D337" s="161">
        <v>1</v>
      </c>
      <c r="E337" s="152" t="s">
        <v>889</v>
      </c>
      <c r="F337" s="153">
        <v>3355.651199999998</v>
      </c>
      <c r="G337" s="152">
        <v>197.96</v>
      </c>
      <c r="H337" s="152">
        <v>174.88</v>
      </c>
      <c r="I337" s="162">
        <f t="shared" si="90"/>
        <v>0.88341079005859768</v>
      </c>
      <c r="J337" s="152">
        <v>42</v>
      </c>
      <c r="K337" s="162">
        <f t="shared" si="91"/>
        <v>0.21216407355021216</v>
      </c>
      <c r="L337" s="153">
        <v>177.36</v>
      </c>
      <c r="M337" s="163">
        <f t="shared" si="92"/>
        <v>1.0955748636088098</v>
      </c>
      <c r="N337" s="153">
        <v>3355.651199999998</v>
      </c>
      <c r="O337" s="152">
        <v>0</v>
      </c>
      <c r="P337" s="154">
        <v>0</v>
      </c>
      <c r="Q337" s="253">
        <v>0</v>
      </c>
      <c r="R337" s="152">
        <v>18.919999999999987</v>
      </c>
      <c r="S337" s="154">
        <v>9.557486360880979E-2</v>
      </c>
      <c r="T337" s="152" t="s">
        <v>577</v>
      </c>
      <c r="U337" s="152" t="s">
        <v>656</v>
      </c>
      <c r="V337" s="152"/>
      <c r="W337" s="158">
        <v>1</v>
      </c>
      <c r="X337" s="158" t="s">
        <v>882</v>
      </c>
    </row>
    <row r="338" spans="2:24">
      <c r="B338" s="811"/>
      <c r="C338" s="814"/>
      <c r="D338" s="161">
        <v>2</v>
      </c>
      <c r="E338" s="152" t="s">
        <v>891</v>
      </c>
      <c r="F338" s="153">
        <v>3153.670300000003</v>
      </c>
      <c r="G338" s="152">
        <v>784.89</v>
      </c>
      <c r="H338" s="152">
        <v>768.4</v>
      </c>
      <c r="I338" s="162">
        <f t="shared" si="90"/>
        <v>0.97899068659302579</v>
      </c>
      <c r="J338" s="152">
        <v>56.7</v>
      </c>
      <c r="K338" s="162">
        <f t="shared" si="91"/>
        <v>7.2239422084623334E-2</v>
      </c>
      <c r="L338" s="153">
        <v>78.430000000000007</v>
      </c>
      <c r="M338" s="163">
        <f t="shared" si="92"/>
        <v>1.0512301086776492</v>
      </c>
      <c r="N338" s="153">
        <v>3153.670300000003</v>
      </c>
      <c r="O338" s="152">
        <v>0</v>
      </c>
      <c r="P338" s="154">
        <v>0</v>
      </c>
      <c r="Q338" s="253">
        <v>0</v>
      </c>
      <c r="R338" s="152">
        <v>40.210000000000036</v>
      </c>
      <c r="S338" s="154">
        <v>5.1230108677649142E-2</v>
      </c>
      <c r="T338" s="152" t="s">
        <v>577</v>
      </c>
      <c r="U338" s="152" t="s">
        <v>220</v>
      </c>
      <c r="V338" s="152" t="s">
        <v>384</v>
      </c>
      <c r="W338" s="158">
        <v>1</v>
      </c>
      <c r="X338" s="158" t="s">
        <v>884</v>
      </c>
    </row>
    <row r="339" spans="2:24">
      <c r="B339" s="811"/>
      <c r="C339" s="814"/>
      <c r="D339" s="161">
        <v>3</v>
      </c>
      <c r="E339" s="152" t="s">
        <v>364</v>
      </c>
      <c r="F339" s="153">
        <v>2543.1675</v>
      </c>
      <c r="G339" s="152">
        <v>796.64</v>
      </c>
      <c r="H339" s="152">
        <v>787.47</v>
      </c>
      <c r="I339" s="162">
        <f t="shared" si="90"/>
        <v>0.98848915444868457</v>
      </c>
      <c r="J339" s="152">
        <v>26.42</v>
      </c>
      <c r="K339" s="162">
        <f t="shared" si="91"/>
        <v>3.3164290018075922E-2</v>
      </c>
      <c r="L339" s="153">
        <v>147.43</v>
      </c>
      <c r="M339" s="163">
        <f t="shared" si="92"/>
        <v>1.0216534444667604</v>
      </c>
      <c r="N339" s="153">
        <v>2543.1675</v>
      </c>
      <c r="O339" s="152">
        <v>0</v>
      </c>
      <c r="P339" s="154">
        <v>0</v>
      </c>
      <c r="Q339" s="253">
        <v>0</v>
      </c>
      <c r="R339" s="152">
        <v>17.25</v>
      </c>
      <c r="S339" s="154">
        <v>2.1653444466760395E-2</v>
      </c>
      <c r="T339" s="152" t="s">
        <v>577</v>
      </c>
      <c r="U339" s="152" t="s">
        <v>219</v>
      </c>
      <c r="V339" s="152" t="s">
        <v>383</v>
      </c>
      <c r="W339" s="158">
        <v>1</v>
      </c>
      <c r="X339" s="158" t="s">
        <v>371</v>
      </c>
    </row>
    <row r="340" spans="2:24">
      <c r="B340" s="811"/>
      <c r="C340" s="814"/>
      <c r="D340" s="161">
        <v>4</v>
      </c>
      <c r="E340" s="152" t="s">
        <v>534</v>
      </c>
      <c r="F340" s="153">
        <v>1411.3535999999954</v>
      </c>
      <c r="G340" s="152">
        <v>729.12</v>
      </c>
      <c r="H340" s="152">
        <v>732.25</v>
      </c>
      <c r="I340" s="162">
        <f t="shared" si="90"/>
        <v>1.0042928461707263</v>
      </c>
      <c r="J340" s="152">
        <v>7.91</v>
      </c>
      <c r="K340" s="162">
        <f t="shared" si="91"/>
        <v>1.0848694316436251E-2</v>
      </c>
      <c r="L340" s="153">
        <v>127.84</v>
      </c>
      <c r="M340" s="163">
        <f t="shared" si="92"/>
        <v>1.0151415404871627</v>
      </c>
      <c r="N340" s="153">
        <v>1411.3535999999954</v>
      </c>
      <c r="O340" s="152">
        <v>0</v>
      </c>
      <c r="P340" s="154">
        <v>0</v>
      </c>
      <c r="Q340" s="253">
        <v>0</v>
      </c>
      <c r="R340" s="152">
        <v>11.039999999999964</v>
      </c>
      <c r="S340" s="154">
        <v>1.5141540487162557E-2</v>
      </c>
      <c r="T340" s="152" t="s">
        <v>577</v>
      </c>
      <c r="U340" s="152" t="s">
        <v>656</v>
      </c>
      <c r="V340" s="152"/>
      <c r="W340" s="158">
        <v>1</v>
      </c>
      <c r="X340" s="158" t="s">
        <v>371</v>
      </c>
    </row>
    <row r="341" spans="2:24">
      <c r="B341" s="811"/>
      <c r="C341" s="814"/>
      <c r="D341" s="161">
        <v>5</v>
      </c>
      <c r="E341" s="152" t="s">
        <v>895</v>
      </c>
      <c r="F341" s="153">
        <v>1377.0697000000014</v>
      </c>
      <c r="G341" s="152">
        <v>100.22</v>
      </c>
      <c r="H341" s="152">
        <v>100.51</v>
      </c>
      <c r="I341" s="162">
        <f t="shared" si="90"/>
        <v>1.0028936340051886</v>
      </c>
      <c r="J341" s="152">
        <v>6</v>
      </c>
      <c r="K341" s="162">
        <f t="shared" si="91"/>
        <v>5.9868289762522453E-2</v>
      </c>
      <c r="L341" s="153">
        <v>218.93</v>
      </c>
      <c r="M341" s="163">
        <f t="shared" si="92"/>
        <v>1.0627619237677111</v>
      </c>
      <c r="N341" s="153">
        <v>1377.0697000000014</v>
      </c>
      <c r="O341" s="152">
        <v>0</v>
      </c>
      <c r="P341" s="154">
        <v>0</v>
      </c>
      <c r="Q341" s="253">
        <v>0</v>
      </c>
      <c r="R341" s="152">
        <v>6.2900000000000063</v>
      </c>
      <c r="S341" s="154">
        <v>6.27619237677111E-2</v>
      </c>
      <c r="T341" s="152" t="s">
        <v>577</v>
      </c>
      <c r="U341" s="152" t="s">
        <v>656</v>
      </c>
      <c r="V341" s="152"/>
      <c r="W341" s="158">
        <v>1</v>
      </c>
      <c r="X341" s="158" t="s">
        <v>371</v>
      </c>
    </row>
    <row r="342" spans="2:24">
      <c r="B342" s="811"/>
      <c r="C342" s="814"/>
      <c r="D342" s="161">
        <v>6</v>
      </c>
      <c r="E342" s="152" t="s">
        <v>585</v>
      </c>
      <c r="F342" s="153">
        <v>1302.0692000000017</v>
      </c>
      <c r="G342" s="152">
        <v>46.66</v>
      </c>
      <c r="H342" s="152">
        <v>47.64</v>
      </c>
      <c r="I342" s="162">
        <f t="shared" si="90"/>
        <v>1.0210030004286328</v>
      </c>
      <c r="J342" s="152">
        <v>0.9</v>
      </c>
      <c r="K342" s="162">
        <f t="shared" si="91"/>
        <v>1.9288469781397345E-2</v>
      </c>
      <c r="L342" s="153">
        <v>692.59</v>
      </c>
      <c r="M342" s="163">
        <f t="shared" si="92"/>
        <v>1.0402914702100301</v>
      </c>
      <c r="N342" s="153">
        <v>1302.0692000000017</v>
      </c>
      <c r="O342" s="152">
        <v>0</v>
      </c>
      <c r="P342" s="154">
        <v>0</v>
      </c>
      <c r="Q342" s="253">
        <v>0</v>
      </c>
      <c r="R342" s="152">
        <v>1.8800000000000026</v>
      </c>
      <c r="S342" s="154">
        <v>4.0291470210030059E-2</v>
      </c>
      <c r="T342" s="152" t="s">
        <v>577</v>
      </c>
      <c r="U342" s="152" t="s">
        <v>656</v>
      </c>
      <c r="V342" s="152"/>
      <c r="W342" s="158">
        <v>1</v>
      </c>
      <c r="X342" s="158" t="s">
        <v>583</v>
      </c>
    </row>
    <row r="343" spans="2:24">
      <c r="B343" s="811"/>
      <c r="C343" s="814"/>
      <c r="D343" s="161">
        <v>7</v>
      </c>
      <c r="E343" s="152" t="s">
        <v>892</v>
      </c>
      <c r="F343" s="153">
        <v>1116.5000000000007</v>
      </c>
      <c r="G343" s="152">
        <v>34.97</v>
      </c>
      <c r="H343" s="152">
        <v>34.799999999999997</v>
      </c>
      <c r="I343" s="162">
        <f t="shared" si="90"/>
        <v>0.99513869030597646</v>
      </c>
      <c r="J343" s="152">
        <v>2.2000000000000002</v>
      </c>
      <c r="K343" s="162">
        <f t="shared" si="91"/>
        <v>6.291106662853875E-2</v>
      </c>
      <c r="L343" s="153">
        <v>550</v>
      </c>
      <c r="M343" s="163">
        <f t="shared" si="92"/>
        <v>1.0580497569345153</v>
      </c>
      <c r="N343" s="153">
        <v>1116.5000000000007</v>
      </c>
      <c r="O343" s="152">
        <v>0</v>
      </c>
      <c r="P343" s="154">
        <v>0</v>
      </c>
      <c r="Q343" s="253">
        <v>0</v>
      </c>
      <c r="R343" s="152">
        <v>2.0300000000000011</v>
      </c>
      <c r="S343" s="154">
        <v>5.8049756934515334E-2</v>
      </c>
      <c r="T343" s="152" t="s">
        <v>577</v>
      </c>
      <c r="U343" s="152" t="s">
        <v>656</v>
      </c>
      <c r="V343" s="152"/>
      <c r="W343" s="158">
        <v>1</v>
      </c>
      <c r="X343" s="158" t="s">
        <v>883</v>
      </c>
    </row>
    <row r="344" spans="2:24">
      <c r="B344" s="811"/>
      <c r="C344" s="814"/>
      <c r="D344" s="161">
        <v>8</v>
      </c>
      <c r="E344" s="152" t="s">
        <v>890</v>
      </c>
      <c r="F344" s="153">
        <v>1073.2688000000007</v>
      </c>
      <c r="G344" s="152">
        <v>80.430000000000007</v>
      </c>
      <c r="H344" s="152">
        <v>74.790000000000006</v>
      </c>
      <c r="I344" s="162">
        <f t="shared" si="90"/>
        <v>0.92987691160014918</v>
      </c>
      <c r="J344" s="152">
        <v>9.1999999999999993</v>
      </c>
      <c r="K344" s="162">
        <f t="shared" si="91"/>
        <v>0.11438517965933108</v>
      </c>
      <c r="L344" s="153">
        <v>301.48</v>
      </c>
      <c r="M344" s="163">
        <f t="shared" si="92"/>
        <v>1.0442620912594802</v>
      </c>
      <c r="N344" s="153">
        <v>1073.2688000000007</v>
      </c>
      <c r="O344" s="152">
        <v>0</v>
      </c>
      <c r="P344" s="154">
        <v>0</v>
      </c>
      <c r="Q344" s="253">
        <v>0</v>
      </c>
      <c r="R344" s="152">
        <v>3.5600000000000023</v>
      </c>
      <c r="S344" s="154">
        <v>4.4262091259480316E-2</v>
      </c>
      <c r="T344" s="152" t="s">
        <v>577</v>
      </c>
      <c r="U344" s="152" t="s">
        <v>220</v>
      </c>
      <c r="V344" s="152" t="s">
        <v>384</v>
      </c>
      <c r="W344" s="158">
        <v>1</v>
      </c>
      <c r="X344" s="158" t="s">
        <v>883</v>
      </c>
    </row>
    <row r="345" spans="2:24">
      <c r="B345" s="811"/>
      <c r="C345" s="814"/>
      <c r="D345" s="161">
        <v>9</v>
      </c>
      <c r="E345" s="152" t="s">
        <v>704</v>
      </c>
      <c r="F345" s="153">
        <v>1066.7496000000081</v>
      </c>
      <c r="G345" s="152">
        <v>502.65</v>
      </c>
      <c r="H345" s="152">
        <v>495.93</v>
      </c>
      <c r="I345" s="162">
        <f t="shared" si="90"/>
        <v>0.98663085646075799</v>
      </c>
      <c r="J345" s="152">
        <v>18</v>
      </c>
      <c r="K345" s="162">
        <f t="shared" si="91"/>
        <v>3.581020590868398E-2</v>
      </c>
      <c r="L345" s="153">
        <v>94.57</v>
      </c>
      <c r="M345" s="163">
        <f t="shared" si="92"/>
        <v>1.0224410623694422</v>
      </c>
      <c r="N345" s="153">
        <v>1066.7496000000081</v>
      </c>
      <c r="O345" s="152">
        <v>0</v>
      </c>
      <c r="P345" s="154">
        <v>0</v>
      </c>
      <c r="Q345" s="253">
        <v>0</v>
      </c>
      <c r="R345" s="152">
        <v>11.280000000000086</v>
      </c>
      <c r="S345" s="154">
        <v>2.2441062369442131E-2</v>
      </c>
      <c r="T345" s="152" t="s">
        <v>577</v>
      </c>
      <c r="U345" s="152" t="s">
        <v>656</v>
      </c>
      <c r="V345" s="152"/>
      <c r="W345" s="158">
        <v>1</v>
      </c>
      <c r="X345" s="158" t="s">
        <v>703</v>
      </c>
    </row>
    <row r="346" spans="2:24">
      <c r="B346" s="812"/>
      <c r="C346" s="815"/>
      <c r="D346" s="161">
        <v>10</v>
      </c>
      <c r="E346" s="152" t="s">
        <v>899</v>
      </c>
      <c r="F346" s="153">
        <v>928.14449999999897</v>
      </c>
      <c r="G346" s="152">
        <v>52.45</v>
      </c>
      <c r="H346" s="152">
        <v>47.4</v>
      </c>
      <c r="I346" s="162">
        <f t="shared" si="90"/>
        <v>0.90371782650142984</v>
      </c>
      <c r="J346" s="152">
        <v>9.9</v>
      </c>
      <c r="K346" s="162">
        <f t="shared" si="91"/>
        <v>0.18875119161105813</v>
      </c>
      <c r="L346" s="153">
        <v>191.37</v>
      </c>
      <c r="M346" s="163">
        <f t="shared" si="92"/>
        <v>1.0924690181124879</v>
      </c>
      <c r="N346" s="153">
        <v>928.14449999999897</v>
      </c>
      <c r="O346" s="152">
        <v>0</v>
      </c>
      <c r="P346" s="154">
        <v>0</v>
      </c>
      <c r="Q346" s="253">
        <v>0</v>
      </c>
      <c r="R346" s="152">
        <v>4.8499999999999943</v>
      </c>
      <c r="S346" s="154">
        <v>9.2469018112487977E-2</v>
      </c>
      <c r="T346" s="152" t="s">
        <v>577</v>
      </c>
      <c r="U346" s="152" t="s">
        <v>656</v>
      </c>
      <c r="V346" s="152"/>
      <c r="W346" s="158">
        <v>1</v>
      </c>
      <c r="X346" s="158" t="s">
        <v>883</v>
      </c>
    </row>
    <row r="347" spans="2:24">
      <c r="B347" s="810">
        <f t="shared" si="87"/>
        <v>45992</v>
      </c>
      <c r="C347" s="813" t="str">
        <f t="shared" ref="C347" si="94">CHOOSE(WEEKDAY(B347,2),"一","二","三","四","五","六","日")</f>
        <v>一</v>
      </c>
      <c r="D347" s="161">
        <v>1</v>
      </c>
      <c r="E347" s="152" t="s">
        <v>364</v>
      </c>
      <c r="F347" s="153">
        <v>2255.6790000000101</v>
      </c>
      <c r="G347" s="152">
        <v>749.13</v>
      </c>
      <c r="H347" s="152">
        <v>750.21</v>
      </c>
      <c r="I347" s="162">
        <f t="shared" si="90"/>
        <v>1.0014416723399144</v>
      </c>
      <c r="J347" s="152">
        <v>14.22</v>
      </c>
      <c r="K347" s="162">
        <f t="shared" si="91"/>
        <v>1.8982019142204959E-2</v>
      </c>
      <c r="L347" s="153">
        <v>147.43</v>
      </c>
      <c r="M347" s="163">
        <f t="shared" si="92"/>
        <v>1.0204236914821194</v>
      </c>
      <c r="N347" s="153">
        <v>2255.6790000000101</v>
      </c>
      <c r="O347" s="152">
        <v>0</v>
      </c>
      <c r="P347" s="154">
        <v>0</v>
      </c>
      <c r="Q347" s="253">
        <v>0</v>
      </c>
      <c r="R347" s="152">
        <v>15.300000000000068</v>
      </c>
      <c r="S347" s="154">
        <v>2.0423691482119349E-2</v>
      </c>
      <c r="T347" s="152" t="s">
        <v>577</v>
      </c>
      <c r="U347" s="152" t="s">
        <v>219</v>
      </c>
      <c r="V347" s="152" t="s">
        <v>383</v>
      </c>
      <c r="W347" s="158">
        <v>1</v>
      </c>
      <c r="X347" s="158" t="s">
        <v>371</v>
      </c>
    </row>
    <row r="348" spans="2:24">
      <c r="B348" s="811"/>
      <c r="C348" s="814"/>
      <c r="D348" s="161">
        <v>2</v>
      </c>
      <c r="E348" s="152" t="s">
        <v>534</v>
      </c>
      <c r="F348" s="153">
        <v>1778.2543999999959</v>
      </c>
      <c r="G348" s="152">
        <v>679.59</v>
      </c>
      <c r="H348" s="152">
        <v>673.7</v>
      </c>
      <c r="I348" s="162">
        <f t="shared" si="90"/>
        <v>0.99133300960873472</v>
      </c>
      <c r="J348" s="152">
        <v>19.8</v>
      </c>
      <c r="K348" s="162">
        <f t="shared" si="91"/>
        <v>2.9135213878956429E-2</v>
      </c>
      <c r="L348" s="153">
        <v>127.84</v>
      </c>
      <c r="M348" s="163">
        <f t="shared" si="92"/>
        <v>1.020468223487691</v>
      </c>
      <c r="N348" s="153">
        <v>1778.2543999999959</v>
      </c>
      <c r="O348" s="152">
        <v>0</v>
      </c>
      <c r="P348" s="154">
        <v>0</v>
      </c>
      <c r="Q348" s="253">
        <v>0</v>
      </c>
      <c r="R348" s="152">
        <v>13.909999999999968</v>
      </c>
      <c r="S348" s="154">
        <v>2.0468223487691058E-2</v>
      </c>
      <c r="T348" s="152" t="s">
        <v>577</v>
      </c>
      <c r="U348" s="152" t="s">
        <v>656</v>
      </c>
      <c r="V348" s="152"/>
      <c r="W348" s="158">
        <v>1</v>
      </c>
      <c r="X348" s="158" t="s">
        <v>371</v>
      </c>
    </row>
    <row r="349" spans="2:24">
      <c r="B349" s="811"/>
      <c r="C349" s="814"/>
      <c r="D349" s="161">
        <v>3</v>
      </c>
      <c r="E349" s="152" t="s">
        <v>888</v>
      </c>
      <c r="F349" s="153">
        <v>1491.2484000000009</v>
      </c>
      <c r="G349" s="152">
        <v>128.62</v>
      </c>
      <c r="H349" s="152">
        <v>121.26</v>
      </c>
      <c r="I349" s="162">
        <f t="shared" si="90"/>
        <v>0.94277717306795217</v>
      </c>
      <c r="J349" s="152">
        <v>10.92</v>
      </c>
      <c r="K349" s="162">
        <f t="shared" si="91"/>
        <v>8.4901259524179748E-2</v>
      </c>
      <c r="L349" s="153">
        <v>418.89</v>
      </c>
      <c r="M349" s="163">
        <f t="shared" si="92"/>
        <v>1.027678432592132</v>
      </c>
      <c r="N349" s="153">
        <v>1491.2484000000009</v>
      </c>
      <c r="O349" s="152">
        <v>0</v>
      </c>
      <c r="P349" s="154">
        <v>0</v>
      </c>
      <c r="Q349" s="253">
        <v>0</v>
      </c>
      <c r="R349" s="152">
        <v>3.5600000000000023</v>
      </c>
      <c r="S349" s="154">
        <v>2.7678432592131878E-2</v>
      </c>
      <c r="T349" s="152" t="s">
        <v>577</v>
      </c>
      <c r="U349" s="152" t="s">
        <v>656</v>
      </c>
      <c r="V349" s="152"/>
      <c r="W349" s="158">
        <v>1</v>
      </c>
      <c r="X349" s="158" t="s">
        <v>882</v>
      </c>
    </row>
    <row r="350" spans="2:24">
      <c r="B350" s="811"/>
      <c r="C350" s="814"/>
      <c r="D350" s="161">
        <v>4</v>
      </c>
      <c r="E350" s="152" t="s">
        <v>433</v>
      </c>
      <c r="F350" s="153">
        <v>1428.2124999999992</v>
      </c>
      <c r="G350" s="152">
        <v>188.12</v>
      </c>
      <c r="H350" s="152">
        <v>197.47</v>
      </c>
      <c r="I350" s="162">
        <f t="shared" si="90"/>
        <v>1.0497023176695726</v>
      </c>
      <c r="J350" s="152">
        <v>0</v>
      </c>
      <c r="K350" s="162">
        <f t="shared" si="91"/>
        <v>0</v>
      </c>
      <c r="L350" s="153">
        <v>152.75</v>
      </c>
      <c r="M350" s="163">
        <f t="shared" si="92"/>
        <v>1.0497023176695726</v>
      </c>
      <c r="N350" s="153">
        <v>1428.2124999999992</v>
      </c>
      <c r="O350" s="152">
        <v>0</v>
      </c>
      <c r="P350" s="154">
        <v>0</v>
      </c>
      <c r="Q350" s="253">
        <v>0</v>
      </c>
      <c r="R350" s="152">
        <v>9.3499999999999943</v>
      </c>
      <c r="S350" s="154">
        <v>4.9702317669572581E-2</v>
      </c>
      <c r="T350" s="152" t="s">
        <v>577</v>
      </c>
      <c r="U350" s="152" t="s">
        <v>656</v>
      </c>
      <c r="V350" s="152"/>
      <c r="W350" s="158">
        <v>1</v>
      </c>
      <c r="X350" s="158" t="s">
        <v>437</v>
      </c>
    </row>
    <row r="351" spans="2:24">
      <c r="B351" s="811"/>
      <c r="C351" s="814"/>
      <c r="D351" s="161">
        <v>5</v>
      </c>
      <c r="E351" s="152" t="s">
        <v>855</v>
      </c>
      <c r="F351" s="153">
        <v>1065.9836000000028</v>
      </c>
      <c r="G351" s="152">
        <v>504.63</v>
      </c>
      <c r="H351" s="152">
        <v>477.01</v>
      </c>
      <c r="I351" s="162">
        <f t="shared" si="90"/>
        <v>0.94526682916196025</v>
      </c>
      <c r="J351" s="152">
        <v>43.2</v>
      </c>
      <c r="K351" s="162">
        <f t="shared" si="91"/>
        <v>8.5607276618512584E-2</v>
      </c>
      <c r="L351" s="153">
        <v>68.42</v>
      </c>
      <c r="M351" s="163">
        <f t="shared" si="92"/>
        <v>1.0308741057804729</v>
      </c>
      <c r="N351" s="153">
        <v>1065.9836000000028</v>
      </c>
      <c r="O351" s="152">
        <v>0</v>
      </c>
      <c r="P351" s="154">
        <v>0</v>
      </c>
      <c r="Q351" s="253">
        <v>0</v>
      </c>
      <c r="R351" s="152">
        <v>15.580000000000041</v>
      </c>
      <c r="S351" s="154">
        <v>3.0874105780472904E-2</v>
      </c>
      <c r="T351" s="152" t="s">
        <v>577</v>
      </c>
      <c r="U351" s="152" t="s">
        <v>220</v>
      </c>
      <c r="V351" s="152" t="s">
        <v>384</v>
      </c>
      <c r="W351" s="158">
        <v>1</v>
      </c>
      <c r="X351" s="158" t="s">
        <v>839</v>
      </c>
    </row>
    <row r="352" spans="2:24">
      <c r="B352" s="811"/>
      <c r="C352" s="814"/>
      <c r="D352" s="161">
        <v>6</v>
      </c>
      <c r="E352" s="152" t="s">
        <v>436</v>
      </c>
      <c r="F352" s="153">
        <v>972.85320000000047</v>
      </c>
      <c r="G352" s="152">
        <v>115.76</v>
      </c>
      <c r="H352" s="152">
        <v>112.04</v>
      </c>
      <c r="I352" s="162">
        <f t="shared" si="90"/>
        <v>0.9678645473393227</v>
      </c>
      <c r="J352" s="152">
        <v>6</v>
      </c>
      <c r="K352" s="162">
        <f t="shared" si="91"/>
        <v>5.1831375259156875E-2</v>
      </c>
      <c r="L352" s="153">
        <v>426.69</v>
      </c>
      <c r="M352" s="163">
        <f t="shared" si="92"/>
        <v>1.0196959225984796</v>
      </c>
      <c r="N352" s="153">
        <v>972.85320000000047</v>
      </c>
      <c r="O352" s="152">
        <v>0</v>
      </c>
      <c r="P352" s="154">
        <v>0</v>
      </c>
      <c r="Q352" s="253">
        <v>0</v>
      </c>
      <c r="R352" s="152">
        <v>2.2800000000000011</v>
      </c>
      <c r="S352" s="154">
        <v>1.9695922598479621E-2</v>
      </c>
      <c r="T352" s="152" t="s">
        <v>577</v>
      </c>
      <c r="U352" s="152" t="s">
        <v>656</v>
      </c>
      <c r="V352" s="152"/>
      <c r="W352" s="158">
        <v>1</v>
      </c>
      <c r="X352" s="158" t="s">
        <v>437</v>
      </c>
    </row>
    <row r="353" spans="2:24">
      <c r="B353" s="811"/>
      <c r="C353" s="814"/>
      <c r="D353" s="161">
        <v>7</v>
      </c>
      <c r="E353" s="152" t="s">
        <v>366</v>
      </c>
      <c r="F353" s="153">
        <v>898.11379999999747</v>
      </c>
      <c r="G353" s="152">
        <v>285.60000000000002</v>
      </c>
      <c r="H353" s="152">
        <v>275.99</v>
      </c>
      <c r="I353" s="162">
        <f t="shared" si="90"/>
        <v>0.96635154061624651</v>
      </c>
      <c r="J353" s="152">
        <v>22.4</v>
      </c>
      <c r="K353" s="162">
        <f t="shared" si="91"/>
        <v>7.8431372549019593E-2</v>
      </c>
      <c r="L353" s="153">
        <v>70.22</v>
      </c>
      <c r="M353" s="163">
        <f t="shared" si="92"/>
        <v>1.0447829131652659</v>
      </c>
      <c r="N353" s="153">
        <v>898.11379999999747</v>
      </c>
      <c r="O353" s="152">
        <v>0</v>
      </c>
      <c r="P353" s="154">
        <v>0</v>
      </c>
      <c r="Q353" s="253">
        <v>0</v>
      </c>
      <c r="R353" s="152">
        <v>12.789999999999964</v>
      </c>
      <c r="S353" s="154">
        <v>4.4782913165265975E-2</v>
      </c>
      <c r="T353" s="152" t="s">
        <v>577</v>
      </c>
      <c r="U353" s="152" t="s">
        <v>656</v>
      </c>
      <c r="V353" s="152"/>
      <c r="W353" s="158">
        <v>1</v>
      </c>
      <c r="X353" s="158" t="s">
        <v>379</v>
      </c>
    </row>
    <row r="354" spans="2:24">
      <c r="B354" s="811"/>
      <c r="C354" s="814"/>
      <c r="D354" s="161">
        <v>8</v>
      </c>
      <c r="E354" s="152" t="s">
        <v>439</v>
      </c>
      <c r="F354" s="153">
        <v>886.83360000000232</v>
      </c>
      <c r="G354" s="152">
        <v>54.23</v>
      </c>
      <c r="H354" s="152">
        <v>54.5</v>
      </c>
      <c r="I354" s="162">
        <f t="shared" si="90"/>
        <v>1.0049787940254473</v>
      </c>
      <c r="J354" s="152">
        <v>1.1399999999999999</v>
      </c>
      <c r="K354" s="162">
        <f t="shared" si="91"/>
        <v>2.102157477411027E-2</v>
      </c>
      <c r="L354" s="153">
        <v>628.96</v>
      </c>
      <c r="M354" s="163">
        <f t="shared" si="92"/>
        <v>1.0260003687995576</v>
      </c>
      <c r="N354" s="153">
        <v>886.83360000000232</v>
      </c>
      <c r="O354" s="152">
        <v>0</v>
      </c>
      <c r="P354" s="154">
        <v>0</v>
      </c>
      <c r="Q354" s="253">
        <v>0</v>
      </c>
      <c r="R354" s="152">
        <v>1.4100000000000037</v>
      </c>
      <c r="S354" s="154">
        <v>2.600036879955751E-2</v>
      </c>
      <c r="T354" s="152" t="s">
        <v>577</v>
      </c>
      <c r="U354" s="152" t="s">
        <v>656</v>
      </c>
      <c r="V354" s="152"/>
      <c r="W354" s="158">
        <v>1</v>
      </c>
      <c r="X354" s="158" t="s">
        <v>409</v>
      </c>
    </row>
    <row r="355" spans="2:24">
      <c r="B355" s="811"/>
      <c r="C355" s="814"/>
      <c r="D355" s="161">
        <v>9</v>
      </c>
      <c r="E355" s="152" t="s">
        <v>692</v>
      </c>
      <c r="F355" s="153">
        <v>873.47519999999918</v>
      </c>
      <c r="G355" s="152">
        <v>73.2</v>
      </c>
      <c r="H355" s="152">
        <v>73.44</v>
      </c>
      <c r="I355" s="162">
        <f t="shared" si="90"/>
        <v>1.0032786885245901</v>
      </c>
      <c r="J355" s="152">
        <v>6</v>
      </c>
      <c r="K355" s="162">
        <f t="shared" si="91"/>
        <v>8.1967213114754092E-2</v>
      </c>
      <c r="L355" s="153">
        <v>139.97999999999999</v>
      </c>
      <c r="M355" s="163">
        <f t="shared" si="92"/>
        <v>1.0852459016393441</v>
      </c>
      <c r="N355" s="153">
        <v>873.47519999999918</v>
      </c>
      <c r="O355" s="152">
        <v>0</v>
      </c>
      <c r="P355" s="154">
        <v>0</v>
      </c>
      <c r="Q355" s="253">
        <v>0</v>
      </c>
      <c r="R355" s="152">
        <v>6.2399999999999949</v>
      </c>
      <c r="S355" s="154">
        <v>8.5245901639344188E-2</v>
      </c>
      <c r="T355" s="152" t="s">
        <v>577</v>
      </c>
      <c r="U355" s="152" t="s">
        <v>656</v>
      </c>
      <c r="V355" s="152"/>
      <c r="W355" s="158">
        <v>1</v>
      </c>
      <c r="X355" s="158" t="s">
        <v>689</v>
      </c>
    </row>
    <row r="356" spans="2:24">
      <c r="B356" s="812"/>
      <c r="C356" s="815"/>
      <c r="D356" s="161">
        <v>10</v>
      </c>
      <c r="E356" s="152" t="s">
        <v>799</v>
      </c>
      <c r="F356" s="153">
        <v>860.33139999999867</v>
      </c>
      <c r="G356" s="152">
        <v>179.62</v>
      </c>
      <c r="H356" s="152">
        <v>179.53</v>
      </c>
      <c r="I356" s="162">
        <f t="shared" si="90"/>
        <v>0.99949894221133506</v>
      </c>
      <c r="J356" s="152">
        <v>2.5</v>
      </c>
      <c r="K356" s="162">
        <f t="shared" si="91"/>
        <v>1.3918271907359982E-2</v>
      </c>
      <c r="L356" s="153">
        <v>407.74</v>
      </c>
      <c r="M356" s="163">
        <f t="shared" si="92"/>
        <v>1.013417214118695</v>
      </c>
      <c r="N356" s="153">
        <v>982.65339999999867</v>
      </c>
      <c r="O356" s="152">
        <v>0.3</v>
      </c>
      <c r="P356" s="154">
        <v>1.6701926288831977E-3</v>
      </c>
      <c r="Q356" s="253">
        <v>122.322</v>
      </c>
      <c r="R356" s="152">
        <v>2.1099999999999968</v>
      </c>
      <c r="S356" s="154">
        <v>1.1747021489811807E-2</v>
      </c>
      <c r="T356" s="152" t="s">
        <v>577</v>
      </c>
      <c r="U356" s="152" t="s">
        <v>220</v>
      </c>
      <c r="V356" s="152" t="s">
        <v>384</v>
      </c>
      <c r="W356" s="158">
        <v>1</v>
      </c>
      <c r="X356" s="158" t="s">
        <v>797</v>
      </c>
    </row>
    <row r="357" spans="2:24">
      <c r="B357" s="810">
        <f t="shared" si="87"/>
        <v>45993</v>
      </c>
      <c r="C357" s="813" t="str">
        <f t="shared" ref="C357" si="95">CHOOSE(WEEKDAY(B357,2),"一","二","三","四","五","六","日")</f>
        <v>二</v>
      </c>
      <c r="D357" s="161">
        <v>1</v>
      </c>
      <c r="E357" s="152"/>
      <c r="F357" s="153"/>
      <c r="G357" s="152"/>
      <c r="H357" s="152"/>
      <c r="I357" s="162" t="e">
        <f t="shared" si="90"/>
        <v>#DIV/0!</v>
      </c>
      <c r="J357" s="152"/>
      <c r="K357" s="162" t="e">
        <f t="shared" si="91"/>
        <v>#DIV/0!</v>
      </c>
      <c r="L357" s="153"/>
      <c r="M357" s="163" t="e">
        <f t="shared" si="92"/>
        <v>#DIV/0!</v>
      </c>
      <c r="N357" s="153"/>
      <c r="O357" s="152"/>
      <c r="P357" s="154"/>
      <c r="Q357" s="253"/>
      <c r="R357" s="152"/>
      <c r="S357" s="154"/>
      <c r="T357" s="152"/>
      <c r="U357" s="152"/>
      <c r="V357" s="152"/>
      <c r="W357" s="158"/>
      <c r="X357" s="158"/>
    </row>
    <row r="358" spans="2:24">
      <c r="B358" s="811"/>
      <c r="C358" s="814"/>
      <c r="D358" s="161">
        <v>2</v>
      </c>
      <c r="E358" s="152"/>
      <c r="F358" s="153"/>
      <c r="G358" s="152"/>
      <c r="H358" s="152"/>
      <c r="I358" s="162" t="e">
        <f t="shared" si="90"/>
        <v>#DIV/0!</v>
      </c>
      <c r="J358" s="152"/>
      <c r="K358" s="162" t="e">
        <f t="shared" si="91"/>
        <v>#DIV/0!</v>
      </c>
      <c r="L358" s="153"/>
      <c r="M358" s="163" t="e">
        <f t="shared" si="92"/>
        <v>#DIV/0!</v>
      </c>
      <c r="N358" s="153"/>
      <c r="O358" s="152"/>
      <c r="P358" s="154"/>
      <c r="Q358" s="253"/>
      <c r="R358" s="152"/>
      <c r="S358" s="154"/>
      <c r="T358" s="152"/>
      <c r="U358" s="152"/>
      <c r="V358" s="152"/>
      <c r="W358" s="158"/>
      <c r="X358" s="158"/>
    </row>
    <row r="359" spans="2:24">
      <c r="B359" s="811"/>
      <c r="C359" s="814"/>
      <c r="D359" s="161">
        <v>3</v>
      </c>
      <c r="E359" s="152"/>
      <c r="F359" s="153"/>
      <c r="G359" s="152"/>
      <c r="H359" s="152"/>
      <c r="I359" s="162" t="e">
        <f t="shared" si="90"/>
        <v>#DIV/0!</v>
      </c>
      <c r="J359" s="152"/>
      <c r="K359" s="162" t="e">
        <f t="shared" si="91"/>
        <v>#DIV/0!</v>
      </c>
      <c r="L359" s="153"/>
      <c r="M359" s="163" t="e">
        <f t="shared" si="92"/>
        <v>#DIV/0!</v>
      </c>
      <c r="N359" s="153"/>
      <c r="O359" s="152"/>
      <c r="P359" s="154"/>
      <c r="Q359" s="253"/>
      <c r="R359" s="152"/>
      <c r="S359" s="154"/>
      <c r="T359" s="152"/>
      <c r="U359" s="152"/>
      <c r="V359" s="152"/>
      <c r="W359" s="158"/>
      <c r="X359" s="158"/>
    </row>
    <row r="360" spans="2:24">
      <c r="B360" s="811"/>
      <c r="C360" s="814"/>
      <c r="D360" s="161">
        <v>4</v>
      </c>
      <c r="E360" s="152"/>
      <c r="F360" s="153"/>
      <c r="G360" s="152"/>
      <c r="H360" s="152"/>
      <c r="I360" s="162" t="e">
        <f t="shared" si="90"/>
        <v>#DIV/0!</v>
      </c>
      <c r="J360" s="152"/>
      <c r="K360" s="162" t="e">
        <f t="shared" si="91"/>
        <v>#DIV/0!</v>
      </c>
      <c r="L360" s="153"/>
      <c r="M360" s="163" t="e">
        <f t="shared" si="92"/>
        <v>#DIV/0!</v>
      </c>
      <c r="N360" s="153"/>
      <c r="O360" s="152"/>
      <c r="P360" s="154"/>
      <c r="Q360" s="253"/>
      <c r="R360" s="152"/>
      <c r="S360" s="154"/>
      <c r="T360" s="152"/>
      <c r="U360" s="152"/>
      <c r="V360" s="152"/>
      <c r="W360" s="158"/>
      <c r="X360" s="158"/>
    </row>
    <row r="361" spans="2:24">
      <c r="B361" s="811"/>
      <c r="C361" s="814"/>
      <c r="D361" s="161">
        <v>5</v>
      </c>
      <c r="E361" s="152"/>
      <c r="F361" s="153"/>
      <c r="G361" s="152"/>
      <c r="H361" s="152"/>
      <c r="I361" s="162" t="e">
        <f t="shared" si="90"/>
        <v>#DIV/0!</v>
      </c>
      <c r="J361" s="152"/>
      <c r="K361" s="162" t="e">
        <f t="shared" si="91"/>
        <v>#DIV/0!</v>
      </c>
      <c r="L361" s="153"/>
      <c r="M361" s="163" t="e">
        <f t="shared" si="92"/>
        <v>#DIV/0!</v>
      </c>
      <c r="N361" s="153"/>
      <c r="O361" s="152"/>
      <c r="P361" s="154"/>
      <c r="Q361" s="253"/>
      <c r="R361" s="152"/>
      <c r="S361" s="154"/>
      <c r="T361" s="152"/>
      <c r="U361" s="152"/>
      <c r="V361" s="152"/>
      <c r="W361" s="158"/>
      <c r="X361" s="158"/>
    </row>
    <row r="362" spans="2:24">
      <c r="B362" s="811"/>
      <c r="C362" s="814"/>
      <c r="D362" s="161">
        <v>6</v>
      </c>
      <c r="E362" s="152"/>
      <c r="F362" s="153"/>
      <c r="G362" s="152"/>
      <c r="H362" s="152"/>
      <c r="I362" s="162" t="e">
        <f t="shared" si="90"/>
        <v>#DIV/0!</v>
      </c>
      <c r="J362" s="152"/>
      <c r="K362" s="162" t="e">
        <f t="shared" si="91"/>
        <v>#DIV/0!</v>
      </c>
      <c r="L362" s="153"/>
      <c r="M362" s="163" t="e">
        <f t="shared" si="92"/>
        <v>#DIV/0!</v>
      </c>
      <c r="N362" s="153"/>
      <c r="O362" s="152"/>
      <c r="P362" s="154"/>
      <c r="Q362" s="253"/>
      <c r="R362" s="152"/>
      <c r="S362" s="154"/>
      <c r="T362" s="152"/>
      <c r="U362" s="152"/>
      <c r="V362" s="152"/>
      <c r="W362" s="158"/>
      <c r="X362" s="158"/>
    </row>
    <row r="363" spans="2:24">
      <c r="B363" s="811"/>
      <c r="C363" s="814"/>
      <c r="D363" s="161">
        <v>7</v>
      </c>
      <c r="E363" s="152"/>
      <c r="F363" s="153"/>
      <c r="G363" s="152"/>
      <c r="H363" s="152"/>
      <c r="I363" s="162" t="e">
        <f t="shared" si="90"/>
        <v>#DIV/0!</v>
      </c>
      <c r="J363" s="152"/>
      <c r="K363" s="162" t="e">
        <f t="shared" si="91"/>
        <v>#DIV/0!</v>
      </c>
      <c r="L363" s="153"/>
      <c r="M363" s="163" t="e">
        <f t="shared" si="92"/>
        <v>#DIV/0!</v>
      </c>
      <c r="N363" s="153"/>
      <c r="O363" s="152"/>
      <c r="P363" s="154"/>
      <c r="Q363" s="253"/>
      <c r="R363" s="152"/>
      <c r="S363" s="154"/>
      <c r="T363" s="152"/>
      <c r="U363" s="152"/>
      <c r="V363" s="152"/>
      <c r="W363" s="158"/>
      <c r="X363" s="158"/>
    </row>
    <row r="364" spans="2:24">
      <c r="B364" s="811"/>
      <c r="C364" s="814"/>
      <c r="D364" s="161">
        <v>8</v>
      </c>
      <c r="E364" s="152"/>
      <c r="F364" s="153"/>
      <c r="G364" s="152"/>
      <c r="H364" s="152"/>
      <c r="I364" s="162" t="e">
        <f t="shared" si="90"/>
        <v>#DIV/0!</v>
      </c>
      <c r="J364" s="152"/>
      <c r="K364" s="162" t="e">
        <f t="shared" si="91"/>
        <v>#DIV/0!</v>
      </c>
      <c r="L364" s="153"/>
      <c r="M364" s="163" t="e">
        <f t="shared" si="92"/>
        <v>#DIV/0!</v>
      </c>
      <c r="N364" s="153"/>
      <c r="O364" s="152"/>
      <c r="P364" s="154"/>
      <c r="Q364" s="253"/>
      <c r="R364" s="152"/>
      <c r="S364" s="154"/>
      <c r="T364" s="152"/>
      <c r="U364" s="152"/>
      <c r="V364" s="152"/>
      <c r="W364" s="158"/>
      <c r="X364" s="158"/>
    </row>
    <row r="365" spans="2:24">
      <c r="B365" s="811"/>
      <c r="C365" s="814"/>
      <c r="D365" s="161">
        <v>9</v>
      </c>
      <c r="E365" s="152"/>
      <c r="F365" s="153"/>
      <c r="G365" s="152"/>
      <c r="H365" s="152"/>
      <c r="I365" s="162" t="e">
        <f t="shared" si="90"/>
        <v>#DIV/0!</v>
      </c>
      <c r="J365" s="152"/>
      <c r="K365" s="162" t="e">
        <f t="shared" si="91"/>
        <v>#DIV/0!</v>
      </c>
      <c r="L365" s="153"/>
      <c r="M365" s="163" t="e">
        <f t="shared" si="92"/>
        <v>#DIV/0!</v>
      </c>
      <c r="N365" s="153"/>
      <c r="O365" s="152"/>
      <c r="P365" s="154"/>
      <c r="Q365" s="253"/>
      <c r="R365" s="152"/>
      <c r="S365" s="154"/>
      <c r="T365" s="152"/>
      <c r="U365" s="152"/>
      <c r="V365" s="152"/>
      <c r="W365" s="158"/>
      <c r="X365" s="158"/>
    </row>
    <row r="366" spans="2:24">
      <c r="B366" s="812"/>
      <c r="C366" s="815"/>
      <c r="D366" s="161">
        <v>10</v>
      </c>
      <c r="E366" s="152"/>
      <c r="F366" s="153"/>
      <c r="G366" s="152"/>
      <c r="H366" s="152"/>
      <c r="I366" s="162" t="e">
        <f t="shared" si="90"/>
        <v>#DIV/0!</v>
      </c>
      <c r="J366" s="152"/>
      <c r="K366" s="162" t="e">
        <f t="shared" si="91"/>
        <v>#DIV/0!</v>
      </c>
      <c r="L366" s="153"/>
      <c r="M366" s="163" t="e">
        <f t="shared" si="92"/>
        <v>#DIV/0!</v>
      </c>
      <c r="N366" s="153"/>
      <c r="O366" s="152"/>
      <c r="P366" s="154"/>
      <c r="Q366" s="253"/>
      <c r="R366" s="152"/>
      <c r="S366" s="154"/>
      <c r="T366" s="152"/>
      <c r="U366" s="152"/>
      <c r="V366" s="152"/>
      <c r="W366" s="158"/>
      <c r="X366" s="158"/>
    </row>
    <row r="367" spans="2:24">
      <c r="B367" s="810">
        <f t="shared" si="87"/>
        <v>45994</v>
      </c>
      <c r="C367" s="813" t="str">
        <f t="shared" ref="C367" si="96">CHOOSE(WEEKDAY(B367,2),"一","二","三","四","五","六","日")</f>
        <v>三</v>
      </c>
      <c r="D367" s="161">
        <v>1</v>
      </c>
      <c r="E367" s="152"/>
      <c r="F367" s="153"/>
      <c r="G367" s="152"/>
      <c r="H367" s="152"/>
      <c r="I367" s="162" t="e">
        <f t="shared" si="90"/>
        <v>#DIV/0!</v>
      </c>
      <c r="J367" s="152"/>
      <c r="K367" s="162" t="e">
        <f t="shared" si="91"/>
        <v>#DIV/0!</v>
      </c>
      <c r="L367" s="153"/>
      <c r="M367" s="163" t="e">
        <f t="shared" si="92"/>
        <v>#DIV/0!</v>
      </c>
      <c r="N367" s="153"/>
      <c r="O367" s="152"/>
      <c r="P367" s="154"/>
      <c r="Q367" s="253"/>
      <c r="R367" s="152"/>
      <c r="S367" s="154"/>
      <c r="T367" s="152"/>
      <c r="U367" s="152"/>
      <c r="V367" s="152"/>
      <c r="W367" s="158"/>
      <c r="X367" s="158"/>
    </row>
    <row r="368" spans="2:24">
      <c r="B368" s="811"/>
      <c r="C368" s="814"/>
      <c r="D368" s="161">
        <v>2</v>
      </c>
      <c r="E368" s="152"/>
      <c r="F368" s="153"/>
      <c r="G368" s="152"/>
      <c r="H368" s="152"/>
      <c r="I368" s="162" t="e">
        <f t="shared" si="90"/>
        <v>#DIV/0!</v>
      </c>
      <c r="J368" s="152"/>
      <c r="K368" s="162" t="e">
        <f t="shared" si="91"/>
        <v>#DIV/0!</v>
      </c>
      <c r="L368" s="153"/>
      <c r="M368" s="163" t="e">
        <f t="shared" si="92"/>
        <v>#DIV/0!</v>
      </c>
      <c r="N368" s="153"/>
      <c r="O368" s="152"/>
      <c r="P368" s="154"/>
      <c r="Q368" s="253"/>
      <c r="R368" s="152"/>
      <c r="S368" s="154"/>
      <c r="T368" s="152"/>
      <c r="U368" s="152"/>
      <c r="V368" s="152"/>
      <c r="W368" s="158"/>
      <c r="X368" s="158"/>
    </row>
    <row r="369" spans="2:24">
      <c r="B369" s="811"/>
      <c r="C369" s="814"/>
      <c r="D369" s="161">
        <v>3</v>
      </c>
      <c r="E369" s="152"/>
      <c r="F369" s="153"/>
      <c r="G369" s="152"/>
      <c r="H369" s="152"/>
      <c r="I369" s="162" t="e">
        <f t="shared" si="90"/>
        <v>#DIV/0!</v>
      </c>
      <c r="J369" s="152"/>
      <c r="K369" s="162" t="e">
        <f t="shared" si="91"/>
        <v>#DIV/0!</v>
      </c>
      <c r="L369" s="153"/>
      <c r="M369" s="163" t="e">
        <f t="shared" si="92"/>
        <v>#DIV/0!</v>
      </c>
      <c r="N369" s="153"/>
      <c r="O369" s="152"/>
      <c r="P369" s="154"/>
      <c r="Q369" s="253"/>
      <c r="R369" s="152"/>
      <c r="S369" s="154"/>
      <c r="T369" s="152"/>
      <c r="U369" s="152"/>
      <c r="V369" s="152"/>
      <c r="W369" s="158"/>
      <c r="X369" s="158"/>
    </row>
    <row r="370" spans="2:24">
      <c r="B370" s="811"/>
      <c r="C370" s="814"/>
      <c r="D370" s="161">
        <v>4</v>
      </c>
      <c r="E370" s="152"/>
      <c r="F370" s="153"/>
      <c r="G370" s="152"/>
      <c r="H370" s="152"/>
      <c r="I370" s="162" t="e">
        <f t="shared" si="90"/>
        <v>#DIV/0!</v>
      </c>
      <c r="J370" s="152"/>
      <c r="K370" s="162" t="e">
        <f t="shared" si="91"/>
        <v>#DIV/0!</v>
      </c>
      <c r="L370" s="153"/>
      <c r="M370" s="163" t="e">
        <f t="shared" si="92"/>
        <v>#DIV/0!</v>
      </c>
      <c r="N370" s="153"/>
      <c r="O370" s="152"/>
      <c r="P370" s="154"/>
      <c r="Q370" s="253"/>
      <c r="R370" s="152"/>
      <c r="S370" s="154"/>
      <c r="T370" s="152"/>
      <c r="U370" s="152"/>
      <c r="V370" s="152"/>
      <c r="W370" s="158"/>
      <c r="X370" s="158"/>
    </row>
    <row r="371" spans="2:24">
      <c r="B371" s="811"/>
      <c r="C371" s="814"/>
      <c r="D371" s="161">
        <v>5</v>
      </c>
      <c r="E371" s="152"/>
      <c r="F371" s="153"/>
      <c r="G371" s="152"/>
      <c r="H371" s="152"/>
      <c r="I371" s="162" t="e">
        <f t="shared" si="90"/>
        <v>#DIV/0!</v>
      </c>
      <c r="J371" s="152"/>
      <c r="K371" s="162" t="e">
        <f t="shared" si="91"/>
        <v>#DIV/0!</v>
      </c>
      <c r="L371" s="153"/>
      <c r="M371" s="163" t="e">
        <f t="shared" si="92"/>
        <v>#DIV/0!</v>
      </c>
      <c r="N371" s="153"/>
      <c r="O371" s="152"/>
      <c r="P371" s="154"/>
      <c r="Q371" s="253"/>
      <c r="R371" s="152"/>
      <c r="S371" s="154"/>
      <c r="T371" s="152"/>
      <c r="U371" s="152"/>
      <c r="V371" s="152"/>
      <c r="W371" s="158"/>
      <c r="X371" s="158"/>
    </row>
    <row r="372" spans="2:24">
      <c r="B372" s="811"/>
      <c r="C372" s="814"/>
      <c r="D372" s="161">
        <v>6</v>
      </c>
      <c r="E372" s="152"/>
      <c r="F372" s="153"/>
      <c r="G372" s="152"/>
      <c r="H372" s="152"/>
      <c r="I372" s="162" t="e">
        <f t="shared" si="90"/>
        <v>#DIV/0!</v>
      </c>
      <c r="J372" s="152"/>
      <c r="K372" s="162" t="e">
        <f t="shared" si="91"/>
        <v>#DIV/0!</v>
      </c>
      <c r="L372" s="153"/>
      <c r="M372" s="163" t="e">
        <f t="shared" si="92"/>
        <v>#DIV/0!</v>
      </c>
      <c r="N372" s="153"/>
      <c r="O372" s="152"/>
      <c r="P372" s="154"/>
      <c r="Q372" s="253"/>
      <c r="R372" s="152"/>
      <c r="S372" s="154"/>
      <c r="T372" s="152"/>
      <c r="U372" s="152"/>
      <c r="V372" s="152"/>
      <c r="W372" s="158"/>
      <c r="X372" s="158"/>
    </row>
    <row r="373" spans="2:24">
      <c r="B373" s="811"/>
      <c r="C373" s="814"/>
      <c r="D373" s="161">
        <v>7</v>
      </c>
      <c r="E373" s="152"/>
      <c r="F373" s="153"/>
      <c r="G373" s="152"/>
      <c r="H373" s="152"/>
      <c r="I373" s="162" t="e">
        <f t="shared" si="90"/>
        <v>#DIV/0!</v>
      </c>
      <c r="J373" s="152"/>
      <c r="K373" s="162" t="e">
        <f t="shared" si="91"/>
        <v>#DIV/0!</v>
      </c>
      <c r="L373" s="153"/>
      <c r="M373" s="163" t="e">
        <f t="shared" si="92"/>
        <v>#DIV/0!</v>
      </c>
      <c r="N373" s="153"/>
      <c r="O373" s="152"/>
      <c r="P373" s="154"/>
      <c r="Q373" s="253"/>
      <c r="R373" s="152"/>
      <c r="S373" s="154"/>
      <c r="T373" s="152"/>
      <c r="U373" s="152"/>
      <c r="V373" s="152"/>
      <c r="W373" s="158"/>
      <c r="X373" s="158"/>
    </row>
    <row r="374" spans="2:24">
      <c r="B374" s="811"/>
      <c r="C374" s="814"/>
      <c r="D374" s="161">
        <v>8</v>
      </c>
      <c r="E374" s="152"/>
      <c r="F374" s="153"/>
      <c r="G374" s="152"/>
      <c r="H374" s="152"/>
      <c r="I374" s="162" t="e">
        <f t="shared" si="90"/>
        <v>#DIV/0!</v>
      </c>
      <c r="J374" s="152"/>
      <c r="K374" s="162" t="e">
        <f t="shared" si="91"/>
        <v>#DIV/0!</v>
      </c>
      <c r="L374" s="153"/>
      <c r="M374" s="163" t="e">
        <f t="shared" si="92"/>
        <v>#DIV/0!</v>
      </c>
      <c r="N374" s="153"/>
      <c r="O374" s="152"/>
      <c r="P374" s="154"/>
      <c r="Q374" s="253"/>
      <c r="R374" s="152"/>
      <c r="S374" s="154"/>
      <c r="T374" s="152"/>
      <c r="U374" s="152"/>
      <c r="V374" s="152"/>
      <c r="W374" s="158"/>
      <c r="X374" s="158"/>
    </row>
    <row r="375" spans="2:24">
      <c r="B375" s="811"/>
      <c r="C375" s="814"/>
      <c r="D375" s="161">
        <v>9</v>
      </c>
      <c r="E375" s="152"/>
      <c r="F375" s="153"/>
      <c r="G375" s="152"/>
      <c r="H375" s="152"/>
      <c r="I375" s="162" t="e">
        <f t="shared" si="90"/>
        <v>#DIV/0!</v>
      </c>
      <c r="J375" s="152"/>
      <c r="K375" s="162" t="e">
        <f t="shared" si="91"/>
        <v>#DIV/0!</v>
      </c>
      <c r="L375" s="153"/>
      <c r="M375" s="163" t="e">
        <f t="shared" si="92"/>
        <v>#DIV/0!</v>
      </c>
      <c r="N375" s="153"/>
      <c r="O375" s="152"/>
      <c r="P375" s="154"/>
      <c r="Q375" s="253"/>
      <c r="R375" s="152"/>
      <c r="S375" s="154"/>
      <c r="T375" s="152"/>
      <c r="U375" s="152"/>
      <c r="V375" s="152"/>
      <c r="W375" s="158"/>
      <c r="X375" s="158"/>
    </row>
    <row r="376" spans="2:24">
      <c r="B376" s="812"/>
      <c r="C376" s="815"/>
      <c r="D376" s="161">
        <v>10</v>
      </c>
      <c r="E376" s="152"/>
      <c r="F376" s="153"/>
      <c r="G376" s="152"/>
      <c r="H376" s="152"/>
      <c r="I376" s="162" t="e">
        <f t="shared" si="90"/>
        <v>#DIV/0!</v>
      </c>
      <c r="J376" s="152"/>
      <c r="K376" s="162" t="e">
        <f t="shared" si="91"/>
        <v>#DIV/0!</v>
      </c>
      <c r="L376" s="153"/>
      <c r="M376" s="163" t="e">
        <f t="shared" si="92"/>
        <v>#DIV/0!</v>
      </c>
      <c r="N376" s="153"/>
      <c r="O376" s="152"/>
      <c r="P376" s="154"/>
      <c r="Q376" s="253"/>
      <c r="R376" s="152"/>
      <c r="S376" s="154"/>
      <c r="T376" s="152"/>
      <c r="U376" s="152"/>
      <c r="V376" s="152"/>
      <c r="W376" s="158"/>
      <c r="X376" s="158"/>
    </row>
    <row r="377" spans="2:24">
      <c r="B377" s="810">
        <f t="shared" si="87"/>
        <v>45995</v>
      </c>
      <c r="C377" s="813" t="str">
        <f t="shared" ref="C377" si="97">CHOOSE(WEEKDAY(B377,2),"一","二","三","四","五","六","日")</f>
        <v>四</v>
      </c>
      <c r="D377" s="161">
        <v>1</v>
      </c>
      <c r="E377" s="152"/>
      <c r="F377" s="153"/>
      <c r="G377" s="152"/>
      <c r="H377" s="152"/>
      <c r="I377" s="162" t="e">
        <f t="shared" si="90"/>
        <v>#DIV/0!</v>
      </c>
      <c r="J377" s="152"/>
      <c r="K377" s="162" t="e">
        <f t="shared" si="91"/>
        <v>#DIV/0!</v>
      </c>
      <c r="L377" s="153"/>
      <c r="M377" s="163" t="e">
        <f t="shared" si="92"/>
        <v>#DIV/0!</v>
      </c>
      <c r="N377" s="153"/>
      <c r="O377" s="152"/>
      <c r="P377" s="154"/>
      <c r="Q377" s="253"/>
      <c r="R377" s="152"/>
      <c r="S377" s="154"/>
      <c r="T377" s="152"/>
      <c r="U377" s="152"/>
      <c r="V377" s="152"/>
      <c r="W377" s="158"/>
      <c r="X377" s="158"/>
    </row>
    <row r="378" spans="2:24">
      <c r="B378" s="811"/>
      <c r="C378" s="814"/>
      <c r="D378" s="161">
        <v>2</v>
      </c>
      <c r="E378" s="152"/>
      <c r="F378" s="153"/>
      <c r="G378" s="152"/>
      <c r="H378" s="152"/>
      <c r="I378" s="162" t="e">
        <f t="shared" si="90"/>
        <v>#DIV/0!</v>
      </c>
      <c r="J378" s="152"/>
      <c r="K378" s="162" t="e">
        <f t="shared" si="91"/>
        <v>#DIV/0!</v>
      </c>
      <c r="L378" s="153"/>
      <c r="M378" s="163" t="e">
        <f t="shared" si="92"/>
        <v>#DIV/0!</v>
      </c>
      <c r="N378" s="153"/>
      <c r="O378" s="152"/>
      <c r="P378" s="154"/>
      <c r="Q378" s="253"/>
      <c r="R378" s="152"/>
      <c r="S378" s="154"/>
      <c r="T378" s="152"/>
      <c r="U378" s="152"/>
      <c r="V378" s="152"/>
      <c r="W378" s="158"/>
      <c r="X378" s="158"/>
    </row>
    <row r="379" spans="2:24">
      <c r="B379" s="811"/>
      <c r="C379" s="814"/>
      <c r="D379" s="161">
        <v>3</v>
      </c>
      <c r="E379" s="152"/>
      <c r="F379" s="153"/>
      <c r="G379" s="152"/>
      <c r="H379" s="152"/>
      <c r="I379" s="162" t="e">
        <f t="shared" si="90"/>
        <v>#DIV/0!</v>
      </c>
      <c r="J379" s="152"/>
      <c r="K379" s="162" t="e">
        <f t="shared" si="91"/>
        <v>#DIV/0!</v>
      </c>
      <c r="L379" s="153"/>
      <c r="M379" s="163" t="e">
        <f t="shared" si="92"/>
        <v>#DIV/0!</v>
      </c>
      <c r="N379" s="153"/>
      <c r="O379" s="152"/>
      <c r="P379" s="154"/>
      <c r="Q379" s="253"/>
      <c r="R379" s="152"/>
      <c r="S379" s="154"/>
      <c r="T379" s="152"/>
      <c r="U379" s="152"/>
      <c r="V379" s="152"/>
      <c r="W379" s="158"/>
      <c r="X379" s="158"/>
    </row>
    <row r="380" spans="2:24">
      <c r="B380" s="811"/>
      <c r="C380" s="814"/>
      <c r="D380" s="161">
        <v>4</v>
      </c>
      <c r="E380" s="152"/>
      <c r="F380" s="153"/>
      <c r="G380" s="152"/>
      <c r="H380" s="152"/>
      <c r="I380" s="162" t="e">
        <f t="shared" si="90"/>
        <v>#DIV/0!</v>
      </c>
      <c r="J380" s="152"/>
      <c r="K380" s="162" t="e">
        <f t="shared" si="91"/>
        <v>#DIV/0!</v>
      </c>
      <c r="L380" s="153"/>
      <c r="M380" s="163" t="e">
        <f t="shared" si="92"/>
        <v>#DIV/0!</v>
      </c>
      <c r="N380" s="153"/>
      <c r="O380" s="152"/>
      <c r="P380" s="154"/>
      <c r="Q380" s="253"/>
      <c r="R380" s="152"/>
      <c r="S380" s="154"/>
      <c r="T380" s="152"/>
      <c r="U380" s="152"/>
      <c r="V380" s="152"/>
      <c r="W380" s="158"/>
      <c r="X380" s="158"/>
    </row>
    <row r="381" spans="2:24">
      <c r="B381" s="811"/>
      <c r="C381" s="814"/>
      <c r="D381" s="161">
        <v>5</v>
      </c>
      <c r="E381" s="152"/>
      <c r="F381" s="153"/>
      <c r="G381" s="152"/>
      <c r="H381" s="152"/>
      <c r="I381" s="162" t="e">
        <f t="shared" si="90"/>
        <v>#DIV/0!</v>
      </c>
      <c r="J381" s="152"/>
      <c r="K381" s="162" t="e">
        <f t="shared" si="91"/>
        <v>#DIV/0!</v>
      </c>
      <c r="L381" s="153"/>
      <c r="M381" s="163" t="e">
        <f t="shared" si="92"/>
        <v>#DIV/0!</v>
      </c>
      <c r="N381" s="153"/>
      <c r="O381" s="152"/>
      <c r="P381" s="154"/>
      <c r="Q381" s="253"/>
      <c r="R381" s="152"/>
      <c r="S381" s="154"/>
      <c r="T381" s="152"/>
      <c r="U381" s="152"/>
      <c r="V381" s="152"/>
      <c r="W381" s="158"/>
      <c r="X381" s="158"/>
    </row>
    <row r="382" spans="2:24">
      <c r="B382" s="811"/>
      <c r="C382" s="814"/>
      <c r="D382" s="161">
        <v>6</v>
      </c>
      <c r="E382" s="152"/>
      <c r="F382" s="153"/>
      <c r="G382" s="152"/>
      <c r="H382" s="152"/>
      <c r="I382" s="162" t="e">
        <f t="shared" si="90"/>
        <v>#DIV/0!</v>
      </c>
      <c r="J382" s="152"/>
      <c r="K382" s="162" t="e">
        <f t="shared" si="91"/>
        <v>#DIV/0!</v>
      </c>
      <c r="L382" s="153"/>
      <c r="M382" s="163" t="e">
        <f t="shared" si="92"/>
        <v>#DIV/0!</v>
      </c>
      <c r="N382" s="153"/>
      <c r="O382" s="152"/>
      <c r="P382" s="154"/>
      <c r="Q382" s="253"/>
      <c r="R382" s="152"/>
      <c r="S382" s="154"/>
      <c r="T382" s="152"/>
      <c r="U382" s="152"/>
      <c r="V382" s="152"/>
      <c r="W382" s="158"/>
      <c r="X382" s="158"/>
    </row>
    <row r="383" spans="2:24">
      <c r="B383" s="811"/>
      <c r="C383" s="814"/>
      <c r="D383" s="161">
        <v>7</v>
      </c>
      <c r="E383" s="152"/>
      <c r="F383" s="153"/>
      <c r="G383" s="152"/>
      <c r="H383" s="152"/>
      <c r="I383" s="162" t="e">
        <f t="shared" si="90"/>
        <v>#DIV/0!</v>
      </c>
      <c r="J383" s="152"/>
      <c r="K383" s="162" t="e">
        <f t="shared" si="91"/>
        <v>#DIV/0!</v>
      </c>
      <c r="L383" s="153"/>
      <c r="M383" s="163" t="e">
        <f t="shared" si="92"/>
        <v>#DIV/0!</v>
      </c>
      <c r="N383" s="153"/>
      <c r="O383" s="152"/>
      <c r="P383" s="154"/>
      <c r="Q383" s="253"/>
      <c r="R383" s="152"/>
      <c r="S383" s="154"/>
      <c r="T383" s="152"/>
      <c r="U383" s="152"/>
      <c r="V383" s="152"/>
      <c r="W383" s="158"/>
      <c r="X383" s="158"/>
    </row>
    <row r="384" spans="2:24">
      <c r="B384" s="811"/>
      <c r="C384" s="814"/>
      <c r="D384" s="161">
        <v>8</v>
      </c>
      <c r="E384" s="152"/>
      <c r="F384" s="153"/>
      <c r="G384" s="152"/>
      <c r="H384" s="152"/>
      <c r="I384" s="162" t="e">
        <f t="shared" si="90"/>
        <v>#DIV/0!</v>
      </c>
      <c r="J384" s="152"/>
      <c r="K384" s="162" t="e">
        <f t="shared" si="91"/>
        <v>#DIV/0!</v>
      </c>
      <c r="L384" s="153"/>
      <c r="M384" s="163" t="e">
        <f t="shared" si="92"/>
        <v>#DIV/0!</v>
      </c>
      <c r="N384" s="153"/>
      <c r="O384" s="152"/>
      <c r="P384" s="154"/>
      <c r="Q384" s="253"/>
      <c r="R384" s="152"/>
      <c r="S384" s="154"/>
      <c r="T384" s="152"/>
      <c r="U384" s="152"/>
      <c r="V384" s="152"/>
      <c r="W384" s="158"/>
      <c r="X384" s="158"/>
    </row>
    <row r="385" spans="2:24">
      <c r="B385" s="811"/>
      <c r="C385" s="814"/>
      <c r="D385" s="161">
        <v>9</v>
      </c>
      <c r="E385" s="152"/>
      <c r="F385" s="153"/>
      <c r="G385" s="152"/>
      <c r="H385" s="152"/>
      <c r="I385" s="162" t="e">
        <f t="shared" si="90"/>
        <v>#DIV/0!</v>
      </c>
      <c r="J385" s="152"/>
      <c r="K385" s="162" t="e">
        <f t="shared" si="91"/>
        <v>#DIV/0!</v>
      </c>
      <c r="L385" s="153"/>
      <c r="M385" s="163" t="e">
        <f t="shared" si="92"/>
        <v>#DIV/0!</v>
      </c>
      <c r="N385" s="153"/>
      <c r="O385" s="152"/>
      <c r="P385" s="154"/>
      <c r="Q385" s="253"/>
      <c r="R385" s="152"/>
      <c r="S385" s="154"/>
      <c r="T385" s="152"/>
      <c r="U385" s="152"/>
      <c r="V385" s="152"/>
      <c r="W385" s="158"/>
      <c r="X385" s="158"/>
    </row>
    <row r="386" spans="2:24">
      <c r="B386" s="812"/>
      <c r="C386" s="815"/>
      <c r="D386" s="161">
        <v>10</v>
      </c>
      <c r="E386" s="152"/>
      <c r="F386" s="153"/>
      <c r="G386" s="152"/>
      <c r="H386" s="152"/>
      <c r="I386" s="162" t="e">
        <f t="shared" si="90"/>
        <v>#DIV/0!</v>
      </c>
      <c r="J386" s="152"/>
      <c r="K386" s="162" t="e">
        <f t="shared" si="91"/>
        <v>#DIV/0!</v>
      </c>
      <c r="L386" s="153"/>
      <c r="M386" s="163" t="e">
        <f t="shared" si="92"/>
        <v>#DIV/0!</v>
      </c>
      <c r="N386" s="153"/>
      <c r="O386" s="152"/>
      <c r="P386" s="154"/>
      <c r="Q386" s="253"/>
      <c r="R386" s="152"/>
      <c r="S386" s="154"/>
      <c r="T386" s="152"/>
      <c r="U386" s="152"/>
      <c r="V386" s="152"/>
      <c r="W386" s="158"/>
      <c r="X386" s="158"/>
    </row>
    <row r="387" spans="2:24">
      <c r="B387" s="810">
        <f t="shared" ref="B387:B437" si="98">B377+1</f>
        <v>45996</v>
      </c>
      <c r="C387" s="813" t="str">
        <f t="shared" ref="C387" si="99">CHOOSE(WEEKDAY(B387,2),"一","二","三","四","五","六","日")</f>
        <v>五</v>
      </c>
      <c r="D387" s="161">
        <v>1</v>
      </c>
      <c r="E387" s="152"/>
      <c r="F387" s="153"/>
      <c r="G387" s="152"/>
      <c r="H387" s="152"/>
      <c r="I387" s="162" t="e">
        <f t="shared" si="90"/>
        <v>#DIV/0!</v>
      </c>
      <c r="J387" s="152"/>
      <c r="K387" s="162" t="e">
        <f t="shared" si="91"/>
        <v>#DIV/0!</v>
      </c>
      <c r="L387" s="153"/>
      <c r="M387" s="163" t="e">
        <f t="shared" si="92"/>
        <v>#DIV/0!</v>
      </c>
      <c r="N387" s="153"/>
      <c r="O387" s="152"/>
      <c r="P387" s="154"/>
      <c r="Q387" s="253"/>
      <c r="R387" s="152"/>
      <c r="S387" s="154"/>
      <c r="T387" s="152"/>
      <c r="U387" s="152"/>
      <c r="V387" s="152"/>
      <c r="W387" s="158"/>
      <c r="X387" s="158"/>
    </row>
    <row r="388" spans="2:24">
      <c r="B388" s="811"/>
      <c r="C388" s="814"/>
      <c r="D388" s="161">
        <v>2</v>
      </c>
      <c r="E388" s="152"/>
      <c r="F388" s="153"/>
      <c r="G388" s="152"/>
      <c r="H388" s="152"/>
      <c r="I388" s="162" t="e">
        <f t="shared" si="90"/>
        <v>#DIV/0!</v>
      </c>
      <c r="J388" s="152"/>
      <c r="K388" s="162" t="e">
        <f t="shared" si="91"/>
        <v>#DIV/0!</v>
      </c>
      <c r="L388" s="153"/>
      <c r="M388" s="163" t="e">
        <f t="shared" si="92"/>
        <v>#DIV/0!</v>
      </c>
      <c r="N388" s="153"/>
      <c r="O388" s="152"/>
      <c r="P388" s="154"/>
      <c r="Q388" s="253"/>
      <c r="R388" s="152"/>
      <c r="S388" s="154"/>
      <c r="T388" s="152"/>
      <c r="U388" s="152"/>
      <c r="V388" s="152"/>
      <c r="W388" s="158"/>
      <c r="X388" s="158"/>
    </row>
    <row r="389" spans="2:24">
      <c r="B389" s="811"/>
      <c r="C389" s="814"/>
      <c r="D389" s="161">
        <v>3</v>
      </c>
      <c r="E389" s="152"/>
      <c r="F389" s="153"/>
      <c r="G389" s="152"/>
      <c r="H389" s="152"/>
      <c r="I389" s="162" t="e">
        <f t="shared" si="90"/>
        <v>#DIV/0!</v>
      </c>
      <c r="J389" s="152"/>
      <c r="K389" s="162" t="e">
        <f t="shared" si="91"/>
        <v>#DIV/0!</v>
      </c>
      <c r="L389" s="153"/>
      <c r="M389" s="163" t="e">
        <f t="shared" si="92"/>
        <v>#DIV/0!</v>
      </c>
      <c r="N389" s="153"/>
      <c r="O389" s="152"/>
      <c r="P389" s="154"/>
      <c r="Q389" s="253"/>
      <c r="R389" s="152"/>
      <c r="S389" s="154"/>
      <c r="T389" s="152"/>
      <c r="U389" s="152"/>
      <c r="V389" s="152"/>
      <c r="W389" s="158"/>
      <c r="X389" s="158"/>
    </row>
    <row r="390" spans="2:24">
      <c r="B390" s="811"/>
      <c r="C390" s="814"/>
      <c r="D390" s="161">
        <v>4</v>
      </c>
      <c r="E390" s="152"/>
      <c r="F390" s="153"/>
      <c r="G390" s="152"/>
      <c r="H390" s="152"/>
      <c r="I390" s="162" t="e">
        <f t="shared" si="90"/>
        <v>#DIV/0!</v>
      </c>
      <c r="J390" s="152"/>
      <c r="K390" s="162" t="e">
        <f t="shared" si="91"/>
        <v>#DIV/0!</v>
      </c>
      <c r="L390" s="153"/>
      <c r="M390" s="163" t="e">
        <f t="shared" si="92"/>
        <v>#DIV/0!</v>
      </c>
      <c r="N390" s="153"/>
      <c r="O390" s="152"/>
      <c r="P390" s="154"/>
      <c r="Q390" s="253"/>
      <c r="R390" s="152"/>
      <c r="S390" s="154"/>
      <c r="T390" s="152"/>
      <c r="U390" s="152"/>
      <c r="V390" s="152"/>
      <c r="W390" s="158"/>
      <c r="X390" s="158"/>
    </row>
    <row r="391" spans="2:24">
      <c r="B391" s="811"/>
      <c r="C391" s="814"/>
      <c r="D391" s="161">
        <v>5</v>
      </c>
      <c r="E391" s="152"/>
      <c r="F391" s="153"/>
      <c r="G391" s="152"/>
      <c r="H391" s="152"/>
      <c r="I391" s="162" t="e">
        <f t="shared" ref="I391:I396" si="100">H391/G391</f>
        <v>#DIV/0!</v>
      </c>
      <c r="J391" s="152"/>
      <c r="K391" s="162" t="e">
        <f t="shared" ref="K391:K396" si="101">J391/G391</f>
        <v>#DIV/0!</v>
      </c>
      <c r="L391" s="153"/>
      <c r="M391" s="163" t="e">
        <f t="shared" ref="M391:M396" si="102">(H391+J391)/G391</f>
        <v>#DIV/0!</v>
      </c>
      <c r="N391" s="153"/>
      <c r="O391" s="152"/>
      <c r="P391" s="154"/>
      <c r="Q391" s="253"/>
      <c r="R391" s="152"/>
      <c r="S391" s="154"/>
      <c r="T391" s="152"/>
      <c r="U391" s="152"/>
      <c r="V391" s="152"/>
      <c r="W391" s="158"/>
      <c r="X391" s="158"/>
    </row>
    <row r="392" spans="2:24">
      <c r="B392" s="811"/>
      <c r="C392" s="814"/>
      <c r="D392" s="161">
        <v>6</v>
      </c>
      <c r="E392" s="152"/>
      <c r="F392" s="153"/>
      <c r="G392" s="152"/>
      <c r="H392" s="152"/>
      <c r="I392" s="162" t="e">
        <f t="shared" si="100"/>
        <v>#DIV/0!</v>
      </c>
      <c r="J392" s="152"/>
      <c r="K392" s="162" t="e">
        <f t="shared" si="101"/>
        <v>#DIV/0!</v>
      </c>
      <c r="L392" s="153"/>
      <c r="M392" s="163" t="e">
        <f t="shared" si="102"/>
        <v>#DIV/0!</v>
      </c>
      <c r="N392" s="153"/>
      <c r="O392" s="152"/>
      <c r="P392" s="154"/>
      <c r="Q392" s="253"/>
      <c r="R392" s="152"/>
      <c r="S392" s="154"/>
      <c r="T392" s="152"/>
      <c r="U392" s="152"/>
      <c r="V392" s="152"/>
      <c r="W392" s="158"/>
      <c r="X392" s="158"/>
    </row>
    <row r="393" spans="2:24">
      <c r="B393" s="811"/>
      <c r="C393" s="814"/>
      <c r="D393" s="161">
        <v>7</v>
      </c>
      <c r="E393" s="152"/>
      <c r="F393" s="153"/>
      <c r="G393" s="152"/>
      <c r="H393" s="152"/>
      <c r="I393" s="162" t="e">
        <f t="shared" si="100"/>
        <v>#DIV/0!</v>
      </c>
      <c r="J393" s="152"/>
      <c r="K393" s="162" t="e">
        <f t="shared" si="101"/>
        <v>#DIV/0!</v>
      </c>
      <c r="L393" s="153"/>
      <c r="M393" s="163" t="e">
        <f t="shared" si="102"/>
        <v>#DIV/0!</v>
      </c>
      <c r="N393" s="153"/>
      <c r="O393" s="152"/>
      <c r="P393" s="154"/>
      <c r="Q393" s="253"/>
      <c r="R393" s="152"/>
      <c r="S393" s="154"/>
      <c r="T393" s="152"/>
      <c r="U393" s="152"/>
      <c r="V393" s="152"/>
      <c r="W393" s="158"/>
      <c r="X393" s="158"/>
    </row>
    <row r="394" spans="2:24">
      <c r="B394" s="811"/>
      <c r="C394" s="814"/>
      <c r="D394" s="161">
        <v>8</v>
      </c>
      <c r="E394" s="152"/>
      <c r="F394" s="153"/>
      <c r="G394" s="152"/>
      <c r="H394" s="152"/>
      <c r="I394" s="162" t="e">
        <f t="shared" si="100"/>
        <v>#DIV/0!</v>
      </c>
      <c r="J394" s="152"/>
      <c r="K394" s="162" t="e">
        <f t="shared" si="101"/>
        <v>#DIV/0!</v>
      </c>
      <c r="L394" s="153"/>
      <c r="M394" s="163" t="e">
        <f t="shared" si="102"/>
        <v>#DIV/0!</v>
      </c>
      <c r="N394" s="153"/>
      <c r="O394" s="152"/>
      <c r="P394" s="154"/>
      <c r="Q394" s="253"/>
      <c r="R394" s="152"/>
      <c r="S394" s="154"/>
      <c r="T394" s="152"/>
      <c r="U394" s="152"/>
      <c r="V394" s="152"/>
      <c r="W394" s="158"/>
      <c r="X394" s="158"/>
    </row>
    <row r="395" spans="2:24">
      <c r="B395" s="811"/>
      <c r="C395" s="814"/>
      <c r="D395" s="161">
        <v>9</v>
      </c>
      <c r="E395" s="152"/>
      <c r="F395" s="153"/>
      <c r="G395" s="152"/>
      <c r="H395" s="152"/>
      <c r="I395" s="162" t="e">
        <f t="shared" si="100"/>
        <v>#DIV/0!</v>
      </c>
      <c r="J395" s="152"/>
      <c r="K395" s="162" t="e">
        <f t="shared" si="101"/>
        <v>#DIV/0!</v>
      </c>
      <c r="L395" s="153"/>
      <c r="M395" s="163" t="e">
        <f t="shared" si="102"/>
        <v>#DIV/0!</v>
      </c>
      <c r="N395" s="153"/>
      <c r="O395" s="152"/>
      <c r="P395" s="154"/>
      <c r="Q395" s="253"/>
      <c r="R395" s="152"/>
      <c r="S395" s="154"/>
      <c r="T395" s="152"/>
      <c r="U395" s="152"/>
      <c r="V395" s="152"/>
      <c r="W395" s="158"/>
      <c r="X395" s="158"/>
    </row>
    <row r="396" spans="2:24">
      <c r="B396" s="812"/>
      <c r="C396" s="815"/>
      <c r="D396" s="161">
        <v>10</v>
      </c>
      <c r="E396" s="152"/>
      <c r="F396" s="153"/>
      <c r="G396" s="152"/>
      <c r="H396" s="152"/>
      <c r="I396" s="162" t="e">
        <f t="shared" si="100"/>
        <v>#DIV/0!</v>
      </c>
      <c r="J396" s="152"/>
      <c r="K396" s="162" t="e">
        <f t="shared" si="101"/>
        <v>#DIV/0!</v>
      </c>
      <c r="L396" s="153"/>
      <c r="M396" s="163" t="e">
        <f t="shared" si="102"/>
        <v>#DIV/0!</v>
      </c>
      <c r="N396" s="153"/>
      <c r="O396" s="152"/>
      <c r="P396" s="154"/>
      <c r="Q396" s="253"/>
      <c r="R396" s="152"/>
      <c r="S396" s="154"/>
      <c r="T396" s="152"/>
      <c r="U396" s="152"/>
      <c r="V396" s="152"/>
      <c r="W396" s="158"/>
      <c r="X396" s="158"/>
    </row>
    <row r="397" spans="2:24">
      <c r="B397" s="810">
        <f t="shared" si="98"/>
        <v>45997</v>
      </c>
      <c r="C397" s="813" t="str">
        <f t="shared" ref="C397" si="103">CHOOSE(WEEKDAY(B397,2),"一","二","三","四","五","六","日")</f>
        <v>六</v>
      </c>
      <c r="D397" s="161">
        <v>1</v>
      </c>
      <c r="E397" s="152"/>
      <c r="F397" s="153"/>
      <c r="G397" s="152"/>
      <c r="H397" s="152"/>
      <c r="I397" s="162" t="e">
        <f t="shared" ref="I397:I444" si="104">H397/G397</f>
        <v>#DIV/0!</v>
      </c>
      <c r="J397" s="152"/>
      <c r="K397" s="162" t="e">
        <f t="shared" ref="K397:K444" si="105">J397/G397</f>
        <v>#DIV/0!</v>
      </c>
      <c r="L397" s="153"/>
      <c r="M397" s="163" t="e">
        <f t="shared" ref="M397:M444" si="106">(H397+J397)/G397</f>
        <v>#DIV/0!</v>
      </c>
      <c r="N397" s="153"/>
      <c r="O397" s="152"/>
      <c r="P397" s="154"/>
      <c r="Q397" s="253"/>
      <c r="R397" s="152"/>
      <c r="S397" s="154"/>
      <c r="T397" s="152"/>
      <c r="U397" s="152"/>
      <c r="V397" s="152"/>
      <c r="W397" s="158"/>
      <c r="X397" s="158"/>
    </row>
    <row r="398" spans="2:24">
      <c r="B398" s="811"/>
      <c r="C398" s="814"/>
      <c r="D398" s="161">
        <v>2</v>
      </c>
      <c r="E398" s="152"/>
      <c r="F398" s="153"/>
      <c r="G398" s="152"/>
      <c r="H398" s="152"/>
      <c r="I398" s="162" t="e">
        <f t="shared" si="104"/>
        <v>#DIV/0!</v>
      </c>
      <c r="J398" s="152"/>
      <c r="K398" s="162" t="e">
        <f t="shared" si="105"/>
        <v>#DIV/0!</v>
      </c>
      <c r="L398" s="153"/>
      <c r="M398" s="163" t="e">
        <f t="shared" si="106"/>
        <v>#DIV/0!</v>
      </c>
      <c r="N398" s="153"/>
      <c r="O398" s="152"/>
      <c r="P398" s="154"/>
      <c r="Q398" s="253"/>
      <c r="R398" s="152"/>
      <c r="S398" s="154"/>
      <c r="T398" s="152"/>
      <c r="U398" s="152"/>
      <c r="V398" s="152"/>
      <c r="W398" s="158"/>
      <c r="X398" s="158"/>
    </row>
    <row r="399" spans="2:24">
      <c r="B399" s="811"/>
      <c r="C399" s="814"/>
      <c r="D399" s="161">
        <v>3</v>
      </c>
      <c r="E399" s="152"/>
      <c r="F399" s="153"/>
      <c r="G399" s="152"/>
      <c r="H399" s="152"/>
      <c r="I399" s="162" t="e">
        <f t="shared" si="104"/>
        <v>#DIV/0!</v>
      </c>
      <c r="J399" s="152"/>
      <c r="K399" s="162" t="e">
        <f t="shared" si="105"/>
        <v>#DIV/0!</v>
      </c>
      <c r="L399" s="153"/>
      <c r="M399" s="163" t="e">
        <f t="shared" si="106"/>
        <v>#DIV/0!</v>
      </c>
      <c r="N399" s="153"/>
      <c r="O399" s="152"/>
      <c r="P399" s="154"/>
      <c r="Q399" s="253"/>
      <c r="R399" s="152"/>
      <c r="S399" s="154"/>
      <c r="T399" s="152"/>
      <c r="U399" s="152"/>
      <c r="V399" s="152"/>
      <c r="W399" s="158"/>
      <c r="X399" s="158"/>
    </row>
    <row r="400" spans="2:24">
      <c r="B400" s="811"/>
      <c r="C400" s="814"/>
      <c r="D400" s="161">
        <v>4</v>
      </c>
      <c r="E400" s="152"/>
      <c r="F400" s="153"/>
      <c r="G400" s="152"/>
      <c r="H400" s="152"/>
      <c r="I400" s="162" t="e">
        <f t="shared" si="104"/>
        <v>#DIV/0!</v>
      </c>
      <c r="J400" s="152"/>
      <c r="K400" s="162" t="e">
        <f t="shared" si="105"/>
        <v>#DIV/0!</v>
      </c>
      <c r="L400" s="153"/>
      <c r="M400" s="163" t="e">
        <f t="shared" si="106"/>
        <v>#DIV/0!</v>
      </c>
      <c r="N400" s="153"/>
      <c r="O400" s="152"/>
      <c r="P400" s="154"/>
      <c r="Q400" s="253"/>
      <c r="R400" s="152"/>
      <c r="S400" s="154"/>
      <c r="T400" s="152"/>
      <c r="U400" s="152"/>
      <c r="V400" s="152"/>
      <c r="W400" s="158"/>
      <c r="X400" s="158"/>
    </row>
    <row r="401" spans="2:24">
      <c r="B401" s="811"/>
      <c r="C401" s="814"/>
      <c r="D401" s="161">
        <v>5</v>
      </c>
      <c r="E401" s="152"/>
      <c r="F401" s="153"/>
      <c r="G401" s="152"/>
      <c r="H401" s="152"/>
      <c r="I401" s="162" t="e">
        <f t="shared" si="104"/>
        <v>#DIV/0!</v>
      </c>
      <c r="J401" s="152"/>
      <c r="K401" s="162" t="e">
        <f t="shared" si="105"/>
        <v>#DIV/0!</v>
      </c>
      <c r="L401" s="153"/>
      <c r="M401" s="163" t="e">
        <f t="shared" si="106"/>
        <v>#DIV/0!</v>
      </c>
      <c r="N401" s="153"/>
      <c r="O401" s="152"/>
      <c r="P401" s="154"/>
      <c r="Q401" s="253"/>
      <c r="R401" s="152"/>
      <c r="S401" s="154"/>
      <c r="T401" s="152"/>
      <c r="U401" s="152"/>
      <c r="V401" s="152"/>
      <c r="W401" s="158"/>
      <c r="X401" s="158"/>
    </row>
    <row r="402" spans="2:24">
      <c r="B402" s="811"/>
      <c r="C402" s="814"/>
      <c r="D402" s="161">
        <v>6</v>
      </c>
      <c r="E402" s="152"/>
      <c r="F402" s="153"/>
      <c r="G402" s="152"/>
      <c r="H402" s="152"/>
      <c r="I402" s="162" t="e">
        <f t="shared" si="104"/>
        <v>#DIV/0!</v>
      </c>
      <c r="J402" s="152"/>
      <c r="K402" s="162" t="e">
        <f t="shared" si="105"/>
        <v>#DIV/0!</v>
      </c>
      <c r="L402" s="153"/>
      <c r="M402" s="163" t="e">
        <f t="shared" si="106"/>
        <v>#DIV/0!</v>
      </c>
      <c r="N402" s="153"/>
      <c r="O402" s="152"/>
      <c r="P402" s="154"/>
      <c r="Q402" s="253"/>
      <c r="R402" s="152"/>
      <c r="S402" s="154"/>
      <c r="T402" s="152"/>
      <c r="U402" s="152"/>
      <c r="V402" s="152"/>
      <c r="W402" s="158"/>
      <c r="X402" s="158"/>
    </row>
    <row r="403" spans="2:24">
      <c r="B403" s="811"/>
      <c r="C403" s="814"/>
      <c r="D403" s="161">
        <v>7</v>
      </c>
      <c r="E403" s="152"/>
      <c r="F403" s="153"/>
      <c r="G403" s="152"/>
      <c r="H403" s="152"/>
      <c r="I403" s="162" t="e">
        <f t="shared" si="104"/>
        <v>#DIV/0!</v>
      </c>
      <c r="J403" s="152"/>
      <c r="K403" s="162" t="e">
        <f t="shared" si="105"/>
        <v>#DIV/0!</v>
      </c>
      <c r="L403" s="153"/>
      <c r="M403" s="163" t="e">
        <f t="shared" si="106"/>
        <v>#DIV/0!</v>
      </c>
      <c r="N403" s="153"/>
      <c r="O403" s="152"/>
      <c r="P403" s="154"/>
      <c r="Q403" s="253"/>
      <c r="R403" s="152"/>
      <c r="S403" s="154"/>
      <c r="T403" s="152"/>
      <c r="U403" s="152"/>
      <c r="V403" s="152"/>
      <c r="W403" s="158"/>
      <c r="X403" s="158"/>
    </row>
    <row r="404" spans="2:24">
      <c r="B404" s="811"/>
      <c r="C404" s="814"/>
      <c r="D404" s="161">
        <v>8</v>
      </c>
      <c r="E404" s="152"/>
      <c r="F404" s="153"/>
      <c r="G404" s="152"/>
      <c r="H404" s="152"/>
      <c r="I404" s="162" t="e">
        <f t="shared" si="104"/>
        <v>#DIV/0!</v>
      </c>
      <c r="J404" s="152"/>
      <c r="K404" s="162" t="e">
        <f t="shared" si="105"/>
        <v>#DIV/0!</v>
      </c>
      <c r="L404" s="153"/>
      <c r="M404" s="163" t="e">
        <f t="shared" si="106"/>
        <v>#DIV/0!</v>
      </c>
      <c r="N404" s="153"/>
      <c r="O404" s="152"/>
      <c r="P404" s="154"/>
      <c r="Q404" s="253"/>
      <c r="R404" s="152"/>
      <c r="S404" s="154"/>
      <c r="T404" s="152"/>
      <c r="U404" s="152"/>
      <c r="V404" s="152"/>
      <c r="W404" s="158"/>
      <c r="X404" s="158"/>
    </row>
    <row r="405" spans="2:24">
      <c r="B405" s="811"/>
      <c r="C405" s="814"/>
      <c r="D405" s="161">
        <v>9</v>
      </c>
      <c r="E405" s="152"/>
      <c r="F405" s="153"/>
      <c r="G405" s="152"/>
      <c r="H405" s="152"/>
      <c r="I405" s="162" t="e">
        <f t="shared" si="104"/>
        <v>#DIV/0!</v>
      </c>
      <c r="J405" s="152"/>
      <c r="K405" s="162" t="e">
        <f t="shared" si="105"/>
        <v>#DIV/0!</v>
      </c>
      <c r="L405" s="153"/>
      <c r="M405" s="163" t="e">
        <f t="shared" si="106"/>
        <v>#DIV/0!</v>
      </c>
      <c r="N405" s="153"/>
      <c r="O405" s="152"/>
      <c r="P405" s="154"/>
      <c r="Q405" s="253"/>
      <c r="R405" s="152"/>
      <c r="S405" s="154"/>
      <c r="T405" s="152"/>
      <c r="U405" s="152"/>
      <c r="V405" s="152"/>
      <c r="W405" s="158"/>
      <c r="X405" s="158"/>
    </row>
    <row r="406" spans="2:24">
      <c r="B406" s="812"/>
      <c r="C406" s="815"/>
      <c r="D406" s="161">
        <v>10</v>
      </c>
      <c r="E406" s="152"/>
      <c r="F406" s="153"/>
      <c r="G406" s="152"/>
      <c r="H406" s="152"/>
      <c r="I406" s="162" t="e">
        <f t="shared" si="104"/>
        <v>#DIV/0!</v>
      </c>
      <c r="J406" s="152"/>
      <c r="K406" s="162" t="e">
        <f t="shared" si="105"/>
        <v>#DIV/0!</v>
      </c>
      <c r="L406" s="153"/>
      <c r="M406" s="163" t="e">
        <f t="shared" si="106"/>
        <v>#DIV/0!</v>
      </c>
      <c r="N406" s="153"/>
      <c r="O406" s="152"/>
      <c r="P406" s="154"/>
      <c r="Q406" s="253"/>
      <c r="R406" s="152"/>
      <c r="S406" s="154"/>
      <c r="T406" s="152"/>
      <c r="U406" s="152"/>
      <c r="V406" s="152"/>
      <c r="W406" s="158"/>
      <c r="X406" s="158"/>
    </row>
    <row r="407" spans="2:24">
      <c r="B407" s="810">
        <f t="shared" si="98"/>
        <v>45998</v>
      </c>
      <c r="C407" s="813" t="str">
        <f t="shared" ref="C407" si="107">CHOOSE(WEEKDAY(B407,2),"一","二","三","四","五","六","日")</f>
        <v>日</v>
      </c>
      <c r="D407" s="161">
        <v>1</v>
      </c>
      <c r="E407" s="152"/>
      <c r="F407" s="153"/>
      <c r="G407" s="152"/>
      <c r="H407" s="152"/>
      <c r="I407" s="162" t="e">
        <f t="shared" si="104"/>
        <v>#DIV/0!</v>
      </c>
      <c r="J407" s="152"/>
      <c r="K407" s="162" t="e">
        <f t="shared" si="105"/>
        <v>#DIV/0!</v>
      </c>
      <c r="L407" s="153"/>
      <c r="M407" s="163" t="e">
        <f t="shared" si="106"/>
        <v>#DIV/0!</v>
      </c>
      <c r="N407" s="153"/>
      <c r="O407" s="152"/>
      <c r="P407" s="154"/>
      <c r="Q407" s="253"/>
      <c r="R407" s="152"/>
      <c r="S407" s="154"/>
      <c r="T407" s="152"/>
      <c r="U407" s="152"/>
      <c r="V407" s="152"/>
      <c r="W407" s="158"/>
      <c r="X407" s="158"/>
    </row>
    <row r="408" spans="2:24">
      <c r="B408" s="811"/>
      <c r="C408" s="814"/>
      <c r="D408" s="161">
        <v>2</v>
      </c>
      <c r="E408" s="152"/>
      <c r="F408" s="153"/>
      <c r="G408" s="152"/>
      <c r="H408" s="152"/>
      <c r="I408" s="162" t="e">
        <f t="shared" si="104"/>
        <v>#DIV/0!</v>
      </c>
      <c r="J408" s="152"/>
      <c r="K408" s="162" t="e">
        <f t="shared" si="105"/>
        <v>#DIV/0!</v>
      </c>
      <c r="L408" s="153"/>
      <c r="M408" s="163" t="e">
        <f t="shared" si="106"/>
        <v>#DIV/0!</v>
      </c>
      <c r="N408" s="153"/>
      <c r="O408" s="152"/>
      <c r="P408" s="154"/>
      <c r="Q408" s="253"/>
      <c r="R408" s="152"/>
      <c r="S408" s="154"/>
      <c r="T408" s="152"/>
      <c r="U408" s="152"/>
      <c r="V408" s="152"/>
      <c r="W408" s="158"/>
      <c r="X408" s="158"/>
    </row>
    <row r="409" spans="2:24">
      <c r="B409" s="811"/>
      <c r="C409" s="814"/>
      <c r="D409" s="161">
        <v>3</v>
      </c>
      <c r="E409" s="152"/>
      <c r="F409" s="153"/>
      <c r="G409" s="152"/>
      <c r="H409" s="152"/>
      <c r="I409" s="162" t="e">
        <f t="shared" si="104"/>
        <v>#DIV/0!</v>
      </c>
      <c r="J409" s="152"/>
      <c r="K409" s="162" t="e">
        <f t="shared" si="105"/>
        <v>#DIV/0!</v>
      </c>
      <c r="L409" s="153"/>
      <c r="M409" s="163" t="e">
        <f t="shared" si="106"/>
        <v>#DIV/0!</v>
      </c>
      <c r="N409" s="153"/>
      <c r="O409" s="152"/>
      <c r="P409" s="154"/>
      <c r="Q409" s="253"/>
      <c r="R409" s="152"/>
      <c r="S409" s="154"/>
      <c r="T409" s="152"/>
      <c r="U409" s="152"/>
      <c r="V409" s="152"/>
      <c r="W409" s="158"/>
      <c r="X409" s="158"/>
    </row>
    <row r="410" spans="2:24">
      <c r="B410" s="811"/>
      <c r="C410" s="814"/>
      <c r="D410" s="161">
        <v>4</v>
      </c>
      <c r="E410" s="152"/>
      <c r="F410" s="153"/>
      <c r="G410" s="152"/>
      <c r="H410" s="152"/>
      <c r="I410" s="162" t="e">
        <f t="shared" si="104"/>
        <v>#DIV/0!</v>
      </c>
      <c r="J410" s="152"/>
      <c r="K410" s="162" t="e">
        <f t="shared" si="105"/>
        <v>#DIV/0!</v>
      </c>
      <c r="L410" s="153"/>
      <c r="M410" s="163" t="e">
        <f t="shared" si="106"/>
        <v>#DIV/0!</v>
      </c>
      <c r="N410" s="153"/>
      <c r="O410" s="152"/>
      <c r="P410" s="154"/>
      <c r="Q410" s="253"/>
      <c r="R410" s="152"/>
      <c r="S410" s="154"/>
      <c r="T410" s="152"/>
      <c r="U410" s="152"/>
      <c r="V410" s="152"/>
      <c r="W410" s="158"/>
      <c r="X410" s="158"/>
    </row>
    <row r="411" spans="2:24">
      <c r="B411" s="811"/>
      <c r="C411" s="814"/>
      <c r="D411" s="161">
        <v>5</v>
      </c>
      <c r="E411" s="152"/>
      <c r="F411" s="153"/>
      <c r="G411" s="152"/>
      <c r="H411" s="152"/>
      <c r="I411" s="162" t="e">
        <f t="shared" si="104"/>
        <v>#DIV/0!</v>
      </c>
      <c r="J411" s="152"/>
      <c r="K411" s="162" t="e">
        <f t="shared" si="105"/>
        <v>#DIV/0!</v>
      </c>
      <c r="L411" s="153"/>
      <c r="M411" s="163" t="e">
        <f t="shared" si="106"/>
        <v>#DIV/0!</v>
      </c>
      <c r="N411" s="153"/>
      <c r="O411" s="152"/>
      <c r="P411" s="154"/>
      <c r="Q411" s="253"/>
      <c r="R411" s="152"/>
      <c r="S411" s="154"/>
      <c r="T411" s="152"/>
      <c r="U411" s="152"/>
      <c r="V411" s="152"/>
      <c r="W411" s="158"/>
      <c r="X411" s="158"/>
    </row>
    <row r="412" spans="2:24">
      <c r="B412" s="811"/>
      <c r="C412" s="814"/>
      <c r="D412" s="161">
        <v>6</v>
      </c>
      <c r="E412" s="152"/>
      <c r="F412" s="153"/>
      <c r="G412" s="152"/>
      <c r="H412" s="152"/>
      <c r="I412" s="162" t="e">
        <f t="shared" si="104"/>
        <v>#DIV/0!</v>
      </c>
      <c r="J412" s="152"/>
      <c r="K412" s="162" t="e">
        <f t="shared" si="105"/>
        <v>#DIV/0!</v>
      </c>
      <c r="L412" s="153"/>
      <c r="M412" s="163" t="e">
        <f t="shared" si="106"/>
        <v>#DIV/0!</v>
      </c>
      <c r="N412" s="153"/>
      <c r="O412" s="152"/>
      <c r="P412" s="154"/>
      <c r="Q412" s="253"/>
      <c r="R412" s="152"/>
      <c r="S412" s="154"/>
      <c r="T412" s="152"/>
      <c r="U412" s="152"/>
      <c r="V412" s="152"/>
      <c r="W412" s="158"/>
      <c r="X412" s="158"/>
    </row>
    <row r="413" spans="2:24">
      <c r="B413" s="811"/>
      <c r="C413" s="814"/>
      <c r="D413" s="161">
        <v>7</v>
      </c>
      <c r="E413" s="152"/>
      <c r="F413" s="153"/>
      <c r="G413" s="152"/>
      <c r="H413" s="152"/>
      <c r="I413" s="162" t="e">
        <f t="shared" si="104"/>
        <v>#DIV/0!</v>
      </c>
      <c r="J413" s="152"/>
      <c r="K413" s="162" t="e">
        <f t="shared" si="105"/>
        <v>#DIV/0!</v>
      </c>
      <c r="L413" s="153"/>
      <c r="M413" s="163" t="e">
        <f t="shared" si="106"/>
        <v>#DIV/0!</v>
      </c>
      <c r="N413" s="153"/>
      <c r="O413" s="152"/>
      <c r="P413" s="154"/>
      <c r="Q413" s="253"/>
      <c r="R413" s="152"/>
      <c r="S413" s="154"/>
      <c r="T413" s="152"/>
      <c r="U413" s="152"/>
      <c r="V413" s="152"/>
      <c r="W413" s="158"/>
      <c r="X413" s="158"/>
    </row>
    <row r="414" spans="2:24">
      <c r="B414" s="811"/>
      <c r="C414" s="814"/>
      <c r="D414" s="161">
        <v>8</v>
      </c>
      <c r="E414" s="152"/>
      <c r="F414" s="153"/>
      <c r="G414" s="152"/>
      <c r="H414" s="152"/>
      <c r="I414" s="162" t="e">
        <f t="shared" si="104"/>
        <v>#DIV/0!</v>
      </c>
      <c r="J414" s="152"/>
      <c r="K414" s="162" t="e">
        <f t="shared" si="105"/>
        <v>#DIV/0!</v>
      </c>
      <c r="L414" s="153"/>
      <c r="M414" s="163" t="e">
        <f t="shared" si="106"/>
        <v>#DIV/0!</v>
      </c>
      <c r="N414" s="153"/>
      <c r="O414" s="152"/>
      <c r="P414" s="154"/>
      <c r="Q414" s="253"/>
      <c r="R414" s="152"/>
      <c r="S414" s="154"/>
      <c r="T414" s="152"/>
      <c r="U414" s="152"/>
      <c r="V414" s="152"/>
      <c r="W414" s="158"/>
      <c r="X414" s="158"/>
    </row>
    <row r="415" spans="2:24">
      <c r="B415" s="811"/>
      <c r="C415" s="814"/>
      <c r="D415" s="161">
        <v>9</v>
      </c>
      <c r="E415" s="152"/>
      <c r="F415" s="153"/>
      <c r="G415" s="152"/>
      <c r="H415" s="152"/>
      <c r="I415" s="162" t="e">
        <f t="shared" si="104"/>
        <v>#DIV/0!</v>
      </c>
      <c r="J415" s="152"/>
      <c r="K415" s="162" t="e">
        <f t="shared" si="105"/>
        <v>#DIV/0!</v>
      </c>
      <c r="L415" s="153"/>
      <c r="M415" s="163" t="e">
        <f t="shared" si="106"/>
        <v>#DIV/0!</v>
      </c>
      <c r="N415" s="153"/>
      <c r="O415" s="152"/>
      <c r="P415" s="154"/>
      <c r="Q415" s="253"/>
      <c r="R415" s="152"/>
      <c r="S415" s="154"/>
      <c r="T415" s="152"/>
      <c r="U415" s="152"/>
      <c r="V415" s="152"/>
      <c r="W415" s="158"/>
      <c r="X415" s="158"/>
    </row>
    <row r="416" spans="2:24">
      <c r="B416" s="812"/>
      <c r="C416" s="815"/>
      <c r="D416" s="161">
        <v>10</v>
      </c>
      <c r="E416" s="152"/>
      <c r="F416" s="153"/>
      <c r="G416" s="152"/>
      <c r="H416" s="152"/>
      <c r="I416" s="162" t="e">
        <f t="shared" si="104"/>
        <v>#DIV/0!</v>
      </c>
      <c r="J416" s="152"/>
      <c r="K416" s="162" t="e">
        <f t="shared" si="105"/>
        <v>#DIV/0!</v>
      </c>
      <c r="L416" s="153"/>
      <c r="M416" s="163" t="e">
        <f t="shared" si="106"/>
        <v>#DIV/0!</v>
      </c>
      <c r="N416" s="153"/>
      <c r="O416" s="152"/>
      <c r="P416" s="154"/>
      <c r="Q416" s="253"/>
      <c r="R416" s="152"/>
      <c r="S416" s="154"/>
      <c r="T416" s="152"/>
      <c r="U416" s="152"/>
      <c r="V416" s="152"/>
      <c r="W416" s="158"/>
      <c r="X416" s="158"/>
    </row>
    <row r="417" spans="2:24">
      <c r="B417" s="810">
        <f t="shared" si="98"/>
        <v>45999</v>
      </c>
      <c r="C417" s="813" t="str">
        <f t="shared" ref="C417" si="108">CHOOSE(WEEKDAY(B417,2),"一","二","三","四","五","六","日")</f>
        <v>一</v>
      </c>
      <c r="D417" s="161">
        <v>1</v>
      </c>
      <c r="E417" s="152"/>
      <c r="F417" s="153"/>
      <c r="G417" s="152"/>
      <c r="H417" s="152"/>
      <c r="I417" s="162" t="e">
        <f t="shared" si="104"/>
        <v>#DIV/0!</v>
      </c>
      <c r="J417" s="152"/>
      <c r="K417" s="162" t="e">
        <f t="shared" si="105"/>
        <v>#DIV/0!</v>
      </c>
      <c r="L417" s="153"/>
      <c r="M417" s="163" t="e">
        <f t="shared" si="106"/>
        <v>#DIV/0!</v>
      </c>
      <c r="N417" s="153"/>
      <c r="O417" s="152"/>
      <c r="P417" s="154"/>
      <c r="Q417" s="253"/>
      <c r="R417" s="152"/>
      <c r="S417" s="154"/>
      <c r="T417" s="152"/>
      <c r="U417" s="152"/>
      <c r="V417" s="152"/>
      <c r="W417" s="158"/>
      <c r="X417" s="158"/>
    </row>
    <row r="418" spans="2:24">
      <c r="B418" s="811"/>
      <c r="C418" s="814"/>
      <c r="D418" s="161">
        <v>2</v>
      </c>
      <c r="E418" s="152"/>
      <c r="F418" s="153"/>
      <c r="G418" s="152"/>
      <c r="H418" s="152"/>
      <c r="I418" s="162" t="e">
        <f t="shared" si="104"/>
        <v>#DIV/0!</v>
      </c>
      <c r="J418" s="152"/>
      <c r="K418" s="162" t="e">
        <f t="shared" si="105"/>
        <v>#DIV/0!</v>
      </c>
      <c r="L418" s="153"/>
      <c r="M418" s="163" t="e">
        <f t="shared" si="106"/>
        <v>#DIV/0!</v>
      </c>
      <c r="N418" s="153"/>
      <c r="O418" s="152"/>
      <c r="P418" s="154"/>
      <c r="Q418" s="253"/>
      <c r="R418" s="152"/>
      <c r="S418" s="154"/>
      <c r="T418" s="152"/>
      <c r="U418" s="152"/>
      <c r="V418" s="152"/>
      <c r="W418" s="158"/>
      <c r="X418" s="158"/>
    </row>
    <row r="419" spans="2:24">
      <c r="B419" s="811"/>
      <c r="C419" s="814"/>
      <c r="D419" s="161">
        <v>3</v>
      </c>
      <c r="E419" s="152"/>
      <c r="F419" s="153"/>
      <c r="G419" s="152"/>
      <c r="H419" s="152"/>
      <c r="I419" s="162" t="e">
        <f t="shared" si="104"/>
        <v>#DIV/0!</v>
      </c>
      <c r="J419" s="152"/>
      <c r="K419" s="162" t="e">
        <f t="shared" si="105"/>
        <v>#DIV/0!</v>
      </c>
      <c r="L419" s="153"/>
      <c r="M419" s="163" t="e">
        <f t="shared" si="106"/>
        <v>#DIV/0!</v>
      </c>
      <c r="N419" s="153"/>
      <c r="O419" s="152"/>
      <c r="P419" s="154"/>
      <c r="Q419" s="253"/>
      <c r="R419" s="152"/>
      <c r="S419" s="154"/>
      <c r="T419" s="152"/>
      <c r="U419" s="152"/>
      <c r="V419" s="152"/>
      <c r="W419" s="158"/>
      <c r="X419" s="158"/>
    </row>
    <row r="420" spans="2:24">
      <c r="B420" s="811"/>
      <c r="C420" s="814"/>
      <c r="D420" s="161">
        <v>4</v>
      </c>
      <c r="E420" s="152"/>
      <c r="F420" s="153"/>
      <c r="G420" s="152"/>
      <c r="H420" s="152"/>
      <c r="I420" s="162" t="e">
        <f t="shared" si="104"/>
        <v>#DIV/0!</v>
      </c>
      <c r="J420" s="152"/>
      <c r="K420" s="162" t="e">
        <f t="shared" si="105"/>
        <v>#DIV/0!</v>
      </c>
      <c r="L420" s="153"/>
      <c r="M420" s="163" t="e">
        <f t="shared" si="106"/>
        <v>#DIV/0!</v>
      </c>
      <c r="N420" s="153"/>
      <c r="O420" s="152"/>
      <c r="P420" s="154"/>
      <c r="Q420" s="253"/>
      <c r="R420" s="152"/>
      <c r="S420" s="154"/>
      <c r="T420" s="152"/>
      <c r="U420" s="152"/>
      <c r="V420" s="152"/>
      <c r="W420" s="158"/>
      <c r="X420" s="158"/>
    </row>
    <row r="421" spans="2:24">
      <c r="B421" s="811"/>
      <c r="C421" s="814"/>
      <c r="D421" s="161">
        <v>5</v>
      </c>
      <c r="E421" s="152"/>
      <c r="F421" s="153"/>
      <c r="G421" s="152"/>
      <c r="H421" s="152"/>
      <c r="I421" s="162" t="e">
        <f t="shared" si="104"/>
        <v>#DIV/0!</v>
      </c>
      <c r="J421" s="152"/>
      <c r="K421" s="162" t="e">
        <f t="shared" si="105"/>
        <v>#DIV/0!</v>
      </c>
      <c r="L421" s="153"/>
      <c r="M421" s="163" t="e">
        <f t="shared" si="106"/>
        <v>#DIV/0!</v>
      </c>
      <c r="N421" s="153"/>
      <c r="O421" s="152"/>
      <c r="P421" s="154"/>
      <c r="Q421" s="253"/>
      <c r="R421" s="152"/>
      <c r="S421" s="154"/>
      <c r="T421" s="152"/>
      <c r="U421" s="152"/>
      <c r="V421" s="152"/>
      <c r="W421" s="158"/>
      <c r="X421" s="158"/>
    </row>
    <row r="422" spans="2:24">
      <c r="B422" s="811"/>
      <c r="C422" s="814"/>
      <c r="D422" s="161">
        <v>6</v>
      </c>
      <c r="E422" s="152"/>
      <c r="F422" s="153"/>
      <c r="G422" s="152"/>
      <c r="H422" s="152"/>
      <c r="I422" s="162" t="e">
        <f t="shared" si="104"/>
        <v>#DIV/0!</v>
      </c>
      <c r="J422" s="152"/>
      <c r="K422" s="162" t="e">
        <f t="shared" si="105"/>
        <v>#DIV/0!</v>
      </c>
      <c r="L422" s="153"/>
      <c r="M422" s="163" t="e">
        <f t="shared" si="106"/>
        <v>#DIV/0!</v>
      </c>
      <c r="N422" s="153"/>
      <c r="O422" s="152"/>
      <c r="P422" s="154"/>
      <c r="Q422" s="253"/>
      <c r="R422" s="152"/>
      <c r="S422" s="154"/>
      <c r="T422" s="152"/>
      <c r="U422" s="152"/>
      <c r="V422" s="152"/>
      <c r="W422" s="158"/>
      <c r="X422" s="158"/>
    </row>
    <row r="423" spans="2:24">
      <c r="B423" s="811"/>
      <c r="C423" s="814"/>
      <c r="D423" s="161">
        <v>7</v>
      </c>
      <c r="E423" s="152"/>
      <c r="F423" s="153"/>
      <c r="G423" s="152"/>
      <c r="H423" s="152"/>
      <c r="I423" s="162" t="e">
        <f t="shared" si="104"/>
        <v>#DIV/0!</v>
      </c>
      <c r="J423" s="152"/>
      <c r="K423" s="162" t="e">
        <f t="shared" si="105"/>
        <v>#DIV/0!</v>
      </c>
      <c r="L423" s="153"/>
      <c r="M423" s="163" t="e">
        <f t="shared" si="106"/>
        <v>#DIV/0!</v>
      </c>
      <c r="N423" s="153"/>
      <c r="O423" s="152"/>
      <c r="P423" s="154"/>
      <c r="Q423" s="253"/>
      <c r="R423" s="152"/>
      <c r="S423" s="154"/>
      <c r="T423" s="152"/>
      <c r="U423" s="152"/>
      <c r="V423" s="152"/>
      <c r="W423" s="158"/>
      <c r="X423" s="158"/>
    </row>
    <row r="424" spans="2:24">
      <c r="B424" s="811"/>
      <c r="C424" s="814"/>
      <c r="D424" s="161">
        <v>8</v>
      </c>
      <c r="E424" s="152"/>
      <c r="F424" s="153"/>
      <c r="G424" s="152"/>
      <c r="H424" s="152"/>
      <c r="I424" s="162" t="e">
        <f t="shared" si="104"/>
        <v>#DIV/0!</v>
      </c>
      <c r="J424" s="152"/>
      <c r="K424" s="162" t="e">
        <f t="shared" si="105"/>
        <v>#DIV/0!</v>
      </c>
      <c r="L424" s="153"/>
      <c r="M424" s="163" t="e">
        <f t="shared" si="106"/>
        <v>#DIV/0!</v>
      </c>
      <c r="N424" s="153"/>
      <c r="O424" s="152"/>
      <c r="P424" s="154"/>
      <c r="Q424" s="253"/>
      <c r="R424" s="152"/>
      <c r="S424" s="154"/>
      <c r="T424" s="152"/>
      <c r="U424" s="152"/>
      <c r="V424" s="152"/>
      <c r="W424" s="158"/>
      <c r="X424" s="158"/>
    </row>
    <row r="425" spans="2:24">
      <c r="B425" s="811"/>
      <c r="C425" s="814"/>
      <c r="D425" s="161">
        <v>9</v>
      </c>
      <c r="E425" s="152"/>
      <c r="F425" s="153"/>
      <c r="G425" s="152"/>
      <c r="H425" s="152"/>
      <c r="I425" s="162" t="e">
        <f t="shared" si="104"/>
        <v>#DIV/0!</v>
      </c>
      <c r="J425" s="152"/>
      <c r="K425" s="162" t="e">
        <f t="shared" si="105"/>
        <v>#DIV/0!</v>
      </c>
      <c r="L425" s="153"/>
      <c r="M425" s="163" t="e">
        <f t="shared" si="106"/>
        <v>#DIV/0!</v>
      </c>
      <c r="N425" s="153"/>
      <c r="O425" s="152"/>
      <c r="P425" s="154"/>
      <c r="Q425" s="253"/>
      <c r="R425" s="152"/>
      <c r="S425" s="154"/>
      <c r="T425" s="152"/>
      <c r="U425" s="152"/>
      <c r="V425" s="152"/>
      <c r="W425" s="158"/>
      <c r="X425" s="158"/>
    </row>
    <row r="426" spans="2:24">
      <c r="B426" s="812"/>
      <c r="C426" s="815"/>
      <c r="D426" s="161">
        <v>10</v>
      </c>
      <c r="E426" s="152"/>
      <c r="F426" s="153"/>
      <c r="G426" s="152"/>
      <c r="H426" s="152"/>
      <c r="I426" s="162" t="e">
        <f t="shared" si="104"/>
        <v>#DIV/0!</v>
      </c>
      <c r="J426" s="152"/>
      <c r="K426" s="162" t="e">
        <f t="shared" si="105"/>
        <v>#DIV/0!</v>
      </c>
      <c r="L426" s="153"/>
      <c r="M426" s="163" t="e">
        <f t="shared" si="106"/>
        <v>#DIV/0!</v>
      </c>
      <c r="N426" s="153"/>
      <c r="O426" s="152"/>
      <c r="P426" s="154"/>
      <c r="Q426" s="253"/>
      <c r="R426" s="152"/>
      <c r="S426" s="154"/>
      <c r="T426" s="152"/>
      <c r="U426" s="152"/>
      <c r="V426" s="152"/>
      <c r="W426" s="158"/>
      <c r="X426" s="158"/>
    </row>
    <row r="427" spans="2:24">
      <c r="B427" s="810">
        <f t="shared" si="98"/>
        <v>46000</v>
      </c>
      <c r="C427" s="813" t="str">
        <f t="shared" ref="C427" si="109">CHOOSE(WEEKDAY(B427,2),"一","二","三","四","五","六","日")</f>
        <v>二</v>
      </c>
      <c r="D427" s="161">
        <v>1</v>
      </c>
      <c r="E427" s="152"/>
      <c r="F427" s="153"/>
      <c r="G427" s="152"/>
      <c r="H427" s="152"/>
      <c r="I427" s="162" t="e">
        <f t="shared" si="104"/>
        <v>#DIV/0!</v>
      </c>
      <c r="J427" s="152"/>
      <c r="K427" s="162" t="e">
        <f t="shared" si="105"/>
        <v>#DIV/0!</v>
      </c>
      <c r="L427" s="153"/>
      <c r="M427" s="163" t="e">
        <f t="shared" si="106"/>
        <v>#DIV/0!</v>
      </c>
      <c r="N427" s="153"/>
      <c r="O427" s="152"/>
      <c r="P427" s="154"/>
      <c r="Q427" s="253"/>
      <c r="R427" s="152"/>
      <c r="S427" s="154"/>
      <c r="T427" s="152"/>
      <c r="U427" s="152"/>
      <c r="V427" s="152"/>
      <c r="W427" s="158"/>
      <c r="X427" s="158"/>
    </row>
    <row r="428" spans="2:24">
      <c r="B428" s="811"/>
      <c r="C428" s="814"/>
      <c r="D428" s="161">
        <v>2</v>
      </c>
      <c r="E428" s="152"/>
      <c r="F428" s="153"/>
      <c r="G428" s="152"/>
      <c r="H428" s="152"/>
      <c r="I428" s="162" t="e">
        <f t="shared" si="104"/>
        <v>#DIV/0!</v>
      </c>
      <c r="J428" s="152"/>
      <c r="K428" s="162" t="e">
        <f t="shared" si="105"/>
        <v>#DIV/0!</v>
      </c>
      <c r="L428" s="153"/>
      <c r="M428" s="163" t="e">
        <f t="shared" si="106"/>
        <v>#DIV/0!</v>
      </c>
      <c r="N428" s="153"/>
      <c r="O428" s="152"/>
      <c r="P428" s="154"/>
      <c r="Q428" s="253"/>
      <c r="R428" s="152"/>
      <c r="S428" s="154"/>
      <c r="T428" s="152"/>
      <c r="U428" s="152"/>
      <c r="V428" s="152"/>
      <c r="W428" s="158"/>
      <c r="X428" s="158"/>
    </row>
    <row r="429" spans="2:24">
      <c r="B429" s="811"/>
      <c r="C429" s="814"/>
      <c r="D429" s="161">
        <v>3</v>
      </c>
      <c r="E429" s="152"/>
      <c r="F429" s="153"/>
      <c r="G429" s="152"/>
      <c r="H429" s="152"/>
      <c r="I429" s="162" t="e">
        <f t="shared" si="104"/>
        <v>#DIV/0!</v>
      </c>
      <c r="J429" s="152"/>
      <c r="K429" s="162" t="e">
        <f t="shared" si="105"/>
        <v>#DIV/0!</v>
      </c>
      <c r="L429" s="153"/>
      <c r="M429" s="163" t="e">
        <f t="shared" si="106"/>
        <v>#DIV/0!</v>
      </c>
      <c r="N429" s="153"/>
      <c r="O429" s="152"/>
      <c r="P429" s="154"/>
      <c r="Q429" s="253"/>
      <c r="R429" s="152"/>
      <c r="S429" s="154"/>
      <c r="T429" s="152"/>
      <c r="U429" s="152"/>
      <c r="V429" s="152"/>
      <c r="W429" s="158"/>
      <c r="X429" s="158"/>
    </row>
    <row r="430" spans="2:24">
      <c r="B430" s="811"/>
      <c r="C430" s="814"/>
      <c r="D430" s="161">
        <v>4</v>
      </c>
      <c r="E430" s="152"/>
      <c r="F430" s="153"/>
      <c r="G430" s="152"/>
      <c r="H430" s="152"/>
      <c r="I430" s="162" t="e">
        <f t="shared" si="104"/>
        <v>#DIV/0!</v>
      </c>
      <c r="J430" s="152"/>
      <c r="K430" s="162" t="e">
        <f t="shared" si="105"/>
        <v>#DIV/0!</v>
      </c>
      <c r="L430" s="153"/>
      <c r="M430" s="163" t="e">
        <f t="shared" si="106"/>
        <v>#DIV/0!</v>
      </c>
      <c r="N430" s="153"/>
      <c r="O430" s="152"/>
      <c r="P430" s="154"/>
      <c r="Q430" s="253"/>
      <c r="R430" s="152"/>
      <c r="S430" s="154"/>
      <c r="T430" s="152"/>
      <c r="U430" s="152"/>
      <c r="V430" s="152"/>
      <c r="W430" s="158"/>
      <c r="X430" s="158"/>
    </row>
    <row r="431" spans="2:24">
      <c r="B431" s="811"/>
      <c r="C431" s="814"/>
      <c r="D431" s="161">
        <v>5</v>
      </c>
      <c r="E431" s="152"/>
      <c r="F431" s="153"/>
      <c r="G431" s="152"/>
      <c r="H431" s="152"/>
      <c r="I431" s="162" t="e">
        <f t="shared" si="104"/>
        <v>#DIV/0!</v>
      </c>
      <c r="J431" s="152"/>
      <c r="K431" s="162" t="e">
        <f t="shared" si="105"/>
        <v>#DIV/0!</v>
      </c>
      <c r="L431" s="153"/>
      <c r="M431" s="163" t="e">
        <f t="shared" si="106"/>
        <v>#DIV/0!</v>
      </c>
      <c r="N431" s="153"/>
      <c r="O431" s="152"/>
      <c r="P431" s="154"/>
      <c r="Q431" s="253"/>
      <c r="R431" s="152"/>
      <c r="S431" s="154"/>
      <c r="T431" s="152"/>
      <c r="U431" s="152"/>
      <c r="V431" s="152"/>
      <c r="W431" s="158"/>
      <c r="X431" s="158"/>
    </row>
    <row r="432" spans="2:24">
      <c r="B432" s="811"/>
      <c r="C432" s="814"/>
      <c r="D432" s="161">
        <v>6</v>
      </c>
      <c r="E432" s="152"/>
      <c r="F432" s="153"/>
      <c r="G432" s="152"/>
      <c r="H432" s="152"/>
      <c r="I432" s="162" t="e">
        <f t="shared" si="104"/>
        <v>#DIV/0!</v>
      </c>
      <c r="J432" s="152"/>
      <c r="K432" s="162" t="e">
        <f t="shared" si="105"/>
        <v>#DIV/0!</v>
      </c>
      <c r="L432" s="153"/>
      <c r="M432" s="163" t="e">
        <f t="shared" si="106"/>
        <v>#DIV/0!</v>
      </c>
      <c r="N432" s="153"/>
      <c r="O432" s="152"/>
      <c r="P432" s="154"/>
      <c r="Q432" s="253"/>
      <c r="R432" s="152"/>
      <c r="S432" s="154"/>
      <c r="T432" s="152"/>
      <c r="U432" s="152"/>
      <c r="V432" s="152"/>
      <c r="W432" s="158"/>
      <c r="X432" s="158"/>
    </row>
    <row r="433" spans="2:24">
      <c r="B433" s="811"/>
      <c r="C433" s="814"/>
      <c r="D433" s="161">
        <v>7</v>
      </c>
      <c r="E433" s="152"/>
      <c r="F433" s="153"/>
      <c r="G433" s="152"/>
      <c r="H433" s="152"/>
      <c r="I433" s="162" t="e">
        <f t="shared" si="104"/>
        <v>#DIV/0!</v>
      </c>
      <c r="J433" s="152"/>
      <c r="K433" s="162" t="e">
        <f t="shared" si="105"/>
        <v>#DIV/0!</v>
      </c>
      <c r="L433" s="153"/>
      <c r="M433" s="163" t="e">
        <f t="shared" si="106"/>
        <v>#DIV/0!</v>
      </c>
      <c r="N433" s="153"/>
      <c r="O433" s="152"/>
      <c r="P433" s="154"/>
      <c r="Q433" s="253"/>
      <c r="R433" s="152"/>
      <c r="S433" s="154"/>
      <c r="T433" s="152"/>
      <c r="U433" s="152"/>
      <c r="V433" s="152"/>
      <c r="W433" s="158"/>
      <c r="X433" s="158"/>
    </row>
    <row r="434" spans="2:24">
      <c r="B434" s="811"/>
      <c r="C434" s="814"/>
      <c r="D434" s="161">
        <v>8</v>
      </c>
      <c r="E434" s="152"/>
      <c r="F434" s="153"/>
      <c r="G434" s="152"/>
      <c r="H434" s="152"/>
      <c r="I434" s="162" t="e">
        <f t="shared" si="104"/>
        <v>#DIV/0!</v>
      </c>
      <c r="J434" s="152"/>
      <c r="K434" s="162" t="e">
        <f t="shared" si="105"/>
        <v>#DIV/0!</v>
      </c>
      <c r="L434" s="153"/>
      <c r="M434" s="163" t="e">
        <f t="shared" si="106"/>
        <v>#DIV/0!</v>
      </c>
      <c r="N434" s="153"/>
      <c r="O434" s="152"/>
      <c r="P434" s="154"/>
      <c r="Q434" s="253"/>
      <c r="R434" s="152"/>
      <c r="S434" s="154"/>
      <c r="T434" s="152"/>
      <c r="U434" s="152"/>
      <c r="V434" s="152"/>
      <c r="W434" s="158"/>
      <c r="X434" s="158"/>
    </row>
    <row r="435" spans="2:24">
      <c r="B435" s="811"/>
      <c r="C435" s="814"/>
      <c r="D435" s="161">
        <v>9</v>
      </c>
      <c r="E435" s="152"/>
      <c r="F435" s="153"/>
      <c r="G435" s="152"/>
      <c r="H435" s="152"/>
      <c r="I435" s="162" t="e">
        <f t="shared" si="104"/>
        <v>#DIV/0!</v>
      </c>
      <c r="J435" s="152"/>
      <c r="K435" s="162" t="e">
        <f t="shared" si="105"/>
        <v>#DIV/0!</v>
      </c>
      <c r="L435" s="153"/>
      <c r="M435" s="163" t="e">
        <f t="shared" si="106"/>
        <v>#DIV/0!</v>
      </c>
      <c r="N435" s="153"/>
      <c r="O435" s="152"/>
      <c r="P435" s="154"/>
      <c r="Q435" s="253"/>
      <c r="R435" s="152"/>
      <c r="S435" s="154"/>
      <c r="T435" s="152"/>
      <c r="U435" s="152"/>
      <c r="V435" s="152"/>
      <c r="W435" s="158"/>
      <c r="X435" s="158"/>
    </row>
    <row r="436" spans="2:24">
      <c r="B436" s="812"/>
      <c r="C436" s="815"/>
      <c r="D436" s="161">
        <v>10</v>
      </c>
      <c r="E436" s="152"/>
      <c r="F436" s="153"/>
      <c r="G436" s="152"/>
      <c r="H436" s="152"/>
      <c r="I436" s="162" t="e">
        <f t="shared" si="104"/>
        <v>#DIV/0!</v>
      </c>
      <c r="J436" s="152"/>
      <c r="K436" s="162" t="e">
        <f t="shared" si="105"/>
        <v>#DIV/0!</v>
      </c>
      <c r="L436" s="153"/>
      <c r="M436" s="163" t="e">
        <f t="shared" si="106"/>
        <v>#DIV/0!</v>
      </c>
      <c r="N436" s="153"/>
      <c r="O436" s="152"/>
      <c r="P436" s="154"/>
      <c r="Q436" s="253"/>
      <c r="R436" s="152"/>
      <c r="S436" s="154"/>
      <c r="T436" s="152"/>
      <c r="U436" s="152"/>
      <c r="V436" s="152"/>
      <c r="W436" s="158"/>
      <c r="X436" s="158"/>
    </row>
    <row r="437" spans="2:24">
      <c r="B437" s="810">
        <f t="shared" si="98"/>
        <v>46001</v>
      </c>
      <c r="C437" s="813" t="str">
        <f t="shared" ref="C437" si="110">CHOOSE(WEEKDAY(B437,2),"一","二","三","四","五","六","日")</f>
        <v>三</v>
      </c>
      <c r="D437" s="161">
        <v>1</v>
      </c>
      <c r="E437" s="152"/>
      <c r="F437" s="153"/>
      <c r="G437" s="152"/>
      <c r="H437" s="152"/>
      <c r="I437" s="162" t="e">
        <f t="shared" si="104"/>
        <v>#DIV/0!</v>
      </c>
      <c r="J437" s="152"/>
      <c r="K437" s="162" t="e">
        <f t="shared" si="105"/>
        <v>#DIV/0!</v>
      </c>
      <c r="L437" s="153"/>
      <c r="M437" s="163" t="e">
        <f t="shared" si="106"/>
        <v>#DIV/0!</v>
      </c>
      <c r="N437" s="153"/>
      <c r="O437" s="152"/>
      <c r="P437" s="154"/>
      <c r="Q437" s="253"/>
      <c r="R437" s="152"/>
      <c r="S437" s="154"/>
      <c r="T437" s="152"/>
      <c r="U437" s="152"/>
      <c r="V437" s="152"/>
      <c r="W437" s="158"/>
      <c r="X437" s="158"/>
    </row>
    <row r="438" spans="2:24">
      <c r="B438" s="811"/>
      <c r="C438" s="814"/>
      <c r="D438" s="161">
        <v>2</v>
      </c>
      <c r="E438" s="152"/>
      <c r="F438" s="153"/>
      <c r="G438" s="152"/>
      <c r="H438" s="152"/>
      <c r="I438" s="162" t="e">
        <f t="shared" si="104"/>
        <v>#DIV/0!</v>
      </c>
      <c r="J438" s="152"/>
      <c r="K438" s="162" t="e">
        <f t="shared" si="105"/>
        <v>#DIV/0!</v>
      </c>
      <c r="L438" s="153"/>
      <c r="M438" s="163" t="e">
        <f t="shared" si="106"/>
        <v>#DIV/0!</v>
      </c>
      <c r="N438" s="153"/>
      <c r="O438" s="152"/>
      <c r="P438" s="154"/>
      <c r="Q438" s="253"/>
      <c r="R438" s="152"/>
      <c r="S438" s="154"/>
      <c r="T438" s="152"/>
      <c r="U438" s="152"/>
      <c r="V438" s="152"/>
      <c r="W438" s="158"/>
      <c r="X438" s="158"/>
    </row>
    <row r="439" spans="2:24">
      <c r="B439" s="811"/>
      <c r="C439" s="814"/>
      <c r="D439" s="161">
        <v>3</v>
      </c>
      <c r="E439" s="152"/>
      <c r="F439" s="153"/>
      <c r="G439" s="152"/>
      <c r="H439" s="152"/>
      <c r="I439" s="162" t="e">
        <f t="shared" si="104"/>
        <v>#DIV/0!</v>
      </c>
      <c r="J439" s="152"/>
      <c r="K439" s="162" t="e">
        <f t="shared" si="105"/>
        <v>#DIV/0!</v>
      </c>
      <c r="L439" s="153"/>
      <c r="M439" s="163" t="e">
        <f t="shared" si="106"/>
        <v>#DIV/0!</v>
      </c>
      <c r="N439" s="153"/>
      <c r="O439" s="152"/>
      <c r="P439" s="154"/>
      <c r="Q439" s="253"/>
      <c r="R439" s="152"/>
      <c r="S439" s="154"/>
      <c r="T439" s="152"/>
      <c r="U439" s="152"/>
      <c r="V439" s="152"/>
      <c r="W439" s="158"/>
      <c r="X439" s="158"/>
    </row>
    <row r="440" spans="2:24">
      <c r="B440" s="811"/>
      <c r="C440" s="814"/>
      <c r="D440" s="161">
        <v>4</v>
      </c>
      <c r="E440" s="152"/>
      <c r="F440" s="153"/>
      <c r="G440" s="152"/>
      <c r="H440" s="152"/>
      <c r="I440" s="162" t="e">
        <f t="shared" si="104"/>
        <v>#DIV/0!</v>
      </c>
      <c r="J440" s="152"/>
      <c r="K440" s="162" t="e">
        <f t="shared" si="105"/>
        <v>#DIV/0!</v>
      </c>
      <c r="L440" s="153"/>
      <c r="M440" s="163" t="e">
        <f t="shared" si="106"/>
        <v>#DIV/0!</v>
      </c>
      <c r="N440" s="153"/>
      <c r="O440" s="152"/>
      <c r="P440" s="154"/>
      <c r="Q440" s="253"/>
      <c r="R440" s="152"/>
      <c r="S440" s="154"/>
      <c r="T440" s="152"/>
      <c r="U440" s="152"/>
      <c r="V440" s="152"/>
      <c r="W440" s="158"/>
      <c r="X440" s="158"/>
    </row>
    <row r="441" spans="2:24">
      <c r="B441" s="811"/>
      <c r="C441" s="814"/>
      <c r="D441" s="161">
        <v>5</v>
      </c>
      <c r="E441" s="152"/>
      <c r="F441" s="153"/>
      <c r="G441" s="152"/>
      <c r="H441" s="152"/>
      <c r="I441" s="162" t="e">
        <f t="shared" si="104"/>
        <v>#DIV/0!</v>
      </c>
      <c r="J441" s="152"/>
      <c r="K441" s="162" t="e">
        <f t="shared" si="105"/>
        <v>#DIV/0!</v>
      </c>
      <c r="L441" s="153"/>
      <c r="M441" s="163" t="e">
        <f t="shared" si="106"/>
        <v>#DIV/0!</v>
      </c>
      <c r="N441" s="153"/>
      <c r="O441" s="152"/>
      <c r="P441" s="154"/>
      <c r="Q441" s="253"/>
      <c r="R441" s="152"/>
      <c r="S441" s="154"/>
      <c r="T441" s="152"/>
      <c r="U441" s="152"/>
      <c r="V441" s="152"/>
      <c r="W441" s="158"/>
      <c r="X441" s="158"/>
    </row>
    <row r="442" spans="2:24">
      <c r="B442" s="811"/>
      <c r="C442" s="814"/>
      <c r="D442" s="161">
        <v>6</v>
      </c>
      <c r="E442" s="152"/>
      <c r="F442" s="153"/>
      <c r="G442" s="152"/>
      <c r="H442" s="152"/>
      <c r="I442" s="162" t="e">
        <f t="shared" si="104"/>
        <v>#DIV/0!</v>
      </c>
      <c r="J442" s="152"/>
      <c r="K442" s="162" t="e">
        <f t="shared" si="105"/>
        <v>#DIV/0!</v>
      </c>
      <c r="L442" s="153"/>
      <c r="M442" s="163" t="e">
        <f t="shared" si="106"/>
        <v>#DIV/0!</v>
      </c>
      <c r="N442" s="153"/>
      <c r="O442" s="152"/>
      <c r="P442" s="154"/>
      <c r="Q442" s="253"/>
      <c r="R442" s="152"/>
      <c r="S442" s="154"/>
      <c r="T442" s="152"/>
      <c r="U442" s="152"/>
      <c r="V442" s="152"/>
      <c r="W442" s="158"/>
      <c r="X442" s="158"/>
    </row>
    <row r="443" spans="2:24">
      <c r="B443" s="811"/>
      <c r="C443" s="814"/>
      <c r="D443" s="161">
        <v>7</v>
      </c>
      <c r="E443" s="152"/>
      <c r="F443" s="153"/>
      <c r="G443" s="152"/>
      <c r="H443" s="152"/>
      <c r="I443" s="162" t="e">
        <f t="shared" si="104"/>
        <v>#DIV/0!</v>
      </c>
      <c r="J443" s="152"/>
      <c r="K443" s="162" t="e">
        <f t="shared" si="105"/>
        <v>#DIV/0!</v>
      </c>
      <c r="L443" s="153"/>
      <c r="M443" s="163" t="e">
        <f t="shared" si="106"/>
        <v>#DIV/0!</v>
      </c>
      <c r="N443" s="153"/>
      <c r="O443" s="152"/>
      <c r="P443" s="154"/>
      <c r="Q443" s="253"/>
      <c r="R443" s="152"/>
      <c r="S443" s="154"/>
      <c r="T443" s="152"/>
      <c r="U443" s="152"/>
      <c r="V443" s="152"/>
      <c r="W443" s="158"/>
      <c r="X443" s="158"/>
    </row>
    <row r="444" spans="2:24">
      <c r="B444" s="811"/>
      <c r="C444" s="814"/>
      <c r="D444" s="161">
        <v>8</v>
      </c>
      <c r="E444" s="152"/>
      <c r="F444" s="153"/>
      <c r="G444" s="152"/>
      <c r="H444" s="152"/>
      <c r="I444" s="162" t="e">
        <f t="shared" si="104"/>
        <v>#DIV/0!</v>
      </c>
      <c r="J444" s="152"/>
      <c r="K444" s="162" t="e">
        <f t="shared" si="105"/>
        <v>#DIV/0!</v>
      </c>
      <c r="L444" s="153"/>
      <c r="M444" s="163" t="e">
        <f t="shared" si="106"/>
        <v>#DIV/0!</v>
      </c>
      <c r="N444" s="153"/>
      <c r="O444" s="152"/>
      <c r="P444" s="154"/>
      <c r="Q444" s="253"/>
      <c r="R444" s="152"/>
      <c r="S444" s="154"/>
      <c r="T444" s="152"/>
      <c r="U444" s="152"/>
      <c r="V444" s="152"/>
      <c r="W444" s="158"/>
      <c r="X444" s="158"/>
    </row>
    <row r="445" spans="2:24">
      <c r="B445" s="811"/>
      <c r="C445" s="814"/>
      <c r="D445" s="161">
        <v>9</v>
      </c>
      <c r="E445" s="152"/>
      <c r="F445" s="153"/>
      <c r="G445" s="152"/>
      <c r="H445" s="152"/>
      <c r="I445" s="162" t="e">
        <f t="shared" ref="I445:I454" si="111">H445/G445</f>
        <v>#DIV/0!</v>
      </c>
      <c r="J445" s="152"/>
      <c r="K445" s="162" t="e">
        <f t="shared" ref="K445:K454" si="112">J445/G445</f>
        <v>#DIV/0!</v>
      </c>
      <c r="L445" s="153"/>
      <c r="M445" s="163" t="e">
        <f t="shared" ref="M445:M454" si="113">(H445+J445)/G445</f>
        <v>#DIV/0!</v>
      </c>
      <c r="N445" s="153"/>
      <c r="O445" s="152"/>
      <c r="P445" s="154"/>
      <c r="Q445" s="253"/>
      <c r="R445" s="152"/>
      <c r="S445" s="154"/>
      <c r="T445" s="152"/>
      <c r="U445" s="152"/>
      <c r="V445" s="152"/>
      <c r="W445" s="158"/>
      <c r="X445" s="158"/>
    </row>
    <row r="446" spans="2:24">
      <c r="B446" s="812"/>
      <c r="C446" s="815"/>
      <c r="D446" s="161">
        <v>10</v>
      </c>
      <c r="E446" s="152"/>
      <c r="F446" s="153"/>
      <c r="G446" s="152"/>
      <c r="H446" s="152"/>
      <c r="I446" s="162" t="e">
        <f t="shared" si="111"/>
        <v>#DIV/0!</v>
      </c>
      <c r="J446" s="152"/>
      <c r="K446" s="162" t="e">
        <f t="shared" si="112"/>
        <v>#DIV/0!</v>
      </c>
      <c r="L446" s="153"/>
      <c r="M446" s="163" t="e">
        <f t="shared" si="113"/>
        <v>#DIV/0!</v>
      </c>
      <c r="N446" s="153"/>
      <c r="O446" s="152"/>
      <c r="P446" s="154"/>
      <c r="Q446" s="253"/>
      <c r="R446" s="152"/>
      <c r="S446" s="154"/>
      <c r="T446" s="152"/>
      <c r="U446" s="152"/>
      <c r="V446" s="152"/>
      <c r="W446" s="158"/>
      <c r="X446" s="158"/>
    </row>
    <row r="447" spans="2:24">
      <c r="B447" s="810">
        <f t="shared" ref="B447" si="114">B437+1</f>
        <v>46002</v>
      </c>
      <c r="C447" s="813" t="str">
        <f t="shared" ref="C447" si="115">CHOOSE(WEEKDAY(B447,2),"一","二","三","四","五","六","日")</f>
        <v>四</v>
      </c>
      <c r="D447" s="161">
        <v>1</v>
      </c>
      <c r="E447" s="152"/>
      <c r="F447" s="153"/>
      <c r="G447" s="152"/>
      <c r="H447" s="152"/>
      <c r="I447" s="162" t="e">
        <f t="shared" si="111"/>
        <v>#DIV/0!</v>
      </c>
      <c r="J447" s="152"/>
      <c r="K447" s="162" t="e">
        <f t="shared" si="112"/>
        <v>#DIV/0!</v>
      </c>
      <c r="L447" s="153"/>
      <c r="M447" s="163" t="e">
        <f t="shared" si="113"/>
        <v>#DIV/0!</v>
      </c>
      <c r="N447" s="153"/>
      <c r="O447" s="152"/>
      <c r="P447" s="154"/>
      <c r="Q447" s="253"/>
      <c r="R447" s="152"/>
      <c r="S447" s="154"/>
      <c r="T447" s="152"/>
      <c r="U447" s="152"/>
      <c r="V447" s="152"/>
      <c r="W447" s="158"/>
      <c r="X447" s="158"/>
    </row>
    <row r="448" spans="2:24">
      <c r="B448" s="811"/>
      <c r="C448" s="814"/>
      <c r="D448" s="161">
        <v>2</v>
      </c>
      <c r="E448" s="152"/>
      <c r="F448" s="153"/>
      <c r="G448" s="152"/>
      <c r="H448" s="152"/>
      <c r="I448" s="162" t="e">
        <f t="shared" si="111"/>
        <v>#DIV/0!</v>
      </c>
      <c r="J448" s="152"/>
      <c r="K448" s="162" t="e">
        <f t="shared" si="112"/>
        <v>#DIV/0!</v>
      </c>
      <c r="L448" s="153"/>
      <c r="M448" s="163" t="e">
        <f t="shared" si="113"/>
        <v>#DIV/0!</v>
      </c>
      <c r="N448" s="153"/>
      <c r="O448" s="152"/>
      <c r="P448" s="154"/>
      <c r="Q448" s="253"/>
      <c r="R448" s="152"/>
      <c r="S448" s="154"/>
      <c r="T448" s="152"/>
      <c r="U448" s="152"/>
      <c r="V448" s="152"/>
      <c r="W448" s="158"/>
      <c r="X448" s="158"/>
    </row>
    <row r="449" spans="2:24">
      <c r="B449" s="811"/>
      <c r="C449" s="814"/>
      <c r="D449" s="161">
        <v>3</v>
      </c>
      <c r="E449" s="152"/>
      <c r="F449" s="153"/>
      <c r="G449" s="152"/>
      <c r="H449" s="152"/>
      <c r="I449" s="162" t="e">
        <f t="shared" si="111"/>
        <v>#DIV/0!</v>
      </c>
      <c r="J449" s="152"/>
      <c r="K449" s="162" t="e">
        <f t="shared" si="112"/>
        <v>#DIV/0!</v>
      </c>
      <c r="L449" s="153"/>
      <c r="M449" s="163" t="e">
        <f t="shared" si="113"/>
        <v>#DIV/0!</v>
      </c>
      <c r="N449" s="153"/>
      <c r="O449" s="152"/>
      <c r="P449" s="154"/>
      <c r="Q449" s="253"/>
      <c r="R449" s="152"/>
      <c r="S449" s="154"/>
      <c r="T449" s="152"/>
      <c r="U449" s="152"/>
      <c r="V449" s="152"/>
      <c r="W449" s="158"/>
      <c r="X449" s="158"/>
    </row>
    <row r="450" spans="2:24">
      <c r="B450" s="811"/>
      <c r="C450" s="814"/>
      <c r="D450" s="161">
        <v>4</v>
      </c>
      <c r="E450" s="152"/>
      <c r="F450" s="153"/>
      <c r="G450" s="152"/>
      <c r="H450" s="152"/>
      <c r="I450" s="162" t="e">
        <f t="shared" si="111"/>
        <v>#DIV/0!</v>
      </c>
      <c r="J450" s="152"/>
      <c r="K450" s="162" t="e">
        <f t="shared" si="112"/>
        <v>#DIV/0!</v>
      </c>
      <c r="L450" s="153"/>
      <c r="M450" s="163" t="e">
        <f t="shared" si="113"/>
        <v>#DIV/0!</v>
      </c>
      <c r="N450" s="153"/>
      <c r="O450" s="152"/>
      <c r="P450" s="154"/>
      <c r="Q450" s="253"/>
      <c r="R450" s="152"/>
      <c r="S450" s="154"/>
      <c r="T450" s="152"/>
      <c r="U450" s="152"/>
      <c r="V450" s="152"/>
      <c r="W450" s="158"/>
      <c r="X450" s="158"/>
    </row>
    <row r="451" spans="2:24">
      <c r="B451" s="811"/>
      <c r="C451" s="814"/>
      <c r="D451" s="161">
        <v>5</v>
      </c>
      <c r="E451" s="152"/>
      <c r="F451" s="153"/>
      <c r="G451" s="152"/>
      <c r="H451" s="152"/>
      <c r="I451" s="162" t="e">
        <f t="shared" si="111"/>
        <v>#DIV/0!</v>
      </c>
      <c r="J451" s="152"/>
      <c r="K451" s="162" t="e">
        <f t="shared" si="112"/>
        <v>#DIV/0!</v>
      </c>
      <c r="L451" s="153"/>
      <c r="M451" s="163" t="e">
        <f t="shared" si="113"/>
        <v>#DIV/0!</v>
      </c>
      <c r="N451" s="153"/>
      <c r="O451" s="152"/>
      <c r="P451" s="154"/>
      <c r="Q451" s="253"/>
      <c r="R451" s="152"/>
      <c r="S451" s="154"/>
      <c r="T451" s="152"/>
      <c r="U451" s="152"/>
      <c r="V451" s="152"/>
      <c r="W451" s="158"/>
      <c r="X451" s="158"/>
    </row>
    <row r="452" spans="2:24">
      <c r="B452" s="811"/>
      <c r="C452" s="814"/>
      <c r="D452" s="161">
        <v>6</v>
      </c>
      <c r="E452" s="152"/>
      <c r="F452" s="153"/>
      <c r="G452" s="152"/>
      <c r="H452" s="152"/>
      <c r="I452" s="162" t="e">
        <f t="shared" si="111"/>
        <v>#DIV/0!</v>
      </c>
      <c r="J452" s="152"/>
      <c r="K452" s="162" t="e">
        <f t="shared" si="112"/>
        <v>#DIV/0!</v>
      </c>
      <c r="L452" s="153"/>
      <c r="M452" s="163" t="e">
        <f t="shared" si="113"/>
        <v>#DIV/0!</v>
      </c>
      <c r="N452" s="153"/>
      <c r="O452" s="152"/>
      <c r="P452" s="154"/>
      <c r="Q452" s="253"/>
      <c r="R452" s="152"/>
      <c r="S452" s="154"/>
      <c r="T452" s="152"/>
      <c r="U452" s="152"/>
      <c r="V452" s="152"/>
      <c r="W452" s="158"/>
      <c r="X452" s="158"/>
    </row>
    <row r="453" spans="2:24">
      <c r="B453" s="811"/>
      <c r="C453" s="814"/>
      <c r="D453" s="161">
        <v>7</v>
      </c>
      <c r="E453" s="152"/>
      <c r="F453" s="153"/>
      <c r="G453" s="152"/>
      <c r="H453" s="152"/>
      <c r="I453" s="162" t="e">
        <f t="shared" si="111"/>
        <v>#DIV/0!</v>
      </c>
      <c r="J453" s="152"/>
      <c r="K453" s="162" t="e">
        <f t="shared" si="112"/>
        <v>#DIV/0!</v>
      </c>
      <c r="L453" s="153"/>
      <c r="M453" s="163" t="e">
        <f t="shared" si="113"/>
        <v>#DIV/0!</v>
      </c>
      <c r="N453" s="153"/>
      <c r="O453" s="152"/>
      <c r="P453" s="154"/>
      <c r="Q453" s="253"/>
      <c r="R453" s="152"/>
      <c r="S453" s="154"/>
      <c r="T453" s="152"/>
      <c r="U453" s="152"/>
      <c r="V453" s="152"/>
      <c r="W453" s="158"/>
      <c r="X453" s="158"/>
    </row>
    <row r="454" spans="2:24">
      <c r="B454" s="811"/>
      <c r="C454" s="814"/>
      <c r="D454" s="161">
        <v>8</v>
      </c>
      <c r="E454" s="152"/>
      <c r="F454" s="153"/>
      <c r="G454" s="152"/>
      <c r="H454" s="152"/>
      <c r="I454" s="162" t="e">
        <f t="shared" si="111"/>
        <v>#DIV/0!</v>
      </c>
      <c r="J454" s="152"/>
      <c r="K454" s="162" t="e">
        <f t="shared" si="112"/>
        <v>#DIV/0!</v>
      </c>
      <c r="L454" s="153"/>
      <c r="M454" s="163" t="e">
        <f t="shared" si="113"/>
        <v>#DIV/0!</v>
      </c>
      <c r="N454" s="153"/>
      <c r="O454" s="152"/>
      <c r="P454" s="154"/>
      <c r="Q454" s="253"/>
      <c r="R454" s="152"/>
      <c r="S454" s="154"/>
      <c r="T454" s="152"/>
      <c r="U454" s="152"/>
      <c r="V454" s="152"/>
      <c r="W454" s="158"/>
      <c r="X454" s="158"/>
    </row>
    <row r="455" spans="2:24">
      <c r="B455" s="811"/>
      <c r="C455" s="814"/>
      <c r="D455" s="161">
        <v>9</v>
      </c>
      <c r="E455" s="152"/>
      <c r="F455" s="153"/>
      <c r="G455" s="152"/>
      <c r="H455" s="152"/>
      <c r="I455" s="162" t="e">
        <f t="shared" ref="I455:I464" si="116">H455/G455</f>
        <v>#DIV/0!</v>
      </c>
      <c r="J455" s="152"/>
      <c r="K455" s="162" t="e">
        <f t="shared" ref="K455:K464" si="117">J455/G455</f>
        <v>#DIV/0!</v>
      </c>
      <c r="L455" s="153"/>
      <c r="M455" s="163" t="e">
        <f t="shared" ref="M455:M464" si="118">(H455+J455)/G455</f>
        <v>#DIV/0!</v>
      </c>
      <c r="N455" s="153"/>
      <c r="O455" s="152"/>
      <c r="P455" s="154"/>
      <c r="Q455" s="253"/>
      <c r="R455" s="152"/>
      <c r="S455" s="154"/>
      <c r="T455" s="152"/>
      <c r="U455" s="152"/>
      <c r="V455" s="152"/>
      <c r="W455" s="158"/>
      <c r="X455" s="158"/>
    </row>
    <row r="456" spans="2:24">
      <c r="B456" s="812"/>
      <c r="C456" s="815"/>
      <c r="D456" s="161">
        <v>10</v>
      </c>
      <c r="E456" s="152"/>
      <c r="F456" s="153"/>
      <c r="G456" s="152"/>
      <c r="H456" s="152"/>
      <c r="I456" s="162" t="e">
        <f t="shared" si="116"/>
        <v>#DIV/0!</v>
      </c>
      <c r="J456" s="152"/>
      <c r="K456" s="162" t="e">
        <f t="shared" si="117"/>
        <v>#DIV/0!</v>
      </c>
      <c r="L456" s="153"/>
      <c r="M456" s="163" t="e">
        <f t="shared" si="118"/>
        <v>#DIV/0!</v>
      </c>
      <c r="N456" s="153"/>
      <c r="O456" s="152"/>
      <c r="P456" s="154"/>
      <c r="Q456" s="253"/>
      <c r="R456" s="152"/>
      <c r="S456" s="154"/>
      <c r="T456" s="152"/>
      <c r="U456" s="152"/>
      <c r="V456" s="152"/>
      <c r="W456" s="158"/>
      <c r="X456" s="158"/>
    </row>
    <row r="457" spans="2:24">
      <c r="B457" s="810">
        <f t="shared" ref="B457" si="119">B447+1</f>
        <v>46003</v>
      </c>
      <c r="C457" s="813" t="str">
        <f t="shared" ref="C457" si="120">CHOOSE(WEEKDAY(B457,2),"一","二","三","四","五","六","日")</f>
        <v>五</v>
      </c>
      <c r="D457" s="161">
        <v>1</v>
      </c>
      <c r="E457" s="152"/>
      <c r="F457" s="153"/>
      <c r="G457" s="152"/>
      <c r="H457" s="152"/>
      <c r="I457" s="162" t="e">
        <f t="shared" si="116"/>
        <v>#DIV/0!</v>
      </c>
      <c r="J457" s="152"/>
      <c r="K457" s="162" t="e">
        <f t="shared" si="117"/>
        <v>#DIV/0!</v>
      </c>
      <c r="L457" s="153"/>
      <c r="M457" s="163" t="e">
        <f t="shared" si="118"/>
        <v>#DIV/0!</v>
      </c>
      <c r="N457" s="153"/>
      <c r="O457" s="152"/>
      <c r="P457" s="154"/>
      <c r="Q457" s="253"/>
      <c r="R457" s="152"/>
      <c r="S457" s="154"/>
      <c r="T457" s="152"/>
      <c r="U457" s="152"/>
      <c r="V457" s="152"/>
      <c r="W457" s="158"/>
      <c r="X457" s="158"/>
    </row>
    <row r="458" spans="2:24">
      <c r="B458" s="811"/>
      <c r="C458" s="814"/>
      <c r="D458" s="161">
        <v>2</v>
      </c>
      <c r="E458" s="152"/>
      <c r="F458" s="153"/>
      <c r="G458" s="152"/>
      <c r="H458" s="152"/>
      <c r="I458" s="162" t="e">
        <f t="shared" si="116"/>
        <v>#DIV/0!</v>
      </c>
      <c r="J458" s="152"/>
      <c r="K458" s="162" t="e">
        <f t="shared" si="117"/>
        <v>#DIV/0!</v>
      </c>
      <c r="L458" s="153"/>
      <c r="M458" s="163" t="e">
        <f t="shared" si="118"/>
        <v>#DIV/0!</v>
      </c>
      <c r="N458" s="153"/>
      <c r="O458" s="152"/>
      <c r="P458" s="154"/>
      <c r="Q458" s="253"/>
      <c r="R458" s="152"/>
      <c r="S458" s="154"/>
      <c r="T458" s="152"/>
      <c r="U458" s="152"/>
      <c r="V458" s="152"/>
      <c r="W458" s="158"/>
      <c r="X458" s="158"/>
    </row>
    <row r="459" spans="2:24">
      <c r="B459" s="811"/>
      <c r="C459" s="814"/>
      <c r="D459" s="161">
        <v>3</v>
      </c>
      <c r="E459" s="152"/>
      <c r="F459" s="153"/>
      <c r="G459" s="152"/>
      <c r="H459" s="152"/>
      <c r="I459" s="162" t="e">
        <f t="shared" si="116"/>
        <v>#DIV/0!</v>
      </c>
      <c r="J459" s="152"/>
      <c r="K459" s="162" t="e">
        <f t="shared" si="117"/>
        <v>#DIV/0!</v>
      </c>
      <c r="L459" s="153"/>
      <c r="M459" s="163" t="e">
        <f t="shared" si="118"/>
        <v>#DIV/0!</v>
      </c>
      <c r="N459" s="153"/>
      <c r="O459" s="152"/>
      <c r="P459" s="154"/>
      <c r="Q459" s="253"/>
      <c r="R459" s="152"/>
      <c r="S459" s="154"/>
      <c r="T459" s="152"/>
      <c r="U459" s="152"/>
      <c r="V459" s="152"/>
      <c r="W459" s="158"/>
      <c r="X459" s="158"/>
    </row>
    <row r="460" spans="2:24">
      <c r="B460" s="811"/>
      <c r="C460" s="814"/>
      <c r="D460" s="161">
        <v>4</v>
      </c>
      <c r="E460" s="152"/>
      <c r="F460" s="153"/>
      <c r="G460" s="152"/>
      <c r="H460" s="152"/>
      <c r="I460" s="162" t="e">
        <f t="shared" si="116"/>
        <v>#DIV/0!</v>
      </c>
      <c r="J460" s="152"/>
      <c r="K460" s="162" t="e">
        <f t="shared" si="117"/>
        <v>#DIV/0!</v>
      </c>
      <c r="L460" s="153"/>
      <c r="M460" s="163" t="e">
        <f t="shared" si="118"/>
        <v>#DIV/0!</v>
      </c>
      <c r="N460" s="153"/>
      <c r="O460" s="152"/>
      <c r="P460" s="154"/>
      <c r="Q460" s="253"/>
      <c r="R460" s="152"/>
      <c r="S460" s="154"/>
      <c r="T460" s="152"/>
      <c r="U460" s="152"/>
      <c r="V460" s="152"/>
      <c r="W460" s="158"/>
      <c r="X460" s="158"/>
    </row>
    <row r="461" spans="2:24">
      <c r="B461" s="811"/>
      <c r="C461" s="814"/>
      <c r="D461" s="161">
        <v>5</v>
      </c>
      <c r="E461" s="152"/>
      <c r="F461" s="153"/>
      <c r="G461" s="152"/>
      <c r="H461" s="152"/>
      <c r="I461" s="162" t="e">
        <f t="shared" si="116"/>
        <v>#DIV/0!</v>
      </c>
      <c r="J461" s="152"/>
      <c r="K461" s="162" t="e">
        <f t="shared" si="117"/>
        <v>#DIV/0!</v>
      </c>
      <c r="L461" s="153"/>
      <c r="M461" s="163" t="e">
        <f t="shared" si="118"/>
        <v>#DIV/0!</v>
      </c>
      <c r="N461" s="153"/>
      <c r="O461" s="152"/>
      <c r="P461" s="154"/>
      <c r="Q461" s="253"/>
      <c r="R461" s="152"/>
      <c r="S461" s="154"/>
      <c r="T461" s="152"/>
      <c r="U461" s="152"/>
      <c r="V461" s="152"/>
      <c r="W461" s="158"/>
      <c r="X461" s="158"/>
    </row>
    <row r="462" spans="2:24">
      <c r="B462" s="811"/>
      <c r="C462" s="814"/>
      <c r="D462" s="161">
        <v>6</v>
      </c>
      <c r="E462" s="152"/>
      <c r="F462" s="153"/>
      <c r="G462" s="152"/>
      <c r="H462" s="152"/>
      <c r="I462" s="162" t="e">
        <f t="shared" si="116"/>
        <v>#DIV/0!</v>
      </c>
      <c r="J462" s="152"/>
      <c r="K462" s="162" t="e">
        <f t="shared" si="117"/>
        <v>#DIV/0!</v>
      </c>
      <c r="L462" s="153"/>
      <c r="M462" s="163" t="e">
        <f t="shared" si="118"/>
        <v>#DIV/0!</v>
      </c>
      <c r="N462" s="153"/>
      <c r="O462" s="152"/>
      <c r="P462" s="154"/>
      <c r="Q462" s="253"/>
      <c r="R462" s="152"/>
      <c r="S462" s="154"/>
      <c r="T462" s="152"/>
      <c r="U462" s="152"/>
      <c r="V462" s="152"/>
      <c r="W462" s="158"/>
      <c r="X462" s="158"/>
    </row>
    <row r="463" spans="2:24">
      <c r="B463" s="811"/>
      <c r="C463" s="814"/>
      <c r="D463" s="161">
        <v>7</v>
      </c>
      <c r="E463" s="152"/>
      <c r="F463" s="153"/>
      <c r="G463" s="152"/>
      <c r="H463" s="152"/>
      <c r="I463" s="162" t="e">
        <f t="shared" si="116"/>
        <v>#DIV/0!</v>
      </c>
      <c r="J463" s="152"/>
      <c r="K463" s="162" t="e">
        <f t="shared" si="117"/>
        <v>#DIV/0!</v>
      </c>
      <c r="L463" s="153"/>
      <c r="M463" s="163" t="e">
        <f t="shared" si="118"/>
        <v>#DIV/0!</v>
      </c>
      <c r="N463" s="153"/>
      <c r="O463" s="152"/>
      <c r="P463" s="154"/>
      <c r="Q463" s="253"/>
      <c r="R463" s="152"/>
      <c r="S463" s="154"/>
      <c r="T463" s="152"/>
      <c r="U463" s="152"/>
      <c r="V463" s="152"/>
      <c r="W463" s="158"/>
      <c r="X463" s="158"/>
    </row>
    <row r="464" spans="2:24">
      <c r="B464" s="811"/>
      <c r="C464" s="814"/>
      <c r="D464" s="161">
        <v>8</v>
      </c>
      <c r="E464" s="152"/>
      <c r="F464" s="153"/>
      <c r="G464" s="152"/>
      <c r="H464" s="152"/>
      <c r="I464" s="162" t="e">
        <f t="shared" si="116"/>
        <v>#DIV/0!</v>
      </c>
      <c r="J464" s="152"/>
      <c r="K464" s="162" t="e">
        <f t="shared" si="117"/>
        <v>#DIV/0!</v>
      </c>
      <c r="L464" s="153"/>
      <c r="M464" s="163" t="e">
        <f t="shared" si="118"/>
        <v>#DIV/0!</v>
      </c>
      <c r="N464" s="153"/>
      <c r="O464" s="152"/>
      <c r="P464" s="154"/>
      <c r="Q464" s="253"/>
      <c r="R464" s="152"/>
      <c r="S464" s="154"/>
      <c r="T464" s="152"/>
      <c r="U464" s="152"/>
      <c r="V464" s="152"/>
      <c r="W464" s="158"/>
      <c r="X464" s="158"/>
    </row>
    <row r="465" spans="2:24">
      <c r="B465" s="811"/>
      <c r="C465" s="814"/>
      <c r="D465" s="161">
        <v>9</v>
      </c>
      <c r="E465" s="152"/>
      <c r="F465" s="153"/>
      <c r="G465" s="152"/>
      <c r="H465" s="152"/>
      <c r="I465" s="162" t="e">
        <f t="shared" ref="I465:I474" si="121">H465/G465</f>
        <v>#DIV/0!</v>
      </c>
      <c r="J465" s="152"/>
      <c r="K465" s="162" t="e">
        <f t="shared" ref="K465:K474" si="122">J465/G465</f>
        <v>#DIV/0!</v>
      </c>
      <c r="L465" s="153"/>
      <c r="M465" s="163" t="e">
        <f t="shared" ref="M465:M474" si="123">(H465+J465)/G465</f>
        <v>#DIV/0!</v>
      </c>
      <c r="N465" s="153"/>
      <c r="O465" s="152"/>
      <c r="P465" s="154"/>
      <c r="Q465" s="253"/>
      <c r="R465" s="152"/>
      <c r="S465" s="154"/>
      <c r="T465" s="152"/>
      <c r="U465" s="152"/>
      <c r="V465" s="152"/>
      <c r="W465" s="158"/>
      <c r="X465" s="158"/>
    </row>
    <row r="466" spans="2:24">
      <c r="B466" s="812"/>
      <c r="C466" s="815"/>
      <c r="D466" s="161">
        <v>10</v>
      </c>
      <c r="E466" s="152"/>
      <c r="F466" s="153"/>
      <c r="G466" s="152"/>
      <c r="H466" s="152"/>
      <c r="I466" s="162" t="e">
        <f t="shared" si="121"/>
        <v>#DIV/0!</v>
      </c>
      <c r="J466" s="152"/>
      <c r="K466" s="162" t="e">
        <f t="shared" si="122"/>
        <v>#DIV/0!</v>
      </c>
      <c r="L466" s="153"/>
      <c r="M466" s="163" t="e">
        <f t="shared" si="123"/>
        <v>#DIV/0!</v>
      </c>
      <c r="N466" s="153"/>
      <c r="O466" s="152"/>
      <c r="P466" s="154"/>
      <c r="Q466" s="253"/>
      <c r="R466" s="152"/>
      <c r="S466" s="154"/>
      <c r="T466" s="152"/>
      <c r="U466" s="152"/>
      <c r="V466" s="152"/>
      <c r="W466" s="158"/>
      <c r="X466" s="158"/>
    </row>
    <row r="467" spans="2:24">
      <c r="B467" s="810">
        <f t="shared" ref="B467" si="124">B457+1</f>
        <v>46004</v>
      </c>
      <c r="C467" s="813" t="str">
        <f t="shared" ref="C467" si="125">CHOOSE(WEEKDAY(B467,2),"一","二","三","四","五","六","日")</f>
        <v>六</v>
      </c>
      <c r="D467" s="161">
        <v>1</v>
      </c>
      <c r="E467" s="152"/>
      <c r="F467" s="153"/>
      <c r="G467" s="152"/>
      <c r="H467" s="152"/>
      <c r="I467" s="162" t="e">
        <f t="shared" si="121"/>
        <v>#DIV/0!</v>
      </c>
      <c r="J467" s="152"/>
      <c r="K467" s="162" t="e">
        <f t="shared" si="122"/>
        <v>#DIV/0!</v>
      </c>
      <c r="L467" s="153"/>
      <c r="M467" s="163" t="e">
        <f t="shared" si="123"/>
        <v>#DIV/0!</v>
      </c>
      <c r="N467" s="153"/>
      <c r="O467" s="152"/>
      <c r="P467" s="154"/>
      <c r="Q467" s="253"/>
      <c r="R467" s="152"/>
      <c r="S467" s="154"/>
      <c r="T467" s="152"/>
      <c r="U467" s="152"/>
      <c r="V467" s="152"/>
      <c r="W467" s="158"/>
      <c r="X467" s="158"/>
    </row>
    <row r="468" spans="2:24">
      <c r="B468" s="811"/>
      <c r="C468" s="814"/>
      <c r="D468" s="161">
        <v>2</v>
      </c>
      <c r="E468" s="152"/>
      <c r="F468" s="153"/>
      <c r="G468" s="152"/>
      <c r="H468" s="152"/>
      <c r="I468" s="162" t="e">
        <f t="shared" si="121"/>
        <v>#DIV/0!</v>
      </c>
      <c r="J468" s="152"/>
      <c r="K468" s="162" t="e">
        <f t="shared" si="122"/>
        <v>#DIV/0!</v>
      </c>
      <c r="L468" s="153"/>
      <c r="M468" s="163" t="e">
        <f t="shared" si="123"/>
        <v>#DIV/0!</v>
      </c>
      <c r="N468" s="153"/>
      <c r="O468" s="152"/>
      <c r="P468" s="154"/>
      <c r="Q468" s="253"/>
      <c r="R468" s="152"/>
      <c r="S468" s="154"/>
      <c r="T468" s="152"/>
      <c r="U468" s="152"/>
      <c r="V468" s="152"/>
      <c r="W468" s="158"/>
      <c r="X468" s="158"/>
    </row>
    <row r="469" spans="2:24">
      <c r="B469" s="811"/>
      <c r="C469" s="814"/>
      <c r="D469" s="161">
        <v>3</v>
      </c>
      <c r="E469" s="152"/>
      <c r="F469" s="153"/>
      <c r="G469" s="152"/>
      <c r="H469" s="152"/>
      <c r="I469" s="162" t="e">
        <f t="shared" si="121"/>
        <v>#DIV/0!</v>
      </c>
      <c r="J469" s="152"/>
      <c r="K469" s="162" t="e">
        <f t="shared" si="122"/>
        <v>#DIV/0!</v>
      </c>
      <c r="L469" s="153"/>
      <c r="M469" s="163" t="e">
        <f t="shared" si="123"/>
        <v>#DIV/0!</v>
      </c>
      <c r="N469" s="153"/>
      <c r="O469" s="152"/>
      <c r="P469" s="154"/>
      <c r="Q469" s="253"/>
      <c r="R469" s="152"/>
      <c r="S469" s="154"/>
      <c r="T469" s="152"/>
      <c r="U469" s="152"/>
      <c r="V469" s="152"/>
      <c r="W469" s="158"/>
      <c r="X469" s="158"/>
    </row>
    <row r="470" spans="2:24">
      <c r="B470" s="811"/>
      <c r="C470" s="814"/>
      <c r="D470" s="161">
        <v>4</v>
      </c>
      <c r="E470" s="152"/>
      <c r="F470" s="153"/>
      <c r="G470" s="152"/>
      <c r="H470" s="152"/>
      <c r="I470" s="162" t="e">
        <f t="shared" si="121"/>
        <v>#DIV/0!</v>
      </c>
      <c r="J470" s="152"/>
      <c r="K470" s="162" t="e">
        <f t="shared" si="122"/>
        <v>#DIV/0!</v>
      </c>
      <c r="L470" s="153"/>
      <c r="M470" s="163" t="e">
        <f t="shared" si="123"/>
        <v>#DIV/0!</v>
      </c>
      <c r="N470" s="153"/>
      <c r="O470" s="152"/>
      <c r="P470" s="154"/>
      <c r="Q470" s="253"/>
      <c r="R470" s="152"/>
      <c r="S470" s="154"/>
      <c r="T470" s="152"/>
      <c r="U470" s="152"/>
      <c r="V470" s="152"/>
      <c r="W470" s="158"/>
      <c r="X470" s="158"/>
    </row>
    <row r="471" spans="2:24">
      <c r="B471" s="811"/>
      <c r="C471" s="814"/>
      <c r="D471" s="161">
        <v>5</v>
      </c>
      <c r="E471" s="152"/>
      <c r="F471" s="153"/>
      <c r="G471" s="152"/>
      <c r="H471" s="152"/>
      <c r="I471" s="162" t="e">
        <f t="shared" si="121"/>
        <v>#DIV/0!</v>
      </c>
      <c r="J471" s="152"/>
      <c r="K471" s="162" t="e">
        <f t="shared" si="122"/>
        <v>#DIV/0!</v>
      </c>
      <c r="L471" s="153"/>
      <c r="M471" s="163" t="e">
        <f t="shared" si="123"/>
        <v>#DIV/0!</v>
      </c>
      <c r="N471" s="153"/>
      <c r="O471" s="152"/>
      <c r="P471" s="154"/>
      <c r="Q471" s="253"/>
      <c r="R471" s="152"/>
      <c r="S471" s="154"/>
      <c r="T471" s="152"/>
      <c r="U471" s="152"/>
      <c r="V471" s="152"/>
      <c r="W471" s="158"/>
      <c r="X471" s="158"/>
    </row>
    <row r="472" spans="2:24">
      <c r="B472" s="811"/>
      <c r="C472" s="814"/>
      <c r="D472" s="161">
        <v>6</v>
      </c>
      <c r="E472" s="152"/>
      <c r="F472" s="153"/>
      <c r="G472" s="152"/>
      <c r="H472" s="152"/>
      <c r="I472" s="162" t="e">
        <f t="shared" si="121"/>
        <v>#DIV/0!</v>
      </c>
      <c r="J472" s="152"/>
      <c r="K472" s="162" t="e">
        <f t="shared" si="122"/>
        <v>#DIV/0!</v>
      </c>
      <c r="L472" s="153"/>
      <c r="M472" s="163" t="e">
        <f t="shared" si="123"/>
        <v>#DIV/0!</v>
      </c>
      <c r="N472" s="153"/>
      <c r="O472" s="152"/>
      <c r="P472" s="154"/>
      <c r="Q472" s="253"/>
      <c r="R472" s="152"/>
      <c r="S472" s="154"/>
      <c r="T472" s="152"/>
      <c r="U472" s="152"/>
      <c r="V472" s="152"/>
      <c r="W472" s="158"/>
      <c r="X472" s="158"/>
    </row>
    <row r="473" spans="2:24">
      <c r="B473" s="811"/>
      <c r="C473" s="814"/>
      <c r="D473" s="161">
        <v>7</v>
      </c>
      <c r="E473" s="152"/>
      <c r="F473" s="153"/>
      <c r="G473" s="152"/>
      <c r="H473" s="152"/>
      <c r="I473" s="162" t="e">
        <f t="shared" si="121"/>
        <v>#DIV/0!</v>
      </c>
      <c r="J473" s="152"/>
      <c r="K473" s="162" t="e">
        <f t="shared" si="122"/>
        <v>#DIV/0!</v>
      </c>
      <c r="L473" s="153"/>
      <c r="M473" s="163" t="e">
        <f t="shared" si="123"/>
        <v>#DIV/0!</v>
      </c>
      <c r="N473" s="153"/>
      <c r="O473" s="152"/>
      <c r="P473" s="154"/>
      <c r="Q473" s="253"/>
      <c r="R473" s="152"/>
      <c r="S473" s="154"/>
      <c r="T473" s="152"/>
      <c r="U473" s="152"/>
      <c r="V473" s="152"/>
      <c r="W473" s="158"/>
      <c r="X473" s="158"/>
    </row>
    <row r="474" spans="2:24">
      <c r="B474" s="811"/>
      <c r="C474" s="814"/>
      <c r="D474" s="161">
        <v>8</v>
      </c>
      <c r="E474" s="152"/>
      <c r="F474" s="153"/>
      <c r="G474" s="152"/>
      <c r="H474" s="152"/>
      <c r="I474" s="162" t="e">
        <f t="shared" si="121"/>
        <v>#DIV/0!</v>
      </c>
      <c r="J474" s="152"/>
      <c r="K474" s="162" t="e">
        <f t="shared" si="122"/>
        <v>#DIV/0!</v>
      </c>
      <c r="L474" s="153"/>
      <c r="M474" s="163" t="e">
        <f t="shared" si="123"/>
        <v>#DIV/0!</v>
      </c>
      <c r="N474" s="153"/>
      <c r="O474" s="152"/>
      <c r="P474" s="154"/>
      <c r="Q474" s="253"/>
      <c r="R474" s="152"/>
      <c r="S474" s="154"/>
      <c r="T474" s="152"/>
      <c r="U474" s="152"/>
      <c r="V474" s="152"/>
      <c r="W474" s="158"/>
      <c r="X474" s="158"/>
    </row>
    <row r="475" spans="2:24">
      <c r="B475" s="811"/>
      <c r="C475" s="814"/>
      <c r="D475" s="161">
        <v>9</v>
      </c>
      <c r="E475" s="152"/>
      <c r="F475" s="153"/>
      <c r="G475" s="152"/>
      <c r="H475" s="152"/>
      <c r="I475" s="162" t="e">
        <f t="shared" ref="I475:I494" si="126">H475/G475</f>
        <v>#DIV/0!</v>
      </c>
      <c r="J475" s="152"/>
      <c r="K475" s="162" t="e">
        <f t="shared" ref="K475:K494" si="127">J475/G475</f>
        <v>#DIV/0!</v>
      </c>
      <c r="L475" s="153"/>
      <c r="M475" s="163" t="e">
        <f t="shared" ref="M475:M494" si="128">(H475+J475)/G475</f>
        <v>#DIV/0!</v>
      </c>
      <c r="N475" s="153"/>
      <c r="O475" s="152"/>
      <c r="P475" s="154"/>
      <c r="Q475" s="253"/>
      <c r="R475" s="152"/>
      <c r="S475" s="154"/>
      <c r="T475" s="152"/>
      <c r="U475" s="152"/>
      <c r="V475" s="152"/>
      <c r="W475" s="158"/>
      <c r="X475" s="158"/>
    </row>
    <row r="476" spans="2:24">
      <c r="B476" s="812"/>
      <c r="C476" s="815"/>
      <c r="D476" s="161">
        <v>10</v>
      </c>
      <c r="E476" s="152"/>
      <c r="F476" s="153"/>
      <c r="G476" s="152"/>
      <c r="H476" s="152"/>
      <c r="I476" s="162" t="e">
        <f t="shared" si="126"/>
        <v>#DIV/0!</v>
      </c>
      <c r="J476" s="152"/>
      <c r="K476" s="162" t="e">
        <f t="shared" si="127"/>
        <v>#DIV/0!</v>
      </c>
      <c r="L476" s="153"/>
      <c r="M476" s="163" t="e">
        <f t="shared" si="128"/>
        <v>#DIV/0!</v>
      </c>
      <c r="N476" s="153"/>
      <c r="O476" s="152"/>
      <c r="P476" s="154"/>
      <c r="Q476" s="253"/>
      <c r="R476" s="152"/>
      <c r="S476" s="154"/>
      <c r="T476" s="152"/>
      <c r="U476" s="152"/>
      <c r="V476" s="152"/>
      <c r="W476" s="158"/>
      <c r="X476" s="158"/>
    </row>
    <row r="477" spans="2:24">
      <c r="B477" s="810">
        <f t="shared" ref="B477" si="129">B467+1</f>
        <v>46005</v>
      </c>
      <c r="C477" s="813" t="str">
        <f t="shared" ref="C477" si="130">CHOOSE(WEEKDAY(B477,2),"一","二","三","四","五","六","日")</f>
        <v>日</v>
      </c>
      <c r="D477" s="161">
        <v>1</v>
      </c>
      <c r="E477" s="152"/>
      <c r="F477" s="153"/>
      <c r="G477" s="152"/>
      <c r="H477" s="152"/>
      <c r="I477" s="162" t="e">
        <f t="shared" si="126"/>
        <v>#DIV/0!</v>
      </c>
      <c r="J477" s="152"/>
      <c r="K477" s="162" t="e">
        <f t="shared" si="127"/>
        <v>#DIV/0!</v>
      </c>
      <c r="L477" s="153"/>
      <c r="M477" s="163" t="e">
        <f t="shared" si="128"/>
        <v>#DIV/0!</v>
      </c>
      <c r="N477" s="153"/>
      <c r="O477" s="152"/>
      <c r="P477" s="154"/>
      <c r="Q477" s="253"/>
      <c r="R477" s="152"/>
      <c r="S477" s="154"/>
      <c r="T477" s="152"/>
      <c r="U477" s="152"/>
      <c r="V477" s="152"/>
      <c r="W477" s="158"/>
      <c r="X477" s="158"/>
    </row>
    <row r="478" spans="2:24">
      <c r="B478" s="811"/>
      <c r="C478" s="814"/>
      <c r="D478" s="161">
        <v>2</v>
      </c>
      <c r="E478" s="152"/>
      <c r="F478" s="153"/>
      <c r="G478" s="152"/>
      <c r="H478" s="152"/>
      <c r="I478" s="162" t="e">
        <f t="shared" si="126"/>
        <v>#DIV/0!</v>
      </c>
      <c r="J478" s="152"/>
      <c r="K478" s="162" t="e">
        <f t="shared" si="127"/>
        <v>#DIV/0!</v>
      </c>
      <c r="L478" s="153"/>
      <c r="M478" s="163" t="e">
        <f t="shared" si="128"/>
        <v>#DIV/0!</v>
      </c>
      <c r="N478" s="153"/>
      <c r="O478" s="152"/>
      <c r="P478" s="154"/>
      <c r="Q478" s="253"/>
      <c r="R478" s="152"/>
      <c r="S478" s="154"/>
      <c r="T478" s="152"/>
      <c r="U478" s="152"/>
      <c r="V478" s="152"/>
      <c r="W478" s="158"/>
      <c r="X478" s="158"/>
    </row>
    <row r="479" spans="2:24">
      <c r="B479" s="811"/>
      <c r="C479" s="814"/>
      <c r="D479" s="161">
        <v>3</v>
      </c>
      <c r="E479" s="152"/>
      <c r="F479" s="153"/>
      <c r="G479" s="152"/>
      <c r="H479" s="152"/>
      <c r="I479" s="162" t="e">
        <f t="shared" si="126"/>
        <v>#DIV/0!</v>
      </c>
      <c r="J479" s="152"/>
      <c r="K479" s="162" t="e">
        <f t="shared" si="127"/>
        <v>#DIV/0!</v>
      </c>
      <c r="L479" s="153"/>
      <c r="M479" s="163" t="e">
        <f t="shared" si="128"/>
        <v>#DIV/0!</v>
      </c>
      <c r="N479" s="153"/>
      <c r="O479" s="152"/>
      <c r="P479" s="154"/>
      <c r="Q479" s="253"/>
      <c r="R479" s="152"/>
      <c r="S479" s="154"/>
      <c r="T479" s="152"/>
      <c r="U479" s="152"/>
      <c r="V479" s="152"/>
      <c r="W479" s="158"/>
      <c r="X479" s="158"/>
    </row>
    <row r="480" spans="2:24">
      <c r="B480" s="811"/>
      <c r="C480" s="814"/>
      <c r="D480" s="161">
        <v>4</v>
      </c>
      <c r="E480" s="152"/>
      <c r="F480" s="153"/>
      <c r="G480" s="152"/>
      <c r="H480" s="152"/>
      <c r="I480" s="162" t="e">
        <f t="shared" si="126"/>
        <v>#DIV/0!</v>
      </c>
      <c r="J480" s="152"/>
      <c r="K480" s="162" t="e">
        <f t="shared" si="127"/>
        <v>#DIV/0!</v>
      </c>
      <c r="L480" s="153"/>
      <c r="M480" s="163" t="e">
        <f t="shared" si="128"/>
        <v>#DIV/0!</v>
      </c>
      <c r="N480" s="153"/>
      <c r="O480" s="152"/>
      <c r="P480" s="154"/>
      <c r="Q480" s="253"/>
      <c r="R480" s="152"/>
      <c r="S480" s="154"/>
      <c r="T480" s="152"/>
      <c r="U480" s="152"/>
      <c r="V480" s="152"/>
      <c r="W480" s="158"/>
      <c r="X480" s="158"/>
    </row>
    <row r="481" spans="2:24">
      <c r="B481" s="811"/>
      <c r="C481" s="814"/>
      <c r="D481" s="161">
        <v>5</v>
      </c>
      <c r="E481" s="152"/>
      <c r="F481" s="153"/>
      <c r="G481" s="152"/>
      <c r="H481" s="152"/>
      <c r="I481" s="162" t="e">
        <f t="shared" si="126"/>
        <v>#DIV/0!</v>
      </c>
      <c r="J481" s="152"/>
      <c r="K481" s="162" t="e">
        <f t="shared" si="127"/>
        <v>#DIV/0!</v>
      </c>
      <c r="L481" s="153"/>
      <c r="M481" s="163" t="e">
        <f t="shared" si="128"/>
        <v>#DIV/0!</v>
      </c>
      <c r="N481" s="153"/>
      <c r="O481" s="152"/>
      <c r="P481" s="154"/>
      <c r="Q481" s="253"/>
      <c r="R481" s="152"/>
      <c r="S481" s="154"/>
      <c r="T481" s="152"/>
      <c r="U481" s="152"/>
      <c r="V481" s="152"/>
      <c r="W481" s="158"/>
      <c r="X481" s="158"/>
    </row>
    <row r="482" spans="2:24">
      <c r="B482" s="811"/>
      <c r="C482" s="814"/>
      <c r="D482" s="161">
        <v>6</v>
      </c>
      <c r="E482" s="152"/>
      <c r="F482" s="153"/>
      <c r="G482" s="152"/>
      <c r="H482" s="152"/>
      <c r="I482" s="162" t="e">
        <f t="shared" si="126"/>
        <v>#DIV/0!</v>
      </c>
      <c r="J482" s="152"/>
      <c r="K482" s="162" t="e">
        <f t="shared" si="127"/>
        <v>#DIV/0!</v>
      </c>
      <c r="L482" s="153"/>
      <c r="M482" s="163" t="e">
        <f t="shared" si="128"/>
        <v>#DIV/0!</v>
      </c>
      <c r="N482" s="153"/>
      <c r="O482" s="152"/>
      <c r="P482" s="154"/>
      <c r="Q482" s="253"/>
      <c r="R482" s="152"/>
      <c r="S482" s="154"/>
      <c r="T482" s="152"/>
      <c r="U482" s="152"/>
      <c r="V482" s="152"/>
      <c r="W482" s="158"/>
      <c r="X482" s="158"/>
    </row>
    <row r="483" spans="2:24">
      <c r="B483" s="811"/>
      <c r="C483" s="814"/>
      <c r="D483" s="161">
        <v>7</v>
      </c>
      <c r="E483" s="152"/>
      <c r="F483" s="153"/>
      <c r="G483" s="152"/>
      <c r="H483" s="152"/>
      <c r="I483" s="162" t="e">
        <f t="shared" si="126"/>
        <v>#DIV/0!</v>
      </c>
      <c r="J483" s="152"/>
      <c r="K483" s="162" t="e">
        <f t="shared" si="127"/>
        <v>#DIV/0!</v>
      </c>
      <c r="L483" s="153"/>
      <c r="M483" s="163" t="e">
        <f t="shared" si="128"/>
        <v>#DIV/0!</v>
      </c>
      <c r="N483" s="153"/>
      <c r="O483" s="152"/>
      <c r="P483" s="154"/>
      <c r="Q483" s="253"/>
      <c r="R483" s="152"/>
      <c r="S483" s="154"/>
      <c r="T483" s="152"/>
      <c r="U483" s="152"/>
      <c r="V483" s="152"/>
      <c r="W483" s="158"/>
      <c r="X483" s="158"/>
    </row>
    <row r="484" spans="2:24">
      <c r="B484" s="811"/>
      <c r="C484" s="814"/>
      <c r="D484" s="161">
        <v>8</v>
      </c>
      <c r="E484" s="152"/>
      <c r="F484" s="153"/>
      <c r="G484" s="152"/>
      <c r="H484" s="152"/>
      <c r="I484" s="162" t="e">
        <f t="shared" si="126"/>
        <v>#DIV/0!</v>
      </c>
      <c r="J484" s="152"/>
      <c r="K484" s="162" t="e">
        <f t="shared" si="127"/>
        <v>#DIV/0!</v>
      </c>
      <c r="L484" s="153"/>
      <c r="M484" s="163" t="e">
        <f t="shared" si="128"/>
        <v>#DIV/0!</v>
      </c>
      <c r="N484" s="153"/>
      <c r="O484" s="152"/>
      <c r="P484" s="154"/>
      <c r="Q484" s="253"/>
      <c r="R484" s="152"/>
      <c r="S484" s="154"/>
      <c r="T484" s="152"/>
      <c r="U484" s="152"/>
      <c r="V484" s="152"/>
      <c r="W484" s="158"/>
      <c r="X484" s="158"/>
    </row>
    <row r="485" spans="2:24">
      <c r="B485" s="811"/>
      <c r="C485" s="814"/>
      <c r="D485" s="161">
        <v>9</v>
      </c>
      <c r="E485" s="152"/>
      <c r="F485" s="153"/>
      <c r="G485" s="152"/>
      <c r="H485" s="152"/>
      <c r="I485" s="162" t="e">
        <f t="shared" si="126"/>
        <v>#DIV/0!</v>
      </c>
      <c r="J485" s="152"/>
      <c r="K485" s="162" t="e">
        <f t="shared" si="127"/>
        <v>#DIV/0!</v>
      </c>
      <c r="L485" s="153"/>
      <c r="M485" s="163" t="e">
        <f t="shared" si="128"/>
        <v>#DIV/0!</v>
      </c>
      <c r="N485" s="153"/>
      <c r="O485" s="152"/>
      <c r="P485" s="154"/>
      <c r="Q485" s="253"/>
      <c r="R485" s="152"/>
      <c r="S485" s="154"/>
      <c r="T485" s="152"/>
      <c r="U485" s="152"/>
      <c r="V485" s="152"/>
      <c r="W485" s="158"/>
      <c r="X485" s="158"/>
    </row>
    <row r="486" spans="2:24">
      <c r="B486" s="812"/>
      <c r="C486" s="815"/>
      <c r="D486" s="161">
        <v>10</v>
      </c>
      <c r="E486" s="152"/>
      <c r="F486" s="153"/>
      <c r="G486" s="152"/>
      <c r="H486" s="152"/>
      <c r="I486" s="162" t="e">
        <f t="shared" si="126"/>
        <v>#DIV/0!</v>
      </c>
      <c r="J486" s="152"/>
      <c r="K486" s="162" t="e">
        <f t="shared" si="127"/>
        <v>#DIV/0!</v>
      </c>
      <c r="L486" s="153"/>
      <c r="M486" s="163" t="e">
        <f t="shared" si="128"/>
        <v>#DIV/0!</v>
      </c>
      <c r="N486" s="153"/>
      <c r="O486" s="152"/>
      <c r="P486" s="154"/>
      <c r="Q486" s="253"/>
      <c r="R486" s="152"/>
      <c r="S486" s="154"/>
      <c r="T486" s="152"/>
      <c r="U486" s="152"/>
      <c r="V486" s="152"/>
      <c r="W486" s="158"/>
      <c r="X486" s="158"/>
    </row>
    <row r="487" spans="2:24">
      <c r="B487" s="810">
        <f t="shared" ref="B487" si="131">B477+1</f>
        <v>46006</v>
      </c>
      <c r="C487" s="813" t="str">
        <f t="shared" ref="C487" si="132">CHOOSE(WEEKDAY(B487,2),"一","二","三","四","五","六","日")</f>
        <v>一</v>
      </c>
      <c r="D487" s="161">
        <v>1</v>
      </c>
      <c r="E487" s="152"/>
      <c r="F487" s="153"/>
      <c r="G487" s="152"/>
      <c r="H487" s="152"/>
      <c r="I487" s="162" t="e">
        <f t="shared" si="126"/>
        <v>#DIV/0!</v>
      </c>
      <c r="J487" s="152"/>
      <c r="K487" s="162" t="e">
        <f t="shared" si="127"/>
        <v>#DIV/0!</v>
      </c>
      <c r="L487" s="153"/>
      <c r="M487" s="163" t="e">
        <f t="shared" si="128"/>
        <v>#DIV/0!</v>
      </c>
      <c r="N487" s="153"/>
      <c r="O487" s="152"/>
      <c r="P487" s="154"/>
      <c r="Q487" s="253"/>
      <c r="R487" s="152"/>
      <c r="S487" s="154"/>
      <c r="T487" s="152"/>
      <c r="U487" s="152"/>
      <c r="V487" s="152"/>
      <c r="W487" s="158"/>
      <c r="X487" s="158"/>
    </row>
    <row r="488" spans="2:24">
      <c r="B488" s="811"/>
      <c r="C488" s="814"/>
      <c r="D488" s="161">
        <v>2</v>
      </c>
      <c r="E488" s="152"/>
      <c r="F488" s="153"/>
      <c r="G488" s="152"/>
      <c r="H488" s="152"/>
      <c r="I488" s="162" t="e">
        <f t="shared" si="126"/>
        <v>#DIV/0!</v>
      </c>
      <c r="J488" s="152"/>
      <c r="K488" s="162" t="e">
        <f t="shared" si="127"/>
        <v>#DIV/0!</v>
      </c>
      <c r="L488" s="153"/>
      <c r="M488" s="163" t="e">
        <f t="shared" si="128"/>
        <v>#DIV/0!</v>
      </c>
      <c r="N488" s="153"/>
      <c r="O488" s="152"/>
      <c r="P488" s="154"/>
      <c r="Q488" s="253"/>
      <c r="R488" s="152"/>
      <c r="S488" s="154"/>
      <c r="T488" s="152"/>
      <c r="U488" s="152"/>
      <c r="V488" s="152"/>
      <c r="W488" s="158"/>
      <c r="X488" s="158"/>
    </row>
    <row r="489" spans="2:24">
      <c r="B489" s="811"/>
      <c r="C489" s="814"/>
      <c r="D489" s="161">
        <v>3</v>
      </c>
      <c r="E489" s="152"/>
      <c r="F489" s="153"/>
      <c r="G489" s="152"/>
      <c r="H489" s="152"/>
      <c r="I489" s="162" t="e">
        <f t="shared" si="126"/>
        <v>#DIV/0!</v>
      </c>
      <c r="J489" s="152"/>
      <c r="K489" s="162" t="e">
        <f t="shared" si="127"/>
        <v>#DIV/0!</v>
      </c>
      <c r="L489" s="153"/>
      <c r="M489" s="163" t="e">
        <f t="shared" si="128"/>
        <v>#DIV/0!</v>
      </c>
      <c r="N489" s="153"/>
      <c r="O489" s="152"/>
      <c r="P489" s="154"/>
      <c r="Q489" s="253"/>
      <c r="R489" s="152"/>
      <c r="S489" s="154"/>
      <c r="T489" s="152"/>
      <c r="U489" s="152"/>
      <c r="V489" s="152"/>
      <c r="W489" s="158"/>
      <c r="X489" s="158"/>
    </row>
    <row r="490" spans="2:24">
      <c r="B490" s="811"/>
      <c r="C490" s="814"/>
      <c r="D490" s="161">
        <v>4</v>
      </c>
      <c r="E490" s="152"/>
      <c r="F490" s="153"/>
      <c r="G490" s="152"/>
      <c r="H490" s="152"/>
      <c r="I490" s="162" t="e">
        <f t="shared" si="126"/>
        <v>#DIV/0!</v>
      </c>
      <c r="J490" s="152"/>
      <c r="K490" s="162" t="e">
        <f t="shared" si="127"/>
        <v>#DIV/0!</v>
      </c>
      <c r="L490" s="153"/>
      <c r="M490" s="163" t="e">
        <f t="shared" si="128"/>
        <v>#DIV/0!</v>
      </c>
      <c r="N490" s="153"/>
      <c r="O490" s="152"/>
      <c r="P490" s="154"/>
      <c r="Q490" s="253"/>
      <c r="R490" s="152"/>
      <c r="S490" s="154"/>
      <c r="T490" s="152"/>
      <c r="U490" s="152"/>
      <c r="V490" s="152"/>
      <c r="W490" s="158"/>
      <c r="X490" s="158"/>
    </row>
    <row r="491" spans="2:24">
      <c r="B491" s="811"/>
      <c r="C491" s="814"/>
      <c r="D491" s="161">
        <v>5</v>
      </c>
      <c r="E491" s="152"/>
      <c r="F491" s="153"/>
      <c r="G491" s="152"/>
      <c r="H491" s="152"/>
      <c r="I491" s="162" t="e">
        <f t="shared" si="126"/>
        <v>#DIV/0!</v>
      </c>
      <c r="J491" s="152"/>
      <c r="K491" s="162" t="e">
        <f t="shared" si="127"/>
        <v>#DIV/0!</v>
      </c>
      <c r="L491" s="153"/>
      <c r="M491" s="163" t="e">
        <f t="shared" si="128"/>
        <v>#DIV/0!</v>
      </c>
      <c r="N491" s="153"/>
      <c r="O491" s="152"/>
      <c r="P491" s="154"/>
      <c r="Q491" s="253"/>
      <c r="R491" s="152"/>
      <c r="S491" s="154"/>
      <c r="T491" s="152"/>
      <c r="U491" s="152"/>
      <c r="V491" s="152"/>
      <c r="W491" s="158"/>
      <c r="X491" s="158"/>
    </row>
    <row r="492" spans="2:24">
      <c r="B492" s="811"/>
      <c r="C492" s="814"/>
      <c r="D492" s="161">
        <v>6</v>
      </c>
      <c r="E492" s="152"/>
      <c r="F492" s="153"/>
      <c r="G492" s="152"/>
      <c r="H492" s="152"/>
      <c r="I492" s="162" t="e">
        <f t="shared" si="126"/>
        <v>#DIV/0!</v>
      </c>
      <c r="J492" s="152"/>
      <c r="K492" s="162" t="e">
        <f t="shared" si="127"/>
        <v>#DIV/0!</v>
      </c>
      <c r="L492" s="153"/>
      <c r="M492" s="163" t="e">
        <f t="shared" si="128"/>
        <v>#DIV/0!</v>
      </c>
      <c r="N492" s="153"/>
      <c r="O492" s="152"/>
      <c r="P492" s="154"/>
      <c r="Q492" s="253"/>
      <c r="R492" s="152"/>
      <c r="S492" s="154"/>
      <c r="T492" s="152"/>
      <c r="U492" s="152"/>
      <c r="V492" s="152"/>
      <c r="W492" s="158"/>
      <c r="X492" s="158"/>
    </row>
    <row r="493" spans="2:24">
      <c r="B493" s="811"/>
      <c r="C493" s="814"/>
      <c r="D493" s="161">
        <v>7</v>
      </c>
      <c r="E493" s="152"/>
      <c r="F493" s="153"/>
      <c r="G493" s="152"/>
      <c r="H493" s="152"/>
      <c r="I493" s="162" t="e">
        <f t="shared" si="126"/>
        <v>#DIV/0!</v>
      </c>
      <c r="J493" s="152"/>
      <c r="K493" s="162" t="e">
        <f t="shared" si="127"/>
        <v>#DIV/0!</v>
      </c>
      <c r="L493" s="153"/>
      <c r="M493" s="163" t="e">
        <f t="shared" si="128"/>
        <v>#DIV/0!</v>
      </c>
      <c r="N493" s="153"/>
      <c r="O493" s="152"/>
      <c r="P493" s="154"/>
      <c r="Q493" s="253"/>
      <c r="R493" s="152"/>
      <c r="S493" s="154"/>
      <c r="T493" s="152"/>
      <c r="U493" s="152"/>
      <c r="V493" s="152"/>
      <c r="W493" s="158"/>
      <c r="X493" s="158"/>
    </row>
    <row r="494" spans="2:24">
      <c r="B494" s="811"/>
      <c r="C494" s="814"/>
      <c r="D494" s="161">
        <v>8</v>
      </c>
      <c r="E494" s="152"/>
      <c r="F494" s="153"/>
      <c r="G494" s="152"/>
      <c r="H494" s="152"/>
      <c r="I494" s="162" t="e">
        <f t="shared" si="126"/>
        <v>#DIV/0!</v>
      </c>
      <c r="J494" s="152"/>
      <c r="K494" s="162" t="e">
        <f t="shared" si="127"/>
        <v>#DIV/0!</v>
      </c>
      <c r="L494" s="153"/>
      <c r="M494" s="163" t="e">
        <f t="shared" si="128"/>
        <v>#DIV/0!</v>
      </c>
      <c r="N494" s="153"/>
      <c r="O494" s="152"/>
      <c r="P494" s="154"/>
      <c r="Q494" s="253"/>
      <c r="R494" s="152"/>
      <c r="S494" s="154"/>
      <c r="T494" s="152"/>
      <c r="U494" s="152"/>
      <c r="V494" s="152"/>
      <c r="W494" s="158"/>
      <c r="X494" s="158"/>
    </row>
    <row r="495" spans="2:24">
      <c r="B495" s="811"/>
      <c r="C495" s="814"/>
      <c r="D495" s="161">
        <v>9</v>
      </c>
      <c r="E495" s="152"/>
      <c r="F495" s="153"/>
      <c r="G495" s="152"/>
      <c r="H495" s="152"/>
      <c r="I495" s="162" t="e">
        <f t="shared" ref="I495:I496" si="133">H495/G495</f>
        <v>#DIV/0!</v>
      </c>
      <c r="J495" s="152"/>
      <c r="K495" s="162" t="e">
        <f t="shared" ref="K495:K496" si="134">J495/G495</f>
        <v>#DIV/0!</v>
      </c>
      <c r="L495" s="153"/>
      <c r="M495" s="163" t="e">
        <f t="shared" ref="M495:M496" si="135">(H495+J495)/G495</f>
        <v>#DIV/0!</v>
      </c>
      <c r="N495" s="153"/>
      <c r="O495" s="152"/>
      <c r="P495" s="154"/>
      <c r="Q495" s="253"/>
      <c r="R495" s="152"/>
      <c r="S495" s="154"/>
      <c r="T495" s="152"/>
      <c r="U495" s="152"/>
      <c r="V495" s="152"/>
      <c r="W495" s="158"/>
      <c r="X495" s="158"/>
    </row>
    <row r="496" spans="2:24">
      <c r="B496" s="812"/>
      <c r="C496" s="815"/>
      <c r="D496" s="161">
        <v>10</v>
      </c>
      <c r="E496" s="152"/>
      <c r="F496" s="153"/>
      <c r="G496" s="152"/>
      <c r="H496" s="152"/>
      <c r="I496" s="162" t="e">
        <f t="shared" si="133"/>
        <v>#DIV/0!</v>
      </c>
      <c r="J496" s="152"/>
      <c r="K496" s="162" t="e">
        <f t="shared" si="134"/>
        <v>#DIV/0!</v>
      </c>
      <c r="L496" s="153"/>
      <c r="M496" s="163" t="e">
        <f t="shared" si="135"/>
        <v>#DIV/0!</v>
      </c>
      <c r="N496" s="153"/>
      <c r="O496" s="152"/>
      <c r="P496" s="154"/>
      <c r="Q496" s="253"/>
      <c r="R496" s="152"/>
      <c r="S496" s="154"/>
      <c r="T496" s="152"/>
      <c r="U496" s="152"/>
      <c r="V496" s="152"/>
      <c r="W496" s="158"/>
      <c r="X496" s="158"/>
    </row>
  </sheetData>
  <mergeCells count="117">
    <mergeCell ref="B467:B476"/>
    <mergeCell ref="C467:C476"/>
    <mergeCell ref="B477:B486"/>
    <mergeCell ref="C477:C486"/>
    <mergeCell ref="B487:B496"/>
    <mergeCell ref="C487:C496"/>
    <mergeCell ref="B217:B226"/>
    <mergeCell ref="C217:C226"/>
    <mergeCell ref="B227:B236"/>
    <mergeCell ref="C227:C236"/>
    <mergeCell ref="B237:B246"/>
    <mergeCell ref="C237:C246"/>
    <mergeCell ref="B297:B306"/>
    <mergeCell ref="C297:C306"/>
    <mergeCell ref="B247:B256"/>
    <mergeCell ref="C247:C256"/>
    <mergeCell ref="B257:B266"/>
    <mergeCell ref="C257:C266"/>
    <mergeCell ref="B267:B276"/>
    <mergeCell ref="C267:C276"/>
    <mergeCell ref="B277:B286"/>
    <mergeCell ref="C277:C286"/>
    <mergeCell ref="B287:B296"/>
    <mergeCell ref="C287:C296"/>
    <mergeCell ref="B147:B156"/>
    <mergeCell ref="C147:C156"/>
    <mergeCell ref="C207:C21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B97:B106"/>
    <mergeCell ref="C97:C106"/>
    <mergeCell ref="B107:B116"/>
    <mergeCell ref="C107:C116"/>
    <mergeCell ref="B117:B126"/>
    <mergeCell ref="C117:C126"/>
    <mergeCell ref="B127:B136"/>
    <mergeCell ref="C127:C136"/>
    <mergeCell ref="B137:B146"/>
    <mergeCell ref="C137:C146"/>
    <mergeCell ref="C47:C56"/>
    <mergeCell ref="B57:B66"/>
    <mergeCell ref="C57:C66"/>
    <mergeCell ref="B67:B76"/>
    <mergeCell ref="C67:C76"/>
    <mergeCell ref="B77:B86"/>
    <mergeCell ref="C77:C86"/>
    <mergeCell ref="B87:B96"/>
    <mergeCell ref="C87:C96"/>
    <mergeCell ref="Z3:AH5"/>
    <mergeCell ref="D4:D6"/>
    <mergeCell ref="E4:F4"/>
    <mergeCell ref="G4:N4"/>
    <mergeCell ref="O4:S4"/>
    <mergeCell ref="E5:E6"/>
    <mergeCell ref="F5:F6"/>
    <mergeCell ref="G5:N5"/>
    <mergeCell ref="R5:S5"/>
    <mergeCell ref="O5:Q5"/>
    <mergeCell ref="B307:B316"/>
    <mergeCell ref="C307:C316"/>
    <mergeCell ref="B317:B326"/>
    <mergeCell ref="C317:C326"/>
    <mergeCell ref="B327:B336"/>
    <mergeCell ref="C327:C33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B367:B376"/>
    <mergeCell ref="C367:C376"/>
    <mergeCell ref="B377:B386"/>
    <mergeCell ref="C377:C386"/>
    <mergeCell ref="B387:B396"/>
    <mergeCell ref="C387:C396"/>
    <mergeCell ref="B337:B346"/>
    <mergeCell ref="C337:C346"/>
    <mergeCell ref="B347:B356"/>
    <mergeCell ref="C347:C356"/>
    <mergeCell ref="B357:B366"/>
    <mergeCell ref="C357:C366"/>
    <mergeCell ref="B457:B466"/>
    <mergeCell ref="C457:C466"/>
    <mergeCell ref="B427:B436"/>
    <mergeCell ref="C427:C436"/>
    <mergeCell ref="B437:B446"/>
    <mergeCell ref="C437:C446"/>
    <mergeCell ref="B447:B456"/>
    <mergeCell ref="C447:C456"/>
    <mergeCell ref="B397:B406"/>
    <mergeCell ref="C397:C406"/>
    <mergeCell ref="B407:B416"/>
    <mergeCell ref="C407:C416"/>
    <mergeCell ref="B417:B426"/>
    <mergeCell ref="C417:C426"/>
  </mergeCells>
  <phoneticPr fontId="14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0000000}">
          <x14:formula1>
            <xm:f>下拉式選單!$B$3:$B$10</xm:f>
          </x14:formula1>
          <xm:sqref>U87:U125 U7:U76 U127:U496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fitToPage="1"/>
  </sheetPr>
  <dimension ref="A1:AA55"/>
  <sheetViews>
    <sheetView topLeftCell="A25" zoomScale="75" zoomScaleNormal="75" workbookViewId="0">
      <selection activeCell="L95" sqref="L95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873" t="s">
        <v>12</v>
      </c>
      <c r="D21" s="856"/>
      <c r="E21" s="849"/>
      <c r="F21" s="49" t="s">
        <v>46</v>
      </c>
      <c r="G21" s="49" t="s">
        <v>48</v>
      </c>
      <c r="H21" s="49" t="s">
        <v>49</v>
      </c>
      <c r="I21" s="8" t="s">
        <v>13</v>
      </c>
      <c r="J21" s="865" t="s">
        <v>51</v>
      </c>
      <c r="K21" s="849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848" t="s">
        <v>14</v>
      </c>
      <c r="D22" s="856"/>
      <c r="E22" s="849"/>
      <c r="F22" s="4">
        <v>3</v>
      </c>
      <c r="G22" s="4">
        <v>3000</v>
      </c>
      <c r="H22" s="4">
        <v>1000</v>
      </c>
      <c r="I22" s="4">
        <v>10</v>
      </c>
      <c r="J22" s="855" t="s">
        <v>76</v>
      </c>
      <c r="K22" s="849"/>
      <c r="M22" s="52" t="s">
        <v>26</v>
      </c>
      <c r="N22" s="57" t="s">
        <v>47</v>
      </c>
      <c r="O22" s="861" t="s">
        <v>12</v>
      </c>
      <c r="P22" s="856"/>
      <c r="Q22" s="849"/>
      <c r="R22" s="867" t="s">
        <v>53</v>
      </c>
      <c r="S22" s="856"/>
      <c r="T22" s="849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865" t="s">
        <v>51</v>
      </c>
      <c r="AA22" s="849"/>
    </row>
    <row r="23" spans="1:27" ht="15.75" customHeight="1">
      <c r="A23" s="23"/>
      <c r="B23" s="6">
        <v>2</v>
      </c>
      <c r="C23" s="870"/>
      <c r="D23" s="856"/>
      <c r="E23" s="849"/>
      <c r="F23" s="4"/>
      <c r="G23" s="4"/>
      <c r="H23" s="4"/>
      <c r="I23" s="4"/>
      <c r="J23" s="870"/>
      <c r="K23" s="849"/>
      <c r="M23" s="56" t="s">
        <v>42</v>
      </c>
      <c r="N23" s="24">
        <v>1</v>
      </c>
      <c r="O23" s="855" t="s">
        <v>82</v>
      </c>
      <c r="P23" s="856"/>
      <c r="Q23" s="849"/>
      <c r="R23" s="855" t="s">
        <v>85</v>
      </c>
      <c r="S23" s="856"/>
      <c r="T23" s="849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855" t="s">
        <v>86</v>
      </c>
      <c r="AA23" s="849"/>
    </row>
    <row r="24" spans="1:27" ht="15.75" customHeight="1">
      <c r="A24" s="23"/>
      <c r="B24" s="6">
        <v>3</v>
      </c>
      <c r="C24" s="870"/>
      <c r="D24" s="856"/>
      <c r="E24" s="849"/>
      <c r="F24" s="4"/>
      <c r="G24" s="4"/>
      <c r="H24" s="4"/>
      <c r="I24" s="4"/>
      <c r="J24" s="870"/>
      <c r="K24" s="849"/>
      <c r="M24" s="25"/>
      <c r="N24" s="24">
        <v>2</v>
      </c>
      <c r="O24" s="848"/>
      <c r="P24" s="856"/>
      <c r="Q24" s="849"/>
      <c r="R24" s="848"/>
      <c r="S24" s="856"/>
      <c r="T24" s="849"/>
      <c r="U24" s="4"/>
      <c r="V24" s="14"/>
      <c r="W24" s="4"/>
      <c r="X24" s="16">
        <f t="shared" si="16"/>
        <v>0</v>
      </c>
      <c r="Y24" s="4"/>
      <c r="Z24" s="848"/>
      <c r="AA24" s="849"/>
    </row>
    <row r="25" spans="1:27" ht="15.75" customHeight="1">
      <c r="A25" s="23"/>
      <c r="B25" s="6">
        <v>4</v>
      </c>
      <c r="C25" s="870"/>
      <c r="D25" s="856"/>
      <c r="E25" s="849"/>
      <c r="F25" s="4"/>
      <c r="G25" s="4"/>
      <c r="H25" s="4"/>
      <c r="I25" s="4"/>
      <c r="J25" s="870"/>
      <c r="K25" s="849"/>
      <c r="M25" s="25"/>
      <c r="N25" s="24">
        <v>3</v>
      </c>
      <c r="O25" s="848"/>
      <c r="P25" s="856"/>
      <c r="Q25" s="849"/>
      <c r="R25" s="848"/>
      <c r="S25" s="856"/>
      <c r="T25" s="849"/>
      <c r="U25" s="4"/>
      <c r="V25" s="14"/>
      <c r="W25" s="4"/>
      <c r="X25" s="16">
        <f t="shared" si="16"/>
        <v>0</v>
      </c>
      <c r="Y25" s="4"/>
      <c r="Z25" s="848"/>
      <c r="AA25" s="849"/>
    </row>
    <row r="26" spans="1:27" ht="15.75" customHeight="1">
      <c r="A26" s="23"/>
      <c r="B26" s="26">
        <v>5</v>
      </c>
      <c r="C26" s="874"/>
      <c r="D26" s="857"/>
      <c r="E26" s="851"/>
      <c r="F26" s="27"/>
      <c r="G26" s="27"/>
      <c r="H26" s="27"/>
      <c r="I26" s="27"/>
      <c r="J26" s="874"/>
      <c r="K26" s="851"/>
      <c r="M26" s="25"/>
      <c r="N26" s="24">
        <v>4</v>
      </c>
      <c r="O26" s="848"/>
      <c r="P26" s="856"/>
      <c r="Q26" s="849"/>
      <c r="R26" s="848"/>
      <c r="S26" s="856"/>
      <c r="T26" s="849"/>
      <c r="U26" s="4"/>
      <c r="V26" s="14"/>
      <c r="W26" s="4"/>
      <c r="X26" s="16">
        <f t="shared" si="16"/>
        <v>0</v>
      </c>
      <c r="Y26" s="4"/>
      <c r="Z26" s="848"/>
      <c r="AA26" s="849"/>
    </row>
    <row r="27" spans="1:27" ht="15.75" customHeight="1">
      <c r="A27" s="23"/>
      <c r="B27" s="69" t="s">
        <v>101</v>
      </c>
      <c r="C27" s="858" t="s">
        <v>75</v>
      </c>
      <c r="D27" s="859"/>
      <c r="E27" s="860"/>
      <c r="F27" s="28">
        <v>4</v>
      </c>
      <c r="G27" s="28">
        <v>2800</v>
      </c>
      <c r="H27" s="28">
        <v>700</v>
      </c>
      <c r="I27" s="28" t="s">
        <v>15</v>
      </c>
      <c r="J27" s="858" t="s">
        <v>77</v>
      </c>
      <c r="K27" s="860"/>
      <c r="M27" s="25"/>
      <c r="N27" s="29">
        <v>5</v>
      </c>
      <c r="O27" s="850"/>
      <c r="P27" s="857"/>
      <c r="Q27" s="851"/>
      <c r="R27" s="850"/>
      <c r="S27" s="857"/>
      <c r="T27" s="851"/>
      <c r="U27" s="27"/>
      <c r="V27" s="30"/>
      <c r="W27" s="27"/>
      <c r="X27" s="31">
        <f t="shared" si="16"/>
        <v>0</v>
      </c>
      <c r="Y27" s="4"/>
      <c r="Z27" s="850"/>
      <c r="AA27" s="851"/>
    </row>
    <row r="28" spans="1:27" ht="15.75" customHeight="1">
      <c r="A28" s="23"/>
      <c r="B28" s="70" t="s">
        <v>102</v>
      </c>
      <c r="C28" s="870"/>
      <c r="D28" s="856"/>
      <c r="E28" s="849"/>
      <c r="F28" s="4"/>
      <c r="G28" s="4"/>
      <c r="H28" s="4"/>
      <c r="I28" s="4"/>
      <c r="J28" s="870"/>
      <c r="K28" s="849"/>
      <c r="M28" s="32"/>
      <c r="N28" s="55"/>
      <c r="O28" s="852"/>
      <c r="P28" s="856"/>
      <c r="Q28" s="856"/>
      <c r="R28" s="852"/>
      <c r="S28" s="856"/>
      <c r="T28" s="856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852"/>
      <c r="AA28" s="849"/>
    </row>
    <row r="29" spans="1:27" ht="15.75" customHeight="1">
      <c r="A29" s="23"/>
      <c r="B29" s="70" t="s">
        <v>100</v>
      </c>
      <c r="C29" s="870"/>
      <c r="D29" s="856"/>
      <c r="E29" s="849"/>
      <c r="F29" s="4"/>
      <c r="G29" s="4"/>
      <c r="H29" s="4"/>
      <c r="I29" s="4"/>
      <c r="J29" s="870"/>
      <c r="K29" s="849"/>
      <c r="M29" s="56" t="s">
        <v>43</v>
      </c>
      <c r="N29" s="24">
        <v>1</v>
      </c>
      <c r="O29" s="871" t="s">
        <v>16</v>
      </c>
      <c r="P29" s="872"/>
      <c r="Q29" s="854"/>
      <c r="R29" s="853" t="s">
        <v>87</v>
      </c>
      <c r="S29" s="872"/>
      <c r="T29" s="854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853" t="s">
        <v>88</v>
      </c>
      <c r="AA29" s="854"/>
    </row>
    <row r="30" spans="1:27" ht="15.75" customHeight="1">
      <c r="A30" s="23"/>
      <c r="B30" s="70" t="s">
        <v>99</v>
      </c>
      <c r="C30" s="870"/>
      <c r="D30" s="856"/>
      <c r="E30" s="849"/>
      <c r="F30" s="4"/>
      <c r="G30" s="4"/>
      <c r="H30" s="4"/>
      <c r="I30" s="4"/>
      <c r="J30" s="870"/>
      <c r="K30" s="849"/>
      <c r="M30" s="25"/>
      <c r="N30" s="24">
        <v>2</v>
      </c>
      <c r="O30" s="848"/>
      <c r="P30" s="856"/>
      <c r="Q30" s="849"/>
      <c r="R30" s="848"/>
      <c r="S30" s="856"/>
      <c r="T30" s="849"/>
      <c r="U30" s="4"/>
      <c r="V30" s="14"/>
      <c r="W30" s="4"/>
      <c r="X30" s="16">
        <f t="shared" si="17"/>
        <v>0</v>
      </c>
      <c r="Y30" s="4"/>
      <c r="Z30" s="848"/>
      <c r="AA30" s="849"/>
    </row>
    <row r="31" spans="1:27" ht="15.75" customHeight="1">
      <c r="A31" s="20"/>
      <c r="B31" s="70" t="s">
        <v>103</v>
      </c>
      <c r="C31" s="870"/>
      <c r="D31" s="856"/>
      <c r="E31" s="849"/>
      <c r="F31" s="4"/>
      <c r="G31" s="4"/>
      <c r="H31" s="4"/>
      <c r="I31" s="4"/>
      <c r="J31" s="870"/>
      <c r="K31" s="849"/>
      <c r="M31" s="25"/>
      <c r="N31" s="24">
        <v>3</v>
      </c>
      <c r="O31" s="848"/>
      <c r="P31" s="856"/>
      <c r="Q31" s="849"/>
      <c r="R31" s="848"/>
      <c r="S31" s="856"/>
      <c r="T31" s="849"/>
      <c r="U31" s="4"/>
      <c r="V31" s="14"/>
      <c r="W31" s="4"/>
      <c r="X31" s="16">
        <f t="shared" si="17"/>
        <v>0</v>
      </c>
      <c r="Y31" s="4"/>
      <c r="Z31" s="848"/>
      <c r="AA31" s="849"/>
    </row>
    <row r="32" spans="1:27" ht="15.75" customHeight="1">
      <c r="A32" s="67"/>
      <c r="M32" s="25"/>
      <c r="N32" s="24">
        <v>4</v>
      </c>
      <c r="O32" s="848"/>
      <c r="P32" s="856"/>
      <c r="Q32" s="849"/>
      <c r="R32" s="848"/>
      <c r="S32" s="856"/>
      <c r="T32" s="849"/>
      <c r="U32" s="4"/>
      <c r="V32" s="14"/>
      <c r="W32" s="4"/>
      <c r="X32" s="16">
        <f t="shared" si="17"/>
        <v>0</v>
      </c>
      <c r="Y32" s="4"/>
      <c r="Z32" s="848"/>
      <c r="AA32" s="849"/>
    </row>
    <row r="33" spans="1:27" ht="15.75" customHeight="1">
      <c r="A33" s="18"/>
      <c r="B33" s="49" t="s">
        <v>47</v>
      </c>
      <c r="C33" s="873" t="s">
        <v>12</v>
      </c>
      <c r="D33" s="856"/>
      <c r="E33" s="849"/>
      <c r="F33" s="49" t="s">
        <v>46</v>
      </c>
      <c r="G33" s="49" t="s">
        <v>48</v>
      </c>
      <c r="H33" s="49" t="s">
        <v>49</v>
      </c>
      <c r="I33" s="8" t="s">
        <v>13</v>
      </c>
      <c r="J33" s="865" t="s">
        <v>51</v>
      </c>
      <c r="K33" s="849"/>
      <c r="M33" s="25"/>
      <c r="N33" s="29">
        <v>5</v>
      </c>
      <c r="O33" s="848"/>
      <c r="P33" s="856"/>
      <c r="Q33" s="849"/>
      <c r="R33" s="848"/>
      <c r="S33" s="856"/>
      <c r="T33" s="849"/>
      <c r="U33" s="27"/>
      <c r="V33" s="30"/>
      <c r="W33" s="27"/>
      <c r="X33" s="31">
        <f t="shared" si="17"/>
        <v>0</v>
      </c>
      <c r="Y33" s="4"/>
      <c r="Z33" s="848"/>
      <c r="AA33" s="849"/>
    </row>
    <row r="34" spans="1:27" ht="15.75" customHeight="1">
      <c r="A34" s="52" t="s">
        <v>35</v>
      </c>
      <c r="B34" s="6">
        <v>1</v>
      </c>
      <c r="C34" s="855" t="s">
        <v>79</v>
      </c>
      <c r="D34" s="856"/>
      <c r="E34" s="849"/>
      <c r="F34" s="4">
        <v>3</v>
      </c>
      <c r="G34" s="4">
        <v>2500</v>
      </c>
      <c r="H34" s="4">
        <v>833.33</v>
      </c>
      <c r="I34" s="4">
        <v>20</v>
      </c>
      <c r="J34" s="855" t="s">
        <v>78</v>
      </c>
      <c r="K34" s="849"/>
      <c r="M34" s="68"/>
      <c r="N34" s="45"/>
      <c r="O34" s="852"/>
      <c r="P34" s="856"/>
      <c r="Q34" s="856"/>
      <c r="R34" s="852"/>
      <c r="S34" s="856"/>
      <c r="T34" s="856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852"/>
      <c r="AA34" s="849"/>
    </row>
    <row r="35" spans="1:27" ht="15.75" customHeight="1">
      <c r="A35" s="23"/>
      <c r="B35" s="6">
        <v>2</v>
      </c>
      <c r="C35" s="848"/>
      <c r="D35" s="856"/>
      <c r="E35" s="849"/>
      <c r="F35" s="4"/>
      <c r="G35" s="4"/>
      <c r="H35" s="4"/>
      <c r="I35" s="4"/>
      <c r="J35" s="848"/>
      <c r="K35" s="849"/>
      <c r="M35" s="1"/>
      <c r="N35" s="1"/>
      <c r="O35" s="863"/>
      <c r="P35" s="864"/>
      <c r="Q35" s="864"/>
      <c r="R35" s="863"/>
      <c r="S35" s="864"/>
      <c r="T35" s="864"/>
      <c r="U35" s="1"/>
      <c r="V35" s="38"/>
      <c r="W35" s="1"/>
      <c r="X35" s="1"/>
      <c r="Y35" s="863"/>
      <c r="Z35" s="864"/>
      <c r="AA35" s="864"/>
    </row>
    <row r="36" spans="1:27" ht="15.75" customHeight="1">
      <c r="A36" s="23"/>
      <c r="B36" s="6">
        <v>3</v>
      </c>
      <c r="C36" s="848"/>
      <c r="D36" s="856"/>
      <c r="E36" s="849"/>
      <c r="F36" s="4"/>
      <c r="G36" s="4"/>
      <c r="H36" s="4"/>
      <c r="I36" s="4"/>
      <c r="J36" s="848"/>
      <c r="K36" s="849"/>
      <c r="M36" s="52" t="s">
        <v>27</v>
      </c>
      <c r="N36" s="57" t="s">
        <v>47</v>
      </c>
      <c r="O36" s="861" t="s">
        <v>12</v>
      </c>
      <c r="P36" s="852"/>
      <c r="Q36" s="862"/>
      <c r="R36" s="867" t="s">
        <v>53</v>
      </c>
      <c r="S36" s="868"/>
      <c r="T36" s="869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865" t="s">
        <v>51</v>
      </c>
      <c r="AA36" s="866"/>
    </row>
    <row r="37" spans="1:27" ht="15.75" customHeight="1">
      <c r="A37" s="23"/>
      <c r="B37" s="6">
        <v>4</v>
      </c>
      <c r="C37" s="848"/>
      <c r="D37" s="856"/>
      <c r="E37" s="849"/>
      <c r="F37" s="4"/>
      <c r="G37" s="4"/>
      <c r="H37" s="4"/>
      <c r="I37" s="4"/>
      <c r="J37" s="848"/>
      <c r="K37" s="849"/>
      <c r="M37" s="56" t="s">
        <v>42</v>
      </c>
      <c r="N37" s="24">
        <v>1</v>
      </c>
      <c r="O37" s="855" t="s">
        <v>89</v>
      </c>
      <c r="P37" s="856"/>
      <c r="Q37" s="849"/>
      <c r="R37" s="855" t="s">
        <v>90</v>
      </c>
      <c r="S37" s="856"/>
      <c r="T37" s="849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855" t="s">
        <v>91</v>
      </c>
      <c r="AA37" s="849"/>
    </row>
    <row r="38" spans="1:27" ht="15.75" customHeight="1">
      <c r="A38" s="23"/>
      <c r="B38" s="26">
        <v>5</v>
      </c>
      <c r="C38" s="850"/>
      <c r="D38" s="857"/>
      <c r="E38" s="851"/>
      <c r="F38" s="27"/>
      <c r="G38" s="27"/>
      <c r="H38" s="27"/>
      <c r="I38" s="27"/>
      <c r="J38" s="850"/>
      <c r="K38" s="851"/>
      <c r="M38" s="25"/>
      <c r="N38" s="24">
        <v>2</v>
      </c>
      <c r="O38" s="848"/>
      <c r="P38" s="856"/>
      <c r="Q38" s="849"/>
      <c r="R38" s="848"/>
      <c r="S38" s="856"/>
      <c r="T38" s="849"/>
      <c r="U38" s="4"/>
      <c r="V38" s="14"/>
      <c r="W38" s="4"/>
      <c r="X38" s="16">
        <f t="shared" si="18"/>
        <v>0</v>
      </c>
      <c r="Y38" s="4"/>
      <c r="Z38" s="848"/>
      <c r="AA38" s="849"/>
    </row>
    <row r="39" spans="1:27" ht="14.25">
      <c r="A39" s="23"/>
      <c r="B39" s="69" t="s">
        <v>101</v>
      </c>
      <c r="C39" s="858" t="s">
        <v>80</v>
      </c>
      <c r="D39" s="859"/>
      <c r="E39" s="860"/>
      <c r="F39" s="28">
        <v>7</v>
      </c>
      <c r="G39" s="28">
        <v>2200</v>
      </c>
      <c r="H39" s="28">
        <v>314.29000000000002</v>
      </c>
      <c r="I39" s="28">
        <v>-15</v>
      </c>
      <c r="J39" s="858" t="s">
        <v>81</v>
      </c>
      <c r="K39" s="860"/>
      <c r="M39" s="25"/>
      <c r="N39" s="24">
        <v>3</v>
      </c>
      <c r="O39" s="848"/>
      <c r="P39" s="856"/>
      <c r="Q39" s="849"/>
      <c r="R39" s="848"/>
      <c r="S39" s="856"/>
      <c r="T39" s="849"/>
      <c r="U39" s="4"/>
      <c r="V39" s="14"/>
      <c r="W39" s="4"/>
      <c r="X39" s="16">
        <f t="shared" si="18"/>
        <v>0</v>
      </c>
      <c r="Y39" s="4"/>
      <c r="Z39" s="848"/>
      <c r="AA39" s="849"/>
    </row>
    <row r="40" spans="1:27" ht="14.25">
      <c r="A40" s="23"/>
      <c r="B40" s="70" t="s">
        <v>102</v>
      </c>
      <c r="C40" s="848"/>
      <c r="D40" s="856"/>
      <c r="E40" s="849"/>
      <c r="F40" s="4"/>
      <c r="G40" s="4"/>
      <c r="H40" s="4"/>
      <c r="I40" s="4"/>
      <c r="J40" s="848"/>
      <c r="K40" s="849"/>
      <c r="M40" s="25"/>
      <c r="N40" s="24">
        <v>4</v>
      </c>
      <c r="O40" s="848"/>
      <c r="P40" s="856"/>
      <c r="Q40" s="849"/>
      <c r="R40" s="848"/>
      <c r="S40" s="856"/>
      <c r="T40" s="849"/>
      <c r="U40" s="4"/>
      <c r="V40" s="14"/>
      <c r="W40" s="4"/>
      <c r="X40" s="16">
        <f t="shared" si="18"/>
        <v>0</v>
      </c>
      <c r="Y40" s="4"/>
      <c r="Z40" s="848"/>
      <c r="AA40" s="849"/>
    </row>
    <row r="41" spans="1:27" ht="14.25">
      <c r="A41" s="23"/>
      <c r="B41" s="70" t="s">
        <v>100</v>
      </c>
      <c r="C41" s="848"/>
      <c r="D41" s="856"/>
      <c r="E41" s="849"/>
      <c r="F41" s="4"/>
      <c r="G41" s="4"/>
      <c r="H41" s="4"/>
      <c r="I41" s="4"/>
      <c r="J41" s="848"/>
      <c r="K41" s="849"/>
      <c r="M41" s="25"/>
      <c r="N41" s="29">
        <v>5</v>
      </c>
      <c r="O41" s="850"/>
      <c r="P41" s="857"/>
      <c r="Q41" s="851"/>
      <c r="R41" s="850"/>
      <c r="S41" s="857"/>
      <c r="T41" s="851"/>
      <c r="U41" s="27"/>
      <c r="V41" s="30"/>
      <c r="W41" s="27"/>
      <c r="X41" s="31">
        <f t="shared" si="18"/>
        <v>0</v>
      </c>
      <c r="Y41" s="4"/>
      <c r="Z41" s="848"/>
      <c r="AA41" s="849"/>
    </row>
    <row r="42" spans="1:27" ht="14.25">
      <c r="A42" s="23"/>
      <c r="B42" s="70" t="s">
        <v>99</v>
      </c>
      <c r="C42" s="848"/>
      <c r="D42" s="856"/>
      <c r="E42" s="849"/>
      <c r="F42" s="4"/>
      <c r="G42" s="4"/>
      <c r="H42" s="4"/>
      <c r="I42" s="4"/>
      <c r="J42" s="848"/>
      <c r="K42" s="849"/>
      <c r="M42" s="32"/>
      <c r="N42" s="54"/>
      <c r="O42" s="852"/>
      <c r="P42" s="856"/>
      <c r="Q42" s="856"/>
      <c r="R42" s="852"/>
      <c r="S42" s="856"/>
      <c r="T42" s="856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852"/>
      <c r="AA42" s="849"/>
    </row>
    <row r="43" spans="1:27" ht="14.25">
      <c r="A43" s="20"/>
      <c r="B43" s="70" t="s">
        <v>103</v>
      </c>
      <c r="C43" s="848"/>
      <c r="D43" s="856"/>
      <c r="E43" s="849"/>
      <c r="F43" s="4"/>
      <c r="G43" s="4"/>
      <c r="H43" s="4"/>
      <c r="I43" s="4"/>
      <c r="J43" s="848"/>
      <c r="K43" s="849"/>
      <c r="M43" s="56" t="s">
        <v>43</v>
      </c>
      <c r="N43" s="24">
        <v>1</v>
      </c>
      <c r="O43" s="855" t="s">
        <v>89</v>
      </c>
      <c r="P43" s="856"/>
      <c r="Q43" s="849"/>
      <c r="R43" s="853" t="s">
        <v>93</v>
      </c>
      <c r="S43" s="872"/>
      <c r="T43" s="854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855" t="s">
        <v>92</v>
      </c>
      <c r="AA43" s="849"/>
    </row>
    <row r="44" spans="1:27" ht="14.25">
      <c r="A44" s="67"/>
      <c r="M44" s="25"/>
      <c r="N44" s="24">
        <v>2</v>
      </c>
      <c r="O44" s="848"/>
      <c r="P44" s="856"/>
      <c r="Q44" s="849"/>
      <c r="R44" s="848"/>
      <c r="S44" s="856"/>
      <c r="T44" s="849"/>
      <c r="U44" s="4"/>
      <c r="V44" s="14"/>
      <c r="W44" s="4"/>
      <c r="X44" s="37">
        <f t="shared" si="19"/>
        <v>0</v>
      </c>
      <c r="Y44" s="4"/>
      <c r="Z44" s="848"/>
      <c r="AA44" s="849"/>
    </row>
    <row r="45" spans="1:27" ht="14.25">
      <c r="A45" s="18"/>
      <c r="B45" s="49" t="s">
        <v>47</v>
      </c>
      <c r="C45" s="873" t="s">
        <v>12</v>
      </c>
      <c r="D45" s="856"/>
      <c r="E45" s="849"/>
      <c r="F45" s="49" t="s">
        <v>46</v>
      </c>
      <c r="G45" s="49" t="s">
        <v>48</v>
      </c>
      <c r="H45" s="49" t="s">
        <v>49</v>
      </c>
      <c r="I45" s="8" t="s">
        <v>13</v>
      </c>
      <c r="J45" s="865" t="s">
        <v>51</v>
      </c>
      <c r="K45" s="849"/>
      <c r="M45" s="25"/>
      <c r="N45" s="24">
        <v>3</v>
      </c>
      <c r="O45" s="848"/>
      <c r="P45" s="856"/>
      <c r="Q45" s="849"/>
      <c r="R45" s="848"/>
      <c r="S45" s="856"/>
      <c r="T45" s="849"/>
      <c r="U45" s="4"/>
      <c r="V45" s="14"/>
      <c r="W45" s="4"/>
      <c r="X45" s="37">
        <f t="shared" si="19"/>
        <v>0</v>
      </c>
      <c r="Y45" s="4"/>
      <c r="Z45" s="848"/>
      <c r="AA45" s="849"/>
    </row>
    <row r="46" spans="1:27" ht="14.25">
      <c r="A46" s="52" t="s">
        <v>36</v>
      </c>
      <c r="B46" s="6">
        <v>1</v>
      </c>
      <c r="C46" s="855" t="s">
        <v>82</v>
      </c>
      <c r="D46" s="856"/>
      <c r="E46" s="849"/>
      <c r="F46" s="4">
        <v>15</v>
      </c>
      <c r="G46" s="4">
        <v>1200</v>
      </c>
      <c r="H46" s="4">
        <v>80</v>
      </c>
      <c r="I46" s="4">
        <v>5</v>
      </c>
      <c r="J46" s="855" t="s">
        <v>83</v>
      </c>
      <c r="K46" s="849"/>
      <c r="M46" s="25"/>
      <c r="N46" s="24">
        <v>4</v>
      </c>
      <c r="O46" s="848"/>
      <c r="P46" s="856"/>
      <c r="Q46" s="849"/>
      <c r="R46" s="848"/>
      <c r="S46" s="856"/>
      <c r="T46" s="849"/>
      <c r="U46" s="4"/>
      <c r="V46" s="14"/>
      <c r="W46" s="4"/>
      <c r="X46" s="37">
        <f t="shared" si="19"/>
        <v>0</v>
      </c>
      <c r="Y46" s="4"/>
      <c r="Z46" s="848"/>
      <c r="AA46" s="849"/>
    </row>
    <row r="47" spans="1:27" ht="14.25">
      <c r="A47" s="23"/>
      <c r="B47" s="6">
        <v>2</v>
      </c>
      <c r="C47" s="848"/>
      <c r="D47" s="856"/>
      <c r="E47" s="849"/>
      <c r="F47" s="4"/>
      <c r="G47" s="4"/>
      <c r="H47" s="4"/>
      <c r="I47" s="4"/>
      <c r="J47" s="848"/>
      <c r="K47" s="849"/>
      <c r="M47" s="25"/>
      <c r="N47" s="29">
        <v>5</v>
      </c>
      <c r="O47" s="848"/>
      <c r="P47" s="856"/>
      <c r="Q47" s="849"/>
      <c r="R47" s="848"/>
      <c r="S47" s="856"/>
      <c r="T47" s="849"/>
      <c r="U47" s="27"/>
      <c r="V47" s="30"/>
      <c r="W47" s="27"/>
      <c r="X47" s="40">
        <f t="shared" si="19"/>
        <v>0</v>
      </c>
      <c r="Y47" s="4"/>
      <c r="Z47" s="848"/>
      <c r="AA47" s="849"/>
    </row>
    <row r="48" spans="1:27" ht="14.25">
      <c r="A48" s="23"/>
      <c r="B48" s="6">
        <v>3</v>
      </c>
      <c r="C48" s="848"/>
      <c r="D48" s="856"/>
      <c r="E48" s="849"/>
      <c r="F48" s="4"/>
      <c r="G48" s="4"/>
      <c r="H48" s="4"/>
      <c r="I48" s="4"/>
      <c r="J48" s="848"/>
      <c r="K48" s="849"/>
      <c r="M48" s="68"/>
      <c r="N48" s="45"/>
      <c r="O48" s="852"/>
      <c r="P48" s="856"/>
      <c r="Q48" s="856"/>
      <c r="R48" s="852"/>
      <c r="S48" s="856"/>
      <c r="T48" s="856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852"/>
      <c r="AA48" s="849"/>
    </row>
    <row r="49" spans="1:27" ht="14.25">
      <c r="A49" s="23"/>
      <c r="B49" s="6">
        <v>4</v>
      </c>
      <c r="C49" s="848"/>
      <c r="D49" s="856"/>
      <c r="E49" s="849"/>
      <c r="F49" s="4"/>
      <c r="G49" s="4"/>
      <c r="H49" s="4"/>
      <c r="I49" s="4"/>
      <c r="J49" s="848"/>
      <c r="K49" s="849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850"/>
      <c r="D50" s="857"/>
      <c r="E50" s="851"/>
      <c r="F50" s="27"/>
      <c r="G50" s="27"/>
      <c r="H50" s="27"/>
      <c r="I50" s="27"/>
      <c r="J50" s="850"/>
      <c r="K50" s="851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858" t="s">
        <v>89</v>
      </c>
      <c r="D51" s="859"/>
      <c r="E51" s="860"/>
      <c r="F51" s="28">
        <v>18</v>
      </c>
      <c r="G51" s="28">
        <v>800</v>
      </c>
      <c r="H51" s="28">
        <v>44.44</v>
      </c>
      <c r="I51" s="28">
        <v>-15</v>
      </c>
      <c r="J51" s="858" t="s">
        <v>84</v>
      </c>
      <c r="K51" s="860"/>
      <c r="M51" s="8"/>
      <c r="N51" s="8" t="s">
        <v>18</v>
      </c>
      <c r="O51" s="861" t="s">
        <v>12</v>
      </c>
      <c r="P51" s="852"/>
      <c r="Q51" s="862"/>
      <c r="R51" s="867" t="s">
        <v>53</v>
      </c>
      <c r="S51" s="868"/>
      <c r="T51" s="869"/>
      <c r="U51" s="57" t="s">
        <v>54</v>
      </c>
      <c r="V51" s="39" t="s">
        <v>19</v>
      </c>
      <c r="W51" s="57" t="s">
        <v>57</v>
      </c>
      <c r="X51" s="8" t="s">
        <v>2</v>
      </c>
      <c r="Y51" s="861" t="s">
        <v>50</v>
      </c>
      <c r="Z51" s="852"/>
      <c r="AA51" s="862"/>
    </row>
    <row r="52" spans="1:27" ht="14.25">
      <c r="A52" s="23"/>
      <c r="B52" s="70" t="s">
        <v>102</v>
      </c>
      <c r="C52" s="848"/>
      <c r="D52" s="856"/>
      <c r="E52" s="849"/>
      <c r="F52" s="4"/>
      <c r="G52" s="4"/>
      <c r="H52" s="4"/>
      <c r="I52" s="4"/>
      <c r="J52" s="848"/>
      <c r="K52" s="849"/>
      <c r="M52" s="56" t="s">
        <v>42</v>
      </c>
      <c r="N52" s="24">
        <v>1</v>
      </c>
      <c r="O52" s="855" t="s">
        <v>89</v>
      </c>
      <c r="P52" s="856"/>
      <c r="Q52" s="849"/>
      <c r="R52" s="853" t="s">
        <v>93</v>
      </c>
      <c r="S52" s="872"/>
      <c r="T52" s="854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855" t="s">
        <v>97</v>
      </c>
      <c r="Z52" s="856"/>
      <c r="AA52" s="849"/>
    </row>
    <row r="53" spans="1:27" ht="14.25">
      <c r="A53" s="23"/>
      <c r="B53" s="70" t="s">
        <v>100</v>
      </c>
      <c r="C53" s="848"/>
      <c r="D53" s="856"/>
      <c r="E53" s="849"/>
      <c r="F53" s="4"/>
      <c r="G53" s="4"/>
      <c r="H53" s="4"/>
      <c r="I53" s="4"/>
      <c r="J53" s="848"/>
      <c r="K53" s="849"/>
      <c r="M53" s="25"/>
      <c r="N53" s="29">
        <v>2</v>
      </c>
      <c r="O53" s="850"/>
      <c r="P53" s="857"/>
      <c r="Q53" s="851"/>
      <c r="R53" s="850"/>
      <c r="S53" s="857"/>
      <c r="T53" s="851"/>
      <c r="U53" s="27"/>
      <c r="V53" s="30"/>
      <c r="W53" s="30"/>
      <c r="X53" s="41">
        <f t="shared" si="20"/>
        <v>0</v>
      </c>
      <c r="Y53" s="850"/>
      <c r="Z53" s="857"/>
      <c r="AA53" s="851"/>
    </row>
    <row r="54" spans="1:27" ht="14.25">
      <c r="A54" s="23"/>
      <c r="B54" s="70" t="s">
        <v>99</v>
      </c>
      <c r="C54" s="848"/>
      <c r="D54" s="856"/>
      <c r="E54" s="849"/>
      <c r="F54" s="4"/>
      <c r="G54" s="4"/>
      <c r="H54" s="4"/>
      <c r="I54" s="4"/>
      <c r="J54" s="848"/>
      <c r="K54" s="849"/>
      <c r="M54" s="56" t="s">
        <v>43</v>
      </c>
      <c r="N54" s="42">
        <v>1</v>
      </c>
      <c r="O54" s="858" t="s">
        <v>94</v>
      </c>
      <c r="P54" s="859"/>
      <c r="Q54" s="860"/>
      <c r="R54" s="858" t="s">
        <v>95</v>
      </c>
      <c r="S54" s="859"/>
      <c r="T54" s="860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858" t="s">
        <v>96</v>
      </c>
      <c r="Z54" s="859"/>
      <c r="AA54" s="860"/>
    </row>
    <row r="55" spans="1:27" ht="14.25">
      <c r="A55" s="20"/>
      <c r="B55" s="70" t="s">
        <v>103</v>
      </c>
      <c r="C55" s="848"/>
      <c r="D55" s="856"/>
      <c r="E55" s="849"/>
      <c r="F55" s="4"/>
      <c r="G55" s="4"/>
      <c r="H55" s="4"/>
      <c r="I55" s="4"/>
      <c r="J55" s="848"/>
      <c r="K55" s="849"/>
      <c r="M55" s="22"/>
      <c r="N55" s="24">
        <v>2</v>
      </c>
      <c r="O55" s="848"/>
      <c r="P55" s="856"/>
      <c r="Q55" s="849"/>
      <c r="R55" s="848"/>
      <c r="S55" s="856"/>
      <c r="T55" s="849"/>
      <c r="U55" s="4"/>
      <c r="V55" s="14"/>
      <c r="W55" s="14"/>
      <c r="X55" s="13">
        <f t="shared" si="20"/>
        <v>0</v>
      </c>
      <c r="Y55" s="848"/>
      <c r="Z55" s="856"/>
      <c r="AA55" s="849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1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64"/>
    <col min="3" max="3" width="14" style="164" bestFit="1" customWidth="1"/>
    <col min="4" max="4" width="0.28515625" style="164" customWidth="1"/>
    <col min="5" max="5" width="8.7109375" style="164"/>
    <col min="6" max="6" width="16.28515625" style="164" bestFit="1" customWidth="1"/>
    <col min="7" max="16384" width="8.7109375" style="164"/>
  </cols>
  <sheetData>
    <row r="2" spans="2:7" ht="15.75">
      <c r="B2" s="875" t="s">
        <v>275</v>
      </c>
      <c r="C2" s="875"/>
      <c r="D2" s="875"/>
      <c r="E2" s="875"/>
      <c r="F2" s="875"/>
    </row>
    <row r="3" spans="2:7" ht="15">
      <c r="B3" s="165" t="s">
        <v>276</v>
      </c>
      <c r="C3" s="165" t="s">
        <v>277</v>
      </c>
      <c r="D3" s="166"/>
      <c r="E3" s="165" t="s">
        <v>278</v>
      </c>
      <c r="F3" s="165" t="s">
        <v>279</v>
      </c>
      <c r="G3" s="166"/>
    </row>
    <row r="4" spans="2:7" ht="15">
      <c r="B4" s="167" t="s">
        <v>280</v>
      </c>
      <c r="C4" s="167" t="s">
        <v>281</v>
      </c>
      <c r="D4" s="166"/>
      <c r="E4" s="167" t="s">
        <v>282</v>
      </c>
      <c r="F4" s="167" t="s">
        <v>283</v>
      </c>
      <c r="G4" s="166"/>
    </row>
    <row r="5" spans="2:7" ht="15">
      <c r="B5" s="167" t="s">
        <v>284</v>
      </c>
      <c r="C5" s="167" t="s">
        <v>285</v>
      </c>
      <c r="D5" s="166"/>
      <c r="E5" s="167" t="s">
        <v>286</v>
      </c>
      <c r="F5" s="167" t="s">
        <v>287</v>
      </c>
      <c r="G5" s="166"/>
    </row>
    <row r="6" spans="2:7" ht="15">
      <c r="B6" s="167" t="s">
        <v>288</v>
      </c>
      <c r="C6" s="167" t="s">
        <v>289</v>
      </c>
      <c r="D6" s="166"/>
      <c r="E6" s="168" t="s">
        <v>290</v>
      </c>
      <c r="F6" s="168" t="s">
        <v>143</v>
      </c>
      <c r="G6" s="166"/>
    </row>
    <row r="7" spans="2:7" ht="15">
      <c r="B7" s="168" t="s">
        <v>291</v>
      </c>
      <c r="C7" s="168" t="s">
        <v>292</v>
      </c>
      <c r="D7" s="166"/>
      <c r="E7" s="167" t="s">
        <v>293</v>
      </c>
      <c r="F7" s="167" t="s">
        <v>294</v>
      </c>
      <c r="G7" s="166"/>
    </row>
    <row r="8" spans="2:7" ht="15">
      <c r="B8" s="167" t="s">
        <v>295</v>
      </c>
      <c r="C8" s="167" t="s">
        <v>296</v>
      </c>
      <c r="D8" s="166"/>
      <c r="E8" s="167" t="s">
        <v>297</v>
      </c>
      <c r="F8" s="167" t="s">
        <v>298</v>
      </c>
      <c r="G8" s="166"/>
    </row>
    <row r="9" spans="2:7" ht="15">
      <c r="B9" s="167" t="s">
        <v>299</v>
      </c>
      <c r="C9" s="167" t="s">
        <v>300</v>
      </c>
      <c r="D9" s="166"/>
      <c r="E9" s="168" t="s">
        <v>301</v>
      </c>
      <c r="F9" s="168" t="s">
        <v>142</v>
      </c>
      <c r="G9" s="166"/>
    </row>
    <row r="10" spans="2:7" ht="15">
      <c r="B10" s="167" t="s">
        <v>302</v>
      </c>
      <c r="C10" s="167" t="s">
        <v>303</v>
      </c>
      <c r="D10" s="166"/>
      <c r="E10" s="167" t="s">
        <v>304</v>
      </c>
      <c r="F10" s="167" t="s">
        <v>305</v>
      </c>
      <c r="G10" s="166"/>
    </row>
    <row r="11" spans="2:7" ht="15">
      <c r="B11" s="167" t="s">
        <v>306</v>
      </c>
      <c r="C11" s="167" t="s">
        <v>307</v>
      </c>
      <c r="D11" s="166"/>
      <c r="E11" s="167" t="s">
        <v>308</v>
      </c>
      <c r="F11" s="167" t="s">
        <v>298</v>
      </c>
      <c r="G11" s="166"/>
    </row>
    <row r="12" spans="2:7" ht="15">
      <c r="B12" s="167" t="s">
        <v>309</v>
      </c>
      <c r="C12" s="167" t="s">
        <v>310</v>
      </c>
      <c r="D12" s="166"/>
      <c r="E12" s="167" t="s">
        <v>311</v>
      </c>
      <c r="F12" s="167" t="s">
        <v>312</v>
      </c>
      <c r="G12" s="166"/>
    </row>
    <row r="13" spans="2:7" ht="15">
      <c r="B13" s="168" t="s">
        <v>313</v>
      </c>
      <c r="C13" s="168" t="s">
        <v>138</v>
      </c>
      <c r="D13" s="166"/>
      <c r="E13" s="167" t="s">
        <v>314</v>
      </c>
      <c r="F13" s="167" t="s">
        <v>315</v>
      </c>
      <c r="G13" s="166"/>
    </row>
    <row r="14" spans="2:7" ht="15">
      <c r="B14" s="167" t="s">
        <v>316</v>
      </c>
      <c r="C14" s="167" t="s">
        <v>317</v>
      </c>
      <c r="D14" s="166"/>
      <c r="E14" s="168" t="s">
        <v>318</v>
      </c>
      <c r="F14" s="168" t="s">
        <v>319</v>
      </c>
      <c r="G14" s="166"/>
    </row>
    <row r="15" spans="2:7" ht="15">
      <c r="B15" s="168" t="s">
        <v>320</v>
      </c>
      <c r="C15" s="168" t="s">
        <v>321</v>
      </c>
      <c r="D15" s="166"/>
      <c r="E15" s="167" t="s">
        <v>322</v>
      </c>
      <c r="F15" s="167" t="s">
        <v>319</v>
      </c>
      <c r="G15" s="166"/>
    </row>
    <row r="16" spans="2:7" ht="15">
      <c r="B16" s="167" t="s">
        <v>323</v>
      </c>
      <c r="C16" s="167" t="s">
        <v>324</v>
      </c>
      <c r="D16" s="166"/>
      <c r="E16" s="168" t="s">
        <v>325</v>
      </c>
      <c r="F16" s="168" t="s">
        <v>326</v>
      </c>
      <c r="G16" s="166"/>
    </row>
    <row r="17" spans="2:7" ht="15">
      <c r="B17" s="167" t="s">
        <v>327</v>
      </c>
      <c r="C17" s="167" t="s">
        <v>328</v>
      </c>
      <c r="D17" s="166"/>
      <c r="E17" s="167" t="s">
        <v>329</v>
      </c>
      <c r="F17" s="167" t="s">
        <v>330</v>
      </c>
      <c r="G17" s="166"/>
    </row>
    <row r="18" spans="2:7" ht="15">
      <c r="B18" s="167" t="s">
        <v>331</v>
      </c>
      <c r="C18" s="167" t="s">
        <v>332</v>
      </c>
      <c r="D18" s="166"/>
      <c r="E18" s="167" t="s">
        <v>333</v>
      </c>
      <c r="F18" s="167" t="s">
        <v>334</v>
      </c>
      <c r="G18" s="166"/>
    </row>
    <row r="19" spans="2:7" ht="15">
      <c r="B19" s="167" t="s">
        <v>335</v>
      </c>
      <c r="C19" s="167" t="s">
        <v>336</v>
      </c>
      <c r="D19" s="166"/>
      <c r="E19" s="167" t="s">
        <v>337</v>
      </c>
      <c r="F19" s="167" t="s">
        <v>338</v>
      </c>
      <c r="G19" s="166"/>
    </row>
    <row r="20" spans="2:7" ht="15">
      <c r="B20" s="167" t="s">
        <v>339</v>
      </c>
      <c r="C20" s="167" t="s">
        <v>340</v>
      </c>
      <c r="D20" s="166"/>
      <c r="G20" s="166"/>
    </row>
    <row r="21" spans="2:7" ht="15">
      <c r="D21" s="166"/>
      <c r="G21" s="166"/>
    </row>
    <row r="22" spans="2:7" ht="15">
      <c r="D22" s="166"/>
      <c r="G22" s="166"/>
    </row>
    <row r="23" spans="2:7" ht="15">
      <c r="D23" s="166"/>
      <c r="G23" s="166"/>
    </row>
  </sheetData>
  <mergeCells count="1">
    <mergeCell ref="B2:F2"/>
  </mergeCells>
  <phoneticPr fontId="14" type="noConversion"/>
  <pageMargins left="0" right="0" top="0" bottom="0" header="0" footer="0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3:B10"/>
  <sheetViews>
    <sheetView workbookViewId="0">
      <selection activeCell="E23" sqref="E23"/>
    </sheetView>
  </sheetViews>
  <sheetFormatPr defaultRowHeight="12.75"/>
  <sheetData>
    <row r="3" spans="1:2" ht="14.25">
      <c r="A3">
        <v>1</v>
      </c>
      <c r="B3" s="164" t="s">
        <v>444</v>
      </c>
    </row>
    <row r="4" spans="1:2" ht="14.25">
      <c r="A4">
        <v>2</v>
      </c>
      <c r="B4" s="164" t="s">
        <v>530</v>
      </c>
    </row>
    <row r="5" spans="1:2" ht="14.25">
      <c r="A5">
        <v>3</v>
      </c>
      <c r="B5" s="164" t="s">
        <v>367</v>
      </c>
    </row>
    <row r="6" spans="1:2" ht="14.25">
      <c r="A6">
        <v>4</v>
      </c>
      <c r="B6" s="164" t="s">
        <v>218</v>
      </c>
    </row>
    <row r="7" spans="1:2" ht="14.25">
      <c r="A7">
        <v>5</v>
      </c>
      <c r="B7" s="164" t="s">
        <v>219</v>
      </c>
    </row>
    <row r="8" spans="1:2" ht="14.25">
      <c r="A8">
        <v>6</v>
      </c>
      <c r="B8" s="164" t="s">
        <v>220</v>
      </c>
    </row>
    <row r="9" spans="1:2" ht="14.25">
      <c r="A9">
        <v>7</v>
      </c>
      <c r="B9" s="164" t="s">
        <v>531</v>
      </c>
    </row>
    <row r="10" spans="1:2" ht="14.25">
      <c r="A10">
        <v>8</v>
      </c>
      <c r="B10" s="164" t="s">
        <v>532</v>
      </c>
    </row>
  </sheetData>
  <phoneticPr fontId="1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33408DD-1D36-4BB1-BD9F-D7C623B05571}"/>
</file>

<file path=customXml/itemProps3.xml><?xml version="1.0" encoding="utf-8"?>
<ds:datastoreItem xmlns:ds="http://schemas.openxmlformats.org/officeDocument/2006/customXml" ds:itemID="{1278697E-7056-4AF3-8906-0D23B98627F8}"/>
</file>

<file path=customXml/itemProps4.xml><?xml version="1.0" encoding="utf-8"?>
<ds:datastoreItem xmlns:ds="http://schemas.openxmlformats.org/officeDocument/2006/customXml" ds:itemID="{451720FA-0D32-4B5E-9951-7DC954461C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37</vt:i4>
      </vt:variant>
      <vt:variant>
        <vt:lpstr>具名範圍</vt:lpstr>
      </vt:variant>
      <vt:variant>
        <vt:i4>18</vt:i4>
      </vt:variant>
    </vt:vector>
  </HeadingPairs>
  <TitlesOfParts>
    <vt:vector size="55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報廢－原因別分析</vt:lpstr>
      <vt:lpstr>超用－原因別分析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食品 屏榮</cp:lastModifiedBy>
  <cp:lastPrinted>2025-11-26T10:42:46Z</cp:lastPrinted>
  <dcterms:created xsi:type="dcterms:W3CDTF">2025-07-03T16:36:59Z</dcterms:created>
  <dcterms:modified xsi:type="dcterms:W3CDTF">2025-12-03T10:40:53Z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